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792" firstSheet="0" activeTab="0" autoFilterDateGrouping="1"/>
  </bookViews>
  <sheets>
    <sheet name="Overview" sheetId="1" state="visible" r:id="rId1"/>
    <sheet name="Title " sheetId="2" state="visible" r:id="rId2"/>
    <sheet name="OGL" sheetId="3" state="visible" r:id="rId3"/>
    <sheet name="PLAT" sheetId="4" state="hidden" r:id="rId4"/>
    <sheet name="Runsheet" sheetId="5" state="visible" r:id="rId5"/>
    <sheet name="Tract 1" sheetId="6" state="visible" r:id="rId6"/>
    <sheet name="Tract 2" sheetId="7" state="visible" r:id="rId7"/>
    <sheet name="Tract 3" sheetId="8" state="visible" r:id="rId8"/>
    <sheet name="Tract 4" sheetId="9" state="visible" r:id="rId9"/>
    <sheet name="Tract 5" sheetId="10" state="visible" r:id="rId10"/>
    <sheet name="WI 2" sheetId="11" state="visible" r:id="rId11"/>
    <sheet name="WI 1" sheetId="12" state="visible" r:id="rId12"/>
    <sheet name="Well 1" sheetId="13" state="visible" r:id="rId13"/>
    <sheet name="QA Note" sheetId="14" state="hidden" r:id="rId14"/>
    <sheet name="Tract_Summary" sheetId="15" state="hidden" r:id="rId15"/>
    <sheet name="Needs_Verification" sheetId="16" state="hidden" r:id="rId16"/>
    <sheet name="Tract1_QA" sheetId="17" state="hidden" r:id="rId17"/>
    <sheet name="Tract2_QA" sheetId="18" state="hidden" r:id="rId18"/>
    <sheet name="Tract3_QA" sheetId="19" state="hidden" r:id="rId19"/>
    <sheet name="Tract4_QA" sheetId="20" state="hidden" r:id="rId20"/>
    <sheet name="Tract5_QA" sheetId="21" state="hidden" r:id="rId21"/>
    <sheet name="Tract_QA_Summary" sheetId="22" state="hidden" r:id="rId22"/>
    <sheet name="WI_QA" sheetId="23" state="hidden" r:id="rId23"/>
    <sheet name="Title_QA" sheetId="24" state="hidden" r:id="rId24"/>
    <sheet name="Well_QA" sheetId="25" state="hidden" r:id="rId25"/>
    <sheet name="Map_QA" sheetId="26" state="hidden" r:id="rId26"/>
    <sheet name="Final_Red_Team_QA" sheetId="27" state="hidden" r:id="rId27"/>
    <sheet name="Raw_OGL_Source" sheetId="28" state="hidden" r:id="rId28"/>
    <sheet name="Raw_Runsheet_Source" sheetId="29" state="hidden" r:id="rId29"/>
    <sheet name="FINAL_FORMAT_QA" sheetId="30" state="hidden" r:id="rId30"/>
    <sheet name="Tract 6" sheetId="31" state="visible" r:id="rId31"/>
    <sheet name="Tract 7" sheetId="32" state="visible" r:id="rId32"/>
    <sheet name="Tract 8" sheetId="33" state="visible" r:id="rId33"/>
    <sheet name="Tract 9" sheetId="34" state="visible" r:id="rId34"/>
    <sheet name="Tract 10" sheetId="35" state="visible" r:id="rId35"/>
    <sheet name="Raw_Data_Source" sheetId="36" state="hidden" r:id="rId36"/>
  </sheets>
  <externalReferences>
    <externalReference r:id="rId37"/>
    <externalReference r:id="rId38"/>
  </externalReferences>
  <definedNames>
    <definedName name="_Fill" hidden="1">#REF!</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 name="_xlnm.Print_Area" localSheetId="0">'Overview'!$A$1:$AH$57</definedName>
    <definedName name="_xlnm.Print_Area" localSheetId="1">'Title '!$A$1:$G$113</definedName>
    <definedName name="_xlnm.Print_Area" localSheetId="2">'OGL'!$A$1:$Y$70</definedName>
    <definedName name="_xlnm.Print_Area" localSheetId="4">'Runsheet'!$A$1:$J$564</definedName>
    <definedName name="_xlnm.Print_Area" localSheetId="10">'WI 2'!$A$1:$L$111</definedName>
    <definedName name="_xlnm.Print_Area" localSheetId="11">'WI 1'!$A$1:$L$59</definedName>
    <definedName name="_xlnm.Print_Area" localSheetId="12">'Well 1'!$A$1:$Q$3</definedName>
  </definedNames>
  <calcPr calcId="191029" fullCalcOnLoad="1" iterateDelta="0.0001"/>
</workbook>
</file>

<file path=xl/styles.xml><?xml version="1.0" encoding="utf-8"?>
<styleSheet xmlns="http://schemas.openxmlformats.org/spreadsheetml/2006/main">
  <numFmts count="11">
    <numFmt numFmtId="164" formatCode="0.00000000"/>
    <numFmt numFmtId="165" formatCode="0.000000"/>
    <numFmt numFmtId="166" formatCode="#\ ???/???"/>
    <numFmt numFmtId="167" formatCode="&quot;$&quot;#,##0_);[Red]\(&quot;$&quot;#,##0\)"/>
    <numFmt numFmtId="168" formatCode="#,##0.000"/>
    <numFmt numFmtId="169" formatCode="0.0000000000000"/>
    <numFmt numFmtId="170" formatCode="m/d/yy"/>
    <numFmt numFmtId="171" formatCode="00"/>
    <numFmt numFmtId="172" formatCode="0.0000"/>
    <numFmt numFmtId="173" formatCode="#,##0.0000"/>
    <numFmt numFmtId="174" formatCode="yyyy-mm-dd h:mm:ss"/>
  </numFmts>
  <fonts count="73">
    <font>
      <name val="Calibri"/>
      <color theme="1"/>
      <sz val="11"/>
      <scheme val="minor"/>
    </font>
    <font>
      <name val="Calibri"/>
      <family val="2"/>
      <color theme="1"/>
      <sz val="11"/>
      <scheme val="minor"/>
    </font>
    <font>
      <name val="Calibri"/>
      <family val="2"/>
      <color theme="1"/>
      <sz val="11"/>
      <scheme val="minor"/>
    </font>
    <font>
      <name val="Calibri"/>
      <family val="2"/>
      <color theme="1"/>
      <sz val="9"/>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Calibri"/>
      <family val="2"/>
      <sz val="9"/>
      <scheme val="minor"/>
    </font>
    <font>
      <name val="Calibri"/>
      <family val="2"/>
      <sz val="8"/>
      <scheme val="minor"/>
    </font>
    <font>
      <name val="Verdana"/>
      <family val="2"/>
      <sz val="10"/>
    </font>
    <font>
      <name val="Calibri"/>
      <family val="2"/>
      <sz val="10"/>
      <scheme val="minor"/>
    </font>
    <font>
      <name val="Times New Roman"/>
      <family val="1"/>
      <sz val="10"/>
    </font>
    <font>
      <name val="Calibri"/>
      <family val="2"/>
      <sz val="14"/>
      <scheme val="minor"/>
    </font>
    <font>
      <name val="Calibri"/>
      <family val="2"/>
      <b val="1"/>
      <sz val="16"/>
      <scheme val="minor"/>
    </font>
    <font>
      <name val="Calibri"/>
      <family val="2"/>
      <b val="1"/>
      <sz val="14"/>
      <scheme val="minor"/>
    </font>
    <font>
      <name val="Calibri"/>
      <family val="2"/>
      <b val="1"/>
      <sz val="16"/>
      <u val="single"/>
      <scheme val="minor"/>
    </font>
    <font>
      <name val="Verdana"/>
      <family val="2"/>
      <sz val="10"/>
    </font>
    <font>
      <name val="Calibri"/>
      <family val="2"/>
      <b val="1"/>
      <sz val="10"/>
      <scheme val="minor"/>
    </font>
    <font>
      <name val="Calibri"/>
      <family val="2"/>
      <b val="1"/>
      <sz val="9.5"/>
      <scheme val="minor"/>
    </font>
    <font>
      <name val="Calibri"/>
      <family val="2"/>
      <b val="1"/>
      <color rgb="FFFF0000"/>
      <sz val="10"/>
      <scheme val="minor"/>
    </font>
    <font>
      <name val="Calibri"/>
      <family val="2"/>
      <b val="1"/>
      <color indexed="8"/>
      <sz val="10"/>
      <scheme val="minor"/>
    </font>
    <font>
      <name val="Times New Roman"/>
      <family val="1"/>
      <sz val="12"/>
    </font>
    <font>
      <name val="Calibri"/>
      <family val="2"/>
      <i val="1"/>
      <sz val="9"/>
      <scheme val="minor"/>
    </font>
    <font>
      <name val="Calibri"/>
      <family val="2"/>
      <color indexed="8"/>
      <sz val="10"/>
      <scheme val="minor"/>
    </font>
    <font>
      <name val="Calibri"/>
      <family val="2"/>
      <color theme="1"/>
      <sz val="9"/>
      <scheme val="minor"/>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Narrow"/>
      <family val="2"/>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sz val="9"/>
    </font>
    <font>
      <name val="Calibri"/>
      <family val="2"/>
      <color theme="10"/>
      <sz val="11"/>
      <u val="single"/>
      <scheme val="minor"/>
    </font>
    <font>
      <name val="Calibri"/>
      <family val="2"/>
      <sz val="8"/>
      <scheme val="minor"/>
    </font>
    <font>
      <name val="Arial"/>
      <family val="2"/>
      <color rgb="FFFF0000"/>
      <sz val="9"/>
    </font>
    <font>
      <name val="Calibri"/>
      <family val="2"/>
      <color theme="1"/>
      <sz val="10"/>
      <scheme val="minor"/>
    </font>
    <font>
      <name val="Calibri"/>
      <family val="2"/>
      <b val="1"/>
      <color rgb="FFFFFFFF"/>
      <sz val="10"/>
      <scheme val="minor"/>
    </font>
    <font>
      <name val="Calibri"/>
      <family val="2"/>
      <b val="1"/>
      <color theme="1"/>
      <sz val="10"/>
      <scheme val="minor"/>
    </font>
    <font>
      <name val="Arial"/>
      <family val="2"/>
      <b val="1"/>
      <color rgb="FFFFFFFF"/>
      <sz val="10"/>
    </font>
    <font>
      <name val="Arial"/>
      <family val="2"/>
      <color rgb="FFC00000"/>
      <sz val="9"/>
    </font>
    <font>
      <name val="Arial"/>
      <family val="2"/>
      <color rgb="FFC00000"/>
      <sz val="10"/>
    </font>
    <font>
      <name val="Calibri"/>
      <family val="2"/>
      <b val="1"/>
      <color rgb="FFFFFFFF"/>
      <sz val="11"/>
      <scheme val="minor"/>
    </font>
    <font>
      <name val="Arial"/>
      <family val="2"/>
      <b val="1"/>
      <color rgb="FFC00000"/>
      <sz val="10"/>
    </font>
    <font>
      <name val="Calibri"/>
      <family val="2"/>
      <color theme="1"/>
      <sz val="10"/>
    </font>
    <font>
      <name val="Calibri"/>
      <family val="2"/>
      <b val="1"/>
      <color theme="1"/>
      <sz val="10"/>
    </font>
    <font>
      <name val="Calibri"/>
      <family val="2"/>
      <color rgb="FFC00000"/>
      <sz val="10"/>
      <scheme val="minor"/>
    </font>
    <font>
      <name val="Calibri"/>
      <family val="2"/>
      <b val="1"/>
      <color rgb="FFC00000"/>
      <sz val="10"/>
      <scheme val="minor"/>
    </font>
    <font>
      <name val="Calibri"/>
      <family val="2"/>
      <b val="1"/>
      <color rgb="FFFFFFFF"/>
      <sz val="12"/>
      <scheme val="minor"/>
    </font>
    <font>
      <name val="Calibri"/>
      <family val="2"/>
      <sz val="10"/>
    </font>
    <font>
      <name val="Calibri"/>
      <family val="2"/>
      <b val="1"/>
      <sz val="10"/>
    </font>
    <font>
      <name val="Calibri"/>
      <family val="2"/>
      <b val="1"/>
      <color indexed="10"/>
      <sz val="10"/>
    </font>
    <font>
      <name val="Calibri"/>
      <family val="2"/>
      <b val="1"/>
      <color rgb="FFFFFFFF"/>
      <sz val="10"/>
    </font>
    <font>
      <name val="Calibri"/>
      <family val="2"/>
      <b val="1"/>
      <color theme="1"/>
      <sz val="10"/>
      <u val="single"/>
    </font>
    <font>
      <name val="Calibri"/>
      <family val="2"/>
      <b val="1"/>
      <color rgb="FF000000"/>
      <sz val="10"/>
    </font>
    <font>
      <name val="Calibri"/>
      <family val="2"/>
      <color rgb="FF000000"/>
      <sz val="10"/>
      <scheme val="minor"/>
    </font>
    <font>
      <name val="Calibri"/>
      <family val="2"/>
      <b val="1"/>
      <color rgb="FF000000"/>
      <sz val="10"/>
      <scheme val="minor"/>
    </font>
    <font>
      <name val="Calibri"/>
      <family val="2"/>
      <b val="1"/>
      <color rgb="FF000000"/>
      <sz val="9"/>
      <scheme val="minor"/>
    </font>
    <font>
      <name val="Calibri"/>
      <family val="2"/>
      <b val="1"/>
      <color rgb="FF000000"/>
      <sz val="8"/>
      <scheme val="minor"/>
    </font>
    <font>
      <name val="Calibri"/>
      <family val="2"/>
      <b val="1"/>
      <i val="1"/>
      <color rgb="FF7F6000"/>
      <sz val="9"/>
      <scheme val="minor"/>
    </font>
    <font>
      <name val="Calibri"/>
      <family val="2"/>
      <b val="1"/>
      <color rgb="FFFFFFFF"/>
      <sz val="14"/>
      <scheme val="minor"/>
    </font>
    <font>
      <name val="Calibri"/>
      <family val="2"/>
      <b val="1"/>
      <color rgb="FF006100"/>
      <sz val="10"/>
      <scheme val="minor"/>
    </font>
    <font>
      <name val="Calibri"/>
      <family val="2"/>
      <b val="1"/>
      <color rgb="FF9C6500"/>
      <sz val="10"/>
      <scheme val="minor"/>
    </font>
    <font>
      <name val="Calibri"/>
      <family val="2"/>
      <b val="1"/>
      <color rgb="FF1F4E78"/>
      <sz val="11"/>
      <scheme val="minor"/>
    </font>
    <font>
      <name val="Calibri"/>
      <family val="2"/>
      <color rgb="FF000000"/>
      <sz val="11"/>
      <scheme val="minor"/>
    </font>
    <font>
      <name val="Calibri"/>
      <family val="2"/>
      <color rgb="FF000000"/>
      <sz val="10"/>
    </font>
    <font>
      <name val="Calibri"/>
      <family val="2"/>
      <b val="1"/>
      <color rgb="FFFFFFFF"/>
      <sz val="11"/>
    </font>
    <font>
      <name val="Arial"/>
      <family val="2"/>
      <b val="1"/>
      <color rgb="FFFFFFFF"/>
      <sz val="9"/>
    </font>
  </fonts>
  <fills count="31">
    <fill>
      <patternFill/>
    </fill>
    <fill>
      <patternFill patternType="gray125"/>
    </fill>
    <fill>
      <patternFill patternType="solid">
        <fgColor rgb="FFD8D8D8"/>
        <bgColor rgb="FFD8D8D8"/>
      </patternFill>
    </fill>
    <fill>
      <patternFill patternType="solid">
        <fgColor rgb="FFFFFF99"/>
        <bgColor rgb="FFFFFF99"/>
      </patternFill>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0"/>
        <bgColor indexed="64"/>
      </patternFill>
    </fill>
    <fill>
      <patternFill patternType="solid">
        <fgColor theme="7" tint="0.3999755851924192"/>
        <bgColor indexed="64"/>
      </patternFill>
    </fill>
    <fill>
      <patternFill patternType="solid">
        <fgColor theme="2" tint="-0.1499984740745262"/>
        <bgColor indexed="64"/>
      </patternFill>
    </fill>
    <fill>
      <patternFill patternType="solid">
        <fgColor theme="9" tint="0.3999755851924192"/>
        <bgColor indexed="64"/>
      </patternFill>
    </fill>
    <fill>
      <patternFill patternType="solid">
        <fgColor rgb="FFBD6FF7"/>
        <bgColor indexed="64"/>
      </patternFill>
    </fill>
    <fill>
      <patternFill patternType="solid">
        <fgColor rgb="FF1D2330"/>
        <bgColor indexed="64"/>
      </patternFill>
    </fill>
    <fill>
      <patternFill patternType="solid">
        <fgColor rgb="FFE2E3E5"/>
        <bgColor indexed="64"/>
      </patternFill>
    </fill>
    <fill>
      <patternFill patternType="solid">
        <fgColor rgb="FFFFF2CC"/>
        <bgColor indexed="64"/>
      </patternFill>
    </fill>
    <fill>
      <patternFill patternType="solid">
        <fgColor rgb="FFFCE4D6"/>
        <bgColor indexed="64"/>
      </patternFill>
    </fill>
    <fill>
      <patternFill patternType="solid">
        <fgColor rgb="FFC00000"/>
        <bgColor indexed="64"/>
      </patternFill>
    </fill>
    <fill>
      <patternFill patternType="solid">
        <fgColor rgb="FF222B45"/>
        <bgColor indexed="64"/>
      </patternFill>
    </fill>
    <fill>
      <patternFill patternType="solid">
        <fgColor rgb="FFFFFFFF"/>
        <bgColor indexed="64"/>
      </patternFill>
    </fill>
    <fill>
      <patternFill patternType="solid">
        <fgColor rgb="FFB565E8"/>
        <bgColor indexed="64"/>
      </patternFill>
    </fill>
    <fill>
      <patternFill patternType="solid">
        <fgColor rgb="FFDDEBF7"/>
        <bgColor indexed="64"/>
      </patternFill>
    </fill>
    <fill>
      <patternFill patternType="solid">
        <fgColor rgb="FFA9D18E"/>
        <bgColor indexed="64"/>
      </patternFill>
    </fill>
    <fill>
      <patternFill patternType="solid">
        <fgColor rgb="FFFFD966"/>
        <bgColor indexed="64"/>
      </patternFill>
    </fill>
    <fill>
      <patternFill patternType="solid">
        <fgColor rgb="FFD9EAF7"/>
        <bgColor indexed="64"/>
      </patternFill>
    </fill>
    <fill>
      <patternFill patternType="solid">
        <fgColor rgb="FFE2F0D9"/>
        <bgColor indexed="64"/>
      </patternFill>
    </fill>
    <fill>
      <patternFill patternType="solid">
        <fgColor rgb="FF1F4E78"/>
        <bgColor indexed="64"/>
      </patternFill>
    </fill>
    <fill>
      <patternFill patternType="solid">
        <fgColor rgb="FFD9EAD3"/>
        <bgColor indexed="64"/>
      </patternFill>
    </fill>
  </fills>
  <borders count="25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ck">
        <color rgb="FF000000"/>
      </right>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top/>
      <bottom style="thick">
        <color rgb="FF000000"/>
      </bottom>
      <diagonal/>
    </border>
    <border>
      <left/>
      <right style="thick">
        <color rgb="FF000000"/>
      </right>
      <top/>
      <bottom style="thick">
        <color rgb="FF000000"/>
      </bottom>
      <diagonal/>
    </border>
    <border>
      <left/>
      <right/>
      <top/>
      <bottom/>
      <diagonal/>
    </border>
    <border>
      <left style="thick">
        <color rgb="FF000000"/>
      </left>
      <right/>
      <top/>
      <bottom style="thick">
        <color rgb="FF000000"/>
      </bottom>
      <diagonal/>
    </border>
    <border>
      <left style="thick">
        <color rgb="FF000000"/>
      </left>
      <right/>
      <top style="thick">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indexed="55"/>
      </left>
      <right style="thin">
        <color indexed="55"/>
      </right>
      <top style="double">
        <color auto="1"/>
      </top>
      <bottom/>
      <diagonal/>
    </border>
    <border>
      <left style="thick">
        <color auto="1"/>
      </left>
      <right style="thin">
        <color indexed="55"/>
      </right>
      <top style="double">
        <color auto="1"/>
      </top>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ck">
        <color indexed="56"/>
      </left>
      <right style="thick">
        <color indexed="56"/>
      </right>
      <top/>
      <bottom style="thick">
        <color indexed="56"/>
      </bottom>
      <diagonal/>
    </border>
    <border>
      <left style="thick">
        <color indexed="56"/>
      </left>
      <right/>
      <top/>
      <bottom style="thin">
        <color auto="1"/>
      </bottom>
      <diagonal/>
    </border>
    <border>
      <left style="thick">
        <color indexed="56"/>
      </left>
      <right style="thick">
        <color indexed="56"/>
      </right>
      <top/>
      <bottom/>
      <diagonal/>
    </border>
    <border>
      <left style="thick">
        <color indexed="56"/>
      </left>
      <right/>
      <top/>
      <bottom/>
      <diagonal/>
    </border>
    <border>
      <left style="thick">
        <color indexed="56"/>
      </left>
      <right style="thick">
        <color indexed="56"/>
      </right>
      <top style="thick">
        <color indexed="56"/>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top/>
      <bottom style="thin">
        <color rgb="FFD9D9D9"/>
      </bottom>
      <diagonal/>
    </border>
    <border>
      <left style="thin">
        <color rgb="FFD9D9D9"/>
      </left>
      <right/>
      <top/>
      <bottom/>
      <diagonal/>
    </border>
    <border>
      <left style="thin">
        <color rgb="FFD9D9D9"/>
      </left>
      <right/>
      <top/>
      <bottom style="thin">
        <color rgb="FFD9D9D9"/>
      </bottom>
      <diagonal/>
    </border>
    <border>
      <left/>
      <right style="thin">
        <color rgb="FFD9D9D9"/>
      </right>
      <top/>
      <bottom/>
      <diagonal/>
    </border>
    <border>
      <left/>
      <right style="thin">
        <color rgb="FFD9D9D9"/>
      </right>
      <top/>
      <bottom style="thin">
        <color rgb="FFD9D9D9"/>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D9D9D9"/>
      </left>
      <right/>
      <top style="thin">
        <color rgb="FF000000"/>
      </top>
      <bottom/>
      <diagonal/>
    </border>
    <border>
      <left/>
      <right style="thin">
        <color rgb="FFD9D9D9"/>
      </right>
      <top style="thin">
        <color rgb="FF000000"/>
      </top>
      <bottom/>
      <diagonal/>
    </border>
    <border>
      <left/>
      <right/>
      <top style="thin">
        <color rgb="FF70AD47"/>
      </top>
      <bottom style="thin">
        <color rgb="FF70AD47"/>
      </bottom>
      <diagonal/>
    </border>
    <border>
      <left style="thin">
        <color rgb="FF70AD47"/>
      </left>
      <right/>
      <top style="thin">
        <color rgb="FF70AD47"/>
      </top>
      <bottom style="thin">
        <color rgb="FF70AD47"/>
      </bottom>
      <diagonal/>
    </border>
    <border>
      <left/>
      <right style="thin">
        <color rgb="FF70AD47"/>
      </right>
      <top style="thin">
        <color rgb="FF70AD47"/>
      </top>
      <bottom style="thin">
        <color rgb="FF70AD47"/>
      </bottom>
      <diagonal/>
    </border>
    <border>
      <left/>
      <right/>
      <top style="thin">
        <color rgb="FFD6B656"/>
      </top>
      <bottom/>
      <diagonal/>
    </border>
    <border>
      <left/>
      <right/>
      <top/>
      <bottom style="thin">
        <color rgb="FFD6B656"/>
      </bottom>
      <diagonal/>
    </border>
    <border>
      <left style="thin">
        <color rgb="FFD6B656"/>
      </left>
      <right/>
      <top style="thin">
        <color rgb="FFD6B656"/>
      </top>
      <bottom/>
      <diagonal/>
    </border>
    <border>
      <left style="thin">
        <color rgb="FFD6B656"/>
      </left>
      <right/>
      <top/>
      <bottom/>
      <diagonal/>
    </border>
    <border>
      <left style="thin">
        <color rgb="FFD6B656"/>
      </left>
      <right/>
      <top/>
      <bottom style="thin">
        <color rgb="FFD6B656"/>
      </bottom>
      <diagonal/>
    </border>
    <border>
      <left/>
      <right style="thin">
        <color rgb="FFD6B656"/>
      </right>
      <top style="thin">
        <color rgb="FFD6B656"/>
      </top>
      <bottom/>
      <diagonal/>
    </border>
    <border>
      <left/>
      <right style="thin">
        <color rgb="FFD6B656"/>
      </right>
      <top/>
      <bottom/>
      <diagonal/>
    </border>
    <border>
      <left/>
      <right style="thin">
        <color rgb="FFD6B656"/>
      </right>
      <top/>
      <bottom style="thin">
        <color rgb="FFD6B656"/>
      </bottom>
      <diagonal/>
    </border>
    <border>
      <left style="thin">
        <color rgb="FF70AD47"/>
      </left>
      <right style="thin">
        <color rgb="FF70AD47"/>
      </right>
      <top style="thin">
        <color rgb="FF70AD47"/>
      </top>
      <bottom/>
      <diagonal/>
    </border>
    <border>
      <left style="thin">
        <color rgb="FF70AD47"/>
      </left>
      <right style="thin">
        <color rgb="FF70AD47"/>
      </right>
      <top/>
      <bottom/>
      <diagonal/>
    </border>
    <border>
      <left style="thin">
        <color rgb="FF70AD47"/>
      </left>
      <right style="thin">
        <color rgb="FF70AD47"/>
      </right>
      <top/>
      <bottom style="thin">
        <color rgb="FF70AD47"/>
      </bottom>
      <diagonal/>
    </border>
    <border>
      <left style="thin">
        <color rgb="FFD6B656"/>
      </left>
      <right style="thin">
        <color rgb="FFD6B656"/>
      </right>
      <top style="thin">
        <color rgb="FFD6B656"/>
      </top>
      <bottom/>
      <diagonal/>
    </border>
    <border>
      <left style="thin">
        <color rgb="FFD6B656"/>
      </left>
      <right style="thin">
        <color rgb="FFD6B656"/>
      </right>
      <top/>
      <bottom/>
      <diagonal/>
    </border>
    <border>
      <left style="thin">
        <color rgb="FFD6B656"/>
      </left>
      <right style="thin">
        <color rgb="FFD6B656"/>
      </right>
      <top/>
      <bottom style="thin">
        <color rgb="FFD6B656"/>
      </bottom>
      <diagonal/>
    </border>
    <border>
      <left/>
      <right/>
      <top style="medium">
        <color rgb="FF1F4E78"/>
      </top>
      <bottom style="medium">
        <color rgb="FF1F4E78"/>
      </bottom>
      <diagonal/>
    </border>
    <border>
      <left style="medium">
        <color rgb="FF1F4E78"/>
      </left>
      <right/>
      <top style="medium">
        <color rgb="FF1F4E78"/>
      </top>
      <bottom style="medium">
        <color rgb="FF1F4E78"/>
      </bottom>
      <diagonal/>
    </border>
    <border>
      <left/>
      <right style="medium">
        <color rgb="FF1F4E78"/>
      </right>
      <top style="medium">
        <color rgb="FF1F4E78"/>
      </top>
      <bottom style="medium">
        <color rgb="FF1F4E78"/>
      </bottom>
      <diagonal/>
    </border>
    <border>
      <left/>
      <right/>
      <top style="thin">
        <color rgb="FF1F4E78"/>
      </top>
      <bottom/>
      <diagonal/>
    </border>
    <border>
      <left/>
      <right/>
      <top style="thick">
        <color rgb="FF1F4E78"/>
      </top>
      <bottom/>
      <diagonal/>
    </border>
    <border>
      <left style="thick">
        <color rgb="FF1F4E78"/>
      </left>
      <right/>
      <top style="thick">
        <color rgb="FF1F4E78"/>
      </top>
      <bottom/>
      <diagonal/>
    </border>
    <border>
      <left/>
      <right style="thick">
        <color rgb="FF1F4E78"/>
      </right>
      <top style="thick">
        <color rgb="FF1F4E78"/>
      </top>
      <bottom/>
      <diagonal/>
    </border>
    <border>
      <left/>
      <right/>
      <top/>
      <bottom style="thin">
        <color rgb="FFBFBFBF"/>
      </bottom>
      <diagonal/>
    </border>
    <border>
      <left style="thin">
        <color rgb="FFBFBFBF"/>
      </left>
      <right/>
      <top style="thin">
        <color rgb="FF1F4E78"/>
      </top>
      <bottom/>
      <diagonal/>
    </border>
    <border>
      <left style="thin">
        <color rgb="FFBFBFBF"/>
      </left>
      <right/>
      <top/>
      <bottom/>
      <diagonal/>
    </border>
    <border>
      <left style="thin">
        <color rgb="FFBFBFBF"/>
      </left>
      <right/>
      <top/>
      <bottom style="thin">
        <color rgb="FFBFBFBF"/>
      </bottom>
      <diagonal/>
    </border>
    <border>
      <left/>
      <right style="thin">
        <color rgb="FFBFBFBF"/>
      </right>
      <top style="thin">
        <color rgb="FF1F4E78"/>
      </top>
      <bottom/>
      <diagonal/>
    </border>
    <border>
      <left/>
      <right style="thin">
        <color rgb="FFBFBFBF"/>
      </right>
      <top/>
      <bottom/>
      <diagonal/>
    </border>
    <border>
      <left/>
      <right style="thin">
        <color rgb="FFBFBFBF"/>
      </right>
      <top/>
      <bottom style="thin">
        <color rgb="FFBFBFBF"/>
      </bottom>
      <diagonal/>
    </border>
    <border>
      <left/>
      <right/>
      <top style="medium">
        <color rgb="FF1F4E78"/>
      </top>
      <bottom/>
      <diagonal/>
    </border>
    <border>
      <left/>
      <right/>
      <top/>
      <bottom style="medium">
        <color rgb="FF1F4E78"/>
      </bottom>
      <diagonal/>
    </border>
    <border>
      <left style="medium">
        <color rgb="FF1F4E78"/>
      </left>
      <right/>
      <top style="medium">
        <color rgb="FF1F4E78"/>
      </top>
      <bottom/>
      <diagonal/>
    </border>
    <border>
      <left style="medium">
        <color rgb="FF1F4E78"/>
      </left>
      <right/>
      <top/>
      <bottom/>
      <diagonal/>
    </border>
    <border>
      <left style="medium">
        <color rgb="FF1F4E78"/>
      </left>
      <right/>
      <top/>
      <bottom style="medium">
        <color rgb="FF1F4E78"/>
      </bottom>
      <diagonal/>
    </border>
    <border>
      <left/>
      <right style="medium">
        <color rgb="FF1F4E78"/>
      </right>
      <top style="medium">
        <color rgb="FF1F4E78"/>
      </top>
      <bottom/>
      <diagonal/>
    </border>
    <border>
      <left/>
      <right style="medium">
        <color rgb="FF1F4E78"/>
      </right>
      <top/>
      <bottom/>
      <diagonal/>
    </border>
    <border>
      <left/>
      <right style="medium">
        <color rgb="FF1F4E78"/>
      </right>
      <top/>
      <bottom style="medium">
        <color rgb="FF1F4E78"/>
      </bottom>
      <diagonal/>
    </border>
    <border>
      <left/>
      <right/>
      <top style="thin">
        <color rgb="FF70AD47"/>
      </top>
      <bottom/>
      <diagonal/>
    </border>
    <border>
      <left/>
      <right/>
      <top style="medium">
        <color rgb="FF70AD47"/>
      </top>
      <bottom/>
      <diagonal/>
    </border>
    <border>
      <left style="medium">
        <color rgb="FF70AD47"/>
      </left>
      <right/>
      <top style="medium">
        <color rgb="FF70AD47"/>
      </top>
      <bottom/>
      <diagonal/>
    </border>
    <border>
      <left style="medium">
        <color rgb="FF70AD47"/>
      </left>
      <right/>
      <top/>
      <bottom/>
      <diagonal/>
    </border>
    <border>
      <left/>
      <right style="medium">
        <color rgb="FF70AD47"/>
      </right>
      <top style="medium">
        <color rgb="FF70AD47"/>
      </top>
      <bottom/>
      <diagonal/>
    </border>
    <border>
      <left/>
      <right style="medium">
        <color rgb="FF70AD47"/>
      </right>
      <top/>
      <bottom/>
      <diagonal/>
    </border>
    <border>
      <left style="thin">
        <color rgb="FFBFBFBF"/>
      </left>
      <right/>
      <top style="thin">
        <color rgb="FF70AD47"/>
      </top>
      <bottom/>
      <diagonal/>
    </border>
    <border>
      <left/>
      <right style="thin">
        <color rgb="FFBFBFBF"/>
      </right>
      <top style="thin">
        <color rgb="FF70AD47"/>
      </top>
      <bottom/>
      <diagonal/>
    </border>
    <border>
      <left style="medium">
        <color rgb="FFC65911"/>
      </left>
      <right style="medium">
        <color rgb="FFC65911"/>
      </right>
      <top style="medium">
        <color rgb="FFC65911"/>
      </top>
      <bottom style="medium">
        <color rgb="FFC65911"/>
      </bottom>
      <diagonal/>
    </border>
    <border>
      <left style="medium">
        <color rgb="FFBF9000"/>
      </left>
      <right/>
      <top style="medium">
        <color rgb="FFBF9000"/>
      </top>
      <bottom style="medium">
        <color rgb="FFBF9000"/>
      </bottom>
      <diagonal/>
    </border>
    <border>
      <left style="thick">
        <color indexed="56"/>
      </left>
      <right/>
      <top style="medium">
        <color rgb="FF1F4E78"/>
      </top>
      <bottom style="medium">
        <color rgb="FF1F4E78"/>
      </bottom>
      <diagonal/>
    </border>
    <border>
      <left/>
      <right style="thin">
        <color auto="1"/>
      </right>
      <top style="medium">
        <color rgb="FF1F4E78"/>
      </top>
      <bottom style="medium">
        <color rgb="FF1F4E78"/>
      </bottom>
      <diagonal/>
    </border>
    <border>
      <left style="thin">
        <color indexed="64"/>
      </left>
      <right style="thin">
        <color indexed="64"/>
      </right>
      <top style="medium">
        <color rgb="FF1F4E78"/>
      </top>
      <bottom style="medium">
        <color rgb="FF1F4E78"/>
      </bottom>
      <diagonal/>
    </border>
    <border>
      <left/>
      <right style="thick">
        <color auto="1"/>
      </right>
      <top style="medium">
        <color rgb="FF1F4E78"/>
      </top>
      <bottom style="medium">
        <color rgb="FF1F4E78"/>
      </bottom>
      <diagonal/>
    </border>
    <border>
      <left style="medium">
        <color rgb="FF1F4E78"/>
      </left>
      <right style="thick">
        <color indexed="56"/>
      </right>
      <top style="medium">
        <color rgb="FF1F4E78"/>
      </top>
      <bottom style="medium">
        <color rgb="FF1F4E78"/>
      </bottom>
      <diagonal/>
    </border>
    <border>
      <left style="thick">
        <color indexed="56"/>
      </left>
      <right/>
      <top style="thin">
        <color rgb="FF1F4E78"/>
      </top>
      <bottom style="thin">
        <color auto="1"/>
      </bottom>
      <diagonal/>
    </border>
    <border>
      <left/>
      <right style="thin">
        <color indexed="64"/>
      </right>
      <top style="thin">
        <color rgb="FF1F4E78"/>
      </top>
      <bottom style="thin">
        <color indexed="64"/>
      </bottom>
      <diagonal/>
    </border>
    <border>
      <left style="thin">
        <color indexed="64"/>
      </left>
      <right style="thin">
        <color indexed="64"/>
      </right>
      <top style="thin">
        <color rgb="FF1F4E78"/>
      </top>
      <bottom style="thin">
        <color indexed="64"/>
      </bottom>
      <diagonal/>
    </border>
    <border>
      <left/>
      <right/>
      <top style="thin">
        <color rgb="FF1F4E78"/>
      </top>
      <bottom style="thin">
        <color auto="1"/>
      </bottom>
      <diagonal/>
    </border>
    <border>
      <left style="thick">
        <color indexed="56"/>
      </left>
      <right/>
      <top style="thin">
        <color rgb="FF1F4E78"/>
      </top>
      <bottom/>
      <diagonal/>
    </border>
    <border>
      <left/>
      <right style="thin">
        <color auto="1"/>
      </right>
      <top style="thin">
        <color rgb="FF1F4E78"/>
      </top>
      <bottom/>
      <diagonal/>
    </border>
    <border>
      <left/>
      <right style="thick">
        <color auto="1"/>
      </right>
      <top style="thin">
        <color rgb="FF1F4E78"/>
      </top>
      <bottom/>
      <diagonal/>
    </border>
    <border>
      <left style="thin">
        <color rgb="FF1F4E78"/>
      </left>
      <right style="thick">
        <color indexed="56"/>
      </right>
      <top style="thin">
        <color rgb="FF1F4E78"/>
      </top>
      <bottom/>
      <diagonal/>
    </border>
    <border>
      <left style="thin">
        <color indexed="64"/>
      </left>
      <right style="thin">
        <color indexed="64"/>
      </right>
      <top style="thin">
        <color rgb="FF1F4E78"/>
      </top>
      <bottom/>
      <diagonal/>
    </border>
    <border>
      <left/>
      <right style="thin">
        <color rgb="FF1F4E78"/>
      </right>
      <top style="thin">
        <color rgb="FF1F4E78"/>
      </top>
      <bottom/>
      <diagonal/>
    </border>
    <border>
      <left style="thin">
        <color indexed="64"/>
      </left>
      <right/>
      <top/>
      <bottom style="thin">
        <color rgb="FFD9D9D9"/>
      </bottom>
      <diagonal/>
    </border>
    <border>
      <left style="thin">
        <color auto="1"/>
      </left>
      <right style="thin">
        <color auto="1"/>
      </right>
      <top style="thin">
        <color indexed="22"/>
      </top>
      <bottom style="thin">
        <color rgb="FFD9D9D9"/>
      </bottom>
      <diagonal/>
    </border>
    <border>
      <left style="thin">
        <color auto="1"/>
      </left>
      <right style="thin">
        <color auto="1"/>
      </right>
      <top/>
      <bottom style="thin">
        <color indexed="22"/>
      </bottom>
      <diagonal/>
    </border>
    <border>
      <left/>
      <right style="thin">
        <color auto="1"/>
      </right>
      <top style="thin">
        <color indexed="22"/>
      </top>
      <bottom style="thin">
        <color indexed="22"/>
      </bottom>
      <diagonal/>
    </border>
    <border>
      <left style="thin">
        <color indexed="55"/>
      </left>
      <right style="thin">
        <color indexed="55"/>
      </right>
      <top style="thin">
        <color auto="1"/>
      </top>
      <bottom style="double">
        <color auto="1"/>
      </bottom>
      <diagonal/>
    </border>
    <border>
      <left style="thin">
        <color rgb="FFD9D9D9"/>
      </left>
      <right style="thick">
        <color indexed="56"/>
      </right>
      <top style="thin">
        <color rgb="FF1F4E78"/>
      </top>
      <bottom/>
      <diagonal/>
    </border>
    <border>
      <left style="thin">
        <color rgb="FFD9D9D9"/>
      </left>
      <right style="thick">
        <color indexed="56"/>
      </right>
      <top/>
      <bottom style="thick">
        <color indexed="56"/>
      </bottom>
      <diagonal/>
    </border>
    <border>
      <left style="thin">
        <color rgb="FFD9D9D9"/>
      </left>
      <right/>
      <top style="double">
        <color auto="1"/>
      </top>
      <bottom style="double">
        <color auto="1"/>
      </bottom>
      <diagonal/>
    </border>
    <border>
      <left style="thin">
        <color rgb="FFD9D9D9"/>
      </left>
      <right/>
      <top style="thin">
        <color auto="1"/>
      </top>
      <bottom style="thin">
        <color auto="1"/>
      </bottom>
      <diagonal/>
    </border>
    <border>
      <left style="thin">
        <color indexed="55"/>
      </left>
      <right style="thin">
        <color rgb="FFD9D9D9"/>
      </right>
      <top style="thin">
        <color auto="1"/>
      </top>
      <bottom style="double">
        <color auto="1"/>
      </bottom>
      <diagonal/>
    </border>
    <border>
      <left style="thin">
        <color indexed="55"/>
      </left>
      <right style="thin">
        <color rgb="FFD9D9D9"/>
      </right>
      <top style="double">
        <color auto="1"/>
      </top>
      <bottom/>
      <diagonal/>
    </border>
    <border>
      <left style="thin">
        <color indexed="55"/>
      </left>
      <right style="thin">
        <color rgb="FFD9D9D9"/>
      </right>
      <top/>
      <bottom style="double">
        <color auto="1"/>
      </bottom>
      <diagonal/>
    </border>
    <border>
      <left style="thin">
        <color indexed="55"/>
      </left>
      <right style="thin">
        <color rgb="FFD9D9D9"/>
      </right>
      <top/>
      <bottom style="thin">
        <color auto="1"/>
      </bottom>
      <diagonal/>
    </border>
    <border>
      <left/>
      <right style="thin">
        <color indexed="55"/>
      </right>
      <top style="thin">
        <color auto="1"/>
      </top>
      <bottom style="double">
        <color auto="1"/>
      </bottom>
      <diagonal/>
    </border>
    <border>
      <left/>
      <right style="thin">
        <color indexed="55"/>
      </right>
      <top style="double">
        <color auto="1"/>
      </top>
      <bottom/>
      <diagonal/>
    </border>
    <border>
      <left/>
      <right style="thin">
        <color indexed="55"/>
      </right>
      <top/>
      <bottom style="double">
        <color auto="1"/>
      </bottom>
      <diagonal/>
    </border>
    <border>
      <left/>
      <right style="thin">
        <color indexed="55"/>
      </right>
      <top/>
      <bottom style="thin">
        <color auto="1"/>
      </bottom>
      <diagonal/>
    </border>
    <border>
      <left style="thin">
        <color indexed="55"/>
      </left>
      <right style="thin">
        <color indexed="55"/>
      </right>
      <top style="thin">
        <color rgb="FFD9D9D9"/>
      </top>
      <bottom style="double">
        <color auto="1"/>
      </bottom>
      <diagonal/>
    </border>
    <border>
      <left style="thin">
        <color rgb="FFD9D9D9"/>
      </left>
      <right style="thick">
        <color indexed="56"/>
      </right>
      <top style="thin">
        <color auto="1"/>
      </top>
      <bottom style="thick">
        <color indexed="56"/>
      </bottom>
      <diagonal/>
    </border>
    <border>
      <left style="thin">
        <color auto="1"/>
      </left>
      <right/>
      <top style="thin">
        <color auto="1"/>
      </top>
      <bottom/>
      <diagonal/>
    </border>
    <border>
      <left style="thin">
        <color auto="1"/>
      </left>
      <right/>
      <top/>
      <bottom style="double">
        <color auto="1"/>
      </bottom>
      <diagonal/>
    </border>
    <border>
      <left style="thin">
        <color auto="1"/>
      </left>
      <right style="thin">
        <color rgb="FFD9D9D9"/>
      </right>
      <top style="thin">
        <color rgb="FFD9D9D9"/>
      </top>
      <bottom/>
      <diagonal/>
    </border>
    <border>
      <left style="thin">
        <color auto="1"/>
      </left>
      <right style="thin">
        <color rgb="FFD9D9D9"/>
      </right>
      <top style="thin">
        <color auto="1"/>
      </top>
      <bottom style="double">
        <color auto="1"/>
      </bottom>
      <diagonal/>
    </border>
    <border>
      <left style="thin">
        <color auto="1"/>
      </left>
      <right style="thin">
        <color rgb="FFD9D9D9"/>
      </right>
      <top style="double">
        <color auto="1"/>
      </top>
      <bottom/>
      <diagonal/>
    </border>
    <border>
      <left style="thin">
        <color auto="1"/>
      </left>
      <right style="thin">
        <color rgb="FFD9D9D9"/>
      </right>
      <top/>
      <bottom style="double">
        <color auto="1"/>
      </bottom>
      <diagonal/>
    </border>
    <border>
      <left style="thin">
        <color auto="1"/>
      </left>
      <right style="thin">
        <color rgb="FFD9D9D9"/>
      </right>
      <top/>
      <bottom style="thin">
        <color auto="1"/>
      </bottom>
      <diagonal/>
    </border>
    <border>
      <left style="thin">
        <color auto="1"/>
      </left>
      <right style="thin">
        <color rgb="FFD9D9D9"/>
      </right>
      <top/>
      <bottom/>
      <diagonal/>
    </border>
    <border>
      <left style="thin">
        <color auto="1"/>
      </left>
      <right style="thin">
        <color rgb="FFD9D9D9"/>
      </right>
      <top/>
      <bottom style="thin">
        <color rgb="FFD9D9D9"/>
      </bottom>
      <diagonal/>
    </border>
    <border>
      <left style="thin">
        <color auto="1"/>
      </left>
      <right style="thin">
        <color rgb="FFD9D9D9"/>
      </right>
      <top style="thin">
        <color rgb="FFD9D9D9"/>
      </top>
      <bottom style="double">
        <color auto="1"/>
      </bottom>
      <diagonal/>
    </border>
    <border>
      <left/>
      <right style="thin">
        <color rgb="FFD9D9D9"/>
      </right>
      <top style="thin">
        <color rgb="FFD9D9D9"/>
      </top>
      <bottom/>
      <diagonal/>
    </border>
    <border>
      <left style="thin">
        <color rgb="FFD9D9D9"/>
      </left>
      <right/>
      <top style="thin">
        <color rgb="FFD9D9D9"/>
      </top>
      <bottom/>
      <diagonal/>
    </border>
    <border>
      <left style="thin">
        <color rgb="FFD9D9D9"/>
      </left>
      <right style="thin">
        <color indexed="55"/>
      </right>
      <top style="thin">
        <color auto="1"/>
      </top>
      <bottom style="double">
        <color auto="1"/>
      </bottom>
      <diagonal/>
    </border>
    <border>
      <left style="thin">
        <color rgb="FFD9D9D9"/>
      </left>
      <right style="thin">
        <color indexed="55"/>
      </right>
      <top style="double">
        <color auto="1"/>
      </top>
      <bottom/>
      <diagonal/>
    </border>
    <border>
      <left style="thin">
        <color rgb="FFD9D9D9"/>
      </left>
      <right style="thin">
        <color indexed="55"/>
      </right>
      <top/>
      <bottom style="double">
        <color auto="1"/>
      </bottom>
      <diagonal/>
    </border>
    <border>
      <left style="thin">
        <color rgb="FFD9D9D9"/>
      </left>
      <right style="thin">
        <color indexed="55"/>
      </right>
      <top/>
      <bottom style="thin">
        <color auto="1"/>
      </bottom>
      <diagonal/>
    </border>
    <border>
      <left style="thin">
        <color indexed="55"/>
      </left>
      <right/>
      <top style="thin">
        <color auto="1"/>
      </top>
      <bottom style="double">
        <color auto="1"/>
      </bottom>
      <diagonal/>
    </border>
    <border>
      <left style="thin">
        <color indexed="55"/>
      </left>
      <right/>
      <top style="double">
        <color auto="1"/>
      </top>
      <bottom/>
      <diagonal/>
    </border>
    <border>
      <left style="thin">
        <color indexed="55"/>
      </left>
      <right/>
      <top/>
      <bottom style="double">
        <color auto="1"/>
      </bottom>
      <diagonal/>
    </border>
    <border>
      <left style="thin">
        <color indexed="55"/>
      </left>
      <right/>
      <top/>
      <bottom style="thin">
        <color auto="1"/>
      </bottom>
      <diagonal/>
    </border>
    <border>
      <left style="thin">
        <color indexed="55"/>
      </left>
      <right style="thin">
        <color rgb="FFD9D9D9"/>
      </right>
      <top style="thin">
        <color rgb="FFD9D9D9"/>
      </top>
      <bottom style="double">
        <color auto="1"/>
      </bottom>
      <diagonal/>
    </border>
    <border>
      <left style="thin">
        <color indexed="55"/>
      </left>
      <right/>
      <top/>
      <bottom/>
      <diagonal/>
    </border>
    <border>
      <left style="thin">
        <color indexed="55"/>
      </left>
      <right/>
      <top/>
      <bottom style="thin">
        <color rgb="FFD9D9D9"/>
      </bottom>
      <diagonal/>
    </border>
    <border>
      <left style="thin">
        <color indexed="64"/>
      </left>
      <right style="thin">
        <color indexed="64"/>
      </right>
      <top/>
      <bottom style="thin">
        <color indexed="64"/>
      </bottom>
      <diagonal/>
    </border>
    <border>
      <left style="thin">
        <color indexed="64"/>
      </left>
      <right style="thin">
        <color indexed="64"/>
      </right>
      <top style="medium">
        <color rgb="FF1F4E78"/>
      </top>
      <bottom/>
      <diagonal/>
    </border>
    <border>
      <left style="thin">
        <color indexed="64"/>
      </left>
      <right style="medium">
        <color rgb="FF1F4E78"/>
      </right>
      <top style="medium">
        <color rgb="FF1F4E78"/>
      </top>
      <bottom/>
      <diagonal/>
    </border>
    <border>
      <left style="thin">
        <color rgb="FFBFBFBF"/>
      </left>
      <right/>
      <top style="thin">
        <color auto="1"/>
      </top>
      <bottom/>
      <diagonal/>
    </border>
    <border>
      <left style="thin">
        <color auto="1"/>
      </left>
      <right style="thin">
        <color rgb="FFBFBFBF"/>
      </right>
      <top style="thin">
        <color auto="1"/>
      </top>
      <bottom/>
      <diagonal/>
    </border>
    <border>
      <left style="thin">
        <color rgb="FFD9D9D9"/>
      </left>
      <right/>
      <top style="thin">
        <color auto="1"/>
      </top>
      <bottom/>
      <diagonal/>
    </border>
    <border>
      <left style="thin">
        <color auto="1"/>
      </left>
      <right style="thin">
        <color rgb="FFD9D9D9"/>
      </right>
      <top style="thin">
        <color auto="1"/>
      </top>
      <bottom style="thin">
        <color auto="1"/>
      </bottom>
      <diagonal/>
    </border>
    <border>
      <left style="thin">
        <color auto="1"/>
      </left>
      <right style="thin">
        <color rgb="FFD9D9D9"/>
      </right>
      <top style="thin">
        <color auto="1"/>
      </top>
      <bottom/>
      <diagonal/>
    </border>
    <border>
      <left style="thin">
        <color auto="1"/>
      </left>
      <right style="thin">
        <color auto="1"/>
      </right>
      <top style="medium">
        <color rgb="FFBF9000"/>
      </top>
      <bottom style="medium">
        <color rgb="FFBF9000"/>
      </bottom>
      <diagonal/>
    </border>
    <border>
      <left style="thin">
        <color auto="1"/>
      </left>
      <right style="medium">
        <color rgb="FFBF9000"/>
      </right>
      <top style="medium">
        <color rgb="FFBF9000"/>
      </top>
      <bottom style="medium">
        <color rgb="FFBF9000"/>
      </bottom>
      <diagonal/>
    </border>
    <border>
      <left style="thin">
        <color rgb="FFD9E2F3"/>
      </left>
      <right/>
      <top/>
      <bottom/>
      <diagonal/>
    </border>
    <border>
      <left/>
      <right/>
      <top style="thin">
        <color rgb="FFD9E2F3"/>
      </top>
      <bottom/>
      <diagonal/>
    </border>
    <border>
      <left style="thin">
        <color rgb="FFD9E2F3"/>
      </left>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FFFFFF"/>
      </top>
      <bottom/>
      <diagonal/>
    </border>
    <border>
      <left/>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bottom style="thin">
        <color rgb="FFD9E2F3"/>
      </bottom>
      <diagonal/>
    </border>
    <border>
      <left style="thin">
        <color rgb="FFD9E2F3"/>
      </left>
      <right/>
      <top style="thin">
        <color rgb="FFD9E2F3"/>
      </top>
      <bottom/>
      <diagonal/>
    </border>
    <border>
      <left style="thin">
        <color rgb="FFD9E2F3"/>
      </left>
      <right/>
      <top/>
      <bottom style="thin">
        <color rgb="FFD9E2F3"/>
      </bottom>
      <diagonal/>
    </border>
    <border>
      <left/>
      <right style="thin">
        <color rgb="FFD9E2F3"/>
      </right>
      <top style="thin">
        <color rgb="FFD9E2F3"/>
      </top>
      <bottom/>
      <diagonal/>
    </border>
    <border>
      <left/>
      <right style="thin">
        <color rgb="FFD9E2F3"/>
      </right>
      <top/>
      <bottom/>
      <diagonal/>
    </border>
    <border>
      <left/>
      <right style="thin">
        <color rgb="FFD9E2F3"/>
      </right>
      <top/>
      <bottom style="thin">
        <color rgb="FFD9E2F3"/>
      </bottom>
      <diagonal/>
    </border>
    <border>
      <left style="thin">
        <color rgb="FFD9E2F3"/>
      </left>
      <right style="thin">
        <color rgb="FFD9E2F3"/>
      </right>
      <top style="thin">
        <color rgb="FFD9E2F3"/>
      </top>
      <bottom/>
      <diagonal/>
    </border>
    <border>
      <left style="thin">
        <color rgb="FFD9E2F3"/>
      </left>
      <right style="thin">
        <color rgb="FFD9E2F3"/>
      </right>
      <top/>
      <bottom/>
      <diagonal/>
    </border>
    <border>
      <left style="thin">
        <color rgb="FFD9E2F3"/>
      </left>
      <right style="thin">
        <color rgb="FFD9E2F3"/>
      </right>
      <top/>
      <bottom style="thin">
        <color rgb="FFD9E2F3"/>
      </bottom>
      <diagonal/>
    </border>
    <border>
      <left/>
      <right style="thin">
        <color rgb="FFD9E2F3"/>
      </right>
      <top style="thin">
        <color rgb="FFD9E2F3"/>
      </top>
      <bottom style="thin">
        <color rgb="FFD9E2F3"/>
      </bottom>
      <diagonal/>
    </border>
    <border>
      <left style="thick">
        <color rgb="FF000000"/>
      </left>
      <right/>
      <top style="thin">
        <color rgb="FFFFFFFF"/>
      </top>
      <bottom/>
      <diagonal/>
    </border>
    <border>
      <left/>
      <right/>
      <top/>
      <bottom style="thin">
        <color rgb="FFFFFFFF"/>
      </bottom>
      <diagonal/>
    </border>
    <border>
      <left style="thick">
        <color rgb="FF000000"/>
      </left>
      <right/>
      <top/>
      <bottom style="thin">
        <color rgb="FFFFFFFF"/>
      </bottom>
      <diagonal/>
    </border>
    <border>
      <left style="thin">
        <color rgb="FFFFFFFF"/>
      </left>
      <right/>
      <top/>
      <bottom/>
      <diagonal/>
    </border>
    <border>
      <left style="thin">
        <color rgb="FFFFFFFF"/>
      </left>
      <right/>
      <top style="thick">
        <color rgb="FF000000"/>
      </top>
      <bottom/>
      <diagonal/>
    </border>
    <border>
      <left style="thin">
        <color rgb="FFFFFFFF"/>
      </left>
      <right/>
      <top/>
      <bottom style="thin">
        <color rgb="FFFFFFFF"/>
      </bottom>
      <diagonal/>
    </border>
    <border>
      <left/>
      <right style="thin">
        <color rgb="FFFFFFFF"/>
      </right>
      <top style="thin">
        <color rgb="FFFFFFFF"/>
      </top>
      <bottom/>
      <diagonal/>
    </border>
    <border>
      <left/>
      <right style="thin">
        <color rgb="FFFFFFFF"/>
      </right>
      <top/>
      <bottom/>
      <diagonal/>
    </border>
    <border>
      <left/>
      <right style="thin">
        <color rgb="FFFFFFFF"/>
      </right>
      <top style="thick">
        <color rgb="FF000000"/>
      </top>
      <bottom/>
      <diagonal/>
    </border>
    <border>
      <left/>
      <right style="thin">
        <color rgb="FFFFFFFF"/>
      </right>
      <top/>
      <bottom style="thin">
        <color rgb="FFFFFFFF"/>
      </bottom>
      <diagonal/>
    </border>
    <border>
      <left style="medium">
        <color rgb="FF6AA84F"/>
      </left>
      <right style="medium">
        <color rgb="FF6AA84F"/>
      </right>
      <top style="medium">
        <color rgb="FF6AA84F"/>
      </top>
      <bottom style="medium">
        <color rgb="FF6AA84F"/>
      </bottom>
      <diagonal/>
    </border>
    <border>
      <left style="medium">
        <color rgb="FFD6B656"/>
      </left>
      <right style="medium">
        <color rgb="FFD6B656"/>
      </right>
      <top style="medium">
        <color rgb="FFD6B656"/>
      </top>
      <bottom style="medium">
        <color rgb="FFD6B656"/>
      </bottom>
      <diagonal/>
    </border>
    <border>
      <left/>
      <right/>
      <top/>
      <bottom style="medium">
        <color rgb="FFFFFFFF"/>
      </bottom>
      <diagonal/>
    </border>
    <border>
      <left/>
      <right/>
      <top style="medium">
        <color rgb="FFC65911"/>
      </top>
      <bottom/>
      <diagonal/>
    </border>
    <border>
      <left style="medium">
        <color rgb="FFC65911"/>
      </left>
      <right/>
      <top/>
      <bottom/>
      <diagonal/>
    </border>
    <border>
      <left/>
      <right style="medium">
        <color rgb="FFC65911"/>
      </right>
      <top style="medium">
        <color rgb="FFC65911"/>
      </top>
      <bottom/>
      <diagonal/>
    </border>
    <border>
      <left/>
      <right style="medium">
        <color rgb="FFC65911"/>
      </right>
      <top/>
      <bottom/>
      <diagonal/>
    </border>
    <border>
      <left style="medium">
        <color rgb="FFC65911"/>
      </left>
      <right/>
      <top/>
      <bottom style="medium">
        <color rgb="FFC65911"/>
      </bottom>
      <diagonal/>
    </border>
    <border>
      <left/>
      <right/>
      <top/>
      <bottom style="medium">
        <color rgb="FFC65911"/>
      </bottom>
      <diagonal/>
    </border>
    <border>
      <left/>
      <right style="medium">
        <color rgb="FFC65911"/>
      </right>
      <top/>
      <bottom style="medium">
        <color rgb="FFC65911"/>
      </bottom>
      <diagonal/>
    </border>
    <border>
      <left style="thin">
        <color rgb="FFFFFFFF"/>
      </left>
      <right/>
      <top style="thick">
        <color rgb="FF000000"/>
      </top>
      <bottom style="thick">
        <color rgb="FF000000"/>
      </bottom>
      <diagonal/>
    </border>
    <border>
      <left style="thin">
        <color rgb="FFFFFFFF"/>
      </left>
      <right/>
      <top/>
      <bottom style="thick">
        <color rgb="FF000000"/>
      </bottom>
      <diagonal/>
    </border>
    <border>
      <left style="thick">
        <color rgb="FF000000"/>
      </left>
      <right style="thick">
        <color rgb="FF000000"/>
      </right>
      <top style="thin">
        <color rgb="FFFFFFFF"/>
      </top>
      <bottom/>
      <diagonal/>
    </border>
    <border>
      <left/>
      <right style="thick">
        <color rgb="FF000000"/>
      </right>
      <top style="thin">
        <color rgb="FFFFFFFF"/>
      </top>
      <bottom/>
      <diagonal/>
    </border>
    <border>
      <left style="thick">
        <color rgb="FF000000"/>
      </left>
      <right style="thick">
        <color rgb="FF000000"/>
      </right>
      <top style="thick">
        <color rgb="FF000000"/>
      </top>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top/>
      <bottom/>
      <diagonal/>
    </border>
    <border>
      <left style="thin">
        <color auto="1"/>
      </left>
      <right style="thick">
        <color auto="1"/>
      </right>
      <top style="thin">
        <color auto="1"/>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diagonal/>
    </border>
    <border>
      <left/>
      <right style="thin">
        <color indexed="64"/>
      </right>
      <top/>
      <bottom style="thin">
        <color auto="1"/>
      </bottom>
      <diagonal/>
    </border>
    <border>
      <left style="thin">
        <color indexed="55"/>
      </left>
      <right style="thin">
        <color indexed="55"/>
      </right>
      <top style="double">
        <color auto="1"/>
      </top>
      <bottom style="double">
        <color auto="1"/>
      </bottom>
      <diagonal/>
    </border>
    <border>
      <left style="thin">
        <color indexed="55"/>
      </left>
      <right style="thin">
        <color indexed="55"/>
      </right>
      <top/>
      <bottom/>
      <diagonal/>
    </border>
    <border>
      <left style="thick">
        <color auto="1"/>
      </left>
      <right style="thin">
        <color indexed="55"/>
      </right>
      <top style="double">
        <color auto="1"/>
      </top>
      <bottom style="double">
        <color auto="1"/>
      </bottom>
      <diagonal/>
    </border>
    <border>
      <left style="thick">
        <color auto="1"/>
      </left>
      <right/>
      <top/>
      <bottom/>
      <diagonal/>
    </border>
    <border>
      <left style="thick">
        <color auto="1"/>
      </left>
      <right style="thin">
        <color indexed="55"/>
      </right>
      <top/>
      <bottom/>
      <diagonal/>
    </border>
    <border>
      <left/>
      <right style="thin">
        <color indexed="55"/>
      </right>
      <top style="double">
        <color auto="1"/>
      </top>
      <bottom style="double">
        <color auto="1"/>
      </bottom>
      <diagonal/>
    </border>
    <border>
      <left/>
      <right style="thin">
        <color indexed="55"/>
      </right>
      <top/>
      <bottom/>
      <diagonal/>
    </border>
  </borders>
  <cellStyleXfs count="11">
    <xf numFmtId="0" fontId="0" fillId="0" borderId="9"/>
    <xf numFmtId="0" fontId="2" fillId="0" borderId="9"/>
    <xf numFmtId="9" fontId="2" fillId="0" borderId="9"/>
    <xf numFmtId="0" fontId="17" fillId="0" borderId="9"/>
    <xf numFmtId="0" fontId="12" fillId="0" borderId="9"/>
    <xf numFmtId="0" fontId="17" fillId="0" borderId="9"/>
    <xf numFmtId="0" fontId="22" fillId="0" borderId="9"/>
    <xf numFmtId="0" fontId="2" fillId="0" borderId="9"/>
    <xf numFmtId="0" fontId="28" fillId="0" borderId="9"/>
    <xf numFmtId="0" fontId="28" fillId="0" borderId="9"/>
    <xf numFmtId="0" fontId="38" fillId="0" borderId="9"/>
  </cellStyleXfs>
  <cellXfs count="904">
    <xf numFmtId="0" fontId="0" fillId="0" borderId="0" pivotButton="0" quotePrefix="0" xfId="0"/>
    <xf numFmtId="0" fontId="11" fillId="0" borderId="9" pivotButton="0" quotePrefix="0" xfId="3"/>
    <xf numFmtId="0" fontId="13" fillId="0" borderId="9" pivotButton="0" quotePrefix="0" xfId="4"/>
    <xf numFmtId="0" fontId="14" fillId="0" borderId="9" applyAlignment="1" pivotButton="0" quotePrefix="0" xfId="4">
      <alignment horizontal="center"/>
    </xf>
    <xf numFmtId="0" fontId="14" fillId="0" borderId="9" applyAlignment="1" pivotButton="0" quotePrefix="0" xfId="4">
      <alignment vertical="center"/>
    </xf>
    <xf numFmtId="0" fontId="15" fillId="0" borderId="9" pivotButton="0" quotePrefix="0" xfId="4"/>
    <xf numFmtId="0" fontId="14" fillId="0" borderId="9" pivotButton="0" quotePrefix="0" xfId="4"/>
    <xf numFmtId="0" fontId="14" fillId="0" borderId="9" applyAlignment="1" applyProtection="1" pivotButton="0" quotePrefix="0" xfId="4">
      <alignment horizontal="center"/>
      <protection locked="0" hidden="0"/>
    </xf>
    <xf numFmtId="0" fontId="16" fillId="0" borderId="9" applyProtection="1" pivotButton="0" quotePrefix="0" xfId="4">
      <protection locked="0" hidden="0"/>
    </xf>
    <xf numFmtId="0" fontId="11" fillId="0" borderId="9" pivotButton="0" quotePrefix="0" xfId="5"/>
    <xf numFmtId="0" fontId="18" fillId="0" borderId="9" pivotButton="0" quotePrefix="0" xfId="4"/>
    <xf numFmtId="0" fontId="18" fillId="0" borderId="17" pivotButton="0" quotePrefix="0" xfId="4"/>
    <xf numFmtId="0" fontId="18" fillId="0" borderId="15" applyAlignment="1" applyProtection="1" pivotButton="0" quotePrefix="0" xfId="4">
      <alignment horizontal="center"/>
      <protection locked="0" hidden="0"/>
    </xf>
    <xf numFmtId="0" fontId="19" fillId="0" borderId="9" applyAlignment="1" pivotButton="0" quotePrefix="0" xfId="4">
      <alignment horizontal="left"/>
    </xf>
    <xf numFmtId="0" fontId="18" fillId="0" borderId="9" pivotButton="0" quotePrefix="0" xfId="5"/>
    <xf numFmtId="0" fontId="11" fillId="0" borderId="9" applyProtection="1" pivotButton="0" quotePrefix="0" xfId="4">
      <protection locked="0" hidden="0"/>
    </xf>
    <xf numFmtId="0" fontId="18" fillId="0" borderId="9" applyAlignment="1" pivotButton="0" quotePrefix="0" xfId="4">
      <alignment horizontal="left"/>
    </xf>
    <xf numFmtId="0" fontId="11" fillId="0" borderId="9" applyAlignment="1" applyProtection="1" pivotButton="0" quotePrefix="0" xfId="4">
      <alignment horizontal="center"/>
      <protection locked="0" hidden="0"/>
    </xf>
    <xf numFmtId="0" fontId="11" fillId="0" borderId="9" applyAlignment="1" pivotButton="0" quotePrefix="0" xfId="6">
      <alignment vertical="center" wrapText="1"/>
    </xf>
    <xf numFmtId="0" fontId="24" fillId="0" borderId="9" pivotButton="0" quotePrefix="0" xfId="3"/>
    <xf numFmtId="0" fontId="25" fillId="0" borderId="0" pivotButton="0" quotePrefix="0" xfId="0"/>
    <xf numFmtId="0" fontId="5" fillId="0" borderId="9" applyAlignment="1" pivotButton="0" quotePrefix="0" xfId="7">
      <alignment vertical="top"/>
    </xf>
    <xf numFmtId="0" fontId="5" fillId="0" borderId="9" applyAlignment="1" pivotButton="0" quotePrefix="0" xfId="7">
      <alignment horizontal="center" vertical="top" wrapText="1"/>
    </xf>
    <xf numFmtId="0" fontId="26" fillId="0" borderId="9" applyAlignment="1" pivotButton="0" quotePrefix="0" xfId="7">
      <alignment horizontal="left" vertical="top" wrapText="1"/>
    </xf>
    <xf numFmtId="0" fontId="26" fillId="0" borderId="9" applyAlignment="1" pivotButton="0" quotePrefix="0" xfId="7">
      <alignment horizontal="left" vertical="center" wrapText="1"/>
    </xf>
    <xf numFmtId="14" fontId="26" fillId="0" borderId="9" applyAlignment="1" pivotButton="0" quotePrefix="0" xfId="7">
      <alignment horizontal="center" vertical="center" wrapText="1"/>
    </xf>
    <xf numFmtId="0" fontId="26" fillId="0" borderId="9" applyAlignment="1" pivotButton="0" quotePrefix="0" xfId="7">
      <alignment horizontal="center" vertical="center" wrapText="1"/>
    </xf>
    <xf numFmtId="14" fontId="26" fillId="0" borderId="9" applyAlignment="1" pivotButton="0" quotePrefix="0" xfId="7">
      <alignment horizontal="center" vertical="top" wrapText="1"/>
    </xf>
    <xf numFmtId="0" fontId="26" fillId="0" borderId="9" applyAlignment="1" pivotButton="0" quotePrefix="0" xfId="7">
      <alignment horizontal="center" vertical="top" wrapText="1"/>
    </xf>
    <xf numFmtId="14" fontId="26" fillId="0" borderId="9" applyAlignment="1" pivotButton="0" quotePrefix="0" xfId="7">
      <alignment horizontal="left" vertical="top" wrapText="1"/>
    </xf>
    <xf numFmtId="0" fontId="26" fillId="0" borderId="9" applyAlignment="1" pivotButton="0" quotePrefix="0" xfId="7">
      <alignment horizontal="center" wrapText="1"/>
    </xf>
    <xf numFmtId="14" fontId="26" fillId="0" borderId="9" applyAlignment="1" pivotButton="0" quotePrefix="0" xfId="7">
      <alignment horizontal="center" wrapText="1"/>
    </xf>
    <xf numFmtId="0" fontId="28" fillId="0" borderId="9" applyProtection="1" pivotButton="0" quotePrefix="0" xfId="8">
      <protection locked="0" hidden="0"/>
    </xf>
    <xf numFmtId="0" fontId="28" fillId="5" borderId="9" applyProtection="1" pivotButton="0" quotePrefix="0" xfId="8">
      <protection locked="0" hidden="0"/>
    </xf>
    <xf numFmtId="164" fontId="28" fillId="0" borderId="9" applyProtection="1" pivotButton="0" quotePrefix="0" xfId="8">
      <protection locked="0" hidden="0"/>
    </xf>
    <xf numFmtId="0" fontId="28" fillId="0" borderId="9" applyAlignment="1" applyProtection="1" pivotButton="0" quotePrefix="0" xfId="8">
      <alignment horizontal="left" wrapText="1"/>
      <protection locked="0" hidden="0"/>
    </xf>
    <xf numFmtId="164" fontId="28" fillId="0" borderId="9" applyAlignment="1" applyProtection="1" pivotButton="0" quotePrefix="0" xfId="8">
      <alignment horizontal="center"/>
      <protection locked="0" hidden="0"/>
    </xf>
    <xf numFmtId="0" fontId="28" fillId="0" borderId="9" applyAlignment="1" applyProtection="1" pivotButton="0" quotePrefix="0" xfId="8">
      <alignment horizontal="center" wrapText="1"/>
      <protection locked="0" hidden="0"/>
    </xf>
    <xf numFmtId="0" fontId="28" fillId="0" borderId="9" applyAlignment="1" applyProtection="1" pivotButton="0" quotePrefix="0" xfId="8">
      <alignment wrapText="1"/>
      <protection locked="0" hidden="0"/>
    </xf>
    <xf numFmtId="0" fontId="28" fillId="0" borderId="9" applyAlignment="1" applyProtection="1" pivotButton="0" quotePrefix="0" xfId="8">
      <alignment horizontal="left" vertical="top" wrapText="1"/>
      <protection locked="0" hidden="0"/>
    </xf>
    <xf numFmtId="164" fontId="28" fillId="6" borderId="9" applyAlignment="1" pivotButton="0" quotePrefix="0" xfId="8">
      <alignment vertical="top"/>
    </xf>
    <xf numFmtId="0" fontId="29" fillId="6" borderId="9" applyAlignment="1" pivotButton="0" quotePrefix="0" xfId="8">
      <alignment horizontal="center" vertical="top"/>
    </xf>
    <xf numFmtId="164" fontId="29" fillId="6" borderId="9" applyAlignment="1" pivotButton="0" quotePrefix="0" xfId="8">
      <alignment horizontal="left" vertical="top"/>
    </xf>
    <xf numFmtId="0" fontId="28" fillId="6" borderId="9" applyAlignment="1" pivotButton="0" quotePrefix="0" xfId="8">
      <alignment horizontal="center" vertical="top" wrapText="1"/>
    </xf>
    <xf numFmtId="0" fontId="28" fillId="6" borderId="9" applyAlignment="1" pivotButton="0" quotePrefix="0" xfId="8">
      <alignment vertical="top" wrapText="1"/>
    </xf>
    <xf numFmtId="0" fontId="28" fillId="0" borderId="9" applyAlignment="1" applyProtection="1" pivotButton="0" quotePrefix="0" xfId="8">
      <alignment horizontal="right"/>
      <protection locked="0" hidden="0"/>
    </xf>
    <xf numFmtId="165" fontId="28" fillId="0" borderId="9" applyAlignment="1" applyProtection="1" pivotButton="0" quotePrefix="0" xfId="8">
      <alignment horizontal="right"/>
      <protection locked="0" hidden="0"/>
    </xf>
    <xf numFmtId="165" fontId="28" fillId="0" borderId="9" applyAlignment="1" applyProtection="1" pivotButton="0" quotePrefix="0" xfId="8">
      <alignment horizontal="right" vertical="top"/>
      <protection locked="0" hidden="0"/>
    </xf>
    <xf numFmtId="0" fontId="28" fillId="7" borderId="9" applyAlignment="1" applyProtection="1" pivotButton="0" quotePrefix="0" xfId="8">
      <alignment horizontal="right"/>
      <protection locked="0" hidden="0"/>
    </xf>
    <xf numFmtId="164" fontId="28" fillId="6" borderId="21" applyAlignment="1" pivotButton="0" quotePrefix="0" xfId="8">
      <alignment vertical="top"/>
    </xf>
    <xf numFmtId="0" fontId="29" fillId="6" borderId="21" applyAlignment="1" pivotButton="0" quotePrefix="0" xfId="8">
      <alignment horizontal="center" vertical="top"/>
    </xf>
    <xf numFmtId="164" fontId="29" fillId="6" borderId="21" applyAlignment="1" pivotButton="0" quotePrefix="0" xfId="8">
      <alignment horizontal="left" vertical="top"/>
    </xf>
    <xf numFmtId="0" fontId="28" fillId="6" borderId="21" applyAlignment="1" pivotButton="0" quotePrefix="0" xfId="8">
      <alignment horizontal="center" vertical="top" wrapText="1"/>
    </xf>
    <xf numFmtId="0" fontId="28" fillId="6" borderId="21" applyAlignment="1" pivotButton="0" quotePrefix="0" xfId="8">
      <alignment vertical="top" wrapText="1"/>
    </xf>
    <xf numFmtId="166" fontId="28" fillId="0" borderId="22" applyAlignment="1" applyProtection="1" pivotButton="0" quotePrefix="0" xfId="8">
      <alignment horizontal="center" vertical="top"/>
      <protection locked="0" hidden="0"/>
    </xf>
    <xf numFmtId="164" fontId="28" fillId="8" borderId="23" applyAlignment="1" pivotButton="0" quotePrefix="0" xfId="8">
      <alignment horizontal="right" vertical="top"/>
    </xf>
    <xf numFmtId="0" fontId="28" fillId="0" borderId="18" applyAlignment="1" applyProtection="1" pivotButton="0" quotePrefix="0" xfId="8">
      <alignment horizontal="center" vertical="top" wrapText="1"/>
      <protection locked="0" hidden="0"/>
    </xf>
    <xf numFmtId="0" fontId="28" fillId="0" borderId="18" applyAlignment="1" applyProtection="1" pivotButton="0" quotePrefix="0" xfId="8">
      <alignment horizontal="left" vertical="top" wrapText="1"/>
      <protection locked="0" hidden="0"/>
    </xf>
    <xf numFmtId="0" fontId="26" fillId="0" borderId="18" applyAlignment="1" applyProtection="1" pivotButton="0" quotePrefix="0" xfId="8">
      <alignment horizontal="center" vertical="top" wrapText="1"/>
      <protection locked="0" hidden="0"/>
    </xf>
    <xf numFmtId="0" fontId="28" fillId="5" borderId="16" applyAlignment="1" applyProtection="1" pivotButton="0" quotePrefix="0" xfId="8">
      <alignment horizontal="right"/>
      <protection locked="0" hidden="0"/>
    </xf>
    <xf numFmtId="165" fontId="28" fillId="5" borderId="24" applyAlignment="1" pivotButton="0" quotePrefix="0" xfId="8">
      <alignment horizontal="right" vertical="top"/>
    </xf>
    <xf numFmtId="165" fontId="30" fillId="5" borderId="24" applyAlignment="1" pivotButton="0" quotePrefix="0" xfId="8">
      <alignment horizontal="right" vertical="top"/>
    </xf>
    <xf numFmtId="165" fontId="28" fillId="5" borderId="25" applyAlignment="1" pivotButton="0" quotePrefix="0" xfId="8">
      <alignment horizontal="right" vertical="top"/>
    </xf>
    <xf numFmtId="166" fontId="28" fillId="5" borderId="26" applyAlignment="1" pivotButton="0" quotePrefix="0" xfId="8">
      <alignment vertical="top"/>
    </xf>
    <xf numFmtId="164" fontId="28" fillId="5" borderId="27" applyAlignment="1" pivotButton="0" quotePrefix="0" xfId="8">
      <alignment horizontal="right" vertical="top"/>
    </xf>
    <xf numFmtId="49" fontId="28" fillId="5" borderId="28" applyAlignment="1" pivotButton="0" quotePrefix="0" xfId="8">
      <alignment horizontal="left" vertical="top" wrapText="1"/>
    </xf>
    <xf numFmtId="0" fontId="28" fillId="5" borderId="29" applyAlignment="1" pivotButton="0" quotePrefix="0" xfId="8">
      <alignment horizontal="center" vertical="top" wrapText="1"/>
    </xf>
    <xf numFmtId="0" fontId="28" fillId="5" borderId="20" applyAlignment="1" pivotButton="0" quotePrefix="0" xfId="8">
      <alignment vertical="top" wrapText="1"/>
    </xf>
    <xf numFmtId="164" fontId="32" fillId="8" borderId="33" applyAlignment="1" pivotButton="0" quotePrefix="0" xfId="8">
      <alignment horizontal="right" vertical="center"/>
    </xf>
    <xf numFmtId="0" fontId="32" fillId="8" borderId="33" applyAlignment="1" pivotButton="0" quotePrefix="0" xfId="8">
      <alignment horizontal="center" vertical="center" wrapText="1"/>
    </xf>
    <xf numFmtId="164" fontId="32" fillId="8" borderId="34" applyAlignment="1" pivotButton="0" quotePrefix="0" xfId="8">
      <alignment horizontal="right" vertical="center"/>
    </xf>
    <xf numFmtId="0" fontId="32" fillId="8" borderId="36" applyAlignment="1" pivotButton="0" quotePrefix="0" xfId="8">
      <alignment horizontal="center" vertical="center" wrapText="1"/>
    </xf>
    <xf numFmtId="0" fontId="28" fillId="8" borderId="37" applyAlignment="1" applyProtection="1" pivotButton="0" quotePrefix="0" xfId="8">
      <alignment horizontal="right"/>
      <protection locked="0" hidden="0"/>
    </xf>
    <xf numFmtId="0" fontId="28" fillId="5" borderId="18" applyAlignment="1" pivotButton="0" quotePrefix="0" xfId="8">
      <alignment vertical="top" wrapText="1"/>
    </xf>
    <xf numFmtId="0" fontId="28" fillId="9" borderId="9" applyAlignment="1" applyProtection="1" pivotButton="0" quotePrefix="0" xfId="8">
      <alignment horizontal="right"/>
      <protection locked="0" hidden="0"/>
    </xf>
    <xf numFmtId="14" fontId="29" fillId="5" borderId="42" applyAlignment="1" pivotButton="0" quotePrefix="0" xfId="8">
      <alignment horizontal="center" vertical="top"/>
    </xf>
    <xf numFmtId="14" fontId="28" fillId="9" borderId="9" applyAlignment="1" applyProtection="1" pivotButton="0" quotePrefix="0" xfId="8">
      <alignment horizontal="center" vertical="top"/>
      <protection locked="0" hidden="0"/>
    </xf>
    <xf numFmtId="14" fontId="28" fillId="0" borderId="9" applyAlignment="1" applyProtection="1" pivotButton="0" quotePrefix="0" xfId="8">
      <alignment horizontal="center" vertical="top"/>
      <protection locked="0" hidden="0"/>
    </xf>
    <xf numFmtId="49" fontId="28" fillId="0" borderId="9" applyAlignment="1" applyProtection="1" pivotButton="0" quotePrefix="0" xfId="8">
      <alignment horizontal="center" vertical="top"/>
      <protection locked="0" hidden="0"/>
    </xf>
    <xf numFmtId="14" fontId="28" fillId="10" borderId="9" applyAlignment="1" applyProtection="1" pivotButton="0" quotePrefix="0" xfId="8">
      <alignment horizontal="center" vertical="top"/>
      <protection locked="0" hidden="0"/>
    </xf>
    <xf numFmtId="49" fontId="28" fillId="9" borderId="9" applyAlignment="1" applyProtection="1" pivotButton="0" quotePrefix="0" xfId="8">
      <alignment horizontal="center" vertical="top"/>
      <protection locked="0" hidden="0"/>
    </xf>
    <xf numFmtId="49" fontId="28" fillId="10" borderId="9" applyAlignment="1" applyProtection="1" pivotButton="0" quotePrefix="0" xfId="8">
      <alignment horizontal="center" vertical="top"/>
      <protection locked="0" hidden="0"/>
    </xf>
    <xf numFmtId="14" fontId="29" fillId="5" borderId="51" applyAlignment="1" pivotButton="0" quotePrefix="0" xfId="8">
      <alignment horizontal="center" vertical="top"/>
    </xf>
    <xf numFmtId="165" fontId="32" fillId="5" borderId="15" applyAlignment="1" applyProtection="1" pivotButton="0" quotePrefix="0" xfId="8">
      <alignment horizontal="left"/>
      <protection locked="0" hidden="0"/>
    </xf>
    <xf numFmtId="0" fontId="26" fillId="0" borderId="9" applyAlignment="1" applyProtection="1" pivotButton="0" quotePrefix="0" xfId="8">
      <alignment horizontal="left" vertical="top" wrapText="1"/>
      <protection locked="0" hidden="0"/>
    </xf>
    <xf numFmtId="0" fontId="1" fillId="0" borderId="9" pivotButton="0" quotePrefix="0" xfId="7"/>
    <xf numFmtId="14" fontId="7" fillId="0" borderId="9" applyAlignment="1" pivotButton="0" quotePrefix="0" xfId="7">
      <alignment horizontal="left" vertical="top"/>
    </xf>
    <xf numFmtId="49" fontId="7" fillId="0" borderId="9" applyAlignment="1" pivotButton="0" quotePrefix="0" xfId="7">
      <alignment horizontal="left" vertical="top"/>
    </xf>
    <xf numFmtId="14" fontId="7" fillId="0" borderId="9" applyAlignment="1" pivotButton="0" quotePrefix="0" xfId="7">
      <alignment horizontal="left" vertical="top" wrapText="1"/>
    </xf>
    <xf numFmtId="0" fontId="7" fillId="0" borderId="9" applyAlignment="1" pivotButton="0" quotePrefix="0" xfId="7">
      <alignment horizontal="left" vertical="top" wrapText="1"/>
    </xf>
    <xf numFmtId="0" fontId="1" fillId="0" borderId="9" applyAlignment="1" pivotButton="0" quotePrefix="0" xfId="7">
      <alignment horizontal="left" vertical="top"/>
    </xf>
    <xf numFmtId="0" fontId="6" fillId="0" borderId="9" applyAlignment="1" pivotButton="0" quotePrefix="0" xfId="7">
      <alignment horizontal="left"/>
    </xf>
    <xf numFmtId="165" fontId="5" fillId="0" borderId="9" applyAlignment="1" pivotButton="0" quotePrefix="0" xfId="7">
      <alignment horizontal="center" vertical="top" wrapText="1"/>
    </xf>
    <xf numFmtId="0" fontId="37" fillId="0" borderId="18" applyAlignment="1" applyProtection="1" pivotButton="0" quotePrefix="0" xfId="8">
      <alignment horizontal="center" vertical="top" wrapText="1"/>
      <protection locked="0" hidden="0"/>
    </xf>
    <xf numFmtId="165" fontId="28" fillId="0" borderId="41" applyAlignment="1" applyProtection="1" pivotButton="0" quotePrefix="0" xfId="8">
      <alignment horizontal="right"/>
      <protection locked="0" hidden="0"/>
    </xf>
    <xf numFmtId="0" fontId="28" fillId="0" borderId="9" applyAlignment="1" applyProtection="1" pivotButton="0" quotePrefix="0" xfId="8">
      <alignment horizontal="center"/>
      <protection locked="0" hidden="0"/>
    </xf>
    <xf numFmtId="14" fontId="7" fillId="0" borderId="9" applyAlignment="1" pivotButton="0" quotePrefix="0" xfId="7">
      <alignment horizontal="center" vertical="top"/>
    </xf>
    <xf numFmtId="0" fontId="1" fillId="0" borderId="9" applyAlignment="1" pivotButton="0" quotePrefix="0" xfId="7">
      <alignment horizontal="center"/>
    </xf>
    <xf numFmtId="0" fontId="6" fillId="0" borderId="9" applyAlignment="1" pivotButton="0" quotePrefix="0" xfId="7">
      <alignment horizontal="center"/>
    </xf>
    <xf numFmtId="0" fontId="7" fillId="0" borderId="9" applyAlignment="1" pivotButton="0" quotePrefix="0" xfId="7">
      <alignment horizontal="center" vertical="top"/>
    </xf>
    <xf numFmtId="164" fontId="28" fillId="8" borderId="53" applyAlignment="1" pivotButton="0" quotePrefix="0" xfId="8">
      <alignment horizontal="right" vertical="top"/>
    </xf>
    <xf numFmtId="165" fontId="26" fillId="0" borderId="9" applyAlignment="1" applyProtection="1" pivotButton="0" quotePrefix="0" xfId="8">
      <alignment horizontal="left" vertical="top"/>
      <protection locked="0" hidden="0"/>
    </xf>
    <xf numFmtId="0" fontId="26" fillId="0" borderId="9" applyAlignment="1" applyProtection="1" pivotButton="0" quotePrefix="0" xfId="8">
      <alignment horizontal="left" vertical="center" wrapText="1"/>
      <protection locked="0" hidden="0"/>
    </xf>
    <xf numFmtId="165" fontId="26" fillId="0" borderId="9" applyAlignment="1" applyProtection="1" pivotButton="0" quotePrefix="0" xfId="8">
      <alignment horizontal="left" vertical="top" wrapText="1"/>
      <protection locked="0" hidden="0"/>
    </xf>
    <xf numFmtId="0" fontId="25" fillId="0" borderId="0" applyAlignment="1" pivotButton="0" quotePrefix="0" xfId="0">
      <alignment vertical="top"/>
    </xf>
    <xf numFmtId="0" fontId="26" fillId="0" borderId="27" applyAlignment="1" pivotButton="0" quotePrefix="0" xfId="7">
      <alignment horizontal="left" vertical="top" wrapText="1"/>
    </xf>
    <xf numFmtId="0" fontId="9" fillId="0" borderId="9" applyAlignment="1" pivotButton="0" quotePrefix="0" xfId="4">
      <alignment wrapText="1"/>
    </xf>
    <xf numFmtId="0" fontId="18" fillId="4" borderId="9" applyAlignment="1" pivotButton="0" quotePrefix="0" xfId="4">
      <alignment vertical="center"/>
    </xf>
    <xf numFmtId="0" fontId="15" fillId="12" borderId="9" applyAlignment="1" pivotButton="0" quotePrefix="0" xfId="4">
      <alignment vertical="center"/>
    </xf>
    <xf numFmtId="0" fontId="18" fillId="12" borderId="9" applyAlignment="1" pivotButton="0" quotePrefix="0" xfId="4">
      <alignment vertical="center"/>
    </xf>
    <xf numFmtId="0" fontId="18" fillId="4" borderId="59" applyAlignment="1" pivotButton="0" quotePrefix="0" xfId="4">
      <alignment vertical="center"/>
    </xf>
    <xf numFmtId="0" fontId="18" fillId="4" borderId="60" applyAlignment="1" pivotButton="0" quotePrefix="0" xfId="4">
      <alignment vertical="center"/>
    </xf>
    <xf numFmtId="0" fontId="18" fillId="4" borderId="58" applyAlignment="1" pivotButton="0" quotePrefix="0" xfId="4">
      <alignment vertical="center"/>
    </xf>
    <xf numFmtId="0" fontId="27" fillId="5" borderId="27" applyAlignment="1" pivotButton="0" quotePrefix="0" xfId="7">
      <alignment horizontal="center" vertical="center" wrapText="1"/>
    </xf>
    <xf numFmtId="14" fontId="27" fillId="5" borderId="27" applyAlignment="1" pivotButton="0" quotePrefix="0" xfId="7">
      <alignment horizontal="center" vertical="center" wrapText="1"/>
    </xf>
    <xf numFmtId="0" fontId="27" fillId="5" borderId="27" applyAlignment="1" pivotButton="0" quotePrefix="0" xfId="7">
      <alignment horizontal="left" vertical="center" wrapText="1"/>
    </xf>
    <xf numFmtId="167" fontId="27" fillId="5" borderId="27" applyAlignment="1" pivotButton="0" quotePrefix="0" xfId="7">
      <alignment horizontal="left" vertical="center" wrapText="1"/>
    </xf>
    <xf numFmtId="0" fontId="27" fillId="13" borderId="27" applyAlignment="1" pivotButton="0" quotePrefix="0" xfId="7">
      <alignment horizontal="center" vertical="center" wrapText="1"/>
    </xf>
    <xf numFmtId="0" fontId="5" fillId="5" borderId="27" applyAlignment="1" pivotButton="0" quotePrefix="0" xfId="7">
      <alignment horizontal="center" vertical="center"/>
    </xf>
    <xf numFmtId="0" fontId="5" fillId="5" borderId="27" applyAlignment="1" pivotButton="0" quotePrefix="0" xfId="7">
      <alignment horizontal="center" vertical="center" wrapText="1"/>
    </xf>
    <xf numFmtId="165" fontId="5" fillId="4" borderId="27" applyAlignment="1" pivotButton="0" quotePrefix="0" xfId="7">
      <alignment horizontal="center" vertical="center" wrapText="1"/>
    </xf>
    <xf numFmtId="0" fontId="5" fillId="4" borderId="27" applyAlignment="1" pivotButton="0" quotePrefix="0" xfId="7">
      <alignment horizontal="center" vertical="center" wrapText="1"/>
    </xf>
    <xf numFmtId="0" fontId="5" fillId="4" borderId="14" applyAlignment="1" pivotButton="0" quotePrefix="0" xfId="7">
      <alignment horizontal="center" vertical="center" wrapText="1"/>
    </xf>
    <xf numFmtId="0" fontId="5" fillId="0" borderId="9" applyAlignment="1" pivotButton="0" quotePrefix="0" xfId="7">
      <alignment horizontal="center" vertical="center"/>
    </xf>
    <xf numFmtId="0" fontId="18" fillId="14" borderId="60" applyAlignment="1" pivotButton="0" quotePrefix="0" xfId="4">
      <alignment vertical="center"/>
    </xf>
    <xf numFmtId="0" fontId="18" fillId="14" borderId="61" applyAlignment="1" pivotButton="0" quotePrefix="0" xfId="4">
      <alignment vertical="center"/>
    </xf>
    <xf numFmtId="0" fontId="18" fillId="14" borderId="9" applyAlignment="1" pivotButton="0" quotePrefix="0" xfId="4">
      <alignment vertical="center"/>
    </xf>
    <xf numFmtId="0" fontId="18" fillId="14" borderId="57" applyAlignment="1" pivotButton="0" quotePrefix="0" xfId="4">
      <alignment vertical="center"/>
    </xf>
    <xf numFmtId="0" fontId="18" fillId="12" borderId="60" applyAlignment="1" pivotButton="0" quotePrefix="0" xfId="4">
      <alignment vertical="center"/>
    </xf>
    <xf numFmtId="0" fontId="18" fillId="12" borderId="62" applyAlignment="1" pivotButton="0" quotePrefix="0" xfId="4">
      <alignment vertical="center"/>
    </xf>
    <xf numFmtId="0" fontId="18" fillId="12" borderId="17" applyAlignment="1" pivotButton="0" quotePrefix="0" xfId="4">
      <alignment vertical="center"/>
    </xf>
    <xf numFmtId="0" fontId="15" fillId="12" borderId="17" applyAlignment="1" pivotButton="0" quotePrefix="0" xfId="4">
      <alignment vertical="center"/>
    </xf>
    <xf numFmtId="0" fontId="18" fillId="15" borderId="9" applyAlignment="1" pivotButton="0" quotePrefix="0" xfId="4">
      <alignment vertical="center"/>
    </xf>
    <xf numFmtId="0" fontId="18" fillId="15" borderId="57" applyAlignment="1" pivotButton="0" quotePrefix="0" xfId="4">
      <alignment vertical="center"/>
    </xf>
    <xf numFmtId="0" fontId="15" fillId="15" borderId="9" applyAlignment="1" pivotButton="0" quotePrefix="0" xfId="4">
      <alignment vertical="center"/>
    </xf>
    <xf numFmtId="0" fontId="18" fillId="4" borderId="62" applyAlignment="1" pivotButton="0" quotePrefix="0" xfId="4">
      <alignment vertical="center"/>
    </xf>
    <xf numFmtId="0" fontId="18" fillId="4" borderId="17" applyAlignment="1" pivotButton="0" quotePrefix="0" xfId="4">
      <alignment vertical="center"/>
    </xf>
    <xf numFmtId="0" fontId="28" fillId="0" borderId="9" applyAlignment="1" applyProtection="1" pivotButton="0" quotePrefix="0" xfId="8">
      <alignment horizontal="center" vertical="center"/>
      <protection locked="0" hidden="0"/>
    </xf>
    <xf numFmtId="49" fontId="28" fillId="0" borderId="9" applyAlignment="1" applyProtection="1" pivotButton="0" quotePrefix="0" xfId="8">
      <alignment horizontal="center" vertical="center"/>
      <protection locked="0" hidden="0"/>
    </xf>
    <xf numFmtId="14" fontId="28" fillId="0" borderId="9" applyAlignment="1" applyProtection="1" pivotButton="0" quotePrefix="0" xfId="8">
      <alignment horizontal="center" vertical="center"/>
      <protection locked="0" hidden="0"/>
    </xf>
    <xf numFmtId="14" fontId="29" fillId="5" borderId="51" applyAlignment="1" pivotButton="0" quotePrefix="0" xfId="8">
      <alignment horizontal="center" vertical="center"/>
    </xf>
    <xf numFmtId="165" fontId="28" fillId="5" borderId="24" applyAlignment="1" pivotButton="0" quotePrefix="0" xfId="8">
      <alignment horizontal="center" vertical="center"/>
    </xf>
    <xf numFmtId="165" fontId="28" fillId="0" borderId="9" applyAlignment="1" applyProtection="1" pivotButton="0" quotePrefix="0" xfId="8">
      <alignment horizontal="center" vertical="center"/>
      <protection locked="0" hidden="0"/>
    </xf>
    <xf numFmtId="165" fontId="28" fillId="0" borderId="9" applyAlignment="1" pivotButton="0" quotePrefix="0" xfId="8">
      <alignment horizontal="center" vertical="center"/>
    </xf>
    <xf numFmtId="0" fontId="28" fillId="7" borderId="9" applyAlignment="1" applyProtection="1" pivotButton="0" quotePrefix="0" xfId="8">
      <alignment horizontal="center" vertical="center"/>
      <protection locked="0" hidden="0"/>
    </xf>
    <xf numFmtId="0" fontId="40" fillId="0" borderId="9" applyAlignment="1" pivotButton="0" quotePrefix="0" xfId="7">
      <alignment horizontal="left" vertical="center" wrapText="1"/>
    </xf>
    <xf numFmtId="0" fontId="40" fillId="0" borderId="9" applyAlignment="1" pivotButton="0" quotePrefix="0" xfId="7">
      <alignment horizontal="left" vertical="top" wrapText="1"/>
    </xf>
    <xf numFmtId="165" fontId="30" fillId="5" borderId="24" applyAlignment="1" pivotButton="0" quotePrefix="0" xfId="8">
      <alignment horizontal="center" vertical="center"/>
    </xf>
    <xf numFmtId="0" fontId="40" fillId="0" borderId="9" applyAlignment="1" pivotButton="0" quotePrefix="0" xfId="7">
      <alignment horizontal="center" vertical="center" wrapText="1"/>
    </xf>
    <xf numFmtId="0" fontId="28" fillId="0" borderId="9" applyAlignment="1" pivotButton="0" quotePrefix="0" xfId="7">
      <alignment horizontal="center" vertical="center" wrapText="1"/>
    </xf>
    <xf numFmtId="14" fontId="28" fillId="0" borderId="9" applyAlignment="1" pivotButton="0" quotePrefix="0" xfId="7">
      <alignment horizontal="center" vertical="center" wrapText="1"/>
    </xf>
    <xf numFmtId="165" fontId="40" fillId="0" borderId="9" applyAlignment="1" applyProtection="1" pivotButton="0" quotePrefix="0" xfId="8">
      <alignment horizontal="left" vertical="top"/>
      <protection locked="0" hidden="0"/>
    </xf>
    <xf numFmtId="165" fontId="28" fillId="0" borderId="9" applyAlignment="1" pivotButton="0" quotePrefix="0" xfId="8">
      <alignment horizontal="right" vertical="top"/>
    </xf>
    <xf numFmtId="0" fontId="4" fillId="0" borderId="27" applyAlignment="1" pivotButton="0" quotePrefix="0" xfId="0">
      <alignment horizontal="left" vertical="top" wrapText="1"/>
    </xf>
    <xf numFmtId="0" fontId="4" fillId="0" borderId="9" applyAlignment="1" pivotButton="0" quotePrefix="0" xfId="7">
      <alignment vertical="top"/>
    </xf>
    <xf numFmtId="165" fontId="4" fillId="0" borderId="9" applyAlignment="1" pivotButton="0" quotePrefix="0" xfId="7">
      <alignment vertical="top"/>
    </xf>
    <xf numFmtId="0" fontId="4" fillId="0" borderId="27" applyAlignment="1" pivotButton="0" quotePrefix="0" xfId="0">
      <alignment horizontal="left" vertical="top"/>
    </xf>
    <xf numFmtId="0" fontId="4" fillId="0" borderId="27" applyAlignment="1" pivotButton="0" quotePrefix="0" xfId="0">
      <alignment horizontal="center" vertical="top"/>
    </xf>
    <xf numFmtId="14" fontId="4" fillId="0" borderId="27" applyAlignment="1" pivotButton="0" quotePrefix="0" xfId="0">
      <alignment horizontal="center" vertical="top"/>
    </xf>
    <xf numFmtId="14" fontId="26" fillId="0" borderId="27" applyAlignment="1" pivotButton="0" quotePrefix="0" xfId="0">
      <alignment horizontal="center" vertical="top" wrapText="1"/>
    </xf>
    <xf numFmtId="0" fontId="4" fillId="0" borderId="27" applyAlignment="1" pivotButton="0" quotePrefix="0" xfId="0">
      <alignment vertical="top" wrapText="1"/>
    </xf>
    <xf numFmtId="0" fontId="26" fillId="0" borderId="27" applyAlignment="1" pivotButton="0" quotePrefix="0" xfId="0">
      <alignment horizontal="left" vertical="top" wrapText="1"/>
    </xf>
    <xf numFmtId="0" fontId="26" fillId="0" borderId="27" applyAlignment="1" pivotButton="0" quotePrefix="0" xfId="10">
      <alignment horizontal="left" vertical="top"/>
    </xf>
    <xf numFmtId="0" fontId="26" fillId="0" borderId="27" applyAlignment="1" pivotButton="0" quotePrefix="0" xfId="0">
      <alignment vertical="top" wrapText="1"/>
    </xf>
    <xf numFmtId="0" fontId="26" fillId="0" borderId="27" applyAlignment="1" pivotButton="0" quotePrefix="0" xfId="10">
      <alignment vertical="top"/>
    </xf>
    <xf numFmtId="0" fontId="26" fillId="0" borderId="27" applyAlignment="1" pivotButton="0" quotePrefix="0" xfId="0">
      <alignment horizontal="center" vertical="top"/>
    </xf>
    <xf numFmtId="14" fontId="26" fillId="0" borderId="27" applyAlignment="1" pivotButton="0" quotePrefix="0" xfId="0">
      <alignment horizontal="center" vertical="top"/>
    </xf>
    <xf numFmtId="0" fontId="26" fillId="0" borderId="27" applyAlignment="1" pivotButton="0" quotePrefix="0" xfId="10">
      <alignment vertical="top" wrapText="1"/>
    </xf>
    <xf numFmtId="0" fontId="27" fillId="0" borderId="9" applyAlignment="1" pivotButton="0" quotePrefix="0" xfId="7">
      <alignment horizontal="center" wrapText="1"/>
    </xf>
    <xf numFmtId="0" fontId="26" fillId="0" borderId="9" applyAlignment="1" pivotButton="0" quotePrefix="0" xfId="7">
      <alignment wrapText="1"/>
    </xf>
    <xf numFmtId="0" fontId="26" fillId="0" borderId="9" applyAlignment="1" applyProtection="1" pivotButton="0" quotePrefix="0" xfId="8">
      <alignment horizontal="center"/>
      <protection locked="0" hidden="0"/>
    </xf>
    <xf numFmtId="0" fontId="26" fillId="0" borderId="9" applyAlignment="1" applyProtection="1" pivotButton="0" quotePrefix="0" xfId="8">
      <alignment horizontal="center" vertical="center"/>
      <protection locked="0" hidden="0"/>
    </xf>
    <xf numFmtId="49" fontId="26" fillId="0" borderId="9" applyAlignment="1" applyProtection="1" pivotButton="0" quotePrefix="0" xfId="8">
      <alignment horizontal="center" vertical="top"/>
      <protection locked="0" hidden="0"/>
    </xf>
    <xf numFmtId="49" fontId="26" fillId="0" borderId="9" applyAlignment="1" applyProtection="1" pivotButton="0" quotePrefix="0" xfId="8">
      <alignment horizontal="center" vertical="center"/>
      <protection locked="0" hidden="0"/>
    </xf>
    <xf numFmtId="0" fontId="26" fillId="0" borderId="9" applyAlignment="1" pivotButton="0" quotePrefix="0" xfId="7">
      <alignment vertical="center" wrapText="1"/>
    </xf>
    <xf numFmtId="14" fontId="26" fillId="0" borderId="9" applyAlignment="1" applyProtection="1" pivotButton="0" quotePrefix="0" xfId="8">
      <alignment horizontal="center" vertical="center"/>
      <protection locked="0" hidden="0"/>
    </xf>
    <xf numFmtId="165" fontId="26" fillId="0" borderId="9" applyAlignment="1" applyProtection="1" pivotButton="0" quotePrefix="0" xfId="8">
      <alignment horizontal="right" vertical="top"/>
      <protection locked="0" hidden="0"/>
    </xf>
    <xf numFmtId="165" fontId="26" fillId="0" borderId="9" applyAlignment="1" applyProtection="1" pivotButton="0" quotePrefix="0" xfId="8">
      <alignment horizontal="right"/>
      <protection locked="0" hidden="0"/>
    </xf>
    <xf numFmtId="165" fontId="26" fillId="0" borderId="9" applyAlignment="1" applyProtection="1" pivotButton="0" quotePrefix="0" xfId="8">
      <alignment horizontal="center" vertical="center"/>
      <protection locked="0" hidden="0"/>
    </xf>
    <xf numFmtId="165" fontId="26" fillId="0" borderId="9" applyAlignment="1" pivotButton="0" quotePrefix="0" xfId="8">
      <alignment horizontal="center" vertical="center"/>
    </xf>
    <xf numFmtId="0" fontId="26" fillId="0" borderId="18" applyAlignment="1" applyProtection="1" pivotButton="0" quotePrefix="0" xfId="8">
      <alignment horizontal="left" vertical="top" wrapText="1"/>
      <protection locked="0" hidden="0"/>
    </xf>
    <xf numFmtId="166" fontId="26" fillId="0" borderId="22" applyAlignment="1" applyProtection="1" pivotButton="0" quotePrefix="0" xfId="8">
      <alignment horizontal="center" vertical="top"/>
      <protection locked="0" hidden="0"/>
    </xf>
    <xf numFmtId="165" fontId="26" fillId="0" borderId="41" applyAlignment="1" applyProtection="1" pivotButton="0" quotePrefix="0" xfId="8">
      <alignment horizontal="right"/>
      <protection locked="0" hidden="0"/>
    </xf>
    <xf numFmtId="165" fontId="26" fillId="0" borderId="9" applyAlignment="1" pivotButton="0" quotePrefix="0" xfId="8">
      <alignment horizontal="right"/>
    </xf>
    <xf numFmtId="165" fontId="26" fillId="0" borderId="9" applyAlignment="1" pivotButton="0" quotePrefix="0" xfId="8">
      <alignment horizontal="right" vertical="top"/>
    </xf>
    <xf numFmtId="0" fontId="4" fillId="0" borderId="27" applyAlignment="1" pivotButton="0" quotePrefix="0" xfId="7">
      <alignment horizontal="center" vertical="center"/>
    </xf>
    <xf numFmtId="0" fontId="4" fillId="0" borderId="27" applyAlignment="1" pivotButton="0" quotePrefix="0" xfId="7">
      <alignment horizontal="center" vertical="center" wrapText="1"/>
    </xf>
    <xf numFmtId="0" fontId="26" fillId="0" borderId="27" applyAlignment="1" pivotButton="0" quotePrefix="0" xfId="7">
      <alignment horizontal="center" vertical="center" wrapText="1"/>
    </xf>
    <xf numFmtId="14" fontId="26" fillId="0" borderId="27" applyAlignment="1" pivotButton="0" quotePrefix="0" xfId="7">
      <alignment horizontal="center" vertical="center" wrapText="1"/>
    </xf>
    <xf numFmtId="14" fontId="4" fillId="0" borderId="27" applyAlignment="1" pivotButton="0" quotePrefix="0" xfId="7">
      <alignment horizontal="center" vertical="center" wrapText="1"/>
    </xf>
    <xf numFmtId="165" fontId="4" fillId="0" borderId="27" applyAlignment="1" pivotButton="0" quotePrefix="0" xfId="7">
      <alignment horizontal="center" vertical="center" wrapText="1"/>
    </xf>
    <xf numFmtId="16" fontId="4" fillId="0" borderId="27" applyAlignment="1" pivotButton="0" quotePrefix="1" xfId="7">
      <alignment horizontal="center" vertical="center" wrapText="1"/>
    </xf>
    <xf numFmtId="0" fontId="4" fillId="0" borderId="9" applyAlignment="1" pivotButton="0" quotePrefix="0" xfId="7">
      <alignment horizontal="center" vertical="center" wrapText="1"/>
    </xf>
    <xf numFmtId="14" fontId="26" fillId="0" borderId="27" applyAlignment="1" pivotButton="0" quotePrefix="0" xfId="7">
      <alignment horizontal="left" vertical="center" wrapText="1"/>
    </xf>
    <xf numFmtId="0" fontId="26" fillId="0" borderId="27" applyAlignment="1" pivotButton="0" quotePrefix="0" xfId="7">
      <alignment horizontal="left" vertical="center" wrapText="1"/>
    </xf>
    <xf numFmtId="0" fontId="4" fillId="0" borderId="27" applyAlignment="1" pivotButton="0" quotePrefix="0" xfId="7">
      <alignment horizontal="left" vertical="center" wrapText="1"/>
    </xf>
    <xf numFmtId="16" fontId="4" fillId="0" borderId="27" applyAlignment="1" pivotButton="0" quotePrefix="0" xfId="7">
      <alignment horizontal="center" vertical="center" wrapText="1"/>
    </xf>
    <xf numFmtId="16" fontId="4" fillId="0" borderId="27" applyAlignment="1" pivotButton="0" quotePrefix="1" xfId="0">
      <alignment horizontal="center" vertical="top"/>
    </xf>
    <xf numFmtId="0" fontId="4" fillId="0" borderId="52" applyAlignment="1" pivotButton="0" quotePrefix="0" xfId="0">
      <alignment horizontal="center" vertical="center"/>
    </xf>
    <xf numFmtId="0" fontId="4" fillId="0" borderId="52" applyAlignment="1" pivotButton="0" quotePrefix="0" xfId="0">
      <alignment horizontal="center" vertical="top"/>
    </xf>
    <xf numFmtId="14" fontId="4" fillId="0" borderId="52" applyAlignment="1" pivotButton="0" quotePrefix="0" xfId="0">
      <alignment horizontal="center" vertical="top"/>
    </xf>
    <xf numFmtId="14" fontId="26" fillId="0" borderId="52" applyAlignment="1" pivotButton="0" quotePrefix="0" xfId="0">
      <alignment horizontal="center" vertical="top" wrapText="1"/>
    </xf>
    <xf numFmtId="0" fontId="4" fillId="0" borderId="52" applyAlignment="1" pivotButton="0" quotePrefix="0" xfId="0">
      <alignment vertical="top" wrapText="1"/>
    </xf>
    <xf numFmtId="0" fontId="26" fillId="0" borderId="52" applyAlignment="1" pivotButton="0" quotePrefix="0" xfId="0">
      <alignment horizontal="left" vertical="top" wrapText="1"/>
    </xf>
    <xf numFmtId="0" fontId="26" fillId="0" borderId="52" applyAlignment="1" pivotButton="0" quotePrefix="0" xfId="10">
      <alignment vertical="top"/>
    </xf>
    <xf numFmtId="0" fontId="26" fillId="0" borderId="27" applyAlignment="1" pivotButton="0" quotePrefix="0" xfId="7">
      <alignment wrapText="1"/>
    </xf>
    <xf numFmtId="14" fontId="0" fillId="0" borderId="0" pivotButton="0" quotePrefix="0" xfId="0"/>
    <xf numFmtId="0" fontId="0" fillId="0" borderId="0" applyAlignment="1" pivotButton="0" quotePrefix="0" xfId="0">
      <alignment wrapText="1"/>
    </xf>
    <xf numFmtId="0" fontId="41" fillId="0" borderId="0" applyAlignment="1" pivotButton="0" quotePrefix="0" xfId="0">
      <alignment wrapText="1"/>
    </xf>
    <xf numFmtId="0" fontId="42" fillId="16" borderId="0" applyAlignment="1" pivotButton="0" quotePrefix="0" xfId="0">
      <alignment wrapText="1"/>
    </xf>
    <xf numFmtId="0" fontId="42" fillId="16" borderId="0" applyAlignment="1" pivotButton="0" quotePrefix="0" xfId="0">
      <alignment horizontal="left" wrapText="1"/>
    </xf>
    <xf numFmtId="0" fontId="41" fillId="0" borderId="0" applyAlignment="1" pivotButton="0" quotePrefix="0" xfId="0">
      <alignment horizontal="left" wrapText="1"/>
    </xf>
    <xf numFmtId="0" fontId="42" fillId="16" borderId="0" applyAlignment="1" pivotButton="0" quotePrefix="0" xfId="0">
      <alignment horizontal="left" vertical="top" wrapText="1"/>
    </xf>
    <xf numFmtId="0" fontId="41" fillId="0" borderId="0" applyAlignment="1" pivotButton="0" quotePrefix="0" xfId="0">
      <alignment horizontal="left" vertical="top" wrapText="1"/>
    </xf>
    <xf numFmtId="14" fontId="41" fillId="0" borderId="0" applyAlignment="1" pivotButton="0" quotePrefix="0" xfId="0">
      <alignment horizontal="left" vertical="top" wrapText="1"/>
    </xf>
    <xf numFmtId="0" fontId="43" fillId="17" borderId="0" applyAlignment="1" pivotButton="0" quotePrefix="0" xfId="0">
      <alignment horizontal="left" vertical="top" wrapText="1"/>
    </xf>
    <xf numFmtId="0" fontId="43" fillId="0" borderId="0" applyAlignment="1" pivotButton="0" quotePrefix="0" xfId="0">
      <alignment horizontal="left" vertical="top" wrapText="1"/>
    </xf>
    <xf numFmtId="0" fontId="6" fillId="0" borderId="0" applyAlignment="1" pivotButton="0" quotePrefix="0" xfId="0">
      <alignment horizontal="left" vertical="top"/>
    </xf>
    <xf numFmtId="0" fontId="0" fillId="0" borderId="0" applyAlignment="1" pivotButton="0" quotePrefix="0" xfId="0">
      <alignment horizontal="left" vertical="top"/>
    </xf>
    <xf numFmtId="0" fontId="6" fillId="19" borderId="0" applyAlignment="1" pivotButton="0" quotePrefix="0" xfId="0">
      <alignment horizontal="left" vertical="top"/>
    </xf>
    <xf numFmtId="14" fontId="5" fillId="5" borderId="27" applyAlignment="1" pivotButton="0" quotePrefix="0" xfId="7">
      <alignment horizontal="center" vertical="center" wrapText="1"/>
    </xf>
    <xf numFmtId="14" fontId="5" fillId="0" borderId="9" applyAlignment="1" pivotButton="0" quotePrefix="0" xfId="7">
      <alignment horizontal="center" vertical="top" wrapText="1"/>
    </xf>
    <xf numFmtId="0" fontId="44" fillId="20" borderId="9" applyAlignment="1" pivotButton="0" quotePrefix="0" xfId="7">
      <alignment horizontal="center" vertical="center"/>
    </xf>
    <xf numFmtId="0" fontId="45" fillId="0" borderId="9" applyAlignment="1" pivotButton="0" quotePrefix="0" xfId="7">
      <alignment vertical="top" wrapText="1"/>
    </xf>
    <xf numFmtId="0" fontId="46" fillId="0" borderId="9" applyAlignment="1" pivotButton="0" quotePrefix="0" xfId="7">
      <alignment vertical="top" wrapText="1"/>
    </xf>
    <xf numFmtId="0" fontId="26" fillId="0" borderId="27" applyAlignment="1" pivotButton="0" quotePrefix="0" xfId="10">
      <alignment horizontal="left" vertical="top" wrapText="1"/>
    </xf>
    <xf numFmtId="0" fontId="26" fillId="0" borderId="52" applyAlignment="1" pivotButton="0" quotePrefix="0" xfId="10">
      <alignment vertical="top" wrapText="1"/>
    </xf>
    <xf numFmtId="0" fontId="47" fillId="16" borderId="0" pivotButton="0" quotePrefix="0" xfId="0"/>
    <xf numFmtId="0" fontId="6" fillId="17" borderId="0" pivotButton="0" quotePrefix="0" xfId="0"/>
    <xf numFmtId="0" fontId="47" fillId="16" borderId="0" applyAlignment="1" pivotButton="0" quotePrefix="0" xfId="0">
      <alignment wrapText="1"/>
    </xf>
    <xf numFmtId="0" fontId="6" fillId="17" borderId="0" applyAlignment="1" pivotButton="0" quotePrefix="0" xfId="0">
      <alignment wrapText="1"/>
    </xf>
    <xf numFmtId="0" fontId="0" fillId="0" borderId="0" applyAlignment="1" pivotButton="0" quotePrefix="0" xfId="0">
      <alignment vertical="top" wrapText="1"/>
    </xf>
    <xf numFmtId="0" fontId="47" fillId="16" borderId="0" applyAlignment="1" pivotButton="0" quotePrefix="0" xfId="0">
      <alignment vertical="top" wrapText="1"/>
    </xf>
    <xf numFmtId="0" fontId="6" fillId="17" borderId="0" applyAlignment="1" pivotButton="0" quotePrefix="0" xfId="0">
      <alignment vertical="top" wrapText="1"/>
    </xf>
    <xf numFmtId="168" fontId="0" fillId="0" borderId="0" applyAlignment="1" pivotButton="0" quotePrefix="0" xfId="0">
      <alignment vertical="top" wrapText="1"/>
    </xf>
    <xf numFmtId="165" fontId="48" fillId="5" borderId="15" applyAlignment="1" applyProtection="1" pivotButton="0" quotePrefix="0" xfId="8">
      <alignment horizontal="left"/>
      <protection locked="0" hidden="0"/>
    </xf>
    <xf numFmtId="0" fontId="41" fillId="0" borderId="0" pivotButton="0" quotePrefix="0" xfId="0"/>
    <xf numFmtId="0" fontId="42" fillId="16" borderId="0" pivotButton="0" quotePrefix="0" xfId="0"/>
    <xf numFmtId="0" fontId="51" fillId="0" borderId="0" pivotButton="0" quotePrefix="0" xfId="0"/>
    <xf numFmtId="0" fontId="52" fillId="0" borderId="0" pivotButton="0" quotePrefix="0" xfId="0"/>
    <xf numFmtId="0" fontId="53" fillId="16" borderId="0" pivotButton="0" quotePrefix="0" xfId="0"/>
    <xf numFmtId="49" fontId="55" fillId="17" borderId="9" applyAlignment="1" applyProtection="1" pivotButton="0" quotePrefix="0" xfId="8">
      <alignment horizontal="center" vertical="top" wrapText="1"/>
      <protection locked="0" hidden="0"/>
    </xf>
    <xf numFmtId="0" fontId="42" fillId="21" borderId="0" applyAlignment="1" pivotButton="0" quotePrefix="0" xfId="0">
      <alignment wrapText="1"/>
    </xf>
    <xf numFmtId="49" fontId="55" fillId="17" borderId="49" applyAlignment="1" pivotButton="0" quotePrefix="0" xfId="8">
      <alignment horizontal="right" vertical="top" wrapText="1"/>
    </xf>
    <xf numFmtId="49" fontId="55" fillId="17" borderId="9" applyAlignment="1" pivotButton="0" quotePrefix="0" xfId="9">
      <alignment horizontal="right" vertical="top" wrapText="1"/>
    </xf>
    <xf numFmtId="49" fontId="55" fillId="17" borderId="49" applyAlignment="1" pivotButton="0" quotePrefix="0" xfId="8">
      <alignment horizontal="right" wrapText="1"/>
    </xf>
    <xf numFmtId="49" fontId="55" fillId="17" borderId="17" applyAlignment="1" pivotButton="0" quotePrefix="0" xfId="8">
      <alignment horizontal="right" wrapText="1"/>
    </xf>
    <xf numFmtId="49" fontId="55" fillId="17" borderId="18" applyAlignment="1" pivotButton="0" quotePrefix="0" xfId="8">
      <alignment horizontal="right" vertical="top" wrapText="1"/>
    </xf>
    <xf numFmtId="49" fontId="55" fillId="17" borderId="22" applyAlignment="1" pivotButton="0" quotePrefix="0" xfId="8">
      <alignment horizontal="right" vertical="top" wrapText="1"/>
    </xf>
    <xf numFmtId="49" fontId="55" fillId="17" borderId="17" applyAlignment="1" pivotButton="0" quotePrefix="0" xfId="8">
      <alignment vertical="top" wrapText="1"/>
    </xf>
    <xf numFmtId="49" fontId="55" fillId="17" borderId="22" applyAlignment="1" pivotButton="0" quotePrefix="0" xfId="9">
      <alignment horizontal="right" vertical="top" wrapText="1"/>
    </xf>
    <xf numFmtId="49" fontId="55" fillId="17" borderId="48" applyAlignment="1" applyProtection="1" pivotButton="0" quotePrefix="0" xfId="8">
      <alignment wrapText="1"/>
      <protection locked="0" hidden="0"/>
    </xf>
    <xf numFmtId="49" fontId="55" fillId="17" borderId="9" applyAlignment="1" pivotButton="0" quotePrefix="0" xfId="7">
      <alignment horizontal="center" vertical="center" wrapText="1"/>
    </xf>
    <xf numFmtId="49" fontId="55" fillId="17" borderId="9" applyAlignment="1" pivotButton="0" quotePrefix="0" xfId="7">
      <alignment horizontal="center" vertical="top" wrapText="1"/>
    </xf>
    <xf numFmtId="49" fontId="55" fillId="17" borderId="9" applyAlignment="1" pivotButton="0" quotePrefix="0" xfId="8">
      <alignment horizontal="right" vertical="top" wrapText="1"/>
    </xf>
    <xf numFmtId="49" fontId="55" fillId="17" borderId="9" applyAlignment="1" pivotButton="0" quotePrefix="0" xfId="7">
      <alignment horizontal="center" wrapText="1"/>
    </xf>
    <xf numFmtId="49" fontId="56" fillId="17" borderId="49" applyAlignment="1" pivotButton="0" quotePrefix="0" xfId="8">
      <alignment horizontal="center" vertical="center" wrapText="1"/>
    </xf>
    <xf numFmtId="49" fontId="55" fillId="17" borderId="17" applyAlignment="1" pivotButton="0" quotePrefix="0" xfId="8">
      <alignment wrapText="1"/>
    </xf>
    <xf numFmtId="0" fontId="49" fillId="0" borderId="0" applyAlignment="1" pivotButton="0" quotePrefix="0" xfId="0">
      <alignment horizontal="left" vertical="top" wrapText="1"/>
    </xf>
    <xf numFmtId="0" fontId="49" fillId="0" borderId="0" applyAlignment="1" pivotButton="0" quotePrefix="0" xfId="0">
      <alignment horizontal="right" vertical="top" wrapText="1"/>
    </xf>
    <xf numFmtId="0" fontId="54" fillId="0" borderId="27" applyAlignment="1" pivotButton="0" quotePrefix="0" xfId="7">
      <alignment horizontal="left" vertical="top" wrapText="1"/>
    </xf>
    <xf numFmtId="164" fontId="54" fillId="11" borderId="27" applyAlignment="1" pivotButton="0" quotePrefix="0" xfId="8">
      <alignment horizontal="right" vertical="top" wrapText="1"/>
    </xf>
    <xf numFmtId="164" fontId="50" fillId="3" borderId="12" applyAlignment="1" pivotButton="0" quotePrefix="0" xfId="0">
      <alignment horizontal="right" wrapText="1"/>
    </xf>
    <xf numFmtId="164" fontId="49" fillId="0" borderId="27" applyAlignment="1" pivotButton="0" quotePrefix="0" xfId="0">
      <alignment horizontal="right" vertical="top" wrapText="1"/>
    </xf>
    <xf numFmtId="0" fontId="49" fillId="0" borderId="15" applyAlignment="1" pivotButton="0" quotePrefix="0" xfId="0">
      <alignment horizontal="left" vertical="top" wrapText="1"/>
    </xf>
    <xf numFmtId="169" fontId="49" fillId="0" borderId="15" applyAlignment="1" pivotButton="0" quotePrefix="0" xfId="0">
      <alignment horizontal="left" vertical="top" wrapText="1"/>
    </xf>
    <xf numFmtId="0" fontId="49" fillId="0" borderId="27" applyAlignment="1" pivotButton="0" quotePrefix="0" xfId="0">
      <alignment horizontal="left" vertical="top" wrapText="1"/>
    </xf>
    <xf numFmtId="0" fontId="58" fillId="0" borderId="0" applyAlignment="1" pivotButton="0" quotePrefix="0" xfId="0">
      <alignment horizontal="left" vertical="top" wrapText="1"/>
    </xf>
    <xf numFmtId="14" fontId="54" fillId="0" borderId="54" applyAlignment="1" pivotButton="0" quotePrefix="0" xfId="7">
      <alignment horizontal="left" vertical="top" wrapText="1"/>
    </xf>
    <xf numFmtId="164" fontId="54" fillId="11" borderId="54" applyAlignment="1" pivotButton="0" quotePrefix="0" xfId="8">
      <alignment horizontal="right" vertical="top" wrapText="1"/>
    </xf>
    <xf numFmtId="0" fontId="54" fillId="0" borderId="54" applyAlignment="1" pivotButton="0" quotePrefix="0" xfId="0">
      <alignment horizontal="left" vertical="top" wrapText="1"/>
    </xf>
    <xf numFmtId="0" fontId="54" fillId="0" borderId="54" applyAlignment="1" pivotButton="0" quotePrefix="0" xfId="7">
      <alignment horizontal="left" vertical="top" wrapText="1"/>
    </xf>
    <xf numFmtId="164" fontId="49" fillId="0" borderId="27" applyAlignment="1" pivotButton="0" quotePrefix="0" xfId="0">
      <alignment horizontal="left" vertical="top" wrapText="1"/>
    </xf>
    <xf numFmtId="0" fontId="49" fillId="0" borderId="54" applyAlignment="1" pivotButton="0" quotePrefix="0" xfId="0">
      <alignment horizontal="left" vertical="top" wrapText="1"/>
    </xf>
    <xf numFmtId="165" fontId="50" fillId="3" borderId="12" applyAlignment="1" pivotButton="0" quotePrefix="0" xfId="0">
      <alignment horizontal="right" wrapText="1"/>
    </xf>
    <xf numFmtId="0" fontId="50" fillId="0" borderId="0" applyAlignment="1" pivotButton="0" quotePrefix="0" xfId="0">
      <alignment horizontal="left" vertical="top" wrapText="1"/>
    </xf>
    <xf numFmtId="0" fontId="57" fillId="16" borderId="0" applyAlignment="1" pivotButton="0" quotePrefix="0" xfId="0">
      <alignment horizontal="right" vertical="top" wrapText="1"/>
    </xf>
    <xf numFmtId="0" fontId="57" fillId="16" borderId="0" applyAlignment="1" pivotButton="0" quotePrefix="0" xfId="0">
      <alignment horizontal="left" vertical="top" wrapText="1"/>
    </xf>
    <xf numFmtId="0" fontId="57" fillId="16" borderId="27" applyAlignment="1" pivotButton="0" quotePrefix="0" xfId="7">
      <alignment horizontal="left" vertical="top" wrapText="1"/>
    </xf>
    <xf numFmtId="164" fontId="57" fillId="16" borderId="27" applyAlignment="1" pivotButton="0" quotePrefix="0" xfId="8">
      <alignment horizontal="right" vertical="top" wrapText="1"/>
    </xf>
    <xf numFmtId="0" fontId="59" fillId="17" borderId="27" applyAlignment="1" pivotButton="0" quotePrefix="0" xfId="7">
      <alignment horizontal="left" vertical="top" wrapText="1"/>
    </xf>
    <xf numFmtId="164" fontId="59" fillId="17" borderId="27" applyAlignment="1" pivotButton="0" quotePrefix="0" xfId="8">
      <alignment horizontal="right" vertical="top" wrapText="1"/>
    </xf>
    <xf numFmtId="164" fontId="57" fillId="16" borderId="27" applyAlignment="1" pivotButton="0" quotePrefix="0" xfId="0">
      <alignment horizontal="right" vertical="top" wrapText="1"/>
    </xf>
    <xf numFmtId="164" fontId="59" fillId="17" borderId="27" applyAlignment="1" pivotButton="0" quotePrefix="0" xfId="0">
      <alignment horizontal="right" vertical="top" wrapText="1"/>
    </xf>
    <xf numFmtId="0" fontId="50" fillId="2" borderId="2" applyAlignment="1" pivotButton="0" quotePrefix="0" xfId="0">
      <alignment horizontal="right" wrapText="1"/>
    </xf>
    <xf numFmtId="0" fontId="57" fillId="16" borderId="27" applyAlignment="1" pivotButton="0" quotePrefix="0" xfId="0">
      <alignment horizontal="right" vertical="top" wrapText="1"/>
    </xf>
    <xf numFmtId="0" fontId="59" fillId="17" borderId="27" applyAlignment="1" pivotButton="0" quotePrefix="0" xfId="0">
      <alignment horizontal="right" vertical="top" wrapText="1"/>
    </xf>
    <xf numFmtId="0" fontId="49" fillId="0" borderId="27" applyAlignment="1" pivotButton="0" quotePrefix="0" xfId="0">
      <alignment horizontal="right" vertical="top" wrapText="1"/>
    </xf>
    <xf numFmtId="0" fontId="49" fillId="0" borderId="0" applyAlignment="1" pivotButton="0" quotePrefix="0" xfId="0">
      <alignment horizontal="right" vertical="center" wrapText="1"/>
    </xf>
    <xf numFmtId="0" fontId="41" fillId="0" borderId="0" applyAlignment="1" pivotButton="0" quotePrefix="0" xfId="0">
      <alignment horizontal="right" wrapText="1"/>
    </xf>
    <xf numFmtId="164" fontId="50" fillId="3" borderId="1" applyAlignment="1" pivotButton="0" quotePrefix="0" xfId="0">
      <alignment horizontal="right" wrapText="1"/>
    </xf>
    <xf numFmtId="164" fontId="50" fillId="0" borderId="13" applyAlignment="1" pivotButton="0" quotePrefix="0" xfId="0">
      <alignment horizontal="right" wrapText="1"/>
    </xf>
    <xf numFmtId="164" fontId="50" fillId="0" borderId="9" applyAlignment="1" pivotButton="0" quotePrefix="0" xfId="0">
      <alignment horizontal="right" wrapText="1"/>
    </xf>
    <xf numFmtId="10" fontId="49" fillId="0" borderId="0" applyAlignment="1" pivotButton="0" quotePrefix="0" xfId="0">
      <alignment horizontal="right" vertical="top" wrapText="1"/>
    </xf>
    <xf numFmtId="10" fontId="50" fillId="2" borderId="2" applyAlignment="1" pivotButton="0" quotePrefix="0" xfId="0">
      <alignment horizontal="right" wrapText="1"/>
    </xf>
    <xf numFmtId="0" fontId="41" fillId="0" borderId="9" applyAlignment="1" pivotButton="0" quotePrefix="0" xfId="0">
      <alignment horizontal="right" wrapText="1"/>
    </xf>
    <xf numFmtId="0" fontId="59" fillId="17" borderId="2" applyAlignment="1" pivotButton="0" quotePrefix="0" xfId="0">
      <alignment horizontal="right" wrapText="1"/>
    </xf>
    <xf numFmtId="164" fontId="57" fillId="16" borderId="1" applyAlignment="1" pivotButton="0" quotePrefix="0" xfId="0">
      <alignment horizontal="right" wrapText="1"/>
    </xf>
    <xf numFmtId="0" fontId="42" fillId="16" borderId="0" applyAlignment="1" pivotButton="0" quotePrefix="0" xfId="0">
      <alignment horizontal="right" wrapText="1"/>
    </xf>
    <xf numFmtId="16" fontId="49" fillId="0" borderId="27" applyAlignment="1" pivotButton="0" quotePrefix="1" xfId="0">
      <alignment horizontal="right" vertical="top" wrapText="1"/>
    </xf>
    <xf numFmtId="0" fontId="49" fillId="0" borderId="54" applyAlignment="1" pivotButton="0" quotePrefix="0" xfId="0">
      <alignment horizontal="right" vertical="top" wrapText="1"/>
    </xf>
    <xf numFmtId="16" fontId="49" fillId="0" borderId="54" applyAlignment="1" pivotButton="0" quotePrefix="1" xfId="0">
      <alignment horizontal="right" vertical="top" wrapText="1"/>
    </xf>
    <xf numFmtId="0" fontId="49" fillId="0" borderId="0" applyAlignment="1" pivotButton="0" quotePrefix="0" xfId="0">
      <alignment horizontal="right" wrapText="1"/>
    </xf>
    <xf numFmtId="0" fontId="50" fillId="2" borderId="2" applyAlignment="1" pivotButton="0" quotePrefix="0" xfId="0">
      <alignment horizontal="left" vertical="top" wrapText="1"/>
    </xf>
    <xf numFmtId="0" fontId="59" fillId="17" borderId="0" applyAlignment="1" pivotButton="0" quotePrefix="0" xfId="0">
      <alignment horizontal="left" vertical="top" wrapText="1"/>
    </xf>
    <xf numFmtId="0" fontId="50" fillId="3" borderId="12" applyAlignment="1" pivotButton="0" quotePrefix="0" xfId="0">
      <alignment horizontal="left" vertical="top" wrapText="1"/>
    </xf>
    <xf numFmtId="0" fontId="50" fillId="3" borderId="1" applyAlignment="1" pivotButton="0" quotePrefix="0" xfId="0">
      <alignment horizontal="left" vertical="top" wrapText="1"/>
    </xf>
    <xf numFmtId="0" fontId="41" fillId="0" borderId="9" applyAlignment="1" pivotButton="0" quotePrefix="0" xfId="0">
      <alignment horizontal="left" wrapText="1"/>
    </xf>
    <xf numFmtId="0" fontId="50" fillId="0" borderId="13" applyAlignment="1" pivotButton="0" quotePrefix="0" xfId="0">
      <alignment horizontal="left" vertical="top" wrapText="1"/>
    </xf>
    <xf numFmtId="0" fontId="50" fillId="0" borderId="9" applyAlignment="1" pivotButton="0" quotePrefix="0" xfId="0">
      <alignment horizontal="left" vertical="top" wrapText="1"/>
    </xf>
    <xf numFmtId="0" fontId="61" fillId="17" borderId="0" applyAlignment="1" pivotButton="0" quotePrefix="0" xfId="0">
      <alignment horizontal="left" wrapText="1"/>
    </xf>
    <xf numFmtId="0" fontId="59" fillId="17" borderId="2" applyAlignment="1" pivotButton="0" quotePrefix="0" xfId="0">
      <alignment horizontal="left" vertical="top" wrapText="1"/>
    </xf>
    <xf numFmtId="0" fontId="57" fillId="16" borderId="1" applyAlignment="1" pivotButton="0" quotePrefix="0" xfId="0">
      <alignment horizontal="left" vertical="top" wrapText="1"/>
    </xf>
    <xf numFmtId="0" fontId="50" fillId="2" borderId="2" applyAlignment="1" pivotButton="0" quotePrefix="0" xfId="0">
      <alignment horizontal="left" wrapText="1"/>
    </xf>
    <xf numFmtId="164" fontId="57" fillId="16" borderId="27" applyAlignment="1" pivotButton="0" quotePrefix="0" xfId="0">
      <alignment horizontal="left" vertical="top" wrapText="1"/>
    </xf>
    <xf numFmtId="170" fontId="57" fillId="16" borderId="54" applyAlignment="1" pivotButton="0" quotePrefix="0" xfId="0">
      <alignment horizontal="left" vertical="top" wrapText="1"/>
    </xf>
    <xf numFmtId="0" fontId="57" fillId="16" borderId="54" applyAlignment="1" pivotButton="0" quotePrefix="0" xfId="0">
      <alignment horizontal="left" vertical="top" wrapText="1"/>
    </xf>
    <xf numFmtId="164" fontId="59" fillId="17" borderId="27" applyAlignment="1" pivotButton="0" quotePrefix="0" xfId="0">
      <alignment horizontal="left" vertical="top" wrapText="1"/>
    </xf>
    <xf numFmtId="170" fontId="59" fillId="17" borderId="54" applyAlignment="1" pivotButton="0" quotePrefix="0" xfId="0">
      <alignment horizontal="left" vertical="top" wrapText="1"/>
    </xf>
    <xf numFmtId="0" fontId="59" fillId="17" borderId="27" applyAlignment="1" pivotButton="0" quotePrefix="0" xfId="0">
      <alignment horizontal="left" vertical="top" wrapText="1"/>
    </xf>
    <xf numFmtId="164" fontId="49" fillId="0" borderId="15" applyAlignment="1" pivotButton="0" quotePrefix="0" xfId="0">
      <alignment horizontal="left" vertical="top" wrapText="1"/>
    </xf>
    <xf numFmtId="170" fontId="49" fillId="0" borderId="15" applyAlignment="1" pivotButton="0" quotePrefix="0" xfId="0">
      <alignment horizontal="left" vertical="top" wrapText="1"/>
    </xf>
    <xf numFmtId="170" fontId="49" fillId="0" borderId="54" applyAlignment="1" pivotButton="0" quotePrefix="0" xfId="0">
      <alignment horizontal="left" vertical="top" wrapText="1"/>
    </xf>
    <xf numFmtId="170" fontId="49" fillId="0" borderId="27" applyAlignment="1" pivotButton="0" quotePrefix="0" xfId="0">
      <alignment horizontal="left" vertical="top" wrapText="1"/>
    </xf>
    <xf numFmtId="0" fontId="59" fillId="17" borderId="54" applyAlignment="1" pivotButton="0" quotePrefix="0" xfId="0">
      <alignment horizontal="left" vertical="top" wrapText="1"/>
    </xf>
    <xf numFmtId="164" fontId="49" fillId="0" borderId="54" applyAlignment="1" pivotButton="0" quotePrefix="0" xfId="0">
      <alignment horizontal="left" vertical="top" wrapText="1"/>
    </xf>
    <xf numFmtId="0" fontId="50" fillId="2" borderId="1" applyAlignment="1" pivotButton="0" quotePrefix="0" xfId="0">
      <alignment horizontal="left" wrapText="1"/>
    </xf>
    <xf numFmtId="0" fontId="59" fillId="17" borderId="2" applyAlignment="1" pivotButton="0" quotePrefix="0" xfId="0">
      <alignment horizontal="left" wrapText="1"/>
    </xf>
    <xf numFmtId="0" fontId="59" fillId="17" borderId="1" applyAlignment="1" pivotButton="0" quotePrefix="0" xfId="0">
      <alignment horizontal="left" wrapText="1"/>
    </xf>
    <xf numFmtId="164" fontId="57" fillId="16" borderId="15" applyAlignment="1" pivotButton="0" quotePrefix="0" xfId="0">
      <alignment horizontal="left" vertical="top" wrapText="1"/>
    </xf>
    <xf numFmtId="170" fontId="57" fillId="16" borderId="15" applyAlignment="1" pivotButton="0" quotePrefix="0" xfId="0">
      <alignment horizontal="left" vertical="top" wrapText="1"/>
    </xf>
    <xf numFmtId="0" fontId="57" fillId="16" borderId="27" applyAlignment="1" pivotButton="0" quotePrefix="0" xfId="0">
      <alignment horizontal="left" vertical="top" wrapText="1"/>
    </xf>
    <xf numFmtId="0" fontId="49" fillId="0" borderId="0" applyAlignment="1" pivotButton="0" quotePrefix="0" xfId="0">
      <alignment horizontal="left" wrapText="1"/>
    </xf>
    <xf numFmtId="0" fontId="11" fillId="0" borderId="9" applyAlignment="1" pivotButton="0" quotePrefix="0" xfId="7">
      <alignment horizontal="left" vertical="top" wrapText="1"/>
    </xf>
    <xf numFmtId="14" fontId="11" fillId="0" borderId="9" applyAlignment="1" pivotButton="0" quotePrefix="0" xfId="7">
      <alignment horizontal="left" vertical="top" wrapText="1"/>
    </xf>
    <xf numFmtId="0" fontId="42" fillId="16" borderId="9" applyAlignment="1" pivotButton="0" quotePrefix="0" xfId="7">
      <alignment horizontal="left" wrapText="1"/>
    </xf>
    <xf numFmtId="0" fontId="43" fillId="17" borderId="9" applyAlignment="1" pivotButton="0" quotePrefix="0" xfId="7">
      <alignment horizontal="left" wrapText="1"/>
    </xf>
    <xf numFmtId="0" fontId="53" fillId="16" borderId="68" applyAlignment="1" pivotButton="0" quotePrefix="0" xfId="0">
      <alignment horizontal="center"/>
    </xf>
    <xf numFmtId="0" fontId="53" fillId="16" borderId="69" applyAlignment="1" pivotButton="0" quotePrefix="0" xfId="0">
      <alignment horizontal="center"/>
    </xf>
    <xf numFmtId="0" fontId="53" fillId="16" borderId="70" applyAlignment="1" pivotButton="0" quotePrefix="0" xfId="0">
      <alignment horizontal="center"/>
    </xf>
    <xf numFmtId="0" fontId="61" fillId="27" borderId="13" applyAlignment="1" pivotButton="0" quotePrefix="0" xfId="0">
      <alignment horizontal="center"/>
    </xf>
    <xf numFmtId="0" fontId="60" fillId="22" borderId="9" applyAlignment="1" pivotButton="0" quotePrefix="0" xfId="0">
      <alignment horizontal="left"/>
    </xf>
    <xf numFmtId="0" fontId="61" fillId="27" borderId="74" applyAlignment="1" pivotButton="0" quotePrefix="0" xfId="0">
      <alignment horizontal="center"/>
    </xf>
    <xf numFmtId="0" fontId="61" fillId="27" borderId="75" applyAlignment="1" pivotButton="0" quotePrefix="0" xfId="0">
      <alignment horizontal="center"/>
    </xf>
    <xf numFmtId="0" fontId="60" fillId="22" borderId="13" applyAlignment="1" pivotButton="0" quotePrefix="0" xfId="0">
      <alignment horizontal="left"/>
    </xf>
    <xf numFmtId="0" fontId="60" fillId="22" borderId="63" applyAlignment="1" pivotButton="0" quotePrefix="0" xfId="0">
      <alignment horizontal="left"/>
    </xf>
    <xf numFmtId="0" fontId="60" fillId="22" borderId="76" applyAlignment="1" pivotButton="0" quotePrefix="0" xfId="0">
      <alignment horizontal="left"/>
    </xf>
    <xf numFmtId="0" fontId="60" fillId="22" borderId="64" applyAlignment="1" pivotButton="0" quotePrefix="0" xfId="0">
      <alignment horizontal="left"/>
    </xf>
    <xf numFmtId="0" fontId="60" fillId="22" borderId="65" applyAlignment="1" pivotButton="0" quotePrefix="0" xfId="0">
      <alignment horizontal="left"/>
    </xf>
    <xf numFmtId="0" fontId="60" fillId="22" borderId="77" applyAlignment="1" pivotButton="0" quotePrefix="0" xfId="0">
      <alignment horizontal="left"/>
    </xf>
    <xf numFmtId="0" fontId="60" fillId="22" borderId="66" applyAlignment="1" pivotButton="0" quotePrefix="0" xfId="0">
      <alignment horizontal="left"/>
    </xf>
    <xf numFmtId="0" fontId="60" fillId="22" borderId="67" applyAlignment="1" pivotButton="0" quotePrefix="0" xfId="0">
      <alignment horizontal="left"/>
    </xf>
    <xf numFmtId="0" fontId="65" fillId="16" borderId="72" applyAlignment="1" pivotButton="0" quotePrefix="0" xfId="0">
      <alignment horizontal="center"/>
    </xf>
    <xf numFmtId="0" fontId="65" fillId="16" borderId="71" applyAlignment="1" pivotButton="0" quotePrefix="0" xfId="0">
      <alignment horizontal="center"/>
    </xf>
    <xf numFmtId="0" fontId="65" fillId="16" borderId="73" applyAlignment="1" pivotButton="0" quotePrefix="0" xfId="0">
      <alignment horizontal="center"/>
    </xf>
    <xf numFmtId="0" fontId="61" fillId="28" borderId="78" applyAlignment="1" pivotButton="0" quotePrefix="0" xfId="0">
      <alignment horizontal="left"/>
    </xf>
    <xf numFmtId="0" fontId="61" fillId="28" borderId="79" applyAlignment="1" pivotButton="0" quotePrefix="0" xfId="0">
      <alignment horizontal="left"/>
    </xf>
    <xf numFmtId="0" fontId="61" fillId="28" borderId="80" applyAlignment="1" pivotButton="0" quotePrefix="0" xfId="0">
      <alignment horizontal="left"/>
    </xf>
    <xf numFmtId="0" fontId="60" fillId="18" borderId="9" applyAlignment="1" pivotButton="0" quotePrefix="0" xfId="0">
      <alignment horizontal="left"/>
    </xf>
    <xf numFmtId="0" fontId="60" fillId="18" borderId="81" applyAlignment="1" pivotButton="0" quotePrefix="0" xfId="0">
      <alignment horizontal="left"/>
    </xf>
    <xf numFmtId="0" fontId="60" fillId="18" borderId="82" applyAlignment="1" pivotButton="0" quotePrefix="0" xfId="0">
      <alignment horizontal="left"/>
    </xf>
    <xf numFmtId="0" fontId="60" fillId="18" borderId="83" applyAlignment="1" pivotButton="0" quotePrefix="0" xfId="0">
      <alignment horizontal="left"/>
    </xf>
    <xf numFmtId="0" fontId="60" fillId="18" borderId="84" applyAlignment="1" pivotButton="0" quotePrefix="0" xfId="0">
      <alignment horizontal="left"/>
    </xf>
    <xf numFmtId="0" fontId="60" fillId="18" borderId="85" applyAlignment="1" pivotButton="0" quotePrefix="0" xfId="0">
      <alignment horizontal="left"/>
    </xf>
    <xf numFmtId="0" fontId="60" fillId="18" borderId="86" applyAlignment="1" pivotButton="0" quotePrefix="0" xfId="0">
      <alignment horizontal="left"/>
    </xf>
    <xf numFmtId="0" fontId="60" fillId="18" borderId="87" applyAlignment="1" pivotButton="0" quotePrefix="0" xfId="0">
      <alignment horizontal="left"/>
    </xf>
    <xf numFmtId="0" fontId="60" fillId="18" borderId="88" applyAlignment="1" pivotButton="0" quotePrefix="0" xfId="0">
      <alignment horizontal="left"/>
    </xf>
    <xf numFmtId="0" fontId="47" fillId="16" borderId="72" applyAlignment="1" pivotButton="0" quotePrefix="0" xfId="0">
      <alignment horizontal="left"/>
    </xf>
    <xf numFmtId="0" fontId="47" fillId="16" borderId="71" applyAlignment="1" pivotButton="0" quotePrefix="0" xfId="0">
      <alignment horizontal="left"/>
    </xf>
    <xf numFmtId="0" fontId="47" fillId="16" borderId="73" applyAlignment="1" pivotButton="0" quotePrefix="0" xfId="0">
      <alignment horizontal="left"/>
    </xf>
    <xf numFmtId="0" fontId="66" fillId="28" borderId="89" applyAlignment="1" pivotButton="0" quotePrefix="0" xfId="0">
      <alignment horizontal="center"/>
    </xf>
    <xf numFmtId="0" fontId="66" fillId="28" borderId="90" applyAlignment="1" pivotButton="0" quotePrefix="0" xfId="0">
      <alignment horizontal="center"/>
    </xf>
    <xf numFmtId="0" fontId="66" fillId="28" borderId="91" applyAlignment="1" pivotButton="0" quotePrefix="0" xfId="0">
      <alignment horizontal="center"/>
    </xf>
    <xf numFmtId="0" fontId="67" fillId="18" borderId="92" applyAlignment="1" pivotButton="0" quotePrefix="0" xfId="0">
      <alignment horizontal="center"/>
    </xf>
    <xf numFmtId="0" fontId="67" fillId="18" borderId="93" applyAlignment="1" pivotButton="0" quotePrefix="0" xfId="0">
      <alignment horizontal="center"/>
    </xf>
    <xf numFmtId="0" fontId="67" fillId="18" borderId="94" applyAlignment="1" pivotButton="0" quotePrefix="0" xfId="0">
      <alignment horizontal="center"/>
    </xf>
    <xf numFmtId="0" fontId="68" fillId="27" borderId="95" applyAlignment="1" pivotButton="0" quotePrefix="0" xfId="0">
      <alignment horizontal="left"/>
    </xf>
    <xf numFmtId="0" fontId="68" fillId="27" borderId="96" applyAlignment="1" pivotButton="0" quotePrefix="0" xfId="0">
      <alignment horizontal="left"/>
    </xf>
    <xf numFmtId="0" fontId="68" fillId="27" borderId="97" applyAlignment="1" pivotButton="0" quotePrefix="0" xfId="0">
      <alignment horizontal="left"/>
    </xf>
    <xf numFmtId="14" fontId="41" fillId="0" borderId="0" pivotButton="0" quotePrefix="0" xfId="0"/>
    <xf numFmtId="0" fontId="41" fillId="0" borderId="0" pivotButton="0" quotePrefix="1" xfId="0"/>
    <xf numFmtId="0" fontId="43" fillId="17" borderId="0" pivotButton="0" quotePrefix="0" xfId="0"/>
    <xf numFmtId="0" fontId="63" fillId="24" borderId="4" applyAlignment="1" pivotButton="0" quotePrefix="0" xfId="0">
      <alignment horizontal="center" vertical="center" wrapText="1"/>
    </xf>
    <xf numFmtId="0" fontId="63" fillId="24" borderId="5" applyAlignment="1" pivotButton="0" quotePrefix="0" xfId="0">
      <alignment horizontal="center" vertical="center" wrapText="1"/>
    </xf>
    <xf numFmtId="0" fontId="63" fillId="24" borderId="9" applyAlignment="1" pivotButton="0" quotePrefix="0" xfId="0">
      <alignment horizontal="center" vertical="center" wrapText="1"/>
    </xf>
    <xf numFmtId="0" fontId="63" fillId="24" borderId="3" applyAlignment="1" pivotButton="0" quotePrefix="0" xfId="0">
      <alignment horizontal="center" vertical="center" wrapText="1"/>
    </xf>
    <xf numFmtId="0" fontId="62" fillId="26" borderId="4" applyAlignment="1" pivotButton="0" quotePrefix="0" xfId="0">
      <alignment horizontal="center" vertical="center" wrapText="1"/>
    </xf>
    <xf numFmtId="0" fontId="62" fillId="26" borderId="5" applyAlignment="1" pivotButton="0" quotePrefix="0" xfId="0">
      <alignment horizontal="center" vertical="center" wrapText="1"/>
    </xf>
    <xf numFmtId="0" fontId="62" fillId="26" borderId="6" applyAlignment="1" pivotButton="0" quotePrefix="0" xfId="0">
      <alignment horizontal="center" vertical="center" wrapText="1"/>
    </xf>
    <xf numFmtId="0" fontId="62" fillId="26" borderId="9" applyAlignment="1" pivotButton="0" quotePrefix="0" xfId="0">
      <alignment horizontal="center" vertical="center" wrapText="1"/>
    </xf>
    <xf numFmtId="0" fontId="62" fillId="26" borderId="3" applyAlignment="1" pivotButton="0" quotePrefix="0" xfId="0">
      <alignment horizontal="center" vertical="center" wrapText="1"/>
    </xf>
    <xf numFmtId="0" fontId="62" fillId="26" borderId="10" applyAlignment="1" pivotButton="0" quotePrefix="0" xfId="0">
      <alignment horizontal="center" vertical="center" wrapText="1"/>
    </xf>
    <xf numFmtId="0" fontId="62" fillId="26" borderId="7" applyAlignment="1" pivotButton="0" quotePrefix="0" xfId="0">
      <alignment horizontal="center" vertical="center" wrapText="1"/>
    </xf>
    <xf numFmtId="0" fontId="62" fillId="26" borderId="8" applyAlignment="1" pivotButton="0" quotePrefix="0" xfId="0">
      <alignment horizontal="center" vertical="center" wrapText="1"/>
    </xf>
    <xf numFmtId="0" fontId="64" fillId="18" borderId="69" applyAlignment="1" pivotButton="0" quotePrefix="0" xfId="0">
      <alignment horizontal="center" vertical="center" wrapText="1"/>
    </xf>
    <xf numFmtId="0" fontId="64" fillId="18" borderId="68" applyAlignment="1" pivotButton="0" quotePrefix="0" xfId="0">
      <alignment horizontal="center" vertical="center" wrapText="1"/>
    </xf>
    <xf numFmtId="0" fontId="64" fillId="18" borderId="70" applyAlignment="1" pivotButton="0" quotePrefix="0" xfId="0">
      <alignment horizontal="center" vertical="center" wrapText="1"/>
    </xf>
    <xf numFmtId="0" fontId="14" fillId="0" borderId="9" applyAlignment="1" pivotButton="0" quotePrefix="0" xfId="4">
      <alignment horizontal="center"/>
    </xf>
    <xf numFmtId="0" fontId="14" fillId="0" borderId="16" applyAlignment="1" pivotButton="0" quotePrefix="0" xfId="4">
      <alignment horizontal="center" vertical="center"/>
    </xf>
    <xf numFmtId="171" fontId="14" fillId="0" borderId="16" applyAlignment="1" applyProtection="1" pivotButton="0" quotePrefix="0" xfId="4">
      <alignment horizontal="center"/>
      <protection locked="0" hidden="0"/>
    </xf>
    <xf numFmtId="0" fontId="14" fillId="0" borderId="16" applyAlignment="1" applyProtection="1" pivotButton="0" quotePrefix="0" xfId="4">
      <alignment horizontal="center"/>
      <protection locked="0" hidden="0"/>
    </xf>
    <xf numFmtId="49" fontId="18" fillId="0" borderId="16" applyAlignment="1" applyProtection="1" pivotButton="0" quotePrefix="0" xfId="5">
      <alignment horizontal="center"/>
      <protection locked="0" hidden="0"/>
    </xf>
    <xf numFmtId="49" fontId="18" fillId="0" borderId="16" applyAlignment="1" applyProtection="1" pivotButton="0" quotePrefix="0" xfId="4">
      <alignment horizontal="center"/>
      <protection locked="0" hidden="0"/>
    </xf>
    <xf numFmtId="0" fontId="14" fillId="0" borderId="16" applyAlignment="1" pivotButton="0" quotePrefix="0" xfId="4">
      <alignment horizontal="center"/>
    </xf>
    <xf numFmtId="0" fontId="16" fillId="0" borderId="9" applyAlignment="1" applyProtection="1" pivotButton="0" quotePrefix="0" xfId="4">
      <alignment horizontal="center"/>
      <protection locked="0" hidden="0"/>
    </xf>
    <xf numFmtId="0" fontId="62" fillId="23" borderId="9" applyAlignment="1" pivotButton="0" quotePrefix="0" xfId="0">
      <alignment horizontal="center" vertical="center" wrapText="1"/>
    </xf>
    <xf numFmtId="0" fontId="62" fillId="23" borderId="6" applyAlignment="1" pivotButton="0" quotePrefix="0" xfId="0">
      <alignment horizontal="center" vertical="center" wrapText="1"/>
    </xf>
    <xf numFmtId="0" fontId="62" fillId="23" borderId="10" applyAlignment="1" pivotButton="0" quotePrefix="0" xfId="0">
      <alignment horizontal="center" vertical="center" wrapText="1"/>
    </xf>
    <xf numFmtId="0" fontId="62" fillId="23" borderId="7" applyAlignment="1" pivotButton="0" quotePrefix="0" xfId="0">
      <alignment horizontal="center" vertical="center" wrapText="1"/>
    </xf>
    <xf numFmtId="0" fontId="62" fillId="25" borderId="4" applyAlignment="1" pivotButton="0" quotePrefix="0" xfId="0">
      <alignment horizontal="center" vertical="center" wrapText="1"/>
    </xf>
    <xf numFmtId="0" fontId="62" fillId="25" borderId="5" applyAlignment="1" pivotButton="0" quotePrefix="0" xfId="0">
      <alignment horizontal="center" vertical="center" wrapText="1"/>
    </xf>
    <xf numFmtId="0" fontId="62" fillId="25" borderId="9" applyAlignment="1" pivotButton="0" quotePrefix="0" xfId="0">
      <alignment horizontal="center" vertical="center" wrapText="1"/>
    </xf>
    <xf numFmtId="0" fontId="62" fillId="25" borderId="3" applyAlignment="1" pivotButton="0" quotePrefix="0" xfId="0">
      <alignment horizontal="center" vertical="center" wrapText="1"/>
    </xf>
    <xf numFmtId="0" fontId="8" fillId="0" borderId="9" applyAlignment="1" pivotButton="0" quotePrefix="0" xfId="3">
      <alignment horizontal="justify" vertical="top" wrapText="1"/>
    </xf>
    <xf numFmtId="0" fontId="23" fillId="0" borderId="9" applyAlignment="1" pivotButton="0" quotePrefix="0" xfId="3">
      <alignment horizontal="justify" vertical="top" wrapText="1"/>
    </xf>
    <xf numFmtId="0" fontId="21" fillId="0" borderId="9" applyAlignment="1" pivotButton="0" quotePrefix="0" xfId="3">
      <alignment horizontal="left"/>
    </xf>
    <xf numFmtId="0" fontId="11" fillId="0" borderId="9" applyAlignment="1" pivotButton="0" quotePrefix="0" xfId="3">
      <alignment horizontal="left"/>
    </xf>
    <xf numFmtId="49" fontId="20" fillId="0" borderId="16" applyAlignment="1" applyProtection="1" pivotButton="0" quotePrefix="0" xfId="5">
      <alignment horizontal="center"/>
      <protection locked="0" hidden="0"/>
    </xf>
    <xf numFmtId="0" fontId="21" fillId="0" borderId="9" applyAlignment="1" pivotButton="0" quotePrefix="0" xfId="3">
      <alignment horizontal="center" vertical="top"/>
    </xf>
    <xf numFmtId="0" fontId="3" fillId="0" borderId="0" applyAlignment="1" pivotButton="0" quotePrefix="0" xfId="0">
      <alignment horizontal="left" vertical="top" wrapText="1"/>
    </xf>
    <xf numFmtId="0" fontId="57" fillId="16" borderId="0" applyAlignment="1" pivotButton="0" quotePrefix="0" xfId="0">
      <alignment horizontal="right" vertical="top" wrapText="1"/>
    </xf>
    <xf numFmtId="0" fontId="49" fillId="0" borderId="0" applyAlignment="1" pivotButton="0" quotePrefix="0" xfId="0">
      <alignment horizontal="right" vertical="top" wrapText="1"/>
    </xf>
    <xf numFmtId="10" fontId="49" fillId="0" borderId="0" applyAlignment="1" pivotButton="0" quotePrefix="0" xfId="0">
      <alignment horizontal="right" vertical="top" wrapText="1"/>
    </xf>
    <xf numFmtId="0" fontId="41" fillId="0" borderId="0" applyAlignment="1" pivotButton="0" quotePrefix="0" xfId="0">
      <alignment horizontal="right" wrapText="1"/>
    </xf>
    <xf numFmtId="0" fontId="41" fillId="0" borderId="0" applyAlignment="1" pivotButton="0" quotePrefix="0" xfId="0">
      <alignment horizontal="left" wrapText="1"/>
    </xf>
    <xf numFmtId="0" fontId="42" fillId="16" borderId="0" applyAlignment="1" pivotButton="0" quotePrefix="0" xfId="0">
      <alignment horizontal="right" wrapText="1"/>
    </xf>
    <xf numFmtId="0" fontId="42" fillId="16" borderId="0" applyAlignment="1" pivotButton="0" quotePrefix="0" xfId="0">
      <alignment horizontal="left" wrapText="1"/>
    </xf>
    <xf numFmtId="165" fontId="28" fillId="8" borderId="38" applyAlignment="1" pivotButton="0" quotePrefix="0" xfId="8">
      <alignment horizontal="center" vertical="center"/>
    </xf>
    <xf numFmtId="165" fontId="28" fillId="0" borderId="30" applyAlignment="1" pivotButton="0" quotePrefix="0" xfId="8">
      <alignment horizontal="center" vertical="center"/>
    </xf>
    <xf numFmtId="165" fontId="28" fillId="8" borderId="39" applyAlignment="1" pivotButton="0" quotePrefix="0" xfId="8">
      <alignment horizontal="right" vertical="center"/>
    </xf>
    <xf numFmtId="165" fontId="28" fillId="0" borderId="31" applyAlignment="1" pivotButton="0" quotePrefix="0" xfId="8">
      <alignment horizontal="right" vertical="center"/>
    </xf>
    <xf numFmtId="165" fontId="28" fillId="8" borderId="38" applyAlignment="1" pivotButton="0" quotePrefix="0" xfId="8">
      <alignment horizontal="right" vertical="center"/>
    </xf>
    <xf numFmtId="165" fontId="28" fillId="0" borderId="30" applyAlignment="1" pivotButton="0" quotePrefix="0" xfId="8">
      <alignment horizontal="right" vertical="center"/>
    </xf>
    <xf numFmtId="14" fontId="32" fillId="0" borderId="16" applyAlignment="1" pivotButton="0" quotePrefix="0" xfId="8">
      <alignment horizontal="right" vertical="top"/>
    </xf>
    <xf numFmtId="0" fontId="28" fillId="0" borderId="26" applyAlignment="1" pivotButton="0" quotePrefix="0" xfId="8">
      <alignment horizontal="right" vertical="top"/>
    </xf>
    <xf numFmtId="49" fontId="34" fillId="8" borderId="45" applyAlignment="1" pivotButton="0" quotePrefix="0" xfId="8">
      <alignment horizontal="center" vertical="center" textRotation="180"/>
    </xf>
    <xf numFmtId="0" fontId="28" fillId="0" borderId="41" applyAlignment="1" pivotButton="0" quotePrefix="0" xfId="8">
      <alignment horizontal="center" vertical="center"/>
    </xf>
    <xf numFmtId="0" fontId="28" fillId="0" borderId="35" applyAlignment="1" pivotButton="0" quotePrefix="0" xfId="8">
      <alignment horizontal="center" vertical="center"/>
    </xf>
    <xf numFmtId="164" fontId="32" fillId="5" borderId="44" applyAlignment="1" pivotButton="0" quotePrefix="0" xfId="8">
      <alignment horizontal="center" vertical="center"/>
    </xf>
    <xf numFmtId="164" fontId="32" fillId="5" borderId="35" applyAlignment="1" pivotButton="0" quotePrefix="0" xfId="8">
      <alignment horizontal="center" vertical="center"/>
    </xf>
    <xf numFmtId="0" fontId="33" fillId="0" borderId="44" applyAlignment="1" pivotButton="0" quotePrefix="0" xfId="8">
      <alignment horizontal="center" vertical="center"/>
    </xf>
    <xf numFmtId="0" fontId="33" fillId="0" borderId="35" applyAlignment="1" pivotButton="0" quotePrefix="0" xfId="8">
      <alignment horizontal="center" vertical="center"/>
    </xf>
    <xf numFmtId="49" fontId="34" fillId="8" borderId="43" applyAlignment="1" pivotButton="0" quotePrefix="0" xfId="8">
      <alignment horizontal="center" vertical="center" textRotation="180"/>
    </xf>
    <xf numFmtId="0" fontId="31" fillId="0" borderId="40" pivotButton="0" quotePrefix="0" xfId="8"/>
    <xf numFmtId="0" fontId="31" fillId="0" borderId="32" pivotButton="0" quotePrefix="0" xfId="8"/>
    <xf numFmtId="164" fontId="32" fillId="0" borderId="9" applyAlignment="1" applyProtection="1" pivotButton="0" quotePrefix="0" xfId="8">
      <alignment horizontal="right"/>
      <protection locked="0" hidden="0"/>
    </xf>
    <xf numFmtId="49" fontId="35" fillId="0" borderId="50" applyAlignment="1" applyProtection="1" pivotButton="0" quotePrefix="0" xfId="8">
      <alignment horizontal="center" vertical="center" wrapText="1"/>
      <protection locked="0" hidden="0"/>
    </xf>
    <xf numFmtId="0" fontId="35" fillId="0" borderId="48" applyAlignment="1" applyProtection="1" pivotButton="0" quotePrefix="0" xfId="8">
      <alignment wrapText="1"/>
      <protection locked="0" hidden="0"/>
    </xf>
    <xf numFmtId="0" fontId="35" fillId="0" borderId="46" applyAlignment="1" applyProtection="1" pivotButton="0" quotePrefix="0" xfId="8">
      <alignment wrapText="1"/>
      <protection locked="0" hidden="0"/>
    </xf>
    <xf numFmtId="49" fontId="32" fillId="0" borderId="49" applyAlignment="1" pivotButton="0" quotePrefix="0" xfId="8">
      <alignment horizontal="right" vertical="top"/>
    </xf>
    <xf numFmtId="0" fontId="28" fillId="0" borderId="17" applyAlignment="1" pivotButton="0" quotePrefix="0" xfId="8">
      <alignment vertical="top"/>
    </xf>
    <xf numFmtId="49" fontId="28" fillId="5" borderId="44" applyAlignment="1" applyProtection="1" pivotButton="0" quotePrefix="0" xfId="8">
      <alignment horizontal="left" vertical="top" wrapText="1"/>
      <protection locked="0" hidden="0"/>
    </xf>
    <xf numFmtId="49" fontId="28" fillId="5" borderId="41" applyAlignment="1" applyProtection="1" pivotButton="0" quotePrefix="0" xfId="8">
      <alignment horizontal="left" vertical="top" wrapText="1"/>
      <protection locked="0" hidden="0"/>
    </xf>
    <xf numFmtId="49" fontId="28" fillId="5" borderId="52" applyAlignment="1" applyProtection="1" pivotButton="0" quotePrefix="0" xfId="8">
      <alignment horizontal="left" vertical="top" wrapText="1"/>
      <protection locked="0" hidden="0"/>
    </xf>
    <xf numFmtId="49" fontId="32" fillId="0" borderId="9" applyAlignment="1" pivotButton="0" quotePrefix="0" xfId="9">
      <alignment horizontal="right" vertical="top"/>
    </xf>
    <xf numFmtId="0" fontId="28" fillId="0" borderId="22" applyAlignment="1" pivotButton="0" quotePrefix="0" xfId="9">
      <alignment horizontal="right" vertical="top"/>
    </xf>
    <xf numFmtId="49" fontId="32" fillId="0" borderId="49" applyAlignment="1" pivotButton="0" quotePrefix="0" xfId="8">
      <alignment horizontal="right"/>
    </xf>
    <xf numFmtId="49" fontId="32" fillId="0" borderId="17" applyAlignment="1" pivotButton="0" quotePrefix="0" xfId="8">
      <alignment horizontal="right"/>
    </xf>
    <xf numFmtId="49" fontId="32" fillId="0" borderId="18" applyAlignment="1" pivotButton="0" quotePrefix="0" xfId="8">
      <alignment horizontal="right" vertical="top"/>
    </xf>
    <xf numFmtId="49" fontId="32" fillId="0" borderId="22" applyAlignment="1" pivotButton="0" quotePrefix="0" xfId="8">
      <alignment horizontal="right" vertical="top"/>
    </xf>
    <xf numFmtId="0" fontId="36" fillId="0" borderId="49" applyAlignment="1" pivotButton="0" quotePrefix="0" xfId="8">
      <alignment horizontal="center" vertical="center" wrapText="1"/>
    </xf>
    <xf numFmtId="0" fontId="28" fillId="0" borderId="17" pivotButton="0" quotePrefix="0" xfId="8"/>
    <xf numFmtId="49" fontId="32" fillId="0" borderId="9" applyAlignment="1" pivotButton="0" quotePrefix="0" xfId="8">
      <alignment horizontal="right" vertical="top"/>
    </xf>
    <xf numFmtId="0" fontId="28" fillId="0" borderId="22" applyAlignment="1" pivotButton="0" quotePrefix="0" xfId="8">
      <alignment horizontal="right" vertical="top"/>
    </xf>
    <xf numFmtId="49" fontId="32" fillId="0" borderId="47" applyAlignment="1" pivotButton="0" quotePrefix="0" xfId="8">
      <alignment horizontal="right" wrapText="1"/>
    </xf>
    <xf numFmtId="0" fontId="28" fillId="0" borderId="19" pivotButton="0" quotePrefix="0" xfId="8"/>
    <xf numFmtId="165" fontId="28" fillId="8" borderId="30" applyAlignment="1" pivotButton="0" quotePrefix="0" xfId="8">
      <alignment horizontal="right" vertical="center"/>
    </xf>
    <xf numFmtId="49" fontId="46" fillId="5" borderId="44" applyAlignment="1" applyProtection="1" pivotButton="0" quotePrefix="0" xfId="8">
      <alignment horizontal="left" vertical="top" wrapText="1"/>
      <protection locked="0" hidden="0"/>
    </xf>
    <xf numFmtId="172" fontId="5" fillId="0" borderId="9" applyAlignment="1" pivotButton="0" quotePrefix="0" xfId="7">
      <alignment horizontal="center" vertical="top" wrapText="1"/>
    </xf>
    <xf numFmtId="0" fontId="65" fillId="29" borderId="99" applyAlignment="1" pivotButton="0" quotePrefix="0" xfId="0">
      <alignment horizontal="center"/>
    </xf>
    <xf numFmtId="0" fontId="60" fillId="22" borderId="9" applyAlignment="1" pivotButton="0" quotePrefix="0" xfId="0">
      <alignment horizontal="left"/>
    </xf>
    <xf numFmtId="0" fontId="65" fillId="29" borderId="100" applyAlignment="1" pivotButton="0" quotePrefix="0" xfId="0">
      <alignment horizontal="center"/>
    </xf>
    <xf numFmtId="0" fontId="65" fillId="29" borderId="101" applyAlignment="1" pivotButton="0" quotePrefix="0" xfId="0">
      <alignment horizontal="center"/>
    </xf>
    <xf numFmtId="0" fontId="60" fillId="22" borderId="98" applyAlignment="1" pivotButton="0" quotePrefix="0" xfId="0">
      <alignment horizontal="left"/>
    </xf>
    <xf numFmtId="0" fontId="60" fillId="22" borderId="102" applyAlignment="1" pivotButton="0" quotePrefix="0" xfId="0">
      <alignment horizontal="left"/>
    </xf>
    <xf numFmtId="0" fontId="60" fillId="22" borderId="103" applyAlignment="1" pivotButton="0" quotePrefix="0" xfId="0">
      <alignment horizontal="left"/>
    </xf>
    <xf numFmtId="0" fontId="60" fillId="22" borderId="104" applyAlignment="1" pivotButton="0" quotePrefix="0" xfId="0">
      <alignment horizontal="left"/>
    </xf>
    <xf numFmtId="0" fontId="60" fillId="22" borderId="105" applyAlignment="1" pivotButton="0" quotePrefix="0" xfId="0">
      <alignment horizontal="left"/>
    </xf>
    <xf numFmtId="0" fontId="60" fillId="22" borderId="106" applyAlignment="1" pivotButton="0" quotePrefix="0" xfId="0">
      <alignment horizontal="left"/>
    </xf>
    <xf numFmtId="0" fontId="60" fillId="22" borderId="107" applyAlignment="1" pivotButton="0" quotePrefix="0" xfId="0">
      <alignment horizontal="left"/>
    </xf>
    <xf numFmtId="0" fontId="60" fillId="22" borderId="108" applyAlignment="1" pivotButton="0" quotePrefix="0" xfId="0">
      <alignment horizontal="left"/>
    </xf>
    <xf numFmtId="0" fontId="53" fillId="29" borderId="9" applyAlignment="1" pivotButton="0" quotePrefix="0" xfId="0">
      <alignment horizontal="center"/>
    </xf>
    <xf numFmtId="0" fontId="53" fillId="29" borderId="109" applyAlignment="1" pivotButton="0" quotePrefix="0" xfId="0">
      <alignment horizontal="center"/>
    </xf>
    <xf numFmtId="0" fontId="53" fillId="29" borderId="110" applyAlignment="1" pivotButton="0" quotePrefix="0" xfId="0">
      <alignment horizontal="center"/>
    </xf>
    <xf numFmtId="0" fontId="53" fillId="29" borderId="111" applyAlignment="1" pivotButton="0" quotePrefix="0" xfId="0">
      <alignment horizontal="center"/>
    </xf>
    <xf numFmtId="0" fontId="53" fillId="29" borderId="112" applyAlignment="1" pivotButton="0" quotePrefix="0" xfId="0">
      <alignment horizontal="center"/>
    </xf>
    <xf numFmtId="0" fontId="53" fillId="29" borderId="113" applyAlignment="1" pivotButton="0" quotePrefix="0" xfId="0">
      <alignment horizontal="center"/>
    </xf>
    <xf numFmtId="0" fontId="53" fillId="29" borderId="114" applyAlignment="1" pivotButton="0" quotePrefix="0" xfId="0">
      <alignment horizontal="center"/>
    </xf>
    <xf numFmtId="0" fontId="53" fillId="29" borderId="115" applyAlignment="1" pivotButton="0" quotePrefix="0" xfId="0">
      <alignment horizontal="center"/>
    </xf>
    <xf numFmtId="0" fontId="53" fillId="29" borderId="116" applyAlignment="1" pivotButton="0" quotePrefix="0" xfId="0">
      <alignment horizontal="center"/>
    </xf>
    <xf numFmtId="0" fontId="61" fillId="28" borderId="9" applyAlignment="1" pivotButton="0" quotePrefix="0" xfId="0">
      <alignment horizontal="center"/>
    </xf>
    <xf numFmtId="0" fontId="61" fillId="28" borderId="118" applyAlignment="1" pivotButton="0" quotePrefix="0" xfId="0">
      <alignment horizontal="center"/>
    </xf>
    <xf numFmtId="0" fontId="61" fillId="28" borderId="119" applyAlignment="1" pivotButton="0" quotePrefix="0" xfId="0">
      <alignment horizontal="center"/>
    </xf>
    <xf numFmtId="0" fontId="61" fillId="28" borderId="120" applyAlignment="1" pivotButton="0" quotePrefix="0" xfId="0">
      <alignment horizontal="center"/>
    </xf>
    <xf numFmtId="0" fontId="61" fillId="28" borderId="121" applyAlignment="1" pivotButton="0" quotePrefix="0" xfId="0">
      <alignment horizontal="center"/>
    </xf>
    <xf numFmtId="0" fontId="61" fillId="28" borderId="122" applyAlignment="1" pivotButton="0" quotePrefix="0" xfId="0">
      <alignment horizontal="center"/>
    </xf>
    <xf numFmtId="0" fontId="0" fillId="0" borderId="9" pivotButton="0" quotePrefix="0" xfId="0"/>
    <xf numFmtId="0" fontId="61" fillId="18" borderId="117" applyAlignment="1" pivotButton="0" quotePrefix="0" xfId="0">
      <alignment horizontal="left"/>
    </xf>
    <xf numFmtId="0" fontId="61" fillId="18" borderId="102" applyAlignment="1" pivotButton="0" quotePrefix="0" xfId="0">
      <alignment horizontal="left"/>
    </xf>
    <xf numFmtId="0" fontId="61" fillId="18" borderId="123" applyAlignment="1" pivotButton="0" quotePrefix="0" xfId="0">
      <alignment horizontal="left"/>
    </xf>
    <xf numFmtId="0" fontId="61" fillId="18" borderId="105" applyAlignment="1" pivotButton="0" quotePrefix="0" xfId="0">
      <alignment horizontal="left"/>
    </xf>
    <xf numFmtId="0" fontId="61" fillId="18" borderId="124" applyAlignment="1" pivotButton="0" quotePrefix="0" xfId="0">
      <alignment horizontal="left"/>
    </xf>
    <xf numFmtId="0" fontId="61" fillId="18" borderId="108" applyAlignment="1" pivotButton="0" quotePrefix="0" xfId="0">
      <alignment horizontal="left"/>
    </xf>
    <xf numFmtId="0" fontId="6" fillId="27" borderId="0" applyAlignment="1" pivotButton="0" quotePrefix="0" xfId="0">
      <alignment wrapText="1"/>
    </xf>
    <xf numFmtId="49" fontId="55" fillId="17" borderId="48" applyAlignment="1" applyProtection="1" pivotButton="0" quotePrefix="0" xfId="8">
      <alignment horizontal="center" vertical="center" wrapText="1"/>
      <protection locked="0" hidden="0"/>
    </xf>
    <xf numFmtId="49" fontId="55" fillId="17" borderId="52" applyAlignment="1" applyProtection="1" pivotButton="0" quotePrefix="0" xfId="8">
      <alignment horizontal="left" vertical="top" wrapText="1"/>
      <protection locked="0" hidden="0"/>
    </xf>
    <xf numFmtId="49" fontId="55" fillId="17" borderId="52" applyAlignment="1" applyProtection="1" pivotButton="0" quotePrefix="0" xfId="8">
      <alignment horizontal="left" wrapText="1"/>
      <protection locked="0" hidden="0"/>
    </xf>
    <xf numFmtId="0" fontId="57" fillId="29" borderId="98" applyAlignment="1" applyProtection="1" pivotButton="0" quotePrefix="0" xfId="8">
      <alignment horizontal="center" vertical="top" wrapText="1"/>
      <protection locked="0" hidden="0"/>
    </xf>
    <xf numFmtId="49" fontId="55" fillId="17" borderId="44" applyAlignment="1" applyProtection="1" pivotButton="0" quotePrefix="0" xfId="8">
      <alignment horizontal="left" wrapText="1"/>
      <protection locked="0" hidden="0"/>
    </xf>
    <xf numFmtId="0" fontId="57" fillId="29" borderId="136" applyAlignment="1" pivotButton="0" quotePrefix="0" xfId="8">
      <alignment horizontal="center" vertical="center" wrapText="1"/>
    </xf>
    <xf numFmtId="0" fontId="57" fillId="29" borderId="137" applyAlignment="1" pivotButton="0" quotePrefix="0" xfId="8">
      <alignment horizontal="center" wrapText="1"/>
    </xf>
    <xf numFmtId="0" fontId="57" fillId="29" borderId="98" applyAlignment="1" pivotButton="0" quotePrefix="0" xfId="8">
      <alignment horizontal="center" vertical="top" wrapText="1"/>
    </xf>
    <xf numFmtId="0" fontId="57" fillId="29" borderId="138" applyAlignment="1" pivotButton="0" quotePrefix="0" xfId="8">
      <alignment horizontal="center" vertical="top" wrapText="1"/>
    </xf>
    <xf numFmtId="0" fontId="57" fillId="29" borderId="98" applyAlignment="1" pivotButton="0" quotePrefix="0" xfId="7">
      <alignment horizontal="center" vertical="top" wrapText="1"/>
    </xf>
    <xf numFmtId="0" fontId="57" fillId="29" borderId="98" applyAlignment="1" pivotButton="0" quotePrefix="0" xfId="7">
      <alignment horizontal="center" wrapText="1"/>
    </xf>
    <xf numFmtId="0" fontId="70" fillId="22" borderId="16" applyAlignment="1" pivotButton="0" quotePrefix="0" xfId="8">
      <alignment horizontal="left" vertical="top" wrapText="1"/>
    </xf>
    <xf numFmtId="0" fontId="70" fillId="22" borderId="45" applyAlignment="1" pivotButton="0" quotePrefix="0" xfId="8">
      <alignment horizontal="left" vertical="center" textRotation="180" wrapText="1"/>
    </xf>
    <xf numFmtId="0" fontId="70" fillId="22" borderId="44" applyAlignment="1" pivotButton="0" quotePrefix="0" xfId="8">
      <alignment horizontal="left" vertical="center" wrapText="1"/>
    </xf>
    <xf numFmtId="0" fontId="70" fillId="22" borderId="41" applyAlignment="1" pivotButton="0" quotePrefix="0" xfId="8">
      <alignment horizontal="left" vertical="center" wrapText="1"/>
    </xf>
    <xf numFmtId="0" fontId="70" fillId="22" borderId="35" applyAlignment="1" pivotButton="0" quotePrefix="0" xfId="8">
      <alignment horizontal="left" vertical="center" wrapText="1"/>
    </xf>
    <xf numFmtId="0" fontId="70" fillId="22" borderId="38" applyAlignment="1" pivotButton="0" quotePrefix="0" xfId="8">
      <alignment horizontal="left" vertical="center" wrapText="1"/>
    </xf>
    <xf numFmtId="0" fontId="70" fillId="22" borderId="34" applyAlignment="1" pivotButton="0" quotePrefix="0" xfId="8">
      <alignment horizontal="left" vertical="center" wrapText="1"/>
    </xf>
    <xf numFmtId="0" fontId="70" fillId="22" borderId="33" applyAlignment="1" pivotButton="0" quotePrefix="0" xfId="8">
      <alignment horizontal="left" vertical="center" wrapText="1"/>
    </xf>
    <xf numFmtId="0" fontId="70" fillId="22" borderId="30" applyAlignment="1" pivotButton="0" quotePrefix="0" xfId="8">
      <alignment horizontal="left" vertical="center" wrapText="1"/>
    </xf>
    <xf numFmtId="0" fontId="70" fillId="22" borderId="29" applyAlignment="1" pivotButton="0" quotePrefix="0" xfId="8">
      <alignment horizontal="left" vertical="top" wrapText="1"/>
    </xf>
    <xf numFmtId="0" fontId="70" fillId="22" borderId="56" applyAlignment="1" pivotButton="0" quotePrefix="0" xfId="8">
      <alignment horizontal="left" vertical="top" wrapText="1"/>
    </xf>
    <xf numFmtId="0" fontId="70" fillId="22" borderId="24" applyAlignment="1" pivotButton="0" quotePrefix="0" xfId="8">
      <alignment horizontal="left" vertical="top" wrapText="1"/>
    </xf>
    <xf numFmtId="0" fontId="70" fillId="22" borderId="18" applyAlignment="1" applyProtection="1" pivotButton="0" quotePrefix="0" xfId="8">
      <alignment horizontal="left" vertical="top" wrapText="1"/>
      <protection locked="0" hidden="0"/>
    </xf>
    <xf numFmtId="0" fontId="70" fillId="22" borderId="55" applyAlignment="1" pivotButton="0" quotePrefix="0" xfId="8">
      <alignment horizontal="left" vertical="top" wrapText="1"/>
    </xf>
    <xf numFmtId="0" fontId="70" fillId="22" borderId="9" applyAlignment="1" pivotButton="0" quotePrefix="0" xfId="0">
      <alignment horizontal="left" vertical="top" wrapText="1"/>
    </xf>
    <xf numFmtId="0" fontId="70" fillId="22" borderId="18" applyAlignment="1" applyProtection="1" pivotButton="0" quotePrefix="1" xfId="8">
      <alignment horizontal="left" vertical="top" wrapText="1"/>
      <protection locked="0" hidden="0"/>
    </xf>
    <xf numFmtId="0" fontId="70" fillId="22" borderId="55" applyAlignment="1" pivotButton="0" quotePrefix="0" xfId="8">
      <alignment horizontal="left" vertical="top"/>
    </xf>
    <xf numFmtId="0" fontId="70" fillId="22" borderId="9" applyAlignment="1" pivotButton="0" quotePrefix="0" xfId="8">
      <alignment horizontal="left" vertical="top" wrapText="1"/>
    </xf>
    <xf numFmtId="0" fontId="70" fillId="22" borderId="9" applyAlignment="1" applyProtection="1" pivotButton="0" quotePrefix="0" xfId="8">
      <alignment horizontal="left" vertical="top" wrapText="1"/>
      <protection locked="0" hidden="0"/>
    </xf>
    <xf numFmtId="0" fontId="70" fillId="22" borderId="9" applyAlignment="1" applyProtection="1" pivotButton="0" quotePrefix="0" xfId="8">
      <alignment horizontal="left" wrapText="1"/>
      <protection locked="0" hidden="0"/>
    </xf>
    <xf numFmtId="0" fontId="70" fillId="22" borderId="9" applyAlignment="1" pivotButton="0" quotePrefix="0" xfId="7">
      <alignment horizontal="left" vertical="top" wrapText="1"/>
    </xf>
    <xf numFmtId="0" fontId="70" fillId="22" borderId="9" applyAlignment="1" pivotButton="0" quotePrefix="0" xfId="8">
      <alignment horizontal="left" wrapText="1"/>
    </xf>
    <xf numFmtId="0" fontId="70" fillId="22" borderId="9" applyAlignment="1" applyProtection="1" pivotButton="0" quotePrefix="0" xfId="8">
      <alignment horizontal="left"/>
      <protection locked="0" hidden="0"/>
    </xf>
    <xf numFmtId="0" fontId="70" fillId="22" borderId="53" applyAlignment="1" pivotButton="0" quotePrefix="0" xfId="8">
      <alignment horizontal="left" vertical="top"/>
    </xf>
    <xf numFmtId="0" fontId="57" fillId="29" borderId="139" applyAlignment="1" applyProtection="1" pivotButton="0" quotePrefix="0" xfId="8">
      <alignment horizontal="center" wrapText="1"/>
      <protection locked="0" hidden="0"/>
    </xf>
    <xf numFmtId="0" fontId="57" fillId="29" borderId="140" applyAlignment="1" applyProtection="1" pivotButton="0" quotePrefix="0" xfId="8">
      <alignment horizontal="center" wrapText="1"/>
      <protection locked="0" hidden="0"/>
    </xf>
    <xf numFmtId="0" fontId="57" fillId="29" borderId="141" applyAlignment="1" pivotButton="0" quotePrefix="0" xfId="7">
      <alignment horizontal="center" wrapText="1"/>
    </xf>
    <xf numFmtId="0" fontId="70" fillId="22" borderId="132" applyAlignment="1" pivotButton="0" quotePrefix="0" xfId="8">
      <alignment horizontal="left" wrapText="1"/>
    </xf>
    <xf numFmtId="0" fontId="70" fillId="22" borderId="133" applyAlignment="1" pivotButton="0" quotePrefix="0" xfId="8">
      <alignment horizontal="left" wrapText="1"/>
    </xf>
    <xf numFmtId="0" fontId="70" fillId="22" borderId="134" applyAlignment="1" applyProtection="1" pivotButton="0" quotePrefix="0" xfId="8">
      <alignment horizontal="left" wrapText="1"/>
      <protection locked="0" hidden="0"/>
    </xf>
    <xf numFmtId="0" fontId="70" fillId="22" borderId="135" applyAlignment="1" pivotButton="0" quotePrefix="0" xfId="8">
      <alignment horizontal="left" vertical="top" wrapText="1"/>
    </xf>
    <xf numFmtId="0" fontId="70" fillId="22" borderId="98" applyAlignment="1" applyProtection="1" pivotButton="0" quotePrefix="0" xfId="8">
      <alignment horizontal="left" vertical="top" wrapText="1"/>
      <protection locked="0" hidden="0"/>
    </xf>
    <xf numFmtId="0" fontId="70" fillId="22" borderId="63" applyAlignment="1" applyProtection="1" pivotButton="0" quotePrefix="0" xfId="8">
      <alignment horizontal="left"/>
      <protection locked="0" hidden="0"/>
    </xf>
    <xf numFmtId="0" fontId="70" fillId="22" borderId="142" applyAlignment="1" applyProtection="1" pivotButton="0" quotePrefix="0" xfId="8">
      <alignment horizontal="left" vertical="top" wrapText="1"/>
      <protection locked="0" hidden="0"/>
    </xf>
    <xf numFmtId="0" fontId="70" fillId="22" borderId="143" applyAlignment="1" pivotButton="0" quotePrefix="0" xfId="8">
      <alignment horizontal="left" vertical="top"/>
    </xf>
    <xf numFmtId="0" fontId="70" fillId="22" borderId="63" applyAlignment="1" applyProtection="1" pivotButton="0" quotePrefix="0" xfId="8">
      <alignment horizontal="left" vertical="top" wrapText="1"/>
      <protection locked="0" hidden="0"/>
    </xf>
    <xf numFmtId="164" fontId="28" fillId="8" borderId="144" applyAlignment="1" pivotButton="0" quotePrefix="0" xfId="8">
      <alignment horizontal="right" vertical="top"/>
    </xf>
    <xf numFmtId="0" fontId="70" fillId="22" borderId="145" applyAlignment="1" pivotButton="0" quotePrefix="0" xfId="8">
      <alignment horizontal="left" vertical="top" wrapText="1"/>
    </xf>
    <xf numFmtId="0" fontId="70" fillId="22" borderId="145" applyAlignment="1" pivotButton="0" quotePrefix="0" xfId="8">
      <alignment horizontal="left" vertical="top"/>
    </xf>
    <xf numFmtId="0" fontId="70" fillId="22" borderId="146" applyAlignment="1" pivotButton="0" quotePrefix="0" xfId="8">
      <alignment horizontal="left" vertical="top" wrapText="1"/>
    </xf>
    <xf numFmtId="0" fontId="70" fillId="22" borderId="15" applyAlignment="1" pivotButton="0" quotePrefix="0" xfId="8">
      <alignment horizontal="left" vertical="top" wrapText="1"/>
    </xf>
    <xf numFmtId="0" fontId="70" fillId="22" borderId="147" applyAlignment="1" applyProtection="1" pivotButton="0" quotePrefix="0" xfId="8">
      <alignment horizontal="left" wrapText="1"/>
      <protection locked="0" hidden="0"/>
    </xf>
    <xf numFmtId="0" fontId="70" fillId="22" borderId="148" applyAlignment="1" applyProtection="1" pivotButton="0" quotePrefix="0" xfId="8">
      <alignment horizontal="left" wrapText="1"/>
      <protection locked="0" hidden="0"/>
    </xf>
    <xf numFmtId="0" fontId="70" fillId="22" borderId="64" applyAlignment="1" pivotButton="0" quotePrefix="0" xfId="8">
      <alignment horizontal="left" vertical="top" wrapText="1"/>
    </xf>
    <xf numFmtId="0" fontId="70" fillId="22" borderId="149" applyAlignment="1" pivotButton="0" quotePrefix="0" xfId="8">
      <alignment horizontal="left" vertical="center" wrapText="1"/>
    </xf>
    <xf numFmtId="0" fontId="70" fillId="22" borderId="150" applyAlignment="1" pivotButton="0" quotePrefix="0" xfId="8">
      <alignment horizontal="left" vertical="top" wrapText="1"/>
    </xf>
    <xf numFmtId="0" fontId="70" fillId="22" borderId="64" applyAlignment="1" applyProtection="1" pivotButton="0" quotePrefix="0" xfId="8">
      <alignment horizontal="left" vertical="top" wrapText="1"/>
      <protection locked="0" hidden="0"/>
    </xf>
    <xf numFmtId="0" fontId="70" fillId="22" borderId="64" applyAlignment="1" applyProtection="1" pivotButton="0" quotePrefix="0" xfId="8">
      <alignment horizontal="left" wrapText="1"/>
      <protection locked="0" hidden="0"/>
    </xf>
    <xf numFmtId="0" fontId="70" fillId="22" borderId="64" applyAlignment="1" applyProtection="1" pivotButton="0" quotePrefix="0" xfId="8">
      <alignment horizontal="left"/>
      <protection locked="0" hidden="0"/>
    </xf>
    <xf numFmtId="0" fontId="70" fillId="22" borderId="65" applyAlignment="1" applyProtection="1" pivotButton="0" quotePrefix="0" xfId="8">
      <alignment horizontal="left"/>
      <protection locked="0" hidden="0"/>
    </xf>
    <xf numFmtId="14" fontId="29" fillId="5" borderId="155" applyAlignment="1" pivotButton="0" quotePrefix="0" xfId="8">
      <alignment horizontal="center" vertical="top"/>
    </xf>
    <xf numFmtId="165" fontId="28" fillId="8" borderId="156" applyAlignment="1" pivotButton="0" quotePrefix="0" xfId="8">
      <alignment horizontal="right" vertical="center"/>
    </xf>
    <xf numFmtId="165" fontId="28" fillId="0" borderId="157" applyAlignment="1" pivotButton="0" quotePrefix="0" xfId="8">
      <alignment horizontal="right" vertical="center"/>
    </xf>
    <xf numFmtId="165" fontId="28" fillId="5" borderId="158" applyAlignment="1" pivotButton="0" quotePrefix="0" xfId="8">
      <alignment horizontal="right" vertical="top"/>
    </xf>
    <xf numFmtId="0" fontId="70" fillId="22" borderId="28" applyAlignment="1" pivotButton="0" quotePrefix="0" xfId="8">
      <alignment horizontal="left" vertical="top" wrapText="1"/>
    </xf>
    <xf numFmtId="0" fontId="70" fillId="22" borderId="21" applyAlignment="1" pivotButton="0" quotePrefix="0" xfId="8">
      <alignment horizontal="left" vertical="top" wrapText="1"/>
    </xf>
    <xf numFmtId="0" fontId="70" fillId="22" borderId="21" applyAlignment="1" pivotButton="0" quotePrefix="0" xfId="8">
      <alignment horizontal="left" vertical="top"/>
    </xf>
    <xf numFmtId="0" fontId="70" fillId="22" borderId="53" applyAlignment="1" pivotButton="0" quotePrefix="0" xfId="8">
      <alignment horizontal="left" vertical="top" wrapText="1"/>
    </xf>
    <xf numFmtId="0" fontId="70" fillId="22" borderId="9" applyAlignment="1" pivotButton="0" quotePrefix="0" xfId="7">
      <alignment horizontal="left" vertical="center" wrapText="1"/>
    </xf>
    <xf numFmtId="0" fontId="70" fillId="22" borderId="9" applyAlignment="1" pivotButton="0" quotePrefix="0" xfId="7">
      <alignment horizontal="left" wrapText="1"/>
    </xf>
    <xf numFmtId="0" fontId="70" fillId="22" borderId="9" applyAlignment="1" pivotButton="0" quotePrefix="0" xfId="8">
      <alignment horizontal="left" vertical="top"/>
    </xf>
    <xf numFmtId="0" fontId="57" fillId="29" borderId="136" applyAlignment="1" pivotButton="0" quotePrefix="0" xfId="8">
      <alignment horizontal="center" wrapText="1"/>
    </xf>
    <xf numFmtId="0" fontId="57" fillId="29" borderId="141" applyAlignment="1" applyProtection="1" pivotButton="0" quotePrefix="0" xfId="8">
      <alignment horizontal="center" vertical="top" wrapText="1"/>
      <protection locked="0" hidden="0"/>
    </xf>
    <xf numFmtId="0" fontId="70" fillId="22" borderId="63" applyAlignment="1" pivotButton="0" quotePrefix="0" xfId="8">
      <alignment horizontal="left" vertical="top" wrapText="1"/>
    </xf>
    <xf numFmtId="0" fontId="70" fillId="22" borderId="63" applyAlignment="1" pivotButton="0" quotePrefix="0" xfId="8">
      <alignment horizontal="left" vertical="top"/>
    </xf>
    <xf numFmtId="0" fontId="70" fillId="22" borderId="160" applyAlignment="1" applyProtection="1" pivotButton="0" quotePrefix="0" xfId="8">
      <alignment horizontal="left" wrapText="1"/>
      <protection locked="0" hidden="0"/>
    </xf>
    <xf numFmtId="0" fontId="70" fillId="22" borderId="65" applyAlignment="1" applyProtection="1" pivotButton="0" quotePrefix="0" xfId="8">
      <alignment horizontal="left" wrapText="1"/>
      <protection locked="0" hidden="0"/>
    </xf>
    <xf numFmtId="0" fontId="70" fillId="22" borderId="161" applyAlignment="1" pivotButton="0" quotePrefix="0" xfId="8">
      <alignment horizontal="left" vertical="center" textRotation="180" wrapText="1"/>
    </xf>
    <xf numFmtId="0" fontId="70" fillId="22" borderId="18" applyAlignment="1" pivotButton="0" quotePrefix="0" xfId="8">
      <alignment horizontal="left" wrapText="1"/>
    </xf>
    <xf numFmtId="0" fontId="70" fillId="22" borderId="162" applyAlignment="1" pivotButton="0" quotePrefix="0" xfId="8">
      <alignment horizontal="left" wrapText="1"/>
    </xf>
    <xf numFmtId="0" fontId="70" fillId="18" borderId="163" applyAlignment="1" applyProtection="1" pivotButton="0" quotePrefix="0" xfId="8">
      <alignment horizontal="center" vertical="top" wrapText="1"/>
      <protection locked="0" hidden="0"/>
    </xf>
    <xf numFmtId="0" fontId="70" fillId="18" borderId="164" applyAlignment="1" pivotButton="0" quotePrefix="0" xfId="8">
      <alignment horizontal="center" vertical="top" wrapText="1"/>
    </xf>
    <xf numFmtId="0" fontId="70" fillId="18" borderId="165" applyAlignment="1" pivotButton="0" quotePrefix="0" xfId="8">
      <alignment horizontal="center" vertical="center" wrapText="1"/>
    </xf>
    <xf numFmtId="0" fontId="70" fillId="18" borderId="166" applyAlignment="1" pivotButton="0" quotePrefix="0" xfId="8">
      <alignment horizontal="center" vertical="center" wrapText="1"/>
    </xf>
    <xf numFmtId="0" fontId="70" fillId="18" borderId="167" applyAlignment="1" pivotButton="0" quotePrefix="0" xfId="8">
      <alignment horizontal="center" vertical="top" wrapText="1"/>
    </xf>
    <xf numFmtId="0" fontId="70" fillId="18" borderId="168" applyAlignment="1" pivotButton="0" quotePrefix="0" xfId="8">
      <alignment horizontal="center" vertical="top" wrapText="1"/>
    </xf>
    <xf numFmtId="0" fontId="70" fillId="18" borderId="168" applyAlignment="1" applyProtection="1" pivotButton="0" quotePrefix="0" xfId="8">
      <alignment horizontal="center" vertical="top" wrapText="1"/>
      <protection locked="0" hidden="0"/>
    </xf>
    <xf numFmtId="0" fontId="70" fillId="18" borderId="168" applyAlignment="1" applyProtection="1" pivotButton="0" quotePrefix="0" xfId="8">
      <alignment horizontal="center" wrapText="1"/>
      <protection locked="0" hidden="0"/>
    </xf>
    <xf numFmtId="0" fontId="70" fillId="18" borderId="168" applyAlignment="1" applyProtection="1" pivotButton="0" quotePrefix="0" xfId="8">
      <alignment horizontal="center"/>
      <protection locked="0" hidden="0"/>
    </xf>
    <xf numFmtId="0" fontId="70" fillId="18" borderId="169" applyAlignment="1" applyProtection="1" pivotButton="0" quotePrefix="0" xfId="8">
      <alignment horizontal="center"/>
      <protection locked="0" hidden="0"/>
    </xf>
    <xf numFmtId="0" fontId="70" fillId="22" borderId="155" applyAlignment="1" pivotButton="0" quotePrefix="0" xfId="8">
      <alignment horizontal="left" vertical="top" wrapText="1"/>
    </xf>
    <xf numFmtId="0" fontId="70" fillId="22" borderId="156" applyAlignment="1" pivotButton="0" quotePrefix="0" xfId="8">
      <alignment horizontal="left" vertical="center" wrapText="1"/>
    </xf>
    <xf numFmtId="0" fontId="70" fillId="22" borderId="157" applyAlignment="1" pivotButton="0" quotePrefix="0" xfId="8">
      <alignment horizontal="left" vertical="center" wrapText="1"/>
    </xf>
    <xf numFmtId="0" fontId="70" fillId="22" borderId="158" applyAlignment="1" pivotButton="0" quotePrefix="0" xfId="8">
      <alignment horizontal="left" vertical="top" wrapText="1"/>
    </xf>
    <xf numFmtId="0" fontId="70" fillId="18" borderId="170" applyAlignment="1" pivotButton="0" quotePrefix="0" xfId="8">
      <alignment horizontal="center" vertical="top" wrapText="1"/>
    </xf>
    <xf numFmtId="0" fontId="70" fillId="19" borderId="151" applyAlignment="1" pivotButton="0" quotePrefix="0" xfId="8">
      <alignment horizontal="left" vertical="top" wrapText="1"/>
    </xf>
    <xf numFmtId="0" fontId="70" fillId="19" borderId="38" applyAlignment="1" pivotButton="0" quotePrefix="0" xfId="8">
      <alignment horizontal="left" vertical="center" wrapText="1"/>
    </xf>
    <xf numFmtId="0" fontId="70" fillId="19" borderId="152" applyAlignment="1" pivotButton="0" quotePrefix="0" xfId="8">
      <alignment horizontal="left" vertical="center" wrapText="1"/>
    </xf>
    <xf numFmtId="0" fontId="70" fillId="19" borderId="30" applyAlignment="1" pivotButton="0" quotePrefix="0" xfId="8">
      <alignment horizontal="left" vertical="center" wrapText="1"/>
    </xf>
    <xf numFmtId="0" fontId="70" fillId="19" borderId="153" applyAlignment="1" pivotButton="0" quotePrefix="0" xfId="8">
      <alignment horizontal="left" vertical="center" wrapText="1"/>
    </xf>
    <xf numFmtId="0" fontId="70" fillId="19" borderId="24" applyAlignment="1" pivotButton="0" quotePrefix="0" xfId="8">
      <alignment horizontal="left" vertical="top" wrapText="1"/>
    </xf>
    <xf numFmtId="0" fontId="70" fillId="19" borderId="154" applyAlignment="1" pivotButton="0" quotePrefix="0" xfId="8">
      <alignment horizontal="left" vertical="top" wrapText="1"/>
    </xf>
    <xf numFmtId="0" fontId="70" fillId="19" borderId="66" applyAlignment="1" applyProtection="1" pivotButton="0" quotePrefix="0" xfId="8">
      <alignment horizontal="left" vertical="top" wrapText="1"/>
      <protection locked="0" hidden="0"/>
    </xf>
    <xf numFmtId="0" fontId="70" fillId="19" borderId="66" applyAlignment="1" applyProtection="1" pivotButton="0" quotePrefix="0" xfId="8">
      <alignment horizontal="left" wrapText="1"/>
      <protection locked="0" hidden="0"/>
    </xf>
    <xf numFmtId="0" fontId="70" fillId="19" borderId="66" applyAlignment="1" pivotButton="0" quotePrefix="0" xfId="8">
      <alignment horizontal="left" vertical="top" wrapText="1"/>
    </xf>
    <xf numFmtId="0" fontId="70" fillId="19" borderId="66" applyAlignment="1" pivotButton="0" quotePrefix="0" xfId="8">
      <alignment horizontal="left" wrapText="1"/>
    </xf>
    <xf numFmtId="0" fontId="70" fillId="19" borderId="66" applyAlignment="1" applyProtection="1" pivotButton="0" quotePrefix="0" xfId="8">
      <alignment horizontal="left"/>
      <protection locked="0" hidden="0"/>
    </xf>
    <xf numFmtId="0" fontId="70" fillId="19" borderId="67" applyAlignment="1" applyProtection="1" pivotButton="0" quotePrefix="0" xfId="8">
      <alignment horizontal="left"/>
      <protection locked="0" hidden="0"/>
    </xf>
    <xf numFmtId="0" fontId="70" fillId="19" borderId="171" applyAlignment="1" applyProtection="1" pivotButton="0" quotePrefix="0" xfId="8">
      <alignment horizontal="left" vertical="top" wrapText="1"/>
      <protection locked="0" hidden="0"/>
    </xf>
    <xf numFmtId="0" fontId="70" fillId="19" borderId="172" applyAlignment="1" applyProtection="1" pivotButton="0" quotePrefix="0" xfId="8">
      <alignment horizontal="left" vertical="top" wrapText="1"/>
      <protection locked="0" hidden="0"/>
    </xf>
    <xf numFmtId="0" fontId="70" fillId="19" borderId="173" applyAlignment="1" pivotButton="0" quotePrefix="0" xfId="8">
      <alignment horizontal="left" vertical="top" wrapText="1"/>
    </xf>
    <xf numFmtId="0" fontId="70" fillId="19" borderId="174" applyAlignment="1" pivotButton="0" quotePrefix="0" xfId="8">
      <alignment horizontal="left" vertical="center" wrapText="1"/>
    </xf>
    <xf numFmtId="0" fontId="70" fillId="19" borderId="175" applyAlignment="1" pivotButton="0" quotePrefix="0" xfId="8">
      <alignment horizontal="left" vertical="center" wrapText="1"/>
    </xf>
    <xf numFmtId="0" fontId="70" fillId="19" borderId="176" applyAlignment="1" pivotButton="0" quotePrefix="0" xfId="8">
      <alignment horizontal="left" vertical="top" wrapText="1"/>
    </xf>
    <xf numFmtId="0" fontId="70" fillId="19" borderId="64" applyAlignment="1" pivotButton="0" quotePrefix="0" xfId="8">
      <alignment horizontal="left" vertical="top" wrapText="1"/>
    </xf>
    <xf numFmtId="0" fontId="70" fillId="19" borderId="64" applyAlignment="1" applyProtection="1" pivotButton="0" quotePrefix="0" xfId="8">
      <alignment horizontal="left" wrapText="1"/>
      <protection locked="0" hidden="0"/>
    </xf>
    <xf numFmtId="0" fontId="70" fillId="19" borderId="64" applyAlignment="1" pivotButton="0" quotePrefix="0" xfId="8">
      <alignment horizontal="left" wrapText="1"/>
    </xf>
    <xf numFmtId="0" fontId="70" fillId="19" borderId="64" applyAlignment="1" applyProtection="1" pivotButton="0" quotePrefix="0" xfId="8">
      <alignment horizontal="left" vertical="top" wrapText="1"/>
      <protection locked="0" hidden="0"/>
    </xf>
    <xf numFmtId="0" fontId="70" fillId="19" borderId="64" applyAlignment="1" applyProtection="1" pivotButton="0" quotePrefix="0" xfId="8">
      <alignment horizontal="left"/>
      <protection locked="0" hidden="0"/>
    </xf>
    <xf numFmtId="0" fontId="70" fillId="19" borderId="65" applyAlignment="1" applyProtection="1" pivotButton="0" quotePrefix="0" xfId="8">
      <alignment horizontal="left"/>
      <protection locked="0" hidden="0"/>
    </xf>
    <xf numFmtId="0" fontId="70" fillId="22" borderId="177" applyAlignment="1" pivotButton="0" quotePrefix="0" xfId="8">
      <alignment horizontal="left" vertical="top" wrapText="1"/>
    </xf>
    <xf numFmtId="0" fontId="70" fillId="22" borderId="178" applyAlignment="1" pivotButton="0" quotePrefix="0" xfId="8">
      <alignment horizontal="left" vertical="center" wrapText="1"/>
    </xf>
    <xf numFmtId="0" fontId="70" fillId="22" borderId="179" applyAlignment="1" pivotButton="0" quotePrefix="0" xfId="8">
      <alignment horizontal="left" vertical="center" wrapText="1"/>
    </xf>
    <xf numFmtId="0" fontId="70" fillId="22" borderId="180" applyAlignment="1" pivotButton="0" quotePrefix="0" xfId="8">
      <alignment horizontal="left" vertical="top" wrapText="1"/>
    </xf>
    <xf numFmtId="0" fontId="70" fillId="19" borderId="159" applyAlignment="1" pivotButton="0" quotePrefix="0" xfId="8">
      <alignment horizontal="left" vertical="top" wrapText="1"/>
    </xf>
    <xf numFmtId="0" fontId="70" fillId="19" borderId="181" applyAlignment="1" pivotButton="0" quotePrefix="0" xfId="8">
      <alignment horizontal="left" vertical="top" wrapText="1"/>
    </xf>
    <xf numFmtId="0" fontId="70" fillId="19" borderId="182" applyAlignment="1" applyProtection="1" pivotButton="0" quotePrefix="0" xfId="8">
      <alignment horizontal="left" vertical="top" wrapText="1"/>
      <protection locked="0" hidden="0"/>
    </xf>
    <xf numFmtId="0" fontId="70" fillId="19" borderId="182" applyAlignment="1" applyProtection="1" pivotButton="0" quotePrefix="0" xfId="8">
      <alignment horizontal="left" wrapText="1"/>
      <protection locked="0" hidden="0"/>
    </xf>
    <xf numFmtId="0" fontId="70" fillId="19" borderId="182" applyAlignment="1" applyProtection="1" pivotButton="0" quotePrefix="0" xfId="8">
      <alignment horizontal="left"/>
      <protection locked="0" hidden="0"/>
    </xf>
    <xf numFmtId="0" fontId="70" fillId="19" borderId="183" applyAlignment="1" applyProtection="1" pivotButton="0" quotePrefix="0" xfId="8">
      <alignment horizontal="left"/>
      <protection locked="0" hidden="0"/>
    </xf>
    <xf numFmtId="0" fontId="47" fillId="29" borderId="0" applyAlignment="1" pivotButton="0" quotePrefix="0" xfId="0">
      <alignment wrapText="1"/>
    </xf>
    <xf numFmtId="0" fontId="71" fillId="29" borderId="111" applyAlignment="1" pivotButton="0" quotePrefix="0" xfId="0">
      <alignment horizontal="center" vertical="top" wrapText="1"/>
    </xf>
    <xf numFmtId="0" fontId="71" fillId="29" borderId="185" applyAlignment="1" pivotButton="0" quotePrefix="0" xfId="7">
      <alignment horizontal="center" vertical="top" wrapText="1"/>
    </xf>
    <xf numFmtId="0" fontId="71" fillId="29" borderId="185" applyAlignment="1" pivotButton="0" quotePrefix="0" xfId="8">
      <alignment horizontal="center" vertical="top" wrapText="1"/>
    </xf>
    <xf numFmtId="0" fontId="71" fillId="29" borderId="185" applyAlignment="1" pivotButton="0" quotePrefix="0" xfId="0">
      <alignment horizontal="center" vertical="top" wrapText="1"/>
    </xf>
    <xf numFmtId="0" fontId="71" fillId="29" borderId="186" applyAlignment="1" pivotButton="0" quotePrefix="0" xfId="0">
      <alignment horizontal="center" vertical="top" wrapText="1"/>
    </xf>
    <xf numFmtId="0" fontId="49" fillId="0" borderId="9" applyAlignment="1" pivotButton="0" quotePrefix="0" xfId="0">
      <alignment horizontal="left" vertical="top" wrapText="1"/>
    </xf>
    <xf numFmtId="0" fontId="54" fillId="0" borderId="184" applyAlignment="1" pivotButton="0" quotePrefix="0" xfId="7">
      <alignment horizontal="left" vertical="top" wrapText="1"/>
    </xf>
    <xf numFmtId="164" fontId="54" fillId="11" borderId="184" applyAlignment="1" pivotButton="0" quotePrefix="0" xfId="8">
      <alignment horizontal="right" vertical="top" wrapText="1"/>
    </xf>
    <xf numFmtId="164" fontId="49" fillId="0" borderId="184" applyAlignment="1" pivotButton="0" quotePrefix="0" xfId="0">
      <alignment horizontal="left" vertical="top" wrapText="1"/>
    </xf>
    <xf numFmtId="170" fontId="49" fillId="0" borderId="184" applyAlignment="1" pivotButton="0" quotePrefix="0" xfId="0">
      <alignment horizontal="left" vertical="top" wrapText="1"/>
    </xf>
    <xf numFmtId="0" fontId="49" fillId="0" borderId="184" applyAlignment="1" pivotButton="0" quotePrefix="0" xfId="0">
      <alignment horizontal="left" vertical="top" wrapText="1"/>
    </xf>
    <xf numFmtId="0" fontId="70" fillId="22" borderId="15" applyAlignment="1" pivotButton="0" quotePrefix="0" xfId="7">
      <alignment horizontal="left" vertical="top" wrapText="1"/>
    </xf>
    <xf numFmtId="0" fontId="70" fillId="22" borderId="15" applyAlignment="1" pivotButton="0" quotePrefix="0" xfId="0">
      <alignment horizontal="left" vertical="top" wrapText="1"/>
    </xf>
    <xf numFmtId="0" fontId="59" fillId="27" borderId="187" applyAlignment="1" pivotButton="0" quotePrefix="0" xfId="0">
      <alignment horizontal="center" vertical="top" wrapText="1"/>
    </xf>
    <xf numFmtId="0" fontId="59" fillId="27" borderId="44" applyAlignment="1" pivotButton="0" quotePrefix="0" xfId="7">
      <alignment horizontal="center" vertical="top" wrapText="1"/>
    </xf>
    <xf numFmtId="0" fontId="59" fillId="27" borderId="44" applyAlignment="1" pivotButton="0" quotePrefix="0" xfId="8">
      <alignment horizontal="center" vertical="top" wrapText="1"/>
    </xf>
    <xf numFmtId="0" fontId="59" fillId="27" borderId="44" applyAlignment="1" pivotButton="0" quotePrefix="0" xfId="0">
      <alignment horizontal="center" vertical="top" wrapText="1"/>
    </xf>
    <xf numFmtId="0" fontId="59" fillId="27" borderId="188" applyAlignment="1" pivotButton="0" quotePrefix="0" xfId="0">
      <alignment horizontal="center" vertical="top" wrapText="1"/>
    </xf>
    <xf numFmtId="0" fontId="49" fillId="0" borderId="184" applyAlignment="1" pivotButton="0" quotePrefix="0" xfId="0">
      <alignment horizontal="right" vertical="top" wrapText="1"/>
    </xf>
    <xf numFmtId="0" fontId="70" fillId="22" borderId="189" applyAlignment="1" pivotButton="0" quotePrefix="0" xfId="0">
      <alignment horizontal="left" vertical="top" wrapText="1"/>
    </xf>
    <xf numFmtId="0" fontId="70" fillId="22" borderId="64" applyAlignment="1" pivotButton="0" quotePrefix="0" xfId="0">
      <alignment horizontal="left" vertical="top" wrapText="1"/>
    </xf>
    <xf numFmtId="0" fontId="70" fillId="22" borderId="190" applyAlignment="1" pivotButton="0" quotePrefix="0" xfId="0">
      <alignment horizontal="left" vertical="top" wrapText="1"/>
    </xf>
    <xf numFmtId="0" fontId="70" fillId="22" borderId="44" applyAlignment="1" pivotButton="0" quotePrefix="0" xfId="7">
      <alignment horizontal="left" vertical="top" wrapText="1"/>
    </xf>
    <xf numFmtId="0" fontId="70" fillId="22" borderId="44" applyAlignment="1" pivotButton="0" quotePrefix="0" xfId="8">
      <alignment horizontal="left" vertical="top" wrapText="1"/>
    </xf>
    <xf numFmtId="0" fontId="70" fillId="22" borderId="44" applyAlignment="1" pivotButton="0" quotePrefix="0" xfId="0">
      <alignment horizontal="left" vertical="top" wrapText="1"/>
    </xf>
    <xf numFmtId="0" fontId="70" fillId="22" borderId="191" applyAlignment="1" pivotButton="0" quotePrefix="0" xfId="0">
      <alignment horizontal="left" vertical="top" wrapText="1"/>
    </xf>
    <xf numFmtId="0" fontId="59" fillId="18" borderId="192" applyAlignment="1" pivotButton="0" quotePrefix="0" xfId="7">
      <alignment horizontal="left" vertical="top" wrapText="1"/>
    </xf>
    <xf numFmtId="0" fontId="59" fillId="18" borderId="192" applyAlignment="1" pivotButton="0" quotePrefix="0" xfId="8">
      <alignment horizontal="left" vertical="top" wrapText="1"/>
    </xf>
    <xf numFmtId="0" fontId="59" fillId="18" borderId="192" applyAlignment="1" pivotButton="0" quotePrefix="0" xfId="0">
      <alignment horizontal="left" vertical="top" wrapText="1"/>
    </xf>
    <xf numFmtId="0" fontId="59" fillId="18" borderId="126" applyAlignment="1" pivotButton="0" quotePrefix="0" xfId="0">
      <alignment horizontal="left" vertical="top" wrapText="1"/>
    </xf>
    <xf numFmtId="0" fontId="59" fillId="18" borderId="193" applyAlignment="1" pivotButton="0" quotePrefix="0" xfId="0">
      <alignment horizontal="left" vertical="top" wrapText="1"/>
    </xf>
    <xf numFmtId="0" fontId="72" fillId="29" borderId="27" applyAlignment="1" pivotButton="0" quotePrefix="0" xfId="7">
      <alignment horizontal="center" vertical="center" wrapText="1"/>
    </xf>
    <xf numFmtId="14" fontId="72" fillId="29" borderId="27" applyAlignment="1" pivotButton="0" quotePrefix="0" xfId="7">
      <alignment horizontal="center" vertical="center" wrapText="1"/>
    </xf>
    <xf numFmtId="167" fontId="72" fillId="29" borderId="27" applyAlignment="1" pivotButton="0" quotePrefix="0" xfId="7">
      <alignment horizontal="center" vertical="center" wrapText="1"/>
    </xf>
    <xf numFmtId="170" fontId="69" fillId="22" borderId="197" applyAlignment="1" pivotButton="0" quotePrefix="0" xfId="0">
      <alignment horizontal="left"/>
    </xf>
    <xf numFmtId="0" fontId="42" fillId="16" borderId="198" applyAlignment="1" pivotButton="0" quotePrefix="0" xfId="0">
      <alignment horizontal="center" wrapText="1"/>
    </xf>
    <xf numFmtId="0" fontId="42" fillId="16" borderId="199" applyAlignment="1" pivotButton="0" quotePrefix="0" xfId="0">
      <alignment horizontal="center" wrapText="1"/>
    </xf>
    <xf numFmtId="0" fontId="42" fillId="16" borderId="200" applyAlignment="1" pivotButton="0" quotePrefix="0" xfId="0">
      <alignment horizontal="center" wrapText="1"/>
    </xf>
    <xf numFmtId="0" fontId="42" fillId="16" borderId="201" applyAlignment="1" pivotButton="0" quotePrefix="0" xfId="0">
      <alignment horizontal="center" wrapText="1"/>
    </xf>
    <xf numFmtId="170" fontId="60" fillId="22" borderId="203" applyAlignment="1" pivotButton="0" quotePrefix="0" xfId="0">
      <alignment horizontal="right" wrapText="1"/>
    </xf>
    <xf numFmtId="170" fontId="60" fillId="22" borderId="194" applyAlignment="1" pivotButton="0" quotePrefix="0" xfId="0">
      <alignment horizontal="right" wrapText="1"/>
    </xf>
    <xf numFmtId="170" fontId="60" fillId="22" borderId="204" applyAlignment="1" pivotButton="0" quotePrefix="0" xfId="0">
      <alignment horizontal="right" wrapText="1"/>
    </xf>
    <xf numFmtId="170" fontId="60" fillId="22" borderId="205" applyAlignment="1" pivotButton="0" quotePrefix="0" xfId="0">
      <alignment horizontal="right" wrapText="1"/>
    </xf>
    <xf numFmtId="170" fontId="60" fillId="22" borderId="206" applyAlignment="1" pivotButton="0" quotePrefix="0" xfId="0">
      <alignment horizontal="right" wrapText="1"/>
    </xf>
    <xf numFmtId="170" fontId="60" fillId="22" borderId="207" applyAlignment="1" pivotButton="0" quotePrefix="0" xfId="0">
      <alignment horizontal="right" wrapText="1"/>
    </xf>
    <xf numFmtId="173" fontId="60" fillId="22" borderId="195" applyAlignment="1" pivotButton="0" quotePrefix="0" xfId="0">
      <alignment horizontal="right" wrapText="1"/>
    </xf>
    <xf numFmtId="173" fontId="60" fillId="22" borderId="9" applyAlignment="1" pivotButton="0" quotePrefix="0" xfId="0">
      <alignment horizontal="right" wrapText="1"/>
    </xf>
    <xf numFmtId="173" fontId="60" fillId="22" borderId="202" applyAlignment="1" pivotButton="0" quotePrefix="0" xfId="0">
      <alignment horizontal="right" wrapText="1"/>
    </xf>
    <xf numFmtId="4" fontId="60" fillId="22" borderId="203" applyAlignment="1" pivotButton="0" quotePrefix="0" xfId="0">
      <alignment horizontal="right" wrapText="1"/>
    </xf>
    <xf numFmtId="4" fontId="60" fillId="22" borderId="194" applyAlignment="1" pivotButton="0" quotePrefix="0" xfId="0">
      <alignment horizontal="right" wrapText="1"/>
    </xf>
    <xf numFmtId="4" fontId="60" fillId="22" borderId="204" applyAlignment="1" pivotButton="0" quotePrefix="0" xfId="0">
      <alignment horizontal="right" wrapText="1"/>
    </xf>
    <xf numFmtId="4" fontId="60" fillId="22" borderId="208" applyAlignment="1" pivotButton="0" quotePrefix="0" xfId="0">
      <alignment horizontal="right" wrapText="1"/>
    </xf>
    <xf numFmtId="4" fontId="60" fillId="22" borderId="209" applyAlignment="1" pivotButton="0" quotePrefix="0" xfId="0">
      <alignment horizontal="right" wrapText="1"/>
    </xf>
    <xf numFmtId="4" fontId="60" fillId="22" borderId="210" applyAlignment="1" pivotButton="0" quotePrefix="0" xfId="0">
      <alignment horizontal="right" wrapText="1"/>
    </xf>
    <xf numFmtId="172" fontId="60" fillId="22" borderId="208" applyAlignment="1" pivotButton="0" quotePrefix="0" xfId="0">
      <alignment horizontal="right" wrapText="1"/>
    </xf>
    <xf numFmtId="172" fontId="60" fillId="22" borderId="209" applyAlignment="1" pivotButton="0" quotePrefix="0" xfId="0">
      <alignment horizontal="right" wrapText="1"/>
    </xf>
    <xf numFmtId="172" fontId="60" fillId="22" borderId="210" applyAlignment="1" pivotButton="0" quotePrefix="0" xfId="0">
      <alignment horizontal="right" wrapText="1"/>
    </xf>
    <xf numFmtId="0" fontId="57" fillId="16" borderId="96" applyAlignment="1" applyProtection="1" pivotButton="0" quotePrefix="0" xfId="8">
      <alignment horizontal="center" wrapText="1"/>
      <protection locked="0" hidden="0"/>
    </xf>
    <xf numFmtId="0" fontId="57" fillId="16" borderId="95" applyAlignment="1" applyProtection="1" pivotButton="0" quotePrefix="0" xfId="8">
      <alignment horizontal="center" wrapText="1"/>
      <protection locked="0" hidden="0"/>
    </xf>
    <xf numFmtId="0" fontId="57" fillId="16" borderId="95" applyAlignment="1" applyProtection="1" pivotButton="0" quotePrefix="0" xfId="8">
      <alignment horizontal="center" vertical="top" wrapText="1"/>
      <protection locked="0" hidden="0"/>
    </xf>
    <xf numFmtId="0" fontId="57" fillId="16" borderId="97" applyAlignment="1" applyProtection="1" pivotButton="0" quotePrefix="0" xfId="8">
      <alignment horizontal="center" vertical="top" wrapText="1"/>
      <protection locked="0" hidden="0"/>
    </xf>
    <xf numFmtId="0" fontId="57" fillId="16" borderId="131" applyAlignment="1" applyProtection="1" pivotButton="0" quotePrefix="0" xfId="8">
      <alignment horizontal="center" vertical="center" wrapText="1"/>
      <protection locked="0" hidden="0"/>
    </xf>
    <xf numFmtId="0" fontId="57" fillId="16" borderId="127" applyAlignment="1" pivotButton="0" quotePrefix="0" xfId="8">
      <alignment horizontal="center" vertical="top" wrapText="1"/>
    </xf>
    <xf numFmtId="0" fontId="57" fillId="16" borderId="128" applyAlignment="1" pivotButton="0" quotePrefix="0" xfId="8">
      <alignment horizontal="center" vertical="top" wrapText="1"/>
    </xf>
    <xf numFmtId="0" fontId="57" fillId="16" borderId="129" applyAlignment="1" applyProtection="1" pivotButton="0" quotePrefix="0" xfId="8">
      <alignment horizontal="center" vertical="top" wrapText="1"/>
      <protection locked="0" hidden="0"/>
    </xf>
    <xf numFmtId="0" fontId="57" fillId="16" borderId="95" applyAlignment="1" pivotButton="0" quotePrefix="0" xfId="9">
      <alignment horizontal="center" vertical="top" wrapText="1"/>
    </xf>
    <xf numFmtId="0" fontId="57" fillId="16" borderId="130" applyAlignment="1" pivotButton="0" quotePrefix="0" xfId="9">
      <alignment horizontal="center" vertical="top" wrapText="1"/>
    </xf>
    <xf numFmtId="16" fontId="11" fillId="0" borderId="9" applyAlignment="1" pivotButton="0" quotePrefix="0" xfId="7">
      <alignment horizontal="left" vertical="top" wrapText="1"/>
    </xf>
    <xf numFmtId="0" fontId="42" fillId="16" borderId="198" applyAlignment="1" pivotButton="0" quotePrefix="0" xfId="7">
      <alignment horizontal="center" vertical="top" wrapText="1"/>
    </xf>
    <xf numFmtId="0" fontId="42" fillId="16" borderId="198" applyAlignment="1" pivotButton="0" quotePrefix="0" xfId="7">
      <alignment horizontal="center" vertical="top"/>
    </xf>
    <xf numFmtId="0" fontId="42" fillId="16" borderId="199" applyAlignment="1" pivotButton="0" quotePrefix="0" xfId="7">
      <alignment horizontal="center" wrapText="1"/>
    </xf>
    <xf numFmtId="0" fontId="42" fillId="16" borderId="199" applyAlignment="1" pivotButton="0" quotePrefix="0" xfId="7">
      <alignment horizontal="center" vertical="top" wrapText="1"/>
    </xf>
    <xf numFmtId="0" fontId="42" fillId="16" borderId="199" applyAlignment="1" pivotButton="0" quotePrefix="0" xfId="7">
      <alignment horizontal="center" vertical="top"/>
    </xf>
    <xf numFmtId="0" fontId="42" fillId="16" borderId="200" applyAlignment="1" pivotButton="0" quotePrefix="0" xfId="7">
      <alignment horizontal="center" wrapText="1"/>
    </xf>
    <xf numFmtId="0" fontId="42" fillId="16" borderId="201" applyAlignment="1" pivotButton="0" quotePrefix="0" xfId="7">
      <alignment horizontal="center"/>
    </xf>
    <xf numFmtId="170" fontId="60" fillId="22" borderId="196" applyAlignment="1" pivotButton="0" quotePrefix="0" xfId="7">
      <alignment horizontal="right" vertical="top" wrapText="1"/>
    </xf>
    <xf numFmtId="170" fontId="60" fillId="22" borderId="211" applyAlignment="1" pivotButton="0" quotePrefix="0" xfId="7">
      <alignment horizontal="right" vertical="top"/>
    </xf>
    <xf numFmtId="0" fontId="60" fillId="22" borderId="9" applyAlignment="1" pivotButton="0" quotePrefix="0" xfId="0">
      <alignment horizontal="center" vertical="center" wrapText="1"/>
    </xf>
    <xf numFmtId="0" fontId="60" fillId="22" borderId="6" applyAlignment="1" pivotButton="0" quotePrefix="0" xfId="0">
      <alignment horizontal="center" vertical="center" wrapText="1"/>
    </xf>
    <xf numFmtId="0" fontId="60" fillId="22" borderId="11" applyAlignment="1" pivotButton="0" quotePrefix="0" xfId="0">
      <alignment horizontal="center" vertical="center" wrapText="1"/>
    </xf>
    <xf numFmtId="0" fontId="60" fillId="22" borderId="4" applyAlignment="1" pivotButton="0" quotePrefix="0" xfId="0">
      <alignment horizontal="center" vertical="center" wrapText="1"/>
    </xf>
    <xf numFmtId="0" fontId="60" fillId="22" borderId="5" applyAlignment="1" pivotButton="0" quotePrefix="0" xfId="0">
      <alignment horizontal="center" vertical="center" wrapText="1"/>
    </xf>
    <xf numFmtId="0" fontId="60" fillId="22" borderId="3" applyAlignment="1" pivotButton="0" quotePrefix="0" xfId="0">
      <alignment horizontal="center" vertical="center" wrapText="1"/>
    </xf>
    <xf numFmtId="0" fontId="60" fillId="22" borderId="10" applyAlignment="1" pivotButton="0" quotePrefix="0" xfId="0">
      <alignment horizontal="center" vertical="center" wrapText="1"/>
    </xf>
    <xf numFmtId="0" fontId="60" fillId="22" borderId="7" applyAlignment="1" pivotButton="0" quotePrefix="0" xfId="0">
      <alignment horizontal="center" vertical="center" wrapText="1"/>
    </xf>
    <xf numFmtId="0" fontId="60" fillId="22" borderId="198" applyAlignment="1" pivotButton="0" quotePrefix="0" xfId="0">
      <alignment horizontal="center" vertical="center" wrapText="1"/>
    </xf>
    <xf numFmtId="0" fontId="60" fillId="22" borderId="212" applyAlignment="1" pivotButton="0" quotePrefix="0" xfId="0">
      <alignment horizontal="center" vertical="center" wrapText="1"/>
    </xf>
    <xf numFmtId="0" fontId="60" fillId="22" borderId="213" applyAlignment="1" pivotButton="0" quotePrefix="0" xfId="0">
      <alignment horizontal="center" vertical="center" wrapText="1"/>
    </xf>
    <xf numFmtId="0" fontId="60" fillId="22" borderId="214" applyAlignment="1" pivotButton="0" quotePrefix="0" xfId="0">
      <alignment horizontal="center" vertical="center" wrapText="1"/>
    </xf>
    <xf numFmtId="0" fontId="60" fillId="22" borderId="215" applyAlignment="1" pivotButton="0" quotePrefix="0" xfId="0">
      <alignment horizontal="center" vertical="center" wrapText="1"/>
    </xf>
    <xf numFmtId="0" fontId="60" fillId="22" borderId="216" applyAlignment="1" pivotButton="0" quotePrefix="0" xfId="0">
      <alignment horizontal="center" vertical="center" wrapText="1"/>
    </xf>
    <xf numFmtId="0" fontId="60" fillId="22" borderId="217" applyAlignment="1" pivotButton="0" quotePrefix="0" xfId="0">
      <alignment horizontal="center" vertical="center" wrapText="1"/>
    </xf>
    <xf numFmtId="0" fontId="60" fillId="22" borderId="218" applyAlignment="1" pivotButton="0" quotePrefix="0" xfId="0">
      <alignment horizontal="center" vertical="center" wrapText="1"/>
    </xf>
    <xf numFmtId="0" fontId="60" fillId="22" borderId="219" applyAlignment="1" pivotButton="0" quotePrefix="0" xfId="0">
      <alignment horizontal="center" vertical="center" wrapText="1"/>
    </xf>
    <xf numFmtId="0" fontId="60" fillId="22" borderId="220" applyAlignment="1" pivotButton="0" quotePrefix="0" xfId="0">
      <alignment horizontal="center" vertical="center" wrapText="1"/>
    </xf>
    <xf numFmtId="0" fontId="60" fillId="22" borderId="221" applyAlignment="1" pivotButton="0" quotePrefix="0" xfId="0">
      <alignment horizontal="center" vertical="center" wrapText="1"/>
    </xf>
    <xf numFmtId="0" fontId="61" fillId="19" borderId="125" applyAlignment="1" pivotButton="0" quotePrefix="0" xfId="0">
      <alignment horizontal="center" vertical="center" wrapText="1"/>
    </xf>
    <xf numFmtId="0" fontId="61" fillId="30" borderId="222" applyAlignment="1" pivotButton="0" quotePrefix="0" xfId="0">
      <alignment horizontal="center" vertical="center" wrapText="1"/>
    </xf>
    <xf numFmtId="0" fontId="61" fillId="18" borderId="223" applyAlignment="1" pivotButton="0" quotePrefix="0" xfId="0">
      <alignment horizontal="center" vertical="center" wrapText="1"/>
    </xf>
    <xf numFmtId="0" fontId="53" fillId="16" borderId="9" applyAlignment="1" pivotButton="0" quotePrefix="0" xfId="3">
      <alignment horizontal="left"/>
    </xf>
    <xf numFmtId="0" fontId="53" fillId="16" borderId="9" applyAlignment="1" pivotButton="0" quotePrefix="0" xfId="3">
      <alignment horizontal="left"/>
    </xf>
    <xf numFmtId="0" fontId="53" fillId="16" borderId="224" applyAlignment="1" pivotButton="0" quotePrefix="0" xfId="4">
      <alignment horizontal="left"/>
    </xf>
    <xf numFmtId="0" fontId="53" fillId="16" borderId="224" applyAlignment="1" pivotButton="0" quotePrefix="0" xfId="3">
      <alignment horizontal="left"/>
    </xf>
    <xf numFmtId="0" fontId="0" fillId="0" borderId="16" pivotButton="0" quotePrefix="0" xfId="0"/>
    <xf numFmtId="171" fontId="14" fillId="0" borderId="16" applyAlignment="1" applyProtection="1" pivotButton="0" quotePrefix="0" xfId="4">
      <alignment horizontal="center"/>
      <protection locked="0" hidden="0"/>
    </xf>
    <xf numFmtId="0" fontId="0" fillId="0" borderId="16" applyProtection="1" pivotButton="0" quotePrefix="0" xfId="0">
      <protection locked="0" hidden="0"/>
    </xf>
    <xf numFmtId="0" fontId="0" fillId="0" borderId="0" applyProtection="1" pivotButton="0" quotePrefix="0" xfId="0">
      <protection locked="0" hidden="0"/>
    </xf>
    <xf numFmtId="0" fontId="0" fillId="0" borderId="225" pivotButton="0" quotePrefix="0" xfId="0"/>
    <xf numFmtId="0" fontId="0" fillId="0" borderId="227" pivotButton="0" quotePrefix="0" xfId="0"/>
    <xf numFmtId="0" fontId="0" fillId="0" borderId="198" pivotButton="0" quotePrefix="0" xfId="0"/>
    <xf numFmtId="0" fontId="60" fillId="22" borderId="234" applyAlignment="1" pivotButton="0" quotePrefix="0" xfId="0">
      <alignment horizontal="center" vertical="center" wrapText="1"/>
    </xf>
    <xf numFmtId="0" fontId="0" fillId="0" borderId="235" pivotButton="0" quotePrefix="0" xfId="0"/>
    <xf numFmtId="0" fontId="0" fillId="0" borderId="226" pivotButton="0" quotePrefix="0" xfId="0"/>
    <xf numFmtId="0" fontId="0" fillId="0" borderId="228" pivotButton="0" quotePrefix="0" xfId="0"/>
    <xf numFmtId="0" fontId="0" fillId="0" borderId="6" pivotButton="0" quotePrefix="0" xfId="0"/>
    <xf numFmtId="0" fontId="0" fillId="0" borderId="3" pivotButton="0" quotePrefix="0" xfId="0"/>
    <xf numFmtId="0" fontId="0" fillId="0" borderId="4" pivotButton="0" quotePrefix="0" xfId="0"/>
    <xf numFmtId="0" fontId="60" fillId="22" borderId="236" applyAlignment="1" pivotButton="0" quotePrefix="0" xfId="0">
      <alignment horizontal="center" vertical="center" wrapText="1"/>
    </xf>
    <xf numFmtId="0" fontId="0" fillId="0" borderId="5" pivotButton="0" quotePrefix="0" xfId="0"/>
    <xf numFmtId="0" fontId="60" fillId="22" borderId="71" applyAlignment="1" pivotButton="0" quotePrefix="0" xfId="0">
      <alignment horizontal="center" vertical="center" wrapText="1"/>
    </xf>
    <xf numFmtId="0" fontId="0" fillId="0" borderId="229" pivotButton="0" quotePrefix="0" xfId="0"/>
    <xf numFmtId="0" fontId="0" fillId="0" borderId="230" pivotButton="0" quotePrefix="0" xfId="0"/>
    <xf numFmtId="0" fontId="0" fillId="0" borderId="231" pivotButton="0" quotePrefix="0" xfId="0"/>
    <xf numFmtId="0" fontId="0" fillId="0" borderId="10" pivotButton="0" quotePrefix="0" xfId="0"/>
    <xf numFmtId="0" fontId="0" fillId="0" borderId="7" pivotButton="0" quotePrefix="0" xfId="0"/>
    <xf numFmtId="0" fontId="60" fillId="22" borderId="232" applyAlignment="1" pivotButton="0" quotePrefix="0" xfId="0">
      <alignment horizontal="center" vertical="center" wrapText="1"/>
    </xf>
    <xf numFmtId="0" fontId="0" fillId="0" borderId="215" pivotButton="0" quotePrefix="0" xfId="0"/>
    <xf numFmtId="0" fontId="60" fillId="22" borderId="237" applyAlignment="1" pivotButton="0" quotePrefix="0" xfId="0">
      <alignment horizontal="center" vertical="center" wrapText="1"/>
    </xf>
    <xf numFmtId="0" fontId="0" fillId="0" borderId="233" pivotButton="0" quotePrefix="0" xfId="0"/>
    <xf numFmtId="0" fontId="0" fillId="0" borderId="8" pivotButton="0" quotePrefix="0" xfId="0"/>
    <xf numFmtId="0" fontId="64" fillId="18" borderId="238" applyAlignment="1" pivotButton="0" quotePrefix="0" xfId="0">
      <alignment horizontal="center" vertical="center" wrapText="1"/>
    </xf>
    <xf numFmtId="0" fontId="0" fillId="0" borderId="68" pivotButton="0" quotePrefix="0" xfId="0"/>
    <xf numFmtId="0" fontId="0" fillId="0" borderId="70" pivotButton="0" quotePrefix="0" xfId="0"/>
    <xf numFmtId="174" fontId="18" fillId="0" borderId="16" applyAlignment="1" applyProtection="1" pivotButton="0" quotePrefix="0" xfId="5">
      <alignment horizontal="center"/>
      <protection locked="0" hidden="0"/>
    </xf>
    <xf numFmtId="170" fontId="69" fillId="22" borderId="197" applyAlignment="1" pivotButton="0" quotePrefix="0" xfId="0">
      <alignment horizontal="left"/>
    </xf>
    <xf numFmtId="170" fontId="49" fillId="0" borderId="184" applyAlignment="1" pivotButton="0" quotePrefix="0" xfId="0">
      <alignment horizontal="left" vertical="top" wrapText="1"/>
    </xf>
    <xf numFmtId="170" fontId="57" fillId="16" borderId="54" applyAlignment="1" pivotButton="0" quotePrefix="0" xfId="0">
      <alignment horizontal="left" vertical="top" wrapText="1"/>
    </xf>
    <xf numFmtId="170" fontId="59" fillId="17" borderId="54" applyAlignment="1" pivotButton="0" quotePrefix="0" xfId="0">
      <alignment horizontal="left" vertical="top" wrapText="1"/>
    </xf>
    <xf numFmtId="170" fontId="49" fillId="0" borderId="54" applyAlignment="1" pivotButton="0" quotePrefix="0" xfId="0">
      <alignment horizontal="left" vertical="top" wrapText="1"/>
    </xf>
    <xf numFmtId="10" fontId="49" fillId="0" borderId="9" applyAlignment="1" pivotButton="0" quotePrefix="0" xfId="0">
      <alignment horizontal="right" vertical="top" wrapText="1"/>
    </xf>
    <xf numFmtId="170" fontId="49" fillId="0" borderId="27" applyAlignment="1" pivotButton="0" quotePrefix="0" xfId="0">
      <alignment horizontal="left" vertical="top" wrapText="1"/>
    </xf>
    <xf numFmtId="170" fontId="49" fillId="0" borderId="15" applyAlignment="1" pivotButton="0" quotePrefix="0" xfId="0">
      <alignment horizontal="left" vertical="top" wrapText="1"/>
    </xf>
    <xf numFmtId="170" fontId="57" fillId="16" borderId="15" applyAlignment="1" pivotButton="0" quotePrefix="0" xfId="0">
      <alignment horizontal="left" vertical="top" wrapText="1"/>
    </xf>
    <xf numFmtId="0" fontId="57" fillId="16" borderId="9" applyAlignment="1" pivotButton="0" quotePrefix="0" xfId="0">
      <alignment horizontal="right" vertical="top" wrapText="1"/>
    </xf>
    <xf numFmtId="0" fontId="49" fillId="0" borderId="9" applyAlignment="1" pivotButton="0" quotePrefix="0" xfId="0">
      <alignment horizontal="right" vertical="top" wrapText="1"/>
    </xf>
    <xf numFmtId="0" fontId="71" fillId="29" borderId="0" applyAlignment="1" pivotButton="0" quotePrefix="0" xfId="0">
      <alignment horizontal="left" vertical="top" wrapText="1"/>
    </xf>
    <xf numFmtId="0" fontId="71" fillId="29" borderId="27" applyAlignment="1" pivotButton="0" quotePrefix="0" xfId="7">
      <alignment horizontal="left" vertical="top" wrapText="1"/>
    </xf>
    <xf numFmtId="0" fontId="59" fillId="27" borderId="187" applyAlignment="1" pivotButton="0" quotePrefix="0" xfId="0">
      <alignment horizontal="left" vertical="top" wrapText="1"/>
    </xf>
    <xf numFmtId="0" fontId="59" fillId="27" borderId="187" applyAlignment="1" pivotButton="0" quotePrefix="0" xfId="7">
      <alignment horizontal="left" vertical="top" wrapText="1"/>
    </xf>
    <xf numFmtId="164" fontId="59" fillId="27" borderId="187" applyAlignment="1" pivotButton="0" quotePrefix="0" xfId="0">
      <alignment horizontal="left" vertical="top" wrapText="1"/>
    </xf>
    <xf numFmtId="0" fontId="70" fillId="0" borderId="189" applyAlignment="1" pivotButton="0" quotePrefix="0" xfId="0">
      <alignment horizontal="left" vertical="top" wrapText="1"/>
    </xf>
    <xf numFmtId="0" fontId="70" fillId="0" borderId="189" applyAlignment="1" pivotButton="0" quotePrefix="0" xfId="7">
      <alignment horizontal="left" vertical="top" wrapText="1"/>
    </xf>
    <xf numFmtId="164" fontId="70" fillId="0" borderId="189" applyAlignment="1" pivotButton="0" quotePrefix="0" xfId="0">
      <alignment horizontal="left" vertical="top" wrapText="1"/>
    </xf>
    <xf numFmtId="165" fontId="50" fillId="3" borderId="12" applyAlignment="1" pivotButton="0" quotePrefix="0" xfId="0">
      <alignment horizontal="right" wrapText="1"/>
    </xf>
    <xf numFmtId="0" fontId="3" fillId="0" borderId="9" applyAlignment="1" pivotButton="0" quotePrefix="0" xfId="0">
      <alignment horizontal="left" vertical="top" wrapText="1"/>
    </xf>
    <xf numFmtId="165" fontId="5" fillId="0" borderId="9" applyAlignment="1" pivotButton="0" quotePrefix="0" xfId="7">
      <alignment horizontal="center" vertical="top" wrapText="1"/>
    </xf>
    <xf numFmtId="172" fontId="5" fillId="0" borderId="9" applyAlignment="1" pivotButton="0" quotePrefix="0" xfId="7">
      <alignment horizontal="center" vertical="top" wrapText="1"/>
    </xf>
    <xf numFmtId="170" fontId="60" fillId="22" borderId="203" applyAlignment="1" pivotButton="0" quotePrefix="0" xfId="0">
      <alignment horizontal="right" wrapText="1"/>
    </xf>
    <xf numFmtId="170" fontId="60" fillId="22" borderId="205" applyAlignment="1" pivotButton="0" quotePrefix="0" xfId="0">
      <alignment horizontal="right" wrapText="1"/>
    </xf>
    <xf numFmtId="173" fontId="60" fillId="22" borderId="195" applyAlignment="1" pivotButton="0" quotePrefix="0" xfId="0">
      <alignment horizontal="right" wrapText="1"/>
    </xf>
    <xf numFmtId="172" fontId="60" fillId="22" borderId="208" applyAlignment="1" pivotButton="0" quotePrefix="0" xfId="0">
      <alignment horizontal="right" wrapText="1"/>
    </xf>
    <xf numFmtId="170" fontId="60" fillId="22" borderId="194" applyAlignment="1" pivotButton="0" quotePrefix="0" xfId="0">
      <alignment horizontal="right" wrapText="1"/>
    </xf>
    <xf numFmtId="170" fontId="60" fillId="22" borderId="206" applyAlignment="1" pivotButton="0" quotePrefix="0" xfId="0">
      <alignment horizontal="right" wrapText="1"/>
    </xf>
    <xf numFmtId="173" fontId="60" fillId="22" borderId="9" applyAlignment="1" pivotButton="0" quotePrefix="0" xfId="0">
      <alignment horizontal="right" wrapText="1"/>
    </xf>
    <xf numFmtId="172" fontId="60" fillId="22" borderId="209" applyAlignment="1" pivotButton="0" quotePrefix="0" xfId="0">
      <alignment horizontal="right" wrapText="1"/>
    </xf>
    <xf numFmtId="170" fontId="60" fillId="22" borderId="204" applyAlignment="1" pivotButton="0" quotePrefix="0" xfId="0">
      <alignment horizontal="right" wrapText="1"/>
    </xf>
    <xf numFmtId="170" fontId="60" fillId="22" borderId="207" applyAlignment="1" pivotButton="0" quotePrefix="0" xfId="0">
      <alignment horizontal="right" wrapText="1"/>
    </xf>
    <xf numFmtId="173" fontId="60" fillId="22" borderId="202" applyAlignment="1" pivotButton="0" quotePrefix="0" xfId="0">
      <alignment horizontal="right" wrapText="1"/>
    </xf>
    <xf numFmtId="172" fontId="60" fillId="22" borderId="210" applyAlignment="1" pivotButton="0" quotePrefix="0" xfId="0">
      <alignment horizontal="right" wrapText="1"/>
    </xf>
    <xf numFmtId="167" fontId="72" fillId="29" borderId="27" applyAlignment="1" pivotButton="0" quotePrefix="0" xfId="7">
      <alignment horizontal="center" vertical="center" wrapText="1"/>
    </xf>
    <xf numFmtId="0" fontId="4" fillId="0" borderId="54" applyAlignment="1" pivotButton="0" quotePrefix="0" xfId="0">
      <alignment horizontal="center" vertical="top"/>
    </xf>
    <xf numFmtId="14" fontId="4" fillId="0" borderId="54" applyAlignment="1" pivotButton="0" quotePrefix="0" xfId="0">
      <alignment horizontal="center" vertical="top"/>
    </xf>
    <xf numFmtId="14" fontId="26" fillId="0" borderId="54" applyAlignment="1" pivotButton="0" quotePrefix="0" xfId="0">
      <alignment horizontal="center" vertical="top" wrapText="1"/>
    </xf>
    <xf numFmtId="0" fontId="4" fillId="0" borderId="54" applyAlignment="1" pivotButton="0" quotePrefix="0" xfId="0">
      <alignment vertical="top" wrapText="1"/>
    </xf>
    <xf numFmtId="0" fontId="26" fillId="0" borderId="54" applyAlignment="1" pivotButton="0" quotePrefix="0" xfId="0">
      <alignment horizontal="left" vertical="top" wrapText="1"/>
    </xf>
    <xf numFmtId="0" fontId="26" fillId="0" borderId="54" applyAlignment="1" pivotButton="0" quotePrefix="0" xfId="10">
      <alignment vertical="top" wrapText="1"/>
    </xf>
    <xf numFmtId="0" fontId="26" fillId="0" borderId="54" applyAlignment="1" pivotButton="0" quotePrefix="0" xfId="7">
      <alignment wrapText="1"/>
    </xf>
    <xf numFmtId="0" fontId="26" fillId="0" borderId="54" applyAlignment="1" pivotButton="0" quotePrefix="0" xfId="0">
      <alignment vertical="top" wrapText="1"/>
    </xf>
    <xf numFmtId="0" fontId="26" fillId="0" borderId="54" applyAlignment="1" pivotButton="0" quotePrefix="0" xfId="10">
      <alignment vertical="top"/>
    </xf>
    <xf numFmtId="0" fontId="26" fillId="0" borderId="54" applyAlignment="1" pivotButton="0" quotePrefix="0" xfId="7">
      <alignment horizontal="left" vertical="top" wrapText="1"/>
    </xf>
    <xf numFmtId="0" fontId="26" fillId="0" borderId="54" applyAlignment="1" pivotButton="0" quotePrefix="0" xfId="10">
      <alignment horizontal="left" vertical="top"/>
    </xf>
    <xf numFmtId="0" fontId="26" fillId="0" borderId="54" applyAlignment="1" pivotButton="0" quotePrefix="0" xfId="10">
      <alignment horizontal="left" vertical="top" wrapText="1"/>
    </xf>
    <xf numFmtId="0" fontId="26" fillId="0" borderId="54" applyAlignment="1" pivotButton="0" quotePrefix="0" xfId="0">
      <alignment horizontal="center" vertical="top"/>
    </xf>
    <xf numFmtId="14" fontId="26" fillId="0" borderId="54" applyAlignment="1" pivotButton="0" quotePrefix="0" xfId="0">
      <alignment horizontal="center" vertical="top"/>
    </xf>
    <xf numFmtId="0" fontId="4" fillId="0" borderId="54" applyAlignment="1" pivotButton="0" quotePrefix="1" xfId="0">
      <alignment horizontal="center" vertical="top"/>
    </xf>
    <xf numFmtId="16" fontId="4" fillId="0" borderId="54" applyAlignment="1" pivotButton="0" quotePrefix="0" xfId="0">
      <alignment horizontal="center" vertical="top"/>
    </xf>
    <xf numFmtId="0" fontId="4" fillId="0" borderId="54" applyAlignment="1" pivotButton="0" quotePrefix="0" xfId="7">
      <alignment horizontal="center" vertical="top"/>
    </xf>
    <xf numFmtId="14" fontId="4" fillId="0" borderId="54" applyAlignment="1" pivotButton="0" quotePrefix="0" xfId="7">
      <alignment horizontal="center" vertical="top"/>
    </xf>
    <xf numFmtId="14" fontId="26" fillId="0" borderId="54" applyAlignment="1" pivotButton="0" quotePrefix="0" xfId="7">
      <alignment horizontal="center" vertical="top" wrapText="1"/>
    </xf>
    <xf numFmtId="0" fontId="4" fillId="0" borderId="54" applyAlignment="1" pivotButton="0" quotePrefix="0" xfId="7">
      <alignment vertical="top" wrapText="1"/>
    </xf>
    <xf numFmtId="0" fontId="26" fillId="0" borderId="54" applyAlignment="1" pivotButton="0" quotePrefix="0" xfId="7">
      <alignment vertical="top" wrapText="1"/>
    </xf>
    <xf numFmtId="0" fontId="27" fillId="5" borderId="54" applyAlignment="1" pivotButton="0" quotePrefix="0" xfId="0">
      <alignment horizontal="center" vertical="center" wrapText="1"/>
    </xf>
    <xf numFmtId="0" fontId="27" fillId="13" borderId="54" applyAlignment="1" pivotButton="0" quotePrefix="0" xfId="0">
      <alignment horizontal="center" vertical="center" wrapText="1"/>
    </xf>
    <xf numFmtId="14" fontId="27" fillId="5" borderId="54" applyAlignment="1" pivotButton="0" quotePrefix="0" xfId="0">
      <alignment horizontal="center" vertical="center" wrapText="1"/>
    </xf>
    <xf numFmtId="0" fontId="27" fillId="5" borderId="54" applyAlignment="1" pivotButton="0" quotePrefix="0" xfId="0">
      <alignment horizontal="left" vertical="center" wrapText="1"/>
    </xf>
    <xf numFmtId="167" fontId="27" fillId="5" borderId="54" applyAlignment="1" pivotButton="0" quotePrefix="0" xfId="0">
      <alignment horizontal="left" vertical="center" wrapText="1"/>
    </xf>
    <xf numFmtId="167" fontId="27" fillId="5" borderId="54" applyAlignment="1" pivotButton="0" quotePrefix="0" xfId="7">
      <alignment horizontal="left" vertical="center" wrapText="1"/>
    </xf>
    <xf numFmtId="0" fontId="4" fillId="0" borderId="54" applyAlignment="1" pivotButton="0" quotePrefix="0" xfId="10">
      <alignment horizontal="left" vertical="top"/>
    </xf>
    <xf numFmtId="0" fontId="4" fillId="0" borderId="54" applyAlignment="1" pivotButton="0" quotePrefix="0" xfId="10">
      <alignment horizontal="left" vertical="top" wrapText="1"/>
    </xf>
    <xf numFmtId="49" fontId="35" fillId="0" borderId="246" applyAlignment="1" applyProtection="1" pivotButton="0" quotePrefix="0" xfId="8">
      <alignment horizontal="center" vertical="center" wrapText="1"/>
      <protection locked="0" hidden="0"/>
    </xf>
    <xf numFmtId="49" fontId="32" fillId="0" borderId="247" applyAlignment="1" pivotButton="0" quotePrefix="0" xfId="8">
      <alignment horizontal="right" vertical="top"/>
    </xf>
    <xf numFmtId="0" fontId="0" fillId="0" borderId="17" pivotButton="0" quotePrefix="0" xfId="0"/>
    <xf numFmtId="49" fontId="28" fillId="5" borderId="15" applyAlignment="1" applyProtection="1" pivotButton="0" quotePrefix="0" xfId="8">
      <alignment horizontal="left" vertical="top" wrapText="1"/>
      <protection locked="0" hidden="0"/>
    </xf>
    <xf numFmtId="49" fontId="32" fillId="0" borderId="22" applyAlignment="1" pivotButton="0" quotePrefix="0" xfId="9">
      <alignment horizontal="right" vertical="top"/>
    </xf>
    <xf numFmtId="0" fontId="0" fillId="0" borderId="22" pivotButton="0" quotePrefix="0" xfId="0"/>
    <xf numFmtId="0" fontId="0" fillId="0" borderId="48" applyProtection="1" pivotButton="0" quotePrefix="0" xfId="0">
      <protection locked="0" hidden="0"/>
    </xf>
    <xf numFmtId="49" fontId="32" fillId="0" borderId="247" applyAlignment="1" pivotButton="0" quotePrefix="0" xfId="8">
      <alignment horizontal="right"/>
    </xf>
    <xf numFmtId="0" fontId="0" fillId="0" borderId="41" applyProtection="1" pivotButton="0" quotePrefix="0" xfId="0">
      <protection locked="0" hidden="0"/>
    </xf>
    <xf numFmtId="49" fontId="32" fillId="0" borderId="248" applyAlignment="1" pivotButton="0" quotePrefix="0" xfId="8">
      <alignment horizontal="right" vertical="top"/>
    </xf>
    <xf numFmtId="0" fontId="36" fillId="0" borderId="247" applyAlignment="1" pivotButton="0" quotePrefix="0" xfId="8">
      <alignment horizontal="center" vertical="center" wrapText="1"/>
    </xf>
    <xf numFmtId="0" fontId="0" fillId="0" borderId="52" applyProtection="1" pivotButton="0" quotePrefix="0" xfId="0">
      <protection locked="0" hidden="0"/>
    </xf>
    <xf numFmtId="49" fontId="32" fillId="0" borderId="249" applyAlignment="1" pivotButton="0" quotePrefix="0" xfId="8">
      <alignment horizontal="right" wrapText="1"/>
    </xf>
    <xf numFmtId="0" fontId="0" fillId="0" borderId="251" pivotButton="0" quotePrefix="0" xfId="0"/>
    <xf numFmtId="165" fontId="32" fillId="5" borderId="15" applyAlignment="1" applyProtection="1" pivotButton="0" quotePrefix="0" xfId="8">
      <alignment horizontal="left"/>
      <protection locked="0" hidden="0"/>
    </xf>
    <xf numFmtId="14" fontId="32" fillId="0" borderId="26" applyAlignment="1" pivotButton="0" quotePrefix="0" xfId="8">
      <alignment horizontal="right" vertical="top"/>
    </xf>
    <xf numFmtId="0" fontId="0" fillId="0" borderId="26" pivotButton="0" quotePrefix="0" xfId="0"/>
    <xf numFmtId="0" fontId="0" fillId="0" borderId="46" applyProtection="1" pivotButton="0" quotePrefix="0" xfId="0">
      <protection locked="0" hidden="0"/>
    </xf>
    <xf numFmtId="49" fontId="34" fillId="8" borderId="241" applyAlignment="1" pivotButton="0" quotePrefix="0" xfId="8">
      <alignment horizontal="center" vertical="center" textRotation="180"/>
    </xf>
    <xf numFmtId="164" fontId="32" fillId="5" borderId="243" applyAlignment="1" pivotButton="0" quotePrefix="0" xfId="8">
      <alignment horizontal="center" vertical="center"/>
    </xf>
    <xf numFmtId="0" fontId="33" fillId="0" borderId="243" applyAlignment="1" pivotButton="0" quotePrefix="0" xfId="8">
      <alignment horizontal="center" vertical="center"/>
    </xf>
    <xf numFmtId="49" fontId="34" fillId="8" borderId="245" applyAlignment="1" pivotButton="0" quotePrefix="0" xfId="8">
      <alignment horizontal="center" vertical="center" textRotation="180"/>
    </xf>
    <xf numFmtId="0" fontId="0" fillId="0" borderId="35" pivotButton="0" quotePrefix="0" xfId="0"/>
    <xf numFmtId="0" fontId="0" fillId="0" borderId="40" pivotButton="0" quotePrefix="0" xfId="0"/>
    <xf numFmtId="165" fontId="28" fillId="8" borderId="254" applyAlignment="1" pivotButton="0" quotePrefix="0" xfId="8">
      <alignment horizontal="right" vertical="center"/>
    </xf>
    <xf numFmtId="165" fontId="28" fillId="8" borderId="252" applyAlignment="1" pivotButton="0" quotePrefix="0" xfId="8">
      <alignment horizontal="right" vertical="center"/>
    </xf>
    <xf numFmtId="165" fontId="28" fillId="8" borderId="252" applyAlignment="1" pivotButton="0" quotePrefix="0" xfId="8">
      <alignment horizontal="center" vertical="center"/>
    </xf>
    <xf numFmtId="0" fontId="0" fillId="0" borderId="242" pivotButton="0" quotePrefix="0" xfId="0"/>
    <xf numFmtId="0" fontId="0" fillId="0" borderId="32" pivotButton="0" quotePrefix="0" xfId="0"/>
    <xf numFmtId="0" fontId="0" fillId="0" borderId="31" pivotButton="0" quotePrefix="0" xfId="0"/>
    <xf numFmtId="0" fontId="0" fillId="0" borderId="30" pivotButton="0" quotePrefix="0" xfId="0"/>
    <xf numFmtId="166" fontId="28" fillId="5" borderId="26" applyAlignment="1" pivotButton="0" quotePrefix="0" xfId="8">
      <alignment vertical="top"/>
    </xf>
    <xf numFmtId="165" fontId="28" fillId="5" borderId="25" applyAlignment="1" pivotButton="0" quotePrefix="0" xfId="8">
      <alignment horizontal="right" vertical="top"/>
    </xf>
    <xf numFmtId="165" fontId="30" fillId="5" borderId="24" applyAlignment="1" pivotButton="0" quotePrefix="0" xfId="8">
      <alignment horizontal="right" vertical="top"/>
    </xf>
    <xf numFmtId="165" fontId="28" fillId="5" borderId="24" applyAlignment="1" pivotButton="0" quotePrefix="0" xfId="8">
      <alignment horizontal="right" vertical="top"/>
    </xf>
    <xf numFmtId="165" fontId="28" fillId="5" borderId="24" applyAlignment="1" pivotButton="0" quotePrefix="0" xfId="8">
      <alignment horizontal="center" vertical="center"/>
    </xf>
    <xf numFmtId="165" fontId="30" fillId="5" borderId="24" applyAlignment="1" pivotButton="0" quotePrefix="0" xfId="8">
      <alignment horizontal="center" vertical="center"/>
    </xf>
    <xf numFmtId="165" fontId="28" fillId="0" borderId="9" applyAlignment="1" applyProtection="1" pivotButton="0" quotePrefix="0" xfId="8">
      <alignment horizontal="right"/>
      <protection locked="0" hidden="0"/>
    </xf>
    <xf numFmtId="166" fontId="28" fillId="0" borderId="22" applyAlignment="1" applyProtection="1" pivotButton="0" quotePrefix="0" xfId="8">
      <alignment horizontal="center" vertical="top"/>
      <protection locked="0" hidden="0"/>
    </xf>
    <xf numFmtId="165" fontId="26" fillId="0" borderId="9" applyAlignment="1" applyProtection="1" pivotButton="0" quotePrefix="0" xfId="8">
      <alignment horizontal="right" vertical="top"/>
      <protection locked="0" hidden="0"/>
    </xf>
    <xf numFmtId="165" fontId="26" fillId="0" borderId="9" applyAlignment="1" applyProtection="1" pivotButton="0" quotePrefix="0" xfId="8">
      <alignment horizontal="right"/>
      <protection locked="0" hidden="0"/>
    </xf>
    <xf numFmtId="165" fontId="26" fillId="0" borderId="9" applyAlignment="1" applyProtection="1" pivotButton="0" quotePrefix="0" xfId="8">
      <alignment horizontal="center" vertical="center"/>
      <protection locked="0" hidden="0"/>
    </xf>
    <xf numFmtId="165" fontId="26" fillId="0" borderId="9" applyAlignment="1" pivotButton="0" quotePrefix="0" xfId="8">
      <alignment horizontal="center" vertical="center"/>
    </xf>
    <xf numFmtId="165" fontId="28" fillId="0" borderId="9" applyAlignment="1" applyProtection="1" pivotButton="0" quotePrefix="0" xfId="8">
      <alignment horizontal="center" vertical="center"/>
      <protection locked="0" hidden="0"/>
    </xf>
    <xf numFmtId="165" fontId="28" fillId="0" borderId="41" applyAlignment="1" applyProtection="1" pivotButton="0" quotePrefix="0" xfId="8">
      <alignment horizontal="right"/>
      <protection locked="0" hidden="0"/>
    </xf>
    <xf numFmtId="165" fontId="40" fillId="0" borderId="9" applyAlignment="1" applyProtection="1" pivotButton="0" quotePrefix="0" xfId="8">
      <alignment horizontal="left" vertical="top"/>
      <protection locked="0" hidden="0"/>
    </xf>
    <xf numFmtId="165" fontId="26" fillId="0" borderId="9" applyAlignment="1" applyProtection="1" pivotButton="0" quotePrefix="0" xfId="8">
      <alignment horizontal="left" vertical="top"/>
      <protection locked="0" hidden="0"/>
    </xf>
    <xf numFmtId="165" fontId="26" fillId="0" borderId="9" applyAlignment="1" applyProtection="1" pivotButton="0" quotePrefix="0" xfId="8">
      <alignment horizontal="left" vertical="top" wrapText="1"/>
      <protection locked="0" hidden="0"/>
    </xf>
    <xf numFmtId="165" fontId="28" fillId="0" borderId="9" applyAlignment="1" applyProtection="1" pivotButton="0" quotePrefix="0" xfId="8">
      <alignment horizontal="right" vertical="top"/>
      <protection locked="0" hidden="0"/>
    </xf>
    <xf numFmtId="166" fontId="26" fillId="0" borderId="22" applyAlignment="1" applyProtection="1" pivotButton="0" quotePrefix="0" xfId="8">
      <alignment horizontal="center" vertical="top"/>
      <protection locked="0" hidden="0"/>
    </xf>
    <xf numFmtId="165" fontId="26" fillId="0" borderId="41" applyAlignment="1" applyProtection="1" pivotButton="0" quotePrefix="0" xfId="8">
      <alignment horizontal="right"/>
      <protection locked="0" hidden="0"/>
    </xf>
    <xf numFmtId="165" fontId="26" fillId="0" borderId="9" applyAlignment="1" pivotButton="0" quotePrefix="0" xfId="8">
      <alignment horizontal="right"/>
    </xf>
    <xf numFmtId="165" fontId="26" fillId="0" borderId="9" applyAlignment="1" pivotButton="0" quotePrefix="0" xfId="8">
      <alignment horizontal="right" vertical="top"/>
    </xf>
    <xf numFmtId="165" fontId="28" fillId="0" borderId="9" applyAlignment="1" pivotButton="0" quotePrefix="0" xfId="8">
      <alignment horizontal="center" vertical="center"/>
    </xf>
    <xf numFmtId="165" fontId="48" fillId="5" borderId="15" applyAlignment="1" applyProtection="1" pivotButton="0" quotePrefix="0" xfId="8">
      <alignment horizontal="left"/>
      <protection locked="0" hidden="0"/>
    </xf>
    <xf numFmtId="49" fontId="46" fillId="5" borderId="15" applyAlignment="1" applyProtection="1" pivotButton="0" quotePrefix="0" xfId="8">
      <alignment horizontal="left" vertical="top" wrapText="1"/>
      <protection locked="0" hidden="0"/>
    </xf>
    <xf numFmtId="165" fontId="28" fillId="0" borderId="9" applyAlignment="1" pivotButton="0" quotePrefix="0" xfId="8">
      <alignment horizontal="right" vertical="top"/>
    </xf>
    <xf numFmtId="165" fontId="28" fillId="8" borderId="257" applyAlignment="1" pivotButton="0" quotePrefix="0" xfId="8">
      <alignment horizontal="right" vertical="center"/>
    </xf>
    <xf numFmtId="0" fontId="0" fillId="0" borderId="157" pivotButton="0" quotePrefix="0" xfId="0"/>
    <xf numFmtId="165" fontId="28" fillId="5" borderId="158" applyAlignment="1" pivotButton="0" quotePrefix="0" xfId="8">
      <alignment horizontal="right" vertical="top"/>
    </xf>
    <xf numFmtId="49" fontId="11" fillId="0" borderId="9" applyAlignment="1" pivotButton="0" quotePrefix="0" xfId="7">
      <alignment horizontal="left" vertical="top" wrapText="1"/>
    </xf>
    <xf numFmtId="170" fontId="60" fillId="22" borderId="196" applyAlignment="1" pivotButton="0" quotePrefix="0" xfId="7">
      <alignment horizontal="right" vertical="top" wrapText="1"/>
    </xf>
    <xf numFmtId="170" fontId="60" fillId="22" borderId="211" applyAlignment="1" pivotButton="0" quotePrefix="0" xfId="7">
      <alignment horizontal="right" vertical="top"/>
    </xf>
    <xf numFmtId="168" fontId="0" fillId="0" borderId="0" applyAlignment="1" pivotButton="0" quotePrefix="0" xfId="0">
      <alignment vertical="top" wrapText="1"/>
    </xf>
    <xf numFmtId="165" fontId="5" fillId="4" borderId="27" applyAlignment="1" pivotButton="0" quotePrefix="0" xfId="7">
      <alignment horizontal="center" vertical="center" wrapText="1"/>
    </xf>
    <xf numFmtId="165" fontId="4" fillId="0" borderId="27" applyAlignment="1" pivotButton="0" quotePrefix="0" xfId="7">
      <alignment horizontal="center" vertical="center" wrapText="1"/>
    </xf>
    <xf numFmtId="165" fontId="4" fillId="0" borderId="9" applyAlignment="1" pivotButton="0" quotePrefix="0" xfId="7">
      <alignment vertical="top"/>
    </xf>
    <xf numFmtId="167" fontId="27" fillId="5" borderId="27" applyAlignment="1" pivotButton="0" quotePrefix="0" xfId="7">
      <alignment horizontal="left" vertical="center" wrapText="1"/>
    </xf>
    <xf numFmtId="174" fontId="0" fillId="0" borderId="0" pivotButton="0" quotePrefix="0" xfId="0"/>
  </cellXfs>
  <cellStyles count="11">
    <cellStyle name="Normal" xfId="0" builtinId="0"/>
    <cellStyle name="Normal 4" xfId="1"/>
    <cellStyle name="Percent 3" xfId="2"/>
    <cellStyle name="Normal 2" xfId="3"/>
    <cellStyle name="Normal_08N-26E-22 SECTION PLAT" xfId="4"/>
    <cellStyle name="Normal 3" xfId="5"/>
    <cellStyle name="Normal 2 2" xfId="6"/>
    <cellStyle name="Normal 5" xfId="7"/>
    <cellStyle name="Normal 3 2" xfId="8"/>
    <cellStyle name="Normal 2 3" xfId="9"/>
    <cellStyle name="Hyperlink" xfId="10"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externalLink" Target="/xl/externalLinks/externalLink1.xml" Id="rId37" /><Relationship Type="http://schemas.openxmlformats.org/officeDocument/2006/relationships/externalLink" Target="/xl/externalLinks/externalLink2.xml" Id="rId38" /><Relationship Type="http://schemas.openxmlformats.org/officeDocument/2006/relationships/styles" Target="styles.xml" Id="rId39" /><Relationship Type="http://schemas.openxmlformats.org/officeDocument/2006/relationships/theme" Target="theme/theme1.xml" Id="rId40" /></Relationships>
</file>

<file path=xl/externalLinks/_rels/externalLink1.xml.rels><Relationships xmlns="http://schemas.openxmlformats.org/package/2006/relationships"><Relationship Type="http://schemas.openxmlformats.org/officeDocument/2006/relationships/externalLinkPath" Target="https://d.docs.live.net/C/C/Users/emorris/Downloads/OR%2034-28N-08W%20%20Grant%20Co.%20%20(blm%201-13-2012).xls" TargetMode="External" Id="rId1" /></Relationships>
</file>

<file path=xl/externalLinks/_rels/externalLink2.xml.rels><Relationships xmlns="http://schemas.openxmlformats.org/package/2006/relationships"><Relationship Type="http://schemas.openxmlformats.org/officeDocument/2006/relationships/externalLinkPath" Target="https://d.docs.live.net/C/C/Users/emorris/Downloads/OR%2013-05N-08ECM%20Cimarron%20Co%20OK%20(Texhoma%20Pros)%204-12-2013%20BMason(2b).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Tract Plat Map "/>
      <sheetName val="Unit Leasehold Summary"/>
      <sheetName val="Well Notes, etc."/>
      <sheetName val="Open Ac. Summary"/>
      <sheetName val="Tr.1- NE4"/>
      <sheetName val="Tr.2- NW4 "/>
      <sheetName val="Tr.3- SW4"/>
      <sheetName val="Tr.4- SE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Well Plat Map "/>
      <sheetName val="Tract Plat Map"/>
      <sheetName val="Unit Leasehold Summary"/>
      <sheetName val="Well Notes, etc."/>
      <sheetName val="Open Acreage Summary"/>
      <sheetName val="Tr.1- NE4"/>
      <sheetName val="Tr.2- NW4"/>
      <sheetName val="Tr.3- SW4"/>
      <sheetName val="Tr.4- SE4"/>
      <sheetName val="Leasehold Schedule A"/>
      <sheetName val="Leasehold Schedule B"/>
      <sheetName val="Leasehold Schedule C"/>
      <sheetName val="Leasehold Schedule D"/>
      <sheetName val="Address 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J56"/>
  <sheetViews>
    <sheetView showGridLines="0" tabSelected="1" view="pageBreakPreview" zoomScaleNormal="100" zoomScaleSheetLayoutView="100" zoomScalePageLayoutView="50" workbookViewId="0">
      <selection activeCell="AO14" sqref="AO14"/>
    </sheetView>
  </sheetViews>
  <sheetFormatPr baseColWidth="8" defaultColWidth="8.42578125" defaultRowHeight="12.75"/>
  <cols>
    <col width="2.42578125" customWidth="1" style="1" min="1" max="1"/>
    <col width="2.85546875" customWidth="1" style="1" min="2" max="33"/>
    <col width="2.42578125" customWidth="1" style="1" min="34" max="34"/>
    <col width="8.42578125" customWidth="1" style="1" min="35" max="16384"/>
  </cols>
  <sheetData>
    <row r="1" ht="105" customHeight="1">
      <c r="A1" s="736" t="inlineStr">
        <is>
          <t>SECTION 31-12N-24W — CURSORY OWNERSHIP / TITLE REPORT DASHBOARD</t>
        </is>
      </c>
      <c r="AI1" s="736" t="n"/>
      <c r="AJ1" s="736" t="n"/>
    </row>
    <row r="2" ht="8.25" customHeight="1" thickBot="1">
      <c r="A2" s="737" t="inlineStr">
        <is>
          <t>Cursory report from available source materials; interests, HBP, WI/NRI, and lease status remain subject to source-image review.</t>
        </is>
      </c>
      <c r="B2" s="737" t="n"/>
      <c r="C2" s="737" t="n"/>
      <c r="D2" s="737" t="n"/>
      <c r="E2" s="737" t="n"/>
      <c r="F2" s="737" t="n"/>
      <c r="G2" s="737" t="n"/>
      <c r="H2" s="737" t="n"/>
      <c r="I2" s="737" t="n"/>
      <c r="J2" s="737" t="n"/>
      <c r="K2" s="737" t="n"/>
      <c r="L2" s="737" t="n"/>
      <c r="M2" s="737" t="n"/>
      <c r="N2" s="737" t="n"/>
      <c r="O2" s="737" t="n"/>
      <c r="P2" s="737" t="n"/>
      <c r="Q2" s="737" t="n"/>
      <c r="R2" s="737" t="n"/>
      <c r="S2" s="737" t="n"/>
      <c r="T2" s="737" t="n"/>
      <c r="U2" s="737" t="n"/>
      <c r="V2" s="737" t="n"/>
      <c r="W2" s="737" t="n"/>
      <c r="X2" s="737" t="n"/>
      <c r="Y2" s="737" t="n"/>
      <c r="Z2" s="737" t="n"/>
      <c r="AA2" s="737" t="n"/>
      <c r="AB2" s="737" t="n"/>
      <c r="AC2" s="737" t="n"/>
      <c r="AD2" s="737" t="n"/>
      <c r="AE2" s="737" t="n"/>
      <c r="AF2" s="737" t="n"/>
      <c r="AG2" s="737" t="n"/>
      <c r="AH2" s="737" t="n"/>
      <c r="AI2" s="738" t="n"/>
      <c r="AJ2" s="738" t="n"/>
    </row>
    <row r="3" ht="21" customHeight="1">
      <c r="A3" s="2" t="n"/>
      <c r="B3" s="2" t="n"/>
      <c r="D3" s="397" t="inlineStr">
        <is>
          <t xml:space="preserve">Prospect Name/Number: </t>
        </is>
      </c>
      <c r="P3" s="4" t="n"/>
      <c r="Q3" s="398" t="inlineStr">
        <is>
          <t>25-004</t>
        </is>
      </c>
      <c r="R3" s="739" t="n"/>
      <c r="S3" s="739" t="n"/>
      <c r="T3" s="739" t="n"/>
      <c r="U3" s="739" t="n"/>
      <c r="V3" s="739" t="n"/>
      <c r="W3" s="739" t="n"/>
      <c r="X3" s="739" t="n"/>
      <c r="Y3" s="739" t="n"/>
      <c r="Z3" s="739" t="n"/>
      <c r="AA3" s="739" t="n"/>
      <c r="AB3" s="739" t="n"/>
      <c r="AC3" s="739" t="n"/>
      <c r="AD3" s="739" t="n"/>
      <c r="AE3" s="739" t="n"/>
      <c r="AF3" s="739" t="n"/>
    </row>
    <row r="4" ht="8.25" customHeight="1">
      <c r="A4" s="5" t="n"/>
      <c r="B4" s="6" t="n"/>
      <c r="C4" s="6" t="n"/>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5" t="n"/>
    </row>
    <row r="5" ht="21" customHeight="1">
      <c r="A5" s="5" t="n"/>
      <c r="B5" s="6" t="n"/>
      <c r="C5" s="397" t="inlineStr">
        <is>
          <t xml:space="preserve">Section </t>
        </is>
      </c>
      <c r="H5" s="740" t="n">
        <v>31</v>
      </c>
      <c r="I5" s="741" t="n"/>
      <c r="J5" s="741" t="n"/>
      <c r="K5" s="741" t="n"/>
      <c r="L5" s="397" t="inlineStr">
        <is>
          <t>Township</t>
        </is>
      </c>
      <c r="R5" s="400" t="inlineStr">
        <is>
          <t>12N</t>
        </is>
      </c>
      <c r="S5" s="741" t="n"/>
      <c r="T5" s="741" t="n"/>
      <c r="U5" s="741" t="n"/>
      <c r="V5" s="741" t="n"/>
      <c r="W5" s="741" t="n"/>
      <c r="X5" s="7" t="n"/>
      <c r="Y5" s="397" t="inlineStr">
        <is>
          <t>Range</t>
        </is>
      </c>
      <c r="AC5" s="400" t="inlineStr">
        <is>
          <t>24W</t>
        </is>
      </c>
      <c r="AD5" s="741" t="n"/>
      <c r="AE5" s="741" t="n"/>
      <c r="AF5" s="741" t="n"/>
      <c r="AG5" s="741" t="n"/>
      <c r="AH5" s="7" t="n"/>
    </row>
    <row r="6" ht="8.25" customHeight="1">
      <c r="A6" s="5" t="n"/>
      <c r="B6" s="6" t="n"/>
      <c r="C6" s="6" t="n"/>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c r="AE6" s="6" t="n"/>
      <c r="AF6" s="6" t="n"/>
      <c r="AG6" s="6" t="n"/>
      <c r="AH6" s="5" t="n"/>
    </row>
    <row r="7" ht="21" customHeight="1">
      <c r="A7" s="5" t="n"/>
      <c r="D7" s="397" t="inlineStr">
        <is>
          <t>County</t>
        </is>
      </c>
      <c r="H7" s="403" t="inlineStr">
        <is>
          <t>Roger Mills</t>
        </is>
      </c>
      <c r="I7" s="739" t="n"/>
      <c r="J7" s="739" t="n"/>
      <c r="K7" s="739" t="n"/>
      <c r="L7" s="739" t="n"/>
      <c r="M7" s="739" t="n"/>
      <c r="N7" s="739" t="n"/>
      <c r="O7" s="739" t="n"/>
      <c r="P7" s="397" t="n"/>
      <c r="Q7" s="397" t="n"/>
      <c r="R7" s="397" t="n"/>
      <c r="S7" s="397" t="n"/>
      <c r="T7" s="397" t="n"/>
      <c r="U7" s="397" t="inlineStr">
        <is>
          <t xml:space="preserve">State </t>
        </is>
      </c>
      <c r="X7" s="403" t="inlineStr">
        <is>
          <t>Oklahoma</t>
        </is>
      </c>
      <c r="Y7" s="739" t="n"/>
      <c r="Z7" s="739" t="n"/>
      <c r="AA7" s="739" t="n"/>
      <c r="AB7" s="739" t="n"/>
      <c r="AC7" s="739" t="n"/>
      <c r="AD7" s="739" t="n"/>
      <c r="AE7" s="739" t="n"/>
      <c r="AF7" s="739" t="n"/>
      <c r="AG7" s="397" t="n"/>
      <c r="AH7" s="397" t="n"/>
    </row>
    <row r="8" ht="8.25" customHeight="1">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row>
    <row r="9" ht="21" customHeight="1">
      <c r="B9" s="404" t="inlineStr">
        <is>
          <t>Containing 637.42 tract-control acres, more or less — Needs Verification vs. 640.00 (chain-sheet legal groups total 627.47 ac).</t>
        </is>
      </c>
      <c r="C9" s="742" t="n"/>
      <c r="D9" s="742" t="n"/>
      <c r="E9" s="742" t="n"/>
      <c r="F9" s="742" t="n"/>
      <c r="G9" s="742" t="n"/>
      <c r="H9" s="742" t="n"/>
      <c r="I9" s="742" t="n"/>
      <c r="J9" s="742" t="n"/>
      <c r="K9" s="742" t="n"/>
      <c r="L9" s="742" t="n"/>
      <c r="M9" s="742" t="n"/>
      <c r="N9" s="742" t="n"/>
      <c r="O9" s="742" t="n"/>
      <c r="P9" s="742" t="n"/>
      <c r="Q9" s="742" t="n"/>
      <c r="R9" s="742" t="n"/>
      <c r="S9" s="742" t="n"/>
      <c r="T9" s="742" t="n"/>
      <c r="U9" s="742" t="n"/>
      <c r="V9" s="742" t="n"/>
      <c r="W9" s="742" t="n"/>
      <c r="X9" s="742" t="n"/>
      <c r="Y9" s="742" t="n"/>
      <c r="Z9" s="742" t="n"/>
      <c r="AA9" s="742" t="n"/>
      <c r="AB9" s="742" t="n"/>
      <c r="AC9" s="742" t="n"/>
      <c r="AD9" s="742" t="n"/>
      <c r="AE9" s="742" t="n"/>
      <c r="AF9" s="742" t="n"/>
      <c r="AG9" s="742" t="n"/>
      <c r="AH9" s="8" t="n"/>
    </row>
    <row r="10" ht="8.1" customHeight="1" thickBot="1">
      <c r="A10" s="5" t="n"/>
      <c r="B10" s="5" t="n"/>
      <c r="C10" s="106" t="n"/>
      <c r="D10" s="106" t="n"/>
      <c r="E10" s="106" t="n"/>
      <c r="F10" s="106" t="n"/>
      <c r="G10" s="106" t="n"/>
      <c r="H10" s="106" t="n"/>
      <c r="I10" s="106" t="n"/>
      <c r="J10" s="106"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row>
    <row r="11" ht="15" customHeight="1">
      <c r="A11" s="9" t="n"/>
      <c r="B11" s="110" t="n"/>
      <c r="C11" s="111" t="n"/>
      <c r="D11" s="111" t="n"/>
      <c r="E11" s="111" t="n"/>
      <c r="F11" s="111" t="n"/>
      <c r="G11" s="111" t="n"/>
      <c r="H11" s="111" t="n"/>
      <c r="I11" s="135" t="n"/>
      <c r="J11" s="128" t="n"/>
      <c r="K11" s="128" t="n"/>
      <c r="L11" s="128" t="n"/>
      <c r="M11" s="128" t="n"/>
      <c r="N11" s="128" t="n"/>
      <c r="O11" s="128" t="n"/>
      <c r="P11" s="128" t="n"/>
      <c r="Q11" s="129" t="n"/>
      <c r="R11" s="124" t="n"/>
      <c r="S11" s="124" t="n"/>
      <c r="T11" s="124" t="n"/>
      <c r="U11" s="124" t="n"/>
      <c r="V11" s="124" t="n"/>
      <c r="W11" s="124" t="n"/>
      <c r="X11" s="124" t="n"/>
      <c r="Y11" s="124" t="n"/>
      <c r="Z11" s="124" t="n"/>
      <c r="AA11" s="124" t="n"/>
      <c r="AB11" s="124" t="n"/>
      <c r="AC11" s="124" t="n"/>
      <c r="AD11" s="124" t="n"/>
      <c r="AE11" s="124" t="n"/>
      <c r="AF11" s="124" t="n"/>
      <c r="AG11" s="125" t="n"/>
      <c r="AH11" s="9" t="n"/>
    </row>
    <row r="12" ht="15" customHeight="1">
      <c r="A12" s="9" t="n"/>
      <c r="B12" s="112" t="n"/>
      <c r="C12" s="107" t="n"/>
      <c r="D12" s="107" t="n"/>
      <c r="E12" s="107" t="n"/>
      <c r="F12" s="107" t="n"/>
      <c r="G12" s="107" t="n"/>
      <c r="H12" s="107" t="n"/>
      <c r="I12" s="136" t="n"/>
      <c r="J12" s="109" t="n"/>
      <c r="K12" s="109" t="n"/>
      <c r="L12" s="109" t="n"/>
      <c r="M12" s="109" t="n"/>
      <c r="N12" s="109" t="n"/>
      <c r="O12" s="109" t="n"/>
      <c r="P12" s="109" t="n"/>
      <c r="Q12" s="130" t="n"/>
      <c r="R12" s="126" t="n"/>
      <c r="S12" s="126" t="n"/>
      <c r="T12" s="126" t="n"/>
      <c r="U12" s="126" t="n"/>
      <c r="V12" s="126" t="n"/>
      <c r="W12" s="126" t="n"/>
      <c r="X12" s="126" t="n"/>
      <c r="Y12" s="126" t="n"/>
      <c r="Z12" s="126" t="n"/>
      <c r="AA12" s="126" t="n"/>
      <c r="AB12" s="126" t="n"/>
      <c r="AC12" s="126" t="n"/>
      <c r="AD12" s="126" t="n"/>
      <c r="AE12" s="126" t="n"/>
      <c r="AF12" s="126" t="n"/>
      <c r="AG12" s="127" t="n"/>
      <c r="AH12" s="9" t="n"/>
    </row>
    <row r="13" ht="15" customHeight="1" thickBot="1">
      <c r="B13" s="112" t="n"/>
      <c r="C13" s="107" t="n"/>
      <c r="D13" s="107" t="n"/>
      <c r="E13" s="107" t="n"/>
      <c r="F13" s="107" t="n"/>
      <c r="G13" s="107" t="n"/>
      <c r="H13" s="107" t="n"/>
      <c r="I13" s="136" t="n"/>
      <c r="J13" s="109" t="n"/>
      <c r="K13" s="109" t="n"/>
      <c r="L13" s="109" t="n"/>
      <c r="M13" s="109" t="n"/>
      <c r="N13" s="109" t="n"/>
      <c r="O13" s="109" t="n"/>
      <c r="P13" s="109" t="n"/>
      <c r="Q13" s="130" t="n"/>
      <c r="R13" s="126" t="n"/>
      <c r="S13" s="126" t="n"/>
      <c r="T13" s="126" t="n"/>
      <c r="U13" s="126" t="n"/>
      <c r="V13" s="126" t="n"/>
      <c r="W13" s="126" t="n"/>
      <c r="X13" s="126" t="n"/>
      <c r="Y13" s="126" t="n"/>
      <c r="Z13" s="126" t="n"/>
      <c r="AA13" s="126" t="n"/>
      <c r="AB13" s="126" t="n"/>
      <c r="AC13" s="126" t="n"/>
      <c r="AD13" s="126" t="n"/>
      <c r="AE13" s="126" t="n"/>
      <c r="AF13" s="126" t="n"/>
      <c r="AG13" s="127" t="n"/>
      <c r="AH13" s="9" t="n"/>
    </row>
    <row r="14" ht="15" customHeight="1" thickBot="1" thickTop="1">
      <c r="B14" s="732" t="inlineStr">
        <is>
          <t>T5
Residual W/2 NW/4 (Lots 1 &amp; 2),
LESS T6 and T8 carve-outs
38.28 ac residual — VERIFY
Chain detail: sheet Tract 4</t>
        </is>
      </c>
      <c r="C14" s="743" t="n"/>
      <c r="D14" s="743" t="n"/>
      <c r="E14" s="743" t="n"/>
      <c r="F14" s="743" t="n"/>
      <c r="G14" s="743" t="n"/>
      <c r="H14" s="743" t="n"/>
      <c r="I14" s="744" t="n"/>
      <c r="J14" s="722" t="inlineStr">
        <is>
          <t>T4
E/2 NW/4
80.00 ac
Chain detail: sheet Tract 2</t>
        </is>
      </c>
      <c r="K14" s="745" t="n"/>
      <c r="L14" s="745" t="n"/>
      <c r="M14" s="745" t="n"/>
      <c r="N14" s="745" t="n"/>
      <c r="O14" s="745" t="n"/>
      <c r="P14" s="745" t="n"/>
      <c r="Q14" s="745" t="n"/>
      <c r="R14" s="746" t="inlineStr">
        <is>
          <t>T1
N/2 NE/4
80.00 ac
Chain detail: sheet Tract 1</t>
        </is>
      </c>
      <c r="S14" s="745" t="n"/>
      <c r="T14" s="745" t="n"/>
      <c r="U14" s="745" t="n"/>
      <c r="V14" s="745" t="n"/>
      <c r="W14" s="745" t="n"/>
      <c r="X14" s="745" t="n"/>
      <c r="Y14" s="745" t="n"/>
      <c r="Z14" s="745" t="n"/>
      <c r="AA14" s="745" t="n"/>
      <c r="AB14" s="745" t="n"/>
      <c r="AC14" s="745" t="n"/>
      <c r="AD14" s="745" t="n"/>
      <c r="AE14" s="745" t="n"/>
      <c r="AF14" s="745" t="n"/>
      <c r="AG14" s="745" t="n"/>
      <c r="AH14" s="747" t="n"/>
    </row>
    <row r="15" ht="15" customHeight="1">
      <c r="B15" s="748" t="n"/>
      <c r="I15" s="749" t="n"/>
      <c r="J15" s="750" t="n"/>
      <c r="R15" s="750" t="n"/>
      <c r="AH15" s="751" t="n"/>
    </row>
    <row r="16" ht="15" customHeight="1">
      <c r="B16" s="748" t="n"/>
      <c r="I16" s="749" t="n"/>
      <c r="J16" s="750" t="n"/>
      <c r="R16" s="750" t="n"/>
      <c r="AH16" s="751" t="n"/>
    </row>
    <row r="17" ht="15" customHeight="1" thickBot="1">
      <c r="B17" s="748" t="n"/>
      <c r="I17" s="749" t="n"/>
      <c r="J17" s="750" t="n"/>
      <c r="R17" s="750" t="n"/>
      <c r="AH17" s="751" t="n"/>
    </row>
    <row r="18" ht="15" customHeight="1" thickBot="1">
      <c r="B18" s="748" t="n"/>
      <c r="I18" s="749" t="n"/>
      <c r="J18" s="750" t="n"/>
      <c r="R18" s="750" t="n"/>
      <c r="AH18" s="751" t="n"/>
      <c r="AJ18" s="1" t="inlineStr">
        <is>
          <t> </t>
        </is>
      </c>
    </row>
    <row r="19" ht="15" customHeight="1">
      <c r="B19" s="748" t="n"/>
      <c r="I19" s="749" t="n"/>
      <c r="J19" s="750" t="n"/>
      <c r="R19" s="750" t="n"/>
      <c r="AH19" s="751" t="n"/>
    </row>
    <row r="20" ht="15" customHeight="1" thickBot="1">
      <c r="B20" s="748" t="n"/>
      <c r="I20" s="749" t="n"/>
      <c r="J20" s="750" t="n"/>
      <c r="R20" s="750" t="n"/>
      <c r="AH20" s="751" t="n"/>
    </row>
    <row r="21" ht="15" customHeight="1" thickBot="1" thickTop="1">
      <c r="B21" s="748" t="n"/>
      <c r="I21" s="749" t="n"/>
      <c r="J21" s="750" t="n"/>
      <c r="R21" s="715" t="inlineStr">
        <is>
          <t>T2 (part)
SW/4 NE/4
T2 total 160.00 ac
Chain detail: sheet Tract 3</t>
        </is>
      </c>
      <c r="S21" s="752" t="n"/>
      <c r="T21" s="752" t="n"/>
      <c r="U21" s="752" t="n"/>
      <c r="V21" s="752" t="n"/>
      <c r="W21" s="752" t="n"/>
      <c r="X21" s="752" t="n"/>
      <c r="Y21" s="752" t="n"/>
      <c r="Z21" s="753" t="inlineStr">
        <is>
          <t>T3 | SE/4 NE/4 | 40.00 ac
T10 | NE/4 SE/4 | 40.00 ac
Chain detail: sheet Tract 2</t>
        </is>
      </c>
      <c r="AA21" s="752" t="n"/>
      <c r="AB21" s="752" t="n"/>
      <c r="AC21" s="752" t="n"/>
      <c r="AD21" s="752" t="n"/>
      <c r="AE21" s="752" t="n"/>
      <c r="AF21" s="752" t="n"/>
      <c r="AG21" s="752" t="n"/>
      <c r="AH21" s="754" t="n"/>
    </row>
    <row r="22" ht="15" customHeight="1" thickBot="1">
      <c r="B22" s="748" t="n"/>
      <c r="I22" s="749" t="n"/>
      <c r="J22" s="750" t="n"/>
      <c r="R22" s="750" t="n"/>
      <c r="Z22" s="750" t="n"/>
      <c r="AH22" s="751" t="n"/>
    </row>
    <row r="23" ht="15" customHeight="1">
      <c r="B23" s="748" t="n"/>
      <c r="I23" s="749" t="n"/>
      <c r="J23" s="750" t="n"/>
      <c r="R23" s="750" t="n"/>
      <c r="Z23" s="750" t="n"/>
      <c r="AH23" s="751" t="n"/>
    </row>
    <row r="24" ht="15" customHeight="1">
      <c r="B24" s="748" t="n"/>
      <c r="I24" s="749" t="n"/>
      <c r="J24" s="750" t="n"/>
      <c r="R24" s="750" t="n"/>
      <c r="Z24" s="750" t="n"/>
      <c r="AH24" s="751" t="n"/>
    </row>
    <row r="25" ht="15" customHeight="1">
      <c r="B25" s="748" t="n"/>
      <c r="I25" s="749" t="n"/>
      <c r="J25" s="750" t="n"/>
      <c r="R25" s="750" t="n"/>
      <c r="Z25" s="750" t="n"/>
      <c r="AH25" s="751" t="n"/>
    </row>
    <row r="26" ht="15" customHeight="1">
      <c r="B26" s="748" t="n"/>
      <c r="I26" s="749" t="n"/>
      <c r="J26" s="750" t="n"/>
      <c r="R26" s="750" t="n"/>
      <c r="Z26" s="750" t="n"/>
      <c r="AH26" s="751" t="n"/>
    </row>
    <row r="27" ht="15" customHeight="1" thickBot="1">
      <c r="B27" s="748" t="n"/>
      <c r="I27" s="749" t="n"/>
      <c r="J27" s="750" t="n"/>
      <c r="R27" s="750" t="n"/>
      <c r="Z27" s="750" t="n"/>
      <c r="AH27" s="751" t="n"/>
    </row>
    <row r="28" ht="15" customHeight="1" thickBot="1" thickTop="1">
      <c r="B28" s="748" t="n"/>
      <c r="I28" s="749" t="n"/>
      <c r="J28" s="755" t="inlineStr">
        <is>
          <t>T7 | NE/4 SW/4 | 40.00 ac — VERIFY
N/2 chain: sheet Tract 2;
S/2 chain: sheet Tract 5</t>
        </is>
      </c>
      <c r="K28" s="752" t="n"/>
      <c r="L28" s="752" t="n"/>
      <c r="M28" s="752" t="n"/>
      <c r="N28" s="752" t="n"/>
      <c r="O28" s="752" t="n"/>
      <c r="P28" s="752" t="n"/>
      <c r="Q28" s="752" t="n"/>
      <c r="R28" s="755" t="inlineStr">
        <is>
          <t>T2 (part)
W/2 SE/4
Chain detail: sheet Tract 3</t>
        </is>
      </c>
      <c r="S28" s="752" t="n"/>
      <c r="T28" s="752" t="n"/>
      <c r="U28" s="752" t="n"/>
      <c r="V28" s="752" t="n"/>
      <c r="W28" s="752" t="n"/>
      <c r="X28" s="752" t="n"/>
      <c r="Y28" s="752" t="n"/>
      <c r="Z28" s="750" t="n"/>
      <c r="AH28" s="751" t="n"/>
    </row>
    <row r="29" ht="15" customHeight="1" thickBot="1">
      <c r="B29" s="748" t="n"/>
      <c r="I29" s="749" t="n"/>
      <c r="J29" s="750" t="n"/>
      <c r="R29" s="750" t="n"/>
      <c r="Z29" s="750" t="n"/>
      <c r="AH29" s="751" t="n"/>
    </row>
    <row r="30" ht="15" customHeight="1" thickBot="1">
      <c r="B30" s="748" t="n"/>
      <c r="I30" s="749" t="n"/>
      <c r="J30" s="750" t="n"/>
      <c r="R30" s="750" t="n"/>
      <c r="Z30" s="750" t="n"/>
      <c r="AH30" s="751" t="n"/>
    </row>
    <row r="31" ht="15" customHeight="1" thickBot="1">
      <c r="B31" s="756" t="n"/>
      <c r="C31" s="757" t="n"/>
      <c r="D31" s="757" t="n"/>
      <c r="E31" s="757" t="n"/>
      <c r="F31" s="757" t="n"/>
      <c r="G31" s="757" t="n"/>
      <c r="H31" s="757" t="n"/>
      <c r="I31" s="758" t="n"/>
      <c r="J31" s="759" t="n"/>
      <c r="K31" s="760" t="n"/>
      <c r="L31" s="760" t="n"/>
      <c r="M31" s="760" t="n"/>
      <c r="N31" s="760" t="n"/>
      <c r="O31" s="760" t="n"/>
      <c r="P31" s="760" t="n"/>
      <c r="Q31" s="760" t="n"/>
      <c r="R31" s="750" t="n"/>
      <c r="Z31" s="750" t="n"/>
      <c r="AH31" s="751" t="n"/>
    </row>
    <row r="32" ht="15" customHeight="1" thickTop="1">
      <c r="B32" s="761" t="inlineStr">
        <is>
          <t>T9 | Lot 4; S/2 Lot 3; S/2 NE/4 SW/4, less 55.32-ac tract | 75.34 ac — VERIFY
T6 | South 51-ac M&amp;B | 51.00 ac — VERIFY   T8 | South 32.80-ac M&amp;B strip | 32.80 ac — VERIFY
Chain detail: sheets Tract 4 / Tract 5 (SE/4 SW/4)</t>
        </is>
      </c>
      <c r="C32" s="752" t="n"/>
      <c r="D32" s="752" t="n"/>
      <c r="E32" s="752" t="n"/>
      <c r="F32" s="752" t="n"/>
      <c r="G32" s="752" t="n"/>
      <c r="H32" s="752" t="n"/>
      <c r="I32" s="752" t="n"/>
      <c r="J32" s="752" t="n"/>
      <c r="K32" s="752" t="n"/>
      <c r="L32" s="752" t="n"/>
      <c r="M32" s="752" t="n"/>
      <c r="N32" s="752" t="n"/>
      <c r="O32" s="752" t="n"/>
      <c r="P32" s="752" t="n"/>
      <c r="Q32" s="752" t="n"/>
      <c r="R32" s="750" t="n"/>
      <c r="Z32" s="750" t="n"/>
      <c r="AH32" s="751" t="n"/>
    </row>
    <row r="33" ht="15" customHeight="1">
      <c r="B33" s="762" t="n"/>
      <c r="R33" s="750" t="n"/>
      <c r="Z33" s="750" t="n"/>
      <c r="AH33" s="751" t="n"/>
    </row>
    <row r="34" ht="15" customHeight="1" thickBot="1">
      <c r="B34" s="762" t="n"/>
      <c r="R34" s="750" t="n"/>
      <c r="Z34" s="750" t="n"/>
      <c r="AH34" s="751" t="n"/>
    </row>
    <row r="35" ht="14.1" customHeight="1" thickBot="1" thickTop="1">
      <c r="B35" s="762" t="n"/>
      <c r="R35" s="750" t="n"/>
      <c r="Z35" s="763" t="inlineStr">
        <is>
          <t>T2 (part)
SE/4 SE/4
Chain detail: sheet Tract 3</t>
        </is>
      </c>
      <c r="AA35" s="752" t="n"/>
      <c r="AB35" s="752" t="n"/>
      <c r="AC35" s="752" t="n"/>
      <c r="AD35" s="752" t="n"/>
      <c r="AE35" s="752" t="n"/>
      <c r="AF35" s="752" t="n"/>
      <c r="AG35" s="752" t="n"/>
      <c r="AH35" s="754" t="n"/>
    </row>
    <row r="36" ht="15" customHeight="1" thickBot="1">
      <c r="B36" s="762" t="n"/>
      <c r="R36" s="750" t="n"/>
      <c r="Z36" s="750" t="n"/>
      <c r="AH36" s="751" t="n"/>
    </row>
    <row r="37" ht="15" customHeight="1" thickBot="1">
      <c r="B37" s="762" t="n"/>
      <c r="R37" s="750" t="n"/>
      <c r="Z37" s="750" t="n"/>
      <c r="AH37" s="751" t="n"/>
    </row>
    <row r="38" ht="409.6" customHeight="1" thickBot="1">
      <c r="B38" s="762" t="n"/>
      <c r="R38" s="750" t="n"/>
      <c r="Z38" s="750" t="n"/>
      <c r="AH38" s="751" t="n"/>
    </row>
    <row r="39">
      <c r="B39" s="762" t="n"/>
      <c r="R39" s="750" t="n"/>
      <c r="Z39" s="750" t="n"/>
      <c r="AH39" s="751" t="n"/>
    </row>
    <row r="40" ht="13.5" customHeight="1" thickBot="1">
      <c r="B40" s="764" t="n"/>
      <c r="C40" s="760" t="n"/>
      <c r="D40" s="760" t="n"/>
      <c r="E40" s="760" t="n"/>
      <c r="F40" s="760" t="n"/>
      <c r="G40" s="760" t="n"/>
      <c r="H40" s="760" t="n"/>
      <c r="I40" s="760" t="n"/>
      <c r="J40" s="760" t="n"/>
      <c r="K40" s="760" t="n"/>
      <c r="L40" s="760" t="n"/>
      <c r="M40" s="760" t="n"/>
      <c r="N40" s="760" t="n"/>
      <c r="O40" s="760" t="n"/>
      <c r="P40" s="760" t="n"/>
      <c r="Q40" s="760" t="n"/>
      <c r="R40" s="759" t="n"/>
      <c r="S40" s="760" t="n"/>
      <c r="T40" s="760" t="n"/>
      <c r="U40" s="760" t="n"/>
      <c r="V40" s="760" t="n"/>
      <c r="W40" s="760" t="n"/>
      <c r="X40" s="760" t="n"/>
      <c r="Y40" s="760" t="n"/>
      <c r="Z40" s="759" t="n"/>
      <c r="AA40" s="760" t="n"/>
      <c r="AB40" s="760" t="n"/>
      <c r="AC40" s="760" t="n"/>
      <c r="AD40" s="760" t="n"/>
      <c r="AE40" s="760" t="n"/>
      <c r="AF40" s="760" t="n"/>
      <c r="AG40" s="760" t="n"/>
      <c r="AH40" s="765" t="n"/>
    </row>
    <row r="41" ht="20.25" customHeight="1" thickBot="1" thickTop="1">
      <c r="B41" s="112" t="n"/>
      <c r="C41" s="107" t="n"/>
      <c r="D41" s="107" t="n"/>
      <c r="E41" s="107" t="n"/>
      <c r="F41" s="107" t="n"/>
      <c r="G41" s="107" t="n"/>
      <c r="H41" s="107" t="n"/>
      <c r="I41" s="136" t="n"/>
      <c r="J41" s="109" t="n"/>
      <c r="K41" s="109" t="n"/>
      <c r="L41" s="109" t="n"/>
      <c r="M41" s="109" t="n"/>
      <c r="N41" s="109" t="n"/>
      <c r="O41" s="109" t="n"/>
      <c r="P41" s="108" t="n"/>
      <c r="Q41" s="131" t="n"/>
      <c r="R41" s="134" t="n"/>
      <c r="S41" s="132" t="n"/>
      <c r="T41" s="132" t="n"/>
      <c r="U41" s="132" t="n"/>
      <c r="V41" s="132" t="n"/>
      <c r="W41" s="132" t="n"/>
      <c r="X41" s="132" t="n"/>
      <c r="Y41" s="132" t="n"/>
      <c r="Z41" s="132" t="n"/>
      <c r="AA41" s="132" t="n"/>
      <c r="AB41" s="132" t="n"/>
      <c r="AC41" s="132" t="n"/>
      <c r="AD41" s="132" t="n"/>
      <c r="AE41" s="132" t="n"/>
      <c r="AF41" s="132" t="n"/>
      <c r="AG41" s="133" t="n"/>
      <c r="AH41" s="9" t="n"/>
    </row>
    <row r="42" ht="13.5" customHeight="1" thickBot="1">
      <c r="B42" s="766" t="inlineStr">
        <is>
          <t>Section 31 schematic follows the final ten-tract control (see Title tract control table). Ownership chains are carried on the Tract 1–5 chain sheets — see the crosswalk on the Title sheet. Boundary and acreage uncertainty remains disclosed, not forced.</t>
        </is>
      </c>
      <c r="C42" s="767" t="n"/>
      <c r="D42" s="767" t="n"/>
      <c r="E42" s="767" t="n"/>
      <c r="F42" s="767" t="n"/>
      <c r="G42" s="767" t="n"/>
      <c r="H42" s="767" t="n"/>
      <c r="I42" s="767" t="n"/>
      <c r="J42" s="767" t="n"/>
      <c r="K42" s="767" t="n"/>
      <c r="L42" s="767" t="n"/>
      <c r="M42" s="767" t="n"/>
      <c r="N42" s="767" t="n"/>
      <c r="O42" s="767" t="n"/>
      <c r="P42" s="767" t="n"/>
      <c r="Q42" s="767" t="n"/>
      <c r="R42" s="767" t="n"/>
      <c r="S42" s="767" t="n"/>
      <c r="T42" s="767" t="n"/>
      <c r="U42" s="767" t="n"/>
      <c r="V42" s="767" t="n"/>
      <c r="W42" s="767" t="n"/>
      <c r="X42" s="767" t="n"/>
      <c r="Y42" s="767" t="n"/>
      <c r="Z42" s="767" t="n"/>
      <c r="AA42" s="767" t="n"/>
      <c r="AB42" s="767" t="n"/>
      <c r="AC42" s="767" t="n"/>
      <c r="AD42" s="767" t="n"/>
      <c r="AE42" s="767" t="n"/>
      <c r="AF42" s="767" t="n"/>
      <c r="AG42" s="767" t="n"/>
      <c r="AH42" s="768" t="n"/>
    </row>
    <row r="43">
      <c r="AH43" s="9" t="n"/>
    </row>
    <row r="44">
      <c r="B44" s="10" t="inlineStr">
        <is>
          <t>ATTACHMENTS:</t>
        </is>
      </c>
      <c r="C44" s="10" t="n"/>
      <c r="D44" s="10" t="n"/>
      <c r="E44" s="11" t="n"/>
      <c r="G44" s="12" t="n"/>
      <c r="I44" s="13" t="inlineStr">
        <is>
          <t>OWNERSHIP REPORT DATED:</t>
        </is>
      </c>
      <c r="J44" s="13" t="n"/>
      <c r="K44" s="13" t="n"/>
      <c r="L44" s="13" t="n"/>
      <c r="M44" s="13" t="n"/>
      <c r="N44" s="13" t="n"/>
      <c r="O44" s="13" t="n"/>
      <c r="P44" s="13" t="n"/>
      <c r="Q44" s="13" t="n"/>
      <c r="R44" s="13" t="n"/>
      <c r="S44" s="401" t="n"/>
      <c r="T44" s="741" t="n"/>
      <c r="U44" s="741" t="n"/>
      <c r="V44" s="741" t="n"/>
      <c r="W44" s="741" t="n"/>
      <c r="Y44" s="14" t="inlineStr">
        <is>
          <t>LAST ENTRY:</t>
        </is>
      </c>
      <c r="Z44" s="14" t="n"/>
      <c r="AA44" s="14" t="n"/>
      <c r="AB44" s="14" t="n"/>
      <c r="AC44" s="402" t="n"/>
      <c r="AD44" s="741" t="n"/>
      <c r="AE44" s="741" t="n"/>
      <c r="AF44" s="741" t="n"/>
      <c r="AG44" s="741" t="n"/>
      <c r="AH44" s="9" t="n"/>
    </row>
    <row r="45">
      <c r="A45" s="9" t="n"/>
      <c r="B45" s="10" t="n"/>
      <c r="C45" s="9" t="n"/>
      <c r="D45" s="9" t="n"/>
      <c r="E45" s="9" t="n"/>
      <c r="G45" s="15" t="n"/>
      <c r="I45" s="9" t="n"/>
      <c r="J45" s="9" t="n"/>
      <c r="K45" s="9" t="n"/>
      <c r="L45" s="9" t="n"/>
      <c r="M45" s="9" t="n"/>
      <c r="N45" s="9" t="n"/>
      <c r="O45" s="9" t="n"/>
      <c r="P45" s="9" t="n"/>
      <c r="Q45" s="9" t="n"/>
      <c r="R45" s="9" t="n"/>
      <c r="S45" s="9" t="n"/>
      <c r="T45" s="9" t="n"/>
      <c r="U45" s="9" t="n"/>
      <c r="V45" s="9" t="n"/>
      <c r="W45" s="9" t="n"/>
      <c r="Y45" s="9" t="n"/>
      <c r="Z45" s="9" t="n"/>
      <c r="AA45" s="9" t="n"/>
      <c r="AB45" s="9" t="n"/>
      <c r="AC45" s="9" t="n"/>
      <c r="AD45" s="9" t="n"/>
      <c r="AE45" s="9" t="n"/>
      <c r="AF45" s="9" t="n"/>
      <c r="AG45" s="9" t="n"/>
      <c r="AH45" s="9" t="n"/>
    </row>
    <row r="46">
      <c r="A46" s="9" t="n"/>
      <c r="B46" s="9" t="n"/>
      <c r="C46" s="9" t="n"/>
      <c r="D46" s="9" t="n"/>
      <c r="E46" s="9" t="n"/>
      <c r="G46" s="12" t="n"/>
      <c r="I46" s="13" t="inlineStr">
        <is>
          <t xml:space="preserve">TITLE OPINION UPDATE DATED: </t>
        </is>
      </c>
      <c r="J46" s="13" t="n"/>
      <c r="K46" s="13" t="n"/>
      <c r="L46" s="13" t="n"/>
      <c r="M46" s="13" t="n"/>
      <c r="N46" s="13" t="n"/>
      <c r="O46" s="13" t="n"/>
      <c r="P46" s="13" t="n"/>
      <c r="Q46" s="13" t="n"/>
      <c r="R46" s="13" t="n"/>
      <c r="S46" s="401" t="n"/>
      <c r="T46" s="741" t="n"/>
      <c r="U46" s="741" t="n"/>
      <c r="V46" s="741" t="n"/>
      <c r="W46" s="741" t="n"/>
      <c r="Y46" s="14" t="inlineStr">
        <is>
          <t>LAST ENTRY:</t>
        </is>
      </c>
      <c r="Z46" s="14" t="n"/>
      <c r="AA46" s="14" t="n"/>
      <c r="AB46" s="14" t="n"/>
      <c r="AC46" s="402" t="n"/>
      <c r="AD46" s="741" t="n"/>
      <c r="AE46" s="741" t="n"/>
      <c r="AF46" s="741" t="n"/>
      <c r="AG46" s="741" t="n"/>
      <c r="AH46" s="9" t="n"/>
    </row>
    <row r="47">
      <c r="A47" s="9" t="n"/>
      <c r="B47" s="9" t="n"/>
      <c r="C47" s="9" t="n"/>
      <c r="D47" s="9" t="n"/>
      <c r="E47" s="9" t="n"/>
      <c r="G47" s="15" t="n"/>
      <c r="I47" s="9" t="n"/>
      <c r="J47" s="9" t="n"/>
      <c r="K47" s="9" t="n"/>
      <c r="L47" s="9" t="n"/>
      <c r="M47" s="9" t="n"/>
      <c r="N47" s="9" t="n"/>
      <c r="O47" s="9" t="n"/>
      <c r="P47" s="9" t="n"/>
      <c r="Q47" s="9" t="n"/>
      <c r="R47" s="9" t="n"/>
      <c r="S47" s="9" t="n"/>
      <c r="T47" s="9" t="n"/>
      <c r="U47" s="9" t="n"/>
      <c r="V47" s="9" t="n"/>
      <c r="W47" s="9" t="n"/>
      <c r="Y47" s="9" t="n"/>
      <c r="Z47" s="9" t="n"/>
      <c r="AA47" s="9" t="n"/>
      <c r="AB47" s="9" t="n"/>
      <c r="AC47" s="9" t="n"/>
      <c r="AD47" s="10" t="n"/>
      <c r="AE47" s="10" t="n"/>
      <c r="AF47" s="10" t="n"/>
      <c r="AG47" s="10" t="n"/>
      <c r="AH47" s="9" t="n"/>
    </row>
    <row r="48">
      <c r="A48" s="9" t="n"/>
      <c r="B48" s="9" t="n"/>
      <c r="C48" s="9" t="n"/>
      <c r="D48" s="9" t="n"/>
      <c r="E48" s="9" t="n"/>
      <c r="G48" s="12" t="inlineStr">
        <is>
          <t>x</t>
        </is>
      </c>
      <c r="I48" s="16" t="inlineStr">
        <is>
          <t xml:space="preserve">CURSORY REPORT DATED: </t>
        </is>
      </c>
      <c r="J48" s="16" t="n"/>
      <c r="K48" s="16" t="n"/>
      <c r="L48" s="16" t="n"/>
      <c r="M48" s="16" t="n"/>
      <c r="N48" s="16" t="n"/>
      <c r="O48" s="16" t="n"/>
      <c r="P48" s="16" t="n"/>
      <c r="Q48" s="16" t="n"/>
      <c r="R48" s="16" t="n"/>
      <c r="S48" s="769" t="n">
        <v>46210</v>
      </c>
      <c r="T48" s="741" t="n"/>
      <c r="U48" s="741" t="n"/>
      <c r="V48" s="741" t="n"/>
      <c r="W48" s="741" t="n"/>
      <c r="Y48" s="10" t="inlineStr">
        <is>
          <t>LAST ENTRY:</t>
        </is>
      </c>
      <c r="Z48" s="10" t="n"/>
      <c r="AA48" s="10" t="n"/>
      <c r="AB48" s="10" t="n"/>
      <c r="AC48" s="402" t="inlineStr">
        <is>
          <t>2704/142</t>
        </is>
      </c>
      <c r="AD48" s="741" t="n"/>
      <c r="AE48" s="741" t="n"/>
      <c r="AF48" s="741" t="n"/>
      <c r="AG48" s="741" t="n"/>
      <c r="AH48" s="9" t="n"/>
    </row>
    <row r="49">
      <c r="A49" s="9" t="n"/>
      <c r="B49" s="9" t="n"/>
      <c r="C49" s="9" t="n"/>
      <c r="D49" s="9" t="n"/>
      <c r="E49" s="9" t="n"/>
      <c r="G49" s="17" t="n"/>
      <c r="I49" s="9" t="n"/>
      <c r="J49" s="9" t="n"/>
      <c r="K49" s="9" t="n"/>
      <c r="L49" s="9" t="n"/>
      <c r="M49" s="9" t="n"/>
      <c r="N49" s="9" t="n"/>
      <c r="O49" s="9" t="n"/>
      <c r="P49" s="9" t="n"/>
      <c r="Q49" s="9" t="n"/>
      <c r="R49" s="9" t="n"/>
      <c r="S49" s="9" t="n"/>
      <c r="T49" s="9" t="n"/>
      <c r="U49" s="9" t="n"/>
      <c r="V49" s="9" t="n"/>
      <c r="W49" s="9" t="n"/>
      <c r="Y49" s="9" t="n"/>
      <c r="Z49" s="9" t="n"/>
      <c r="AA49" s="9" t="n"/>
      <c r="AB49" s="9" t="n"/>
      <c r="AC49" s="9" t="n"/>
      <c r="AD49" s="9" t="n"/>
      <c r="AE49" s="9" t="n"/>
      <c r="AF49" s="9" t="n"/>
      <c r="AG49" s="9" t="n"/>
      <c r="AH49" s="9" t="n"/>
    </row>
    <row r="50">
      <c r="A50" s="9" t="n"/>
      <c r="B50" s="9" t="n"/>
      <c r="C50" s="9" t="n"/>
      <c r="D50" s="9" t="n"/>
      <c r="E50" s="9" t="n"/>
      <c r="G50" s="12" t="n"/>
      <c r="I50" s="10" t="inlineStr">
        <is>
          <t>COUNTY CERTIFICATION DATE:</t>
        </is>
      </c>
      <c r="J50" s="9" t="n"/>
      <c r="K50" s="9" t="n"/>
      <c r="L50" s="9" t="n"/>
      <c r="M50" s="9" t="n"/>
      <c r="N50" s="9" t="n"/>
      <c r="O50" s="9" t="n"/>
      <c r="P50" s="9" t="n"/>
      <c r="Q50" s="9" t="n"/>
      <c r="R50" s="9" t="n"/>
      <c r="S50" s="401" t="n"/>
      <c r="T50" s="741" t="n"/>
      <c r="U50" s="741" t="n"/>
      <c r="V50" s="741" t="n"/>
      <c r="W50" s="741" t="n"/>
      <c r="Y50" s="9" t="n"/>
      <c r="Z50" s="9" t="n"/>
      <c r="AA50" s="9" t="n"/>
      <c r="AB50" s="9" t="n"/>
      <c r="AC50" s="9" t="n"/>
      <c r="AD50" s="9" t="n"/>
      <c r="AE50" s="9" t="n"/>
      <c r="AF50" s="9" t="n"/>
      <c r="AG50" s="9" t="n"/>
      <c r="AH50" s="9" t="n"/>
    </row>
    <row r="52">
      <c r="B52" s="418" t="inlineStr">
        <is>
          <t>REMARKS:</t>
        </is>
      </c>
      <c r="F52" s="18" t="n"/>
      <c r="G52" s="18" t="n"/>
      <c r="H52" s="18" t="n"/>
      <c r="I52" s="18" t="n"/>
      <c r="J52" s="18" t="n"/>
      <c r="K52" s="18" t="n"/>
      <c r="L52" s="18" t="n"/>
      <c r="M52" s="18" t="n"/>
      <c r="N52" s="18" t="n"/>
      <c r="O52" s="18" t="n"/>
      <c r="P52" s="18" t="n"/>
      <c r="Q52" s="18" t="n"/>
      <c r="R52" s="18" t="n"/>
      <c r="S52" s="18" t="n"/>
      <c r="T52" s="18" t="n"/>
      <c r="U52" s="18" t="n"/>
      <c r="V52" s="18" t="n"/>
      <c r="W52" s="18" t="n"/>
      <c r="X52" s="18" t="n"/>
      <c r="Y52" s="18" t="n"/>
      <c r="Z52" s="18" t="n"/>
      <c r="AA52" s="18" t="n"/>
      <c r="AB52" s="18" t="n"/>
      <c r="AC52" s="18" t="n"/>
      <c r="AD52" s="18" t="n"/>
      <c r="AE52" s="18" t="n"/>
      <c r="AF52" s="18" t="n"/>
      <c r="AG52" s="18" t="n"/>
      <c r="AH52" s="18" t="n"/>
    </row>
    <row r="53">
      <c r="B53" s="413" t="inlineStr">
        <is>
          <t>SOURCE-LIMITED CURSORY REPORT: map follows the final Section 31 ten-tract control grid. Government-lot acreage, the south M&amp;B carve-outs (T6/T8), Lot 3 wording, and the T7 split remain Needs Verification. Ownership chain detail is carried on the Tract 1–5 chain sheets; runsheet and OGL schedules control the record.</t>
        </is>
      </c>
    </row>
    <row r="54">
      <c r="B54" s="414" t="n"/>
    </row>
    <row r="56">
      <c r="B56" s="415" t="inlineStr">
        <is>
          <t>EXAMINER:</t>
        </is>
      </c>
      <c r="F56" s="416" t="inlineStr">
        <is>
          <t>RG</t>
        </is>
      </c>
      <c r="Q56" s="19" t="n"/>
      <c r="R56" s="19" t="n"/>
      <c r="S56" s="19" t="n"/>
      <c r="T56" s="19" t="n"/>
      <c r="U56" s="19" t="n"/>
      <c r="V56" s="19" t="n"/>
      <c r="W56" s="19" t="n"/>
      <c r="X56" s="19" t="n"/>
      <c r="Y56" s="19" t="n"/>
      <c r="Z56" s="19" t="n"/>
      <c r="AA56" s="19" t="n"/>
      <c r="AB56" s="19" t="n"/>
      <c r="AC56" s="19" t="n"/>
      <c r="AD56" s="19" t="n"/>
      <c r="AE56" s="19" t="n"/>
      <c r="AF56" s="19" t="n"/>
      <c r="AG56" s="19" t="n"/>
      <c r="AH56" s="19" t="n"/>
    </row>
  </sheetData>
  <mergeCells count="36">
    <mergeCell ref="J14:Q27"/>
    <mergeCell ref="J28:Q31"/>
    <mergeCell ref="AC48:AG48"/>
    <mergeCell ref="L5:Q5"/>
    <mergeCell ref="C5:G5"/>
    <mergeCell ref="S46:W46"/>
    <mergeCell ref="U7:W7"/>
    <mergeCell ref="B42:AH42"/>
    <mergeCell ref="Z35:AH40"/>
    <mergeCell ref="H5:K5"/>
    <mergeCell ref="Z21:AH34"/>
    <mergeCell ref="R14:AH20"/>
    <mergeCell ref="B53:AH53"/>
    <mergeCell ref="S48:W48"/>
    <mergeCell ref="D3:O3"/>
    <mergeCell ref="AC5:AG5"/>
    <mergeCell ref="Q3:AF3"/>
    <mergeCell ref="B56:E56"/>
    <mergeCell ref="H7:O7"/>
    <mergeCell ref="B52:E52"/>
    <mergeCell ref="R5:W5"/>
    <mergeCell ref="A1:AH1"/>
    <mergeCell ref="B14:I31"/>
    <mergeCell ref="AC44:AG44"/>
    <mergeCell ref="AC46:AG46"/>
    <mergeCell ref="Y5:AB5"/>
    <mergeCell ref="R28:Y40"/>
    <mergeCell ref="F56:P56"/>
    <mergeCell ref="B32:Q40"/>
    <mergeCell ref="R21:Y27"/>
    <mergeCell ref="B9:AG9"/>
    <mergeCell ref="X7:AF7"/>
    <mergeCell ref="B54:AH54"/>
    <mergeCell ref="D7:G7"/>
    <mergeCell ref="S50:W50"/>
    <mergeCell ref="S44:W44"/>
  </mergeCells>
  <printOptions horizontalCentered="1"/>
  <pageMargins left="0.25" right="0.25" top="0.5253472222222222" bottom="0.5" header="0.25" footer="0.5"/>
  <pageSetup orientation="portrait" paperSize="5"/>
</worksheet>
</file>

<file path=xl/worksheets/sheet2.xml><?xml version="1.0" encoding="utf-8"?>
<worksheet xmlns="http://schemas.openxmlformats.org/spreadsheetml/2006/main">
  <sheetPr>
    <outlinePr summaryBelow="1" summaryRight="1"/>
    <pageSetUpPr fitToPage="1"/>
  </sheetPr>
  <dimension ref="A1:G138"/>
  <sheetViews>
    <sheetView showGridLines="0" view="pageBreakPreview" zoomScaleNormal="100" zoomScaleSheetLayoutView="100" workbookViewId="0">
      <selection activeCell="B16" sqref="B16"/>
    </sheetView>
  </sheetViews>
  <sheetFormatPr baseColWidth="8" defaultColWidth="29.28515625" defaultRowHeight="15"/>
  <cols>
    <col width="29.28515625" customWidth="1" style="104" min="2" max="2"/>
    <col width="29.28515625" customWidth="1" style="20" min="3" max="7"/>
  </cols>
  <sheetData>
    <row r="1" ht="19.5" customHeight="1" thickTop="1">
      <c r="A1" s="471" t="inlineStr">
        <is>
          <t>SECTION 31 OWNERSHIP TITLE REPORT — SOURCE-LIMITED SUMMARY</t>
        </is>
      </c>
      <c r="B1" s="469" t="n"/>
      <c r="C1" s="469" t="n"/>
      <c r="D1" s="469" t="n"/>
      <c r="E1" s="469" t="n"/>
      <c r="F1" s="469" t="n"/>
      <c r="G1" s="472" t="n"/>
    </row>
    <row r="2">
      <c r="A2" s="475" t="inlineStr">
        <is>
          <t>Project Identity</t>
        </is>
      </c>
      <c r="B2" s="473" t="inlineStr">
        <is>
          <t>Section 31, Township 12 North, Range 24 West, Roger Mills County, Oklahoma</t>
        </is>
      </c>
      <c r="C2" s="473" t="n"/>
      <c r="D2" s="473" t="inlineStr">
        <is>
          <t>Report Date</t>
        </is>
      </c>
      <c r="E2" s="770" t="n">
        <v>46210</v>
      </c>
      <c r="F2" s="473" t="n"/>
      <c r="G2" s="478" t="n"/>
    </row>
    <row r="3">
      <c r="A3" s="476" t="inlineStr">
        <is>
          <t>County / State</t>
        </is>
      </c>
      <c r="B3" s="470" t="inlineStr">
        <is>
          <t>Roger Mills County, Oklahoma</t>
        </is>
      </c>
      <c r="C3" s="470" t="n"/>
      <c r="D3" s="470" t="inlineStr">
        <is>
          <t>Prospect</t>
        </is>
      </c>
      <c r="E3" s="470" t="inlineStr">
        <is>
          <t>25-004</t>
        </is>
      </c>
      <c r="F3" s="470" t="n"/>
      <c r="G3" s="479" t="n"/>
    </row>
    <row r="4">
      <c r="A4" s="476" t="inlineStr">
        <is>
          <t>Report Posture</t>
        </is>
      </c>
      <c r="B4" s="470" t="inlineStr">
        <is>
          <t>Cursory / source-limited / not certified title; no title certification, probate certification, HBP certification, or WI/NRI certification is implied.</t>
        </is>
      </c>
      <c r="C4" s="470" t="n"/>
      <c r="D4" s="470" t="inlineStr">
        <is>
          <t>Prepared By</t>
        </is>
      </c>
      <c r="E4" s="470" t="inlineStr">
        <is>
          <t>RG / Ryan Gille</t>
        </is>
      </c>
      <c r="F4" s="470" t="n"/>
      <c r="G4" s="479" t="n"/>
    </row>
    <row r="5">
      <c r="A5" s="476" t="inlineStr">
        <is>
          <t>Source Boundary</t>
        </is>
      </c>
      <c r="B5" s="470" t="inlineStr">
        <is>
          <t>Updated from supplied NHE / NHE All Data workbooks and Section 31 template; unresolved items remain open and are not cured silently.</t>
        </is>
      </c>
      <c r="C5" s="470" t="n"/>
      <c r="D5" s="470" t="inlineStr">
        <is>
          <t>Last Entry</t>
        </is>
      </c>
      <c r="E5" s="470" t="inlineStr">
        <is>
          <t>2704/142</t>
        </is>
      </c>
      <c r="F5" s="470" t="n"/>
      <c r="G5" s="479" t="n"/>
    </row>
    <row r="6">
      <c r="A6" s="477" t="inlineStr">
        <is>
          <t>Key Open Items</t>
        </is>
      </c>
      <c r="B6" s="474" t="inlineStr">
        <is>
          <t>Alexander #1-31 HBP remains OPEN / VERIFY; WI/NRI remains OPEN / VERIFY; Tract 4 acreage and Tract 5 Lot 3 calls remain Needs Verification.</t>
        </is>
      </c>
      <c r="C6" s="474" t="n"/>
      <c r="D6" s="474" t="n"/>
      <c r="E6" s="474" t="n"/>
      <c r="F6" s="474" t="n"/>
      <c r="G6" s="480" t="n"/>
    </row>
    <row r="7" ht="15.75" customHeight="1" thickBot="1"/>
    <row r="8" ht="30" customHeight="1">
      <c r="A8" s="636" t="inlineStr">
        <is>
          <t>TRACT CONTROL / LEGAL DESCRIPTIONS</t>
        </is>
      </c>
      <c r="B8" s="637" t="n"/>
      <c r="C8" s="638" t="n"/>
      <c r="D8" s="639" t="n"/>
      <c r="E8" s="639" t="n"/>
      <c r="F8" s="639" t="n"/>
      <c r="G8" s="640" t="n"/>
    </row>
    <row r="9">
      <c r="A9" s="649" t="inlineStr">
        <is>
          <t>Tract</t>
        </is>
      </c>
      <c r="B9" s="650" t="inlineStr">
        <is>
          <t>Legal Description</t>
        </is>
      </c>
      <c r="C9" s="651" t="inlineStr">
        <is>
          <t>Gross Acres</t>
        </is>
      </c>
      <c r="D9" s="652" t="inlineStr">
        <is>
          <t>Chain Status</t>
        </is>
      </c>
      <c r="E9" s="652" t="inlineStr">
        <is>
          <t>Open Balance</t>
        </is>
      </c>
      <c r="F9" s="652" t="inlineStr">
        <is>
          <t>OGL / Source Reference</t>
        </is>
      </c>
      <c r="G9" s="653" t="inlineStr">
        <is>
          <t>Curative / Uncertainty</t>
        </is>
      </c>
    </row>
    <row r="10" ht="38.25" customHeight="1">
      <c r="A10" s="655" t="inlineStr">
        <is>
          <t>Tract 1</t>
        </is>
      </c>
      <c r="B10" s="647" t="inlineStr">
        <is>
          <t>N/2 NE/4</t>
        </is>
      </c>
      <c r="C10" s="555" t="n">
        <v>80</v>
      </c>
      <c r="D10" s="648" t="inlineStr">
        <is>
          <t>Source-limited; current owners shown where supported</t>
        </is>
      </c>
      <c r="E10" s="648" t="inlineStr">
        <is>
          <t>Review against source chain</t>
        </is>
      </c>
      <c r="F10" s="648" t="inlineStr">
        <is>
          <t>Title / OGL / Tract 1</t>
        </is>
      </c>
      <c r="G10" s="657" t="inlineStr">
        <is>
          <t>T1/T3 split and OGL burden review remain open where source support is incomplete</t>
        </is>
      </c>
    </row>
    <row r="11" ht="38.25" customHeight="1">
      <c r="A11" s="656" t="inlineStr">
        <is>
          <t>Tract 2</t>
        </is>
      </c>
      <c r="B11" s="647" t="inlineStr">
        <is>
          <t>SW/4 NE/4, NW/4 SE/4, S/2 SE/4</t>
        </is>
      </c>
      <c r="C11" s="555" t="n">
        <v>160</v>
      </c>
      <c r="D11" s="648" t="inlineStr">
        <is>
          <t>Source-limited; current owners shown where supported</t>
        </is>
      </c>
      <c r="E11" s="648" t="inlineStr">
        <is>
          <t>Review against source chain</t>
        </is>
      </c>
      <c r="F11" s="648" t="inlineStr">
        <is>
          <t>Title / OGL / Tract 2</t>
        </is>
      </c>
      <c r="G11" s="657" t="inlineStr">
        <is>
          <t>Reservation/probate/mineral deed images and burden allocation require review</t>
        </is>
      </c>
    </row>
    <row r="12" ht="25.5" customHeight="1">
      <c r="A12" s="656" t="inlineStr">
        <is>
          <t>Tract 3</t>
        </is>
      </c>
      <c r="B12" s="647" t="inlineStr">
        <is>
          <t>SE/4 NE/4</t>
        </is>
      </c>
      <c r="C12" s="555" t="n">
        <v>40</v>
      </c>
      <c r="D12" s="648" t="inlineStr">
        <is>
          <t>Source-limited; current owners shown where supported</t>
        </is>
      </c>
      <c r="E12" s="648" t="inlineStr">
        <is>
          <t>Review against source chain</t>
        </is>
      </c>
      <c r="F12" s="648" t="inlineStr">
        <is>
          <t>Title / OGL / Tract 3</t>
        </is>
      </c>
      <c r="G12" s="657" t="inlineStr">
        <is>
          <t>Separate from Tract 1; T1/T3 split curative open</t>
        </is>
      </c>
    </row>
    <row r="13" ht="38.25" customHeight="1">
      <c r="A13" s="656" t="inlineStr">
        <is>
          <t>Tract 4</t>
        </is>
      </c>
      <c r="B13" s="647" t="inlineStr">
        <is>
          <t>E/2 NW/4</t>
        </is>
      </c>
      <c r="C13" s="555" t="n">
        <v>80</v>
      </c>
      <c r="D13" s="648" t="inlineStr">
        <is>
          <t>Needs acreage / coverage verification</t>
        </is>
      </c>
      <c r="E13" s="648" t="inlineStr">
        <is>
          <t>Review against source chain</t>
        </is>
      </c>
      <c r="F13" s="648" t="inlineStr">
        <is>
          <t>Title / OGL / Tract 4</t>
        </is>
      </c>
      <c r="G13" s="657" t="inlineStr">
        <is>
          <t>Acreage and lease coverage need confirmation; do not force stale values</t>
        </is>
      </c>
    </row>
    <row r="14" ht="38.25" customHeight="1">
      <c r="A14" s="656" t="inlineStr">
        <is>
          <t>Tract 5</t>
        </is>
      </c>
      <c r="B14" s="647" t="inlineStr">
        <is>
          <t>Residual W/2 NW/4 / Lots 1 &amp; 2 and SE/4 SW/4 area, LESS Tract 6 and LESS Tract 8</t>
        </is>
      </c>
      <c r="C14" s="555" t="n">
        <v>38.28</v>
      </c>
      <c r="D14" s="648" t="inlineStr">
        <is>
          <t>Residual only; carve-outs open</t>
        </is>
      </c>
      <c r="E14" s="648" t="inlineStr">
        <is>
          <t>Review against source chain</t>
        </is>
      </c>
      <c r="F14" s="648" t="inlineStr">
        <is>
          <t>Title / OGL / Tract 5</t>
        </is>
      </c>
      <c r="G14" s="657" t="inlineStr">
        <is>
          <t>Residual geometry/source image tie-out required; avoid T6/T8 double count</t>
        </is>
      </c>
    </row>
    <row r="15" ht="25.5" customHeight="1">
      <c r="A15" s="656" t="inlineStr">
        <is>
          <t>Tract 6</t>
        </is>
      </c>
      <c r="B15" s="647" t="inlineStr">
        <is>
          <t>South 51-acre metes-and-bounds tract</t>
        </is>
      </c>
      <c r="C15" s="555" t="n">
        <v>51</v>
      </c>
      <c r="D15" s="648" t="inlineStr">
        <is>
          <t>Needs source chain import / verification</t>
        </is>
      </c>
      <c r="E15" s="648" t="inlineStr">
        <is>
          <t>51.00 NMA open until verified</t>
        </is>
      </c>
      <c r="F15" s="648" t="inlineStr">
        <is>
          <t>Template / All Data map control</t>
        </is>
      </c>
      <c r="G15" s="657" t="inlineStr">
        <is>
          <t>South 51-acre source image / M&amp;B calls required</t>
        </is>
      </c>
    </row>
    <row r="16" ht="25.5" customHeight="1">
      <c r="A16" s="656" t="inlineStr">
        <is>
          <t>Tract 7</t>
        </is>
      </c>
      <c r="B16" s="647" t="inlineStr">
        <is>
          <t>NE/4 SW/4</t>
        </is>
      </c>
      <c r="C16" s="555" t="n">
        <v>40</v>
      </c>
      <c r="D16" s="648" t="inlineStr">
        <is>
          <t>Needs source-supported tract chain</t>
        </is>
      </c>
      <c r="E16" s="648" t="inlineStr">
        <is>
          <t>40.00 NMA open until verified</t>
        </is>
      </c>
      <c r="F16" s="648" t="inlineStr">
        <is>
          <t>Template / All Data map control</t>
        </is>
      </c>
      <c r="G16" s="657" t="inlineStr">
        <is>
          <t>Needs source-supported tract chain before owner credit</t>
        </is>
      </c>
    </row>
    <row r="17" ht="25.5" customHeight="1">
      <c r="A17" s="656" t="inlineStr">
        <is>
          <t>Tract 8</t>
        </is>
      </c>
      <c r="B17" s="647" t="inlineStr">
        <is>
          <t>South 32.80-acre metes-and-bounds strip</t>
        </is>
      </c>
      <c r="C17" s="555" t="n">
        <v>32.8</v>
      </c>
      <c r="D17" s="648" t="inlineStr">
        <is>
          <t>Needs source chain import / verification</t>
        </is>
      </c>
      <c r="E17" s="648" t="inlineStr">
        <is>
          <t>32.80 NMA open until verified</t>
        </is>
      </c>
      <c r="F17" s="648" t="inlineStr">
        <is>
          <t>Template / All Data map control</t>
        </is>
      </c>
      <c r="G17" s="657" t="inlineStr">
        <is>
          <t>South 32.80-acre source image / M&amp;B calls required</t>
        </is>
      </c>
    </row>
    <row r="18" ht="25.5" customHeight="1">
      <c r="A18" s="656" t="inlineStr">
        <is>
          <t>Tract 9</t>
        </is>
      </c>
      <c r="B18" s="647" t="inlineStr">
        <is>
          <t>Lot 4, S/2 Lot 3, S/2 NE/4 SW/4, less 55.32-acre tract</t>
        </is>
      </c>
      <c r="C18" s="555" t="n">
        <v>75.34</v>
      </c>
      <c r="D18" s="648" t="inlineStr">
        <is>
          <t>Needs source-supported tract chain</t>
        </is>
      </c>
      <c r="E18" s="648" t="inlineStr">
        <is>
          <t>75.34 NMA open until verified</t>
        </is>
      </c>
      <c r="F18" s="648" t="inlineStr">
        <is>
          <t>Template / All Data map control</t>
        </is>
      </c>
      <c r="G18" s="657" t="inlineStr">
        <is>
          <t>Lot / less-and-except source verification required</t>
        </is>
      </c>
    </row>
    <row r="19" ht="26.25" customHeight="1" thickBot="1">
      <c r="A19" s="656" t="inlineStr">
        <is>
          <t>Tract 10</t>
        </is>
      </c>
      <c r="B19" s="658" t="inlineStr">
        <is>
          <t>NE/4 SE/4</t>
        </is>
      </c>
      <c r="C19" s="659" t="n">
        <v>40</v>
      </c>
      <c r="D19" s="660" t="inlineStr">
        <is>
          <t>Needs source-supported tract chain</t>
        </is>
      </c>
      <c r="E19" s="660" t="inlineStr">
        <is>
          <t>40.00 NMA open until verified</t>
        </is>
      </c>
      <c r="F19" s="660" t="inlineStr">
        <is>
          <t>Template / All Data map control</t>
        </is>
      </c>
      <c r="G19" s="661" t="inlineStr">
        <is>
          <t>Needs source-supported tract chain before owner credit</t>
        </is>
      </c>
    </row>
    <row r="20" ht="26.25" customHeight="1" thickBot="1">
      <c r="A20" s="665" t="inlineStr">
        <is>
          <t>Tract Control Total</t>
        </is>
      </c>
      <c r="B20" s="662" t="inlineStr">
        <is>
          <t>All tract-control rows</t>
        </is>
      </c>
      <c r="C20" s="663" t="n">
        <v>637.42</v>
      </c>
      <c r="D20" s="664" t="inlineStr">
        <is>
          <t>No forced balance</t>
        </is>
      </c>
      <c r="E20" s="664" t="inlineStr">
        <is>
          <t>2.58-acre variance vs 640 reference remains Needs Verification</t>
        </is>
      </c>
      <c r="F20" s="664" t="inlineStr">
        <is>
          <t>Overview / PLAT / Title control</t>
        </is>
      </c>
      <c r="G20" s="666" t="inlineStr">
        <is>
          <t>Section reference acreage 640.00; tract-control acreage 637.42</t>
        </is>
      </c>
    </row>
    <row r="21">
      <c r="A21" s="641" t="n"/>
      <c r="B21" s="642" t="n"/>
      <c r="C21" s="643" t="n"/>
      <c r="D21" s="654" t="n"/>
      <c r="E21" s="644" t="n"/>
      <c r="F21" s="771" t="n"/>
      <c r="G21" s="646" t="n"/>
    </row>
    <row r="22" ht="38.25" customHeight="1">
      <c r="A22" s="277" t="inlineStr">
        <is>
          <t>MINERAL OWNERSHIP SUMMARY (BY CHAIN-SHEET TRACT GROUP)</t>
        </is>
      </c>
      <c r="B22" s="278" t="inlineStr">
        <is>
          <t>Current apparent ownership stated by chain-sheet tract group (detail sheets Tract 1–5); decimals/net acres copied from tract QA; totals not forced. See chain-sheet / control-tract crosswalk below the curative section.</t>
        </is>
      </c>
      <c r="C22" s="279" t="n"/>
      <c r="D22" s="285" t="n"/>
      <c r="E22" s="314" t="n"/>
      <c r="F22" s="772" t="n"/>
      <c r="G22" s="316" t="n"/>
    </row>
    <row r="23">
      <c r="A23" s="304" t="inlineStr">
        <is>
          <t>Tract</t>
        </is>
      </c>
      <c r="B23" s="280" t="inlineStr">
        <is>
          <t>Owner</t>
        </is>
      </c>
      <c r="C23" s="281" t="inlineStr">
        <is>
          <t>Decimal Interest</t>
        </is>
      </c>
      <c r="D23" s="286" t="inlineStr">
        <is>
          <t>Net Acres</t>
        </is>
      </c>
      <c r="E23" s="317" t="inlineStr">
        <is>
          <t>Status</t>
        </is>
      </c>
      <c r="F23" s="773" t="inlineStr">
        <is>
          <t>Source Cell</t>
        </is>
      </c>
      <c r="G23" s="324" t="inlineStr">
        <is>
          <t>Notes</t>
        </is>
      </c>
    </row>
    <row r="24">
      <c r="A24" s="258" t="inlineStr">
        <is>
          <t>Tract 1</t>
        </is>
      </c>
      <c r="B24" s="260" t="inlineStr">
        <is>
          <t>Panhandle Royalty Company</t>
        </is>
      </c>
      <c r="C24" s="261" t="n">
        <v>0.25</v>
      </c>
      <c r="D24" s="287" t="n">
        <v>20</v>
      </c>
      <c r="E24" s="272" t="inlineStr">
        <is>
          <t>OK</t>
        </is>
      </c>
      <c r="F24" s="774" t="inlineStr">
        <is>
          <t>Tract1_QA</t>
        </is>
      </c>
      <c r="G24" s="273" t="n"/>
    </row>
    <row r="25" ht="38.25" customHeight="1">
      <c r="A25" s="258" t="inlineStr">
        <is>
          <t>Tract 1</t>
        </is>
      </c>
      <c r="B25" s="260" t="inlineStr">
        <is>
          <t>First City National Bank of Midland, Trustee of the ETA-Flag Royalty Trust</t>
        </is>
      </c>
      <c r="C25" s="261" t="n">
        <v>0.25</v>
      </c>
      <c r="D25" s="288" t="n">
        <v>20</v>
      </c>
      <c r="E25" s="272" t="inlineStr">
        <is>
          <t>OK</t>
        </is>
      </c>
      <c r="F25" s="774" t="inlineStr">
        <is>
          <t>Tract1_QA</t>
        </is>
      </c>
      <c r="G25" s="273" t="n"/>
    </row>
    <row r="26">
      <c r="A26" s="258" t="inlineStr">
        <is>
          <t>Tract 1</t>
        </is>
      </c>
      <c r="B26" s="260" t="inlineStr">
        <is>
          <t>Gene G. Williams</t>
        </is>
      </c>
      <c r="C26" s="261" t="n">
        <v>0.125</v>
      </c>
      <c r="D26" s="287" t="n">
        <v>10</v>
      </c>
      <c r="E26" s="272" t="inlineStr">
        <is>
          <t>OK</t>
        </is>
      </c>
      <c r="F26" s="774" t="inlineStr">
        <is>
          <t>Tract1_QA</t>
        </is>
      </c>
      <c r="G26" s="273" t="n"/>
    </row>
    <row r="27" ht="38.25" customHeight="1">
      <c r="A27" s="258" t="inlineStr">
        <is>
          <t>Tract 1</t>
        </is>
      </c>
      <c r="B27" s="260" t="inlineStr">
        <is>
          <t>James Gerard Buonaccorsi,
Mitchell-Buonaccorsi Living Trust,
Carrie Leeann Mitchell, Trustee</t>
        </is>
      </c>
      <c r="C27" s="261" t="n">
        <v>0.125</v>
      </c>
      <c r="D27" s="287" t="n">
        <v>10</v>
      </c>
      <c r="E27" s="272" t="inlineStr">
        <is>
          <t>OK</t>
        </is>
      </c>
      <c r="F27" s="774" t="inlineStr">
        <is>
          <t>Tract1_QA</t>
        </is>
      </c>
      <c r="G27" s="273" t="n"/>
    </row>
    <row r="28">
      <c r="A28" s="258" t="inlineStr">
        <is>
          <t>Tract 1</t>
        </is>
      </c>
      <c r="B28" s="260" t="inlineStr">
        <is>
          <t>Ronald Paul Dold</t>
        </is>
      </c>
      <c r="C28" s="261" t="n">
        <v>0.125</v>
      </c>
      <c r="D28" s="287" t="n">
        <v>10</v>
      </c>
      <c r="E28" s="272" t="inlineStr">
        <is>
          <t>OK</t>
        </is>
      </c>
      <c r="F28" s="774" t="inlineStr">
        <is>
          <t>Tract1_QA</t>
        </is>
      </c>
      <c r="G28" s="273" t="n"/>
    </row>
    <row r="29" ht="63.75" customHeight="1">
      <c r="A29" s="258" t="inlineStr">
        <is>
          <t>Tract 1</t>
        </is>
      </c>
      <c r="B29" s="260" t="inlineStr">
        <is>
          <t>Gena W. Moore, a/k/a Gena Mitchell
William, a/k/a Gena Williams, a/k/a
Gena Willams Moore</t>
        </is>
      </c>
      <c r="C29" s="261" t="n">
        <v>0.125</v>
      </c>
      <c r="D29" s="287" t="n">
        <v>10</v>
      </c>
      <c r="E29" s="272" t="inlineStr">
        <is>
          <t>OK</t>
        </is>
      </c>
      <c r="F29" s="774" t="inlineStr">
        <is>
          <t>Tract1_QA</t>
        </is>
      </c>
      <c r="G29" s="273" t="n"/>
    </row>
    <row r="30" ht="25.5" customHeight="1">
      <c r="A30" s="258" t="inlineStr">
        <is>
          <t>Tract 2</t>
        </is>
      </c>
      <c r="B30" s="260" t="inlineStr">
        <is>
          <t>Gertrude Goin</t>
        </is>
      </c>
      <c r="C30" s="261" t="n">
        <v>0.125</v>
      </c>
      <c r="D30" s="288" t="n">
        <v>22.5</v>
      </c>
      <c r="E30" s="272" t="inlineStr">
        <is>
          <t>Source-supported / QA current apparent</t>
        </is>
      </c>
      <c r="F30" s="774" t="inlineStr">
        <is>
          <t>Tract 2!C20:E20</t>
        </is>
      </c>
      <c r="G30" s="273" t="n"/>
    </row>
    <row r="31" ht="25.5" customHeight="1">
      <c r="A31" s="258" t="inlineStr">
        <is>
          <t>Tract 2</t>
        </is>
      </c>
      <c r="B31" s="260" t="inlineStr">
        <is>
          <t>John G. Goin</t>
        </is>
      </c>
      <c r="C31" s="261" t="n">
        <v>0.125</v>
      </c>
      <c r="D31" s="287" t="n">
        <v>22.5</v>
      </c>
      <c r="E31" s="272" t="inlineStr">
        <is>
          <t>Source-supported / QA current apparent</t>
        </is>
      </c>
      <c r="F31" s="774" t="inlineStr">
        <is>
          <t>Tract 2!C21:E21</t>
        </is>
      </c>
      <c r="G31" s="273" t="n"/>
    </row>
    <row r="32" ht="25.5" customHeight="1">
      <c r="A32" s="258" t="inlineStr">
        <is>
          <t>Tract 2</t>
        </is>
      </c>
      <c r="B32" s="260" t="inlineStr">
        <is>
          <t>Gary Dean Goin</t>
        </is>
      </c>
      <c r="C32" s="261" t="n">
        <v>0.04166667</v>
      </c>
      <c r="D32" s="287" t="n">
        <v>7.5</v>
      </c>
      <c r="E32" s="272" t="inlineStr">
        <is>
          <t>Source-supported / QA current apparent</t>
        </is>
      </c>
      <c r="F32" s="774" t="inlineStr">
        <is>
          <t>Tract 2!C25:E25</t>
        </is>
      </c>
      <c r="G32" s="266" t="n"/>
    </row>
    <row r="33" ht="26.25" customHeight="1">
      <c r="A33" s="258" t="inlineStr">
        <is>
          <t>Tract 2</t>
        </is>
      </c>
      <c r="B33" s="305" t="inlineStr">
        <is>
          <t>Vera Marlene Burroughs</t>
        </is>
      </c>
      <c r="C33" s="262" t="n">
        <v>0.04166667</v>
      </c>
      <c r="D33" s="423" t="n">
        <v>7.5</v>
      </c>
      <c r="E33" s="424" t="inlineStr">
        <is>
          <t>Source-supported / QA current apparent</t>
        </is>
      </c>
      <c r="F33" s="424" t="inlineStr">
        <is>
          <t>Tract 2!C26:E26</t>
        </is>
      </c>
      <c r="G33" s="424" t="n"/>
    </row>
    <row r="34" ht="26.25" customHeight="1">
      <c r="A34" s="424" t="inlineStr">
        <is>
          <t>Tract 2</t>
        </is>
      </c>
      <c r="B34" s="306" t="inlineStr">
        <is>
          <t>Candace Darlene Marsden</t>
        </is>
      </c>
      <c r="C34" s="290" t="n">
        <v>0.04166667</v>
      </c>
      <c r="D34" s="423" t="n">
        <v>7.5</v>
      </c>
      <c r="E34" s="424" t="inlineStr">
        <is>
          <t>Source-supported / QA current apparent</t>
        </is>
      </c>
      <c r="F34" s="424" t="inlineStr">
        <is>
          <t>Tract 2!C27:E27</t>
        </is>
      </c>
      <c r="G34" s="424" t="n"/>
    </row>
    <row r="35" ht="26.25" customHeight="1">
      <c r="A35" s="307" t="inlineStr">
        <is>
          <t>Tract 2</t>
        </is>
      </c>
      <c r="B35" s="308" t="inlineStr">
        <is>
          <t>Mountain Front Resources, LLC</t>
        </is>
      </c>
      <c r="C35" s="291" t="n">
        <v>0.03333333</v>
      </c>
      <c r="D35" s="423" t="n">
        <v>6</v>
      </c>
      <c r="E35" s="424" t="inlineStr">
        <is>
          <t>Source-supported / QA current apparent</t>
        </is>
      </c>
      <c r="F35" s="424" t="inlineStr">
        <is>
          <t>Tract 2!C36:E36</t>
        </is>
      </c>
      <c r="G35" s="424" t="n"/>
    </row>
    <row r="36" ht="26.25" customHeight="1">
      <c r="A36" s="307" t="inlineStr">
        <is>
          <t>Tract 2</t>
        </is>
      </c>
      <c r="B36" s="309" t="inlineStr">
        <is>
          <t>Dynasty Oil and Gas, LLC</t>
        </is>
      </c>
      <c r="C36" s="292" t="n">
        <v>0.0140625</v>
      </c>
      <c r="D36" s="423" t="n">
        <v>2.5312</v>
      </c>
      <c r="E36" s="424" t="inlineStr">
        <is>
          <t>Source-supported / QA current apparent</t>
        </is>
      </c>
      <c r="F36" s="424" t="inlineStr">
        <is>
          <t>Tract 2!C39:E39</t>
        </is>
      </c>
      <c r="G36" s="424" t="n"/>
    </row>
    <row r="37">
      <c r="A37" s="424" t="inlineStr">
        <is>
          <t>Tract 2</t>
        </is>
      </c>
      <c r="B37" s="275" t="inlineStr">
        <is>
          <t>Pagosa Resources, LLC</t>
        </is>
      </c>
      <c r="C37" s="775" t="n">
        <v>0.0046875</v>
      </c>
    </row>
    <row r="38">
      <c r="A38" s="424" t="inlineStr">
        <is>
          <t>Tract 2</t>
        </is>
      </c>
      <c r="B38" s="275" t="inlineStr">
        <is>
          <t>EAW Energy Partners Fund I, LP</t>
        </is>
      </c>
      <c r="C38" s="775" t="n">
        <v>0.05208333</v>
      </c>
    </row>
    <row r="39" ht="25.5" customHeight="1">
      <c r="A39" s="424" t="inlineStr">
        <is>
          <t>Tract 2</t>
        </is>
      </c>
      <c r="B39" s="275" t="inlineStr">
        <is>
          <t>Jones Wagonhill Family Revocable Trust</t>
        </is>
      </c>
      <c r="C39" s="422" t="n">
        <v>0.125</v>
      </c>
      <c r="D39" s="421" t="n">
        <v>22.5</v>
      </c>
      <c r="E39" s="258" t="inlineStr">
        <is>
          <t>Source-supported / QA current apparent</t>
        </is>
      </c>
      <c r="F39" s="258" t="inlineStr">
        <is>
          <t>Tract 2!C42:E42</t>
        </is>
      </c>
      <c r="G39" s="258" t="n"/>
    </row>
    <row r="40" ht="26.25" customHeight="1">
      <c r="A40" s="424" t="inlineStr">
        <is>
          <t>Tract 2</t>
        </is>
      </c>
      <c r="B40" s="303" t="inlineStr">
        <is>
          <t>Presidio WAB, LLC</t>
        </is>
      </c>
      <c r="C40" s="294" t="n">
        <v>0.25</v>
      </c>
      <c r="D40" s="284" t="n">
        <v>45</v>
      </c>
      <c r="E40" s="313" t="inlineStr">
        <is>
          <t>Source-supported / QA current apparent</t>
        </is>
      </c>
      <c r="F40" s="313" t="inlineStr">
        <is>
          <t>Tract 2!C43:E43</t>
        </is>
      </c>
      <c r="G40" s="313" t="n"/>
    </row>
    <row r="41" ht="25.5" customHeight="1">
      <c r="A41" s="258" t="inlineStr">
        <is>
          <t>Tract 2</t>
        </is>
      </c>
      <c r="B41" s="260" t="inlineStr">
        <is>
          <t>Wendel Lee Winkleblack, Jr., a/k/a Wendel Winkleblack</t>
        </is>
      </c>
      <c r="C41" s="261" t="n">
        <v>0.04166667</v>
      </c>
      <c r="D41" s="287" t="n">
        <v>7.5</v>
      </c>
      <c r="E41" s="272" t="inlineStr">
        <is>
          <t>Source-supported / QA current apparent</t>
        </is>
      </c>
      <c r="F41" s="776" t="inlineStr">
        <is>
          <t>Tract 2!C44:E44</t>
        </is>
      </c>
      <c r="G41" s="266" t="n"/>
    </row>
    <row r="42" ht="25.5" customHeight="1">
      <c r="A42" s="258" t="inlineStr">
        <is>
          <t>Tract 2</t>
        </is>
      </c>
      <c r="B42" s="260" t="inlineStr">
        <is>
          <t>Wendy A. Henderson</t>
        </is>
      </c>
      <c r="C42" s="261" t="n">
        <v>0.04166667</v>
      </c>
      <c r="D42" s="287" t="n">
        <v>7.5</v>
      </c>
      <c r="E42" s="272" t="inlineStr">
        <is>
          <t>Source-supported / QA current apparent</t>
        </is>
      </c>
      <c r="F42" s="774" t="inlineStr">
        <is>
          <t>Tract 2!C45:E45</t>
        </is>
      </c>
      <c r="G42" s="273" t="n"/>
    </row>
    <row r="43" ht="25.5" customHeight="1">
      <c r="A43" s="258" t="inlineStr">
        <is>
          <t>Tract 2</t>
        </is>
      </c>
      <c r="B43" s="260" t="inlineStr">
        <is>
          <t>Ashlee N. Davis</t>
        </is>
      </c>
      <c r="C43" s="261" t="n">
        <v>0.04166667</v>
      </c>
      <c r="D43" s="287" t="n">
        <v>7.5</v>
      </c>
      <c r="E43" s="320" t="inlineStr">
        <is>
          <t>Source-supported / QA current apparent</t>
        </is>
      </c>
      <c r="F43" s="777" t="inlineStr">
        <is>
          <t>Tract 2!C46:E46</t>
        </is>
      </c>
      <c r="G43" s="273" t="n"/>
    </row>
    <row r="44" ht="25.5" customHeight="1">
      <c r="A44" s="258" t="inlineStr">
        <is>
          <t>Tract 2</t>
        </is>
      </c>
      <c r="B44" s="260" t="inlineStr">
        <is>
          <t>Fleshman Agency, Inc.</t>
        </is>
      </c>
      <c r="C44" s="261" t="n">
        <v>0.02083333</v>
      </c>
      <c r="D44" s="287" t="n">
        <v>3.75</v>
      </c>
      <c r="E44" s="320" t="inlineStr">
        <is>
          <t>Source-supported / QA current apparent</t>
        </is>
      </c>
      <c r="F44" s="777" t="inlineStr">
        <is>
          <t>Tract 2!C47:E47</t>
        </is>
      </c>
      <c r="G44" s="266" t="n"/>
    </row>
    <row r="45" ht="25.5" customHeight="1">
      <c r="A45" s="424" t="inlineStr">
        <is>
          <t>Tract 3</t>
        </is>
      </c>
      <c r="B45" s="260" t="inlineStr">
        <is>
          <t>John G. Goin</t>
        </is>
      </c>
      <c r="C45" s="263" t="n">
        <v>0.125</v>
      </c>
      <c r="D45" s="287" t="n">
        <v>20</v>
      </c>
      <c r="E45" s="272" t="inlineStr">
        <is>
          <t>Source-supported / QA current apparent</t>
        </is>
      </c>
      <c r="F45" s="774" t="inlineStr">
        <is>
          <t>Tract 3!C23:E23</t>
        </is>
      </c>
      <c r="G45" s="266" t="n"/>
    </row>
    <row r="46" ht="25.5" customHeight="1">
      <c r="A46" s="258" t="inlineStr">
        <is>
          <t>Tract 3</t>
        </is>
      </c>
      <c r="B46" s="260" t="inlineStr">
        <is>
          <t>Gary Dean Goin</t>
        </is>
      </c>
      <c r="C46" s="261" t="n">
        <v>0.08333333</v>
      </c>
      <c r="D46" s="287" t="n">
        <v>13.3333</v>
      </c>
      <c r="E46" s="272" t="inlineStr">
        <is>
          <t>Source-supported / QA current apparent</t>
        </is>
      </c>
      <c r="F46" s="776" t="inlineStr">
        <is>
          <t>Tract 3!C27:E27</t>
        </is>
      </c>
      <c r="G46" s="325" t="n"/>
    </row>
    <row r="47" ht="25.5" customHeight="1">
      <c r="A47" s="258" t="inlineStr">
        <is>
          <t>Tract 3</t>
        </is>
      </c>
      <c r="B47" s="260" t="inlineStr">
        <is>
          <t>Vera Marlene Burroughs</t>
        </is>
      </c>
      <c r="C47" s="261" t="n">
        <v>0.08333333</v>
      </c>
      <c r="D47" s="287" t="n">
        <v>13.3333</v>
      </c>
      <c r="E47" s="272" t="inlineStr">
        <is>
          <t>Source-supported / QA current apparent</t>
        </is>
      </c>
      <c r="F47" s="776" t="inlineStr">
        <is>
          <t>Tract 3!C28:E28</t>
        </is>
      </c>
      <c r="G47" s="273" t="n"/>
    </row>
    <row r="48" ht="25.5" customHeight="1">
      <c r="A48" s="258" t="inlineStr">
        <is>
          <t>Tract 3</t>
        </is>
      </c>
      <c r="B48" s="260" t="inlineStr">
        <is>
          <t>Candace Darlene Marsden</t>
        </is>
      </c>
      <c r="C48" s="261" t="n">
        <v>0.08333333</v>
      </c>
      <c r="D48" s="287" t="n">
        <v>13.3333</v>
      </c>
      <c r="E48" s="272" t="inlineStr">
        <is>
          <t>Source-supported / QA current apparent</t>
        </is>
      </c>
      <c r="F48" s="776" t="inlineStr">
        <is>
          <t>Tract 3!C29:E29</t>
        </is>
      </c>
      <c r="G48" s="266" t="n"/>
    </row>
    <row r="49" ht="25.5" customHeight="1">
      <c r="A49" s="258" t="inlineStr">
        <is>
          <t>Tract 3</t>
        </is>
      </c>
      <c r="B49" s="260" t="inlineStr">
        <is>
          <t>Mountain Front Resources, LLC</t>
        </is>
      </c>
      <c r="C49" s="261" t="n">
        <v>0.03333333</v>
      </c>
      <c r="D49" s="287" t="n">
        <v>5.3333</v>
      </c>
      <c r="E49" s="272" t="inlineStr">
        <is>
          <t>Source-supported / QA current apparent</t>
        </is>
      </c>
      <c r="F49" s="774" t="inlineStr">
        <is>
          <t>Tract 3!C38:E38</t>
        </is>
      </c>
      <c r="G49" s="273" t="n"/>
    </row>
    <row r="50" ht="25.5" customHeight="1">
      <c r="A50" s="258" t="inlineStr">
        <is>
          <t>Tract 3</t>
        </is>
      </c>
      <c r="B50" s="260" t="inlineStr">
        <is>
          <t>Dynasty Oil and Gas, LLC</t>
        </is>
      </c>
      <c r="C50" s="261" t="n">
        <v>0.0140625</v>
      </c>
      <c r="D50" s="287" t="n">
        <v>2.25</v>
      </c>
      <c r="E50" s="272" t="inlineStr">
        <is>
          <t>Source-supported / QA current apparent</t>
        </is>
      </c>
      <c r="F50" s="774" t="inlineStr">
        <is>
          <t>Tract 3!C41:E41</t>
        </is>
      </c>
      <c r="G50" s="273" t="n"/>
    </row>
    <row r="51" ht="25.5" customHeight="1">
      <c r="A51" s="258" t="inlineStr">
        <is>
          <t>Tract 3</t>
        </is>
      </c>
      <c r="B51" s="260" t="inlineStr">
        <is>
          <t>Pagosa Resources, LLC</t>
        </is>
      </c>
      <c r="C51" s="261" t="n">
        <v>0.0046875</v>
      </c>
      <c r="D51" s="287" t="n">
        <v>0.75</v>
      </c>
      <c r="E51" s="272" t="inlineStr">
        <is>
          <t>Source-supported / QA current apparent</t>
        </is>
      </c>
      <c r="F51" s="774" t="inlineStr">
        <is>
          <t>Tract 3!C42:E42</t>
        </is>
      </c>
      <c r="G51" s="273" t="n"/>
    </row>
    <row r="52" ht="25.5" customHeight="1">
      <c r="A52" s="258" t="inlineStr">
        <is>
          <t>Tract 3</t>
        </is>
      </c>
      <c r="B52" s="260" t="inlineStr">
        <is>
          <t>EAW Energy Partners Fund I, LP</t>
        </is>
      </c>
      <c r="C52" s="261" t="n">
        <v>0.05208333</v>
      </c>
      <c r="D52" s="287" t="n">
        <v>8.333299999999999</v>
      </c>
      <c r="E52" s="272" t="inlineStr">
        <is>
          <t>Source-supported / QA current apparent</t>
        </is>
      </c>
      <c r="F52" s="774" t="inlineStr">
        <is>
          <t>Tract 3!C43:E43</t>
        </is>
      </c>
      <c r="G52" s="273" t="n"/>
    </row>
    <row r="53" ht="25.5" customHeight="1">
      <c r="A53" s="258" t="inlineStr">
        <is>
          <t>Tract 3</t>
        </is>
      </c>
      <c r="B53" s="260" t="inlineStr">
        <is>
          <t>Jones Wagonhill Family Revocable Trust</t>
        </is>
      </c>
      <c r="C53" s="261" t="n">
        <v>0.125</v>
      </c>
      <c r="D53" s="287" t="n">
        <v>20</v>
      </c>
      <c r="E53" s="272" t="inlineStr">
        <is>
          <t>Source-supported / QA current apparent</t>
        </is>
      </c>
      <c r="F53" s="774" t="inlineStr">
        <is>
          <t>Tract 3!C44:E44</t>
        </is>
      </c>
      <c r="G53" s="266" t="n"/>
    </row>
    <row r="54" ht="25.5" customHeight="1">
      <c r="A54" s="258" t="inlineStr">
        <is>
          <t>Tract 3</t>
        </is>
      </c>
      <c r="B54" s="260" t="inlineStr">
        <is>
          <t>Presidio WAB, LLC</t>
        </is>
      </c>
      <c r="C54" s="261" t="n">
        <v>0.25</v>
      </c>
      <c r="D54" s="287" t="n">
        <v>40</v>
      </c>
      <c r="E54" s="272" t="inlineStr">
        <is>
          <t>Source-supported / QA current apparent</t>
        </is>
      </c>
      <c r="F54" s="774" t="inlineStr">
        <is>
          <t>Tract 3!C45:E45</t>
        </is>
      </c>
      <c r="G54" s="273" t="n"/>
    </row>
    <row r="55" ht="25.5" customHeight="1">
      <c r="A55" s="258" t="inlineStr">
        <is>
          <t>Tract 3</t>
        </is>
      </c>
      <c r="B55" s="260" t="inlineStr">
        <is>
          <t>Wendel Lee Winkleblack, Jr., a/k/a Wendel Winkleblack</t>
        </is>
      </c>
      <c r="C55" s="261" t="n">
        <v>0.04166667</v>
      </c>
      <c r="D55" s="287" t="n">
        <v>6.6667</v>
      </c>
      <c r="E55" s="272" t="inlineStr">
        <is>
          <t>Source-supported / QA current apparent</t>
        </is>
      </c>
      <c r="F55" s="774" t="inlineStr">
        <is>
          <t>Tract 3!C46:E46</t>
        </is>
      </c>
      <c r="G55" s="273" t="n"/>
    </row>
    <row r="56" ht="26.25" customHeight="1">
      <c r="A56" s="424" t="inlineStr">
        <is>
          <t>Tract 3</t>
        </is>
      </c>
      <c r="B56" s="305" t="inlineStr">
        <is>
          <t>Wendy A. Henderson</t>
        </is>
      </c>
      <c r="C56" s="262" t="n">
        <v>0.04166667</v>
      </c>
      <c r="D56" s="295" t="n">
        <v>6.6667</v>
      </c>
      <c r="E56" s="424" t="inlineStr">
        <is>
          <t>Source-supported / QA current apparent</t>
        </is>
      </c>
      <c r="F56" s="424" t="inlineStr">
        <is>
          <t>Tract 3!C47:E47</t>
        </is>
      </c>
      <c r="G56" s="424" t="n"/>
    </row>
    <row r="57" ht="26.25" customHeight="1">
      <c r="A57" s="424" t="inlineStr">
        <is>
          <t>Tract 3</t>
        </is>
      </c>
      <c r="B57" s="306" t="inlineStr">
        <is>
          <t>Ashlee N. Davis</t>
        </is>
      </c>
      <c r="C57" s="262" t="n">
        <v>0.04166667</v>
      </c>
      <c r="D57" s="423" t="n">
        <v>6.6667</v>
      </c>
      <c r="E57" s="424" t="inlineStr">
        <is>
          <t>Source-supported / QA current apparent</t>
        </is>
      </c>
      <c r="F57" s="424" t="inlineStr">
        <is>
          <t>Tract 3!C48:E48</t>
        </is>
      </c>
      <c r="G57" s="424" t="n"/>
    </row>
    <row r="58" ht="25.5" customHeight="1">
      <c r="A58" s="424" t="inlineStr">
        <is>
          <t>Tract 3</t>
        </is>
      </c>
      <c r="B58" s="275" t="inlineStr">
        <is>
          <t>Fleshman Agency, Inc.</t>
        </is>
      </c>
      <c r="C58" s="422" t="n">
        <v>0.02083333</v>
      </c>
      <c r="D58" s="421" t="n">
        <v>3.3333</v>
      </c>
      <c r="E58" s="258" t="inlineStr">
        <is>
          <t>Source-supported / QA current apparent</t>
        </is>
      </c>
      <c r="F58" s="258" t="inlineStr">
        <is>
          <t>Tract 3!C49:E49</t>
        </is>
      </c>
      <c r="G58" s="258" t="n"/>
    </row>
    <row r="59" ht="25.5" customHeight="1">
      <c r="A59" s="424" t="inlineStr">
        <is>
          <t>Tract 4</t>
        </is>
      </c>
      <c r="B59" s="275" t="inlineStr">
        <is>
          <t>Jane Ann Fell, as Trustee of the Jane Ann Fell Trust</t>
        </is>
      </c>
      <c r="C59" s="422" t="n">
        <v>0.125</v>
      </c>
      <c r="D59" s="421" t="n">
        <v>20</v>
      </c>
      <c r="E59" s="258" t="inlineStr">
        <is>
          <t>Source-supported / QA current apparent</t>
        </is>
      </c>
      <c r="F59" s="258" t="inlineStr">
        <is>
          <t>Tract 4!C20:E20</t>
        </is>
      </c>
      <c r="G59" s="258" t="n"/>
    </row>
    <row r="60" ht="38.25" customHeight="1">
      <c r="A60" s="424" t="inlineStr">
        <is>
          <t>Tract 4</t>
        </is>
      </c>
      <c r="B60" s="275" t="inlineStr">
        <is>
          <t>Michael W. Muncy, Trustee of the Michael W. Muncy 2001 Revocable Trust UTA Dated 08/22/2001</t>
        </is>
      </c>
      <c r="C60" s="775" t="n">
        <v>0.03125</v>
      </c>
    </row>
    <row r="61">
      <c r="A61" s="424" t="inlineStr">
        <is>
          <t>Tract 4</t>
        </is>
      </c>
      <c r="B61" s="275" t="inlineStr">
        <is>
          <t>L.P. Venture Capital, Inc.</t>
        </is>
      </c>
      <c r="C61" s="775" t="n">
        <v>0.0625</v>
      </c>
    </row>
    <row r="62" ht="26.25" customHeight="1">
      <c r="A62" s="424" t="inlineStr">
        <is>
          <t>Tract 4</t>
        </is>
      </c>
      <c r="B62" s="275" t="inlineStr">
        <is>
          <t>GB Energy, Inc.</t>
        </is>
      </c>
      <c r="C62" s="422" t="n">
        <v>0.03125</v>
      </c>
      <c r="D62" s="423" t="n">
        <v>5</v>
      </c>
      <c r="E62" s="424" t="inlineStr">
        <is>
          <t>Source-supported / QA current apparent</t>
        </is>
      </c>
      <c r="F62" s="424" t="inlineStr">
        <is>
          <t>Tract 4!C25:E25</t>
        </is>
      </c>
      <c r="G62" s="424" t="n"/>
    </row>
    <row r="63" ht="26.25" customHeight="1">
      <c r="A63" s="424" t="inlineStr">
        <is>
          <t>Tract 4</t>
        </is>
      </c>
      <c r="B63" s="303" t="inlineStr">
        <is>
          <t>Dustin Deal, LLC</t>
        </is>
      </c>
      <c r="C63" s="294" t="n">
        <v>0.125</v>
      </c>
      <c r="D63" s="284" t="n">
        <v>20</v>
      </c>
      <c r="E63" s="313" t="inlineStr">
        <is>
          <t>Source-supported / QA current apparent</t>
        </is>
      </c>
      <c r="F63" s="313" t="inlineStr">
        <is>
          <t>Tract 4!C26:E26</t>
        </is>
      </c>
      <c r="G63" s="326" t="n"/>
    </row>
    <row r="64" ht="25.5" customHeight="1">
      <c r="A64" s="424" t="inlineStr">
        <is>
          <t>Tract 4</t>
        </is>
      </c>
      <c r="B64" s="260" t="inlineStr">
        <is>
          <t>Lakewind, LLC</t>
        </is>
      </c>
      <c r="C64" s="263" t="n">
        <v>0.03125</v>
      </c>
      <c r="D64" s="287" t="n">
        <v>5</v>
      </c>
      <c r="E64" s="320" t="inlineStr">
        <is>
          <t>Source-supported / QA current apparent</t>
        </is>
      </c>
      <c r="F64" s="777" t="inlineStr">
        <is>
          <t>Tract 4!C27:E27</t>
        </is>
      </c>
      <c r="G64" s="266" t="n"/>
    </row>
    <row r="65" ht="25.5" customHeight="1">
      <c r="A65" s="424" t="inlineStr">
        <is>
          <t>Tract 4</t>
        </is>
      </c>
      <c r="B65" s="260" t="inlineStr">
        <is>
          <t>Anchura Energy, LLC</t>
        </is>
      </c>
      <c r="C65" s="263" t="n">
        <v>0.03125</v>
      </c>
      <c r="D65" s="287" t="n">
        <v>5</v>
      </c>
      <c r="E65" s="272" t="inlineStr">
        <is>
          <t>Source-supported / QA current apparent</t>
        </is>
      </c>
      <c r="F65" s="774" t="inlineStr">
        <is>
          <t>Tract 4!C28:E28</t>
        </is>
      </c>
      <c r="G65" s="264" t="n"/>
    </row>
    <row r="66" ht="25.5" customHeight="1">
      <c r="A66" s="424" t="inlineStr">
        <is>
          <t>Tract 4</t>
        </is>
      </c>
      <c r="B66" s="260" t="inlineStr">
        <is>
          <t>Fleshman Agency, Inc.</t>
        </is>
      </c>
      <c r="C66" s="263" t="n">
        <v>0.0625</v>
      </c>
      <c r="D66" s="287" t="n">
        <v>10</v>
      </c>
      <c r="E66" s="320" t="inlineStr">
        <is>
          <t>Source-supported / QA current apparent</t>
        </is>
      </c>
      <c r="F66" s="777" t="inlineStr">
        <is>
          <t>Tract 4!C29:E29</t>
        </is>
      </c>
      <c r="G66" s="264" t="n"/>
    </row>
    <row r="67" ht="38.25" customHeight="1">
      <c r="A67" s="424" t="inlineStr">
        <is>
          <t>Tract 4</t>
        </is>
      </c>
      <c r="B67" s="260" t="inlineStr">
        <is>
          <t>Toby R. Fell, Trustee of the Trustee of the Morris B. Fell Revocable Trust Dated November 1, 1991</t>
        </is>
      </c>
      <c r="C67" s="263" t="n">
        <v>0.5</v>
      </c>
      <c r="D67" s="287" t="n">
        <v>80</v>
      </c>
      <c r="E67" s="272" t="inlineStr">
        <is>
          <t>Source-supported / QA current apparent</t>
        </is>
      </c>
      <c r="F67" s="774" t="inlineStr">
        <is>
          <t>Tract 4!C31:E31</t>
        </is>
      </c>
      <c r="G67" s="264" t="n"/>
    </row>
    <row r="68" ht="25.5" customHeight="1">
      <c r="A68" s="424" t="inlineStr">
        <is>
          <t>Tract 5</t>
        </is>
      </c>
      <c r="B68" s="260" t="inlineStr">
        <is>
          <t>Gertrude Goin</t>
        </is>
      </c>
      <c r="C68" s="263" t="n">
        <v>0.125</v>
      </c>
      <c r="D68" s="287" t="n">
        <v>14.4169</v>
      </c>
      <c r="E68" s="272" t="inlineStr">
        <is>
          <t>Source-supported / QA current apparent</t>
        </is>
      </c>
      <c r="F68" s="776" t="inlineStr">
        <is>
          <t>Tract 5!C22:E22</t>
        </is>
      </c>
      <c r="G68" s="264" t="n"/>
    </row>
    <row r="69" ht="25.5" customHeight="1">
      <c r="A69" s="424" t="inlineStr">
        <is>
          <t>Tract 5</t>
        </is>
      </c>
      <c r="B69" s="260" t="inlineStr">
        <is>
          <t>John G. Goin</t>
        </is>
      </c>
      <c r="C69" s="263" t="n">
        <v>0.125</v>
      </c>
      <c r="D69" s="287" t="n">
        <v>14.4169</v>
      </c>
      <c r="E69" s="272" t="inlineStr">
        <is>
          <t>Source-supported / QA current apparent</t>
        </is>
      </c>
      <c r="F69" s="776" t="inlineStr">
        <is>
          <t>Tract 5!C23:E23</t>
        </is>
      </c>
      <c r="G69" s="266" t="n"/>
    </row>
    <row r="70" ht="25.5" customHeight="1">
      <c r="A70" s="424" t="inlineStr">
        <is>
          <t>Tract 5</t>
        </is>
      </c>
      <c r="B70" s="260" t="inlineStr">
        <is>
          <t>Gary Dean Goin</t>
        </is>
      </c>
      <c r="C70" s="263" t="n">
        <v>0.04166667</v>
      </c>
      <c r="D70" s="287" t="n">
        <v>4.8056</v>
      </c>
      <c r="E70" s="272" t="inlineStr">
        <is>
          <t>Source-supported / QA current apparent</t>
        </is>
      </c>
      <c r="F70" s="774" t="inlineStr">
        <is>
          <t>Tract 5!C27:E27</t>
        </is>
      </c>
      <c r="G70" s="266" t="n"/>
    </row>
    <row r="71" ht="25.5" customHeight="1">
      <c r="A71" s="424" t="inlineStr">
        <is>
          <t>Tract 5</t>
        </is>
      </c>
      <c r="B71" s="260" t="inlineStr">
        <is>
          <t>Vera Marlene Burroughs</t>
        </is>
      </c>
      <c r="C71" s="263" t="n">
        <v>0.04166667</v>
      </c>
      <c r="D71" s="287" t="n">
        <v>4.8056</v>
      </c>
      <c r="E71" s="272" t="inlineStr">
        <is>
          <t>Source-supported / QA current apparent</t>
        </is>
      </c>
      <c r="F71" s="774" t="inlineStr">
        <is>
          <t>Tract 5!C28:E28</t>
        </is>
      </c>
      <c r="G71" s="264" t="n"/>
    </row>
    <row r="72" ht="25.5" customHeight="1">
      <c r="A72" s="424" t="inlineStr">
        <is>
          <t>Tract 5</t>
        </is>
      </c>
      <c r="B72" s="260" t="inlineStr">
        <is>
          <t>Candace Darlene Marsden</t>
        </is>
      </c>
      <c r="C72" s="263" t="n">
        <v>0.04166667</v>
      </c>
      <c r="D72" s="287" t="n">
        <v>4.8056</v>
      </c>
      <c r="E72" s="272" t="inlineStr">
        <is>
          <t>Source-supported / QA current apparent</t>
        </is>
      </c>
      <c r="F72" s="774" t="inlineStr">
        <is>
          <t>Tract 5!C29:E29</t>
        </is>
      </c>
      <c r="G72" s="264" t="n"/>
    </row>
    <row r="73" ht="25.5" customHeight="1">
      <c r="A73" s="424" t="inlineStr">
        <is>
          <t>Tract 5</t>
        </is>
      </c>
      <c r="B73" s="260" t="inlineStr">
        <is>
          <t>Mountain Front Resources, LLC</t>
        </is>
      </c>
      <c r="C73" s="263" t="n">
        <v>0.03333333</v>
      </c>
      <c r="D73" s="287" t="n">
        <v>3.8445</v>
      </c>
      <c r="E73" s="272" t="inlineStr">
        <is>
          <t>Source-supported / QA current apparent</t>
        </is>
      </c>
      <c r="F73" s="774" t="inlineStr">
        <is>
          <t>Tract 5!C38:E38</t>
        </is>
      </c>
      <c r="G73" s="264" t="n"/>
    </row>
    <row r="74" ht="25.5" customHeight="1">
      <c r="A74" s="424" t="inlineStr">
        <is>
          <t>Tract 5</t>
        </is>
      </c>
      <c r="B74" s="260" t="inlineStr">
        <is>
          <t>Dynasty Oil and Gas, LLC</t>
        </is>
      </c>
      <c r="C74" s="263" t="n">
        <v>0.0140625</v>
      </c>
      <c r="D74" s="287" t="n">
        <v>1.6219</v>
      </c>
      <c r="E74" s="320" t="inlineStr">
        <is>
          <t>Source-supported / QA current apparent</t>
        </is>
      </c>
      <c r="F74" s="777" t="inlineStr">
        <is>
          <t>Tract 5!C41:E41</t>
        </is>
      </c>
      <c r="G74" s="266" t="n"/>
    </row>
    <row r="75" ht="25.5" customHeight="1">
      <c r="A75" s="258" t="inlineStr">
        <is>
          <t>Tract 5</t>
        </is>
      </c>
      <c r="B75" s="260" t="inlineStr">
        <is>
          <t>Pagosa Resources, LLC</t>
        </is>
      </c>
      <c r="C75" s="261" t="n">
        <v>0.0046875</v>
      </c>
      <c r="D75" s="287" t="n">
        <v>0.5406</v>
      </c>
      <c r="E75" s="272" t="inlineStr">
        <is>
          <t>Source-supported / QA current apparent</t>
        </is>
      </c>
      <c r="F75" s="774" t="inlineStr">
        <is>
          <t>Tract 5!C42:E42</t>
        </is>
      </c>
      <c r="G75" s="273" t="n"/>
    </row>
    <row r="76" ht="25.5" customHeight="1">
      <c r="A76" s="424" t="inlineStr">
        <is>
          <t>Tract 5</t>
        </is>
      </c>
      <c r="B76" s="260" t="inlineStr">
        <is>
          <t>EAW Energy Partners Fund I, LP</t>
        </is>
      </c>
      <c r="C76" s="263" t="n">
        <v>0.05208333</v>
      </c>
      <c r="D76" s="287" t="n">
        <v>6.007</v>
      </c>
      <c r="E76" s="272" t="inlineStr">
        <is>
          <t>Source-supported / QA current apparent</t>
        </is>
      </c>
      <c r="F76" s="774" t="inlineStr">
        <is>
          <t>Tract 5!C43:E43</t>
        </is>
      </c>
      <c r="G76" s="264" t="n"/>
    </row>
    <row r="77" ht="25.5" customHeight="1">
      <c r="A77" s="424" t="inlineStr">
        <is>
          <t>Tract 5</t>
        </is>
      </c>
      <c r="B77" s="260" t="inlineStr">
        <is>
          <t>Jones Wagonhill Family Revocable Trust</t>
        </is>
      </c>
      <c r="C77" s="263" t="n">
        <v>0.125</v>
      </c>
      <c r="D77" s="287" t="n">
        <v>14.4169</v>
      </c>
      <c r="E77" s="272" t="inlineStr">
        <is>
          <t>Source-supported / QA current apparent</t>
        </is>
      </c>
      <c r="F77" s="774" t="inlineStr">
        <is>
          <t>Tract 5!C44:E44</t>
        </is>
      </c>
      <c r="G77" s="264" t="n"/>
    </row>
    <row r="78" ht="26.25" customHeight="1">
      <c r="A78" s="424" t="inlineStr">
        <is>
          <t>Tract 5</t>
        </is>
      </c>
      <c r="B78" s="305" t="inlineStr">
        <is>
          <t>Presidio WAB, LLC</t>
        </is>
      </c>
      <c r="C78" s="262" t="n">
        <v>0.25</v>
      </c>
      <c r="D78" s="295" t="n">
        <v>28.8337</v>
      </c>
      <c r="E78" s="424" t="inlineStr">
        <is>
          <t>Source-supported / QA current apparent</t>
        </is>
      </c>
      <c r="F78" s="424" t="inlineStr">
        <is>
          <t>Tract 5!C45:E45</t>
        </is>
      </c>
      <c r="G78" s="424" t="n"/>
    </row>
    <row r="79" ht="26.25" customHeight="1">
      <c r="A79" s="424" t="inlineStr">
        <is>
          <t>Tract 5</t>
        </is>
      </c>
      <c r="B79" s="306" t="inlineStr">
        <is>
          <t>Wendel Lee Winkleblack, Jr., a/k/a Wendel Winkleblack</t>
        </is>
      </c>
      <c r="C79" s="290" t="n">
        <v>0.04166667</v>
      </c>
      <c r="D79" s="423" t="n">
        <v>4.8056</v>
      </c>
      <c r="E79" s="424" t="inlineStr">
        <is>
          <t>Source-supported / QA current apparent</t>
        </is>
      </c>
      <c r="F79" s="424" t="inlineStr">
        <is>
          <t>Tract 5!C46:E46</t>
        </is>
      </c>
      <c r="G79" s="424" t="n"/>
    </row>
    <row r="80" ht="25.5" customHeight="1">
      <c r="A80" s="424" t="inlineStr">
        <is>
          <t>Tract 5</t>
        </is>
      </c>
      <c r="B80" s="275" t="inlineStr">
        <is>
          <t>Wendy A. Henderson</t>
        </is>
      </c>
      <c r="C80" s="422" t="n">
        <v>0.04166667</v>
      </c>
      <c r="D80" s="421" t="n">
        <v>4.8056</v>
      </c>
      <c r="E80" s="258" t="inlineStr">
        <is>
          <t>Source-supported / QA current apparent</t>
        </is>
      </c>
      <c r="F80" s="258" t="inlineStr">
        <is>
          <t>Tract 5!C47:E47</t>
        </is>
      </c>
      <c r="G80" s="258" t="n"/>
    </row>
    <row r="81">
      <c r="A81" s="424" t="inlineStr">
        <is>
          <t>Tract 5</t>
        </is>
      </c>
      <c r="B81" s="275" t="inlineStr">
        <is>
          <t>Ashlee N. Davis</t>
        </is>
      </c>
      <c r="C81" s="775" t="n">
        <v>0.04166667</v>
      </c>
    </row>
    <row r="82">
      <c r="A82" s="424" t="inlineStr">
        <is>
          <t>Tract 5</t>
        </is>
      </c>
      <c r="B82" s="275" t="inlineStr">
        <is>
          <t>Fleshman Agency, Inc.</t>
        </is>
      </c>
      <c r="C82" s="775" t="n">
        <v>0.02083333</v>
      </c>
    </row>
    <row r="83">
      <c r="A83" s="424" t="n"/>
      <c r="B83" s="275" t="n"/>
      <c r="C83" s="421" t="n"/>
      <c r="D83" s="423" t="n"/>
      <c r="E83" s="424" t="n"/>
      <c r="F83" s="424" t="n"/>
      <c r="G83" s="424" t="n"/>
    </row>
    <row r="84" ht="38.25" customHeight="1">
      <c r="A84" s="426" t="inlineStr">
        <is>
          <t>LEASE / OGL SUMMARY</t>
        </is>
      </c>
      <c r="B84" s="277" t="inlineStr">
        <is>
          <t>OGL status is source-posture only; HBP is Assumed / Client to Confirm unless independently certified. Tract numbers below refer to chain-sheet groups (detail sheets Tract 1–5).</t>
        </is>
      </c>
      <c r="C84" s="420" t="n"/>
      <c r="D84" s="420" t="n"/>
      <c r="E84" s="277" t="n"/>
      <c r="F84" s="277" t="n"/>
      <c r="G84" s="277" t="n"/>
    </row>
    <row r="85">
      <c r="A85" s="310" t="inlineStr">
        <is>
          <t>Tract</t>
        </is>
      </c>
      <c r="B85" s="311" t="inlineStr">
        <is>
          <t>OGL Rows</t>
        </is>
      </c>
      <c r="C85" s="296" t="inlineStr">
        <is>
          <t>OGL / HBP Status</t>
        </is>
      </c>
      <c r="D85" s="296" t="inlineStr">
        <is>
          <t>Depth / Top OGL</t>
        </is>
      </c>
      <c r="E85" s="327" t="inlineStr">
        <is>
          <t>Royalty / Burden</t>
        </is>
      </c>
      <c r="F85" s="327" t="inlineStr">
        <is>
          <t>Source</t>
        </is>
      </c>
      <c r="G85" s="328" t="inlineStr">
        <is>
          <t>Notes</t>
        </is>
      </c>
    </row>
    <row r="86" ht="38.25" customHeight="1">
      <c r="A86" s="424" t="inlineStr">
        <is>
          <t>Tract 1</t>
        </is>
      </c>
      <c r="B86" s="260" t="n">
        <v>7</v>
      </c>
      <c r="C86" s="263" t="inlineStr">
        <is>
          <t>HBP/LH retained as source posture; Assumed / Not Certified</t>
        </is>
      </c>
      <c r="D86" s="287" t="inlineStr">
        <is>
          <t>See OGL/WI sheets</t>
        </is>
      </c>
      <c r="E86" s="272" t="inlineStr">
        <is>
          <t>Royalty per OGL row; not restated where unsupported</t>
        </is>
      </c>
      <c r="F86" s="777" t="inlineStr">
        <is>
          <t>OGL + WI_QA</t>
        </is>
      </c>
      <c r="G86" s="264" t="inlineStr">
        <is>
          <t>Includes Silver Oak/top-lease rows preserved as top leases only where source-backed.</t>
        </is>
      </c>
    </row>
    <row r="87" ht="25.5" customHeight="1">
      <c r="A87" s="424" t="inlineStr">
        <is>
          <t>Tract 2</t>
        </is>
      </c>
      <c r="B87" s="260" t="n">
        <v>18</v>
      </c>
      <c r="C87" s="263" t="inlineStr">
        <is>
          <t>HBP/LH retained as source posture; Assumed / Not Certified</t>
        </is>
      </c>
      <c r="D87" s="287" t="inlineStr">
        <is>
          <t>See OGL/WI sheets</t>
        </is>
      </c>
      <c r="E87" s="272" t="inlineStr">
        <is>
          <t>Royalty per OGL row; not restated where unsupported</t>
        </is>
      </c>
      <c r="F87" s="774" t="inlineStr">
        <is>
          <t>OGL + WI_QA</t>
        </is>
      </c>
      <c r="G87" s="264" t="inlineStr">
        <is>
          <t>Legal-supported OGL rows only; no leasehold ownership certified.</t>
        </is>
      </c>
    </row>
    <row r="88" ht="25.5" customHeight="1">
      <c r="A88" s="424" t="inlineStr">
        <is>
          <t>Tract 3</t>
        </is>
      </c>
      <c r="B88" s="260" t="n">
        <v>36</v>
      </c>
      <c r="C88" s="263" t="inlineStr">
        <is>
          <t>HBP/LH retained as source posture; Assumed / Not Certified</t>
        </is>
      </c>
      <c r="D88" s="287" t="inlineStr">
        <is>
          <t>Depth-limited leases present; see WI 2</t>
        </is>
      </c>
      <c r="E88" s="272" t="inlineStr">
        <is>
          <t>Royalty per OGL row; not restated where unsupported</t>
        </is>
      </c>
      <c r="F88" s="777" t="inlineStr">
        <is>
          <t>OGL + WI_QA</t>
        </is>
      </c>
      <c r="G88" s="264" t="inlineStr">
        <is>
          <t>Legal-supported OGL rows only; no leasehold ownership certified.</t>
        </is>
      </c>
    </row>
    <row r="89" ht="140.25" customHeight="1">
      <c r="A89" s="424" t="inlineStr">
        <is>
          <t>Tract 4</t>
        </is>
      </c>
      <c r="B89" s="260" t="n">
        <v>4</v>
      </c>
      <c r="C89" s="263" t="inlineStr">
        <is>
          <t>HBP/LH retained as source posture; Assumed / Not Certified</t>
        </is>
      </c>
      <c r="D89" s="287" t="inlineStr">
        <is>
          <t>Acreage discrepancy; lease coverage needs confirmation</t>
        </is>
      </c>
      <c r="E89" s="272" t="inlineStr">
        <is>
          <t>Royalty per OGL row; not restated where unsupported</t>
        </is>
      </c>
      <c r="F89" s="777" t="inlineStr">
        <is>
          <t>OGL + WI_QA</t>
        </is>
      </c>
      <c r="G89" s="264" t="inlineStr">
        <is>
          <t>Acreage Verification: Template uses 92.135 acres; source summaries also reference 92.085 acres for Tract 4. Do not force acreage without source confirmation. | Net Acre Verification: Current owner net acres sum to 160.000 while tract gross acres are shown as 92.135; preserve as Needs Verification until source acreage/f</t>
        </is>
      </c>
    </row>
    <row r="90" ht="51" customHeight="1">
      <c r="A90" s="424" t="inlineStr">
        <is>
          <t>Tract 5</t>
        </is>
      </c>
      <c r="B90" s="260" t="n">
        <v>18</v>
      </c>
      <c r="C90" s="263" t="inlineStr">
        <is>
          <t>HBP/LH retained as source posture; Assumed / Not Certified</t>
        </is>
      </c>
      <c r="D90" s="287" t="inlineStr">
        <is>
          <t>Depth clauses and broad Lot 3 calls require review</t>
        </is>
      </c>
      <c r="E90" s="272" t="inlineStr">
        <is>
          <t>Royalty per OGL row; not restated where unsupported</t>
        </is>
      </c>
      <c r="F90" s="776" t="inlineStr">
        <is>
          <t>OGL + WI_QA</t>
        </is>
      </c>
      <c r="G90" s="264" t="inlineStr">
        <is>
          <t>Lot 3 Verification: Any legal stating Lot 3 without S/2 is listed as Needs Verification and not silently credited to Tract 5.</t>
        </is>
      </c>
    </row>
    <row r="91">
      <c r="A91" s="424" t="n"/>
      <c r="B91" s="260" t="n"/>
      <c r="C91" s="263" t="n"/>
      <c r="D91" s="287" t="n"/>
      <c r="E91" s="272" t="n"/>
      <c r="F91" s="776" t="n"/>
      <c r="G91" s="266" t="n"/>
    </row>
    <row r="92" ht="51" customHeight="1">
      <c r="A92" s="426" t="inlineStr">
        <is>
          <t>WI SUMMARY</t>
        </is>
      </c>
      <c r="B92" s="278" t="inlineStr">
        <is>
          <t>WI/NRI not certified; no WI calculated unless lease ownership, assignments, burden, acreage, and depth are source-supported.</t>
        </is>
      </c>
      <c r="C92" s="282" t="n"/>
      <c r="D92" s="285" t="n"/>
      <c r="E92" s="329" t="n"/>
      <c r="F92" s="778" t="n"/>
      <c r="G92" s="331" t="n"/>
    </row>
    <row r="93">
      <c r="A93" s="310" t="inlineStr">
        <is>
          <t>OGL rows reviewed</t>
        </is>
      </c>
      <c r="B93" s="280" t="n">
        <v>69</v>
      </c>
      <c r="C93" s="283" t="inlineStr">
        <is>
          <t>General WI 1 rows</t>
        </is>
      </c>
      <c r="D93" s="286" t="n">
        <v>49</v>
      </c>
      <c r="E93" s="317" t="inlineStr">
        <is>
          <t>Depth WI 2 rows</t>
        </is>
      </c>
      <c r="F93" s="773" t="n">
        <v>14</v>
      </c>
      <c r="G93" s="319" t="inlineStr">
        <is>
          <t>Top lease rows: 6</t>
        </is>
      </c>
    </row>
    <row r="94" ht="26.25" customHeight="1">
      <c r="A94" s="310" t="inlineStr">
        <is>
          <t>Assignment/WI-control rows reviewed</t>
        </is>
      </c>
      <c r="B94" s="280" t="n">
        <v>81</v>
      </c>
      <c r="C94" s="283" t="inlineStr">
        <is>
          <t>WI status</t>
        </is>
      </c>
      <c r="D94" s="286" t="inlineStr">
        <is>
          <t>Not certified</t>
        </is>
      </c>
      <c r="E94" s="317" t="inlineStr">
        <is>
          <t>NRI status</t>
        </is>
      </c>
      <c r="F94" s="773" t="inlineStr">
        <is>
          <t>Not certified</t>
        </is>
      </c>
      <c r="G94" s="319" t="inlineStr">
        <is>
          <t>HBP: Assumed / Not Certified</t>
        </is>
      </c>
    </row>
    <row r="95">
      <c r="A95" s="424" t="n"/>
      <c r="B95" s="305" t="n"/>
      <c r="C95" s="262" t="n"/>
      <c r="D95" s="295" t="n"/>
      <c r="E95" s="424" t="n"/>
      <c r="F95" s="424" t="n"/>
      <c r="G95" s="424" t="n"/>
    </row>
    <row r="96" ht="63.75" customHeight="1">
      <c r="A96" s="426" t="inlineStr">
        <is>
          <t>WELL SUMMARY</t>
        </is>
      </c>
      <c r="B96" s="312" t="inlineStr">
        <is>
          <t>One named well/wellbore is source-supported: Alexander 1-31; API/operator/status/formation/spud/completion/production/plugging remain Needs Verification.</t>
        </is>
      </c>
      <c r="C96" s="297" t="n"/>
      <c r="D96" s="425" t="n"/>
      <c r="E96" s="426" t="n"/>
      <c r="F96" s="426" t="inlineStr">
        <is>
          <t>Well 1 / Runsheet rows 495, 524, 525, 540, 542</t>
        </is>
      </c>
      <c r="G96" s="426" t="n"/>
    </row>
    <row r="97">
      <c r="A97" s="424" t="n"/>
      <c r="B97" s="275" t="n"/>
      <c r="C97" s="421" t="n"/>
      <c r="D97" s="421" t="n"/>
      <c r="E97" s="258" t="n"/>
      <c r="F97" s="258" t="n"/>
      <c r="G97" s="258" t="n"/>
    </row>
    <row r="98" ht="25.5" customHeight="1">
      <c r="A98" s="426" t="inlineStr">
        <is>
          <t>CURATIVE / OPEN ISSUES</t>
        </is>
      </c>
      <c r="B98" s="277" t="inlineStr">
        <is>
          <t>Do not treat the following as cured by this Title sheet.</t>
        </is>
      </c>
      <c r="C98" s="779" t="n"/>
    </row>
    <row r="99" ht="51" customHeight="1">
      <c r="A99" s="424" t="inlineStr">
        <is>
          <t>Tract 4 acreage</t>
        </is>
      </c>
      <c r="B99" s="275" t="inlineStr">
        <is>
          <t>Template/tract sheet shows 92.135 acres; source summaries also reference 92.085; owner net acres sum appears inconsistent.</t>
        </is>
      </c>
      <c r="C99" s="780" t="inlineStr">
        <is>
          <t>Needs Verification</t>
        </is>
      </c>
    </row>
    <row r="100" ht="38.25" customHeight="1">
      <c r="A100" s="424" t="inlineStr">
        <is>
          <t>Tract 5 Lot 3 calls</t>
        </is>
      </c>
      <c r="B100" s="275" t="inlineStr">
        <is>
          <t>Broad Lot 3 calls are not silently credited to S/2 Lot 3 unless S/2 is stated.</t>
        </is>
      </c>
      <c r="C100" s="421" t="inlineStr">
        <is>
          <t>Needs Verification</t>
        </is>
      </c>
      <c r="D100" s="423" t="n"/>
      <c r="E100" s="424" t="n"/>
      <c r="F100" s="424" t="inlineStr">
        <is>
          <t>Tract5_QA</t>
        </is>
      </c>
      <c r="G100" s="424" t="n"/>
    </row>
    <row r="101" ht="51" customHeight="1">
      <c r="A101" s="424" t="inlineStr">
        <is>
          <t>No-source conveyances</t>
        </is>
      </c>
      <c r="B101" s="275" t="inlineStr">
        <is>
          <t>Rows with Notes stating no source of title or confirm ownership remain curative and are not treated as certified ownership.</t>
        </is>
      </c>
      <c r="C101" s="421" t="inlineStr">
        <is>
          <t>Needs Verification</t>
        </is>
      </c>
      <c r="D101" s="421" t="n"/>
      <c r="E101" s="258" t="n"/>
      <c r="F101" s="258" t="inlineStr">
        <is>
          <t>Runsheet/Tract QA</t>
        </is>
      </c>
      <c r="G101" s="258" t="n"/>
    </row>
    <row r="102" ht="38.25" customHeight="1">
      <c r="A102" s="424" t="inlineStr">
        <is>
          <t>Leasehold / WI</t>
        </is>
      </c>
      <c r="B102" s="303" t="inlineStr">
        <is>
          <t>ASSNs and depth limits preserved as evidence; WI/NRI remain open unless fully supported.</t>
        </is>
      </c>
      <c r="C102" s="284" t="inlineStr">
        <is>
          <t>Needs Verification</t>
        </is>
      </c>
      <c r="D102" s="284" t="n"/>
      <c r="E102" s="313" t="n"/>
      <c r="F102" s="313" t="inlineStr">
        <is>
          <t>WI 1 / WI 2 / WI_QA</t>
        </is>
      </c>
      <c r="G102" s="326" t="n"/>
    </row>
    <row r="103" ht="63.75" customHeight="1">
      <c r="A103" s="424" t="inlineStr">
        <is>
          <t>Top leases</t>
        </is>
      </c>
      <c r="B103" s="260" t="inlineStr">
        <is>
          <t>Silver Oak/top lease rows, if present, remain top/springing/subordinate only where source-backed; not current leasehold without proof.</t>
        </is>
      </c>
      <c r="C103" s="263" t="inlineStr">
        <is>
          <t>Needs Verification</t>
        </is>
      </c>
      <c r="D103" s="287" t="n"/>
      <c r="E103" s="320" t="n"/>
      <c r="F103" s="777" t="inlineStr">
        <is>
          <t>OGL / WI 2</t>
        </is>
      </c>
      <c r="G103" s="266" t="n"/>
    </row>
    <row r="104">
      <c r="A104" s="424" t="n"/>
      <c r="B104" s="260" t="n"/>
      <c r="C104" s="263" t="n"/>
      <c r="D104" s="287" t="n"/>
      <c r="E104" s="272" t="n"/>
      <c r="F104" s="776" t="n"/>
      <c r="G104" s="266" t="n"/>
    </row>
    <row r="105">
      <c r="A105" s="424" t="n"/>
      <c r="B105" s="260" t="n"/>
      <c r="C105" s="263" t="n"/>
      <c r="D105" s="287" t="n"/>
      <c r="E105" s="272" t="n"/>
      <c r="F105" s="774" t="n"/>
      <c r="G105" s="264" t="n"/>
    </row>
    <row r="106">
      <c r="A106" s="781" t="inlineStr">
        <is>
          <t>CHAIN-SHEET / FINAL TRACT CONTROL CROSSWALK</t>
        </is>
      </c>
      <c r="B106" s="782" t="inlineStr">
        <is>
          <t>Detail chain sheets are kept on the recurring legal groups found of record; the tract control table above re-cuts the section into control Tracts 1–10. Legal descriptions control over tract numbering.</t>
        </is>
      </c>
      <c r="C106" s="263" t="n"/>
      <c r="D106" s="287" t="n"/>
      <c r="E106" s="320" t="n"/>
      <c r="F106" s="777" t="n"/>
      <c r="G106" s="264" t="n"/>
    </row>
    <row r="107">
      <c r="A107" s="783" t="inlineStr">
        <is>
          <t>Chain Sheet</t>
        </is>
      </c>
      <c r="B107" s="784" t="inlineStr">
        <is>
          <t>Legal Group (as chained)</t>
        </is>
      </c>
      <c r="C107" s="785" t="inlineStr">
        <is>
          <t>Gross Acres</t>
        </is>
      </c>
      <c r="D107" s="783" t="inlineStr">
        <is>
          <t>Covers Final Control Tract(s)</t>
        </is>
      </c>
      <c r="E107" s="785" t="inlineStr">
        <is>
          <t>Status</t>
        </is>
      </c>
      <c r="F107" s="774" t="n"/>
      <c r="G107" s="264" t="n"/>
    </row>
    <row r="108">
      <c r="A108" s="786" t="inlineStr">
        <is>
          <t>Tract 1</t>
        </is>
      </c>
      <c r="B108" s="787" t="inlineStr">
        <is>
          <t>N/2 NE/4</t>
        </is>
      </c>
      <c r="C108" s="788" t="inlineStr">
        <is>
          <t>80.00</t>
        </is>
      </c>
      <c r="D108" s="786" t="inlineStr">
        <is>
          <t>Control Tract 1</t>
        </is>
      </c>
      <c r="E108" s="788" t="inlineStr">
        <is>
          <t>Footed to acreage</t>
        </is>
      </c>
      <c r="F108" s="776" t="n"/>
      <c r="G108" s="265" t="n"/>
    </row>
    <row r="109">
      <c r="A109" s="786" t="inlineStr">
        <is>
          <t>Tract 2</t>
        </is>
      </c>
      <c r="B109" s="787" t="inlineStr">
        <is>
          <t>E/2 NW/4, SE/4 NE/4, NE/4 SE/4, N/2 NE/4 SW/4</t>
        </is>
      </c>
      <c r="C109" s="788" t="inlineStr">
        <is>
          <t>180.00</t>
        </is>
      </c>
      <c r="D109" s="786" t="inlineStr">
        <is>
          <t>Control Tracts 4, 3, 10 and N/2 of Tract 7</t>
        </is>
      </c>
      <c r="E109" s="788" t="inlineStr">
        <is>
          <t>Footed; allocation across control tracts open</t>
        </is>
      </c>
      <c r="F109" s="777" t="n"/>
      <c r="G109" s="266" t="n"/>
    </row>
    <row r="110">
      <c r="A110" s="786" t="inlineStr">
        <is>
          <t>Tract 3</t>
        </is>
      </c>
      <c r="B110" s="787" t="inlineStr">
        <is>
          <t>SW/4 NE/4, W/2 SE/4, SE/4 SE/4</t>
        </is>
      </c>
      <c r="C110" s="788" t="inlineStr">
        <is>
          <t>160.00</t>
        </is>
      </c>
      <c r="D110" s="786" t="inlineStr">
        <is>
          <t>Control Tract 2 (same lands)</t>
        </is>
      </c>
      <c r="E110" s="788" t="inlineStr">
        <is>
          <t>Footed to acreage</t>
        </is>
      </c>
      <c r="F110" s="774" t="n"/>
      <c r="G110" s="266" t="n"/>
    </row>
    <row r="111">
      <c r="A111" s="786" t="inlineStr">
        <is>
          <t>Tract 4</t>
        </is>
      </c>
      <c r="B111" s="787" t="inlineStr">
        <is>
          <t>Lots 1 and 2, N/2 of Lot 3</t>
        </is>
      </c>
      <c r="C111" s="788" t="inlineStr">
        <is>
          <t>92.085–92.135</t>
        </is>
      </c>
      <c r="D111" s="786" t="inlineStr">
        <is>
          <t>Control Tract 5 residual; overlaps T6/T8 M&amp;B carve-outs</t>
        </is>
      </c>
      <c r="E111" s="788" t="inlineStr">
        <is>
          <t>Needs Verification (lot acreage / carve-outs)</t>
        </is>
      </c>
      <c r="F111" s="774" t="n"/>
      <c r="G111" s="264" t="n"/>
    </row>
    <row r="112">
      <c r="A112" s="786" t="inlineStr">
        <is>
          <t>Tract 5</t>
        </is>
      </c>
      <c r="B112" s="787" t="inlineStr">
        <is>
          <t>Lot 4, S/2 of Lot 3, S/2 NE/4 SW/4, SE/4 SW/4</t>
        </is>
      </c>
      <c r="C112" s="788" t="inlineStr">
        <is>
          <t>115.335</t>
        </is>
      </c>
      <c r="D112" s="786" t="inlineStr">
        <is>
          <t>Control Tract 9 plus SE/4 SW/4 area and S/2 of Tract 7</t>
        </is>
      </c>
      <c r="E112" s="788" t="inlineStr">
        <is>
          <t>Needs Verification (Lot 3 wording / carve-outs)</t>
        </is>
      </c>
      <c r="F112" s="774" t="n"/>
      <c r="G112" s="264" t="n"/>
    </row>
    <row r="113">
      <c r="A113" s="786" t="inlineStr">
        <is>
          <t>Control Tracts 6, 7, 8, 9, 10</t>
        </is>
      </c>
      <c r="B113" s="787" t="inlineStr">
        <is>
          <t>See tract control table above</t>
        </is>
      </c>
      <c r="C113" s="788" t="inlineStr">
        <is>
          <t>51.00 / 40.00 / 32.80 / 75.34 / 40.00</t>
        </is>
      </c>
      <c r="D113" s="786" t="inlineStr">
        <is>
          <t>No independent chain sheets; owner credit remains open until source chains are verified</t>
        </is>
      </c>
      <c r="E113" s="788" t="inlineStr">
        <is>
          <t>Open Curative</t>
        </is>
      </c>
      <c r="F113" s="774" t="n"/>
      <c r="G113" s="264" t="n"/>
    </row>
    <row r="114">
      <c r="A114" s="424" t="n"/>
      <c r="B114" s="260" t="n"/>
      <c r="C114" s="263" t="n"/>
      <c r="D114" s="287" t="n"/>
      <c r="E114" s="320" t="n"/>
      <c r="F114" s="777" t="n"/>
      <c r="G114" s="266" t="n"/>
    </row>
    <row r="115">
      <c r="A115" s="258" t="n"/>
      <c r="B115" s="260" t="n"/>
      <c r="C115" s="261" t="n"/>
      <c r="D115" s="287" t="n"/>
      <c r="E115" s="272" t="n"/>
      <c r="F115" s="774" t="n"/>
      <c r="G115" s="273" t="n"/>
    </row>
    <row r="116">
      <c r="A116" s="424" t="n"/>
      <c r="B116" s="260" t="n"/>
      <c r="C116" s="263" t="n"/>
      <c r="D116" s="287" t="n"/>
      <c r="E116" s="272" t="n"/>
      <c r="F116" s="774" t="n"/>
      <c r="G116" s="264" t="n"/>
    </row>
    <row r="117">
      <c r="A117" s="424" t="n"/>
      <c r="B117" s="260" t="n"/>
      <c r="C117" s="263" t="n"/>
      <c r="D117" s="287" t="n"/>
      <c r="E117" s="272" t="n"/>
      <c r="F117" s="774" t="n"/>
      <c r="G117" s="266" t="n"/>
    </row>
    <row r="118">
      <c r="A118" s="424" t="n"/>
      <c r="B118" s="305" t="n"/>
      <c r="C118" s="262" t="n"/>
      <c r="D118" s="295" t="n"/>
      <c r="E118" s="424" t="n"/>
      <c r="F118" s="424" t="n"/>
      <c r="G118" s="424" t="n"/>
    </row>
    <row r="119">
      <c r="A119" s="424" t="n"/>
      <c r="B119" s="306" t="n"/>
      <c r="C119" s="290" t="n"/>
      <c r="D119" s="423" t="n"/>
      <c r="E119" s="424" t="n"/>
      <c r="F119" s="424" t="n"/>
      <c r="G119" s="424" t="n"/>
    </row>
    <row r="120">
      <c r="A120" s="424" t="n"/>
      <c r="B120" s="275" t="n"/>
      <c r="C120" s="421" t="n"/>
      <c r="D120" s="421" t="n"/>
      <c r="E120" s="258" t="n"/>
      <c r="F120" s="258" t="n"/>
      <c r="G120" s="258" t="n"/>
    </row>
    <row r="121">
      <c r="A121" s="424" t="n"/>
      <c r="B121" s="267" t="n"/>
      <c r="C121" s="421" t="n"/>
      <c r="D121" s="421" t="n"/>
      <c r="E121" s="258" t="n"/>
      <c r="F121" s="258" t="n"/>
      <c r="G121" s="258" t="n"/>
    </row>
    <row r="122">
      <c r="A122" s="424" t="n"/>
      <c r="B122" s="275" t="n"/>
      <c r="C122" s="421" t="n"/>
      <c r="D122" s="421" t="n"/>
      <c r="E122" s="258" t="n"/>
      <c r="F122" s="258" t="n"/>
      <c r="G122" s="258" t="n"/>
    </row>
    <row r="123">
      <c r="A123" s="424" t="n"/>
      <c r="B123" s="303" t="n"/>
      <c r="C123" s="284" t="n"/>
      <c r="D123" s="284" t="n"/>
      <c r="E123" s="326" t="n"/>
      <c r="F123" s="313" t="n"/>
      <c r="G123" s="313" t="n"/>
    </row>
    <row r="124">
      <c r="A124" s="424" t="n"/>
      <c r="B124" s="268" t="n"/>
      <c r="C124" s="269" t="n"/>
      <c r="D124" s="299" t="n"/>
      <c r="E124" s="320" t="n"/>
      <c r="F124" s="776" t="n"/>
      <c r="G124" s="266" t="n"/>
    </row>
    <row r="125">
      <c r="A125" s="424" t="n"/>
      <c r="B125" s="268" t="n"/>
      <c r="C125" s="269" t="n"/>
      <c r="D125" s="300" t="n"/>
      <c r="E125" s="320" t="n"/>
      <c r="F125" s="776" t="n"/>
      <c r="G125" s="266" t="n"/>
    </row>
    <row r="126">
      <c r="A126" s="424" t="n"/>
      <c r="B126" s="270" t="n"/>
      <c r="C126" s="269" t="n"/>
      <c r="D126" s="299" t="n"/>
      <c r="E126" s="325" t="n"/>
      <c r="F126" s="776" t="n"/>
      <c r="G126" s="266" t="n"/>
    </row>
    <row r="127">
      <c r="A127" s="424" t="n"/>
      <c r="B127" s="270" t="n"/>
      <c r="C127" s="269" t="n"/>
      <c r="D127" s="301" t="n"/>
      <c r="E127" s="325" t="n"/>
      <c r="F127" s="776" t="n"/>
      <c r="G127" s="266" t="n"/>
    </row>
    <row r="128">
      <c r="A128" s="424" t="n"/>
      <c r="B128" s="271" t="n"/>
      <c r="C128" s="269" t="n"/>
      <c r="D128" s="300" t="n"/>
      <c r="E128" s="272" t="n"/>
      <c r="F128" s="776" t="n"/>
      <c r="G128" s="272" t="n"/>
    </row>
    <row r="129">
      <c r="A129" s="424" t="n"/>
      <c r="B129" s="268" t="n"/>
      <c r="C129" s="269" t="n"/>
      <c r="D129" s="301" t="n"/>
      <c r="E129" s="325" t="n"/>
      <c r="F129" s="776" t="n"/>
      <c r="G129" s="273" t="n"/>
    </row>
    <row r="130">
      <c r="A130" s="424" t="n"/>
      <c r="B130" s="271" t="n"/>
      <c r="C130" s="269" t="n"/>
      <c r="D130" s="287" t="n"/>
      <c r="E130" s="272" t="n"/>
      <c r="F130" s="776" t="n"/>
      <c r="G130" s="273" t="n"/>
    </row>
    <row r="131">
      <c r="A131" s="424" t="n"/>
      <c r="B131" s="268" t="n"/>
      <c r="C131" s="269" t="n"/>
      <c r="D131" s="287" t="n"/>
      <c r="E131" s="325" t="n"/>
      <c r="F131" s="776" t="n"/>
      <c r="G131" s="272" t="n"/>
    </row>
    <row r="132">
      <c r="A132" s="424" t="n"/>
      <c r="B132" s="268" t="n"/>
      <c r="C132" s="269" t="n"/>
      <c r="D132" s="287" t="n"/>
      <c r="E132" s="272" t="n"/>
      <c r="F132" s="776" t="n"/>
      <c r="G132" s="266" t="n"/>
    </row>
    <row r="133">
      <c r="A133" s="424" t="n"/>
      <c r="B133" s="305" t="n"/>
      <c r="C133" s="789" t="n"/>
      <c r="D133" s="302" t="n"/>
      <c r="E133" s="332" t="n"/>
      <c r="F133" s="332" t="n"/>
      <c r="G133" s="332" t="n"/>
    </row>
    <row r="134">
      <c r="A134" s="424" t="n"/>
      <c r="B134" s="306" t="n"/>
      <c r="C134" s="789" t="n"/>
      <c r="D134" s="302" t="n"/>
      <c r="E134" s="332" t="n"/>
      <c r="F134" s="332" t="n"/>
      <c r="G134" s="332" t="n"/>
    </row>
    <row r="135">
      <c r="A135" s="424" t="n"/>
      <c r="B135" s="275" t="n"/>
      <c r="C135" s="421" t="n"/>
      <c r="D135" s="421" t="n"/>
      <c r="E135" s="258" t="n"/>
      <c r="F135" s="258" t="n"/>
      <c r="G135" s="258" t="n"/>
    </row>
    <row r="136">
      <c r="A136" s="424" t="n"/>
      <c r="B136" s="275" t="n"/>
      <c r="C136" s="421" t="n"/>
      <c r="D136" s="421" t="n"/>
      <c r="E136" s="258" t="n"/>
      <c r="F136" s="258" t="n"/>
      <c r="G136" s="258" t="n"/>
    </row>
    <row r="137">
      <c r="A137" s="424" t="n"/>
      <c r="B137" s="275" t="n"/>
      <c r="C137" s="421" t="n"/>
      <c r="D137" s="421" t="n"/>
      <c r="E137" s="258" t="n"/>
      <c r="F137" s="258" t="n"/>
      <c r="G137" s="258" t="n"/>
    </row>
    <row r="138">
      <c r="B138" s="790" t="n"/>
    </row>
  </sheetData>
  <mergeCells count="9">
    <mergeCell ref="C82:G82"/>
    <mergeCell ref="C81:G81"/>
    <mergeCell ref="C38:G38"/>
    <mergeCell ref="C60:G60"/>
    <mergeCell ref="C98:G98"/>
    <mergeCell ref="C37:G37"/>
    <mergeCell ref="C99:G99"/>
    <mergeCell ref="C61:G61"/>
    <mergeCell ref="B138:G138"/>
  </mergeCells>
  <printOptions horizontalCentered="1"/>
  <pageMargins left="0.25" right="0.25" top="0.75" bottom="0.75" header="0" footer="0"/>
  <pageSetup orientation="portrait" paperSize="5" scale="80" fitToHeight="0"/>
  <headerFooter>
    <oddHeader/>
    <oddFooter>&amp;LNew Horizon Energy&amp;CPage &amp;P of &amp;R405-203-8570</oddFooter>
    <evenHeader/>
    <evenFooter/>
    <firstHeader/>
    <firstFooter/>
  </headerFooter>
  <rowBreaks count="3" manualBreakCount="3">
    <brk id="35" min="0" max="6" man="1"/>
    <brk id="108" min="0" max="6" man="1"/>
    <brk id="135" min="0" max="6" man="1"/>
  </rowBreaks>
</worksheet>
</file>

<file path=xl/worksheets/sheet3.xml><?xml version="1.0" encoding="utf-8"?>
<worksheet xmlns="http://schemas.openxmlformats.org/spreadsheetml/2006/main">
  <sheetPr>
    <outlinePr summaryBelow="1" summaryRight="1"/>
    <pageSetUpPr fitToPage="1"/>
  </sheetPr>
  <dimension ref="A1:AB70"/>
  <sheetViews>
    <sheetView showGridLines="0" zoomScale="85" zoomScaleNormal="85" workbookViewId="0">
      <pane ySplit="1" topLeftCell="A2" activePane="bottomLeft" state="frozen"/>
      <selection pane="bottomLeft" activeCell="N4" sqref="N4"/>
    </sheetView>
  </sheetViews>
  <sheetFormatPr baseColWidth="8" defaultColWidth="9.140625" defaultRowHeight="12.75"/>
  <cols>
    <col width="6.5703125" bestFit="1" customWidth="1" style="21" min="1" max="1"/>
    <col width="9.42578125" bestFit="1" customWidth="1" style="21" min="2" max="2"/>
    <col width="6.85546875" bestFit="1" customWidth="1" style="22" min="3" max="3"/>
    <col width="15.42578125" bestFit="1" customWidth="1" style="22" min="4" max="4"/>
    <col width="8.7109375" bestFit="1" customWidth="1" style="22" min="5" max="5"/>
    <col width="10.28515625" bestFit="1" customWidth="1" style="221" min="6" max="6"/>
    <col width="9.85546875" bestFit="1" customWidth="1" style="221" min="7" max="7"/>
    <col width="30.5703125" bestFit="1" customWidth="1" style="22" min="8" max="8"/>
    <col width="26" customWidth="1" style="22" min="9" max="9"/>
    <col width="44.140625" bestFit="1" customWidth="1" style="22" min="10" max="10"/>
    <col width="33.85546875" bestFit="1" customWidth="1" style="22" min="11" max="11"/>
    <col width="9.85546875" bestFit="1" customWidth="1" style="22" min="12" max="12"/>
    <col width="7.7109375" bestFit="1" customWidth="1" style="22" min="13" max="13"/>
    <col width="7" bestFit="1" customWidth="1" style="22" min="14" max="14"/>
    <col width="10.28515625" bestFit="1" customWidth="1" style="221" min="15" max="15"/>
    <col width="11.5703125" bestFit="1" customWidth="1" style="791" min="16" max="16"/>
    <col width="7.7109375" bestFit="1" customWidth="1" style="792" min="17" max="17"/>
    <col width="9.140625" bestFit="1" customWidth="1" style="22" min="18" max="18"/>
    <col width="9" bestFit="1" customWidth="1" style="22" min="19" max="21"/>
    <col width="13.5703125" bestFit="1" customWidth="1" style="22" min="22" max="22"/>
    <col width="9.5703125" bestFit="1" customWidth="1" style="22" min="23" max="23"/>
    <col width="12.28515625" bestFit="1" customWidth="1" style="22" min="24" max="24"/>
    <col width="10.85546875" bestFit="1" customWidth="1" style="22" min="25" max="25"/>
    <col width="10.5703125" bestFit="1" customWidth="1" style="21" min="26" max="26"/>
    <col width="9.140625" customWidth="1" style="21" min="27" max="16384"/>
  </cols>
  <sheetData>
    <row r="1" ht="26.25" customFormat="1" customHeight="1" s="123">
      <c r="A1" s="673" t="inlineStr">
        <is>
          <t>OGL #</t>
        </is>
      </c>
      <c r="B1" s="672" t="inlineStr">
        <is>
          <t>LH</t>
        </is>
      </c>
      <c r="C1" s="672" t="inlineStr">
        <is>
          <t>Image #</t>
        </is>
      </c>
      <c r="D1" s="672" t="inlineStr">
        <is>
          <t>Instrument</t>
        </is>
      </c>
      <c r="E1" s="672" t="inlineStr">
        <is>
          <t>Bk./Pg.</t>
        </is>
      </c>
      <c r="F1" s="671" t="inlineStr">
        <is>
          <t>Execution
Date</t>
        </is>
      </c>
      <c r="G1" s="671" t="inlineStr">
        <is>
          <t>Filing
Date</t>
        </is>
      </c>
      <c r="H1" s="672" t="inlineStr">
        <is>
          <t>Grantor</t>
        </is>
      </c>
      <c r="I1" s="672" t="inlineStr">
        <is>
          <t>Grantee</t>
        </is>
      </c>
      <c r="J1" s="672" t="inlineStr">
        <is>
          <t>Legal
Description</t>
        </is>
      </c>
      <c r="K1" s="672" t="inlineStr">
        <is>
          <t>Misc. Notes</t>
        </is>
      </c>
      <c r="L1" s="672" t="inlineStr">
        <is>
          <t>Term</t>
        </is>
      </c>
      <c r="M1" s="671" t="inlineStr">
        <is>
          <t>Gross Acres</t>
        </is>
      </c>
      <c r="N1" s="671" t="inlineStr">
        <is>
          <t>Tracts</t>
        </is>
      </c>
      <c r="O1" s="671" t="inlineStr">
        <is>
          <t>Exp Date</t>
        </is>
      </c>
      <c r="P1" s="671" t="inlineStr">
        <is>
          <t>Net Mineral
Acres</t>
        </is>
      </c>
      <c r="Q1" s="671" t="inlineStr">
        <is>
          <t>Royalty</t>
        </is>
      </c>
      <c r="R1" s="672" t="n"/>
      <c r="S1" s="672" t="n"/>
      <c r="T1" s="672" t="n"/>
      <c r="U1" s="672" t="n"/>
      <c r="V1" s="672" t="inlineStr">
        <is>
          <t>Depth Clause</t>
        </is>
      </c>
      <c r="W1" s="672" t="inlineStr">
        <is>
          <t>Option to Extend</t>
        </is>
      </c>
      <c r="X1" s="672" t="inlineStr">
        <is>
          <t>No Warranty Clause</t>
        </is>
      </c>
      <c r="Y1" s="674" t="inlineStr">
        <is>
          <t>Top Lease Clause</t>
        </is>
      </c>
      <c r="Z1" s="208" t="n"/>
      <c r="AA1" s="208" t="n"/>
      <c r="AB1" s="208" t="n"/>
    </row>
    <row r="2" ht="39" customFormat="1" customHeight="1" s="154">
      <c r="A2" s="208" t="n">
        <v>1</v>
      </c>
      <c r="B2" s="208" t="inlineStr">
        <is>
          <t>HBP - Verify</t>
        </is>
      </c>
      <c r="C2" s="208" t="inlineStr">
        <is>
          <t>2004-000723</t>
        </is>
      </c>
      <c r="D2" s="208" t="inlineStr">
        <is>
          <t>OGL</t>
        </is>
      </c>
      <c r="E2" s="208" t="inlineStr">
        <is>
          <t>1736/594</t>
        </is>
      </c>
      <c r="F2" s="793" t="n">
        <v>38000</v>
      </c>
      <c r="G2" s="794" t="n">
        <v>38029</v>
      </c>
      <c r="H2" s="208" t="inlineStr">
        <is>
          <t>Carrie Leeann Mitchell</t>
        </is>
      </c>
      <c r="I2" s="208" t="inlineStr">
        <is>
          <t>R. Michael Lortz</t>
        </is>
      </c>
      <c r="J2" s="208" t="inlineStr">
        <is>
          <t>E/2 NW/4, N/2 NE/4, N/2 NE/4 SW/4, Lot 4, NE/4 SE/4, S/2 NE/4 SW/4, SE/4 NE/4, SE/4 SW/4 of 31-12N-24W</t>
        </is>
      </c>
      <c r="K2" s="208" t="inlineStr">
        <is>
          <t>375.335 gross acres
3 yrs
3/16ths royalty</t>
        </is>
      </c>
      <c r="L2" s="208" t="inlineStr">
        <is>
          <t>3 years</t>
        </is>
      </c>
      <c r="M2" s="687" t="n">
        <v>375.335</v>
      </c>
      <c r="N2" s="795" t="inlineStr">
        <is>
          <t>All (1-8)</t>
        </is>
      </c>
      <c r="O2" s="793" t="n">
        <v>39096</v>
      </c>
      <c r="P2" s="684" t="n">
        <v>28.08</v>
      </c>
      <c r="Q2" s="796" t="n">
        <v>0.1875</v>
      </c>
      <c r="R2" s="208" t="inlineStr">
        <is>
          <t>No</t>
        </is>
      </c>
      <c r="S2" s="208" t="inlineStr">
        <is>
          <t>No</t>
        </is>
      </c>
      <c r="T2" s="208" t="inlineStr">
        <is>
          <t>No</t>
        </is>
      </c>
      <c r="U2" s="208" t="inlineStr">
        <is>
          <t>No</t>
        </is>
      </c>
      <c r="V2" s="208" t="inlineStr">
        <is>
          <t>No</t>
        </is>
      </c>
      <c r="W2" s="208" t="inlineStr">
        <is>
          <t>No</t>
        </is>
      </c>
      <c r="X2" s="208" t="inlineStr">
        <is>
          <t>No</t>
        </is>
      </c>
      <c r="Y2" s="208" t="inlineStr">
        <is>
          <t>No</t>
        </is>
      </c>
      <c r="Z2" s="208" t="n"/>
      <c r="AA2" s="208" t="n"/>
      <c r="AB2" s="208" t="n"/>
    </row>
    <row r="3" ht="39" customFormat="1" customHeight="1" s="154">
      <c r="A3" s="208" t="n">
        <v>2</v>
      </c>
      <c r="B3" s="208" t="inlineStr">
        <is>
          <t>HBP - Verify</t>
        </is>
      </c>
      <c r="C3" s="208" t="inlineStr">
        <is>
          <t>2004-000726</t>
        </is>
      </c>
      <c r="D3" s="208" t="inlineStr">
        <is>
          <t>OGL</t>
        </is>
      </c>
      <c r="E3" s="208" t="inlineStr">
        <is>
          <t>1736/600</t>
        </is>
      </c>
      <c r="F3" s="797" t="n">
        <v>38000</v>
      </c>
      <c r="G3" s="798" t="n">
        <v>38029</v>
      </c>
      <c r="H3" s="208" t="inlineStr">
        <is>
          <t>Nancy Susan Mitchell</t>
        </is>
      </c>
      <c r="I3" s="208" t="inlineStr">
        <is>
          <t>R. Michael Lortz</t>
        </is>
      </c>
      <c r="J3" s="208" t="inlineStr">
        <is>
          <t>E/2 NW/4, N/2 NE/4, N/2 NE/4 SW/4, Lot 4, NE/4 SE/4, S/2 NE/4 SW/4, SE/4 NE/4, SE/4 SW/4 of 31-12N-24W</t>
        </is>
      </c>
      <c r="K3" s="208" t="inlineStr">
        <is>
          <t>375.335 gross acres
3 yrs
3/16ths royalty</t>
        </is>
      </c>
      <c r="L3" s="208" t="inlineStr">
        <is>
          <t>3 years</t>
        </is>
      </c>
      <c r="M3" s="688" t="n">
        <v>375.335</v>
      </c>
      <c r="N3" s="799" t="inlineStr">
        <is>
          <t>All (1-8)</t>
        </is>
      </c>
      <c r="O3" s="797" t="n">
        <v>39096</v>
      </c>
      <c r="P3" s="685" t="n">
        <v>100.17</v>
      </c>
      <c r="Q3" s="800" t="n">
        <v>0.1875</v>
      </c>
      <c r="R3" s="208" t="inlineStr">
        <is>
          <t>No</t>
        </is>
      </c>
      <c r="S3" s="208" t="inlineStr">
        <is>
          <t>No</t>
        </is>
      </c>
      <c r="T3" s="208" t="inlineStr">
        <is>
          <t>No</t>
        </is>
      </c>
      <c r="U3" s="208" t="inlineStr">
        <is>
          <t>No</t>
        </is>
      </c>
      <c r="V3" s="208" t="inlineStr">
        <is>
          <t>No</t>
        </is>
      </c>
      <c r="W3" s="208" t="inlineStr">
        <is>
          <t>No</t>
        </is>
      </c>
      <c r="X3" s="208" t="inlineStr">
        <is>
          <t>No</t>
        </is>
      </c>
      <c r="Y3" s="208" t="inlineStr">
        <is>
          <t>No</t>
        </is>
      </c>
      <c r="Z3" s="208" t="n"/>
      <c r="AA3" s="208" t="n"/>
      <c r="AB3" s="208" t="n"/>
    </row>
    <row r="4" ht="39" customFormat="1" customHeight="1" s="154">
      <c r="A4" s="208" t="n">
        <v>3</v>
      </c>
      <c r="B4" s="208" t="inlineStr">
        <is>
          <t>HBP - Verify</t>
        </is>
      </c>
      <c r="C4" s="208" t="inlineStr">
        <is>
          <t>2004-000727</t>
        </is>
      </c>
      <c r="D4" s="208" t="inlineStr">
        <is>
          <t>OGL</t>
        </is>
      </c>
      <c r="E4" s="208" t="inlineStr">
        <is>
          <t>1736/602</t>
        </is>
      </c>
      <c r="F4" s="797" t="n">
        <v>38000</v>
      </c>
      <c r="G4" s="798" t="n">
        <v>38029</v>
      </c>
      <c r="H4" s="208" t="inlineStr">
        <is>
          <t>Gena W. Moore</t>
        </is>
      </c>
      <c r="I4" s="208" t="inlineStr">
        <is>
          <t>R. Michael Lortz</t>
        </is>
      </c>
      <c r="J4" s="208" t="inlineStr">
        <is>
          <t>E/2 NW/4, N/2 NE/4, N/2 NE/4 SW/4, Lot 4, NE/4 SE/4, S/2 NE/4 SW/4, SE/4 NE/4, SE/4 SW/4 of 31-12N-24W</t>
        </is>
      </c>
      <c r="K4" s="208" t="inlineStr">
        <is>
          <t>375.335 gross acres
3 yrs
3/16ths royalty</t>
        </is>
      </c>
      <c r="L4" s="208" t="inlineStr">
        <is>
          <t>3 years</t>
        </is>
      </c>
      <c r="M4" s="688" t="n">
        <v>375.335</v>
      </c>
      <c r="N4" s="799" t="inlineStr">
        <is>
          <t>All (1-8)</t>
        </is>
      </c>
      <c r="O4" s="797" t="n">
        <v>39096</v>
      </c>
      <c r="P4" s="685" t="n">
        <v>45.39</v>
      </c>
      <c r="Q4" s="800" t="n">
        <v>0.1875</v>
      </c>
      <c r="R4" s="208" t="inlineStr">
        <is>
          <t>No</t>
        </is>
      </c>
      <c r="S4" s="208" t="inlineStr">
        <is>
          <t>No</t>
        </is>
      </c>
      <c r="T4" s="208" t="inlineStr">
        <is>
          <t>No</t>
        </is>
      </c>
      <c r="U4" s="208" t="inlineStr">
        <is>
          <t>No</t>
        </is>
      </c>
      <c r="V4" s="208" t="inlineStr">
        <is>
          <t>No</t>
        </is>
      </c>
      <c r="W4" s="208" t="inlineStr">
        <is>
          <t>No</t>
        </is>
      </c>
      <c r="X4" s="208" t="inlineStr">
        <is>
          <t>No</t>
        </is>
      </c>
      <c r="Y4" s="208" t="inlineStr">
        <is>
          <t>No</t>
        </is>
      </c>
      <c r="Z4" s="208" t="n"/>
      <c r="AA4" s="208" t="n"/>
      <c r="AB4" s="208" t="n"/>
    </row>
    <row r="5" ht="39" customFormat="1" customHeight="1" s="154">
      <c r="A5" s="208" t="n">
        <v>4</v>
      </c>
      <c r="B5" s="208" t="inlineStr">
        <is>
          <t>HBP - Verify</t>
        </is>
      </c>
      <c r="C5" s="208" t="inlineStr">
        <is>
          <t>2004-000722</t>
        </is>
      </c>
      <c r="D5" s="208" t="inlineStr">
        <is>
          <t>OGL</t>
        </is>
      </c>
      <c r="E5" s="208" t="inlineStr">
        <is>
          <t>1736/592</t>
        </is>
      </c>
      <c r="F5" s="797" t="n">
        <v>38000</v>
      </c>
      <c r="G5" s="798" t="n">
        <v>38029</v>
      </c>
      <c r="H5" s="208" t="inlineStr">
        <is>
          <t>Nancy Mitchell Williams</t>
        </is>
      </c>
      <c r="I5" s="208" t="inlineStr">
        <is>
          <t>R. Michael Lortz</t>
        </is>
      </c>
      <c r="J5" s="208" t="inlineStr">
        <is>
          <t>E/2 NW/4, N/2 NE/4, N/2 NE/4 SW/4, Lot 4, NE/4 SE/4, S/2 NE/4 SW/4, SE/4 NE/4, SE/4 SW/4 of 31-12N-24W</t>
        </is>
      </c>
      <c r="K5" s="208" t="inlineStr">
        <is>
          <t>375.335 gross acres
3 yrs
3/16ths royalty</t>
        </is>
      </c>
      <c r="L5" s="208" t="inlineStr">
        <is>
          <t>3 years</t>
        </is>
      </c>
      <c r="M5" s="688" t="n">
        <v>375.335</v>
      </c>
      <c r="N5" s="799" t="inlineStr">
        <is>
          <t>All (1-8)</t>
        </is>
      </c>
      <c r="O5" s="797" t="n">
        <v>39096</v>
      </c>
      <c r="P5" s="685" t="n">
        <v>45.39</v>
      </c>
      <c r="Q5" s="800" t="n">
        <v>0.1875</v>
      </c>
      <c r="R5" s="208" t="inlineStr">
        <is>
          <t>No</t>
        </is>
      </c>
      <c r="S5" s="208" t="inlineStr">
        <is>
          <t>No</t>
        </is>
      </c>
      <c r="T5" s="208" t="inlineStr">
        <is>
          <t>No</t>
        </is>
      </c>
      <c r="U5" s="208" t="inlineStr">
        <is>
          <t>No</t>
        </is>
      </c>
      <c r="V5" s="208" t="inlineStr">
        <is>
          <t>No</t>
        </is>
      </c>
      <c r="W5" s="208" t="inlineStr">
        <is>
          <t>No</t>
        </is>
      </c>
      <c r="X5" s="208" t="inlineStr">
        <is>
          <t>No</t>
        </is>
      </c>
      <c r="Y5" s="208" t="inlineStr">
        <is>
          <t>No</t>
        </is>
      </c>
      <c r="Z5" s="208" t="n"/>
      <c r="AA5" s="208" t="n"/>
      <c r="AB5" s="208" t="n"/>
    </row>
    <row r="6" ht="39" customFormat="1" customHeight="1" s="154">
      <c r="A6" s="208" t="n">
        <v>5</v>
      </c>
      <c r="B6" s="208" t="inlineStr">
        <is>
          <t>HBP - Verify</t>
        </is>
      </c>
      <c r="C6" s="208" t="inlineStr">
        <is>
          <t>2004-000579</t>
        </is>
      </c>
      <c r="D6" s="208" t="inlineStr">
        <is>
          <t>OGL</t>
        </is>
      </c>
      <c r="E6" s="208" t="inlineStr">
        <is>
          <t>1736/193</t>
        </is>
      </c>
      <c r="F6" s="797" t="n">
        <v>38002</v>
      </c>
      <c r="G6" s="798" t="n">
        <v>38020</v>
      </c>
      <c r="H6" s="208" t="inlineStr">
        <is>
          <t>Wilda E. Jensen</t>
        </is>
      </c>
      <c r="I6" s="208" t="inlineStr">
        <is>
          <t>R. Michael Lortz</t>
        </is>
      </c>
      <c r="J6" s="208" t="inlineStr">
        <is>
          <t>NW/4 SE/4, S/2 SE/4, SW/4 NE/4 of 31-12N-24W</t>
        </is>
      </c>
      <c r="K6" s="208" t="inlineStr">
        <is>
          <t>160 gross acres
3 yrs
3/16ths royalty</t>
        </is>
      </c>
      <c r="L6" s="208" t="inlineStr">
        <is>
          <t>3 years</t>
        </is>
      </c>
      <c r="M6" s="688" t="n">
        <v>160</v>
      </c>
      <c r="N6" s="799" t="n">
        <v>2</v>
      </c>
      <c r="O6" s="797" t="n">
        <v>39098</v>
      </c>
      <c r="P6" s="685" t="n">
        <v>10.53016983587501</v>
      </c>
      <c r="Q6" s="800" t="n">
        <v>0.1875</v>
      </c>
      <c r="R6" s="208" t="inlineStr">
        <is>
          <t>No</t>
        </is>
      </c>
      <c r="S6" s="208" t="inlineStr">
        <is>
          <t>No</t>
        </is>
      </c>
      <c r="T6" s="208" t="inlineStr">
        <is>
          <t>No</t>
        </is>
      </c>
      <c r="U6" s="208" t="inlineStr">
        <is>
          <t>No</t>
        </is>
      </c>
      <c r="V6" s="208" t="inlineStr">
        <is>
          <t>No</t>
        </is>
      </c>
      <c r="W6" s="208" t="inlineStr">
        <is>
          <t>No</t>
        </is>
      </c>
      <c r="X6" s="208" t="inlineStr">
        <is>
          <t>No</t>
        </is>
      </c>
      <c r="Y6" s="208" t="inlineStr">
        <is>
          <t>No</t>
        </is>
      </c>
      <c r="Z6" s="208" t="n"/>
      <c r="AA6" s="208" t="n"/>
      <c r="AB6" s="208" t="n"/>
    </row>
    <row r="7" ht="39" customFormat="1" customHeight="1" s="154">
      <c r="A7" s="208" t="n">
        <v>6</v>
      </c>
      <c r="B7" s="208" t="inlineStr">
        <is>
          <t>HBP - Verify</t>
        </is>
      </c>
      <c r="C7" s="208" t="inlineStr">
        <is>
          <t>2004-000725</t>
        </is>
      </c>
      <c r="D7" s="208" t="inlineStr">
        <is>
          <t>OGL</t>
        </is>
      </c>
      <c r="E7" s="208" t="inlineStr">
        <is>
          <t>1736/598</t>
        </is>
      </c>
      <c r="F7" s="797" t="n">
        <v>38002</v>
      </c>
      <c r="G7" s="798" t="n">
        <v>38029</v>
      </c>
      <c r="H7" s="208" t="inlineStr">
        <is>
          <t>Dow C. Bain, et ux</t>
        </is>
      </c>
      <c r="I7" s="208" t="inlineStr">
        <is>
          <t>R. Michael Lortz</t>
        </is>
      </c>
      <c r="J7" s="208" t="inlineStr">
        <is>
          <t>NW/4 SE/4, S/2 SE/4, SW/4 NE/4 of 31-12N-24W</t>
        </is>
      </c>
      <c r="K7" s="208" t="inlineStr">
        <is>
          <t>160 gross acres
3 yrs
3/16ths royalty</t>
        </is>
      </c>
      <c r="L7" s="208" t="inlineStr">
        <is>
          <t>3 years</t>
        </is>
      </c>
      <c r="M7" s="688" t="n">
        <v>160</v>
      </c>
      <c r="N7" s="799" t="n">
        <v>2</v>
      </c>
      <c r="O7" s="797" t="n">
        <v>39098</v>
      </c>
      <c r="P7" s="685" t="n">
        <v>9.737030249030287</v>
      </c>
      <c r="Q7" s="800" t="n">
        <v>0.1875</v>
      </c>
      <c r="R7" s="208" t="inlineStr">
        <is>
          <t>No</t>
        </is>
      </c>
      <c r="S7" s="208" t="inlineStr">
        <is>
          <t>No</t>
        </is>
      </c>
      <c r="T7" s="208" t="inlineStr">
        <is>
          <t>No</t>
        </is>
      </c>
      <c r="U7" s="208" t="inlineStr">
        <is>
          <t>No</t>
        </is>
      </c>
      <c r="V7" s="208" t="inlineStr">
        <is>
          <t>No</t>
        </is>
      </c>
      <c r="W7" s="208" t="inlineStr">
        <is>
          <t>No</t>
        </is>
      </c>
      <c r="X7" s="208" t="inlineStr">
        <is>
          <t>No</t>
        </is>
      </c>
      <c r="Y7" s="208" t="inlineStr">
        <is>
          <t>No</t>
        </is>
      </c>
      <c r="Z7" s="208" t="n"/>
      <c r="AA7" s="208" t="n"/>
      <c r="AB7" s="208" t="n"/>
    </row>
    <row r="8" ht="39" customFormat="1" customHeight="1" s="154">
      <c r="A8" s="208" t="n">
        <v>7</v>
      </c>
      <c r="B8" s="208" t="inlineStr">
        <is>
          <t>HBP - Verify</t>
        </is>
      </c>
      <c r="C8" s="208" t="inlineStr">
        <is>
          <t>2006-001223</t>
        </is>
      </c>
      <c r="D8" s="208" t="inlineStr">
        <is>
          <t>OGL</t>
        </is>
      </c>
      <c r="E8" s="208" t="inlineStr">
        <is>
          <t>1824/181</t>
        </is>
      </c>
      <c r="F8" s="797" t="n">
        <v>38002</v>
      </c>
      <c r="G8" s="798" t="n">
        <v>38762</v>
      </c>
      <c r="H8" s="208" t="inlineStr">
        <is>
          <t>Wilda E. Jensen</t>
        </is>
      </c>
      <c r="I8" s="208" t="inlineStr">
        <is>
          <t>R. Michael Lortz</t>
        </is>
      </c>
      <c r="J8" s="208" t="inlineStr">
        <is>
          <t>NW/4 SE/4, S/2 SE/4, SW/4 NE/4 of 31-12N-24W</t>
        </is>
      </c>
      <c r="K8" s="208" t="inlineStr">
        <is>
          <t>160 gross acres
3 yrs
3/16ths royalty</t>
        </is>
      </c>
      <c r="L8" s="208" t="inlineStr">
        <is>
          <t>3 years</t>
        </is>
      </c>
      <c r="M8" s="688" t="n">
        <v>160</v>
      </c>
      <c r="N8" s="799" t="n">
        <v>2</v>
      </c>
      <c r="O8" s="797" t="n">
        <v>39098</v>
      </c>
      <c r="P8" s="685" t="n">
        <v>10.53016983587501</v>
      </c>
      <c r="Q8" s="800" t="n">
        <v>0.1875</v>
      </c>
      <c r="R8" s="208" t="inlineStr">
        <is>
          <t>No</t>
        </is>
      </c>
      <c r="S8" s="208" t="inlineStr">
        <is>
          <t>No</t>
        </is>
      </c>
      <c r="T8" s="208" t="inlineStr">
        <is>
          <t>No</t>
        </is>
      </c>
      <c r="U8" s="208" t="inlineStr">
        <is>
          <t>No</t>
        </is>
      </c>
      <c r="V8" s="208" t="inlineStr">
        <is>
          <t>No</t>
        </is>
      </c>
      <c r="W8" s="208" t="inlineStr">
        <is>
          <t>No</t>
        </is>
      </c>
      <c r="X8" s="208" t="inlineStr">
        <is>
          <t>No</t>
        </is>
      </c>
      <c r="Y8" s="208" t="inlineStr">
        <is>
          <t>No</t>
        </is>
      </c>
      <c r="Z8" s="208" t="n"/>
      <c r="AA8" s="208" t="n"/>
      <c r="AB8" s="208" t="n"/>
    </row>
    <row r="9" ht="39" customFormat="1" customHeight="1" s="154">
      <c r="A9" s="208" t="n">
        <v>8</v>
      </c>
      <c r="B9" s="208" t="inlineStr">
        <is>
          <t>HBP - Verify</t>
        </is>
      </c>
      <c r="C9" s="208" t="inlineStr">
        <is>
          <t>2004-000685</t>
        </is>
      </c>
      <c r="D9" s="208" t="inlineStr">
        <is>
          <t>OGL</t>
        </is>
      </c>
      <c r="E9" s="208" t="inlineStr">
        <is>
          <t>1736/485</t>
        </is>
      </c>
      <c r="F9" s="797" t="n">
        <v>38020</v>
      </c>
      <c r="G9" s="798" t="n">
        <v>38027</v>
      </c>
      <c r="H9" s="208" t="inlineStr">
        <is>
          <t>L. E. Thurman</t>
        </is>
      </c>
      <c r="I9" s="208" t="inlineStr">
        <is>
          <t>R. Michael Lortz</t>
        </is>
      </c>
      <c r="J9" s="208" t="inlineStr">
        <is>
          <t>E/2 NW/4, N/2 NE/4 SW/4, NE/4 SE/4, SE/4 NE/4 of 31-12N-24W</t>
        </is>
      </c>
      <c r="K9" s="208" t="inlineStr">
        <is>
          <t>180 gross acres
3 yrs
3/16ths royalty</t>
        </is>
      </c>
      <c r="L9" s="208" t="inlineStr">
        <is>
          <t>3 years</t>
        </is>
      </c>
      <c r="M9" s="688" t="n">
        <v>180</v>
      </c>
      <c r="N9" s="799" t="inlineStr">
        <is>
          <t>1, 3, 4, 7, 8</t>
        </is>
      </c>
      <c r="O9" s="797" t="n">
        <v>39116</v>
      </c>
      <c r="P9" s="685" t="n">
        <v>0</v>
      </c>
      <c r="Q9" s="800" t="n">
        <v>0.1875</v>
      </c>
      <c r="R9" s="208" t="inlineStr">
        <is>
          <t>No</t>
        </is>
      </c>
      <c r="S9" s="208" t="inlineStr">
        <is>
          <t>No</t>
        </is>
      </c>
      <c r="T9" s="208" t="inlineStr">
        <is>
          <t>No</t>
        </is>
      </c>
      <c r="U9" s="208" t="inlineStr">
        <is>
          <t>No</t>
        </is>
      </c>
      <c r="V9" s="208" t="inlineStr">
        <is>
          <t>No</t>
        </is>
      </c>
      <c r="W9" s="208" t="inlineStr">
        <is>
          <t>No</t>
        </is>
      </c>
      <c r="X9" s="208" t="inlineStr">
        <is>
          <t>No</t>
        </is>
      </c>
      <c r="Y9" s="208" t="inlineStr">
        <is>
          <t>No</t>
        </is>
      </c>
      <c r="Z9" s="208" t="n"/>
      <c r="AA9" s="208" t="n"/>
      <c r="AB9" s="208" t="n"/>
    </row>
    <row r="10" ht="39" customFormat="1" customHeight="1" s="154">
      <c r="A10" s="208" t="n">
        <v>9</v>
      </c>
      <c r="B10" s="208" t="inlineStr">
        <is>
          <t>HBP - Verify</t>
        </is>
      </c>
      <c r="C10" s="208" t="inlineStr">
        <is>
          <t>2004-000581</t>
        </is>
      </c>
      <c r="D10" s="208" t="inlineStr">
        <is>
          <t>OGL</t>
        </is>
      </c>
      <c r="E10" s="208" t="inlineStr">
        <is>
          <t>1736/197</t>
        </is>
      </c>
      <c r="F10" s="797" t="n">
        <v>38016</v>
      </c>
      <c r="G10" s="798" t="n">
        <v>38020</v>
      </c>
      <c r="H10" s="208" t="inlineStr">
        <is>
          <t>A. C. Campbell</t>
        </is>
      </c>
      <c r="I10" s="208" t="inlineStr">
        <is>
          <t>R. Michael Lortz</t>
        </is>
      </c>
      <c r="J10" s="208" t="inlineStr">
        <is>
          <t>S/2 NE/4 SW/4, Lot 4, SE/4 SW/4, Lot 3 of 31-12N-24W</t>
        </is>
      </c>
      <c r="K10" s="208" t="inlineStr">
        <is>
          <t>115.335 gross acres
3/16ths royalty</t>
        </is>
      </c>
      <c r="L10" s="208" t="inlineStr">
        <is>
          <t>3 years</t>
        </is>
      </c>
      <c r="M10" s="688" t="n">
        <v>115.335</v>
      </c>
      <c r="N10" s="799" t="inlineStr">
        <is>
          <t>2, 3, 5, 6, 7</t>
        </is>
      </c>
      <c r="O10" s="797" t="n">
        <v>39116</v>
      </c>
      <c r="P10" s="685" t="n">
        <v>9.850876369543263</v>
      </c>
      <c r="Q10" s="800" t="n">
        <v>0.1875</v>
      </c>
      <c r="R10" s="208" t="inlineStr">
        <is>
          <t>No</t>
        </is>
      </c>
      <c r="S10" s="208" t="inlineStr">
        <is>
          <t>No</t>
        </is>
      </c>
      <c r="T10" s="208" t="inlineStr">
        <is>
          <t>No</t>
        </is>
      </c>
      <c r="U10" s="208" t="inlineStr">
        <is>
          <t>No</t>
        </is>
      </c>
      <c r="V10" s="208" t="inlineStr">
        <is>
          <t>No</t>
        </is>
      </c>
      <c r="W10" s="208" t="inlineStr">
        <is>
          <t>No</t>
        </is>
      </c>
      <c r="X10" s="208" t="inlineStr">
        <is>
          <t>No</t>
        </is>
      </c>
      <c r="Y10" s="208" t="inlineStr">
        <is>
          <t>No</t>
        </is>
      </c>
      <c r="Z10" s="208" t="n"/>
      <c r="AA10" s="208" t="n"/>
      <c r="AB10" s="208" t="n"/>
    </row>
    <row r="11" ht="39" customFormat="1" customHeight="1" s="154">
      <c r="A11" s="208" t="n">
        <v>10</v>
      </c>
      <c r="B11" s="208" t="inlineStr">
        <is>
          <t>HBP - Verify</t>
        </is>
      </c>
      <c r="C11" s="208" t="inlineStr">
        <is>
          <t>2004-000679</t>
        </is>
      </c>
      <c r="D11" s="208" t="inlineStr">
        <is>
          <t>OGL</t>
        </is>
      </c>
      <c r="E11" s="208" t="inlineStr">
        <is>
          <t>1736/473</t>
        </is>
      </c>
      <c r="F11" s="797" t="n">
        <v>38026</v>
      </c>
      <c r="G11" s="798" t="n">
        <v>38027</v>
      </c>
      <c r="H11" s="208" t="inlineStr">
        <is>
          <t>Charles Allen Atha</t>
        </is>
      </c>
      <c r="I11" s="208" t="inlineStr">
        <is>
          <t>R. Michael Lortz</t>
        </is>
      </c>
      <c r="J11" s="208" t="inlineStr">
        <is>
          <t>Lots 1 and 2, N/2 of Lot 3 of 31-12N-24W</t>
        </is>
      </c>
      <c r="K11" s="208" t="inlineStr">
        <is>
          <t>92.135 gross acres
3 yrs
3/16ths royalty</t>
        </is>
      </c>
      <c r="L11" s="208" t="inlineStr">
        <is>
          <t>3 years</t>
        </is>
      </c>
      <c r="M11" s="688" t="n">
        <v>92.13500000000001</v>
      </c>
      <c r="N11" s="799" t="inlineStr">
        <is>
          <t>5, 6</t>
        </is>
      </c>
      <c r="O11" s="797" t="n">
        <v>39122</v>
      </c>
      <c r="P11" s="685" t="n">
        <v>8.34</v>
      </c>
      <c r="Q11" s="800" t="n">
        <v>0.1875</v>
      </c>
      <c r="R11" s="208" t="inlineStr">
        <is>
          <t>No</t>
        </is>
      </c>
      <c r="S11" s="208" t="inlineStr">
        <is>
          <t>F</t>
        </is>
      </c>
      <c r="T11" s="208" t="inlineStr">
        <is>
          <t>No</t>
        </is>
      </c>
      <c r="U11" s="208" t="inlineStr">
        <is>
          <t>No</t>
        </is>
      </c>
      <c r="V11" s="208" t="inlineStr">
        <is>
          <t>No</t>
        </is>
      </c>
      <c r="W11" s="208" t="inlineStr">
        <is>
          <t>No</t>
        </is>
      </c>
      <c r="X11" s="208" t="inlineStr">
        <is>
          <t>No</t>
        </is>
      </c>
      <c r="Y11" s="208" t="inlineStr">
        <is>
          <t>No</t>
        </is>
      </c>
      <c r="Z11" s="208" t="n"/>
      <c r="AA11" s="208" t="n"/>
      <c r="AB11" s="208" t="n"/>
    </row>
    <row r="12" ht="39" customFormat="1" customHeight="1" s="154">
      <c r="A12" s="208" t="n">
        <v>11</v>
      </c>
      <c r="B12" s="208" t="inlineStr">
        <is>
          <t>HBP - Verify</t>
        </is>
      </c>
      <c r="C12" s="208" t="inlineStr">
        <is>
          <t>2004-000720</t>
        </is>
      </c>
      <c r="D12" s="208" t="inlineStr">
        <is>
          <t>OGL</t>
        </is>
      </c>
      <c r="E12" s="208" t="inlineStr">
        <is>
          <t>1736/588</t>
        </is>
      </c>
      <c r="F12" s="797" t="n">
        <v>38007</v>
      </c>
      <c r="G12" s="798" t="n">
        <v>38029</v>
      </c>
      <c r="H12" s="208" t="inlineStr">
        <is>
          <t>Clarence C. Bain</t>
        </is>
      </c>
      <c r="I12" s="208" t="inlineStr">
        <is>
          <t>R. Michael Lortz</t>
        </is>
      </c>
      <c r="J12" s="208" t="inlineStr">
        <is>
          <t>NW/4 SE/4, S/2 SE/4, SW/4 NE/4 of 31-12N-24W</t>
        </is>
      </c>
      <c r="K12" s="208" t="inlineStr">
        <is>
          <t>160 gross acres
3 yrs
3/16ths royalty</t>
        </is>
      </c>
      <c r="L12" s="208" t="inlineStr">
        <is>
          <t>3 years</t>
        </is>
      </c>
      <c r="M12" s="688" t="n">
        <v>160</v>
      </c>
      <c r="N12" s="799" t="n">
        <v>2</v>
      </c>
      <c r="O12" s="797" t="n">
        <v>39103</v>
      </c>
      <c r="P12" s="685" t="n">
        <v>7.411618279909535</v>
      </c>
      <c r="Q12" s="800" t="n">
        <v>0.1875</v>
      </c>
      <c r="R12" s="208" t="inlineStr">
        <is>
          <t>No</t>
        </is>
      </c>
      <c r="S12" s="208" t="inlineStr">
        <is>
          <t>F</t>
        </is>
      </c>
      <c r="T12" s="208" t="inlineStr">
        <is>
          <t>No</t>
        </is>
      </c>
      <c r="U12" s="208" t="inlineStr">
        <is>
          <t>No</t>
        </is>
      </c>
      <c r="V12" s="208" t="inlineStr">
        <is>
          <t>No</t>
        </is>
      </c>
      <c r="W12" s="208" t="inlineStr">
        <is>
          <t>No</t>
        </is>
      </c>
      <c r="X12" s="208" t="inlineStr">
        <is>
          <t>No</t>
        </is>
      </c>
      <c r="Y12" s="208" t="inlineStr">
        <is>
          <t>No</t>
        </is>
      </c>
      <c r="Z12" s="208" t="n"/>
      <c r="AA12" s="208" t="n"/>
      <c r="AB12" s="208" t="n"/>
    </row>
    <row r="13" ht="39" customFormat="1" customHeight="1" s="154">
      <c r="A13" s="208" t="n">
        <v>12</v>
      </c>
      <c r="B13" s="208" t="inlineStr">
        <is>
          <t>HBP - Verify</t>
        </is>
      </c>
      <c r="C13" s="208" t="inlineStr">
        <is>
          <t>2004-000880</t>
        </is>
      </c>
      <c r="D13" s="208" t="inlineStr">
        <is>
          <t>OGL</t>
        </is>
      </c>
      <c r="E13" s="208" t="inlineStr">
        <is>
          <t>1737/580</t>
        </is>
      </c>
      <c r="F13" s="797" t="n">
        <v>38032</v>
      </c>
      <c r="G13" s="798" t="n">
        <v>38040</v>
      </c>
      <c r="H13" s="208" t="inlineStr">
        <is>
          <t>Sandra Lorrain York</t>
        </is>
      </c>
      <c r="I13" s="208" t="inlineStr">
        <is>
          <t>Kodiak Production Company</t>
        </is>
      </c>
      <c r="J13" s="208" t="inlineStr">
        <is>
          <t>Lots 1 and 2, N/2 of Lot 3 of 31-12N-24W</t>
        </is>
      </c>
      <c r="K13" s="208" t="inlineStr">
        <is>
          <t>92.0850 gross acres
3 years
3/16ths royalty</t>
        </is>
      </c>
      <c r="L13" s="208" t="inlineStr">
        <is>
          <t>3 years</t>
        </is>
      </c>
      <c r="M13" s="688" t="n">
        <v>92.08499999999999</v>
      </c>
      <c r="N13" s="799" t="inlineStr">
        <is>
          <t>All (1-8)</t>
        </is>
      </c>
      <c r="O13" s="797" t="n">
        <v>39128</v>
      </c>
      <c r="P13" s="685" t="n">
        <v>0</v>
      </c>
      <c r="Q13" s="800" t="n">
        <v>0.1875</v>
      </c>
      <c r="R13" s="208" t="inlineStr">
        <is>
          <t>No</t>
        </is>
      </c>
      <c r="S13" s="208" t="inlineStr">
        <is>
          <t>No</t>
        </is>
      </c>
      <c r="T13" s="208" t="inlineStr">
        <is>
          <t>No</t>
        </is>
      </c>
      <c r="U13" s="208" t="inlineStr">
        <is>
          <t>No</t>
        </is>
      </c>
      <c r="V13" s="208" t="inlineStr">
        <is>
          <t>No</t>
        </is>
      </c>
      <c r="W13" s="208" t="inlineStr">
        <is>
          <t>No</t>
        </is>
      </c>
      <c r="X13" s="208" t="inlineStr">
        <is>
          <t>No</t>
        </is>
      </c>
      <c r="Y13" s="208" t="inlineStr">
        <is>
          <t>No</t>
        </is>
      </c>
      <c r="Z13" s="208" t="n"/>
      <c r="AA13" s="208" t="n"/>
      <c r="AB13" s="208" t="n"/>
    </row>
    <row r="14" ht="141" customFormat="1" customHeight="1" s="154">
      <c r="A14" s="208" t="n">
        <v>13</v>
      </c>
      <c r="B14" s="208" t="inlineStr">
        <is>
          <t>HBP - Verify</t>
        </is>
      </c>
      <c r="C14" s="208" t="inlineStr">
        <is>
          <t>2005-001365</t>
        </is>
      </c>
      <c r="D14" s="208" t="inlineStr">
        <is>
          <t>OGL</t>
        </is>
      </c>
      <c r="E14" s="208" t="inlineStr">
        <is>
          <t>1780/409</t>
        </is>
      </c>
      <c r="F14" s="797" t="n">
        <v>38407</v>
      </c>
      <c r="G14" s="798" t="n">
        <v>38420</v>
      </c>
      <c r="H14" s="208" t="inlineStr">
        <is>
          <t>Jesse W. Fuchs</t>
        </is>
      </c>
      <c r="I14" s="208" t="inlineStr">
        <is>
          <t>N/g Discovery, LLC</t>
        </is>
      </c>
      <c r="J14" s="208" t="inlineStr">
        <is>
          <t>NW/4 SE/4, S/2 SE/4, SW/4 NE/4 of 31-12N-24W</t>
        </is>
      </c>
      <c r="K14" s="208"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4" s="208" t="inlineStr">
        <is>
          <t>2 years</t>
        </is>
      </c>
      <c r="M14" s="688" t="n">
        <v>160</v>
      </c>
      <c r="N14" s="799" t="n">
        <v>2</v>
      </c>
      <c r="O14" s="797" t="n">
        <v>39137</v>
      </c>
      <c r="P14" s="685" t="n">
        <v>0</v>
      </c>
      <c r="Q14" s="800" t="n">
        <v>0.25</v>
      </c>
      <c r="R14" s="208" t="inlineStr">
        <is>
          <t>Yes</t>
        </is>
      </c>
      <c r="S14" s="208" t="inlineStr">
        <is>
          <t>No</t>
        </is>
      </c>
      <c r="T14" s="208" t="inlineStr">
        <is>
          <t>No</t>
        </is>
      </c>
      <c r="U14" s="208" t="inlineStr">
        <is>
          <t>No</t>
        </is>
      </c>
      <c r="V14" s="208" t="inlineStr">
        <is>
          <t>Yes</t>
        </is>
      </c>
      <c r="W14" s="208" t="inlineStr">
        <is>
          <t>No</t>
        </is>
      </c>
      <c r="X14" s="208" t="inlineStr">
        <is>
          <t>No</t>
        </is>
      </c>
      <c r="Y14" s="208" t="inlineStr">
        <is>
          <t>No</t>
        </is>
      </c>
      <c r="Z14" s="208" t="n"/>
      <c r="AA14" s="208" t="n"/>
      <c r="AB14" s="208" t="n"/>
    </row>
    <row r="15" ht="141" customFormat="1" customHeight="1" s="154">
      <c r="A15" s="208" t="n">
        <v>14</v>
      </c>
      <c r="B15" s="208" t="inlineStr">
        <is>
          <t>HBP - Verify</t>
        </is>
      </c>
      <c r="C15" s="208" t="inlineStr">
        <is>
          <t>2005-001688</t>
        </is>
      </c>
      <c r="D15" s="208" t="inlineStr">
        <is>
          <t>OGL</t>
        </is>
      </c>
      <c r="E15" s="208" t="inlineStr">
        <is>
          <t>1782/261</t>
        </is>
      </c>
      <c r="F15" s="797" t="n">
        <v>38408</v>
      </c>
      <c r="G15" s="798" t="n">
        <v>38432</v>
      </c>
      <c r="H15" s="208" t="inlineStr">
        <is>
          <t>Isa May Smith</t>
        </is>
      </c>
      <c r="I15" s="208" t="inlineStr">
        <is>
          <t>N/g Discovery, LLC</t>
        </is>
      </c>
      <c r="J15" s="208" t="inlineStr">
        <is>
          <t>NW/4 SE/4, S/2 SE/4, SW/4 NE/4 of 31-12N-24W</t>
        </is>
      </c>
      <c r="K15" s="208"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5" s="208" t="inlineStr">
        <is>
          <t>2 years</t>
        </is>
      </c>
      <c r="M15" s="688" t="n">
        <v>160</v>
      </c>
      <c r="N15" s="799" t="n">
        <v>2</v>
      </c>
      <c r="O15" s="797" t="n">
        <v>39138</v>
      </c>
      <c r="P15" s="685" t="n">
        <v>0</v>
      </c>
      <c r="Q15" s="800" t="n">
        <v>0.25</v>
      </c>
      <c r="R15" s="208" t="inlineStr">
        <is>
          <t>Yes</t>
        </is>
      </c>
      <c r="S15" s="208" t="inlineStr">
        <is>
          <t>No</t>
        </is>
      </c>
      <c r="T15" s="208" t="inlineStr">
        <is>
          <t>No</t>
        </is>
      </c>
      <c r="U15" s="208" t="inlineStr">
        <is>
          <t>No</t>
        </is>
      </c>
      <c r="V15" s="208" t="inlineStr">
        <is>
          <t>Yes</t>
        </is>
      </c>
      <c r="W15" s="208" t="inlineStr">
        <is>
          <t>No</t>
        </is>
      </c>
      <c r="X15" s="208" t="inlineStr">
        <is>
          <t>No</t>
        </is>
      </c>
      <c r="Y15" s="208" t="inlineStr">
        <is>
          <t>No</t>
        </is>
      </c>
      <c r="Z15" s="208" t="n"/>
      <c r="AA15" s="208" t="n"/>
      <c r="AB15" s="208" t="n"/>
    </row>
    <row r="16" ht="141" customFormat="1" customHeight="1" s="154">
      <c r="A16" s="208" t="n">
        <v>15</v>
      </c>
      <c r="B16" s="208" t="inlineStr">
        <is>
          <t>HBP - Verify</t>
        </is>
      </c>
      <c r="C16" s="208" t="inlineStr">
        <is>
          <t>2005-001515</t>
        </is>
      </c>
      <c r="D16" s="208" t="inlineStr">
        <is>
          <t>OGL</t>
        </is>
      </c>
      <c r="E16" s="208" t="inlineStr">
        <is>
          <t>1781/204</t>
        </is>
      </c>
      <c r="F16" s="797" t="n">
        <v>38412</v>
      </c>
      <c r="G16" s="798" t="n">
        <v>38426</v>
      </c>
      <c r="H16" s="208" t="inlineStr">
        <is>
          <t>Raymond M. Fuchs</t>
        </is>
      </c>
      <c r="I16" s="208" t="inlineStr">
        <is>
          <t>N/g Discovery, LLC</t>
        </is>
      </c>
      <c r="J16" s="208" t="inlineStr">
        <is>
          <t>NW/4 SE/4, S/2 SE/4, SW/4 NE/4 of 31-12N-24W</t>
        </is>
      </c>
      <c r="K16" s="208" t="inlineStr">
        <is>
          <t>160 gross acres
2 yrs
3/16ths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6" s="208" t="inlineStr">
        <is>
          <t>2 years</t>
        </is>
      </c>
      <c r="M16" s="688" t="n">
        <v>160</v>
      </c>
      <c r="N16" s="799" t="n">
        <v>3</v>
      </c>
      <c r="O16" s="797" t="n">
        <v>39142</v>
      </c>
      <c r="P16" s="685" t="n">
        <v>0</v>
      </c>
      <c r="Q16" s="800" t="n">
        <v>0.1875</v>
      </c>
      <c r="R16" s="208" t="inlineStr">
        <is>
          <t>Yes</t>
        </is>
      </c>
      <c r="S16" s="208" t="inlineStr">
        <is>
          <t>No</t>
        </is>
      </c>
      <c r="T16" s="208" t="inlineStr">
        <is>
          <t>No</t>
        </is>
      </c>
      <c r="U16" s="208" t="inlineStr">
        <is>
          <t>No</t>
        </is>
      </c>
      <c r="V16" s="208" t="inlineStr">
        <is>
          <t>Yes</t>
        </is>
      </c>
      <c r="W16" s="208" t="inlineStr">
        <is>
          <t>No</t>
        </is>
      </c>
      <c r="X16" s="208" t="inlineStr">
        <is>
          <t>No</t>
        </is>
      </c>
      <c r="Y16" s="208" t="inlineStr">
        <is>
          <t>No</t>
        </is>
      </c>
      <c r="Z16" s="208" t="n"/>
      <c r="AA16" s="208" t="n"/>
      <c r="AB16" s="208" t="n"/>
    </row>
    <row r="17" ht="141" customFormat="1" customHeight="1" s="154">
      <c r="A17" s="208" t="n">
        <v>16</v>
      </c>
      <c r="B17" s="208" t="inlineStr">
        <is>
          <t>HBP - Verify</t>
        </is>
      </c>
      <c r="C17" s="208" t="inlineStr">
        <is>
          <t>2005-001690</t>
        </is>
      </c>
      <c r="D17" s="208" t="inlineStr">
        <is>
          <t>OGL</t>
        </is>
      </c>
      <c r="E17" s="208" t="inlineStr">
        <is>
          <t>1782/267</t>
        </is>
      </c>
      <c r="F17" s="797" t="n">
        <v>38412</v>
      </c>
      <c r="G17" s="798" t="n">
        <v>38432</v>
      </c>
      <c r="H17" s="208" t="inlineStr">
        <is>
          <t>Mark J. Fuchs</t>
        </is>
      </c>
      <c r="I17" s="208" t="inlineStr">
        <is>
          <t>N/g Discovery, LLC</t>
        </is>
      </c>
      <c r="J17" s="208" t="inlineStr">
        <is>
          <t>NW/4 SE/4, S/2 SE/4, SW/4 NE/4 of 31-12N-24W</t>
        </is>
      </c>
      <c r="K17" s="208"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7" s="208" t="inlineStr">
        <is>
          <t>2 years</t>
        </is>
      </c>
      <c r="M17" s="688" t="n">
        <v>160</v>
      </c>
      <c r="N17" s="799" t="n">
        <v>2</v>
      </c>
      <c r="O17" s="797" t="n">
        <v>39142</v>
      </c>
      <c r="P17" s="685" t="n">
        <v>0</v>
      </c>
      <c r="Q17" s="800" t="n">
        <v>0.25</v>
      </c>
      <c r="R17" s="208" t="inlineStr">
        <is>
          <t>Yes</t>
        </is>
      </c>
      <c r="S17" s="208" t="inlineStr">
        <is>
          <t>No</t>
        </is>
      </c>
      <c r="T17" s="208" t="inlineStr">
        <is>
          <t>No</t>
        </is>
      </c>
      <c r="U17" s="208" t="inlineStr">
        <is>
          <t>No</t>
        </is>
      </c>
      <c r="V17" s="208" t="inlineStr">
        <is>
          <t>Yes</t>
        </is>
      </c>
      <c r="W17" s="208" t="inlineStr">
        <is>
          <t>No</t>
        </is>
      </c>
      <c r="X17" s="208" t="inlineStr">
        <is>
          <t>No</t>
        </is>
      </c>
      <c r="Y17" s="208" t="inlineStr">
        <is>
          <t>No</t>
        </is>
      </c>
      <c r="Z17" s="208" t="n"/>
      <c r="AA17" s="208" t="n"/>
      <c r="AB17" s="208" t="n"/>
    </row>
    <row r="18" ht="39" customFormat="1" customHeight="1" s="154">
      <c r="A18" s="208" t="n">
        <v>17</v>
      </c>
      <c r="B18" s="208" t="inlineStr">
        <is>
          <t>HBP - Verify</t>
        </is>
      </c>
      <c r="C18" s="208" t="inlineStr">
        <is>
          <t>2004-001053</t>
        </is>
      </c>
      <c r="D18" s="208" t="inlineStr">
        <is>
          <t>OGL</t>
        </is>
      </c>
      <c r="E18" s="208" t="inlineStr">
        <is>
          <t>1738/479</t>
        </is>
      </c>
      <c r="F18" s="797" t="n">
        <v>38023</v>
      </c>
      <c r="G18" s="798" t="n">
        <v>38049</v>
      </c>
      <c r="H18" s="208" t="inlineStr">
        <is>
          <t>Lola F. Richards</t>
        </is>
      </c>
      <c r="I18" s="208" t="inlineStr">
        <is>
          <t>R. Michael Lortz</t>
        </is>
      </c>
      <c r="J18" s="208" t="inlineStr">
        <is>
          <t>NW/4 SE/4, S/2 SE/4, SW/4 NE/4 of 31-12N-24W</t>
        </is>
      </c>
      <c r="K18" s="208" t="inlineStr">
        <is>
          <t>160 gross acres
3 yrs
3/16ths royalty</t>
        </is>
      </c>
      <c r="L18" s="208" t="inlineStr">
        <is>
          <t>3 years</t>
        </is>
      </c>
      <c r="M18" s="688" t="n">
        <v>160</v>
      </c>
      <c r="N18" s="799" t="n">
        <v>2</v>
      </c>
      <c r="O18" s="797" t="n">
        <v>39119</v>
      </c>
      <c r="P18" s="685" t="n">
        <v>0</v>
      </c>
      <c r="Q18" s="800" t="n">
        <v>0.1875</v>
      </c>
      <c r="R18" s="208" t="inlineStr">
        <is>
          <t>No</t>
        </is>
      </c>
      <c r="S18" s="208" t="inlineStr">
        <is>
          <t>F</t>
        </is>
      </c>
      <c r="T18" s="208" t="inlineStr">
        <is>
          <t>No</t>
        </is>
      </c>
      <c r="U18" s="208" t="inlineStr">
        <is>
          <t>No</t>
        </is>
      </c>
      <c r="V18" s="208" t="inlineStr">
        <is>
          <t>No</t>
        </is>
      </c>
      <c r="W18" s="208" t="inlineStr">
        <is>
          <t>No</t>
        </is>
      </c>
      <c r="X18" s="208" t="inlineStr">
        <is>
          <t>No</t>
        </is>
      </c>
      <c r="Y18" s="208" t="inlineStr">
        <is>
          <t>No</t>
        </is>
      </c>
      <c r="Z18" s="208" t="n"/>
      <c r="AA18" s="208" t="n"/>
      <c r="AB18" s="208" t="n"/>
    </row>
    <row r="19" ht="39" customFormat="1" customHeight="1" s="154">
      <c r="A19" s="208" t="n">
        <v>18</v>
      </c>
      <c r="B19" s="208" t="inlineStr">
        <is>
          <t>HBP - Verify</t>
        </is>
      </c>
      <c r="C19" s="208" t="inlineStr">
        <is>
          <t>2004-005686</t>
        </is>
      </c>
      <c r="D19" s="208" t="inlineStr">
        <is>
          <t>OGL</t>
        </is>
      </c>
      <c r="E19" s="208" t="inlineStr">
        <is>
          <t>1764/122</t>
        </is>
      </c>
      <c r="F19" s="797" t="n">
        <v>38251</v>
      </c>
      <c r="G19" s="798" t="n">
        <v>38272</v>
      </c>
      <c r="H19" s="208" t="inlineStr">
        <is>
          <t>Farrell E. Hamilton</t>
        </is>
      </c>
      <c r="I19" s="208" t="inlineStr">
        <is>
          <t>R. Michael Lortz</t>
        </is>
      </c>
      <c r="J19" s="208" t="inlineStr">
        <is>
          <t>NW/4 SE/4, S/2 SE/4, SW/4 NE/4 of 31-12N-24W</t>
        </is>
      </c>
      <c r="K19" s="208" t="inlineStr">
        <is>
          <t>160 gross acres
3 yrs
3/16ths royalty</t>
        </is>
      </c>
      <c r="L19" s="208" t="inlineStr">
        <is>
          <t>3 years</t>
        </is>
      </c>
      <c r="M19" s="688" t="n">
        <v>160</v>
      </c>
      <c r="N19" s="799" t="n">
        <v>2</v>
      </c>
      <c r="O19" s="797" t="n">
        <v>39346</v>
      </c>
      <c r="P19" s="685" t="n">
        <v>0</v>
      </c>
      <c r="Q19" s="800" t="n">
        <v>0.1875</v>
      </c>
      <c r="R19" s="208" t="inlineStr">
        <is>
          <t>No</t>
        </is>
      </c>
      <c r="S19" s="208" t="inlineStr">
        <is>
          <t>No</t>
        </is>
      </c>
      <c r="T19" s="208" t="inlineStr">
        <is>
          <t>No</t>
        </is>
      </c>
      <c r="U19" s="208" t="inlineStr">
        <is>
          <t>No</t>
        </is>
      </c>
      <c r="V19" s="208" t="inlineStr">
        <is>
          <t>No</t>
        </is>
      </c>
      <c r="W19" s="208" t="inlineStr">
        <is>
          <t>No</t>
        </is>
      </c>
      <c r="X19" s="208" t="inlineStr">
        <is>
          <t>No</t>
        </is>
      </c>
      <c r="Y19" s="208" t="inlineStr">
        <is>
          <t>No</t>
        </is>
      </c>
      <c r="Z19" s="208" t="n"/>
      <c r="AA19" s="208" t="n"/>
      <c r="AB19" s="208" t="n"/>
    </row>
    <row r="20" ht="39" customFormat="1" customHeight="1" s="154">
      <c r="A20" s="208" t="n">
        <v>19</v>
      </c>
      <c r="B20" s="208" t="inlineStr">
        <is>
          <t>HBP - Verify</t>
        </is>
      </c>
      <c r="C20" s="208" t="inlineStr">
        <is>
          <t>2004-005687</t>
        </is>
      </c>
      <c r="D20" s="208" t="inlineStr">
        <is>
          <t>OGL</t>
        </is>
      </c>
      <c r="E20" s="208" t="inlineStr">
        <is>
          <t>1764/124</t>
        </is>
      </c>
      <c r="F20" s="797" t="n">
        <v>38251</v>
      </c>
      <c r="G20" s="798" t="n">
        <v>38272</v>
      </c>
      <c r="H20" s="208" t="inlineStr">
        <is>
          <t>Deeanne Browning</t>
        </is>
      </c>
      <c r="I20" s="208" t="inlineStr">
        <is>
          <t>R. Michael Lortz</t>
        </is>
      </c>
      <c r="J20" s="208" t="inlineStr">
        <is>
          <t>NW/4 SE/4, S/2 SE/4, SW/4 NE/4 of 31-12N-24W</t>
        </is>
      </c>
      <c r="K20" s="208" t="inlineStr">
        <is>
          <t>160 gross acres
3 yrs
3/16ths royalty</t>
        </is>
      </c>
      <c r="L20" s="208" t="inlineStr">
        <is>
          <t>3 years</t>
        </is>
      </c>
      <c r="M20" s="688" t="n">
        <v>160</v>
      </c>
      <c r="N20" s="799" t="n">
        <v>2</v>
      </c>
      <c r="O20" s="797" t="n">
        <v>39346</v>
      </c>
      <c r="P20" s="685" t="n">
        <v>2.931029838991581</v>
      </c>
      <c r="Q20" s="800" t="n">
        <v>0.1875</v>
      </c>
      <c r="R20" s="208" t="inlineStr">
        <is>
          <t>No</t>
        </is>
      </c>
      <c r="S20" s="208" t="inlineStr">
        <is>
          <t>No</t>
        </is>
      </c>
      <c r="T20" s="208" t="inlineStr">
        <is>
          <t>No</t>
        </is>
      </c>
      <c r="U20" s="208" t="inlineStr">
        <is>
          <t>No</t>
        </is>
      </c>
      <c r="V20" s="208" t="inlineStr">
        <is>
          <t>No</t>
        </is>
      </c>
      <c r="W20" s="208" t="inlineStr">
        <is>
          <t>No</t>
        </is>
      </c>
      <c r="X20" s="208" t="inlineStr">
        <is>
          <t>No</t>
        </is>
      </c>
      <c r="Y20" s="208" t="inlineStr">
        <is>
          <t>No</t>
        </is>
      </c>
      <c r="Z20" s="208" t="n"/>
      <c r="AA20" s="208" t="n"/>
      <c r="AB20" s="208" t="n"/>
    </row>
    <row r="21" ht="39" customFormat="1" customHeight="1" s="154">
      <c r="A21" s="208" t="n">
        <v>20</v>
      </c>
      <c r="B21" s="208" t="inlineStr">
        <is>
          <t>HBP - Verify</t>
        </is>
      </c>
      <c r="C21" s="208" t="inlineStr">
        <is>
          <t>2004-005689</t>
        </is>
      </c>
      <c r="D21" s="208" t="inlineStr">
        <is>
          <t>OGL</t>
        </is>
      </c>
      <c r="E21" s="208" t="inlineStr">
        <is>
          <t>1764/128</t>
        </is>
      </c>
      <c r="F21" s="797" t="n">
        <v>38251</v>
      </c>
      <c r="G21" s="798" t="n">
        <v>38272</v>
      </c>
      <c r="H21" s="208" t="inlineStr">
        <is>
          <t>Travis L. Smith</t>
        </is>
      </c>
      <c r="I21" s="208" t="inlineStr">
        <is>
          <t>R. Michael Lortz</t>
        </is>
      </c>
      <c r="J21" s="208" t="inlineStr">
        <is>
          <t>NW/4 SE/4, S/2 SE/4, SW/4 NE/4 of 31-12N-24W</t>
        </is>
      </c>
      <c r="K21" s="208" t="inlineStr">
        <is>
          <t>160 gross acres
3 yrs
3/16ths royalty</t>
        </is>
      </c>
      <c r="L21" s="208" t="inlineStr">
        <is>
          <t>3 years</t>
        </is>
      </c>
      <c r="M21" s="688" t="n">
        <v>160</v>
      </c>
      <c r="N21" s="799" t="inlineStr">
        <is>
          <t>2, 5</t>
        </is>
      </c>
      <c r="O21" s="797" t="n">
        <v>39346</v>
      </c>
      <c r="P21" s="685" t="n">
        <v>1.46551491949579</v>
      </c>
      <c r="Q21" s="800" t="n">
        <v>0.1875</v>
      </c>
      <c r="R21" s="208" t="inlineStr">
        <is>
          <t>No</t>
        </is>
      </c>
      <c r="S21" s="208" t="inlineStr">
        <is>
          <t>No</t>
        </is>
      </c>
      <c r="T21" s="208" t="inlineStr">
        <is>
          <t>No</t>
        </is>
      </c>
      <c r="U21" s="208" t="inlineStr">
        <is>
          <t>No</t>
        </is>
      </c>
      <c r="V21" s="208" t="inlineStr">
        <is>
          <t>No</t>
        </is>
      </c>
      <c r="W21" s="208" t="inlineStr">
        <is>
          <t>No</t>
        </is>
      </c>
      <c r="X21" s="208" t="inlineStr">
        <is>
          <t>No</t>
        </is>
      </c>
      <c r="Y21" s="208" t="inlineStr">
        <is>
          <t>No</t>
        </is>
      </c>
      <c r="Z21" s="208" t="n"/>
      <c r="AA21" s="208" t="n"/>
      <c r="AB21" s="208" t="n"/>
    </row>
    <row r="22" ht="39" customHeight="1">
      <c r="A22" s="208" t="n">
        <v>21</v>
      </c>
      <c r="B22" s="208" t="inlineStr">
        <is>
          <t>HBP - Verify</t>
        </is>
      </c>
      <c r="C22" s="208" t="inlineStr">
        <is>
          <t>2005-002326</t>
        </is>
      </c>
      <c r="D22" s="208" t="inlineStr">
        <is>
          <t>OGL</t>
        </is>
      </c>
      <c r="E22" s="208" t="inlineStr">
        <is>
          <t>1785/274</t>
        </is>
      </c>
      <c r="F22" s="797" t="n">
        <v>38419</v>
      </c>
      <c r="G22" s="798" t="n">
        <v>38457</v>
      </c>
      <c r="H22" s="208" t="inlineStr">
        <is>
          <t>Joe Devenas, Jr.</t>
        </is>
      </c>
      <c r="I22" s="208" t="inlineStr">
        <is>
          <t>EOG Resources, Inc.</t>
        </is>
      </c>
      <c r="J22" s="208" t="inlineStr">
        <is>
          <t>SE/4 SW/4 of 31-12N-24W</t>
        </is>
      </c>
      <c r="K22" s="208" t="inlineStr">
        <is>
          <t>40 gross acres
3 yrs
3/16ths royalty</t>
        </is>
      </c>
      <c r="L22" s="208" t="inlineStr">
        <is>
          <t>3 years</t>
        </is>
      </c>
      <c r="M22" s="688" t="n">
        <v>40</v>
      </c>
      <c r="N22" s="799" t="n">
        <v>5</v>
      </c>
      <c r="O22" s="797" t="n">
        <v>39515</v>
      </c>
      <c r="P22" s="685" t="n">
        <v>6.379999999999974</v>
      </c>
      <c r="Q22" s="800" t="n">
        <v>0.1875</v>
      </c>
      <c r="R22" s="208" t="inlineStr">
        <is>
          <t>No</t>
        </is>
      </c>
      <c r="S22" s="208" t="inlineStr">
        <is>
          <t>No</t>
        </is>
      </c>
      <c r="T22" s="208" t="inlineStr">
        <is>
          <t>No</t>
        </is>
      </c>
      <c r="U22" s="208" t="inlineStr">
        <is>
          <t>No</t>
        </is>
      </c>
      <c r="V22" s="208" t="inlineStr">
        <is>
          <t>No</t>
        </is>
      </c>
      <c r="W22" s="208" t="inlineStr">
        <is>
          <t>No</t>
        </is>
      </c>
      <c r="X22" s="208" t="inlineStr">
        <is>
          <t>No</t>
        </is>
      </c>
      <c r="Y22" s="208" t="inlineStr">
        <is>
          <t>No</t>
        </is>
      </c>
      <c r="Z22" s="208" t="n"/>
      <c r="AA22" s="208" t="n"/>
      <c r="AB22" s="208" t="n"/>
    </row>
    <row r="23" ht="39" customHeight="1">
      <c r="A23" s="208" t="n">
        <v>22</v>
      </c>
      <c r="B23" s="208" t="inlineStr">
        <is>
          <t>HBP - Verify</t>
        </is>
      </c>
      <c r="C23" s="208" t="inlineStr">
        <is>
          <t>2005-002328</t>
        </is>
      </c>
      <c r="D23" s="208" t="inlineStr">
        <is>
          <t>OGL</t>
        </is>
      </c>
      <c r="E23" s="208" t="inlineStr">
        <is>
          <t>1785/278</t>
        </is>
      </c>
      <c r="F23" s="797" t="n">
        <v>38419</v>
      </c>
      <c r="G23" s="798" t="n">
        <v>38457</v>
      </c>
      <c r="H23" s="208" t="inlineStr">
        <is>
          <t>Joseph Devenas</t>
        </is>
      </c>
      <c r="I23" s="208" t="inlineStr">
        <is>
          <t>EOG Resources, Inc.</t>
        </is>
      </c>
      <c r="J23" s="208" t="inlineStr">
        <is>
          <t>SE/4 SW/4 of 31-12N-24W</t>
        </is>
      </c>
      <c r="K23" s="208" t="inlineStr">
        <is>
          <t>40 gross acres
3 yrs
3/16ths royalty</t>
        </is>
      </c>
      <c r="L23" s="208" t="inlineStr">
        <is>
          <t>3 years</t>
        </is>
      </c>
      <c r="M23" s="688" t="n">
        <v>40</v>
      </c>
      <c r="N23" s="799" t="n">
        <v>5</v>
      </c>
      <c r="O23" s="797" t="n">
        <v>39515</v>
      </c>
      <c r="P23" s="685" t="n">
        <v>5.582499999999988</v>
      </c>
      <c r="Q23" s="800" t="n">
        <v>0.1875</v>
      </c>
      <c r="R23" s="208" t="inlineStr">
        <is>
          <t>No</t>
        </is>
      </c>
      <c r="S23" s="208" t="inlineStr">
        <is>
          <t>No</t>
        </is>
      </c>
      <c r="T23" s="208" t="inlineStr">
        <is>
          <t>No</t>
        </is>
      </c>
      <c r="U23" s="208" t="inlineStr">
        <is>
          <t>No</t>
        </is>
      </c>
      <c r="V23" s="208" t="inlineStr">
        <is>
          <t>No</t>
        </is>
      </c>
      <c r="W23" s="208" t="inlineStr">
        <is>
          <t>No</t>
        </is>
      </c>
      <c r="X23" s="208" t="inlineStr">
        <is>
          <t>No</t>
        </is>
      </c>
      <c r="Y23" s="208" t="inlineStr">
        <is>
          <t>No</t>
        </is>
      </c>
      <c r="Z23" s="208" t="n"/>
      <c r="AA23" s="208" t="n"/>
      <c r="AB23" s="208" t="n"/>
    </row>
    <row r="24" ht="39" customHeight="1">
      <c r="A24" s="208" t="n">
        <v>23</v>
      </c>
      <c r="B24" s="208" t="inlineStr">
        <is>
          <t>HBP - Verify</t>
        </is>
      </c>
      <c r="C24" s="208" t="inlineStr">
        <is>
          <t>2005-002327</t>
        </is>
      </c>
      <c r="D24" s="208" t="inlineStr">
        <is>
          <t>OGL</t>
        </is>
      </c>
      <c r="E24" s="208" t="inlineStr">
        <is>
          <t>1785/276</t>
        </is>
      </c>
      <c r="F24" s="797" t="n">
        <v>38420</v>
      </c>
      <c r="G24" s="798" t="n">
        <v>38457</v>
      </c>
      <c r="H24" s="208" t="inlineStr">
        <is>
          <t>Eleanore Wheeler</t>
        </is>
      </c>
      <c r="I24" s="208" t="inlineStr">
        <is>
          <t>EOG Resources, Inc.</t>
        </is>
      </c>
      <c r="J24" s="208" t="inlineStr">
        <is>
          <t>Lot 4, S/2 of Lot 3, S/2 NE/4 SW/4, SE/4 SW/4 of 31-12N-24W</t>
        </is>
      </c>
      <c r="K24" s="208" t="inlineStr">
        <is>
          <t>115.34 gross acres
3/16ths royalty
3 yrs</t>
        </is>
      </c>
      <c r="L24" s="208" t="inlineStr">
        <is>
          <t>3 years</t>
        </is>
      </c>
      <c r="M24" s="688" t="n">
        <v>115.34</v>
      </c>
      <c r="N24" s="799" t="inlineStr">
        <is>
          <t>2, 3, 5, 6, 7</t>
        </is>
      </c>
      <c r="O24" s="797" t="n">
        <v>39516</v>
      </c>
      <c r="P24" s="685" t="n">
        <v>18.835</v>
      </c>
      <c r="Q24" s="800" t="n">
        <v>0.1875</v>
      </c>
      <c r="R24" s="208" t="inlineStr">
        <is>
          <t>No</t>
        </is>
      </c>
      <c r="S24" s="208" t="inlineStr">
        <is>
          <t>No</t>
        </is>
      </c>
      <c r="T24" s="208" t="inlineStr">
        <is>
          <t>No</t>
        </is>
      </c>
      <c r="U24" s="208" t="inlineStr">
        <is>
          <t>No</t>
        </is>
      </c>
      <c r="V24" s="208" t="inlineStr">
        <is>
          <t>No</t>
        </is>
      </c>
      <c r="W24" s="208" t="inlineStr">
        <is>
          <t>No</t>
        </is>
      </c>
      <c r="X24" s="208" t="inlineStr">
        <is>
          <t>No</t>
        </is>
      </c>
      <c r="Y24" s="208" t="inlineStr">
        <is>
          <t>No</t>
        </is>
      </c>
      <c r="Z24" s="208" t="n"/>
      <c r="AA24" s="208" t="n"/>
      <c r="AB24" s="208" t="n"/>
    </row>
    <row r="25" ht="39" customHeight="1">
      <c r="A25" s="208" t="n">
        <v>24</v>
      </c>
      <c r="B25" s="208" t="inlineStr">
        <is>
          <t>HBP - Verify</t>
        </is>
      </c>
      <c r="C25" s="208" t="inlineStr">
        <is>
          <t>2005-002646</t>
        </is>
      </c>
      <c r="D25" s="208" t="inlineStr">
        <is>
          <t>OGL</t>
        </is>
      </c>
      <c r="E25" s="208" t="inlineStr">
        <is>
          <t>1787/47</t>
        </is>
      </c>
      <c r="F25" s="797" t="n">
        <v>38436</v>
      </c>
      <c r="G25" s="798" t="n">
        <v>38464</v>
      </c>
      <c r="H25" s="208" t="inlineStr">
        <is>
          <t>Marchelle Sorenson Daigle, Michelle Sorenson Johnson, Trustee of The Sorenson Oil &amp; Gas Trust</t>
        </is>
      </c>
      <c r="I25" s="208" t="inlineStr">
        <is>
          <t>N/g Discovery, LLC</t>
        </is>
      </c>
      <c r="J25" s="208" t="inlineStr">
        <is>
          <t>E/2 NW/4, N/2 NE/4 SW/4, NE/4 SE/4, SE/4 NE/4 of 31-12N-24W</t>
        </is>
      </c>
      <c r="K25" s="208" t="inlineStr">
        <is>
          <t>180 gross acres
3 yrs
3/16ths royalty</t>
        </is>
      </c>
      <c r="L25" s="208" t="inlineStr">
        <is>
          <t>3 years</t>
        </is>
      </c>
      <c r="M25" s="688" t="n">
        <v>180</v>
      </c>
      <c r="N25" s="799" t="inlineStr">
        <is>
          <t>1, 3, 4, 7, 8</t>
        </is>
      </c>
      <c r="O25" s="797" t="n">
        <v>39532</v>
      </c>
      <c r="P25" s="685" t="n">
        <v>68.79230800000001</v>
      </c>
      <c r="Q25" s="800" t="n">
        <v>0.1875</v>
      </c>
      <c r="R25" s="208" t="inlineStr">
        <is>
          <t>No</t>
        </is>
      </c>
      <c r="S25" s="208" t="inlineStr">
        <is>
          <t>No</t>
        </is>
      </c>
      <c r="T25" s="208" t="inlineStr">
        <is>
          <t>No</t>
        </is>
      </c>
      <c r="U25" s="208" t="inlineStr">
        <is>
          <t>No</t>
        </is>
      </c>
      <c r="V25" s="208" t="inlineStr">
        <is>
          <t>No</t>
        </is>
      </c>
      <c r="W25" s="208" t="inlineStr">
        <is>
          <t>No</t>
        </is>
      </c>
      <c r="X25" s="208" t="inlineStr">
        <is>
          <t>No</t>
        </is>
      </c>
      <c r="Y25" s="208" t="inlineStr">
        <is>
          <t>No</t>
        </is>
      </c>
      <c r="Z25" s="208" t="n"/>
      <c r="AA25" s="208" t="n"/>
      <c r="AB25" s="208" t="n"/>
    </row>
    <row r="26" ht="141" customHeight="1">
      <c r="A26" s="208" t="n">
        <v>25</v>
      </c>
      <c r="B26" s="208" t="inlineStr">
        <is>
          <t>HBP - Verify</t>
        </is>
      </c>
      <c r="C26" s="208" t="inlineStr">
        <is>
          <t>2005-002552</t>
        </is>
      </c>
      <c r="D26" s="208" t="inlineStr">
        <is>
          <t>OGL</t>
        </is>
      </c>
      <c r="E26" s="208" t="inlineStr">
        <is>
          <t>1786/335</t>
        </is>
      </c>
      <c r="F26" s="797" t="n">
        <v>38447</v>
      </c>
      <c r="G26" s="798" t="n">
        <v>38462</v>
      </c>
      <c r="H26" s="208" t="inlineStr">
        <is>
          <t>Linda Klopfenstein, Roger Klopfenstein</t>
        </is>
      </c>
      <c r="I26" s="208" t="inlineStr">
        <is>
          <t>Chesapeake Explor, Ltd. Ptnrshp</t>
        </is>
      </c>
      <c r="J26" s="208" t="inlineStr">
        <is>
          <t>S/2 NE/4 SW/4, SE/4 SW/4 of 31-12N-24W</t>
        </is>
      </c>
      <c r="K26" s="208" t="inlineStr">
        <is>
          <t>115.3350 gross acres
3/16ths royalty
3 yrs
Depth Clause: Notwithstanding anything herein contained to the contrary, on the day after the expiration of the primary term hereof, this OGL shall terminate insofar as it covers all rights deeper than one hundred feet (100') below the stratigraphic … Full recital in recorded instrument — see Link.</t>
        </is>
      </c>
      <c r="L26" s="208" t="inlineStr">
        <is>
          <t>3 years</t>
        </is>
      </c>
      <c r="M26" s="688" t="n">
        <v>115.335</v>
      </c>
      <c r="N26" s="799" t="inlineStr">
        <is>
          <t>2, 3, 5, 7</t>
        </is>
      </c>
      <c r="O26" s="797" t="n">
        <v>39543</v>
      </c>
      <c r="P26" s="685" t="n">
        <v>18.835</v>
      </c>
      <c r="Q26" s="800" t="n">
        <v>0.1875</v>
      </c>
      <c r="R26" s="208" t="inlineStr">
        <is>
          <t>Yes</t>
        </is>
      </c>
      <c r="S26" s="208" t="inlineStr">
        <is>
          <t>No</t>
        </is>
      </c>
      <c r="T26" s="208" t="inlineStr">
        <is>
          <t>No</t>
        </is>
      </c>
      <c r="U26" s="208" t="inlineStr">
        <is>
          <t>No</t>
        </is>
      </c>
      <c r="V26" s="208" t="inlineStr">
        <is>
          <t>Yes</t>
        </is>
      </c>
      <c r="W26" s="208" t="inlineStr">
        <is>
          <t>No</t>
        </is>
      </c>
      <c r="X26" s="208" t="inlineStr">
        <is>
          <t>No</t>
        </is>
      </c>
      <c r="Y26" s="208" t="inlineStr">
        <is>
          <t>No</t>
        </is>
      </c>
      <c r="Z26" s="208" t="n"/>
      <c r="AA26" s="208" t="n"/>
      <c r="AB26" s="208" t="n"/>
    </row>
    <row r="27" ht="39" customHeight="1">
      <c r="A27" s="208" t="n">
        <v>26</v>
      </c>
      <c r="B27" s="208" t="inlineStr">
        <is>
          <t>HBP - Verify</t>
        </is>
      </c>
      <c r="C27" s="208" t="inlineStr">
        <is>
          <t>2005-004817</t>
        </is>
      </c>
      <c r="D27" s="208" t="inlineStr">
        <is>
          <t>OGL</t>
        </is>
      </c>
      <c r="E27" s="208" t="inlineStr">
        <is>
          <t>1798/148</t>
        </is>
      </c>
      <c r="F27" s="797" t="n">
        <v>38468</v>
      </c>
      <c r="G27" s="798" t="n">
        <v>38551</v>
      </c>
      <c r="H27" s="208" t="inlineStr">
        <is>
          <t>Dwight J. Williams</t>
        </is>
      </c>
      <c r="I27" s="208" t="inlineStr">
        <is>
          <t>Chesapeake Explor Ltd. Ptnrshp</t>
        </is>
      </c>
      <c r="J27" s="208" t="inlineStr">
        <is>
          <t>NW/4 SE/4, S/2 SE/4, SW/4 NE/4 of 31-12N-24W</t>
        </is>
      </c>
      <c r="K27" s="208" t="inlineStr">
        <is>
          <t>160 gross acres
3 yrs
3/16ths royalty</t>
        </is>
      </c>
      <c r="L27" s="208" t="inlineStr">
        <is>
          <t>3 years</t>
        </is>
      </c>
      <c r="M27" s="688" t="n">
        <v>160</v>
      </c>
      <c r="N27" s="799" t="n">
        <v>2</v>
      </c>
      <c r="O27" s="797" t="n">
        <v>39564</v>
      </c>
      <c r="P27" s="685" t="n">
        <v>0.2887935469081943</v>
      </c>
      <c r="Q27" s="800" t="n">
        <v>0.1875</v>
      </c>
      <c r="R27" s="208" t="inlineStr">
        <is>
          <t>No</t>
        </is>
      </c>
      <c r="S27" s="208" t="inlineStr">
        <is>
          <t>No</t>
        </is>
      </c>
      <c r="T27" s="208" t="inlineStr">
        <is>
          <t>No</t>
        </is>
      </c>
      <c r="U27" s="208" t="inlineStr">
        <is>
          <t>No</t>
        </is>
      </c>
      <c r="V27" s="208" t="inlineStr">
        <is>
          <t>No</t>
        </is>
      </c>
      <c r="W27" s="208" t="inlineStr">
        <is>
          <t>No</t>
        </is>
      </c>
      <c r="X27" s="208" t="inlineStr">
        <is>
          <t>No</t>
        </is>
      </c>
      <c r="Y27" s="208" t="inlineStr">
        <is>
          <t>No</t>
        </is>
      </c>
      <c r="Z27" s="208" t="n"/>
      <c r="AA27" s="208" t="n"/>
      <c r="AB27" s="208" t="n"/>
    </row>
    <row r="28" ht="39" customHeight="1">
      <c r="A28" s="208" t="n">
        <v>27</v>
      </c>
      <c r="B28" s="208" t="inlineStr">
        <is>
          <t>HBP - Verify</t>
        </is>
      </c>
      <c r="C28" s="208" t="inlineStr">
        <is>
          <t>2005-004818</t>
        </is>
      </c>
      <c r="D28" s="208" t="inlineStr">
        <is>
          <t>OGL</t>
        </is>
      </c>
      <c r="E28" s="208" t="inlineStr">
        <is>
          <t>1798/150</t>
        </is>
      </c>
      <c r="F28" s="797" t="n">
        <v>38468</v>
      </c>
      <c r="G28" s="798" t="n">
        <v>38551</v>
      </c>
      <c r="H28" s="208" t="inlineStr">
        <is>
          <t>Stephen M. Criser, Trustee of The McCaul Rive Lind Trust</t>
        </is>
      </c>
      <c r="I28" s="208" t="inlineStr">
        <is>
          <t>Chesapeake Explor Ltd. Ptnrshp</t>
        </is>
      </c>
      <c r="J28" s="208" t="inlineStr">
        <is>
          <t>NW/4 SE/4, SW/4 NE/4 of 31-12N-24W (AOL)</t>
        </is>
      </c>
      <c r="K28" s="208" t="inlineStr">
        <is>
          <t>160 gross acres
3 yrs
3/16ths royalty</t>
        </is>
      </c>
      <c r="L28" s="208" t="inlineStr">
        <is>
          <t>3 years</t>
        </is>
      </c>
      <c r="M28" s="688" t="n">
        <v>160</v>
      </c>
      <c r="N28" s="799" t="n">
        <v>2</v>
      </c>
      <c r="O28" s="797" t="n">
        <v>39564</v>
      </c>
      <c r="P28" s="685" t="n">
        <v>0.1443967734540972</v>
      </c>
      <c r="Q28" s="800" t="n">
        <v>0.1875</v>
      </c>
      <c r="R28" s="208" t="inlineStr">
        <is>
          <t>No</t>
        </is>
      </c>
      <c r="S28" s="208" t="inlineStr">
        <is>
          <t>No</t>
        </is>
      </c>
      <c r="T28" s="208" t="inlineStr">
        <is>
          <t>No</t>
        </is>
      </c>
      <c r="U28" s="208" t="inlineStr">
        <is>
          <t>No</t>
        </is>
      </c>
      <c r="V28" s="208" t="inlineStr">
        <is>
          <t>No</t>
        </is>
      </c>
      <c r="W28" s="208" t="inlineStr">
        <is>
          <t>No</t>
        </is>
      </c>
      <c r="X28" s="208" t="inlineStr">
        <is>
          <t>No</t>
        </is>
      </c>
      <c r="Y28" s="208" t="inlineStr">
        <is>
          <t>No</t>
        </is>
      </c>
      <c r="Z28" s="208" t="n"/>
      <c r="AA28" s="208" t="n"/>
      <c r="AB28" s="208" t="n"/>
    </row>
    <row r="29" ht="39" customHeight="1">
      <c r="A29" s="208" t="n">
        <v>28</v>
      </c>
      <c r="B29" s="208" t="inlineStr">
        <is>
          <t>HBP - Verify</t>
        </is>
      </c>
      <c r="C29" s="208" t="inlineStr">
        <is>
          <t>2005-004863</t>
        </is>
      </c>
      <c r="D29" s="208" t="inlineStr">
        <is>
          <t>OGL</t>
        </is>
      </c>
      <c r="E29" s="208" t="inlineStr">
        <is>
          <t>1798/292</t>
        </is>
      </c>
      <c r="F29" s="797" t="n">
        <v>38468</v>
      </c>
      <c r="G29" s="798" t="n">
        <v>38552</v>
      </c>
      <c r="H29" s="208" t="inlineStr">
        <is>
          <t>Jan A. Schroff</t>
        </is>
      </c>
      <c r="I29" s="208" t="inlineStr">
        <is>
          <t>Chesapeake Explor Ltd. Ptnrsh</t>
        </is>
      </c>
      <c r="J29" s="208" t="inlineStr">
        <is>
          <t>NW/4 SE/4, S/2 SE/4, SW/4 NE/4 of 31-12N-24W</t>
        </is>
      </c>
      <c r="K29" s="208" t="inlineStr">
        <is>
          <t>160 gross acres
3 yrs
3/16ths royalty</t>
        </is>
      </c>
      <c r="L29" s="208" t="inlineStr">
        <is>
          <t>3 years</t>
        </is>
      </c>
      <c r="M29" s="688" t="n">
        <v>160</v>
      </c>
      <c r="N29" s="799" t="n">
        <v>2</v>
      </c>
      <c r="O29" s="797" t="n">
        <v>39564</v>
      </c>
      <c r="P29" s="685" t="n">
        <v>0.2887935469081943</v>
      </c>
      <c r="Q29" s="800" t="n">
        <v>0.1875</v>
      </c>
      <c r="R29" s="208" t="inlineStr">
        <is>
          <t>No</t>
        </is>
      </c>
      <c r="S29" s="208" t="inlineStr">
        <is>
          <t>No</t>
        </is>
      </c>
      <c r="T29" s="208" t="inlineStr">
        <is>
          <t>No</t>
        </is>
      </c>
      <c r="U29" s="208" t="inlineStr">
        <is>
          <t>No</t>
        </is>
      </c>
      <c r="V29" s="208" t="inlineStr">
        <is>
          <t>No</t>
        </is>
      </c>
      <c r="W29" s="208" t="inlineStr">
        <is>
          <t>No</t>
        </is>
      </c>
      <c r="X29" s="208" t="inlineStr">
        <is>
          <t>No</t>
        </is>
      </c>
      <c r="Y29" s="208" t="inlineStr">
        <is>
          <t>No</t>
        </is>
      </c>
      <c r="Z29" s="208" t="n"/>
      <c r="AA29" s="208" t="n"/>
      <c r="AB29" s="208" t="n"/>
    </row>
    <row r="30" ht="77.25" customHeight="1">
      <c r="A30" s="208" t="n">
        <v>29</v>
      </c>
      <c r="B30" s="208" t="inlineStr">
        <is>
          <t>HBP - Verify</t>
        </is>
      </c>
      <c r="C30" s="208" t="inlineStr">
        <is>
          <t>2005-004938</t>
        </is>
      </c>
      <c r="D30" s="208" t="inlineStr">
        <is>
          <t>OGL</t>
        </is>
      </c>
      <c r="E30" s="208" t="inlineStr">
        <is>
          <t>1798/573</t>
        </is>
      </c>
      <c r="F30" s="797" t="n">
        <v>38522</v>
      </c>
      <c r="G30" s="798" t="n">
        <v>38554</v>
      </c>
      <c r="H30" s="208" t="inlineStr">
        <is>
          <t>Leona I. De Grande</t>
        </is>
      </c>
      <c r="I30" s="208" t="inlineStr">
        <is>
          <t>EOG Resources, Inc.</t>
        </is>
      </c>
      <c r="J30" s="208" t="inlineStr">
        <is>
          <t>NW/4 SE/4, S/2 SE/4, SW/4 NE/4 of 31-12N-24W</t>
        </is>
      </c>
      <c r="K30" s="208" t="inlineStr">
        <is>
          <t>160 gross acres
3 yrs
3/16ths royalty
This lease is limited from the surface to the stratigraphic equivalent of 20,000 feet</t>
        </is>
      </c>
      <c r="L30" s="208" t="inlineStr">
        <is>
          <t>3 years</t>
        </is>
      </c>
      <c r="M30" s="688" t="n">
        <v>160</v>
      </c>
      <c r="N30" s="799" t="n">
        <v>2</v>
      </c>
      <c r="O30" s="797" t="n">
        <v>39618</v>
      </c>
      <c r="P30" s="685" t="n">
        <v>2.92552</v>
      </c>
      <c r="Q30" s="800" t="n">
        <v>0.1875</v>
      </c>
      <c r="R30" s="208" t="inlineStr">
        <is>
          <t>No</t>
        </is>
      </c>
      <c r="S30" s="208" t="inlineStr">
        <is>
          <t>No</t>
        </is>
      </c>
      <c r="T30" s="208" t="inlineStr">
        <is>
          <t>No</t>
        </is>
      </c>
      <c r="U30" s="208" t="inlineStr">
        <is>
          <t>No</t>
        </is>
      </c>
      <c r="V30" s="208" t="inlineStr">
        <is>
          <t>Yes</t>
        </is>
      </c>
      <c r="W30" s="208" t="inlineStr">
        <is>
          <t>No</t>
        </is>
      </c>
      <c r="X30" s="208" t="inlineStr">
        <is>
          <t>No</t>
        </is>
      </c>
      <c r="Y30" s="208" t="inlineStr">
        <is>
          <t>No</t>
        </is>
      </c>
      <c r="Z30" s="208" t="n"/>
      <c r="AA30" s="208" t="n"/>
      <c r="AB30" s="208" t="n"/>
    </row>
    <row r="31" ht="77.25" customHeight="1">
      <c r="A31" s="208" t="n">
        <v>30</v>
      </c>
      <c r="B31" s="208" t="inlineStr">
        <is>
          <t>HBP - Verify</t>
        </is>
      </c>
      <c r="C31" s="208" t="inlineStr">
        <is>
          <t>2005-004939</t>
        </is>
      </c>
      <c r="D31" s="208" t="inlineStr">
        <is>
          <t>OGL</t>
        </is>
      </c>
      <c r="E31" s="208" t="inlineStr">
        <is>
          <t>1798/576</t>
        </is>
      </c>
      <c r="F31" s="797" t="n">
        <v>38522</v>
      </c>
      <c r="G31" s="798" t="n">
        <v>38554</v>
      </c>
      <c r="H31" s="208" t="inlineStr">
        <is>
          <t>Donald R. Bain</t>
        </is>
      </c>
      <c r="I31" s="208" t="inlineStr">
        <is>
          <t>EOG Resources, Inc.</t>
        </is>
      </c>
      <c r="J31" s="208" t="inlineStr">
        <is>
          <t>NW/4 SE/4, S/2 SE/4, SW/4 NE/4 of 31-12N-24W</t>
        </is>
      </c>
      <c r="K31" s="208" t="inlineStr">
        <is>
          <t>160 gross acres
3 yrs
3/16ths royalty
This lease is limited from the surface to the stratigraphic equivalent of 20,000 feet</t>
        </is>
      </c>
      <c r="L31" s="208" t="inlineStr">
        <is>
          <t>3 years</t>
        </is>
      </c>
      <c r="M31" s="688" t="n">
        <v>160</v>
      </c>
      <c r="N31" s="799" t="n">
        <v>2</v>
      </c>
      <c r="O31" s="797" t="n">
        <v>39618</v>
      </c>
      <c r="P31" s="685" t="n">
        <v>2.92552</v>
      </c>
      <c r="Q31" s="800" t="n">
        <v>0.1875</v>
      </c>
      <c r="R31" s="208" t="inlineStr">
        <is>
          <t>No</t>
        </is>
      </c>
      <c r="S31" s="208" t="inlineStr">
        <is>
          <t>No</t>
        </is>
      </c>
      <c r="T31" s="208" t="inlineStr">
        <is>
          <t>No</t>
        </is>
      </c>
      <c r="U31" s="208" t="inlineStr">
        <is>
          <t>No</t>
        </is>
      </c>
      <c r="V31" s="208" t="inlineStr">
        <is>
          <t>Yes</t>
        </is>
      </c>
      <c r="W31" s="208" t="inlineStr">
        <is>
          <t>No</t>
        </is>
      </c>
      <c r="X31" s="208" t="inlineStr">
        <is>
          <t>No</t>
        </is>
      </c>
      <c r="Y31" s="208" t="inlineStr">
        <is>
          <t>No</t>
        </is>
      </c>
      <c r="Z31" s="208" t="n"/>
      <c r="AA31" s="208" t="n"/>
      <c r="AB31" s="208" t="n"/>
    </row>
    <row r="32" ht="77.25" customHeight="1">
      <c r="A32" s="208" t="n">
        <v>31</v>
      </c>
      <c r="B32" s="208" t="inlineStr">
        <is>
          <t>HBP - Verify</t>
        </is>
      </c>
      <c r="C32" s="208" t="inlineStr">
        <is>
          <t>2005-004940</t>
        </is>
      </c>
      <c r="D32" s="208" t="inlineStr">
        <is>
          <t>OGL</t>
        </is>
      </c>
      <c r="E32" s="208" t="inlineStr">
        <is>
          <t>1798/579</t>
        </is>
      </c>
      <c r="F32" s="797" t="n">
        <v>38522</v>
      </c>
      <c r="G32" s="798" t="n">
        <v>38554</v>
      </c>
      <c r="H32" s="208" t="inlineStr">
        <is>
          <t>Charlotte F. Willert</t>
        </is>
      </c>
      <c r="I32" s="208" t="inlineStr">
        <is>
          <t>EOG Resources, Inc.</t>
        </is>
      </c>
      <c r="J32" s="208" t="inlineStr">
        <is>
          <t>NW/4 SE/4, S/2 SE/4, SW/4 NE/4 of 31-12N-24W</t>
        </is>
      </c>
      <c r="K32" s="208" t="inlineStr">
        <is>
          <t>160 gross acres
3 yrs
3/16ths royalty
This lease is limited from the surface to the stratigraphic equivalent of 20,000 feet</t>
        </is>
      </c>
      <c r="L32" s="208" t="inlineStr">
        <is>
          <t>3 years</t>
        </is>
      </c>
      <c r="M32" s="688" t="n">
        <v>160</v>
      </c>
      <c r="N32" s="799" t="n">
        <v>2</v>
      </c>
      <c r="O32" s="797" t="n">
        <v>39618</v>
      </c>
      <c r="P32" s="685" t="n">
        <v>2.92552</v>
      </c>
      <c r="Q32" s="800" t="n">
        <v>0.1875</v>
      </c>
      <c r="R32" s="208" t="inlineStr">
        <is>
          <t>No</t>
        </is>
      </c>
      <c r="S32" s="208" t="inlineStr">
        <is>
          <t>No</t>
        </is>
      </c>
      <c r="T32" s="208" t="inlineStr">
        <is>
          <t>No</t>
        </is>
      </c>
      <c r="U32" s="208" t="inlineStr">
        <is>
          <t>No</t>
        </is>
      </c>
      <c r="V32" s="208" t="inlineStr">
        <is>
          <t>Yes</t>
        </is>
      </c>
      <c r="W32" s="208" t="inlineStr">
        <is>
          <t>No</t>
        </is>
      </c>
      <c r="X32" s="208" t="inlineStr">
        <is>
          <t>No</t>
        </is>
      </c>
      <c r="Y32" s="208" t="inlineStr">
        <is>
          <t>No</t>
        </is>
      </c>
      <c r="Z32" s="208" t="n"/>
      <c r="AA32" s="208" t="n"/>
      <c r="AB32" s="208" t="n"/>
    </row>
    <row r="33" ht="77.25" customHeight="1">
      <c r="A33" s="208" t="n">
        <v>32</v>
      </c>
      <c r="B33" s="208" t="inlineStr">
        <is>
          <t>HBP - Verify</t>
        </is>
      </c>
      <c r="C33" s="208" t="inlineStr">
        <is>
          <t>2005-004941</t>
        </is>
      </c>
      <c r="D33" s="208" t="inlineStr">
        <is>
          <t>OGL</t>
        </is>
      </c>
      <c r="E33" s="208" t="inlineStr">
        <is>
          <t>1798/582</t>
        </is>
      </c>
      <c r="F33" s="797" t="n">
        <v>38522</v>
      </c>
      <c r="G33" s="798" t="n">
        <v>38554</v>
      </c>
      <c r="H33" s="208" t="inlineStr">
        <is>
          <t>Melvin F. Bain</t>
        </is>
      </c>
      <c r="I33" s="208" t="inlineStr">
        <is>
          <t>EOG Resources, Inc.</t>
        </is>
      </c>
      <c r="J33" s="208" t="inlineStr">
        <is>
          <t>NW/4 SE/4, S/2 SE/4, SW/4 NE/4 of 31-12N-24W</t>
        </is>
      </c>
      <c r="K33" s="208" t="inlineStr">
        <is>
          <t>160 gross acres
3 yrs
3/16ths royalty
This lease is limited from the surface to the stratigraphic equivalent of 20,000 feet</t>
        </is>
      </c>
      <c r="L33" s="208" t="inlineStr">
        <is>
          <t>3 years</t>
        </is>
      </c>
      <c r="M33" s="688" t="n">
        <v>160</v>
      </c>
      <c r="N33" s="799" t="n">
        <v>2</v>
      </c>
      <c r="O33" s="797" t="n">
        <v>39618</v>
      </c>
      <c r="P33" s="685" t="n">
        <v>2.92552</v>
      </c>
      <c r="Q33" s="800" t="n">
        <v>0.1875</v>
      </c>
      <c r="R33" s="208" t="inlineStr">
        <is>
          <t>No</t>
        </is>
      </c>
      <c r="S33" s="208" t="inlineStr">
        <is>
          <t>No</t>
        </is>
      </c>
      <c r="T33" s="208" t="inlineStr">
        <is>
          <t>No</t>
        </is>
      </c>
      <c r="U33" s="208" t="inlineStr">
        <is>
          <t>No</t>
        </is>
      </c>
      <c r="V33" s="208" t="inlineStr">
        <is>
          <t>Yes</t>
        </is>
      </c>
      <c r="W33" s="208" t="inlineStr">
        <is>
          <t>No</t>
        </is>
      </c>
      <c r="X33" s="208" t="inlineStr">
        <is>
          <t>No</t>
        </is>
      </c>
      <c r="Y33" s="208" t="inlineStr">
        <is>
          <t>No</t>
        </is>
      </c>
      <c r="Z33" s="208" t="n"/>
      <c r="AA33" s="208" t="n"/>
      <c r="AB33" s="208" t="n"/>
    </row>
    <row r="34" ht="77.25" customHeight="1">
      <c r="A34" s="208" t="n">
        <v>33</v>
      </c>
      <c r="B34" s="208" t="inlineStr">
        <is>
          <t>HBP - Verify</t>
        </is>
      </c>
      <c r="C34" s="208" t="inlineStr">
        <is>
          <t>2005-004951</t>
        </is>
      </c>
      <c r="D34" s="208" t="inlineStr">
        <is>
          <t>OGL</t>
        </is>
      </c>
      <c r="E34" s="208" t="inlineStr">
        <is>
          <t>1799/30</t>
        </is>
      </c>
      <c r="F34" s="797" t="n">
        <v>38522</v>
      </c>
      <c r="G34" s="798" t="n">
        <v>38555</v>
      </c>
      <c r="H34" s="208" t="inlineStr">
        <is>
          <t>Marilyn L. Broyles</t>
        </is>
      </c>
      <c r="I34" s="208" t="inlineStr">
        <is>
          <t>EOG Resources, Inc.</t>
        </is>
      </c>
      <c r="J34" s="208" t="inlineStr">
        <is>
          <t>NW/4 SE/4, S/2 SE/4, SW/4 NE/4 of 31-12N-24W</t>
        </is>
      </c>
      <c r="K34" s="208" t="inlineStr">
        <is>
          <t>160 gross acres
3 yrs
3/16ths royalty
This lease is limited from the surface to the stratigraphic equivalent of 20,000 feet</t>
        </is>
      </c>
      <c r="L34" s="208" t="inlineStr">
        <is>
          <t>3 years</t>
        </is>
      </c>
      <c r="M34" s="688" t="n">
        <v>160</v>
      </c>
      <c r="N34" s="799" t="n">
        <v>2</v>
      </c>
      <c r="O34" s="797" t="n">
        <v>39618</v>
      </c>
      <c r="P34" s="685" t="n">
        <v>2.92552</v>
      </c>
      <c r="Q34" s="800" t="n">
        <v>0.1875</v>
      </c>
      <c r="R34" s="208" t="inlineStr">
        <is>
          <t>No</t>
        </is>
      </c>
      <c r="S34" s="208" t="inlineStr">
        <is>
          <t>No</t>
        </is>
      </c>
      <c r="T34" s="208" t="inlineStr">
        <is>
          <t>No</t>
        </is>
      </c>
      <c r="U34" s="208" t="inlineStr">
        <is>
          <t>No</t>
        </is>
      </c>
      <c r="V34" s="208" t="inlineStr">
        <is>
          <t>Yes</t>
        </is>
      </c>
      <c r="W34" s="208" t="inlineStr">
        <is>
          <t>No</t>
        </is>
      </c>
      <c r="X34" s="208" t="inlineStr">
        <is>
          <t>No</t>
        </is>
      </c>
      <c r="Y34" s="208" t="inlineStr">
        <is>
          <t>No</t>
        </is>
      </c>
      <c r="Z34" s="208" t="n"/>
      <c r="AA34" s="208" t="n"/>
      <c r="AB34" s="208" t="n"/>
    </row>
    <row r="35" ht="39" customHeight="1">
      <c r="A35" s="208" t="n">
        <v>34</v>
      </c>
      <c r="B35" s="208" t="inlineStr">
        <is>
          <t>HBP - Verify</t>
        </is>
      </c>
      <c r="C35" s="208" t="inlineStr">
        <is>
          <t>2005-003756</t>
        </is>
      </c>
      <c r="D35" s="208" t="inlineStr">
        <is>
          <t>OGL</t>
        </is>
      </c>
      <c r="E35" s="208" t="inlineStr">
        <is>
          <t>1792/517</t>
        </is>
      </c>
      <c r="F35" s="797" t="n">
        <v>38441</v>
      </c>
      <c r="G35" s="798" t="n">
        <v>38504</v>
      </c>
      <c r="H35" s="208" t="inlineStr">
        <is>
          <t>Martha Ann Devenas</t>
        </is>
      </c>
      <c r="I35" s="208" t="inlineStr">
        <is>
          <t>EOG Resources, Inc.</t>
        </is>
      </c>
      <c r="J35" s="208" t="inlineStr">
        <is>
          <t>SE/4 SW/4 of 31-12N-24W</t>
        </is>
      </c>
      <c r="K35" s="208" t="inlineStr">
        <is>
          <t>40 gross acres
3 yrs
3/16ths royalty</t>
        </is>
      </c>
      <c r="L35" s="208" t="inlineStr">
        <is>
          <t>3 years</t>
        </is>
      </c>
      <c r="M35" s="688" t="n">
        <v>40</v>
      </c>
      <c r="N35" s="799" t="n">
        <v>5</v>
      </c>
      <c r="O35" s="797" t="n">
        <v>39537</v>
      </c>
      <c r="P35" s="685" t="n">
        <v>6.38</v>
      </c>
      <c r="Q35" s="800" t="n">
        <v>0.1875</v>
      </c>
      <c r="R35" s="208" t="inlineStr">
        <is>
          <t>No</t>
        </is>
      </c>
      <c r="S35" s="208" t="inlineStr">
        <is>
          <t>F</t>
        </is>
      </c>
      <c r="T35" s="208" t="inlineStr">
        <is>
          <t>No</t>
        </is>
      </c>
      <c r="U35" s="208" t="inlineStr">
        <is>
          <t>No</t>
        </is>
      </c>
      <c r="V35" s="208" t="inlineStr">
        <is>
          <t>No</t>
        </is>
      </c>
      <c r="W35" s="208" t="inlineStr">
        <is>
          <t>No</t>
        </is>
      </c>
      <c r="X35" s="208" t="inlineStr">
        <is>
          <t>No</t>
        </is>
      </c>
      <c r="Y35" s="208" t="inlineStr">
        <is>
          <t>No</t>
        </is>
      </c>
      <c r="Z35" s="208" t="n"/>
      <c r="AA35" s="208" t="n"/>
      <c r="AB35" s="208" t="n"/>
    </row>
    <row r="36" ht="39" customHeight="1">
      <c r="A36" s="208" t="n">
        <v>35</v>
      </c>
      <c r="B36" s="208" t="inlineStr">
        <is>
          <t>HBP - Verify</t>
        </is>
      </c>
      <c r="C36" s="208" t="inlineStr">
        <is>
          <t>2005-003939</t>
        </is>
      </c>
      <c r="D36" s="208" t="inlineStr">
        <is>
          <t>Ratification of OGL</t>
        </is>
      </c>
      <c r="E36" s="208" t="inlineStr">
        <is>
          <t>1793/501</t>
        </is>
      </c>
      <c r="F36" s="797" t="n">
        <v>38441</v>
      </c>
      <c r="G36" s="798" t="n">
        <v>38511</v>
      </c>
      <c r="H36" s="208" t="inlineStr">
        <is>
          <t>Molly Devenas</t>
        </is>
      </c>
      <c r="I36" s="208" t="inlineStr">
        <is>
          <t>EOG Resources, Inc.</t>
        </is>
      </c>
      <c r="J36" s="208" t="inlineStr">
        <is>
          <t>SE/4 SW/4 of 31-12N-24W</t>
        </is>
      </c>
      <c r="K36" s="208" t="inlineStr">
        <is>
          <t>Ratification of OGL at 1792/517</t>
        </is>
      </c>
      <c r="L36" s="208" t="inlineStr">
        <is>
          <t>Ratification of OGL 34</t>
        </is>
      </c>
      <c r="M36" s="688" t="n">
        <v>40</v>
      </c>
      <c r="N36" s="799" t="n">
        <v>5</v>
      </c>
      <c r="O36" s="797" t="n">
        <v>39537</v>
      </c>
      <c r="P36" s="685" t="n">
        <v>0</v>
      </c>
      <c r="Q36" s="800" t="n">
        <v>0.1875</v>
      </c>
      <c r="R36" s="208" t="inlineStr">
        <is>
          <t>No</t>
        </is>
      </c>
      <c r="S36" s="208" t="inlineStr">
        <is>
          <t>No</t>
        </is>
      </c>
      <c r="T36" s="208" t="inlineStr">
        <is>
          <t>No</t>
        </is>
      </c>
      <c r="U36" s="208" t="inlineStr">
        <is>
          <t>No</t>
        </is>
      </c>
      <c r="V36" s="208" t="inlineStr">
        <is>
          <t>No</t>
        </is>
      </c>
      <c r="W36" s="208" t="inlineStr">
        <is>
          <t>No</t>
        </is>
      </c>
      <c r="X36" s="208" t="inlineStr">
        <is>
          <t>No</t>
        </is>
      </c>
      <c r="Y36" s="208" t="inlineStr">
        <is>
          <t>No</t>
        </is>
      </c>
      <c r="Z36" s="208" t="n"/>
      <c r="AA36" s="208" t="n"/>
      <c r="AB36" s="208" t="n"/>
    </row>
    <row r="37" ht="39" customHeight="1">
      <c r="A37" s="208" t="n">
        <v>36</v>
      </c>
      <c r="B37" s="208" t="inlineStr">
        <is>
          <t>HBP - Verify</t>
        </is>
      </c>
      <c r="C37" s="208" t="inlineStr">
        <is>
          <t>2005-003940</t>
        </is>
      </c>
      <c r="D37" s="208" t="inlineStr">
        <is>
          <t>Ratification</t>
        </is>
      </c>
      <c r="E37" s="208" t="inlineStr">
        <is>
          <t>1793/502</t>
        </is>
      </c>
      <c r="F37" s="797" t="n">
        <v>38441</v>
      </c>
      <c r="G37" s="798" t="n">
        <v>38511</v>
      </c>
      <c r="H37" s="208" t="inlineStr">
        <is>
          <t>Joe Deveanas</t>
        </is>
      </c>
      <c r="I37" s="208" t="inlineStr">
        <is>
          <t>EOG Resources, Inc.</t>
        </is>
      </c>
      <c r="J37" s="208" t="inlineStr">
        <is>
          <t>SE/4 SW/4 of 31-12N-24W</t>
        </is>
      </c>
      <c r="K37" s="208" t="inlineStr">
        <is>
          <t>Ratification of OGL at 1792/517</t>
        </is>
      </c>
      <c r="L37" s="208" t="inlineStr">
        <is>
          <t>Ratification of OGL 34</t>
        </is>
      </c>
      <c r="M37" s="688" t="n">
        <v>40</v>
      </c>
      <c r="N37" s="799" t="n">
        <v>5</v>
      </c>
      <c r="O37" s="797" t="n">
        <v>39537</v>
      </c>
      <c r="P37" s="685" t="n">
        <v>0</v>
      </c>
      <c r="Q37" s="800" t="n">
        <v>0.1875</v>
      </c>
      <c r="R37" s="208" t="inlineStr">
        <is>
          <t>No</t>
        </is>
      </c>
      <c r="S37" s="208" t="inlineStr">
        <is>
          <t>No</t>
        </is>
      </c>
      <c r="T37" s="208" t="inlineStr">
        <is>
          <t>No</t>
        </is>
      </c>
      <c r="U37" s="208" t="inlineStr">
        <is>
          <t>No</t>
        </is>
      </c>
      <c r="V37" s="208" t="inlineStr">
        <is>
          <t>No</t>
        </is>
      </c>
      <c r="W37" s="208" t="inlineStr">
        <is>
          <t>No</t>
        </is>
      </c>
      <c r="X37" s="208" t="inlineStr">
        <is>
          <t>No</t>
        </is>
      </c>
      <c r="Y37" s="208" t="inlineStr">
        <is>
          <t>No</t>
        </is>
      </c>
      <c r="Z37" s="208" t="n"/>
      <c r="AA37" s="208" t="n"/>
      <c r="AB37" s="208" t="n"/>
    </row>
    <row r="38" ht="77.25" customHeight="1">
      <c r="A38" s="208" t="n">
        <v>37</v>
      </c>
      <c r="B38" s="208" t="inlineStr">
        <is>
          <t>HBP - Verify</t>
        </is>
      </c>
      <c r="C38" s="208" t="inlineStr">
        <is>
          <t>2005-004681</t>
        </is>
      </c>
      <c r="D38" s="208" t="inlineStr">
        <is>
          <t>OGL</t>
        </is>
      </c>
      <c r="E38" s="208" t="inlineStr">
        <is>
          <t>1797/167</t>
        </is>
      </c>
      <c r="F38" s="797" t="n">
        <v>38522</v>
      </c>
      <c r="G38" s="798" t="n">
        <v>38541</v>
      </c>
      <c r="H38" s="208" t="inlineStr">
        <is>
          <t>Peggy J. Brawner</t>
        </is>
      </c>
      <c r="I38" s="208" t="inlineStr">
        <is>
          <t>EOG Resources, Inc.</t>
        </is>
      </c>
      <c r="J38" s="208" t="inlineStr">
        <is>
          <t>NW/4 SE/4, S/2 SE/4, SW/4 NE/4 of 31-12N-24W</t>
        </is>
      </c>
      <c r="K38" s="208" t="inlineStr">
        <is>
          <t>160 gross acres
2 yrs
3/16ths royalty
This lease is limited from the surface to the stratigraphic equivalent of 20,000 feet.</t>
        </is>
      </c>
      <c r="L38" s="208" t="inlineStr">
        <is>
          <t>2 years</t>
        </is>
      </c>
      <c r="M38" s="688" t="n">
        <v>160</v>
      </c>
      <c r="N38" s="799" t="n">
        <v>2</v>
      </c>
      <c r="O38" s="797" t="n">
        <v>39252</v>
      </c>
      <c r="P38" s="685" t="n">
        <v>2.92552</v>
      </c>
      <c r="Q38" s="800" t="n">
        <v>0.1875</v>
      </c>
      <c r="R38" s="208" t="inlineStr">
        <is>
          <t>Yes — see Notes</t>
        </is>
      </c>
      <c r="S38" s="208" t="inlineStr">
        <is>
          <t>F</t>
        </is>
      </c>
      <c r="T38" s="208" t="inlineStr">
        <is>
          <t>No</t>
        </is>
      </c>
      <c r="U38" s="208" t="inlineStr">
        <is>
          <t>No</t>
        </is>
      </c>
      <c r="V38" s="208" t="inlineStr">
        <is>
          <t>Yes</t>
        </is>
      </c>
      <c r="W38" s="208" t="inlineStr">
        <is>
          <t>No</t>
        </is>
      </c>
      <c r="X38" s="208" t="inlineStr">
        <is>
          <t>No</t>
        </is>
      </c>
      <c r="Y38" s="208" t="inlineStr">
        <is>
          <t>No</t>
        </is>
      </c>
      <c r="Z38" s="208" t="n"/>
      <c r="AA38" s="208" t="n"/>
      <c r="AB38" s="208" t="n"/>
    </row>
    <row r="39" ht="39" customHeight="1">
      <c r="A39" s="208" t="n">
        <v>38</v>
      </c>
      <c r="B39" s="208" t="inlineStr">
        <is>
          <t>HBP - Verify</t>
        </is>
      </c>
      <c r="C39" s="208" t="inlineStr">
        <is>
          <t>2005-004816</t>
        </is>
      </c>
      <c r="D39" s="208" t="inlineStr">
        <is>
          <t>OGL</t>
        </is>
      </c>
      <c r="E39" s="208" t="inlineStr">
        <is>
          <t>1798/146</t>
        </is>
      </c>
      <c r="F39" s="797" t="n">
        <v>38468</v>
      </c>
      <c r="G39" s="798" t="n">
        <v>38551</v>
      </c>
      <c r="H39" s="208" t="inlineStr">
        <is>
          <t>The Williams Jon T. Trust, the Rogene E. Williams Trust, Rogene E. Williams</t>
        </is>
      </c>
      <c r="I39" s="208" t="inlineStr">
        <is>
          <t>Chesapeake Exploration, Ltd. Partnership</t>
        </is>
      </c>
      <c r="J39" s="208" t="inlineStr">
        <is>
          <t>NW/4 SE/4, S/2 SE/4, SW/4 NE/4 of 31-12N-24W</t>
        </is>
      </c>
      <c r="K39" s="208" t="inlineStr">
        <is>
          <t>160 gross acres
3 yrs
3/16ths royalty</t>
        </is>
      </c>
      <c r="L39" s="208" t="inlineStr">
        <is>
          <t>3 years</t>
        </is>
      </c>
      <c r="M39" s="688" t="n">
        <v>160</v>
      </c>
      <c r="N39" s="799" t="n">
        <v>2</v>
      </c>
      <c r="O39" s="797" t="n">
        <v>39564</v>
      </c>
      <c r="P39" s="685" t="n">
        <v>0.7219838672704859</v>
      </c>
      <c r="Q39" s="800" t="n">
        <v>0.1875</v>
      </c>
      <c r="R39" s="208" t="inlineStr">
        <is>
          <t>No</t>
        </is>
      </c>
      <c r="S39" s="208" t="inlineStr">
        <is>
          <t>F</t>
        </is>
      </c>
      <c r="T39" s="208" t="inlineStr">
        <is>
          <t>No</t>
        </is>
      </c>
      <c r="U39" s="208" t="inlineStr">
        <is>
          <t>No</t>
        </is>
      </c>
      <c r="V39" s="208" t="inlineStr">
        <is>
          <t>No</t>
        </is>
      </c>
      <c r="W39" s="208" t="inlineStr">
        <is>
          <t>No</t>
        </is>
      </c>
      <c r="X39" s="208" t="inlineStr">
        <is>
          <t>No</t>
        </is>
      </c>
      <c r="Y39" s="208" t="inlineStr">
        <is>
          <t>No</t>
        </is>
      </c>
      <c r="Z39" s="208" t="n"/>
      <c r="AA39" s="208" t="n"/>
      <c r="AB39" s="208" t="n"/>
    </row>
    <row r="40" ht="39" customHeight="1">
      <c r="A40" s="208" t="n">
        <v>39</v>
      </c>
      <c r="B40" s="208" t="inlineStr">
        <is>
          <t>HBP - Verify</t>
        </is>
      </c>
      <c r="C40" s="208" t="inlineStr">
        <is>
          <t>2005-008722</t>
        </is>
      </c>
      <c r="D40" s="208" t="inlineStr">
        <is>
          <t>OGL</t>
        </is>
      </c>
      <c r="E40" s="208" t="inlineStr">
        <is>
          <t>1817/388</t>
        </is>
      </c>
      <c r="F40" s="797" t="n">
        <v>38621</v>
      </c>
      <c r="G40" s="798" t="n">
        <v>38709</v>
      </c>
      <c r="H40" s="208" t="inlineStr">
        <is>
          <t>James E. Menehan</t>
        </is>
      </c>
      <c r="I40" s="208" t="inlineStr">
        <is>
          <t>Todco Properties Inc.</t>
        </is>
      </c>
      <c r="J40" s="208" t="inlineStr">
        <is>
          <t>NW/4 SE/4, S/2 SE/4, SW/4 NE/4 of 31-12N-24W</t>
        </is>
      </c>
      <c r="K40" s="208" t="inlineStr">
        <is>
          <t>160 gross acres
3 yrs
3/16ths royalty</t>
        </is>
      </c>
      <c r="L40" s="208" t="inlineStr">
        <is>
          <t>3 years</t>
        </is>
      </c>
      <c r="M40" s="688" t="n">
        <v>160</v>
      </c>
      <c r="N40" s="799" t="n">
        <v>2</v>
      </c>
      <c r="O40" s="797" t="n">
        <v>39717</v>
      </c>
      <c r="P40" s="685" t="n">
        <v>0.202155482835736</v>
      </c>
      <c r="Q40" s="800" t="n">
        <v>0.1875</v>
      </c>
      <c r="R40" s="208" t="inlineStr">
        <is>
          <t>No</t>
        </is>
      </c>
      <c r="S40" s="208" t="inlineStr">
        <is>
          <t>No</t>
        </is>
      </c>
      <c r="T40" s="208" t="inlineStr">
        <is>
          <t>No</t>
        </is>
      </c>
      <c r="U40" s="208" t="inlineStr">
        <is>
          <t>No</t>
        </is>
      </c>
      <c r="V40" s="208" t="inlineStr">
        <is>
          <t>No</t>
        </is>
      </c>
      <c r="W40" s="208" t="inlineStr">
        <is>
          <t>No</t>
        </is>
      </c>
      <c r="X40" s="208" t="inlineStr">
        <is>
          <t>No</t>
        </is>
      </c>
      <c r="Y40" s="208" t="inlineStr">
        <is>
          <t>No</t>
        </is>
      </c>
      <c r="Z40" s="208" t="n"/>
      <c r="AA40" s="208" t="n"/>
      <c r="AB40" s="208" t="n"/>
    </row>
    <row r="41" ht="128.25" customHeight="1">
      <c r="A41" s="208" t="n">
        <v>40</v>
      </c>
      <c r="B41" s="208" t="inlineStr">
        <is>
          <t>HBP - Verify</t>
        </is>
      </c>
      <c r="C41" s="208" t="inlineStr">
        <is>
          <t>2005-007202</t>
        </is>
      </c>
      <c r="D41" s="208" t="inlineStr">
        <is>
          <t>OGL</t>
        </is>
      </c>
      <c r="E41" s="208" t="inlineStr">
        <is>
          <t>1810/310</t>
        </is>
      </c>
      <c r="F41" s="797" t="n">
        <v>38632</v>
      </c>
      <c r="G41" s="798" t="n">
        <v>38644</v>
      </c>
      <c r="H41" s="208" t="inlineStr">
        <is>
          <t>Hayhurst Peggy J., Trustee of The Hayhurst Peggy J. Revoc Trust</t>
        </is>
      </c>
      <c r="I41" s="208" t="inlineStr">
        <is>
          <t>Fleshman Agency Inc.</t>
        </is>
      </c>
      <c r="J41" s="208" t="inlineStr">
        <is>
          <t>E/2 NW/4, N/2 NE/4 SW/4, NE/4 SE/4, SE/4 NE/4 of 31-12N-24W</t>
        </is>
      </c>
      <c r="K41" s="208" t="inlineStr">
        <is>
          <t>180 gross acres
3 yrs
1/4th royalty
Depth clause:  All depths 100 feet below the stratigraphic equivalent of the total depth drilled in any well during the primary term of this lease shall be released at the expiration of the primary term herein. … Full recital in recorded instrument — see Link.</t>
        </is>
      </c>
      <c r="L41" s="208" t="inlineStr">
        <is>
          <t>3 years</t>
        </is>
      </c>
      <c r="M41" s="688" t="n">
        <v>180</v>
      </c>
      <c r="N41" s="799" t="inlineStr">
        <is>
          <t>1, 3, 4, 7, 8</t>
        </is>
      </c>
      <c r="O41" s="797" t="n">
        <v>39728</v>
      </c>
      <c r="P41" s="685" t="n">
        <v>1.63</v>
      </c>
      <c r="Q41" s="800" t="n">
        <v>0.25</v>
      </c>
      <c r="R41" s="208" t="inlineStr">
        <is>
          <t>Yes</t>
        </is>
      </c>
      <c r="S41" s="208" t="inlineStr">
        <is>
          <t>No</t>
        </is>
      </c>
      <c r="T41" s="208" t="inlineStr">
        <is>
          <t>No</t>
        </is>
      </c>
      <c r="U41" s="208" t="inlineStr">
        <is>
          <t>No</t>
        </is>
      </c>
      <c r="V41" s="208" t="inlineStr">
        <is>
          <t>Yes</t>
        </is>
      </c>
      <c r="W41" s="208" t="inlineStr">
        <is>
          <t>No</t>
        </is>
      </c>
      <c r="X41" s="208" t="inlineStr">
        <is>
          <t>No</t>
        </is>
      </c>
      <c r="Y41" s="208" t="inlineStr">
        <is>
          <t>No</t>
        </is>
      </c>
      <c r="Z41" s="208" t="n"/>
      <c r="AA41" s="208" t="n"/>
      <c r="AB41" s="208" t="n"/>
    </row>
    <row r="42" ht="39" customHeight="1">
      <c r="A42" s="208" t="n">
        <v>41</v>
      </c>
      <c r="B42" s="208" t="inlineStr">
        <is>
          <t>HBP - Verify</t>
        </is>
      </c>
      <c r="C42" s="208" t="inlineStr">
        <is>
          <t>2005-008530</t>
        </is>
      </c>
      <c r="D42" s="208" t="inlineStr">
        <is>
          <t>OGL</t>
        </is>
      </c>
      <c r="E42" s="208" t="inlineStr">
        <is>
          <t>1816/389</t>
        </is>
      </c>
      <c r="F42" s="797" t="n">
        <v>38653</v>
      </c>
      <c r="G42" s="798" t="n">
        <v>38701</v>
      </c>
      <c r="H42" s="208" t="inlineStr">
        <is>
          <t>Gregory J. Wiinneke</t>
        </is>
      </c>
      <c r="I42" s="208" t="inlineStr">
        <is>
          <t>Jess Harris, III, Inc.</t>
        </is>
      </c>
      <c r="J42" s="208" t="inlineStr">
        <is>
          <t>SE/4 SE/4, SW/4 NE/4, W/2 SE/4 of 31-12N-24W</t>
        </is>
      </c>
      <c r="K42" s="208" t="inlineStr">
        <is>
          <t>160 gross acres
3 yrs
3/16ths royalty</t>
        </is>
      </c>
      <c r="L42" s="208" t="inlineStr">
        <is>
          <t>3 years</t>
        </is>
      </c>
      <c r="M42" s="688" t="n">
        <v>160</v>
      </c>
      <c r="N42" s="799" t="n">
        <v>2</v>
      </c>
      <c r="O42" s="797" t="n">
        <v>39749</v>
      </c>
      <c r="P42" s="685" t="n">
        <v>0.202155482835736</v>
      </c>
      <c r="Q42" s="800" t="n">
        <v>0.1875</v>
      </c>
      <c r="R42" s="208" t="inlineStr">
        <is>
          <t>No</t>
        </is>
      </c>
      <c r="S42" s="208" t="inlineStr">
        <is>
          <t>No</t>
        </is>
      </c>
      <c r="T42" s="208" t="inlineStr">
        <is>
          <t>No</t>
        </is>
      </c>
      <c r="U42" s="208" t="inlineStr">
        <is>
          <t>No</t>
        </is>
      </c>
      <c r="V42" s="208" t="inlineStr">
        <is>
          <t>No</t>
        </is>
      </c>
      <c r="W42" s="208" t="inlineStr">
        <is>
          <t>No</t>
        </is>
      </c>
      <c r="X42" s="208" t="inlineStr">
        <is>
          <t>No</t>
        </is>
      </c>
      <c r="Y42" s="208" t="inlineStr">
        <is>
          <t>No</t>
        </is>
      </c>
      <c r="Z42" s="208" t="n"/>
      <c r="AA42" s="208" t="n"/>
      <c r="AB42" s="208" t="n"/>
    </row>
    <row r="43" ht="39" customHeight="1">
      <c r="A43" s="208" t="n">
        <v>42</v>
      </c>
      <c r="B43" s="208" t="inlineStr">
        <is>
          <t>HBP - Verify</t>
        </is>
      </c>
      <c r="C43" s="208" t="inlineStr">
        <is>
          <t>2005-008523</t>
        </is>
      </c>
      <c r="D43" s="208" t="inlineStr">
        <is>
          <t>OGL</t>
        </is>
      </c>
      <c r="E43" s="208" t="inlineStr">
        <is>
          <t>1816/376</t>
        </is>
      </c>
      <c r="F43" s="797" t="n">
        <v>38657</v>
      </c>
      <c r="G43" s="798" t="n">
        <v>38701</v>
      </c>
      <c r="H43" s="208" t="inlineStr">
        <is>
          <t>Deborah A. Deutsch, Paul R. Deutsch</t>
        </is>
      </c>
      <c r="I43" s="208" t="inlineStr">
        <is>
          <t>Harris Jess III, Inc.</t>
        </is>
      </c>
      <c r="J43" s="208" t="inlineStr">
        <is>
          <t>SE/4 SE/4, SW/4 NE/4, W/2 SE/4 of 31-12N-24W</t>
        </is>
      </c>
      <c r="K43" s="208" t="inlineStr">
        <is>
          <t>160 gross acres
3 yrs
1/4th royalty</t>
        </is>
      </c>
      <c r="L43" s="208" t="inlineStr">
        <is>
          <t>3 years</t>
        </is>
      </c>
      <c r="M43" s="688" t="n">
        <v>160</v>
      </c>
      <c r="N43" s="799" t="n">
        <v>2</v>
      </c>
      <c r="O43" s="797" t="n">
        <v>39753</v>
      </c>
      <c r="P43" s="685" t="n">
        <v>0.606466448507208</v>
      </c>
      <c r="Q43" s="800" t="n">
        <v>0.25</v>
      </c>
      <c r="R43" s="208" t="inlineStr">
        <is>
          <t>No</t>
        </is>
      </c>
      <c r="S43" s="208" t="inlineStr">
        <is>
          <t>No</t>
        </is>
      </c>
      <c r="T43" s="208" t="inlineStr">
        <is>
          <t>No</t>
        </is>
      </c>
      <c r="U43" s="208" t="inlineStr">
        <is>
          <t>No</t>
        </is>
      </c>
      <c r="V43" s="208" t="inlineStr">
        <is>
          <t>No</t>
        </is>
      </c>
      <c r="W43" s="208" t="inlineStr">
        <is>
          <t>No</t>
        </is>
      </c>
      <c r="X43" s="208" t="inlineStr">
        <is>
          <t>No</t>
        </is>
      </c>
      <c r="Y43" s="208" t="inlineStr">
        <is>
          <t>No</t>
        </is>
      </c>
      <c r="Z43" s="208" t="n"/>
      <c r="AA43" s="208" t="n"/>
      <c r="AB43" s="208" t="n"/>
    </row>
    <row r="44" ht="39" customHeight="1">
      <c r="A44" s="208" t="n">
        <v>43</v>
      </c>
      <c r="B44" s="208" t="inlineStr">
        <is>
          <t>HBP - Verify</t>
        </is>
      </c>
      <c r="C44" s="208" t="inlineStr">
        <is>
          <t>2006-000937</t>
        </is>
      </c>
      <c r="D44" s="208" t="inlineStr">
        <is>
          <t>OGL</t>
        </is>
      </c>
      <c r="E44" s="208" t="inlineStr">
        <is>
          <t>1822/574</t>
        </is>
      </c>
      <c r="F44" s="797" t="n">
        <v>38658</v>
      </c>
      <c r="G44" s="798" t="n">
        <v>38754</v>
      </c>
      <c r="H44" s="208" t="inlineStr">
        <is>
          <t>Mary Ellen Sitzmann</t>
        </is>
      </c>
      <c r="I44" s="208" t="inlineStr">
        <is>
          <t>Jess Harris, III, Inc.</t>
        </is>
      </c>
      <c r="J44" s="208" t="inlineStr">
        <is>
          <t>SE/4 SE/4, SW/4 NE/4, W/2 SE/4 of 31-12N-24W</t>
        </is>
      </c>
      <c r="K44" s="208" t="inlineStr">
        <is>
          <t>160 gross acres
3 yrs
3/16ths royalty</t>
        </is>
      </c>
      <c r="L44" s="208" t="inlineStr">
        <is>
          <t>3 years</t>
        </is>
      </c>
      <c r="M44" s="688" t="n">
        <v>160</v>
      </c>
      <c r="N44" s="799" t="n">
        <v>2</v>
      </c>
      <c r="O44" s="797" t="n">
        <v>39754</v>
      </c>
      <c r="P44" s="685" t="n">
        <v>0.202155482835736</v>
      </c>
      <c r="Q44" s="800" t="n">
        <v>0.1875</v>
      </c>
      <c r="R44" s="208" t="inlineStr">
        <is>
          <t>No</t>
        </is>
      </c>
      <c r="S44" s="208" t="inlineStr">
        <is>
          <t>No</t>
        </is>
      </c>
      <c r="T44" s="208" t="inlineStr">
        <is>
          <t>No</t>
        </is>
      </c>
      <c r="U44" s="208" t="inlineStr">
        <is>
          <t>No</t>
        </is>
      </c>
      <c r="V44" s="208" t="inlineStr">
        <is>
          <t>No</t>
        </is>
      </c>
      <c r="W44" s="208" t="inlineStr">
        <is>
          <t>No</t>
        </is>
      </c>
      <c r="X44" s="208" t="inlineStr">
        <is>
          <t>No</t>
        </is>
      </c>
      <c r="Y44" s="208" t="inlineStr">
        <is>
          <t>No</t>
        </is>
      </c>
      <c r="Z44" s="208" t="n"/>
      <c r="AA44" s="208" t="n"/>
      <c r="AB44" s="208" t="n"/>
    </row>
    <row r="45" ht="39" customHeight="1">
      <c r="A45" s="208" t="n">
        <v>44</v>
      </c>
      <c r="B45" s="208" t="inlineStr">
        <is>
          <t>HBP - Verify</t>
        </is>
      </c>
      <c r="C45" s="208" t="inlineStr">
        <is>
          <t>2006-000939</t>
        </is>
      </c>
      <c r="D45" s="208" t="inlineStr">
        <is>
          <t>OGL</t>
        </is>
      </c>
      <c r="E45" s="208" t="inlineStr">
        <is>
          <t>1822/578</t>
        </is>
      </c>
      <c r="F45" s="797" t="n">
        <v>38658</v>
      </c>
      <c r="G45" s="798" t="n">
        <v>38754</v>
      </c>
      <c r="H45" s="208" t="inlineStr">
        <is>
          <t>Lyle T. Ibeling</t>
        </is>
      </c>
      <c r="I45" s="208" t="inlineStr">
        <is>
          <t>Jess Harris, III, Inc.</t>
        </is>
      </c>
      <c r="J45" s="208" t="inlineStr">
        <is>
          <t>SE/4 SE/4, SW/4 NE/4, W/2 SE/4 of 31-12N-24W</t>
        </is>
      </c>
      <c r="K45" s="208" t="inlineStr">
        <is>
          <t>160 gross acres
3 yrs
3/16ths royalty</t>
        </is>
      </c>
      <c r="L45" s="208" t="inlineStr">
        <is>
          <t>3 years</t>
        </is>
      </c>
      <c r="M45" s="688" t="n">
        <v>160</v>
      </c>
      <c r="N45" s="799" t="n">
        <v>2</v>
      </c>
      <c r="O45" s="797" t="n">
        <v>39754</v>
      </c>
      <c r="P45" s="685" t="n">
        <v>0.202155482835736</v>
      </c>
      <c r="Q45" s="800" t="n">
        <v>0.1875</v>
      </c>
      <c r="R45" s="208" t="inlineStr">
        <is>
          <t>No</t>
        </is>
      </c>
      <c r="S45" s="208" t="inlineStr">
        <is>
          <t>No</t>
        </is>
      </c>
      <c r="T45" s="208" t="inlineStr">
        <is>
          <t>No</t>
        </is>
      </c>
      <c r="U45" s="208" t="inlineStr">
        <is>
          <t>No</t>
        </is>
      </c>
      <c r="V45" s="208" t="inlineStr">
        <is>
          <t>No</t>
        </is>
      </c>
      <c r="W45" s="208" t="inlineStr">
        <is>
          <t>No</t>
        </is>
      </c>
      <c r="X45" s="208" t="inlineStr">
        <is>
          <t>No</t>
        </is>
      </c>
      <c r="Y45" s="208" t="inlineStr">
        <is>
          <t>No</t>
        </is>
      </c>
      <c r="Z45" s="208" t="n"/>
      <c r="AA45" s="208" t="n"/>
      <c r="AB45" s="208" t="n"/>
    </row>
    <row r="46" ht="39" customHeight="1">
      <c r="A46" s="208" t="n">
        <v>45</v>
      </c>
      <c r="B46" s="208" t="inlineStr">
        <is>
          <t>HBP - Verify</t>
        </is>
      </c>
      <c r="C46" s="208" t="inlineStr">
        <is>
          <t>2006-000938</t>
        </is>
      </c>
      <c r="D46" s="208" t="inlineStr">
        <is>
          <t>OGL</t>
        </is>
      </c>
      <c r="E46" s="208" t="inlineStr">
        <is>
          <t>1822/576</t>
        </is>
      </c>
      <c r="F46" s="797" t="n">
        <v>38678</v>
      </c>
      <c r="G46" s="798" t="n">
        <v>38754</v>
      </c>
      <c r="H46" s="208" t="inlineStr">
        <is>
          <t>Charles D. Ray</t>
        </is>
      </c>
      <c r="I46" s="208" t="inlineStr">
        <is>
          <t>Jess Harris, III, Inc.</t>
        </is>
      </c>
      <c r="J46" s="208" t="inlineStr">
        <is>
          <t>E/2 NW/4 of 31-12N-24W</t>
        </is>
      </c>
      <c r="K46" s="208" t="inlineStr">
        <is>
          <t>80 gross acres
3 yrs
1/4th royalty</t>
        </is>
      </c>
      <c r="L46" s="208" t="inlineStr">
        <is>
          <t>3 years</t>
        </is>
      </c>
      <c r="M46" s="688" t="n">
        <v>80</v>
      </c>
      <c r="N46" s="799" t="n">
        <v>4</v>
      </c>
      <c r="O46" s="797" t="n">
        <v>39774</v>
      </c>
      <c r="P46" s="685" t="n">
        <v>4.210399999999995</v>
      </c>
      <c r="Q46" s="800" t="n">
        <v>0.25</v>
      </c>
      <c r="R46" s="208" t="inlineStr">
        <is>
          <t>No</t>
        </is>
      </c>
      <c r="S46" s="208" t="inlineStr">
        <is>
          <t>No</t>
        </is>
      </c>
      <c r="T46" s="208" t="inlineStr">
        <is>
          <t>No</t>
        </is>
      </c>
      <c r="U46" s="208" t="inlineStr">
        <is>
          <t>No</t>
        </is>
      </c>
      <c r="V46" s="208" t="inlineStr">
        <is>
          <t>No</t>
        </is>
      </c>
      <c r="W46" s="208" t="inlineStr">
        <is>
          <t>No</t>
        </is>
      </c>
      <c r="X46" s="208" t="inlineStr">
        <is>
          <t>No</t>
        </is>
      </c>
      <c r="Y46" s="208" t="inlineStr">
        <is>
          <t>No</t>
        </is>
      </c>
      <c r="Z46" s="208" t="n"/>
      <c r="AA46" s="208" t="n"/>
      <c r="AB46" s="208" t="n"/>
    </row>
    <row r="47" ht="153.75" customHeight="1">
      <c r="A47" s="208" t="n">
        <v>46</v>
      </c>
      <c r="B47" s="208" t="inlineStr">
        <is>
          <t>HBP - Verify</t>
        </is>
      </c>
      <c r="C47" s="208" t="inlineStr">
        <is>
          <t>2005-008517</t>
        </is>
      </c>
      <c r="D47" s="208" t="inlineStr">
        <is>
          <t>OGL</t>
        </is>
      </c>
      <c r="E47" s="208" t="inlineStr">
        <is>
          <t>1816/358</t>
        </is>
      </c>
      <c r="F47" s="797" t="n">
        <v>38636</v>
      </c>
      <c r="G47" s="798" t="n">
        <v>38701</v>
      </c>
      <c r="H47" s="208" t="inlineStr">
        <is>
          <t>Eddie Tom Lakey</t>
        </is>
      </c>
      <c r="I47" s="208" t="inlineStr">
        <is>
          <t>Jess Harris, III, Inc.</t>
        </is>
      </c>
      <c r="J47" s="208" t="inlineStr">
        <is>
          <t>The North Forty (40) acres in a tract of land described as W. 18.20 chains (72-8/10 rods) of Lots 1 and 2 a/d/a W. 18.20 chains (or 72-8/10 rods) of W/2 NW/4 of 31-12N-24W</t>
        </is>
      </c>
      <c r="K47" s="208" t="inlineStr">
        <is>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L47" s="208" t="inlineStr">
        <is>
          <t>3 years</t>
        </is>
      </c>
      <c r="M47" s="688" t="n">
        <v>40</v>
      </c>
      <c r="N47" s="799" t="inlineStr">
        <is>
          <t>All (1-8)</t>
        </is>
      </c>
      <c r="O47" s="797" t="n">
        <v>39732</v>
      </c>
      <c r="P47" s="685" t="n">
        <v>0</v>
      </c>
      <c r="Q47" s="800" t="n">
        <v>0.1875</v>
      </c>
      <c r="R47" s="208" t="inlineStr">
        <is>
          <t>Yes — see Notes</t>
        </is>
      </c>
      <c r="S47" s="208" t="inlineStr">
        <is>
          <t>F</t>
        </is>
      </c>
      <c r="T47" s="208" t="inlineStr">
        <is>
          <t>No</t>
        </is>
      </c>
      <c r="U47" s="208" t="inlineStr">
        <is>
          <t>No</t>
        </is>
      </c>
      <c r="V47" s="208" t="inlineStr">
        <is>
          <t>Yes</t>
        </is>
      </c>
      <c r="W47" s="208" t="inlineStr">
        <is>
          <t>No</t>
        </is>
      </c>
      <c r="X47" s="208" t="inlineStr">
        <is>
          <t>No</t>
        </is>
      </c>
      <c r="Y47" s="208" t="inlineStr">
        <is>
          <t>No</t>
        </is>
      </c>
      <c r="Z47" s="208" t="n"/>
      <c r="AA47" s="208" t="n"/>
      <c r="AB47" s="208" t="n"/>
    </row>
    <row r="48" ht="153.75" customHeight="1">
      <c r="A48" s="208" t="n">
        <v>47</v>
      </c>
      <c r="B48" s="208" t="inlineStr">
        <is>
          <t>HBP - Verify</t>
        </is>
      </c>
      <c r="C48" s="208" t="inlineStr">
        <is>
          <t>2005-008515</t>
        </is>
      </c>
      <c r="D48" s="208" t="inlineStr">
        <is>
          <t>OGL</t>
        </is>
      </c>
      <c r="E48" s="208" t="inlineStr">
        <is>
          <t>1816/352</t>
        </is>
      </c>
      <c r="F48" s="797" t="n">
        <v>38636</v>
      </c>
      <c r="G48" s="798" t="n">
        <v>38701</v>
      </c>
      <c r="H48" s="208" t="inlineStr">
        <is>
          <t>Shawn S. Walters</t>
        </is>
      </c>
      <c r="I48" s="208" t="inlineStr">
        <is>
          <t>Jess Harris, III, Inc.</t>
        </is>
      </c>
      <c r="J48" s="208" t="inlineStr">
        <is>
          <t>SE/4 SW/4 of 31-12N-24W</t>
        </is>
      </c>
      <c r="K48" s="208" t="inlineStr">
        <is>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L48" s="208" t="inlineStr">
        <is>
          <t>2 years</t>
        </is>
      </c>
      <c r="M48" s="688" t="n">
        <v>40</v>
      </c>
      <c r="N48" s="799" t="n">
        <v>5</v>
      </c>
      <c r="O48" s="797" t="n">
        <v>39366</v>
      </c>
      <c r="P48" s="685" t="n">
        <v>0.3101317999999997</v>
      </c>
      <c r="Q48" s="800" t="n">
        <v>0.1875</v>
      </c>
      <c r="R48" s="208" t="inlineStr">
        <is>
          <t>Yes — see Notes</t>
        </is>
      </c>
      <c r="S48" s="208" t="inlineStr">
        <is>
          <t>F</t>
        </is>
      </c>
      <c r="T48" s="208" t="inlineStr">
        <is>
          <t>No</t>
        </is>
      </c>
      <c r="U48" s="208" t="inlineStr">
        <is>
          <t>No</t>
        </is>
      </c>
      <c r="V48" s="208" t="inlineStr">
        <is>
          <t>Yes</t>
        </is>
      </c>
      <c r="W48" s="208" t="inlineStr">
        <is>
          <t>No</t>
        </is>
      </c>
      <c r="X48" s="208" t="inlineStr">
        <is>
          <t>No</t>
        </is>
      </c>
      <c r="Y48" s="208" t="inlineStr">
        <is>
          <t>No</t>
        </is>
      </c>
      <c r="Z48" s="208" t="n"/>
      <c r="AA48" s="208" t="n"/>
      <c r="AB48" s="208" t="n"/>
    </row>
    <row r="49" ht="39" customHeight="1">
      <c r="A49" s="208" t="n">
        <v>48</v>
      </c>
      <c r="B49" s="208" t="inlineStr">
        <is>
          <t>HBP - Verify</t>
        </is>
      </c>
      <c r="C49" s="208" t="inlineStr">
        <is>
          <t>2005-008522</t>
        </is>
      </c>
      <c r="D49" s="208" t="inlineStr">
        <is>
          <t>OGL</t>
        </is>
      </c>
      <c r="E49" s="208" t="inlineStr">
        <is>
          <t>1816/374</t>
        </is>
      </c>
      <c r="F49" s="797" t="n">
        <v>38670</v>
      </c>
      <c r="G49" s="798" t="n">
        <v>38701</v>
      </c>
      <c r="H49" s="208" t="inlineStr">
        <is>
          <t>Margaret Kirk</t>
        </is>
      </c>
      <c r="I49" s="208" t="inlineStr">
        <is>
          <t>Jess Harris, III, Inc.</t>
        </is>
      </c>
      <c r="J49" s="208" t="inlineStr">
        <is>
          <t>S/2 N/2 SW/4, SE/4 SW/4 of 31-12N-24W</t>
        </is>
      </c>
      <c r="K49" s="208" t="inlineStr">
        <is>
          <t>115.3350 gross acres
3 yrs
3/16ths royalty</t>
        </is>
      </c>
      <c r="L49" s="208" t="inlineStr">
        <is>
          <t>3 years</t>
        </is>
      </c>
      <c r="M49" s="688" t="n">
        <v>115.335</v>
      </c>
      <c r="N49" s="799" t="inlineStr">
        <is>
          <t>5, 6, 7</t>
        </is>
      </c>
      <c r="O49" s="797" t="n">
        <v>39766</v>
      </c>
      <c r="P49" s="685" t="n">
        <v>18.835</v>
      </c>
      <c r="Q49" s="800" t="n">
        <v>0.1875</v>
      </c>
      <c r="R49" s="208" t="inlineStr">
        <is>
          <t>No</t>
        </is>
      </c>
      <c r="S49" s="208" t="inlineStr">
        <is>
          <t>F</t>
        </is>
      </c>
      <c r="T49" s="208" t="inlineStr">
        <is>
          <t>No</t>
        </is>
      </c>
      <c r="U49" s="208" t="inlineStr">
        <is>
          <t>No</t>
        </is>
      </c>
      <c r="V49" s="208" t="inlineStr">
        <is>
          <t>No</t>
        </is>
      </c>
      <c r="W49" s="208" t="inlineStr">
        <is>
          <t>No</t>
        </is>
      </c>
      <c r="X49" s="208" t="inlineStr">
        <is>
          <t>No</t>
        </is>
      </c>
      <c r="Y49" s="208" t="inlineStr">
        <is>
          <t>No</t>
        </is>
      </c>
      <c r="Z49" s="208" t="n"/>
      <c r="AA49" s="208" t="n"/>
      <c r="AB49" s="208" t="n"/>
    </row>
    <row r="50" ht="39" customHeight="1">
      <c r="A50" s="208" t="n">
        <v>49</v>
      </c>
      <c r="B50" s="208" t="inlineStr">
        <is>
          <t>HBP - Verify</t>
        </is>
      </c>
      <c r="C50" s="208" t="inlineStr">
        <is>
          <t>2005-008721</t>
        </is>
      </c>
      <c r="D50" s="208" t="inlineStr">
        <is>
          <t>OGL</t>
        </is>
      </c>
      <c r="E50" s="208" t="inlineStr">
        <is>
          <t>1817/386</t>
        </is>
      </c>
      <c r="F50" s="797" t="n">
        <v>38621</v>
      </c>
      <c r="G50" s="798" t="n">
        <v>38709</v>
      </c>
      <c r="H50" s="208" t="inlineStr">
        <is>
          <t>Joe H. Britton</t>
        </is>
      </c>
      <c r="I50" s="208" t="inlineStr">
        <is>
          <t>Todco Properties, Inc.</t>
        </is>
      </c>
      <c r="J50" s="208" t="inlineStr">
        <is>
          <t>E/2 NW/4, N/2 NE/4 SW/4, NE/4 SE/4, SE/4 NE/4 of 31-12N-24W</t>
        </is>
      </c>
      <c r="K50" s="208" t="inlineStr">
        <is>
          <t>180 gross acres
3 yrs
3/16ths royalty</t>
        </is>
      </c>
      <c r="L50" s="208" t="inlineStr">
        <is>
          <t>3 years</t>
        </is>
      </c>
      <c r="M50" s="688" t="n">
        <v>180</v>
      </c>
      <c r="N50" s="799" t="inlineStr">
        <is>
          <t>1, 3, 4, 7, 8</t>
        </is>
      </c>
      <c r="O50" s="797" t="n">
        <v>39717</v>
      </c>
      <c r="P50" s="685" t="n">
        <v>60</v>
      </c>
      <c r="Q50" s="800" t="n">
        <v>0.1875</v>
      </c>
      <c r="R50" s="208" t="inlineStr">
        <is>
          <t>No</t>
        </is>
      </c>
      <c r="S50" s="208" t="inlineStr">
        <is>
          <t>F</t>
        </is>
      </c>
      <c r="T50" s="208" t="inlineStr">
        <is>
          <t>No</t>
        </is>
      </c>
      <c r="U50" s="208" t="inlineStr">
        <is>
          <t>No</t>
        </is>
      </c>
      <c r="V50" s="208" t="inlineStr">
        <is>
          <t>No</t>
        </is>
      </c>
      <c r="W50" s="208" t="inlineStr">
        <is>
          <t>No</t>
        </is>
      </c>
      <c r="X50" s="208" t="inlineStr">
        <is>
          <t>No</t>
        </is>
      </c>
      <c r="Y50" s="208" t="inlineStr">
        <is>
          <t>No</t>
        </is>
      </c>
      <c r="Z50" s="208" t="n"/>
      <c r="AA50" s="208" t="n"/>
      <c r="AB50" s="208" t="n"/>
    </row>
    <row r="51" ht="39" customHeight="1">
      <c r="A51" s="208" t="n">
        <v>50</v>
      </c>
      <c r="B51" s="208" t="inlineStr">
        <is>
          <t>HBP - Verify</t>
        </is>
      </c>
      <c r="C51" s="208" t="inlineStr">
        <is>
          <t>2006-001886</t>
        </is>
      </c>
      <c r="D51" s="208" t="inlineStr">
        <is>
          <t>OGL</t>
        </is>
      </c>
      <c r="E51" s="208" t="inlineStr">
        <is>
          <t>1827/548</t>
        </is>
      </c>
      <c r="F51" s="797" t="n">
        <v>38720</v>
      </c>
      <c r="G51" s="798" t="n">
        <v>38785</v>
      </c>
      <c r="H51" s="208" t="inlineStr">
        <is>
          <t>B H C H Mineral Ltd.,
B H C H Properties Ltd.</t>
        </is>
      </c>
      <c r="I51" s="208" t="inlineStr">
        <is>
          <t>Jess Harris, III, Inc.</t>
        </is>
      </c>
      <c r="J51" s="208" t="inlineStr">
        <is>
          <t>E/2 NW/4, N/2 NE/4 SW/4, NE/4 SE/4, SE/4 NE/4 of 31-12N-24W</t>
        </is>
      </c>
      <c r="K51" s="208" t="inlineStr">
        <is>
          <t>3 yrs</t>
        </is>
      </c>
      <c r="L51" s="208" t="inlineStr">
        <is>
          <t>3 years</t>
        </is>
      </c>
      <c r="M51" s="688" t="n">
        <v>180</v>
      </c>
      <c r="N51" s="799" t="inlineStr">
        <is>
          <t>1, 3, 4, 7, 8</t>
        </is>
      </c>
      <c r="O51" s="797" t="n">
        <v>39816</v>
      </c>
      <c r="P51" s="685" t="n">
        <v>20</v>
      </c>
      <c r="Q51" s="800" t="n">
        <v>0.1875</v>
      </c>
      <c r="R51" s="208" t="inlineStr">
        <is>
          <t>No</t>
        </is>
      </c>
      <c r="S51" s="208" t="inlineStr">
        <is>
          <t>No</t>
        </is>
      </c>
      <c r="T51" s="208" t="inlineStr">
        <is>
          <t>No</t>
        </is>
      </c>
      <c r="U51" s="208" t="inlineStr">
        <is>
          <t>No</t>
        </is>
      </c>
      <c r="V51" s="208" t="inlineStr">
        <is>
          <t>No</t>
        </is>
      </c>
      <c r="W51" s="208" t="inlineStr">
        <is>
          <t>No</t>
        </is>
      </c>
      <c r="X51" s="208" t="inlineStr">
        <is>
          <t>No</t>
        </is>
      </c>
      <c r="Y51" s="208" t="inlineStr">
        <is>
          <t>No</t>
        </is>
      </c>
      <c r="Z51" s="208" t="n"/>
      <c r="AA51" s="208" t="n"/>
      <c r="AB51" s="208" t="n"/>
    </row>
    <row r="52" ht="39" customHeight="1">
      <c r="A52" s="208" t="n">
        <v>51</v>
      </c>
      <c r="B52" s="208" t="inlineStr">
        <is>
          <t>HBP - Verify</t>
        </is>
      </c>
      <c r="C52" s="208" t="inlineStr">
        <is>
          <t>2004-000580</t>
        </is>
      </c>
      <c r="D52" s="208" t="inlineStr">
        <is>
          <t>OGL</t>
        </is>
      </c>
      <c r="E52" s="208" t="inlineStr">
        <is>
          <t>1736/195</t>
        </is>
      </c>
      <c r="F52" s="797" t="n">
        <v>38002</v>
      </c>
      <c r="G52" s="798" t="n">
        <v>38020</v>
      </c>
      <c r="H52" s="208" t="inlineStr">
        <is>
          <t>Hans W. Jensen</t>
        </is>
      </c>
      <c r="I52" s="208" t="inlineStr">
        <is>
          <t>R. Michael Lortz</t>
        </is>
      </c>
      <c r="J52" s="208" t="inlineStr">
        <is>
          <t>NW/4 SE/4, S/2 SE/4, SW/4 NE/4 of 31-12N-24W</t>
        </is>
      </c>
      <c r="K52" s="208" t="inlineStr">
        <is>
          <t>160 gross acres
3 yrs
3/16ths royalty</t>
        </is>
      </c>
      <c r="L52" s="208" t="inlineStr">
        <is>
          <t>3 years</t>
        </is>
      </c>
      <c r="M52" s="688" t="n">
        <v>160</v>
      </c>
      <c r="N52" s="799" t="n">
        <v>2</v>
      </c>
      <c r="O52" s="797" t="n">
        <v>39098</v>
      </c>
      <c r="P52" s="685" t="n">
        <v>4</v>
      </c>
      <c r="Q52" s="800" t="n">
        <v>0.1875</v>
      </c>
      <c r="R52" s="208" t="inlineStr">
        <is>
          <t>No</t>
        </is>
      </c>
      <c r="S52" s="208" t="inlineStr">
        <is>
          <t>No</t>
        </is>
      </c>
      <c r="T52" s="208" t="inlineStr">
        <is>
          <t>No</t>
        </is>
      </c>
      <c r="U52" s="208" t="inlineStr">
        <is>
          <t>No</t>
        </is>
      </c>
      <c r="V52" s="208" t="inlineStr">
        <is>
          <t>No</t>
        </is>
      </c>
      <c r="W52" s="208" t="inlineStr">
        <is>
          <t>No</t>
        </is>
      </c>
      <c r="X52" s="208" t="inlineStr">
        <is>
          <t>No</t>
        </is>
      </c>
      <c r="Y52" s="208" t="inlineStr">
        <is>
          <t>No</t>
        </is>
      </c>
      <c r="Z52" s="208" t="n"/>
      <c r="AA52" s="208" t="n"/>
      <c r="AB52" s="208" t="n"/>
    </row>
    <row r="53" ht="39" customHeight="1">
      <c r="A53" s="208" t="n">
        <v>52</v>
      </c>
      <c r="B53" s="208" t="inlineStr">
        <is>
          <t>HBP - Verify</t>
        </is>
      </c>
      <c r="C53" s="208" t="inlineStr">
        <is>
          <t>2004-000582</t>
        </is>
      </c>
      <c r="D53" s="208" t="inlineStr">
        <is>
          <t>OGL</t>
        </is>
      </c>
      <c r="E53" s="208" t="inlineStr">
        <is>
          <t>1736/199</t>
        </is>
      </c>
      <c r="F53" s="797" t="n">
        <v>38002</v>
      </c>
      <c r="G53" s="798" t="n">
        <v>38020</v>
      </c>
      <c r="H53" s="208" t="inlineStr">
        <is>
          <t>Tim E. Jensen</t>
        </is>
      </c>
      <c r="I53" s="208" t="inlineStr">
        <is>
          <t>R. Michael Lortz</t>
        </is>
      </c>
      <c r="J53" s="208" t="inlineStr">
        <is>
          <t>NW/4 SE/4, S/2 SE/4, SW/4 NE/4 of 31-12N-24W</t>
        </is>
      </c>
      <c r="K53" s="208" t="inlineStr">
        <is>
          <t>160 gross acres
3 yrs
3/16ths royalty</t>
        </is>
      </c>
      <c r="L53" s="208" t="inlineStr">
        <is>
          <t>3 years</t>
        </is>
      </c>
      <c r="M53" s="688" t="n">
        <v>160</v>
      </c>
      <c r="N53" s="799" t="n">
        <v>2</v>
      </c>
      <c r="O53" s="797" t="n">
        <v>39098</v>
      </c>
      <c r="P53" s="685" t="n">
        <v>4</v>
      </c>
      <c r="Q53" s="800" t="n">
        <v>0.1875</v>
      </c>
      <c r="R53" s="208" t="inlineStr">
        <is>
          <t>No</t>
        </is>
      </c>
      <c r="S53" s="208" t="inlineStr">
        <is>
          <t>No</t>
        </is>
      </c>
      <c r="T53" s="208" t="inlineStr">
        <is>
          <t>No</t>
        </is>
      </c>
      <c r="U53" s="208" t="inlineStr">
        <is>
          <t>No</t>
        </is>
      </c>
      <c r="V53" s="208" t="inlineStr">
        <is>
          <t>No</t>
        </is>
      </c>
      <c r="W53" s="208" t="inlineStr">
        <is>
          <t>No</t>
        </is>
      </c>
      <c r="X53" s="208" t="inlineStr">
        <is>
          <t>No</t>
        </is>
      </c>
      <c r="Y53" s="208" t="inlineStr">
        <is>
          <t>No</t>
        </is>
      </c>
      <c r="Z53" s="208" t="n"/>
      <c r="AA53" s="208" t="n"/>
      <c r="AB53" s="208" t="n"/>
    </row>
    <row r="54" ht="39" customHeight="1">
      <c r="A54" s="208" t="n">
        <v>53</v>
      </c>
      <c r="B54" s="208" t="inlineStr">
        <is>
          <t>HBP - Verify</t>
        </is>
      </c>
      <c r="C54" s="208" t="inlineStr">
        <is>
          <t>2004-000721</t>
        </is>
      </c>
      <c r="D54" s="208" t="inlineStr">
        <is>
          <t>OGL</t>
        </is>
      </c>
      <c r="E54" s="208" t="inlineStr">
        <is>
          <t>1736/590</t>
        </is>
      </c>
      <c r="F54" s="797" t="n">
        <v>38002</v>
      </c>
      <c r="G54" s="798" t="n">
        <v>38029</v>
      </c>
      <c r="H54" s="208" t="inlineStr">
        <is>
          <t>Juanita M. Wolff</t>
        </is>
      </c>
      <c r="I54" s="208" t="inlineStr">
        <is>
          <t>R. Michael Lortz</t>
        </is>
      </c>
      <c r="J54" s="208" t="inlineStr">
        <is>
          <t>NW/4 SE/4, S/2 SE/4, SW/4 NE/4 of 31-12N-24W</t>
        </is>
      </c>
      <c r="K54" s="208" t="inlineStr">
        <is>
          <t>160 gross acres
3 yrs
3/16ths royalty</t>
        </is>
      </c>
      <c r="L54" s="208" t="inlineStr">
        <is>
          <t>3 years</t>
        </is>
      </c>
      <c r="M54" s="688" t="n">
        <v>160</v>
      </c>
      <c r="N54" s="799" t="n">
        <v>2</v>
      </c>
      <c r="O54" s="797" t="n">
        <v>39098</v>
      </c>
      <c r="P54" s="685" t="n">
        <v>15.90214855901044</v>
      </c>
      <c r="Q54" s="800" t="n">
        <v>0.1875</v>
      </c>
      <c r="R54" s="208" t="inlineStr">
        <is>
          <t>No</t>
        </is>
      </c>
      <c r="S54" s="208" t="inlineStr">
        <is>
          <t>No</t>
        </is>
      </c>
      <c r="T54" s="208" t="inlineStr">
        <is>
          <t>No</t>
        </is>
      </c>
      <c r="U54" s="208" t="inlineStr">
        <is>
          <t>No</t>
        </is>
      </c>
      <c r="V54" s="208" t="inlineStr">
        <is>
          <t>No</t>
        </is>
      </c>
      <c r="W54" s="208" t="inlineStr">
        <is>
          <t>No</t>
        </is>
      </c>
      <c r="X54" s="208" t="inlineStr">
        <is>
          <t>No</t>
        </is>
      </c>
      <c r="Y54" s="208" t="inlineStr">
        <is>
          <t>No</t>
        </is>
      </c>
      <c r="Z54" s="208" t="n"/>
      <c r="AA54" s="208" t="n"/>
      <c r="AB54" s="208" t="n"/>
    </row>
    <row r="55" ht="39" customHeight="1">
      <c r="A55" s="208" t="n">
        <v>54</v>
      </c>
      <c r="B55" s="208" t="inlineStr">
        <is>
          <t>HBP - Verify</t>
        </is>
      </c>
      <c r="C55" s="208" t="inlineStr">
        <is>
          <t>2004-000724</t>
        </is>
      </c>
      <c r="D55" s="208" t="inlineStr">
        <is>
          <t>OGL</t>
        </is>
      </c>
      <c r="E55" s="208" t="inlineStr">
        <is>
          <t>1736/596</t>
        </is>
      </c>
      <c r="F55" s="797" t="n">
        <v>38002</v>
      </c>
      <c r="G55" s="798" t="n">
        <v>38029</v>
      </c>
      <c r="H55" s="208" t="inlineStr">
        <is>
          <t>Carl L. Bain</t>
        </is>
      </c>
      <c r="I55" s="208" t="inlineStr">
        <is>
          <t>R. Michael Lortz</t>
        </is>
      </c>
      <c r="J55" s="208" t="inlineStr">
        <is>
          <t>NW/4 SE/4, S/2 SE/4, SW/4 NE/4 of 31-12N-24W</t>
        </is>
      </c>
      <c r="K55" s="208" t="inlineStr">
        <is>
          <t>160 gross acres
3 yrs
3/16ths royalty</t>
        </is>
      </c>
      <c r="L55" s="208" t="inlineStr">
        <is>
          <t>3 years</t>
        </is>
      </c>
      <c r="M55" s="688" t="n">
        <v>160</v>
      </c>
      <c r="N55" s="799" t="n">
        <v>2</v>
      </c>
      <c r="O55" s="797" t="n">
        <v>39098</v>
      </c>
      <c r="P55" s="685" t="n">
        <v>8.086219313429442</v>
      </c>
      <c r="Q55" s="800" t="n">
        <v>0.1875</v>
      </c>
      <c r="R55" s="208" t="inlineStr">
        <is>
          <t>No</t>
        </is>
      </c>
      <c r="S55" s="208" t="inlineStr">
        <is>
          <t>No</t>
        </is>
      </c>
      <c r="T55" s="208" t="inlineStr">
        <is>
          <t>No</t>
        </is>
      </c>
      <c r="U55" s="208" t="inlineStr">
        <is>
          <t>No</t>
        </is>
      </c>
      <c r="V55" s="208" t="inlineStr">
        <is>
          <t>No</t>
        </is>
      </c>
      <c r="W55" s="208" t="inlineStr">
        <is>
          <t>No</t>
        </is>
      </c>
      <c r="X55" s="208" t="inlineStr">
        <is>
          <t>No</t>
        </is>
      </c>
      <c r="Y55" s="208" t="inlineStr">
        <is>
          <t>No</t>
        </is>
      </c>
      <c r="Z55" s="208" t="n"/>
      <c r="AA55" s="208" t="n"/>
      <c r="AB55" s="208" t="n"/>
    </row>
    <row r="56" ht="39" customHeight="1">
      <c r="A56" s="208" t="n">
        <v>55</v>
      </c>
      <c r="B56" s="208" t="inlineStr">
        <is>
          <t>HBP - Verify</t>
        </is>
      </c>
      <c r="C56" s="208" t="inlineStr">
        <is>
          <t>2006-000321</t>
        </is>
      </c>
      <c r="D56" s="208" t="inlineStr">
        <is>
          <t>OGL</t>
        </is>
      </c>
      <c r="E56" s="208" t="inlineStr">
        <is>
          <t>1820/15</t>
        </is>
      </c>
      <c r="F56" s="797" t="n">
        <v>38709</v>
      </c>
      <c r="G56" s="798" t="n">
        <v>38733</v>
      </c>
      <c r="H56" s="208" t="inlineStr">
        <is>
          <t>Myron V. Slobin</t>
        </is>
      </c>
      <c r="I56" s="208" t="inlineStr">
        <is>
          <t>Devon Energy Production Co.. L.P.</t>
        </is>
      </c>
      <c r="J56" s="208" t="inlineStr">
        <is>
          <t>NW/4 SE/4, S/2 SE/4, SW/4 NE/4 of 31-12N-24W</t>
        </is>
      </c>
      <c r="K56" s="208" t="inlineStr">
        <is>
          <t>160 gross acres
3 yrs
3/16ths royalty</t>
        </is>
      </c>
      <c r="L56" s="208" t="inlineStr">
        <is>
          <t>3 years</t>
        </is>
      </c>
      <c r="M56" s="688" t="n">
        <v>160</v>
      </c>
      <c r="N56" s="799" t="n">
        <v>2</v>
      </c>
      <c r="O56" s="797" t="n">
        <v>39805</v>
      </c>
      <c r="P56" s="685" t="n">
        <v>0.2021554828357358</v>
      </c>
      <c r="Q56" s="800" t="n">
        <v>0.1875</v>
      </c>
      <c r="R56" s="208" t="inlineStr">
        <is>
          <t>No</t>
        </is>
      </c>
      <c r="S56" s="208" t="inlineStr">
        <is>
          <t>F</t>
        </is>
      </c>
      <c r="T56" s="208" t="inlineStr">
        <is>
          <t>No</t>
        </is>
      </c>
      <c r="U56" s="208" t="inlineStr">
        <is>
          <t>No</t>
        </is>
      </c>
      <c r="V56" s="208" t="inlineStr">
        <is>
          <t>No</t>
        </is>
      </c>
      <c r="W56" s="208" t="inlineStr">
        <is>
          <t>No</t>
        </is>
      </c>
      <c r="X56" s="208" t="inlineStr">
        <is>
          <t>No</t>
        </is>
      </c>
      <c r="Y56" s="208" t="inlineStr">
        <is>
          <t>No</t>
        </is>
      </c>
      <c r="Z56" s="208" t="n"/>
      <c r="AA56" s="208" t="n"/>
      <c r="AB56" s="208" t="n"/>
    </row>
    <row r="57" ht="39" customHeight="1">
      <c r="A57" s="208" t="n">
        <v>56</v>
      </c>
      <c r="B57" s="208" t="inlineStr">
        <is>
          <t>HBP - Verify</t>
        </is>
      </c>
      <c r="C57" s="208" t="inlineStr">
        <is>
          <t>2006-000583</t>
        </is>
      </c>
      <c r="D57" s="208" t="inlineStr">
        <is>
          <t>OGL</t>
        </is>
      </c>
      <c r="E57" s="208" t="inlineStr">
        <is>
          <t>1821/92</t>
        </is>
      </c>
      <c r="F57" s="797" t="n">
        <v>38726</v>
      </c>
      <c r="G57" s="798" t="n">
        <v>38742</v>
      </c>
      <c r="H57" s="208" t="inlineStr">
        <is>
          <t>Anna Tamise Gibson</t>
        </is>
      </c>
      <c r="I57" s="208" t="inlineStr">
        <is>
          <t>Devon Energy Production Co.</t>
        </is>
      </c>
      <c r="J57" s="208" t="inlineStr">
        <is>
          <t>NW/4 SE/4, S/2 SE/4, SW/4 NE/4 of 31-12N-24W</t>
        </is>
      </c>
      <c r="K57" s="208" t="inlineStr">
        <is>
          <t>160 gross acres
3 yrs
3/16ths royalty</t>
        </is>
      </c>
      <c r="L57" s="208" t="inlineStr">
        <is>
          <t>3 years</t>
        </is>
      </c>
      <c r="M57" s="688" t="n">
        <v>160</v>
      </c>
      <c r="N57" s="799" t="n">
        <v>2</v>
      </c>
      <c r="O57" s="797" t="n">
        <v>39822</v>
      </c>
      <c r="P57" s="685" t="n">
        <v>4.435946666666666</v>
      </c>
      <c r="Q57" s="800" t="n">
        <v>0.1875</v>
      </c>
      <c r="R57" s="208" t="inlineStr">
        <is>
          <t>No</t>
        </is>
      </c>
      <c r="S57" s="208" t="inlineStr">
        <is>
          <t>F</t>
        </is>
      </c>
      <c r="T57" s="208" t="inlineStr">
        <is>
          <t>No</t>
        </is>
      </c>
      <c r="U57" s="208" t="inlineStr">
        <is>
          <t>No</t>
        </is>
      </c>
      <c r="V57" s="208" t="inlineStr">
        <is>
          <t>No</t>
        </is>
      </c>
      <c r="W57" s="208" t="inlineStr">
        <is>
          <t>No</t>
        </is>
      </c>
      <c r="X57" s="208" t="inlineStr">
        <is>
          <t>No</t>
        </is>
      </c>
      <c r="Y57" s="208" t="inlineStr">
        <is>
          <t>No</t>
        </is>
      </c>
      <c r="Z57" s="208" t="n"/>
      <c r="AA57" s="208" t="n"/>
      <c r="AB57" s="208" t="n"/>
    </row>
    <row r="58" ht="39" customHeight="1">
      <c r="A58" s="208" t="n">
        <v>57</v>
      </c>
      <c r="B58" s="208" t="inlineStr">
        <is>
          <t>HBP - Verify</t>
        </is>
      </c>
      <c r="C58" s="208" t="inlineStr">
        <is>
          <t>2004-000690</t>
        </is>
      </c>
      <c r="D58" s="208" t="inlineStr">
        <is>
          <t>OGL</t>
        </is>
      </c>
      <c r="E58" s="208" t="inlineStr">
        <is>
          <t>1736/496</t>
        </is>
      </c>
      <c r="F58" s="797" t="n">
        <v>38013</v>
      </c>
      <c r="G58" s="798" t="n">
        <v>38027</v>
      </c>
      <c r="H58" s="208" t="inlineStr">
        <is>
          <t>John W. Bain, Joseph A. Bain, Anna T. Gibson</t>
        </is>
      </c>
      <c r="I58" s="208" t="inlineStr">
        <is>
          <t>R. Michael Lortz</t>
        </is>
      </c>
      <c r="J58" s="208" t="inlineStr">
        <is>
          <t>NW/4 SE/4, S/2 SE/4, SW/4 NE/4 of 31-12N-24W</t>
        </is>
      </c>
      <c r="K58" s="208" t="inlineStr">
        <is>
          <t>160 gross acres
3 yrs
3/16ths royalty</t>
        </is>
      </c>
      <c r="L58" s="208" t="inlineStr">
        <is>
          <t>3 years</t>
        </is>
      </c>
      <c r="M58" s="688" t="n">
        <v>160</v>
      </c>
      <c r="N58" s="799" t="n">
        <v>2</v>
      </c>
      <c r="O58" s="797" t="n">
        <v>39109</v>
      </c>
      <c r="P58" s="685" t="n">
        <v>5.871893333333333</v>
      </c>
      <c r="Q58" s="800" t="n">
        <v>0.1875</v>
      </c>
      <c r="R58" s="208" t="inlineStr">
        <is>
          <t>No</t>
        </is>
      </c>
      <c r="S58" s="208" t="inlineStr">
        <is>
          <t>No</t>
        </is>
      </c>
      <c r="T58" s="208" t="inlineStr">
        <is>
          <t>No</t>
        </is>
      </c>
      <c r="U58" s="208" t="inlineStr">
        <is>
          <t>No</t>
        </is>
      </c>
      <c r="V58" s="208" t="inlineStr">
        <is>
          <t>No</t>
        </is>
      </c>
      <c r="W58" s="208" t="inlineStr">
        <is>
          <t>No</t>
        </is>
      </c>
      <c r="X58" s="208" t="inlineStr">
        <is>
          <t>No</t>
        </is>
      </c>
      <c r="Y58" s="208" t="inlineStr">
        <is>
          <t>No</t>
        </is>
      </c>
      <c r="Z58" s="208" t="n"/>
      <c r="AA58" s="208" t="n"/>
      <c r="AB58" s="208" t="n"/>
    </row>
    <row r="59" ht="39" customHeight="1">
      <c r="A59" s="208" t="n">
        <v>58</v>
      </c>
      <c r="B59" s="208" t="inlineStr">
        <is>
          <t>HBP - Verify</t>
        </is>
      </c>
      <c r="C59" s="208" t="inlineStr">
        <is>
          <t>2006-000702</t>
        </is>
      </c>
      <c r="D59" s="208" t="inlineStr">
        <is>
          <t>OGL</t>
        </is>
      </c>
      <c r="E59" s="208" t="inlineStr">
        <is>
          <t>1821/465</t>
        </is>
      </c>
      <c r="F59" s="797" t="n">
        <v>38733</v>
      </c>
      <c r="G59" s="798" t="n">
        <v>38747</v>
      </c>
      <c r="H59" s="208" t="inlineStr">
        <is>
          <t>James M. Robertson, Rose Elaine Robertson</t>
        </is>
      </c>
      <c r="I59" s="208" t="inlineStr">
        <is>
          <t>Devon Energy Prod Co.</t>
        </is>
      </c>
      <c r="J59" s="208" t="inlineStr">
        <is>
          <t>NW/4 SE/4, S/2 SE/4, SW/4 NE/4 of 31-12N-24W</t>
        </is>
      </c>
      <c r="K59" s="208" t="inlineStr">
        <is>
          <t>160 gross acres
18 months
1/4th royalty</t>
        </is>
      </c>
      <c r="L59" s="208" t="inlineStr">
        <is>
          <t>18 months</t>
        </is>
      </c>
      <c r="M59" s="688" t="n">
        <v>160</v>
      </c>
      <c r="N59" s="799" t="n">
        <v>2</v>
      </c>
      <c r="O59" s="797" t="n">
        <v>39279</v>
      </c>
      <c r="P59" s="685" t="n">
        <v>0.404310965671472</v>
      </c>
      <c r="Q59" s="800" t="n">
        <v>0.25</v>
      </c>
      <c r="R59" s="208" t="inlineStr">
        <is>
          <t>No</t>
        </is>
      </c>
      <c r="S59" s="208" t="inlineStr">
        <is>
          <t>F</t>
        </is>
      </c>
      <c r="T59" s="208" t="inlineStr">
        <is>
          <t>No</t>
        </is>
      </c>
      <c r="U59" s="208" t="inlineStr">
        <is>
          <t>No</t>
        </is>
      </c>
      <c r="V59" s="208" t="inlineStr">
        <is>
          <t>No</t>
        </is>
      </c>
      <c r="W59" s="208" t="inlineStr">
        <is>
          <t>No</t>
        </is>
      </c>
      <c r="X59" s="208" t="inlineStr">
        <is>
          <t>No</t>
        </is>
      </c>
      <c r="Y59" s="208" t="inlineStr">
        <is>
          <t>No</t>
        </is>
      </c>
      <c r="Z59" s="208" t="n"/>
      <c r="AA59" s="208" t="n"/>
      <c r="AB59" s="208" t="n"/>
    </row>
    <row r="60" ht="39" customHeight="1">
      <c r="A60" s="208" t="n">
        <v>59</v>
      </c>
      <c r="B60" s="208" t="inlineStr">
        <is>
          <t>HBP - Verify</t>
        </is>
      </c>
      <c r="C60" s="208" t="inlineStr">
        <is>
          <t>2006-000936</t>
        </is>
      </c>
      <c r="D60" s="208" t="inlineStr">
        <is>
          <t>OGL</t>
        </is>
      </c>
      <c r="E60" s="208" t="inlineStr">
        <is>
          <t>1822/572</t>
        </is>
      </c>
      <c r="F60" s="797" t="n">
        <v>38658</v>
      </c>
      <c r="G60" s="798" t="n">
        <v>38754</v>
      </c>
      <c r="H60" s="208" t="inlineStr">
        <is>
          <t>David S. Silverberg</t>
        </is>
      </c>
      <c r="I60" s="208" t="inlineStr">
        <is>
          <t>Jess Harris, III, Inc.</t>
        </is>
      </c>
      <c r="J60" s="208" t="inlineStr">
        <is>
          <t>SE/4 SE/4, SW/4 NE/4, W/2 SE/4 of 31-12N-24W</t>
        </is>
      </c>
      <c r="K60" s="208" t="inlineStr">
        <is>
          <t>160 gross acres
3 yrs
3/16ths royalty</t>
        </is>
      </c>
      <c r="L60" s="208" t="inlineStr">
        <is>
          <t>3 years</t>
        </is>
      </c>
      <c r="M60" s="688" t="n">
        <v>160</v>
      </c>
      <c r="N60" s="799" t="n">
        <v>2</v>
      </c>
      <c r="O60" s="797" t="n">
        <v>39754</v>
      </c>
      <c r="P60" s="685" t="n">
        <v>0.404310965671472</v>
      </c>
      <c r="Q60" s="800" t="n">
        <v>0.1875</v>
      </c>
      <c r="R60" s="208" t="inlineStr">
        <is>
          <t>No</t>
        </is>
      </c>
      <c r="S60" s="208" t="inlineStr">
        <is>
          <t>F</t>
        </is>
      </c>
      <c r="T60" s="208" t="inlineStr">
        <is>
          <t>No</t>
        </is>
      </c>
      <c r="U60" s="208" t="inlineStr">
        <is>
          <t>No</t>
        </is>
      </c>
      <c r="V60" s="208" t="inlineStr">
        <is>
          <t>No</t>
        </is>
      </c>
      <c r="W60" s="208" t="inlineStr">
        <is>
          <t>No</t>
        </is>
      </c>
      <c r="X60" s="208" t="inlineStr">
        <is>
          <t>No</t>
        </is>
      </c>
      <c r="Y60" s="208" t="inlineStr">
        <is>
          <t>No</t>
        </is>
      </c>
      <c r="Z60" s="208" t="n"/>
      <c r="AA60" s="208" t="n"/>
      <c r="AB60" s="208" t="n"/>
    </row>
    <row r="61" ht="39" customHeight="1">
      <c r="A61" s="208" t="n">
        <v>60</v>
      </c>
      <c r="B61" s="208" t="inlineStr">
        <is>
          <t>HBP - Verify</t>
        </is>
      </c>
      <c r="C61" s="208" t="inlineStr">
        <is>
          <t>2006-000931</t>
        </is>
      </c>
      <c r="D61" s="208" t="inlineStr">
        <is>
          <t>OGL</t>
        </is>
      </c>
      <c r="E61" s="208" t="inlineStr">
        <is>
          <t>1822/562</t>
        </is>
      </c>
      <c r="F61" s="797" t="n">
        <v>38693</v>
      </c>
      <c r="G61" s="798" t="n">
        <v>38754</v>
      </c>
      <c r="H61" s="208" t="inlineStr">
        <is>
          <t>Clyde A. Pine</t>
        </is>
      </c>
      <c r="I61" s="208" t="inlineStr">
        <is>
          <t>Jess Harris, III, Inc.</t>
        </is>
      </c>
      <c r="J61" s="208" t="inlineStr">
        <is>
          <t>E/2 NW/4 of 31-12N-24W</t>
        </is>
      </c>
      <c r="K61" s="208" t="inlineStr">
        <is>
          <t>80 gross acres
3 yrs
1/4th royalty</t>
        </is>
      </c>
      <c r="L61" s="208" t="inlineStr">
        <is>
          <t>3 years</t>
        </is>
      </c>
      <c r="M61" s="688" t="n">
        <v>80</v>
      </c>
      <c r="N61" s="799" t="n">
        <v>4</v>
      </c>
      <c r="O61" s="797" t="n">
        <v>39789</v>
      </c>
      <c r="P61" s="685" t="n">
        <v>4.210399999999995</v>
      </c>
      <c r="Q61" s="800" t="n">
        <v>0.25</v>
      </c>
      <c r="R61" s="208" t="inlineStr">
        <is>
          <t>No</t>
        </is>
      </c>
      <c r="S61" s="208" t="inlineStr">
        <is>
          <t>F</t>
        </is>
      </c>
      <c r="T61" s="208" t="inlineStr">
        <is>
          <t>No</t>
        </is>
      </c>
      <c r="U61" s="208" t="inlineStr">
        <is>
          <t>No</t>
        </is>
      </c>
      <c r="V61" s="208" t="inlineStr">
        <is>
          <t>No</t>
        </is>
      </c>
      <c r="W61" s="208" t="inlineStr">
        <is>
          <t>No</t>
        </is>
      </c>
      <c r="X61" s="208" t="inlineStr">
        <is>
          <t>No</t>
        </is>
      </c>
      <c r="Y61" s="208" t="inlineStr">
        <is>
          <t>No</t>
        </is>
      </c>
      <c r="Z61" s="208" t="n"/>
      <c r="AA61" s="208" t="n"/>
      <c r="AB61" s="208" t="n"/>
    </row>
    <row r="62" ht="39" customHeight="1">
      <c r="A62" s="208" t="n">
        <v>61</v>
      </c>
      <c r="B62" s="208" t="inlineStr">
        <is>
          <t>HBP - Verify</t>
        </is>
      </c>
      <c r="C62" s="208" t="inlineStr">
        <is>
          <t>2006-002044</t>
        </is>
      </c>
      <c r="D62" s="208" t="inlineStr">
        <is>
          <t>OGL</t>
        </is>
      </c>
      <c r="E62" s="208" t="inlineStr">
        <is>
          <t>1829/26</t>
        </is>
      </c>
      <c r="F62" s="797" t="n">
        <v>38760</v>
      </c>
      <c r="G62" s="798" t="n">
        <v>38792</v>
      </c>
      <c r="H62" s="208" t="inlineStr">
        <is>
          <t>Termo Company</t>
        </is>
      </c>
      <c r="I62" s="208" t="inlineStr">
        <is>
          <t>Devon Energy Production Co.</t>
        </is>
      </c>
      <c r="J62" s="208" t="inlineStr">
        <is>
          <t>E/2 NW/4, N/2 NE/4 SW/4, NE/4 SE/4, SE/4 NE/4 of 31-12N-24W</t>
        </is>
      </c>
      <c r="K62" s="208" t="inlineStr">
        <is>
          <t>180 gross acres
3 yrs
1/4th royalty</t>
        </is>
      </c>
      <c r="L62" s="208" t="inlineStr">
        <is>
          <t>3 years</t>
        </is>
      </c>
      <c r="M62" s="688" t="n">
        <v>180</v>
      </c>
      <c r="N62" s="799" t="inlineStr">
        <is>
          <t>1, 3, 4, 7, 8</t>
        </is>
      </c>
      <c r="O62" s="797" t="n">
        <v>39856</v>
      </c>
      <c r="P62" s="685" t="n">
        <v>0</v>
      </c>
      <c r="Q62" s="800" t="n">
        <v>0.25</v>
      </c>
      <c r="R62" s="208" t="inlineStr">
        <is>
          <t>No</t>
        </is>
      </c>
      <c r="S62" s="208" t="inlineStr">
        <is>
          <t>F</t>
        </is>
      </c>
      <c r="T62" s="208" t="inlineStr">
        <is>
          <t>No</t>
        </is>
      </c>
      <c r="U62" s="208" t="inlineStr">
        <is>
          <t>No</t>
        </is>
      </c>
      <c r="V62" s="208" t="inlineStr">
        <is>
          <t>No</t>
        </is>
      </c>
      <c r="W62" s="208" t="inlineStr">
        <is>
          <t>No</t>
        </is>
      </c>
      <c r="X62" s="208" t="inlineStr">
        <is>
          <t>No</t>
        </is>
      </c>
      <c r="Y62" s="208" t="inlineStr">
        <is>
          <t>No</t>
        </is>
      </c>
      <c r="Z62" s="208" t="n"/>
      <c r="AA62" s="208" t="n"/>
      <c r="AB62" s="208" t="n"/>
    </row>
    <row r="63" ht="77.25" customHeight="1">
      <c r="A63" s="208" t="n">
        <v>62</v>
      </c>
      <c r="B63" s="208" t="inlineStr">
        <is>
          <t>HBP - Verify</t>
        </is>
      </c>
      <c r="C63" s="208" t="inlineStr">
        <is>
          <t>2006-002915</t>
        </is>
      </c>
      <c r="D63" s="208" t="inlineStr">
        <is>
          <t>OGL</t>
        </is>
      </c>
      <c r="E63" s="208" t="inlineStr">
        <is>
          <t>1833/218</t>
        </is>
      </c>
      <c r="F63" s="797" t="n">
        <v>38734</v>
      </c>
      <c r="G63" s="798" t="n">
        <v>38824</v>
      </c>
      <c r="H63" s="208" t="inlineStr">
        <is>
          <t>Ella Pearl Kirk</t>
        </is>
      </c>
      <c r="I63" s="208" t="inlineStr">
        <is>
          <t>Jess Harris, III, Inc.</t>
        </is>
      </c>
      <c r="J63" s="208" t="inlineStr">
        <is>
          <t>The South 32.80 acres in a tract of land described as W. 18.20 chains (72 8/10 Rods) of Lots 1 &amp; 2 ADA W 18.20 chains (or 72 8/10 Rods) of W/2 NW/4 &amp; W 18.20 chains (or 72 8/10 Rods) of N/2 of Lot 3 ADA W 18.20 chains (or 72 8/10 Rods) of N/2 NW/4 SW/4 of 31-12N-24W</t>
        </is>
      </c>
      <c r="K63" s="208" t="inlineStr">
        <is>
          <t>32.80 gross acres</t>
        </is>
      </c>
      <c r="L63" s="208" t="inlineStr">
        <is>
          <t>3 years</t>
        </is>
      </c>
      <c r="M63" s="688" t="n">
        <v>32.8</v>
      </c>
      <c r="N63" s="799" t="n">
        <v>5</v>
      </c>
      <c r="O63" s="797" t="n">
        <v>39830</v>
      </c>
      <c r="P63" s="685" t="n">
        <v>32.8</v>
      </c>
      <c r="Q63" s="800" t="n">
        <v>0.1875</v>
      </c>
      <c r="R63" s="208" t="inlineStr">
        <is>
          <t>No</t>
        </is>
      </c>
      <c r="S63" s="208" t="inlineStr">
        <is>
          <t>No</t>
        </is>
      </c>
      <c r="T63" s="208" t="inlineStr">
        <is>
          <t>No</t>
        </is>
      </c>
      <c r="U63" s="208" t="inlineStr">
        <is>
          <t>No</t>
        </is>
      </c>
      <c r="V63" s="208" t="inlineStr">
        <is>
          <t>No</t>
        </is>
      </c>
      <c r="W63" s="208" t="inlineStr">
        <is>
          <t>No</t>
        </is>
      </c>
      <c r="X63" s="208" t="inlineStr">
        <is>
          <t>No</t>
        </is>
      </c>
      <c r="Y63" s="208" t="inlineStr">
        <is>
          <t>No</t>
        </is>
      </c>
      <c r="Z63" s="208" t="n"/>
      <c r="AA63" s="208" t="n"/>
      <c r="AB63" s="208" t="n"/>
    </row>
    <row r="64" ht="39" customHeight="1">
      <c r="A64" s="208" t="n">
        <v>63</v>
      </c>
      <c r="B64" s="208" t="inlineStr">
        <is>
          <t>HBP - Verify</t>
        </is>
      </c>
      <c r="C64" s="208" t="inlineStr">
        <is>
          <t>2005-002831</t>
        </is>
      </c>
      <c r="D64" s="208" t="inlineStr">
        <is>
          <t>OGL</t>
        </is>
      </c>
      <c r="E64" s="208" t="inlineStr">
        <is>
          <t>1788/24</t>
        </is>
      </c>
      <c r="F64" s="797" t="n">
        <v>38457</v>
      </c>
      <c r="G64" s="798" t="n">
        <v>38474</v>
      </c>
      <c r="H64" s="208" t="inlineStr">
        <is>
          <t>Arrowhead Resources Inc.</t>
        </is>
      </c>
      <c r="I64" s="208" t="inlineStr">
        <is>
          <t>Arrowhead Explor &amp; Prod Co.</t>
        </is>
      </c>
      <c r="J64" s="208" t="inlineStr">
        <is>
          <t>SE/4 SW/4 of 31-12N-24W</t>
        </is>
      </c>
      <c r="K64" s="208" t="inlineStr">
        <is>
          <t>40 gross acres
5 yrs
3/16ths royalty</t>
        </is>
      </c>
      <c r="L64" s="208" t="inlineStr">
        <is>
          <t>5 years</t>
        </is>
      </c>
      <c r="M64" s="688" t="n">
        <v>40</v>
      </c>
      <c r="N64" s="799" t="n">
        <v>5</v>
      </c>
      <c r="O64" s="797" t="n">
        <v>40283</v>
      </c>
      <c r="P64" s="685" t="n">
        <v>9.57</v>
      </c>
      <c r="Q64" s="800" t="n">
        <v>0.1875</v>
      </c>
      <c r="R64" s="208" t="inlineStr">
        <is>
          <t>No</t>
        </is>
      </c>
      <c r="S64" s="208" t="inlineStr">
        <is>
          <t>No</t>
        </is>
      </c>
      <c r="T64" s="208" t="inlineStr">
        <is>
          <t>No</t>
        </is>
      </c>
      <c r="U64" s="208" t="inlineStr">
        <is>
          <t>No</t>
        </is>
      </c>
      <c r="V64" s="208" t="inlineStr">
        <is>
          <t>No</t>
        </is>
      </c>
      <c r="W64" s="208" t="inlineStr">
        <is>
          <t>No</t>
        </is>
      </c>
      <c r="X64" s="208" t="inlineStr">
        <is>
          <t>No</t>
        </is>
      </c>
      <c r="Y64" s="208" t="inlineStr">
        <is>
          <t>No</t>
        </is>
      </c>
      <c r="Z64" s="208" t="n"/>
      <c r="AA64" s="208" t="n"/>
      <c r="AB64" s="208" t="n"/>
    </row>
    <row r="65" ht="128.25" customHeight="1">
      <c r="A65" s="208" t="n">
        <v>64</v>
      </c>
      <c r="B65" s="208" t="inlineStr">
        <is>
          <t>Top Lease</t>
        </is>
      </c>
      <c r="C65" s="208" t="inlineStr">
        <is>
          <t>2026-001949</t>
        </is>
      </c>
      <c r="D65" s="208" t="inlineStr">
        <is>
          <t>OGL</t>
        </is>
      </c>
      <c r="E65" s="208" t="inlineStr">
        <is>
          <t>2693/337</t>
        </is>
      </c>
      <c r="F65" s="797" t="n">
        <v>46076</v>
      </c>
      <c r="G65" s="798" t="n">
        <v>46122</v>
      </c>
      <c r="H65" s="208" t="inlineStr">
        <is>
          <t>James Gerard Buonaccorsi, Carrie Leeann Mitchell, Trustee of The Mitchell Buonaccorsi Living Trust</t>
        </is>
      </c>
      <c r="I65" s="208" t="inlineStr">
        <is>
          <t>Silver Oak Natural Resources, LLC</t>
        </is>
      </c>
      <c r="J65" s="208" t="inlineStr">
        <is>
          <t>E/2 NW/4, N/2 NE/4, N/2 NE/4 SW/4, NE/4 SE/4, NE/4 SW/4, S/2, Lots 3-4, SE/4 NE/4, SE/4 SW/4 of 31-12N-24W</t>
        </is>
      </c>
      <c r="K65" s="208" t="inlineStr">
        <is>
          <t>355.34 acres, more or less
three-sixteenths (3/16ths) royalty
for a term of three (3) years 
This OGL may be subject to a Prior OGL (the "Prior OGL") covering the lease premises. The Prior OGL is from Carrie Leeann Mitchell, as Lessor, to R. Michael Lortz, as Lessee, dated January 14, 2004. … Full recital in recorded instrument — see Link.</t>
        </is>
      </c>
      <c r="L65" s="208" t="inlineStr">
        <is>
          <t>3 years</t>
        </is>
      </c>
      <c r="M65" s="688" t="n">
        <v>355.34</v>
      </c>
      <c r="N65" s="799" t="inlineStr">
        <is>
          <t>1, 3, 4, 5, 6, 7, 8</t>
        </is>
      </c>
      <c r="O65" s="797" t="n">
        <v>47172</v>
      </c>
      <c r="P65" s="685" t="n">
        <v>0</v>
      </c>
      <c r="Q65" s="800" t="n">
        <v>0.1875</v>
      </c>
      <c r="R65" s="208" t="inlineStr">
        <is>
          <t>No</t>
        </is>
      </c>
      <c r="S65" s="208" t="inlineStr">
        <is>
          <t>No</t>
        </is>
      </c>
      <c r="T65" s="208" t="inlineStr">
        <is>
          <t>No</t>
        </is>
      </c>
      <c r="U65" s="208" t="inlineStr">
        <is>
          <t>Yes</t>
        </is>
      </c>
      <c r="V65" s="208" t="inlineStr">
        <is>
          <t>No</t>
        </is>
      </c>
      <c r="W65" s="208" t="inlineStr">
        <is>
          <t>No</t>
        </is>
      </c>
      <c r="X65" s="208" t="inlineStr">
        <is>
          <t>No</t>
        </is>
      </c>
      <c r="Y65" s="208" t="inlineStr">
        <is>
          <t>Yes</t>
        </is>
      </c>
      <c r="Z65" s="208" t="n"/>
      <c r="AA65" s="208" t="n"/>
      <c r="AB65" s="208" t="n"/>
    </row>
    <row r="66" ht="128.25" customHeight="1">
      <c r="A66" s="208" t="n">
        <v>65</v>
      </c>
      <c r="B66" s="208" t="inlineStr">
        <is>
          <t>Top Lease</t>
        </is>
      </c>
      <c r="C66" s="208" t="inlineStr">
        <is>
          <t>2026-002512</t>
        </is>
      </c>
      <c r="D66" s="208" t="inlineStr">
        <is>
          <t>OGL</t>
        </is>
      </c>
      <c r="E66" s="208" t="inlineStr">
        <is>
          <t>2697/524</t>
        </is>
      </c>
      <c r="F66" s="797" t="n">
        <v>46112</v>
      </c>
      <c r="G66" s="798" t="n">
        <v>46143</v>
      </c>
      <c r="H66" s="208" t="inlineStr">
        <is>
          <t>Ronald Paul Dold</t>
        </is>
      </c>
      <c r="I66" s="208" t="inlineStr">
        <is>
          <t>Silver Oak Natural Resources, LLC</t>
        </is>
      </c>
      <c r="J66" s="208" t="inlineStr">
        <is>
          <t>E/2 NW/4, N/2, N/2 NE/4 SW/4, NE/4 SE/4, S/2 of Lots 3, 4, S/2 NE/4 SW/4, SE/4 NE/4, SE/4 SW/4 of 31-12N-24W</t>
        </is>
      </c>
      <c r="K66" s="208" t="inlineStr">
        <is>
          <t>375.34 acres, more or less
term of three (3) years
three-sixteenths (3/16ths) royalty
This OGL may be subject to a Prior OGL (the "Prior OGL") covering the lease premises The Prior OGL is from Nancy Susan Mitchell, as Lessor, to R Michael Lortz, as Lessee, dated January 14, 2004, … Full recital in recorded instrument — see Link.</t>
        </is>
      </c>
      <c r="L66" s="208" t="inlineStr">
        <is>
          <t>3 years</t>
        </is>
      </c>
      <c r="M66" s="688" t="n">
        <v>375.34</v>
      </c>
      <c r="N66" s="799" t="inlineStr">
        <is>
          <t>All (1-8)</t>
        </is>
      </c>
      <c r="O66" s="797" t="n">
        <v>47208</v>
      </c>
      <c r="P66" s="685" t="n">
        <v>0</v>
      </c>
      <c r="Q66" s="800" t="n">
        <v>0.1875</v>
      </c>
      <c r="R66" s="208" t="inlineStr">
        <is>
          <t>No</t>
        </is>
      </c>
      <c r="S66" s="208" t="inlineStr">
        <is>
          <t>No</t>
        </is>
      </c>
      <c r="T66" s="208" t="inlineStr">
        <is>
          <t>No</t>
        </is>
      </c>
      <c r="U66" s="208" t="inlineStr">
        <is>
          <t>Yes</t>
        </is>
      </c>
      <c r="V66" s="208" t="inlineStr">
        <is>
          <t>No</t>
        </is>
      </c>
      <c r="W66" s="208" t="inlineStr">
        <is>
          <t>No</t>
        </is>
      </c>
      <c r="X66" s="208" t="inlineStr">
        <is>
          <t>No</t>
        </is>
      </c>
      <c r="Y66" s="208" t="inlineStr">
        <is>
          <t>Yes</t>
        </is>
      </c>
      <c r="Z66" s="208" t="n"/>
      <c r="AA66" s="208" t="n"/>
      <c r="AB66" s="208" t="n"/>
    </row>
    <row r="67" ht="115.5" customHeight="1">
      <c r="A67" s="208" t="n">
        <v>66</v>
      </c>
      <c r="B67" s="208" t="inlineStr">
        <is>
          <t>Top Lease</t>
        </is>
      </c>
      <c r="C67" s="208" t="inlineStr">
        <is>
          <t>2026-003145</t>
        </is>
      </c>
      <c r="D67" s="208" t="inlineStr">
        <is>
          <t>OGL</t>
        </is>
      </c>
      <c r="E67" s="208" t="inlineStr">
        <is>
          <t>2702/505</t>
        </is>
      </c>
      <c r="F67" s="797" t="n">
        <v>46064</v>
      </c>
      <c r="G67" s="798" t="n">
        <v>46170</v>
      </c>
      <c r="H67" s="208" t="inlineStr">
        <is>
          <t>A/k/a Gena Williams, A/k/a Gena Mitchell Williams, Gena W. Moore</t>
        </is>
      </c>
      <c r="I67" s="208" t="inlineStr">
        <is>
          <t>Silver Oak Natural Resources, LLC</t>
        </is>
      </c>
      <c r="J67" s="208" t="inlineStr">
        <is>
          <t>N/2 NE/4, N/2 NE/4 SW/4, NE/4 SE/4, NW/4, S/2 of Lot 3, Lot 4, S/2 NE/4 SW/4, SE/4 NE/4, SE/4 SW/4 of 31-12N-24W</t>
        </is>
      </c>
      <c r="K67" s="208" t="inlineStr">
        <is>
          <t>375.34 acres, more or less
three-sixteenths (3/16ths) royalty
for a term of five (5) years 
This OGL may be subject to a Prior Oiland Gas OGL (the "Prior OGL") covering the lease premises The
Prior OGL is from Nancy Mitchell Willams, as Lessor, to R. … Full recital in recorded instrument — see Link.</t>
        </is>
      </c>
      <c r="L67" s="208" t="inlineStr">
        <is>
          <t>5 years</t>
        </is>
      </c>
      <c r="M67" s="688" t="n">
        <v>375.34</v>
      </c>
      <c r="N67" s="799" t="inlineStr">
        <is>
          <t>All (1-8)</t>
        </is>
      </c>
      <c r="O67" s="797" t="n">
        <v>47890</v>
      </c>
      <c r="P67" s="685" t="n">
        <v>45.39</v>
      </c>
      <c r="Q67" s="800" t="n">
        <v>0.1875</v>
      </c>
      <c r="R67" s="208" t="inlineStr">
        <is>
          <t>No</t>
        </is>
      </c>
      <c r="S67" s="208" t="inlineStr">
        <is>
          <t>No</t>
        </is>
      </c>
      <c r="T67" s="208" t="inlineStr">
        <is>
          <t>No</t>
        </is>
      </c>
      <c r="U67" s="208" t="inlineStr">
        <is>
          <t>Yes</t>
        </is>
      </c>
      <c r="V67" s="208" t="inlineStr">
        <is>
          <t>No</t>
        </is>
      </c>
      <c r="W67" s="208" t="inlineStr">
        <is>
          <t>No</t>
        </is>
      </c>
      <c r="X67" s="208" t="inlineStr">
        <is>
          <t>No</t>
        </is>
      </c>
      <c r="Y67" s="208" t="inlineStr">
        <is>
          <t>Yes</t>
        </is>
      </c>
      <c r="Z67" s="208" t="n"/>
      <c r="AA67" s="208" t="n"/>
      <c r="AB67" s="208" t="n"/>
    </row>
    <row r="68" ht="141" customHeight="1">
      <c r="A68" s="208" t="n">
        <v>67</v>
      </c>
      <c r="B68" s="208" t="inlineStr">
        <is>
          <t>Top Lease</t>
        </is>
      </c>
      <c r="C68" s="208" t="inlineStr">
        <is>
          <t>2026-002511</t>
        </is>
      </c>
      <c r="D68" s="208" t="inlineStr">
        <is>
          <t>OGL</t>
        </is>
      </c>
      <c r="E68" s="208" t="inlineStr">
        <is>
          <t>2697/520</t>
        </is>
      </c>
      <c r="F68" s="797" t="n">
        <v>46070</v>
      </c>
      <c r="G68" s="798" t="n">
        <v>46143</v>
      </c>
      <c r="H68" s="208" t="inlineStr">
        <is>
          <t>Keri Lee Daigle Tucker, Trustee of The Keri Lee Daigle Tucker Trust</t>
        </is>
      </c>
      <c r="I68" s="208" t="inlineStr">
        <is>
          <t>Silver Oak Natural Resources, LLC</t>
        </is>
      </c>
      <c r="J68" s="208" t="inlineStr">
        <is>
          <t>E/2 NW/4, N/2 NE/4 SW/4, NE/4 SE/4, SE/4 NE/4 of 31-12N-24W</t>
        </is>
      </c>
      <c r="K68" s="208" t="inlineStr">
        <is>
          <t>180 acres, more or less
three-sixteenths (3/16ths) royalty
for a term of five (5) years 
This OGL may be subject to a Prior OGL (the "Prior OGL") covering the lease premises The
Prior OGL is from Marchelle Sorenson Daigle and Michelle Sorenson Johnson, Trustees of the Sorenson Oil … Full recital in recorded instrument — see Link.</t>
        </is>
      </c>
      <c r="L68" s="208" t="inlineStr">
        <is>
          <t>5 years</t>
        </is>
      </c>
      <c r="M68" s="688" t="n">
        <v>180</v>
      </c>
      <c r="N68" s="799" t="inlineStr">
        <is>
          <t>1, 3, 4, 7, 8</t>
        </is>
      </c>
      <c r="O68" s="797" t="n">
        <v>47896</v>
      </c>
      <c r="P68" s="685" t="n">
        <v>19.04</v>
      </c>
      <c r="Q68" s="800" t="n">
        <v>0.1875</v>
      </c>
      <c r="R68" s="208" t="inlineStr">
        <is>
          <t>No</t>
        </is>
      </c>
      <c r="S68" s="208" t="inlineStr">
        <is>
          <t>No</t>
        </is>
      </c>
      <c r="T68" s="208" t="inlineStr">
        <is>
          <t>No</t>
        </is>
      </c>
      <c r="U68" s="208" t="inlineStr">
        <is>
          <t>Yes</t>
        </is>
      </c>
      <c r="V68" s="208" t="inlineStr">
        <is>
          <t>No</t>
        </is>
      </c>
      <c r="W68" s="208" t="inlineStr">
        <is>
          <t>No</t>
        </is>
      </c>
      <c r="X68" s="208" t="inlineStr">
        <is>
          <t>No</t>
        </is>
      </c>
      <c r="Y68" s="208" t="inlineStr">
        <is>
          <t>Yes</t>
        </is>
      </c>
      <c r="Z68" s="208" t="n"/>
      <c r="AA68" s="208" t="n"/>
      <c r="AB68" s="208" t="n"/>
    </row>
    <row r="69" ht="141" customHeight="1">
      <c r="A69" s="208" t="n">
        <v>68</v>
      </c>
      <c r="B69" s="208" t="inlineStr">
        <is>
          <t>Top Lease</t>
        </is>
      </c>
      <c r="C69" s="208" t="inlineStr">
        <is>
          <t>2026-001952</t>
        </is>
      </c>
      <c r="D69" s="208" t="inlineStr">
        <is>
          <t>OGL</t>
        </is>
      </c>
      <c r="E69" s="208" t="inlineStr">
        <is>
          <t>2693/349</t>
        </is>
      </c>
      <c r="F69" s="797" t="n">
        <v>46076</v>
      </c>
      <c r="G69" s="798" t="n">
        <v>46122</v>
      </c>
      <c r="H69" s="208" t="inlineStr">
        <is>
          <t>Mark Ashley Daigle, Trustee of The Mark Ashley Daigle Trust</t>
        </is>
      </c>
      <c r="I69" s="208" t="inlineStr">
        <is>
          <t>Silver Oak Natural Resources, LLC</t>
        </is>
      </c>
      <c r="J69" s="208" t="inlineStr">
        <is>
          <t>E/2 NW/4, N/2 NE/4 SW/4, NE/4 SE/4, SE/4 NE/4 of 31-12N-24W</t>
        </is>
      </c>
      <c r="K69" s="208" t="inlineStr">
        <is>
          <t>180 acres, more or less
three-sixteenths (3/16ths) royalty
for a term of five (5) years 
This OGL may be subject to a Prior OGL (the "Prior OGL") covering the lease premises The
Prior OGL is from Marchelle Sorenson Daigle and Michelle Sorenson Johnson, Trustees of the Sorenson Oil … Full recital in recorded instrument — see Link.</t>
        </is>
      </c>
      <c r="L69" s="208" t="inlineStr">
        <is>
          <t>5 years</t>
        </is>
      </c>
      <c r="M69" s="688" t="n">
        <v>180</v>
      </c>
      <c r="N69" s="799" t="inlineStr">
        <is>
          <t>1, 3, 4, 7, 8</t>
        </is>
      </c>
      <c r="O69" s="797" t="n">
        <v>47902</v>
      </c>
      <c r="P69" s="685" t="n">
        <v>21.012308</v>
      </c>
      <c r="Q69" s="800" t="n">
        <v>0.1875</v>
      </c>
      <c r="R69" s="208" t="inlineStr">
        <is>
          <t>No</t>
        </is>
      </c>
      <c r="S69" s="208" t="inlineStr">
        <is>
          <t>No</t>
        </is>
      </c>
      <c r="T69" s="208" t="inlineStr">
        <is>
          <t>No</t>
        </is>
      </c>
      <c r="U69" s="208" t="inlineStr">
        <is>
          <t>Yes</t>
        </is>
      </c>
      <c r="V69" s="208" t="inlineStr">
        <is>
          <t>No</t>
        </is>
      </c>
      <c r="W69" s="208" t="inlineStr">
        <is>
          <t>No</t>
        </is>
      </c>
      <c r="X69" s="208" t="inlineStr">
        <is>
          <t>No</t>
        </is>
      </c>
      <c r="Y69" s="208" t="inlineStr">
        <is>
          <t>Yes</t>
        </is>
      </c>
      <c r="Z69" s="208" t="n"/>
      <c r="AA69" s="208" t="n"/>
      <c r="AB69" s="208" t="n"/>
    </row>
    <row r="70" ht="141" customHeight="1">
      <c r="A70" s="208" t="n">
        <v>69</v>
      </c>
      <c r="B70" s="208" t="inlineStr">
        <is>
          <t>Top Lease</t>
        </is>
      </c>
      <c r="C70" s="208" t="inlineStr">
        <is>
          <t>2026-001951</t>
        </is>
      </c>
      <c r="D70" s="208" t="inlineStr">
        <is>
          <t>OGL</t>
        </is>
      </c>
      <c r="E70" s="208" t="inlineStr">
        <is>
          <t>2693/345</t>
        </is>
      </c>
      <c r="F70" s="801" t="n">
        <v>46080</v>
      </c>
      <c r="G70" s="802" t="n">
        <v>46122</v>
      </c>
      <c r="H70" s="208" t="inlineStr">
        <is>
          <t>Kevin Johnson Johnson, Trustee of The Kevin Warner Johnson Trust</t>
        </is>
      </c>
      <c r="I70" s="208" t="inlineStr">
        <is>
          <t>Silver Oak Natural Resources, LLC</t>
        </is>
      </c>
      <c r="J70" s="208" t="inlineStr">
        <is>
          <t>E/2 NW/4, N/2 NE/4 SW/4, NE/4 SE/4, SE/4 NE/4 of 31-12N-24W</t>
        </is>
      </c>
      <c r="K70" s="208" t="inlineStr">
        <is>
          <t>180 acres, more or less
three-sixteenths (3/16ths) royalty
for a term of five (5) years 
This OGL may be subject to a Prior OGL (the "Prior OGL") covering the lease premises The
Prior OGL is from Marchelle Sorenson Daigle and Michelle Sorenson Johnson, Trustees of the Sorenson Oil … Full recital in recorded instrument — see Link.</t>
        </is>
      </c>
      <c r="L70" s="208" t="inlineStr">
        <is>
          <t>5 years</t>
        </is>
      </c>
      <c r="M70" s="689" t="n">
        <v>180</v>
      </c>
      <c r="N70" s="803" t="inlineStr">
        <is>
          <t>1, 3, 4, 7, 8</t>
        </is>
      </c>
      <c r="O70" s="801" t="n">
        <v>47906</v>
      </c>
      <c r="P70" s="686" t="n">
        <v>28.74</v>
      </c>
      <c r="Q70" s="804" t="n">
        <v>0.1875</v>
      </c>
      <c r="R70" s="208" t="inlineStr">
        <is>
          <t>No</t>
        </is>
      </c>
      <c r="S70" s="208" t="inlineStr">
        <is>
          <t>No</t>
        </is>
      </c>
      <c r="T70" s="208" t="inlineStr">
        <is>
          <t>No</t>
        </is>
      </c>
      <c r="U70" s="208" t="inlineStr">
        <is>
          <t>Yes</t>
        </is>
      </c>
      <c r="V70" s="208" t="inlineStr">
        <is>
          <t>No</t>
        </is>
      </c>
      <c r="W70" s="208" t="inlineStr">
        <is>
          <t>No</t>
        </is>
      </c>
      <c r="X70" s="208" t="inlineStr">
        <is>
          <t>No</t>
        </is>
      </c>
      <c r="Y70" s="208" t="inlineStr">
        <is>
          <t>Yes</t>
        </is>
      </c>
      <c r="Z70" s="208" t="n"/>
      <c r="AA70" s="208" t="n"/>
      <c r="AB70" s="208" t="n"/>
    </row>
    <row r="71" ht="15" customHeight="1"/>
    <row r="72" ht="15" customHeight="1"/>
    <row r="73" ht="15" customHeight="1"/>
    <row r="74" ht="15" customHeight="1"/>
    <row r="75" ht="15" customHeight="1"/>
    <row r="76" ht="15" customHeight="1"/>
    <row r="77" ht="15" customHeight="1"/>
    <row r="78" ht="15" customHeight="1"/>
    <row r="79" ht="15" customHeight="1"/>
    <row r="80" ht="15" customHeight="1"/>
  </sheetData>
  <pageMargins left="0.7" right="0.7" top="0.75" bottom="0.75" header="0.3" footer="0.3"/>
  <pageSetup orientation="landscape" fitToHeight="0" fitToWidth="1"/>
</worksheet>
</file>

<file path=xl/worksheets/sheet4.xml><?xml version="1.0" encoding="utf-8"?>
<worksheet xmlns="http://schemas.openxmlformats.org/spreadsheetml/2006/main">
  <sheetPr>
    <outlinePr summaryBelow="1" summaryRight="1"/>
    <pageSetUpPr/>
  </sheetPr>
  <dimension ref="B2:AF20"/>
  <sheetViews>
    <sheetView showGridLines="0" workbookViewId="0">
      <selection activeCell="Q9" sqref="Q9:V15"/>
    </sheetView>
  </sheetViews>
  <sheetFormatPr baseColWidth="8" defaultColWidth="14.42578125" defaultRowHeight="15"/>
  <cols>
    <col width="12.140625" customWidth="1" min="1" max="1"/>
    <col width="136.140625" bestFit="1" customWidth="1" min="2" max="2"/>
    <col width="5.7109375" customWidth="1" min="3" max="6"/>
    <col width="19.5703125" bestFit="1" customWidth="1" min="7" max="7"/>
    <col width="5.7109375" customWidth="1" min="8" max="11"/>
    <col width="38.5703125" bestFit="1" customWidth="1" min="12" max="12"/>
    <col width="5.7109375" customWidth="1" min="13" max="16"/>
    <col width="19.7109375" bestFit="1" customWidth="1" min="17" max="17"/>
    <col width="12.140625" customWidth="1" min="18" max="18"/>
    <col width="8.7109375" customWidth="1" min="19" max="32"/>
  </cols>
  <sheetData>
    <row r="1" ht="15.75" customHeight="1" thickBot="1"/>
    <row r="2" ht="15.75" customHeight="1">
      <c r="B2" s="484" t="inlineStr">
        <is>
          <t>SECTION 31-12N-24W — ROGER MILLS COUNTY, OKLAHOMA</t>
        </is>
      </c>
      <c r="C2" s="482" t="n"/>
      <c r="D2" s="482" t="n"/>
      <c r="E2" s="482" t="n"/>
      <c r="F2" s="482" t="n"/>
      <c r="G2" s="482" t="n"/>
      <c r="H2" s="482" t="n"/>
      <c r="I2" s="482" t="n"/>
      <c r="J2" s="482" t="n"/>
      <c r="K2" s="482" t="n"/>
      <c r="L2" s="482" t="n"/>
      <c r="M2" s="482" t="n"/>
      <c r="N2" s="482" t="n"/>
      <c r="O2" s="482" t="n"/>
      <c r="P2" s="482" t="n"/>
      <c r="Q2" s="482" t="n"/>
      <c r="R2" s="482" t="n"/>
      <c r="S2" s="482" t="n"/>
      <c r="T2" s="482" t="n"/>
      <c r="U2" s="482" t="n"/>
      <c r="V2" s="482" t="n"/>
      <c r="W2" s="482" t="n"/>
      <c r="X2" s="482" t="n"/>
      <c r="Y2" s="482" t="n"/>
      <c r="Z2" s="482" t="n"/>
      <c r="AA2" s="482" t="n"/>
      <c r="AB2" s="482" t="n"/>
      <c r="AC2" s="482" t="n"/>
      <c r="AD2" s="482" t="n"/>
      <c r="AE2" s="482" t="n"/>
      <c r="AF2" s="487" t="n"/>
    </row>
    <row r="3" ht="15.75" customHeight="1">
      <c r="B3" s="485" t="inlineStr">
        <is>
          <t>SCHEMATIC / NOT SURVEYED / SOURCE-LIMITED PLAT — DO NOT USE AS SURVEY OR LEGAL DESCRIPTION</t>
        </is>
      </c>
      <c r="C3" s="481" t="n"/>
      <c r="D3" s="481" t="n"/>
      <c r="E3" s="481" t="n"/>
      <c r="F3" s="481" t="n"/>
      <c r="G3" s="481" t="n"/>
      <c r="H3" s="481" t="n"/>
      <c r="I3" s="481" t="n"/>
      <c r="J3" s="481" t="n"/>
      <c r="K3" s="481" t="n"/>
      <c r="L3" s="481" t="n"/>
      <c r="M3" s="481" t="n"/>
      <c r="N3" s="481" t="n"/>
      <c r="O3" s="481" t="n"/>
      <c r="P3" s="481" t="n"/>
      <c r="Q3" s="481" t="n"/>
      <c r="R3" s="481" t="n"/>
      <c r="S3" s="481" t="n"/>
      <c r="T3" s="481" t="n"/>
      <c r="U3" s="481" t="n"/>
      <c r="V3" s="481" t="n"/>
      <c r="W3" s="481" t="n"/>
      <c r="X3" s="481" t="n"/>
      <c r="Y3" s="481" t="n"/>
      <c r="Z3" s="481" t="n"/>
      <c r="AA3" s="481" t="n"/>
      <c r="AB3" s="481" t="n"/>
      <c r="AC3" s="481" t="n"/>
      <c r="AD3" s="481" t="n"/>
      <c r="AE3" s="481" t="n"/>
      <c r="AF3" s="488" t="n"/>
    </row>
    <row r="4" ht="16.5" customHeight="1" thickBot="1">
      <c r="B4" s="486" t="inlineStr">
        <is>
          <t>Ten-tract grid reflects final tract-control definitions. Tracts 6 and 8 are separate metes-and-bounds carve-outs; Tract 5 is residual only.</t>
        </is>
      </c>
      <c r="C4" s="483" t="n"/>
      <c r="D4" s="483" t="n"/>
      <c r="E4" s="483" t="n"/>
      <c r="F4" s="483" t="n"/>
      <c r="G4" s="483" t="n"/>
      <c r="H4" s="483" t="n"/>
      <c r="I4" s="483" t="n"/>
      <c r="J4" s="483" t="n"/>
      <c r="K4" s="483" t="n"/>
      <c r="L4" s="483" t="n"/>
      <c r="M4" s="483" t="n"/>
      <c r="N4" s="483" t="n"/>
      <c r="O4" s="483" t="n"/>
      <c r="P4" s="483" t="n"/>
      <c r="Q4" s="483" t="n"/>
      <c r="R4" s="483" t="n"/>
      <c r="S4" s="483" t="n"/>
      <c r="T4" s="483" t="n"/>
      <c r="U4" s="483" t="n"/>
      <c r="V4" s="483" t="n"/>
      <c r="W4" s="483" t="n"/>
      <c r="X4" s="483" t="n"/>
      <c r="Y4" s="483" t="n"/>
      <c r="Z4" s="483" t="n"/>
      <c r="AA4" s="483" t="n"/>
      <c r="AB4" s="483" t="n"/>
      <c r="AC4" s="483" t="n"/>
      <c r="AD4" s="483" t="n"/>
      <c r="AE4" s="483" t="n"/>
      <c r="AF4" s="489" t="n"/>
    </row>
    <row r="6" ht="15.75" customHeight="1" thickBot="1">
      <c r="B6" t="inlineStr">
        <is>
          <t>NW / WEST-SIDE AREA</t>
        </is>
      </c>
      <c r="G6" t="inlineStr">
        <is>
          <t>NORTH / EAST AREA</t>
        </is>
      </c>
    </row>
    <row r="7">
      <c r="B7" s="492" t="inlineStr">
        <is>
          <t>T4: E/2 NW/4 — 80 ac</t>
        </is>
      </c>
      <c r="C7" s="491" t="n"/>
      <c r="D7" s="491" t="n"/>
      <c r="E7" s="491" t="n"/>
      <c r="F7" s="491" t="n"/>
      <c r="G7" s="491" t="n"/>
      <c r="H7" s="491" t="n"/>
      <c r="I7" s="491" t="n"/>
      <c r="J7" s="491" t="n"/>
      <c r="K7" s="491" t="n"/>
      <c r="L7" s="491" t="n"/>
      <c r="M7" s="491" t="n"/>
      <c r="N7" s="491" t="n"/>
      <c r="O7" s="491" t="n"/>
      <c r="P7" s="491" t="n"/>
      <c r="Q7" s="491" t="n"/>
      <c r="R7" s="491" t="n"/>
      <c r="S7" s="491" t="n"/>
      <c r="T7" s="491" t="n"/>
      <c r="U7" s="494" t="n"/>
    </row>
    <row r="8">
      <c r="B8" s="493" t="inlineStr">
        <is>
          <t>T5: Residual W/2 NW/4 / Lots 1 &amp; 2 / SE/4 SW/4 — 38.28 ac</t>
        </is>
      </c>
      <c r="C8" s="490" t="n"/>
      <c r="D8" s="490" t="n"/>
      <c r="E8" s="490" t="n"/>
      <c r="F8" s="490" t="n"/>
      <c r="G8" s="490" t="inlineStr">
        <is>
          <t>T3: SE/4 NE/4 — 40 ac</t>
        </is>
      </c>
      <c r="H8" s="490" t="n"/>
      <c r="I8" s="490" t="n"/>
      <c r="J8" s="490" t="n"/>
      <c r="K8" s="490" t="n"/>
      <c r="L8" s="490" t="inlineStr">
        <is>
          <t>T1: N/2 NE/4 — 80 ac</t>
        </is>
      </c>
      <c r="M8" s="490" t="n"/>
      <c r="N8" s="490" t="n"/>
      <c r="O8" s="490" t="n"/>
      <c r="P8" s="490" t="n"/>
      <c r="Q8" s="490" t="n"/>
      <c r="R8" s="490" t="n"/>
      <c r="S8" s="490" t="n"/>
      <c r="T8" s="490" t="n"/>
      <c r="U8" s="495" t="n"/>
    </row>
    <row r="9">
      <c r="B9" s="493" t="n"/>
      <c r="C9" s="490" t="n"/>
      <c r="D9" s="490" t="n"/>
      <c r="E9" s="490" t="n"/>
      <c r="F9" s="490" t="n"/>
      <c r="G9" s="490" t="n"/>
      <c r="H9" s="490" t="n"/>
      <c r="I9" s="490" t="n"/>
      <c r="J9" s="490" t="n"/>
      <c r="K9" s="490" t="n"/>
      <c r="L9" s="490" t="n"/>
      <c r="M9" s="490" t="n"/>
      <c r="N9" s="490" t="n"/>
      <c r="O9" s="490" t="n"/>
      <c r="P9" s="490" t="n"/>
      <c r="Q9" s="490" t="n"/>
      <c r="R9" s="490" t="n"/>
      <c r="S9" s="490" t="n"/>
      <c r="T9" s="490" t="n"/>
      <c r="U9" s="495" t="n"/>
    </row>
    <row r="10">
      <c r="B10" s="493" t="n"/>
      <c r="C10" s="490" t="n"/>
      <c r="D10" s="490" t="n"/>
      <c r="E10" s="490" t="n"/>
      <c r="F10" s="490" t="n"/>
      <c r="G10" s="490" t="n"/>
      <c r="H10" s="490" t="n"/>
      <c r="I10" s="490" t="n"/>
      <c r="J10" s="490" t="n"/>
      <c r="K10" s="490" t="n"/>
      <c r="L10" s="490" t="n"/>
      <c r="M10" s="490" t="n"/>
      <c r="N10" s="490" t="n"/>
      <c r="O10" s="490" t="n"/>
      <c r="P10" s="490" t="n"/>
      <c r="Q10" s="490" t="n"/>
      <c r="R10" s="490" t="n"/>
      <c r="S10" s="490" t="n"/>
      <c r="T10" s="490" t="n"/>
      <c r="U10" s="495" t="n"/>
    </row>
    <row r="11">
      <c r="B11" s="493" t="inlineStr">
        <is>
          <t>T6: South 51-acre M&amp;B tract — Needs source image / metes-and-bounds tie-out</t>
        </is>
      </c>
      <c r="C11" s="490" t="n"/>
      <c r="D11" s="490" t="n"/>
      <c r="E11" s="490" t="n"/>
      <c r="F11" s="490" t="n"/>
      <c r="G11" s="490" t="n"/>
      <c r="H11" s="490" t="n"/>
      <c r="I11" s="490" t="n"/>
      <c r="J11" s="490" t="n"/>
      <c r="K11" s="490" t="n"/>
      <c r="L11" s="490" t="n"/>
      <c r="M11" s="490" t="n"/>
      <c r="N11" s="490" t="n"/>
      <c r="O11" s="490" t="n"/>
      <c r="P11" s="490" t="n"/>
      <c r="Q11" s="490" t="n"/>
      <c r="R11" s="490" t="n"/>
      <c r="S11" s="490" t="n"/>
      <c r="T11" s="490" t="n"/>
      <c r="U11" s="495" t="n"/>
    </row>
    <row r="12">
      <c r="B12" s="493" t="n"/>
      <c r="C12" s="490" t="n"/>
      <c r="D12" s="490" t="n"/>
      <c r="E12" s="490" t="n"/>
      <c r="F12" s="490" t="n"/>
      <c r="G12" s="490" t="n"/>
      <c r="H12" s="490" t="n"/>
      <c r="I12" s="490" t="n"/>
      <c r="J12" s="490" t="n"/>
      <c r="K12" s="490" t="n"/>
      <c r="L12" s="490" t="n"/>
      <c r="M12" s="490" t="n"/>
      <c r="N12" s="490" t="n"/>
      <c r="O12" s="490" t="n"/>
      <c r="P12" s="490" t="n"/>
      <c r="Q12" s="490" t="n"/>
      <c r="R12" s="490" t="n"/>
      <c r="S12" s="490" t="n"/>
      <c r="T12" s="490" t="n"/>
      <c r="U12" s="495" t="n"/>
    </row>
    <row r="13">
      <c r="B13" s="493" t="inlineStr">
        <is>
          <t>T8: South 32.80-acre M&amp;B strip — Needs source image / metes-and-bounds tie-out</t>
        </is>
      </c>
      <c r="C13" s="490" t="n"/>
      <c r="D13" s="490" t="n"/>
      <c r="E13" s="490" t="n"/>
      <c r="F13" s="490" t="n"/>
      <c r="G13" s="490" t="inlineStr">
        <is>
          <t>T7: NE/4 SW/4 — 40 ac</t>
        </is>
      </c>
      <c r="H13" s="490" t="n"/>
      <c r="I13" s="490" t="n"/>
      <c r="J13" s="490" t="n"/>
      <c r="K13" s="490" t="n"/>
      <c r="L13" s="490" t="inlineStr">
        <is>
          <t>T2: SW/4 NE/4, NW/4 SE/4, S/2 SE/4 — 160 ac</t>
        </is>
      </c>
      <c r="M13" s="490" t="n"/>
      <c r="N13" s="490" t="n"/>
      <c r="O13" s="490" t="n"/>
      <c r="P13" s="490" t="n"/>
      <c r="Q13" s="490" t="inlineStr">
        <is>
          <t>T10: NE/4 SE/4 — 40 ac</t>
        </is>
      </c>
      <c r="R13" s="490" t="n"/>
      <c r="S13" s="490" t="n"/>
      <c r="T13" s="490" t="n"/>
      <c r="U13" s="495" t="n"/>
    </row>
    <row r="14">
      <c r="B14" s="493" t="n"/>
      <c r="C14" s="490" t="n"/>
      <c r="D14" s="490" t="n"/>
      <c r="E14" s="490" t="n"/>
      <c r="F14" s="490" t="n"/>
      <c r="G14" s="490" t="n"/>
      <c r="H14" s="490" t="n"/>
      <c r="I14" s="490" t="n"/>
      <c r="J14" s="490" t="n"/>
      <c r="K14" s="490" t="n"/>
      <c r="L14" s="490" t="n"/>
      <c r="M14" s="490" t="n"/>
      <c r="N14" s="490" t="n"/>
      <c r="O14" s="490" t="n"/>
      <c r="P14" s="490" t="n"/>
      <c r="Q14" s="490" t="n"/>
      <c r="R14" s="490" t="n"/>
      <c r="S14" s="490" t="n"/>
      <c r="T14" s="490" t="n"/>
      <c r="U14" s="495" t="n"/>
    </row>
    <row r="15">
      <c r="B15" s="493" t="n"/>
      <c r="C15" s="490" t="n"/>
      <c r="D15" s="490" t="n"/>
      <c r="E15" s="490" t="n"/>
      <c r="F15" s="490" t="n"/>
      <c r="G15" s="490" t="n"/>
      <c r="H15" s="490" t="n"/>
      <c r="I15" s="490" t="n"/>
      <c r="J15" s="490" t="n"/>
      <c r="K15" s="490" t="n"/>
      <c r="L15" s="490" t="n"/>
      <c r="M15" s="490" t="n"/>
      <c r="N15" s="490" t="n"/>
      <c r="O15" s="490" t="n"/>
      <c r="P15" s="490" t="n"/>
      <c r="Q15" s="490" t="n"/>
      <c r="R15" s="490" t="n"/>
      <c r="S15" s="490" t="n"/>
      <c r="T15" s="490" t="n"/>
      <c r="U15" s="495" t="n"/>
    </row>
    <row r="16">
      <c r="B16" s="493" t="inlineStr">
        <is>
          <t>T9: Lot 4, S/2 Lot 3, S/2 NE/4 SW/4, less 55.32-acre tract — 75.34 ac</t>
        </is>
      </c>
      <c r="C16" s="490" t="n"/>
      <c r="D16" s="490" t="n"/>
      <c r="E16" s="490" t="n"/>
      <c r="F16" s="490" t="n"/>
      <c r="G16" s="490" t="n"/>
      <c r="H16" s="490" t="n"/>
      <c r="I16" s="490" t="n"/>
      <c r="J16" s="490" t="n"/>
      <c r="K16" s="490" t="n"/>
      <c r="L16" s="490" t="n"/>
      <c r="M16" s="490" t="n"/>
      <c r="N16" s="490" t="n"/>
      <c r="O16" s="490" t="n"/>
      <c r="P16" s="490" t="n"/>
      <c r="Q16" s="490" t="n"/>
      <c r="R16" s="490" t="n"/>
      <c r="S16" s="490" t="n"/>
      <c r="T16" s="490" t="n"/>
      <c r="U16" s="495" t="n"/>
    </row>
    <row r="17">
      <c r="B17" s="493" t="n"/>
      <c r="C17" s="490" t="n"/>
      <c r="D17" s="490" t="n"/>
      <c r="E17" s="490" t="n"/>
      <c r="F17" s="490" t="n"/>
      <c r="G17" s="490" t="n"/>
      <c r="H17" s="490" t="n"/>
      <c r="I17" s="490" t="n"/>
      <c r="J17" s="490" t="n"/>
      <c r="K17" s="490" t="n"/>
      <c r="L17" s="490" t="n"/>
      <c r="M17" s="490" t="n"/>
      <c r="N17" s="490" t="n"/>
      <c r="O17" s="490" t="n"/>
      <c r="P17" s="490" t="n"/>
      <c r="Q17" s="490" t="n"/>
      <c r="R17" s="490" t="n"/>
      <c r="S17" s="490" t="n"/>
      <c r="T17" s="490" t="n"/>
      <c r="U17" s="495" t="n"/>
    </row>
    <row r="18">
      <c r="B18" s="493" t="n"/>
      <c r="C18" s="490" t="n"/>
      <c r="D18" s="490" t="n"/>
      <c r="E18" s="490" t="n"/>
      <c r="F18" s="490" t="n"/>
      <c r="G18" s="490" t="n"/>
      <c r="H18" s="490" t="n"/>
      <c r="I18" s="490" t="n"/>
      <c r="J18" s="490" t="n"/>
      <c r="K18" s="490" t="n"/>
      <c r="L18" s="490" t="n"/>
      <c r="M18" s="490" t="n"/>
      <c r="N18" s="490" t="n"/>
      <c r="O18" s="490" t="n"/>
      <c r="P18" s="490" t="n"/>
      <c r="Q18" s="490" t="n"/>
      <c r="R18" s="490" t="n"/>
      <c r="S18" s="490" t="n"/>
      <c r="T18" s="490" t="n"/>
      <c r="U18" s="495" t="n"/>
      <c r="V18" s="496" t="n"/>
      <c r="W18" s="496" t="n"/>
      <c r="X18" s="496" t="n"/>
      <c r="Y18" s="496" t="n"/>
      <c r="Z18" s="496" t="n"/>
      <c r="AA18" s="496" t="n"/>
      <c r="AB18" s="496" t="n"/>
      <c r="AC18" s="496" t="n"/>
      <c r="AD18" s="496" t="n"/>
      <c r="AE18" s="496" t="n"/>
      <c r="AF18" s="496" t="n"/>
    </row>
    <row r="19">
      <c r="B19" s="499" t="inlineStr">
        <is>
          <t>Notes: Schematic is source-limited. Acreage variance to section reference and west-side carve-out geometry remain Needs Verification.</t>
        </is>
      </c>
      <c r="C19" s="497" t="n"/>
      <c r="D19" s="497" t="n"/>
      <c r="E19" s="497" t="n"/>
      <c r="F19" s="497" t="n"/>
      <c r="G19" s="497" t="n"/>
      <c r="H19" s="497" t="n"/>
      <c r="I19" s="497" t="n"/>
      <c r="J19" s="497" t="n"/>
      <c r="K19" s="497" t="n"/>
      <c r="L19" s="497" t="n"/>
      <c r="M19" s="497" t="n"/>
      <c r="N19" s="497" t="n"/>
      <c r="O19" s="497" t="n"/>
      <c r="P19" s="497" t="n"/>
      <c r="Q19" s="497" t="n"/>
      <c r="R19" s="497" t="n"/>
      <c r="S19" s="497" t="n"/>
      <c r="T19" s="497" t="n"/>
      <c r="U19" s="497" t="n"/>
      <c r="V19" s="497" t="n"/>
      <c r="W19" s="497" t="n"/>
      <c r="X19" s="497" t="n"/>
      <c r="Y19" s="497" t="n"/>
      <c r="Z19" s="497" t="n"/>
      <c r="AA19" s="497" t="n"/>
      <c r="AB19" s="497" t="n"/>
      <c r="AC19" s="497" t="n"/>
      <c r="AD19" s="497" t="n"/>
      <c r="AE19" s="497" t="n"/>
      <c r="AF19" s="501" t="n"/>
    </row>
    <row r="20">
      <c r="B20" s="500" t="n"/>
      <c r="C20" s="498" t="n"/>
      <c r="D20" s="498" t="n"/>
      <c r="E20" s="498" t="n"/>
      <c r="F20" s="498" t="n"/>
      <c r="G20" s="498" t="n"/>
      <c r="H20" s="498" t="n"/>
      <c r="I20" s="498" t="n"/>
      <c r="J20" s="498" t="n"/>
      <c r="K20" s="498" t="n"/>
      <c r="L20" s="498" t="n"/>
      <c r="M20" s="498" t="n"/>
      <c r="N20" s="498" t="n"/>
      <c r="O20" s="498" t="n"/>
      <c r="P20" s="498" t="n"/>
      <c r="Q20" s="498" t="n"/>
      <c r="R20" s="498" t="n"/>
      <c r="S20" s="498" t="n"/>
      <c r="T20" s="498" t="n"/>
      <c r="U20" s="498" t="n"/>
      <c r="V20" s="498" t="n"/>
      <c r="W20" s="498" t="n"/>
      <c r="X20" s="498" t="n"/>
      <c r="Y20" s="498" t="n"/>
      <c r="Z20" s="498" t="n"/>
      <c r="AA20" s="498" t="n"/>
      <c r="AB20" s="498" t="n"/>
      <c r="AC20" s="498" t="n"/>
      <c r="AD20" s="498" t="n"/>
      <c r="AE20" s="498" t="n"/>
      <c r="AF20" s="502" t="n"/>
    </row>
  </sheetData>
  <pageMargins left="0.7" right="0.7" top="0.75" bottom="0.75" header="0" footer="0"/>
  <pageSetup orientation="portrait" paperSize="5"/>
</worksheet>
</file>

<file path=xl/worksheets/sheet5.xml><?xml version="1.0" encoding="utf-8"?>
<worksheet xmlns="http://schemas.openxmlformats.org/spreadsheetml/2006/main">
  <sheetPr>
    <outlinePr summaryBelow="1" summaryRight="1"/>
    <pageSetUpPr fitToPage="1"/>
  </sheetPr>
  <dimension ref="A1:AB564"/>
  <sheetViews>
    <sheetView showGridLines="0" view="pageBreakPreview" zoomScaleNormal="95" zoomScaleSheetLayoutView="100" workbookViewId="0">
      <pane ySplit="1" topLeftCell="A2" activePane="bottomLeft" state="frozen"/>
      <selection pane="bottomLeft" activeCell="G25" sqref="G25"/>
    </sheetView>
  </sheetViews>
  <sheetFormatPr baseColWidth="8" defaultColWidth="8.7109375" defaultRowHeight="12"/>
  <cols>
    <col width="12.5703125" bestFit="1" customWidth="1" style="169" min="1" max="1"/>
    <col width="4.42578125" bestFit="1" customWidth="1" style="26" min="2" max="2"/>
    <col width="129.42578125" bestFit="1" customWidth="1" style="26" min="3" max="3"/>
    <col width="9.5703125" bestFit="1" customWidth="1" style="26" min="4" max="4"/>
    <col width="12.140625" bestFit="1" customWidth="1" style="25" min="5" max="5"/>
    <col width="9.85546875" bestFit="1" customWidth="1" style="25" min="6" max="6"/>
    <col width="39" customWidth="1" style="24" min="7" max="7"/>
    <col width="39.28515625" bestFit="1" customWidth="1" style="24" min="8" max="8"/>
    <col width="46.5703125" customWidth="1" style="24" min="9" max="9"/>
    <col width="255.7109375" bestFit="1" customWidth="1" style="24" min="10" max="10"/>
    <col width="8.7109375" customWidth="1" style="169" min="11" max="11"/>
    <col width="171.5703125" bestFit="1" customWidth="1" style="169" min="12" max="12"/>
    <col width="26.28515625" bestFit="1" customWidth="1" style="169" min="13" max="13"/>
    <col width="255.7109375" bestFit="1" customWidth="1" style="169" min="14" max="14"/>
    <col width="31.28515625" bestFit="1" customWidth="1" style="169" min="15" max="15"/>
    <col width="50.85546875" bestFit="1" customWidth="1" style="169" min="16" max="16"/>
    <col width="6.85546875" bestFit="1" customWidth="1" style="169" min="17" max="18"/>
    <col width="8" bestFit="1" customWidth="1" style="169" min="19" max="19"/>
    <col width="6.85546875" bestFit="1" customWidth="1" style="169" min="20" max="20"/>
    <col width="47.85546875" bestFit="1" customWidth="1" style="169" min="21" max="21"/>
    <col width="8.140625" bestFit="1" customWidth="1" style="169" min="22" max="22"/>
    <col width="58" bestFit="1" customWidth="1" style="169" min="23" max="23"/>
    <col width="22.7109375" bestFit="1" customWidth="1" style="169" min="24" max="24"/>
    <col width="53.85546875" bestFit="1" customWidth="1" style="169" min="25" max="25"/>
    <col width="19.7109375" bestFit="1" customWidth="1" style="169" min="26" max="26"/>
    <col width="100.5703125" bestFit="1" customWidth="1" style="169" min="27" max="27"/>
    <col width="8.28515625" bestFit="1" customWidth="1" style="169" min="28" max="28"/>
    <col width="8.7109375" customWidth="1" style="169" min="29" max="16384"/>
  </cols>
  <sheetData>
    <row r="1" ht="36" customFormat="1" customHeight="1" s="168">
      <c r="A1" s="667" t="inlineStr">
        <is>
          <t>Instrument #</t>
        </is>
      </c>
      <c r="B1" s="667" t="inlineStr">
        <is>
          <t>OGL</t>
        </is>
      </c>
      <c r="C1" s="667" t="inlineStr">
        <is>
          <t>Doc Type</t>
        </is>
      </c>
      <c r="D1" s="668" t="inlineStr">
        <is>
          <t>Bk/Pg.</t>
        </is>
      </c>
      <c r="E1" s="668" t="inlineStr">
        <is>
          <t>Effective Date</t>
        </is>
      </c>
      <c r="F1" s="668" t="inlineStr">
        <is>
          <t>Recorded Date</t>
        </is>
      </c>
      <c r="G1" s="667" t="inlineStr">
        <is>
          <t>Grantor</t>
        </is>
      </c>
      <c r="H1" s="667" t="inlineStr">
        <is>
          <t>Grantee</t>
        </is>
      </c>
      <c r="I1" s="667" t="inlineStr">
        <is>
          <t>Legal Description</t>
        </is>
      </c>
      <c r="J1" s="805" t="inlineStr">
        <is>
          <t>Notes</t>
        </is>
      </c>
      <c r="K1" s="805" t="inlineStr">
        <is>
          <t>Link</t>
        </is>
      </c>
      <c r="L1" s="667" t="inlineStr">
        <is>
          <t>Calc Basis / Flags</t>
        </is>
      </c>
      <c r="M1" s="667" t="inlineStr">
        <is>
          <t>Review</t>
        </is>
      </c>
      <c r="N1" s="667" t="inlineStr">
        <is>
          <t>NEED / ACTION</t>
        </is>
      </c>
      <c r="O1" s="668" t="inlineStr">
        <is>
          <t>Chain Classification</t>
        </is>
      </c>
      <c r="P1" s="667" t="inlineStr">
        <is>
          <t>Chain Use Status</t>
        </is>
      </c>
      <c r="Q1" s="667" t="inlineStr">
        <is>
          <t>Affects Title?</t>
        </is>
      </c>
      <c r="R1" s="667" t="inlineStr">
        <is>
          <t>Affects WI?</t>
        </is>
      </c>
      <c r="S1" s="667" t="inlineStr">
        <is>
          <t>Affects Minerals?</t>
        </is>
      </c>
      <c r="T1" s="667" t="inlineStr">
        <is>
          <t>Affects OGL?</t>
        </is>
      </c>
      <c r="U1" s="805" t="inlineStr">
        <is>
          <t>Tract Confirmed</t>
        </is>
      </c>
      <c r="V1" s="805" t="inlineStr">
        <is>
          <t>Tract Confidence</t>
        </is>
      </c>
      <c r="W1" s="667" t="inlineStr">
        <is>
          <t>Grantor Ownership Found?</t>
        </is>
      </c>
      <c r="X1" s="667" t="inlineStr">
        <is>
          <t>Grantee Added To Chain?</t>
        </is>
      </c>
      <c r="Y1" s="667" t="inlineStr">
        <is>
          <t>Interest Parsed</t>
        </is>
      </c>
      <c r="Z1" s="668" t="inlineStr">
        <is>
          <t>Interest Confidence</t>
        </is>
      </c>
      <c r="AA1" s="667" t="inlineStr">
        <is>
          <t>Short Human Note</t>
        </is>
      </c>
      <c r="AB1" s="667" t="inlineStr">
        <is>
          <t>Needs Review Reason</t>
        </is>
      </c>
    </row>
    <row r="2" ht="84.75" customHeight="1">
      <c r="A2" s="157" t="inlineStr">
        <is>
          <t>I-1905-000993</t>
        </is>
      </c>
      <c r="B2" s="157" t="n"/>
      <c r="C2" s="157" t="inlineStr">
        <is>
          <t>HS</t>
        </is>
      </c>
      <c r="D2" s="157" t="inlineStr">
        <is>
          <t>FR1/470</t>
        </is>
      </c>
      <c r="E2" s="158" t="n">
        <v>2034</v>
      </c>
      <c r="F2" s="159" t="n">
        <v>2063</v>
      </c>
      <c r="G2" s="160" t="inlineStr">
        <is>
          <t>General Land Office</t>
        </is>
      </c>
      <c r="H2" s="160" t="inlineStr">
        <is>
          <t>Leo Kinnett</t>
        </is>
      </c>
      <c r="I2" s="161" t="inlineStr">
        <is>
          <t>E/2 NW/4, Lots 1, 2 of 31-12N-24W</t>
        </is>
      </c>
      <c r="J2" s="162" t="inlineStr">
        <is>
          <t>ARTI</t>
        </is>
      </c>
      <c r="K2" s="205" t="inlineStr">
        <is>
          <t>OKCountyRecords search: Homestead FR0001/0470</t>
        </is>
      </c>
      <c r="L2" s="157" t="inlineStr">
        <is>
          <t>Mineral; amount not stated — confirm from instrument. Gross=tract-map basis.</t>
        </is>
      </c>
      <c r="M2" s="157" t="inlineStr">
        <is>
          <t>CURRENT OWNER SOURCE</t>
        </is>
      </c>
      <c r="N2" s="157" t="n"/>
      <c r="O2" s="157" t="inlineStr">
        <is>
          <t>ROOT / PATENT / HOMESTEAD</t>
        </is>
      </c>
      <c r="P2" s="158" t="inlineStr">
        <is>
          <t>Chain — root of title</t>
        </is>
      </c>
      <c r="Q2" s="159" t="inlineStr">
        <is>
          <t>Yes</t>
        </is>
      </c>
      <c r="R2" s="160" t="inlineStr">
        <is>
          <t>No</t>
        </is>
      </c>
      <c r="S2" s="160" t="inlineStr">
        <is>
          <t>Yes</t>
        </is>
      </c>
      <c r="T2" s="161" t="inlineStr">
        <is>
          <t>No</t>
        </is>
      </c>
      <c r="U2" s="162" t="inlineStr">
        <is>
          <t>Yes: 4, 5 (legal supports)</t>
        </is>
      </c>
      <c r="V2" s="205" t="inlineStr">
        <is>
          <t>High</t>
        </is>
      </c>
      <c r="W2" s="157" t="inlineStr">
        <is>
          <t>Root of title</t>
        </is>
      </c>
      <c r="X2" s="157" t="inlineStr">
        <is>
          <t>Review</t>
        </is>
      </c>
      <c r="Y2" s="157" t="inlineStr">
        <is>
          <t>Interest amount needs review</t>
        </is>
      </c>
      <c r="Z2" s="157" t="inlineStr">
        <is>
          <t>Review</t>
        </is>
      </c>
      <c r="AA2" s="158" t="inlineStr">
        <is>
          <t>Homestead — General Land Office to Leo Kinnett (FR1/470)</t>
        </is>
      </c>
      <c r="AB2" s="159" t="inlineStr">
        <is>
          <t>Needs source review: interest amount</t>
        </is>
      </c>
    </row>
    <row r="3" ht="72" customFormat="1" customHeight="1" s="23">
      <c r="A3" s="157" t="inlineStr">
        <is>
          <t>1905-000429</t>
        </is>
      </c>
      <c r="B3" s="157" t="n"/>
      <c r="C3" s="157" t="inlineStr">
        <is>
          <t>Deed</t>
        </is>
      </c>
      <c r="D3" s="157" t="inlineStr">
        <is>
          <t>D6/206</t>
        </is>
      </c>
      <c r="E3" s="158" t="n">
        <v>2062</v>
      </c>
      <c r="F3" s="159" t="n">
        <v>2063</v>
      </c>
      <c r="G3" s="160" t="inlineStr">
        <is>
          <t>Leo Kennett</t>
        </is>
      </c>
      <c r="H3" s="160" t="inlineStr">
        <is>
          <t>Mack Hawbrook</t>
        </is>
      </c>
      <c r="I3" s="161" t="inlineStr">
        <is>
          <t>E/2 NW/4, Lots 1, 2 of 31-12N-24W</t>
        </is>
      </c>
      <c r="J3" s="153" t="inlineStr">
        <is>
          <t>ARTI
Chain note: no source of title into Leo Kennett located of record. Confirm ownership before crediting this conveyance.</t>
        </is>
      </c>
      <c r="K3" s="105" t="inlineStr">
        <is>
          <t>OKCountyRecords: 1905-000429</t>
        </is>
      </c>
      <c r="L3" s="157" t="inlineStr">
        <is>
          <t>Mineral; basis Conv Amt(dec). Gross=tract-map basis.</t>
        </is>
      </c>
      <c r="M3" s="157" t="inlineStr">
        <is>
          <t>CURRENT OWNER SOURCE</t>
        </is>
      </c>
      <c r="N3" s="157" t="n"/>
      <c r="O3" s="157" t="inlineStr">
        <is>
          <t>EASEMENT</t>
        </is>
      </c>
      <c r="P3" s="158" t="inlineStr">
        <is>
          <t>Chain — deed (confirm minerals vs surface from instrument)</t>
        </is>
      </c>
      <c r="Q3" s="159" t="inlineStr">
        <is>
          <t>Yes</t>
        </is>
      </c>
      <c r="R3" s="160" t="inlineStr">
        <is>
          <t>No</t>
        </is>
      </c>
      <c r="S3" s="160" t="inlineStr">
        <is>
          <t>Review</t>
        </is>
      </c>
      <c r="T3" s="161" t="inlineStr">
        <is>
          <t>No</t>
        </is>
      </c>
      <c r="U3" s="156" t="inlineStr">
        <is>
          <t>Yes: 4, 5 (legal supports)</t>
        </is>
      </c>
      <c r="V3" s="105" t="inlineStr">
        <is>
          <t>High</t>
        </is>
      </c>
      <c r="W3" s="157" t="inlineStr">
        <is>
          <t>No — no source located</t>
        </is>
      </c>
      <c r="X3" s="157" t="inlineStr">
        <is>
          <t>Yes — on Tract 4 owner list</t>
        </is>
      </c>
      <c r="Y3" s="157" t="inlineStr">
        <is>
          <t>Candidate 1 (helper — confirm from image)</t>
        </is>
      </c>
      <c r="Z3" s="157" t="inlineStr">
        <is>
          <t>Medium — helper value</t>
        </is>
      </c>
      <c r="AA3" s="158" t="inlineStr">
        <is>
          <t>Deed — Leo Kennett to Mack Hawbrook (D6/206)</t>
        </is>
      </c>
      <c r="AB3" s="159" t="inlineStr">
        <is>
          <t>Needs source review: no source of title</t>
        </is>
      </c>
    </row>
    <row r="4" ht="48" customFormat="1" customHeight="1" s="23">
      <c r="A4" s="157" t="inlineStr">
        <is>
          <t>1907-005379</t>
        </is>
      </c>
      <c r="B4" s="157" t="n"/>
      <c r="C4" s="157" t="inlineStr">
        <is>
          <t>PAT</t>
        </is>
      </c>
      <c r="D4" s="157" t="inlineStr">
        <is>
          <t>PAT3/495</t>
        </is>
      </c>
      <c r="E4" s="159" t="n">
        <v>2169</v>
      </c>
      <c r="F4" s="159" t="n">
        <v>2752</v>
      </c>
      <c r="G4" s="160" t="inlineStr">
        <is>
          <t>United States of America</t>
        </is>
      </c>
      <c r="H4" s="160" t="inlineStr">
        <is>
          <t>Leo Kennett</t>
        </is>
      </c>
      <c r="I4" s="161" t="inlineStr">
        <is>
          <t>E/2 NW/4, Lots 1, 2 of 31-12N-24W</t>
        </is>
      </c>
      <c r="J4" s="162" t="inlineStr">
        <is>
          <t>ARTI, 163.65 ac</t>
        </is>
      </c>
      <c r="K4" s="105" t="inlineStr">
        <is>
          <t>OKCountyRecords: 1907-005379</t>
        </is>
      </c>
      <c r="L4" s="157" t="inlineStr">
        <is>
          <t>Mineral; basis Conv Amt(dec). Gross=tract-map basis.</t>
        </is>
      </c>
      <c r="M4" s="157" t="n"/>
      <c r="N4" s="157" t="n"/>
      <c r="O4" s="157" t="inlineStr">
        <is>
          <t>ROOT / PATENT / HOMESTEAD</t>
        </is>
      </c>
      <c r="P4" s="159" t="inlineStr">
        <is>
          <t>Chain — root of title</t>
        </is>
      </c>
      <c r="Q4" s="159" t="inlineStr">
        <is>
          <t>Yes</t>
        </is>
      </c>
      <c r="R4" s="160" t="inlineStr">
        <is>
          <t>No</t>
        </is>
      </c>
      <c r="S4" s="160" t="inlineStr">
        <is>
          <t>Yes</t>
        </is>
      </c>
      <c r="T4" s="161" t="inlineStr">
        <is>
          <t>No</t>
        </is>
      </c>
      <c r="U4" s="162" t="inlineStr">
        <is>
          <t>Yes: 4, 5 (legal supports)</t>
        </is>
      </c>
      <c r="V4" s="105" t="inlineStr">
        <is>
          <t>High</t>
        </is>
      </c>
      <c r="W4" s="157" t="inlineStr">
        <is>
          <t>Root of title</t>
        </is>
      </c>
      <c r="X4" s="157" t="inlineStr">
        <is>
          <t>Yes — on Tract 4 owner list</t>
        </is>
      </c>
      <c r="Y4" s="157" t="inlineStr">
        <is>
          <t>Candidate 1 (helper — confirm from image)</t>
        </is>
      </c>
      <c r="Z4" s="157" t="inlineStr">
        <is>
          <t>Medium — helper value</t>
        </is>
      </c>
      <c r="AA4" s="159" t="inlineStr">
        <is>
          <t>Patent — United States of America to Leo Kennett (PAT3/495)</t>
        </is>
      </c>
      <c r="AB4" s="159" t="n"/>
    </row>
    <row r="5" ht="84" customFormat="1" customHeight="1" s="23">
      <c r="A5" s="157" t="inlineStr">
        <is>
          <t>I-1907-002036</t>
        </is>
      </c>
      <c r="B5" s="157" t="n"/>
      <c r="C5" s="157" t="inlineStr">
        <is>
          <t>HS</t>
        </is>
      </c>
      <c r="D5" s="157" t="inlineStr">
        <is>
          <t>FR2/199</t>
        </is>
      </c>
      <c r="E5" s="158" t="n">
        <v>2534</v>
      </c>
      <c r="F5" s="159" t="n">
        <v>2601</v>
      </c>
      <c r="G5" s="160" t="inlineStr">
        <is>
          <t>General Land Office</t>
        </is>
      </c>
      <c r="H5" s="160" t="inlineStr">
        <is>
          <t>Charles F. Kennett</t>
        </is>
      </c>
      <c r="I5" s="161" t="inlineStr">
        <is>
          <t>SW/4 NE/4, W/2 SE/4, SE/4 SE/4 of 31-12N-24W (AOL)</t>
        </is>
      </c>
      <c r="J5" s="162" t="inlineStr">
        <is>
          <t>ARTI</t>
        </is>
      </c>
      <c r="K5" s="105" t="inlineStr">
        <is>
          <t>OKCountyRecords search: Homestead FR0002/0199</t>
        </is>
      </c>
      <c r="L5" s="157" t="inlineStr">
        <is>
          <t>Mineral; amount not stated — confirm from instrument. Gross=tract-map basis.</t>
        </is>
      </c>
      <c r="M5" s="157" t="inlineStr">
        <is>
          <t>CURRENT OWNER SOURCE</t>
        </is>
      </c>
      <c r="N5" s="157" t="n"/>
      <c r="O5" s="157" t="inlineStr">
        <is>
          <t>OUTSIDE LANDS</t>
        </is>
      </c>
      <c r="P5" s="158" t="inlineStr">
        <is>
          <t>Chain — root of title</t>
        </is>
      </c>
      <c r="Q5" s="159" t="inlineStr">
        <is>
          <t>Yes</t>
        </is>
      </c>
      <c r="R5" s="160" t="inlineStr">
        <is>
          <t>No</t>
        </is>
      </c>
      <c r="S5" s="160" t="inlineStr">
        <is>
          <t>Yes</t>
        </is>
      </c>
      <c r="T5" s="161" t="inlineStr">
        <is>
          <t>No</t>
        </is>
      </c>
      <c r="U5" s="162" t="inlineStr">
        <is>
          <t>Yes: 2 (legal supports)</t>
        </is>
      </c>
      <c r="V5" s="105" t="inlineStr">
        <is>
          <t>High</t>
        </is>
      </c>
      <c r="W5" s="157" t="inlineStr">
        <is>
          <t>Root of title</t>
        </is>
      </c>
      <c r="X5" s="157" t="inlineStr">
        <is>
          <t>Review</t>
        </is>
      </c>
      <c r="Y5" s="157" t="inlineStr">
        <is>
          <t>Interest amount needs review</t>
        </is>
      </c>
      <c r="Z5" s="157" t="inlineStr">
        <is>
          <t>Review</t>
        </is>
      </c>
      <c r="AA5" s="158" t="inlineStr">
        <is>
          <t>Homestead — General Land Office to Charles F. Kennett (FR2/199)</t>
        </is>
      </c>
      <c r="AB5" s="159" t="inlineStr">
        <is>
          <t>Needs source review: interest amount</t>
        </is>
      </c>
    </row>
    <row r="6" ht="60" customFormat="1" customHeight="1" s="23">
      <c r="A6" s="157" t="inlineStr">
        <is>
          <t>1907-000709</t>
        </is>
      </c>
      <c r="B6" s="157" t="n"/>
      <c r="C6" s="157" t="inlineStr">
        <is>
          <t>Deed</t>
        </is>
      </c>
      <c r="D6" s="157" t="inlineStr">
        <is>
          <t>D9/303</t>
        </is>
      </c>
      <c r="E6" s="158" t="n">
        <v>2592</v>
      </c>
      <c r="F6" s="159" t="n">
        <v>2601</v>
      </c>
      <c r="G6" s="160" t="inlineStr">
        <is>
          <t>Charles T. Kennett and Sadie N. Kennett, HW</t>
        </is>
      </c>
      <c r="H6" s="160" t="inlineStr">
        <is>
          <t>John G. Lancaster</t>
        </is>
      </c>
      <c r="I6" s="161" t="inlineStr">
        <is>
          <t>SW/4 NE/4 SW/4 SE/4, SE/4 SE/4 of 31-12N-24W</t>
        </is>
      </c>
      <c r="J6" s="162" t="inlineStr">
        <is>
          <t>ARTI</t>
        </is>
      </c>
      <c r="K6" s="105" t="inlineStr">
        <is>
          <t>OKCountyRecords: 1907-000709</t>
        </is>
      </c>
      <c r="L6" s="157" t="inlineStr">
        <is>
          <t>Mineral; basis Conv Amt(dec). Gross=tract-map basis.</t>
        </is>
      </c>
      <c r="M6" s="157" t="inlineStr">
        <is>
          <t>CURRENT OWNER SOURCE</t>
        </is>
      </c>
      <c r="N6" s="157" t="n"/>
      <c r="O6" s="157" t="inlineStr">
        <is>
          <t>MINERAL DEED</t>
        </is>
      </c>
      <c r="P6" s="158" t="inlineStr">
        <is>
          <t>Chain — deed (confirm minerals vs surface from instrument)</t>
        </is>
      </c>
      <c r="Q6" s="159" t="inlineStr">
        <is>
          <t>Yes</t>
        </is>
      </c>
      <c r="R6" s="160" t="inlineStr">
        <is>
          <t>No</t>
        </is>
      </c>
      <c r="S6" s="160" t="inlineStr">
        <is>
          <t>Review</t>
        </is>
      </c>
      <c r="T6" s="161" t="inlineStr">
        <is>
          <t>No</t>
        </is>
      </c>
      <c r="U6" s="162" t="inlineStr">
        <is>
          <t>Yes: 2 (legal supports)</t>
        </is>
      </c>
      <c r="V6" s="105" t="inlineStr">
        <is>
          <t>High</t>
        </is>
      </c>
      <c r="W6" s="157" t="inlineStr">
        <is>
          <t>Probable — name-normalized match to Runsheet 5 grantee; confirm</t>
        </is>
      </c>
      <c r="X6" s="157" t="inlineStr">
        <is>
          <t>Yes — on Tract 2 owner list</t>
        </is>
      </c>
      <c r="Y6" s="157" t="inlineStr">
        <is>
          <t>Candidate 1 (helper — confirm from image)</t>
        </is>
      </c>
      <c r="Z6" s="157" t="inlineStr">
        <is>
          <t>Medium — helper value</t>
        </is>
      </c>
      <c r="AA6" s="158" t="inlineStr">
        <is>
          <t>Deed — Charles T. Kennett and Sadie N to John G. Lancaster (D9/303)</t>
        </is>
      </c>
      <c r="AB6" s="159" t="inlineStr">
        <is>
          <t>Needs source review: grantor source</t>
        </is>
      </c>
    </row>
    <row r="7" ht="84" customFormat="1" customHeight="1" s="23">
      <c r="A7" s="157" t="inlineStr">
        <is>
          <t>I-1907-002225</t>
        </is>
      </c>
      <c r="B7" s="157" t="n"/>
      <c r="C7" s="157" t="inlineStr">
        <is>
          <t>HS</t>
        </is>
      </c>
      <c r="D7" s="157" t="inlineStr">
        <is>
          <t>FR2/293</t>
        </is>
      </c>
      <c r="E7" s="158" t="n">
        <v>2704</v>
      </c>
      <c r="F7" s="159" t="n">
        <v>2754</v>
      </c>
      <c r="G7" s="160" t="inlineStr">
        <is>
          <t>General Land Office</t>
        </is>
      </c>
      <c r="H7" s="160" t="inlineStr">
        <is>
          <t>Ernest Brooks</t>
        </is>
      </c>
      <c r="I7" s="163" t="inlineStr">
        <is>
          <t>SE/4 NE/4, NE/4 SE/4 of 31-12N-24W</t>
        </is>
      </c>
      <c r="J7" s="164" t="inlineStr">
        <is>
          <t>ARTI</t>
        </is>
      </c>
      <c r="K7" s="105" t="inlineStr">
        <is>
          <t>OKCountyRecords search: Homestead FR0002/0293</t>
        </is>
      </c>
      <c r="L7" s="157" t="inlineStr">
        <is>
          <t>Mineral; amount not stated — confirm from instrument. Gross=tract-map basis.</t>
        </is>
      </c>
      <c r="M7" s="157" t="inlineStr">
        <is>
          <t>CURRENT OWNER SOURCE</t>
        </is>
      </c>
      <c r="N7" s="157" t="n"/>
      <c r="O7" s="157" t="inlineStr">
        <is>
          <t>ROOT / PATENT / HOMESTEAD</t>
        </is>
      </c>
      <c r="P7" s="158" t="inlineStr">
        <is>
          <t>Chain — root of title</t>
        </is>
      </c>
      <c r="Q7" s="159" t="inlineStr">
        <is>
          <t>Yes</t>
        </is>
      </c>
      <c r="R7" s="160" t="inlineStr">
        <is>
          <t>No</t>
        </is>
      </c>
      <c r="S7" s="160" t="inlineStr">
        <is>
          <t>Yes</t>
        </is>
      </c>
      <c r="T7" s="163" t="inlineStr">
        <is>
          <t>No</t>
        </is>
      </c>
      <c r="U7" s="164" t="inlineStr">
        <is>
          <t>Legal maps to 3, 10; helper says 3, 8</t>
        </is>
      </c>
      <c r="V7" s="105" t="inlineStr">
        <is>
          <t>Review</t>
        </is>
      </c>
      <c r="W7" s="157" t="inlineStr">
        <is>
          <t>Root of title</t>
        </is>
      </c>
      <c r="X7" s="157" t="inlineStr">
        <is>
          <t>Yes — on Tract 3 owner list</t>
        </is>
      </c>
      <c r="Y7" s="157" t="inlineStr">
        <is>
          <t>Interest amount needs review</t>
        </is>
      </c>
      <c r="Z7" s="157" t="inlineStr">
        <is>
          <t>Review</t>
        </is>
      </c>
      <c r="AA7" s="158" t="inlineStr">
        <is>
          <t>Homestead — General Land Office to Ernest Brooks (FR2/293)</t>
        </is>
      </c>
      <c r="AB7" s="159" t="inlineStr">
        <is>
          <t>Needs source review: tract, interest amount</t>
        </is>
      </c>
    </row>
    <row r="8" ht="84" customFormat="1" customHeight="1" s="23">
      <c r="A8" s="157" t="inlineStr">
        <is>
          <t>I-1907-002222</t>
        </is>
      </c>
      <c r="B8" s="157" t="n"/>
      <c r="C8" s="157" t="inlineStr">
        <is>
          <t>HS</t>
        </is>
      </c>
      <c r="D8" s="157" t="inlineStr">
        <is>
          <t>FR2/292</t>
        </is>
      </c>
      <c r="E8" s="158" t="n">
        <v>2733</v>
      </c>
      <c r="F8" s="159" t="n">
        <v>2754</v>
      </c>
      <c r="G8" s="160" t="inlineStr">
        <is>
          <t>General Land Office</t>
        </is>
      </c>
      <c r="H8" s="160" t="inlineStr">
        <is>
          <t>Herbert E. McGuire</t>
        </is>
      </c>
      <c r="I8" s="161" t="inlineStr">
        <is>
          <t>E/2 SW/4, Lots 3, 4 of 31-12N-24W</t>
        </is>
      </c>
      <c r="J8" s="164" t="inlineStr">
        <is>
          <t>ARTI</t>
        </is>
      </c>
      <c r="K8" s="105" t="inlineStr">
        <is>
          <t>OKCountyRecords search: Homestead FR0002/0292</t>
        </is>
      </c>
      <c r="L8" s="157" t="inlineStr">
        <is>
          <t>Mineral; amount not stated — confirm from instrument. Gross=tract-map basis.</t>
        </is>
      </c>
      <c r="M8" s="157" t="inlineStr">
        <is>
          <t>CURRENT OWNER SOURCE</t>
        </is>
      </c>
      <c r="N8" s="157" t="n"/>
      <c r="O8" s="157" t="inlineStr">
        <is>
          <t>ROOT / PATENT / HOMESTEAD</t>
        </is>
      </c>
      <c r="P8" s="158" t="inlineStr">
        <is>
          <t>Chain — root of title</t>
        </is>
      </c>
      <c r="Q8" s="159" t="inlineStr">
        <is>
          <t>Yes</t>
        </is>
      </c>
      <c r="R8" s="160" t="inlineStr">
        <is>
          <t>No</t>
        </is>
      </c>
      <c r="S8" s="160" t="inlineStr">
        <is>
          <t>Yes</t>
        </is>
      </c>
      <c r="T8" s="161" t="inlineStr">
        <is>
          <t>No</t>
        </is>
      </c>
      <c r="U8" s="164" t="inlineStr">
        <is>
          <t>Legal maps to 5, 7, 8, 9; helper says 5, 6, 7</t>
        </is>
      </c>
      <c r="V8" s="105" t="inlineStr">
        <is>
          <t>Review</t>
        </is>
      </c>
      <c r="W8" s="157" t="inlineStr">
        <is>
          <t>Root of title</t>
        </is>
      </c>
      <c r="X8" s="157" t="inlineStr">
        <is>
          <t>Yes — on Tract 5 owner list</t>
        </is>
      </c>
      <c r="Y8" s="157" t="inlineStr">
        <is>
          <t>Interest amount needs review</t>
        </is>
      </c>
      <c r="Z8" s="157" t="inlineStr">
        <is>
          <t>Review</t>
        </is>
      </c>
      <c r="AA8" s="158" t="inlineStr">
        <is>
          <t>Homestead — General Land Office to Herbert E. McGuire (FR2/292)</t>
        </is>
      </c>
      <c r="AB8" s="159" t="inlineStr">
        <is>
          <t>Needs source review: tract, interest amount</t>
        </is>
      </c>
    </row>
    <row r="9" ht="72" customFormat="1" customHeight="1" s="23">
      <c r="A9" s="157" t="inlineStr">
        <is>
          <t>1907-001545</t>
        </is>
      </c>
      <c r="B9" s="157" t="n"/>
      <c r="C9" s="157" t="inlineStr">
        <is>
          <t>Deed</t>
        </is>
      </c>
      <c r="D9" s="157" t="inlineStr">
        <is>
          <t>D11/209</t>
        </is>
      </c>
      <c r="E9" s="158" t="n">
        <v>2754</v>
      </c>
      <c r="F9" s="159" t="n">
        <v>2755</v>
      </c>
      <c r="G9" s="160" t="inlineStr">
        <is>
          <t>Herbert E. McGuire and Claude J. McGuire, HW</t>
        </is>
      </c>
      <c r="H9" s="160" t="inlineStr">
        <is>
          <t>Mark Hambrook</t>
        </is>
      </c>
      <c r="I9" s="161" t="inlineStr">
        <is>
          <t>N/2 of Lot 3, N/2 NE/4 SE/4 of 31-12N-24W</t>
        </is>
      </c>
      <c r="J9" s="162" t="inlineStr">
        <is>
          <t>ARTI</t>
        </is>
      </c>
      <c r="K9" s="105" t="inlineStr">
        <is>
          <t>OKCountyRecords: 1907-001545</t>
        </is>
      </c>
      <c r="L9" s="157" t="inlineStr">
        <is>
          <t>Mineral; basis Conv Amt(dec). Gross=tract-map basis.</t>
        </is>
      </c>
      <c r="M9" s="157" t="inlineStr">
        <is>
          <t>CURRENT OWNER SOURCE</t>
        </is>
      </c>
      <c r="N9" s="157" t="n"/>
      <c r="O9" s="157" t="inlineStr">
        <is>
          <t>MINERAL DEED</t>
        </is>
      </c>
      <c r="P9" s="158" t="inlineStr">
        <is>
          <t>Chain — deed (confirm minerals vs surface from instrument)</t>
        </is>
      </c>
      <c r="Q9" s="159" t="inlineStr">
        <is>
          <t>Yes</t>
        </is>
      </c>
      <c r="R9" s="160" t="inlineStr">
        <is>
          <t>No</t>
        </is>
      </c>
      <c r="S9" s="160" t="inlineStr">
        <is>
          <t>Review</t>
        </is>
      </c>
      <c r="T9" s="161" t="inlineStr">
        <is>
          <t>No</t>
        </is>
      </c>
      <c r="U9" s="162" t="inlineStr">
        <is>
          <t>Legal maps to 1, 9, 10; helper says 1, 6, 8</t>
        </is>
      </c>
      <c r="V9" s="105" t="inlineStr">
        <is>
          <t>Review</t>
        </is>
      </c>
      <c r="W9" s="157" t="inlineStr">
        <is>
          <t>Probable — name-normalized match to Runsheet 8 grantee; confirm</t>
        </is>
      </c>
      <c r="X9" s="157" t="inlineStr">
        <is>
          <t>Review</t>
        </is>
      </c>
      <c r="Y9" s="157" t="inlineStr">
        <is>
          <t>Candidate 1 (helper — confirm from image)</t>
        </is>
      </c>
      <c r="Z9" s="157" t="inlineStr">
        <is>
          <t>Medium — helper value</t>
        </is>
      </c>
      <c r="AA9" s="158" t="inlineStr">
        <is>
          <t>Deed — Herbert E. McGuire and Claude to Mark Hambrook (D11/209)</t>
        </is>
      </c>
      <c r="AB9" s="159" t="inlineStr">
        <is>
          <t>Needs source review: tract, grantor source</t>
        </is>
      </c>
    </row>
    <row r="10" ht="48" customFormat="1" customHeight="1" s="23">
      <c r="A10" s="157" t="inlineStr">
        <is>
          <t>1931-001789</t>
        </is>
      </c>
      <c r="B10" s="157" t="n"/>
      <c r="C10" s="157" t="inlineStr">
        <is>
          <t>PAT</t>
        </is>
      </c>
      <c r="D10" s="157" t="inlineStr">
        <is>
          <t>PAT7/374</t>
        </is>
      </c>
      <c r="E10" s="158" t="n">
        <v>2917</v>
      </c>
      <c r="F10" s="159" t="n">
        <v>11450</v>
      </c>
      <c r="G10" s="160" t="inlineStr">
        <is>
          <t>United States of America</t>
        </is>
      </c>
      <c r="H10" s="160" t="inlineStr">
        <is>
          <t>Herbert E. McGuire</t>
        </is>
      </c>
      <c r="I10" s="161" t="inlineStr">
        <is>
          <t>E/2 SW/4, Lots 3, 4 of 31-12N-24W</t>
        </is>
      </c>
      <c r="J10" s="162" t="inlineStr">
        <is>
          <t>ARTI, 153.77 ac.</t>
        </is>
      </c>
      <c r="K10" s="105" t="inlineStr">
        <is>
          <t>OKCountyRecords: 1931-001789</t>
        </is>
      </c>
      <c r="L10" s="157" t="inlineStr">
        <is>
          <t>Mineral; basis Conv Amt(dec). Gross=tract-map basis.</t>
        </is>
      </c>
      <c r="M10" s="157" t="inlineStr">
        <is>
          <t>CURRENT OWNER SOURCE</t>
        </is>
      </c>
      <c r="N10" s="157" t="n"/>
      <c r="O10" s="157" t="inlineStr">
        <is>
          <t>ROOT / PATENT / HOMESTEAD</t>
        </is>
      </c>
      <c r="P10" s="158" t="inlineStr">
        <is>
          <t>Chain — root of title</t>
        </is>
      </c>
      <c r="Q10" s="159" t="inlineStr">
        <is>
          <t>Yes</t>
        </is>
      </c>
      <c r="R10" s="160" t="inlineStr">
        <is>
          <t>No</t>
        </is>
      </c>
      <c r="S10" s="160" t="inlineStr">
        <is>
          <t>Yes</t>
        </is>
      </c>
      <c r="T10" s="161" t="inlineStr">
        <is>
          <t>No</t>
        </is>
      </c>
      <c r="U10" s="162" t="inlineStr">
        <is>
          <t>Legal maps to 5, 7, 8, 9; helper says 5, 6, 7</t>
        </is>
      </c>
      <c r="V10" s="105" t="inlineStr">
        <is>
          <t>Review</t>
        </is>
      </c>
      <c r="W10" s="157" t="inlineStr">
        <is>
          <t>Root of title</t>
        </is>
      </c>
      <c r="X10" s="157" t="inlineStr">
        <is>
          <t>Yes — on Tract 5 owner list</t>
        </is>
      </c>
      <c r="Y10" s="157" t="inlineStr">
        <is>
          <t>Candidate 1 (helper — confirm from image)</t>
        </is>
      </c>
      <c r="Z10" s="157" t="inlineStr">
        <is>
          <t>Medium — helper value</t>
        </is>
      </c>
      <c r="AA10" s="158" t="inlineStr">
        <is>
          <t>Patent — United States of America to Herbert E. McGuire (PAT7/374)</t>
        </is>
      </c>
      <c r="AB10" s="159" t="inlineStr">
        <is>
          <t>Needs source review: tract</t>
        </is>
      </c>
    </row>
    <row r="11" ht="60" customFormat="1" customHeight="1" s="23">
      <c r="A11" s="157" t="inlineStr">
        <is>
          <t>1908-000607</t>
        </is>
      </c>
      <c r="B11" s="157" t="n"/>
      <c r="C11" s="157" t="inlineStr">
        <is>
          <t>Deed</t>
        </is>
      </c>
      <c r="D11" s="157" t="inlineStr">
        <is>
          <t>D11/448</t>
        </is>
      </c>
      <c r="E11" s="159" t="n">
        <v>3073</v>
      </c>
      <c r="F11" s="159" t="n">
        <v>3189</v>
      </c>
      <c r="G11" s="160" t="inlineStr">
        <is>
          <t>John G. Lancaster and Mary C. Lancaster, HW</t>
        </is>
      </c>
      <c r="H11" s="160" t="inlineStr">
        <is>
          <t>Eugene S. Repass</t>
        </is>
      </c>
      <c r="I11" s="161" t="inlineStr">
        <is>
          <t>SW/4 NE/4, W/2 SE/4, SE/4 SE/4 of 31-12N-24W (AOL)</t>
        </is>
      </c>
      <c r="J11" s="162" t="inlineStr">
        <is>
          <t>ARTI</t>
        </is>
      </c>
      <c r="K11" s="105" t="inlineStr">
        <is>
          <t>OKCountyRecords: 1908-000607</t>
        </is>
      </c>
      <c r="L11" s="157" t="inlineStr">
        <is>
          <t>Mineral; basis Conv Amt(dec). Gross=tract-map basis.</t>
        </is>
      </c>
      <c r="M11" s="157" t="inlineStr">
        <is>
          <t>CURRENT OWNER SOURCE</t>
        </is>
      </c>
      <c r="N11" s="157" t="n"/>
      <c r="O11" s="157" t="inlineStr">
        <is>
          <t>OUTSIDE LANDS</t>
        </is>
      </c>
      <c r="P11" s="159" t="inlineStr">
        <is>
          <t>Chain — deed (confirm minerals vs surface from instrument)</t>
        </is>
      </c>
      <c r="Q11" s="159" t="inlineStr">
        <is>
          <t>Yes</t>
        </is>
      </c>
      <c r="R11" s="160" t="inlineStr">
        <is>
          <t>No</t>
        </is>
      </c>
      <c r="S11" s="160" t="inlineStr">
        <is>
          <t>Review</t>
        </is>
      </c>
      <c r="T11" s="161" t="inlineStr">
        <is>
          <t>No</t>
        </is>
      </c>
      <c r="U11" s="162" t="inlineStr">
        <is>
          <t>Yes: 2 (legal supports)</t>
        </is>
      </c>
      <c r="V11" s="105" t="inlineStr">
        <is>
          <t>High</t>
        </is>
      </c>
      <c r="W11" s="157" t="inlineStr">
        <is>
          <t>Probable — name-normalized match to Runsheet 6 grantee; confirm</t>
        </is>
      </c>
      <c r="X11" s="157" t="inlineStr">
        <is>
          <t>Yes — on Tract 2 owner list</t>
        </is>
      </c>
      <c r="Y11" s="157" t="inlineStr">
        <is>
          <t>Candidate 1 (helper — confirm from image)</t>
        </is>
      </c>
      <c r="Z11" s="157" t="inlineStr">
        <is>
          <t>Medium — helper value</t>
        </is>
      </c>
      <c r="AA11" s="159" t="inlineStr">
        <is>
          <t>Deed — John G. Lancaster and Mary C. to Eugene S. Repass (D11/448)</t>
        </is>
      </c>
      <c r="AB11" s="159" t="inlineStr">
        <is>
          <t>Needs source review: grantor source</t>
        </is>
      </c>
    </row>
    <row r="12" ht="84" customFormat="1" customHeight="1" s="23">
      <c r="A12" s="157" t="inlineStr">
        <is>
          <t>I-1908-000930</t>
        </is>
      </c>
      <c r="B12" s="157" t="n"/>
      <c r="C12" s="157" t="inlineStr">
        <is>
          <t>HS</t>
        </is>
      </c>
      <c r="D12" s="157" t="inlineStr">
        <is>
          <t>FR2/448</t>
        </is>
      </c>
      <c r="E12" s="158" t="n">
        <v>3118</v>
      </c>
      <c r="F12" s="159" t="n">
        <v>3121</v>
      </c>
      <c r="G12" s="160" t="inlineStr">
        <is>
          <t>General Land Office</t>
        </is>
      </c>
      <c r="H12" s="160" t="inlineStr">
        <is>
          <t>Roy A. Garrison</t>
        </is>
      </c>
      <c r="I12" s="163" t="inlineStr">
        <is>
          <t>N/2 NE/4 of 31-12N-24W (AOL)</t>
        </is>
      </c>
      <c r="J12" s="164" t="inlineStr">
        <is>
          <t>ARTI</t>
        </is>
      </c>
      <c r="K12" s="105" t="inlineStr">
        <is>
          <t>OKCountyRecords search: Homestead FR0002/0448</t>
        </is>
      </c>
      <c r="L12" s="157" t="inlineStr">
        <is>
          <t>Mineral; amount not stated — confirm from instrument. Gross=tract-map basis.</t>
        </is>
      </c>
      <c r="M12" s="157" t="inlineStr">
        <is>
          <t>CURRENT OWNER SOURCE</t>
        </is>
      </c>
      <c r="N12" s="157" t="n"/>
      <c r="O12" s="157" t="inlineStr">
        <is>
          <t>OUTSIDE LANDS</t>
        </is>
      </c>
      <c r="P12" s="158" t="inlineStr">
        <is>
          <t>Chain — root of title</t>
        </is>
      </c>
      <c r="Q12" s="159" t="inlineStr">
        <is>
          <t>Yes</t>
        </is>
      </c>
      <c r="R12" s="160" t="inlineStr">
        <is>
          <t>No</t>
        </is>
      </c>
      <c r="S12" s="160" t="inlineStr">
        <is>
          <t>Yes</t>
        </is>
      </c>
      <c r="T12" s="163" t="inlineStr">
        <is>
          <t>No</t>
        </is>
      </c>
      <c r="U12" s="164" t="inlineStr">
        <is>
          <t>Yes: 1 (legal supports)</t>
        </is>
      </c>
      <c r="V12" s="105" t="inlineStr">
        <is>
          <t>High</t>
        </is>
      </c>
      <c r="W12" s="157" t="inlineStr">
        <is>
          <t>Root of title</t>
        </is>
      </c>
      <c r="X12" s="157" t="inlineStr">
        <is>
          <t>Yes — on Tract 1 owner list</t>
        </is>
      </c>
      <c r="Y12" s="157" t="inlineStr">
        <is>
          <t>Interest amount needs review</t>
        </is>
      </c>
      <c r="Z12" s="157" t="inlineStr">
        <is>
          <t>Review</t>
        </is>
      </c>
      <c r="AA12" s="158" t="inlineStr">
        <is>
          <t>Homestead — General Land Office to Roy A. Garrison (FR2/448)</t>
        </is>
      </c>
      <c r="AB12" s="159" t="inlineStr">
        <is>
          <t>Needs source review: interest amount</t>
        </is>
      </c>
    </row>
    <row r="13" ht="48" customFormat="1" customHeight="1" s="23">
      <c r="A13" s="157" t="inlineStr">
        <is>
          <t>1930-002914</t>
        </is>
      </c>
      <c r="B13" s="157" t="n"/>
      <c r="C13" s="157" t="inlineStr">
        <is>
          <t>PAT</t>
        </is>
      </c>
      <c r="D13" s="157" t="inlineStr">
        <is>
          <t>PAT10/234</t>
        </is>
      </c>
      <c r="E13" s="158" t="n">
        <v>3320</v>
      </c>
      <c r="F13" s="159" t="n">
        <v>11021</v>
      </c>
      <c r="G13" s="160" t="inlineStr">
        <is>
          <t>United States of America</t>
        </is>
      </c>
      <c r="H13" s="160" t="inlineStr">
        <is>
          <t>Roy A. Garrison</t>
        </is>
      </c>
      <c r="I13" s="161" t="inlineStr">
        <is>
          <t>N/2 NE/4 of 31-12N-24W (AOL)</t>
        </is>
      </c>
      <c r="J13" s="162" t="inlineStr">
        <is>
          <t>ARTI</t>
        </is>
      </c>
      <c r="K13" s="105" t="inlineStr">
        <is>
          <t>OKCountyRecords: 1930-002914</t>
        </is>
      </c>
      <c r="L13" s="157" t="inlineStr">
        <is>
          <t>Mineral; basis Conv Amt(dec). Gross=tract-map basis.</t>
        </is>
      </c>
      <c r="M13" s="157" t="inlineStr">
        <is>
          <t>CURRENT OWNER SOURCE</t>
        </is>
      </c>
      <c r="N13" s="157" t="n"/>
      <c r="O13" s="157" t="inlineStr">
        <is>
          <t>OUTSIDE LANDS</t>
        </is>
      </c>
      <c r="P13" s="158" t="inlineStr">
        <is>
          <t>Chain — root of title</t>
        </is>
      </c>
      <c r="Q13" s="159" t="inlineStr">
        <is>
          <t>Yes</t>
        </is>
      </c>
      <c r="R13" s="160" t="inlineStr">
        <is>
          <t>No</t>
        </is>
      </c>
      <c r="S13" s="160" t="inlineStr">
        <is>
          <t>Yes</t>
        </is>
      </c>
      <c r="T13" s="161" t="inlineStr">
        <is>
          <t>No</t>
        </is>
      </c>
      <c r="U13" s="162" t="inlineStr">
        <is>
          <t>Yes: 1 (legal supports)</t>
        </is>
      </c>
      <c r="V13" s="105" t="inlineStr">
        <is>
          <t>High</t>
        </is>
      </c>
      <c r="W13" s="157" t="inlineStr">
        <is>
          <t>Root of title</t>
        </is>
      </c>
      <c r="X13" s="157" t="inlineStr">
        <is>
          <t>Yes — on Tract 1 owner list</t>
        </is>
      </c>
      <c r="Y13" s="157" t="inlineStr">
        <is>
          <t>Candidate 1 (helper — confirm from image)</t>
        </is>
      </c>
      <c r="Z13" s="157" t="inlineStr">
        <is>
          <t>Medium — helper value</t>
        </is>
      </c>
      <c r="AA13" s="158" t="inlineStr">
        <is>
          <t>Patent — United States of America to Roy A. Garrison (PAT10/234)</t>
        </is>
      </c>
      <c r="AB13" s="159" t="n"/>
    </row>
    <row r="14" ht="48" customFormat="1" customHeight="1" s="23">
      <c r="A14" s="157" t="inlineStr">
        <is>
          <t>1909-002932</t>
        </is>
      </c>
      <c r="B14" s="165" t="n"/>
      <c r="C14" s="165" t="inlineStr">
        <is>
          <t>PAT</t>
        </is>
      </c>
      <c r="D14" s="165" t="inlineStr">
        <is>
          <t>PAT6/7</t>
        </is>
      </c>
      <c r="E14" s="166" t="n">
        <v>3652</v>
      </c>
      <c r="F14" s="159" t="n">
        <v>3652</v>
      </c>
      <c r="G14" s="163" t="inlineStr">
        <is>
          <t>United States of America</t>
        </is>
      </c>
      <c r="H14" s="163" t="inlineStr">
        <is>
          <t>Ernest Brooks</t>
        </is>
      </c>
      <c r="I14" s="163" t="inlineStr">
        <is>
          <t>SE/4 NE/4, NE/4 SE/4 of 31-12N-24W</t>
        </is>
      </c>
      <c r="J14" s="164" t="inlineStr">
        <is>
          <t>ARTI</t>
        </is>
      </c>
      <c r="K14" s="105" t="inlineStr">
        <is>
          <t>OKCountyRecords: 1909-002932</t>
        </is>
      </c>
      <c r="L14" s="157" t="inlineStr">
        <is>
          <t>Mineral; basis Conv Amt(dec). Gross=tract-map basis.</t>
        </is>
      </c>
      <c r="M14" s="165" t="inlineStr">
        <is>
          <t>CURRENT OWNER SOURCE</t>
        </is>
      </c>
      <c r="N14" s="165" t="n"/>
      <c r="O14" s="165" t="inlineStr">
        <is>
          <t>ROOT / PATENT / HOMESTEAD</t>
        </is>
      </c>
      <c r="P14" s="166" t="inlineStr">
        <is>
          <t>Chain — root of title</t>
        </is>
      </c>
      <c r="Q14" s="159" t="inlineStr">
        <is>
          <t>Yes</t>
        </is>
      </c>
      <c r="R14" s="163" t="inlineStr">
        <is>
          <t>No</t>
        </is>
      </c>
      <c r="S14" s="163" t="inlineStr">
        <is>
          <t>Yes</t>
        </is>
      </c>
      <c r="T14" s="163" t="inlineStr">
        <is>
          <t>No</t>
        </is>
      </c>
      <c r="U14" s="164" t="inlineStr">
        <is>
          <t>Legal maps to 3, 10; helper says 3, 8</t>
        </is>
      </c>
      <c r="V14" s="105" t="inlineStr">
        <is>
          <t>Review</t>
        </is>
      </c>
      <c r="W14" s="157" t="inlineStr">
        <is>
          <t>Root of title</t>
        </is>
      </c>
      <c r="X14" s="165" t="inlineStr">
        <is>
          <t>Yes — on Tract 3 owner list</t>
        </is>
      </c>
      <c r="Y14" s="165" t="inlineStr">
        <is>
          <t>Candidate 1 (helper — confirm from image)</t>
        </is>
      </c>
      <c r="Z14" s="165" t="inlineStr">
        <is>
          <t>Medium — helper value</t>
        </is>
      </c>
      <c r="AA14" s="166" t="inlineStr">
        <is>
          <t>Patent — United States of America to Ernest Brooks (PAT6/7)</t>
        </is>
      </c>
      <c r="AB14" s="159" t="inlineStr">
        <is>
          <t>Needs source review: tract</t>
        </is>
      </c>
    </row>
    <row r="15" ht="84" customFormat="1" customHeight="1" s="23">
      <c r="A15" s="157" t="inlineStr">
        <is>
          <t>1919-001437</t>
        </is>
      </c>
      <c r="B15" s="157" t="n"/>
      <c r="C15" s="157" t="inlineStr">
        <is>
          <t>Affidavit</t>
        </is>
      </c>
      <c r="D15" s="157" t="inlineStr">
        <is>
          <t>MIS11/154</t>
        </is>
      </c>
      <c r="E15" s="158" t="n">
        <v>3734</v>
      </c>
      <c r="F15" s="159" t="n">
        <v>7291</v>
      </c>
      <c r="G15" s="160" t="inlineStr">
        <is>
          <t>E. L. Martin</t>
        </is>
      </c>
      <c r="H15" s="160" t="inlineStr">
        <is>
          <t>The Public</t>
        </is>
      </c>
      <c r="I15" s="163" t="inlineStr">
        <is>
          <t>SW/4 NE/4, W/2 SE/4, SE/4 SE/4 of 31-12N-24W (AOL)</t>
        </is>
      </c>
      <c r="J15" s="167" t="inlineStr">
        <is>
          <t>Affidavit (E. L. Martin) of identity: Eugene S. Repass = E. S. Repass — grantee under the Lancaster deed (5/30/1908, Bk 11 Deeds/468; SE/4 Sec 32 and SW/4 NE/4, W/2 SE/4, SE/4 SE/4 Sec 31-12N-24W) and mortgagor to G. E. Martin (2/16/1910, Bk 18 Mtg/484). See recorded instrument for full text.</t>
        </is>
      </c>
      <c r="K15" s="105" t="inlineStr">
        <is>
          <t>OKCountyRecords: 1919-001437</t>
        </is>
      </c>
      <c r="L15" s="157" t="inlineStr">
        <is>
          <t>Other (non-mineral; excluded from mineral NMA). Gross=tract-map basis.</t>
        </is>
      </c>
      <c r="M15" s="157" t="inlineStr">
        <is>
          <t>OK</t>
        </is>
      </c>
      <c r="N15" s="157" t="inlineStr">
        <is>
          <t>ARTI/notice instrument (The Public); no net mineral acres conveyed.</t>
        </is>
      </c>
      <c r="O15" s="157" t="inlineStr">
        <is>
          <t>OUTSIDE LANDS</t>
        </is>
      </c>
      <c r="P15" s="158" t="inlineStr">
        <is>
          <t>Chain — title support (succession/entity/probate)</t>
        </is>
      </c>
      <c r="Q15" s="159" t="inlineStr">
        <is>
          <t>Yes</t>
        </is>
      </c>
      <c r="R15" s="160" t="inlineStr">
        <is>
          <t>No</t>
        </is>
      </c>
      <c r="S15" s="160" t="inlineStr">
        <is>
          <t>Yes</t>
        </is>
      </c>
      <c r="T15" s="163" t="inlineStr">
        <is>
          <t>No</t>
        </is>
      </c>
      <c r="U15" s="167" t="inlineStr">
        <is>
          <t>Yes: 2 (legal supports)</t>
        </is>
      </c>
      <c r="V15" s="105" t="inlineStr">
        <is>
          <t>High</t>
        </is>
      </c>
      <c r="W15" s="157" t="inlineStr">
        <is>
          <t>Review — no exact prior-grantee match</t>
        </is>
      </c>
      <c r="X15" s="157" t="inlineStr">
        <is>
          <t>Review</t>
        </is>
      </c>
      <c r="Y15" s="157" t="inlineStr">
        <is>
          <t>Interest amount needs review</t>
        </is>
      </c>
      <c r="Z15" s="157" t="inlineStr">
        <is>
          <t>Review</t>
        </is>
      </c>
      <c r="AA15" s="158" t="inlineStr">
        <is>
          <t>Affidavit — E. L. Martin to The Public (MIS11/154)</t>
        </is>
      </c>
      <c r="AB15" s="159" t="inlineStr">
        <is>
          <t>Needs source review: grantor source, interest amount</t>
        </is>
      </c>
    </row>
    <row r="16" ht="72" customFormat="1" customHeight="1" s="23">
      <c r="A16" s="157" t="inlineStr">
        <is>
          <t>1913-000413</t>
        </is>
      </c>
      <c r="B16" s="157" t="n"/>
      <c r="C16" s="157" t="inlineStr">
        <is>
          <t>Deed</t>
        </is>
      </c>
      <c r="D16" s="157" t="inlineStr">
        <is>
          <t>D19/268</t>
        </is>
      </c>
      <c r="E16" s="158" t="n">
        <v>4759</v>
      </c>
      <c r="F16" s="159" t="n">
        <v>4759</v>
      </c>
      <c r="G16" s="160" t="inlineStr">
        <is>
          <t>Ernest Brooks and Mary Brooks, HW</t>
        </is>
      </c>
      <c r="H16" s="160" t="inlineStr">
        <is>
          <t>Susie Danforth,
W. C. Danforth</t>
        </is>
      </c>
      <c r="I16" s="161" t="inlineStr">
        <is>
          <t>SE/4 NE/4, NE/4 SE/4 of 31-12N-24W</t>
        </is>
      </c>
      <c r="J16" s="164" t="inlineStr">
        <is>
          <t>ARTI</t>
        </is>
      </c>
      <c r="K16" s="105" t="inlineStr">
        <is>
          <t>OKCountyRecords: 1913-000413</t>
        </is>
      </c>
      <c r="L16" s="157" t="inlineStr">
        <is>
          <t>Mineral; basis Conv Amt(dec). Gross=tract-map basis.</t>
        </is>
      </c>
      <c r="M16" s="157" t="inlineStr">
        <is>
          <t>CURRENT OWNER SOURCE</t>
        </is>
      </c>
      <c r="N16" s="157" t="n"/>
      <c r="O16" s="157" t="inlineStr">
        <is>
          <t>MINERAL DEED</t>
        </is>
      </c>
      <c r="P16" s="158" t="inlineStr">
        <is>
          <t>Chain — deed (confirm minerals vs surface from instrument)</t>
        </is>
      </c>
      <c r="Q16" s="159" t="inlineStr">
        <is>
          <t>Yes</t>
        </is>
      </c>
      <c r="R16" s="160" t="inlineStr">
        <is>
          <t>No</t>
        </is>
      </c>
      <c r="S16" s="160" t="inlineStr">
        <is>
          <t>Review</t>
        </is>
      </c>
      <c r="T16" s="161" t="inlineStr">
        <is>
          <t>No</t>
        </is>
      </c>
      <c r="U16" s="164" t="inlineStr">
        <is>
          <t>Legal maps to 3, 10; helper says 3, 8</t>
        </is>
      </c>
      <c r="V16" s="105" t="inlineStr">
        <is>
          <t>Review</t>
        </is>
      </c>
      <c r="W16" s="157" t="inlineStr">
        <is>
          <t>Probable — name-normalized match to Runsheet 14 grantee; confirm</t>
        </is>
      </c>
      <c r="X16" s="157" t="inlineStr">
        <is>
          <t>Yes — on Tract 3 owner list</t>
        </is>
      </c>
      <c r="Y16" s="157" t="inlineStr">
        <is>
          <t>Candidate 1 (helper — confirm from image)</t>
        </is>
      </c>
      <c r="Z16" s="157" t="inlineStr">
        <is>
          <t>Medium — helper value</t>
        </is>
      </c>
      <c r="AA16" s="158" t="inlineStr">
        <is>
          <t>Deed — Ernest Brooks and Mary Brooks, to Susie Danforth, (D19/268)</t>
        </is>
      </c>
      <c r="AB16" s="159" t="inlineStr">
        <is>
          <t>Needs source review: tract, grantor source</t>
        </is>
      </c>
    </row>
    <row r="17" ht="60" customFormat="1" customHeight="1" s="23">
      <c r="A17" s="157" t="inlineStr">
        <is>
          <t>1916-000332</t>
        </is>
      </c>
      <c r="B17" s="157" t="n"/>
      <c r="C17" s="157" t="inlineStr">
        <is>
          <t>Deed</t>
        </is>
      </c>
      <c r="D17" s="157" t="inlineStr">
        <is>
          <t>D22/248</t>
        </is>
      </c>
      <c r="E17" s="158" t="n">
        <v>5920</v>
      </c>
      <c r="F17" s="159" t="n">
        <v>5925</v>
      </c>
      <c r="G17" s="163" t="inlineStr">
        <is>
          <t>H. L. Rowley and Myrtie Rowley, HW</t>
        </is>
      </c>
      <c r="H17" s="160" t="inlineStr">
        <is>
          <t>H. E. Rupp</t>
        </is>
      </c>
      <c r="I17" s="161" t="inlineStr">
        <is>
          <t>N/2 NE/4 of 31-12N-24W (AOL)</t>
        </is>
      </c>
      <c r="J17" s="167" t="inlineStr">
        <is>
          <t>ARTI</t>
        </is>
      </c>
      <c r="K17" s="105" t="inlineStr">
        <is>
          <t>OKCountyRecords: 1916-000332</t>
        </is>
      </c>
      <c r="L17" s="157" t="inlineStr">
        <is>
          <t>Mineral; basis Conv Amt(dec). Gross=tract-map basis.</t>
        </is>
      </c>
      <c r="M17" s="157" t="inlineStr">
        <is>
          <t>CURRENT OWNER SOURCE</t>
        </is>
      </c>
      <c r="N17" s="157" t="n"/>
      <c r="O17" s="157" t="inlineStr">
        <is>
          <t>OUTSIDE LANDS</t>
        </is>
      </c>
      <c r="P17" s="158" t="inlineStr">
        <is>
          <t>Chain — deed (confirm minerals vs surface from instrument)</t>
        </is>
      </c>
      <c r="Q17" s="159" t="inlineStr">
        <is>
          <t>Yes</t>
        </is>
      </c>
      <c r="R17" s="163" t="inlineStr">
        <is>
          <t>No</t>
        </is>
      </c>
      <c r="S17" s="160" t="inlineStr">
        <is>
          <t>Review</t>
        </is>
      </c>
      <c r="T17" s="161" t="inlineStr">
        <is>
          <t>No</t>
        </is>
      </c>
      <c r="U17" s="167" t="inlineStr">
        <is>
          <t>Yes: 1 (legal supports)</t>
        </is>
      </c>
      <c r="V17" s="105" t="inlineStr">
        <is>
          <t>High</t>
        </is>
      </c>
      <c r="W17" s="157" t="inlineStr">
        <is>
          <t>Review — no exact prior-grantee match</t>
        </is>
      </c>
      <c r="X17" s="157" t="inlineStr">
        <is>
          <t>Yes — on Tract 1 owner list</t>
        </is>
      </c>
      <c r="Y17" s="157" t="inlineStr">
        <is>
          <t>Candidate 1 (helper — confirm from image)</t>
        </is>
      </c>
      <c r="Z17" s="157" t="inlineStr">
        <is>
          <t>Medium — helper value</t>
        </is>
      </c>
      <c r="AA17" s="158" t="inlineStr">
        <is>
          <t>Deed — H. L. Rowley and Myrtie Rowley to H. E. Rupp (D22/248)</t>
        </is>
      </c>
      <c r="AB17" s="159" t="inlineStr">
        <is>
          <t>Needs source review: grantor source</t>
        </is>
      </c>
    </row>
    <row r="18" ht="72" customFormat="1" customHeight="1" s="23">
      <c r="A18" s="157" t="inlineStr">
        <is>
          <t>1918-000943</t>
        </is>
      </c>
      <c r="B18" s="157" t="n"/>
      <c r="C18" s="157" t="inlineStr">
        <is>
          <t>Deed</t>
        </is>
      </c>
      <c r="D18" s="157" t="inlineStr">
        <is>
          <t>D27/477</t>
        </is>
      </c>
      <c r="E18" s="158" t="n">
        <v>6568</v>
      </c>
      <c r="F18" s="159" t="n">
        <v>6887</v>
      </c>
      <c r="G18" s="160" t="inlineStr">
        <is>
          <t>Herbert E. McGuire and Claude J. McGuire, HW</t>
        </is>
      </c>
      <c r="H18" s="160" t="inlineStr">
        <is>
          <t>E. T. Gamble</t>
        </is>
      </c>
      <c r="I18" s="161" t="inlineStr">
        <is>
          <t>S/2 SW/4, S/2 N/2 SW/4 of 31-12N-24W</t>
        </is>
      </c>
      <c r="J18" s="164" t="inlineStr">
        <is>
          <t>ARTI</t>
        </is>
      </c>
      <c r="K18" s="105" t="inlineStr">
        <is>
          <t>OKCountyRecords: 1918-000943</t>
        </is>
      </c>
      <c r="L18" s="157" t="inlineStr">
        <is>
          <t>Mineral; basis Conv Amt(dec). Gross=tract-map basis.</t>
        </is>
      </c>
      <c r="M18" s="157" t="inlineStr">
        <is>
          <t>CURRENT OWNER SOURCE</t>
        </is>
      </c>
      <c r="N18" s="157" t="n"/>
      <c r="O18" s="157" t="inlineStr">
        <is>
          <t>MINERAL DEED</t>
        </is>
      </c>
      <c r="P18" s="158" t="inlineStr">
        <is>
          <t>Chain — deed (confirm minerals vs surface from instrument)</t>
        </is>
      </c>
      <c r="Q18" s="159" t="inlineStr">
        <is>
          <t>Yes</t>
        </is>
      </c>
      <c r="R18" s="160" t="inlineStr">
        <is>
          <t>No</t>
        </is>
      </c>
      <c r="S18" s="160" t="inlineStr">
        <is>
          <t>Review</t>
        </is>
      </c>
      <c r="T18" s="161" t="inlineStr">
        <is>
          <t>No</t>
        </is>
      </c>
      <c r="U18" s="164" t="inlineStr">
        <is>
          <t>Legal maps to 5, 7, 8, 9; helper says 5, 6, 7</t>
        </is>
      </c>
      <c r="V18" s="105" t="inlineStr">
        <is>
          <t>Review</t>
        </is>
      </c>
      <c r="W18" s="157" t="inlineStr">
        <is>
          <t>Probable — name-normalized match to Runsheet 10 grantee; confirm</t>
        </is>
      </c>
      <c r="X18" s="157" t="inlineStr">
        <is>
          <t>Yes — on Tract 5 owner list</t>
        </is>
      </c>
      <c r="Y18" s="157" t="inlineStr">
        <is>
          <t>Candidate 1 (helper — confirm from image)</t>
        </is>
      </c>
      <c r="Z18" s="157" t="inlineStr">
        <is>
          <t>Medium — helper value</t>
        </is>
      </c>
      <c r="AA18" s="158" t="inlineStr">
        <is>
          <t>Deed — Herbert E. McGuire and Claude to E. T. Gamble (D27/477)</t>
        </is>
      </c>
      <c r="AB18" s="159" t="inlineStr">
        <is>
          <t>Needs source review: tract, grantor source</t>
        </is>
      </c>
    </row>
    <row r="19" ht="60" customFormat="1" customHeight="1" s="23">
      <c r="A19" s="157" t="inlineStr">
        <is>
          <t>1919-000971</t>
        </is>
      </c>
      <c r="B19" s="157" t="n"/>
      <c r="C19" s="157" t="inlineStr">
        <is>
          <t>Deed</t>
        </is>
      </c>
      <c r="D19" s="157" t="inlineStr">
        <is>
          <t>D29/382</t>
        </is>
      </c>
      <c r="E19" s="158" t="n">
        <v>7303</v>
      </c>
      <c r="F19" s="159" t="n">
        <v>7291</v>
      </c>
      <c r="G19" s="160" t="inlineStr">
        <is>
          <t>E. S. Repass and Sarah J. Repass, HW</t>
        </is>
      </c>
      <c r="H19" s="160" t="inlineStr">
        <is>
          <t>William C. Bain</t>
        </is>
      </c>
      <c r="I19" s="163" t="inlineStr">
        <is>
          <t>S/2 SE/4, NW/4 SE/4, SW/4 NE/4 of 31-12N-24W</t>
        </is>
      </c>
      <c r="J19" s="167" t="inlineStr">
        <is>
          <t>ARTI</t>
        </is>
      </c>
      <c r="K19" s="105" t="inlineStr">
        <is>
          <t>OKCountyRecords: 1919-000971</t>
        </is>
      </c>
      <c r="L19" s="157" t="inlineStr">
        <is>
          <t>Mineral; basis Conv Amt(dec). Gross=tract-map basis.</t>
        </is>
      </c>
      <c r="M19" s="157" t="inlineStr">
        <is>
          <t>CURRENT OWNER SOURCE</t>
        </is>
      </c>
      <c r="N19" s="157" t="n"/>
      <c r="O19" s="157" t="inlineStr">
        <is>
          <t>MINERAL DEED</t>
        </is>
      </c>
      <c r="P19" s="158" t="inlineStr">
        <is>
          <t>Chain — deed (confirm minerals vs surface from instrument)</t>
        </is>
      </c>
      <c r="Q19" s="159" t="inlineStr">
        <is>
          <t>Yes</t>
        </is>
      </c>
      <c r="R19" s="160" t="inlineStr">
        <is>
          <t>No</t>
        </is>
      </c>
      <c r="S19" s="160" t="inlineStr">
        <is>
          <t>Review</t>
        </is>
      </c>
      <c r="T19" s="163" t="inlineStr">
        <is>
          <t>No</t>
        </is>
      </c>
      <c r="U19" s="167" t="inlineStr">
        <is>
          <t>Yes: 2 (legal supports)</t>
        </is>
      </c>
      <c r="V19" s="105" t="inlineStr">
        <is>
          <t>High</t>
        </is>
      </c>
      <c r="W19" s="157" t="inlineStr">
        <is>
          <t>Review — no exact prior-grantee match</t>
        </is>
      </c>
      <c r="X19" s="157" t="inlineStr">
        <is>
          <t>Yes — on Tract 2 owner list</t>
        </is>
      </c>
      <c r="Y19" s="157" t="inlineStr">
        <is>
          <t>Candidate 1 (helper — confirm from image)</t>
        </is>
      </c>
      <c r="Z19" s="157" t="inlineStr">
        <is>
          <t>Medium — helper value</t>
        </is>
      </c>
      <c r="AA19" s="158" t="inlineStr">
        <is>
          <t>Deed — E. S. Repass and Sarah J. Repa to William C. Bain (D29/382)</t>
        </is>
      </c>
      <c r="AB19" s="159" t="inlineStr">
        <is>
          <t>Needs source review: grantor source</t>
        </is>
      </c>
    </row>
    <row r="20" ht="60" customFormat="1" customHeight="1" s="23">
      <c r="A20" s="157" t="inlineStr">
        <is>
          <t>1921-000501</t>
        </is>
      </c>
      <c r="B20" s="157" t="n"/>
      <c r="C20" s="157" t="inlineStr">
        <is>
          <t>Deed</t>
        </is>
      </c>
      <c r="D20" s="157" t="inlineStr">
        <is>
          <t>D31/387</t>
        </is>
      </c>
      <c r="E20" s="158" t="n">
        <v>7682</v>
      </c>
      <c r="F20" s="159" t="n">
        <v>7805</v>
      </c>
      <c r="G20" s="160" t="inlineStr">
        <is>
          <t>H. E. Rupp and Lulu M. Rupp, HW</t>
        </is>
      </c>
      <c r="H20" s="160" t="inlineStr">
        <is>
          <t>E. C. Winford</t>
        </is>
      </c>
      <c r="I20" s="161" t="inlineStr">
        <is>
          <t>N/2 NE/4 of 31-12N-24W (AOL)</t>
        </is>
      </c>
      <c r="J20" s="164" t="inlineStr">
        <is>
          <t>ARTI</t>
        </is>
      </c>
      <c r="K20" s="105" t="inlineStr">
        <is>
          <t>OKCountyRecords: 1921-000501</t>
        </is>
      </c>
      <c r="L20" s="157" t="inlineStr">
        <is>
          <t>Mineral; basis Conv Amt(dec). Gross=tract-map basis.</t>
        </is>
      </c>
      <c r="M20" s="157" t="inlineStr">
        <is>
          <t>CURRENT OWNER SOURCE</t>
        </is>
      </c>
      <c r="N20" s="157" t="n"/>
      <c r="O20" s="157" t="inlineStr">
        <is>
          <t>OUTSIDE LANDS</t>
        </is>
      </c>
      <c r="P20" s="158" t="inlineStr">
        <is>
          <t>Chain — deed (confirm minerals vs surface from instrument)</t>
        </is>
      </c>
      <c r="Q20" s="159" t="inlineStr">
        <is>
          <t>Yes</t>
        </is>
      </c>
      <c r="R20" s="160" t="inlineStr">
        <is>
          <t>No</t>
        </is>
      </c>
      <c r="S20" s="160" t="inlineStr">
        <is>
          <t>Review</t>
        </is>
      </c>
      <c r="T20" s="161" t="inlineStr">
        <is>
          <t>No</t>
        </is>
      </c>
      <c r="U20" s="164" t="inlineStr">
        <is>
          <t>Yes: 1 (legal supports)</t>
        </is>
      </c>
      <c r="V20" s="105" t="inlineStr">
        <is>
          <t>High</t>
        </is>
      </c>
      <c r="W20" s="157" t="inlineStr">
        <is>
          <t>Review — no exact prior-grantee match</t>
        </is>
      </c>
      <c r="X20" s="157" t="inlineStr">
        <is>
          <t>Yes — on Tract 1 owner list</t>
        </is>
      </c>
      <c r="Y20" s="157" t="inlineStr">
        <is>
          <t>Candidate 1 (helper — confirm from image)</t>
        </is>
      </c>
      <c r="Z20" s="157" t="inlineStr">
        <is>
          <t>Medium — helper value</t>
        </is>
      </c>
      <c r="AA20" s="158" t="inlineStr">
        <is>
          <t>Deed — H. E. Rupp and Lulu M. Rupp, H to E. C. Winford (D31/387)</t>
        </is>
      </c>
      <c r="AB20" s="159" t="inlineStr">
        <is>
          <t>Needs source review: grantor source</t>
        </is>
      </c>
    </row>
    <row r="21" ht="60" customFormat="1" customHeight="1" s="23">
      <c r="A21" s="157" t="inlineStr">
        <is>
          <t>1921-000502</t>
        </is>
      </c>
      <c r="B21" s="157" t="n"/>
      <c r="C21" s="157" t="inlineStr">
        <is>
          <t>Deed</t>
        </is>
      </c>
      <c r="D21" s="157" t="inlineStr">
        <is>
          <t>D31/388</t>
        </is>
      </c>
      <c r="E21" s="158" t="n">
        <v>7733</v>
      </c>
      <c r="F21" s="159" t="n">
        <v>7805</v>
      </c>
      <c r="G21" s="160" t="inlineStr">
        <is>
          <t>E. C. Winford and Florence E. Winford, HW</t>
        </is>
      </c>
      <c r="H21" s="160" t="inlineStr">
        <is>
          <t>Louis E. Jaques</t>
        </is>
      </c>
      <c r="I21" s="161" t="inlineStr">
        <is>
          <t>N/2 NE/4 of 31-12N-24W (AOL)</t>
        </is>
      </c>
      <c r="J21" s="167" t="inlineStr">
        <is>
          <t>ARTI</t>
        </is>
      </c>
      <c r="K21" s="105" t="inlineStr">
        <is>
          <t>OKCountyRecords: 1921-000502</t>
        </is>
      </c>
      <c r="L21" s="157" t="inlineStr">
        <is>
          <t>Mineral; basis Conv Amt(dec). Gross=tract-map basis.</t>
        </is>
      </c>
      <c r="M21" s="157" t="inlineStr">
        <is>
          <t>CURRENT OWNER SOURCE</t>
        </is>
      </c>
      <c r="N21" s="157" t="n"/>
      <c r="O21" s="157" t="inlineStr">
        <is>
          <t>OUTSIDE LANDS</t>
        </is>
      </c>
      <c r="P21" s="158" t="inlineStr">
        <is>
          <t>Chain — deed (confirm minerals vs surface from instrument)</t>
        </is>
      </c>
      <c r="Q21" s="159" t="inlineStr">
        <is>
          <t>Yes</t>
        </is>
      </c>
      <c r="R21" s="160" t="inlineStr">
        <is>
          <t>No</t>
        </is>
      </c>
      <c r="S21" s="160" t="inlineStr">
        <is>
          <t>Review</t>
        </is>
      </c>
      <c r="T21" s="161" t="inlineStr">
        <is>
          <t>No</t>
        </is>
      </c>
      <c r="U21" s="167" t="inlineStr">
        <is>
          <t>Yes: 1 (legal supports)</t>
        </is>
      </c>
      <c r="V21" s="105" t="inlineStr">
        <is>
          <t>High</t>
        </is>
      </c>
      <c r="W21" s="157" t="inlineStr">
        <is>
          <t>Review — no exact prior-grantee match</t>
        </is>
      </c>
      <c r="X21" s="157" t="inlineStr">
        <is>
          <t>Yes — on Tract 1 owner list</t>
        </is>
      </c>
      <c r="Y21" s="157" t="inlineStr">
        <is>
          <t>Candidate 1 (helper — confirm from image)</t>
        </is>
      </c>
      <c r="Z21" s="157" t="inlineStr">
        <is>
          <t>Medium — helper value</t>
        </is>
      </c>
      <c r="AA21" s="158" t="inlineStr">
        <is>
          <t>Deed — E. C. Winford and Florence E. to Louis E. Jaques (D31/388)</t>
        </is>
      </c>
      <c r="AB21" s="159" t="inlineStr">
        <is>
          <t>Needs source review: grantor source</t>
        </is>
      </c>
    </row>
    <row r="22" ht="72" customFormat="1" customHeight="1" s="23">
      <c r="A22" s="157" t="inlineStr">
        <is>
          <t>1922-000463</t>
        </is>
      </c>
      <c r="B22" s="157" t="n"/>
      <c r="C22" s="157" t="inlineStr">
        <is>
          <t>Deed</t>
        </is>
      </c>
      <c r="D22" s="157" t="inlineStr">
        <is>
          <t>D31/637</t>
        </is>
      </c>
      <c r="E22" s="158" t="n">
        <v>7905</v>
      </c>
      <c r="F22" s="159" t="n">
        <v>8121</v>
      </c>
      <c r="G22" s="160" t="inlineStr">
        <is>
          <t>W. C. Danforth and Susie Danforth, HW</t>
        </is>
      </c>
      <c r="H22" s="160" t="inlineStr">
        <is>
          <t>Benjamin H. Shotwell</t>
        </is>
      </c>
      <c r="I22" s="163" t="inlineStr">
        <is>
          <t>NE/4 SE/4, SE/4 NE/4 of 31-12N-24W</t>
        </is>
      </c>
      <c r="J22" s="164" t="inlineStr">
        <is>
          <t>ARTI</t>
        </is>
      </c>
      <c r="K22" s="105" t="inlineStr">
        <is>
          <t>OKCountyRecords: 1922-000463</t>
        </is>
      </c>
      <c r="L22" s="157" t="inlineStr">
        <is>
          <t>Mineral; basis Conv Amt(dec). Gross=tract-map basis.</t>
        </is>
      </c>
      <c r="M22" s="157" t="inlineStr">
        <is>
          <t>CURRENT OWNER SOURCE</t>
        </is>
      </c>
      <c r="N22" s="157" t="n"/>
      <c r="O22" s="157" t="inlineStr">
        <is>
          <t>MINERAL DEED</t>
        </is>
      </c>
      <c r="P22" s="158" t="inlineStr">
        <is>
          <t>Chain — deed (confirm minerals vs surface from instrument)</t>
        </is>
      </c>
      <c r="Q22" s="159" t="inlineStr">
        <is>
          <t>Yes</t>
        </is>
      </c>
      <c r="R22" s="160" t="inlineStr">
        <is>
          <t>No</t>
        </is>
      </c>
      <c r="S22" s="160" t="inlineStr">
        <is>
          <t>Review</t>
        </is>
      </c>
      <c r="T22" s="163" t="inlineStr">
        <is>
          <t>No</t>
        </is>
      </c>
      <c r="U22" s="164" t="inlineStr">
        <is>
          <t>Legal maps to 3, 10; helper says 3, 8</t>
        </is>
      </c>
      <c r="V22" s="105" t="inlineStr">
        <is>
          <t>Review</t>
        </is>
      </c>
      <c r="W22" s="157" t="inlineStr">
        <is>
          <t>Probable — name-normalized match to Runsheet 16 grantee; confirm</t>
        </is>
      </c>
      <c r="X22" s="157" t="inlineStr">
        <is>
          <t>Yes — on Tract 3 owner list</t>
        </is>
      </c>
      <c r="Y22" s="157" t="inlineStr">
        <is>
          <t>Candidate 1 (helper — confirm from image)</t>
        </is>
      </c>
      <c r="Z22" s="157" t="inlineStr">
        <is>
          <t>Medium — helper value</t>
        </is>
      </c>
      <c r="AA22" s="158" t="inlineStr">
        <is>
          <t>Deed — W. C. Danforth and Susie Danfo to Benjamin H. Shotwell (D31/637)</t>
        </is>
      </c>
      <c r="AB22" s="159" t="inlineStr">
        <is>
          <t>Needs source review: tract, grantor source</t>
        </is>
      </c>
    </row>
    <row r="23" ht="84" customFormat="1" customHeight="1" s="23">
      <c r="A23" s="157" t="inlineStr">
        <is>
          <t>1923-001306</t>
        </is>
      </c>
      <c r="B23" s="157" t="n"/>
      <c r="C23" s="157" t="inlineStr">
        <is>
          <t>Affidavit</t>
        </is>
      </c>
      <c r="D23" s="157" t="inlineStr">
        <is>
          <t>MIS12/119</t>
        </is>
      </c>
      <c r="E23" s="158" t="n">
        <v>8517</v>
      </c>
      <c r="F23" s="159" t="n">
        <v>8518</v>
      </c>
      <c r="G23" s="160" t="inlineStr">
        <is>
          <t>A. H. Douglass</t>
        </is>
      </c>
      <c r="H23" s="160" t="inlineStr">
        <is>
          <t>The Public</t>
        </is>
      </c>
      <c r="I23" s="161" t="inlineStr">
        <is>
          <t>All of 31-12N-24W</t>
        </is>
      </c>
      <c r="J23" s="162" t="inlineStr">
        <is>
          <t>Affidavit / claim of equity: affiant's ~1/1/1925 block agreement to secure a test well; K. J. Gamble &amp; wife Zella Gamble O&amp;G lease (~95 ac, Sec 31-12N-24W) held by block trustees; public notice affiant claims an equity in the oil &amp; gas rights. See recorded instrument for full text. … Full recital in recorded instrument — see Link.</t>
        </is>
      </c>
      <c r="K23" s="105" t="inlineStr">
        <is>
          <t>OKCountyRecords: 1923-001306</t>
        </is>
      </c>
      <c r="L23" s="157" t="inlineStr">
        <is>
          <t>Other (non-mineral; excluded from mineral NMA). All-section coverage. Gross=tract-map basis.</t>
        </is>
      </c>
      <c r="M23" s="157" t="inlineStr">
        <is>
          <t>OK</t>
        </is>
      </c>
      <c r="N23" s="157" t="inlineStr">
        <is>
          <t>Non-conveying — notice/affidavit/address change (The Public).</t>
        </is>
      </c>
      <c r="O23" s="157" t="inlineStr">
        <is>
          <t>AFFIDAVIT / HEIRSHIP / PROBATE</t>
        </is>
      </c>
      <c r="P23" s="158" t="inlineStr">
        <is>
          <t>Chain — title support (succession/entity/probate)</t>
        </is>
      </c>
      <c r="Q23" s="159" t="inlineStr">
        <is>
          <t>Yes</t>
        </is>
      </c>
      <c r="R23" s="160" t="inlineStr">
        <is>
          <t>No</t>
        </is>
      </c>
      <c r="S23" s="160" t="inlineStr">
        <is>
          <t>Yes</t>
        </is>
      </c>
      <c r="T23" s="161" t="inlineStr">
        <is>
          <t>No</t>
        </is>
      </c>
      <c r="U23" s="162" t="inlineStr">
        <is>
          <t>Yes: 1, 8 (broad legal)</t>
        </is>
      </c>
      <c r="V23" s="105" t="inlineStr">
        <is>
          <t>Medium</t>
        </is>
      </c>
      <c r="W23" s="157" t="inlineStr">
        <is>
          <t>Review — no exact prior-grantee match</t>
        </is>
      </c>
      <c r="X23" s="157" t="inlineStr">
        <is>
          <t>Review</t>
        </is>
      </c>
      <c r="Y23" s="157" t="inlineStr">
        <is>
          <t>Interest amount needs review</t>
        </is>
      </c>
      <c r="Z23" s="157" t="inlineStr">
        <is>
          <t>Review</t>
        </is>
      </c>
      <c r="AA23" s="158" t="inlineStr">
        <is>
          <t>Affidavit — A. H. Douglass to The Public (MIS12/119)</t>
        </is>
      </c>
      <c r="AB23" s="159" t="inlineStr">
        <is>
          <t>Needs source review: grantor source, interest amount</t>
        </is>
      </c>
    </row>
    <row r="24" ht="72" customFormat="1" customHeight="1" s="23">
      <c r="A24" s="157" t="inlineStr">
        <is>
          <t>1925-000406</t>
        </is>
      </c>
      <c r="B24" s="157" t="n"/>
      <c r="C24" s="157" t="inlineStr">
        <is>
          <t>Deed</t>
        </is>
      </c>
      <c r="D24" s="157" t="inlineStr">
        <is>
          <t>D34/104</t>
        </is>
      </c>
      <c r="E24" s="158" t="n">
        <v>9137</v>
      </c>
      <c r="F24" s="159" t="n">
        <v>9137</v>
      </c>
      <c r="G24" s="160" t="inlineStr">
        <is>
          <t>E. T. Gamble and Zella M. Gamble, HW</t>
        </is>
      </c>
      <c r="H24" s="160" t="inlineStr">
        <is>
          <t>Leo Aulbert</t>
        </is>
      </c>
      <c r="I24" s="161" t="inlineStr">
        <is>
          <t>S/2 SW/4, S/2 N/2 SW/4 of 31-12N-24W</t>
        </is>
      </c>
      <c r="J24" s="162" t="inlineStr">
        <is>
          <t>ARTI</t>
        </is>
      </c>
      <c r="K24" s="105" t="inlineStr">
        <is>
          <t>OKCountyRecords: 1925-000406</t>
        </is>
      </c>
      <c r="L24" s="157" t="inlineStr">
        <is>
          <t>Mineral; basis Conv Amt(dec). Gross=tract-map basis.</t>
        </is>
      </c>
      <c r="M24" s="157" t="inlineStr">
        <is>
          <t>CURRENT OWNER SOURCE</t>
        </is>
      </c>
      <c r="N24" s="157" t="n"/>
      <c r="O24" s="157" t="inlineStr">
        <is>
          <t>MINERAL DEED</t>
        </is>
      </c>
      <c r="P24" s="158" t="inlineStr">
        <is>
          <t>Chain — deed (confirm minerals vs surface from instrument)</t>
        </is>
      </c>
      <c r="Q24" s="159" t="inlineStr">
        <is>
          <t>Yes</t>
        </is>
      </c>
      <c r="R24" s="160" t="inlineStr">
        <is>
          <t>No</t>
        </is>
      </c>
      <c r="S24" s="160" t="inlineStr">
        <is>
          <t>Review</t>
        </is>
      </c>
      <c r="T24" s="161" t="inlineStr">
        <is>
          <t>No</t>
        </is>
      </c>
      <c r="U24" s="162" t="inlineStr">
        <is>
          <t>Legal maps to 5, 7, 8, 9; helper says 5, 6, 7</t>
        </is>
      </c>
      <c r="V24" s="105" t="inlineStr">
        <is>
          <t>Review</t>
        </is>
      </c>
      <c r="W24" s="157" t="inlineStr">
        <is>
          <t>Review — no exact prior-grantee match</t>
        </is>
      </c>
      <c r="X24" s="157" t="inlineStr">
        <is>
          <t>Yes — on Tract 5 owner list</t>
        </is>
      </c>
      <c r="Y24" s="157" t="inlineStr">
        <is>
          <t>Candidate 1 (helper — confirm from image)</t>
        </is>
      </c>
      <c r="Z24" s="157" t="inlineStr">
        <is>
          <t>Medium — helper value</t>
        </is>
      </c>
      <c r="AA24" s="158" t="inlineStr">
        <is>
          <t>Deed — E. T. Gamble and Zella M. Gamb to Leo Aulbert (D34/104)</t>
        </is>
      </c>
      <c r="AB24" s="159" t="inlineStr">
        <is>
          <t>Needs source review: tract, grantor source</t>
        </is>
      </c>
    </row>
    <row r="25" ht="60" customFormat="1" customHeight="1" s="23">
      <c r="A25" s="157" t="inlineStr">
        <is>
          <t>1927-000712</t>
        </is>
      </c>
      <c r="B25" s="157" t="n"/>
      <c r="C25" s="157" t="inlineStr">
        <is>
          <t>Deed</t>
        </is>
      </c>
      <c r="D25" s="157" t="inlineStr">
        <is>
          <t>D38/173</t>
        </is>
      </c>
      <c r="E25" s="158" t="n">
        <v>10069</v>
      </c>
      <c r="F25" s="159" t="n">
        <v>10077</v>
      </c>
      <c r="G25" s="160" t="inlineStr">
        <is>
          <t>L. E. Jacques and N. V. Jacques, HW</t>
        </is>
      </c>
      <c r="H25" s="160" t="inlineStr">
        <is>
          <t>Panhandle Co-operative Royalty Co.</t>
        </is>
      </c>
      <c r="I25" s="163" t="inlineStr">
        <is>
          <t>N/2 NE/4 of 31-12N-24W</t>
        </is>
      </c>
      <c r="J25" s="167" t="inlineStr">
        <is>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is>
      </c>
      <c r="K25" s="105" t="inlineStr">
        <is>
          <t>OKCountyRecords: 1927-000712</t>
        </is>
      </c>
      <c r="L25" s="157" t="inlineStr">
        <is>
          <t>Mineral; basis Conv Amt(dec). Gross=tract-map basis.</t>
        </is>
      </c>
      <c r="M25" s="157" t="inlineStr">
        <is>
          <t>CURRENT OWNER SOURCE</t>
        </is>
      </c>
      <c r="N25" s="157" t="n"/>
      <c r="O25" s="157" t="inlineStr">
        <is>
          <t>MINERAL DEED</t>
        </is>
      </c>
      <c r="P25" s="158" t="inlineStr">
        <is>
          <t>Chain — deed (confirm minerals vs surface from instrument)</t>
        </is>
      </c>
      <c r="Q25" s="159" t="inlineStr">
        <is>
          <t>Yes</t>
        </is>
      </c>
      <c r="R25" s="160" t="inlineStr">
        <is>
          <t>No</t>
        </is>
      </c>
      <c r="S25" s="160" t="inlineStr">
        <is>
          <t>Review</t>
        </is>
      </c>
      <c r="T25" s="163" t="inlineStr">
        <is>
          <t>No</t>
        </is>
      </c>
      <c r="U25" s="164" t="inlineStr">
        <is>
          <t>Yes: 1 (legal supports)</t>
        </is>
      </c>
      <c r="V25" s="105" t="inlineStr">
        <is>
          <t>High</t>
        </is>
      </c>
      <c r="W25" s="157" t="inlineStr">
        <is>
          <t>Review — no exact prior-grantee match</t>
        </is>
      </c>
      <c r="X25" s="157" t="inlineStr">
        <is>
          <t>Yes — on Tract 1 owner list</t>
        </is>
      </c>
      <c r="Y25" s="157" t="inlineStr">
        <is>
          <t>Candidate 0.5 (helper — confirm from image)</t>
        </is>
      </c>
      <c r="Z25" s="157" t="inlineStr">
        <is>
          <t>Medium — helper value</t>
        </is>
      </c>
      <c r="AA25" s="158" t="inlineStr">
        <is>
          <t>Deed — L. E. Jacques and N. V. Jacque to Panhandle Co-operative Royalty (D38/173)</t>
        </is>
      </c>
      <c r="AB25" s="159" t="inlineStr">
        <is>
          <t>Needs source review: grantor source</t>
        </is>
      </c>
    </row>
    <row r="26" ht="60" customFormat="1" customHeight="1" s="23">
      <c r="A26" s="157" t="inlineStr">
        <is>
          <t>1927-000706</t>
        </is>
      </c>
      <c r="B26" s="157" t="n"/>
      <c r="C26" s="157" t="inlineStr">
        <is>
          <t>Deed</t>
        </is>
      </c>
      <c r="D26" s="157" t="inlineStr">
        <is>
          <t>D38/162</t>
        </is>
      </c>
      <c r="E26" s="158" t="n">
        <v>10069</v>
      </c>
      <c r="F26" s="159" t="n">
        <v>10077</v>
      </c>
      <c r="G26" s="160" t="inlineStr">
        <is>
          <t>Mark Hambrook, (Widower)</t>
        </is>
      </c>
      <c r="H26" s="160" t="inlineStr">
        <is>
          <t>Panhandle Co-operative Royalty Company</t>
        </is>
      </c>
      <c r="I26" s="161" t="inlineStr">
        <is>
          <t>W/2 NW/4 of 31-12N-24W</t>
        </is>
      </c>
      <c r="J26" s="167" t="inlineStr">
        <is>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is>
      </c>
      <c r="K26" s="105" t="inlineStr">
        <is>
          <t>OKCountyRecords: 1927-000706</t>
        </is>
      </c>
      <c r="L26" s="157" t="inlineStr">
        <is>
          <t>Mineral; basis Conv Amt(dec). Gross=tract-map basis.</t>
        </is>
      </c>
      <c r="M26" s="157" t="inlineStr">
        <is>
          <t>CURRENT OWNER SOURCE</t>
        </is>
      </c>
      <c r="N26" s="157" t="n"/>
      <c r="O26" s="157" t="inlineStr">
        <is>
          <t>MINERAL DEED</t>
        </is>
      </c>
      <c r="P26" s="158" t="inlineStr">
        <is>
          <t>Chain — deed (confirm minerals vs surface from instrument)</t>
        </is>
      </c>
      <c r="Q26" s="159" t="inlineStr">
        <is>
          <t>Yes</t>
        </is>
      </c>
      <c r="R26" s="160" t="inlineStr">
        <is>
          <t>No</t>
        </is>
      </c>
      <c r="S26" s="160" t="inlineStr">
        <is>
          <t>Review</t>
        </is>
      </c>
      <c r="T26" s="161" t="inlineStr">
        <is>
          <t>No</t>
        </is>
      </c>
      <c r="U26" s="167" t="inlineStr">
        <is>
          <t>Yes: 5 (legal supports)</t>
        </is>
      </c>
      <c r="V26" s="105" t="inlineStr">
        <is>
          <t>High</t>
        </is>
      </c>
      <c r="W26" s="157" t="inlineStr">
        <is>
          <t>Review — no exact prior-grantee match</t>
        </is>
      </c>
      <c r="X26" s="157" t="inlineStr">
        <is>
          <t>Yes — on Tract 5 owner list</t>
        </is>
      </c>
      <c r="Y26" s="157" t="inlineStr">
        <is>
          <t>Candidate 0.5 (helper — confirm from image)</t>
        </is>
      </c>
      <c r="Z26" s="157" t="inlineStr">
        <is>
          <t>Medium — helper value</t>
        </is>
      </c>
      <c r="AA26" s="158" t="inlineStr">
        <is>
          <t>Deed — Mark Hambrook, (Widower) to Panhandle Co-operative Royalty (D38/162)</t>
        </is>
      </c>
      <c r="AB26" s="159" t="inlineStr">
        <is>
          <t>Needs source review: grantor source</t>
        </is>
      </c>
    </row>
    <row r="27" ht="132.75" customFormat="1" customHeight="1" s="23">
      <c r="A27" s="806" t="inlineStr">
        <is>
          <t>I-1915-000349</t>
        </is>
      </c>
      <c r="B27" s="806" t="n"/>
      <c r="C27" s="806" t="inlineStr">
        <is>
          <t>SD</t>
        </is>
      </c>
      <c r="D27" s="806" t="inlineStr">
        <is>
          <t>D21/463</t>
        </is>
      </c>
      <c r="E27" s="807" t="n">
        <v>10127</v>
      </c>
      <c r="F27" s="808" t="n"/>
      <c r="G27" s="809" t="inlineStr">
        <is>
          <t>R. L. Trammell, as Sheriff of Roger Mills County, State of Oklahoma</t>
        </is>
      </c>
      <c r="H27" s="809" t="inlineStr">
        <is>
          <t>W. D. Wilson</t>
        </is>
      </c>
      <c r="I27" s="810" t="inlineStr">
        <is>
          <t>N/2 NE/4 of 31-12N-24W</t>
        </is>
      </c>
      <c r="J27" s="811" t="inlineStr">
        <is>
          <t>ARTI</t>
        </is>
      </c>
      <c r="K27" s="812" t="inlineStr">
        <is>
          <t>No online image confirmed — pull Roger Mills Book D21/463 (1915) at courthouse</t>
        </is>
      </c>
      <c r="L27" s="806" t="inlineStr">
        <is>
          <t>Mineral; amount not stated — confirm from instrument. Gross=tract-map basis.</t>
        </is>
      </c>
      <c r="M27" s="806" t="inlineStr">
        <is>
          <t>Needs source review</t>
        </is>
      </c>
      <c r="N27" s="806" t="inlineStr">
        <is>
          <t>Pull recorded image (Bk/Pg D21/463); confirm doc type, grantor, grantee, legal, dates, and conveyed interest.</t>
        </is>
      </c>
      <c r="O27" s="806" t="inlineStr">
        <is>
          <t>MINERAL DEED</t>
        </is>
      </c>
      <c r="P27" s="807" t="inlineStr">
        <is>
          <t>Review — read instrument (type unclear)</t>
        </is>
      </c>
      <c r="Q27" s="808" t="inlineStr">
        <is>
          <t>Review</t>
        </is>
      </c>
      <c r="R27" s="809" t="inlineStr">
        <is>
          <t>Review</t>
        </is>
      </c>
      <c r="S27" s="809" t="inlineStr">
        <is>
          <t>Review</t>
        </is>
      </c>
      <c r="T27" s="810" t="inlineStr">
        <is>
          <t>Review</t>
        </is>
      </c>
      <c r="U27" s="811" t="inlineStr">
        <is>
          <t>Yes: 1 (legal supports)</t>
        </is>
      </c>
      <c r="V27" s="812" t="inlineStr">
        <is>
          <t>High</t>
        </is>
      </c>
      <c r="W27" s="806" t="inlineStr">
        <is>
          <t>Review — no exact prior-grantee match</t>
        </is>
      </c>
      <c r="X27" s="806" t="inlineStr">
        <is>
          <t>Review</t>
        </is>
      </c>
      <c r="Y27" s="806" t="inlineStr">
        <is>
          <t>Interest amount needs review</t>
        </is>
      </c>
      <c r="Z27" s="806" t="inlineStr">
        <is>
          <t>Review</t>
        </is>
      </c>
      <c r="AA27" s="807" t="inlineStr">
        <is>
          <t>SD — to (D21/463)</t>
        </is>
      </c>
      <c r="AB27" s="808" t="inlineStr">
        <is>
          <t>Needs source review: grantor source, interest amount, instrument type</t>
        </is>
      </c>
    </row>
    <row r="28" ht="132.75" customFormat="1" customHeight="1" s="23">
      <c r="A28" s="806" t="inlineStr">
        <is>
          <t>I-1916-000206</t>
        </is>
      </c>
      <c r="B28" s="806" t="n"/>
      <c r="C28" s="806" t="inlineStr">
        <is>
          <t>SD</t>
        </is>
      </c>
      <c r="D28" s="806" t="inlineStr">
        <is>
          <t>D21/507</t>
        </is>
      </c>
      <c r="E28" s="807" t="n">
        <v>10618</v>
      </c>
      <c r="F28" s="808" t="n"/>
      <c r="G28" s="809" t="inlineStr">
        <is>
          <t>R. L. Trammell, as Sheriff of Roger Mills County, State of Oklahoma</t>
        </is>
      </c>
      <c r="H28" s="809" t="inlineStr">
        <is>
          <t>H. L. Rowley and Myrtie Rowley, HW</t>
        </is>
      </c>
      <c r="I28" s="810" t="inlineStr">
        <is>
          <t>N/2 NE/4 of 31-12N-24W</t>
        </is>
      </c>
      <c r="J28" s="811" t="inlineStr">
        <is>
          <t>ARTI</t>
        </is>
      </c>
      <c r="K28" s="812" t="inlineStr">
        <is>
          <t>No online image confirmed — pull Roger Mills Book D21/507 (1916) at courthouse</t>
        </is>
      </c>
      <c r="L28" s="806" t="inlineStr">
        <is>
          <t>Mineral; amount not stated — confirm from instrument. Gross=tract-map basis.</t>
        </is>
      </c>
      <c r="M28" s="806" t="inlineStr">
        <is>
          <t>Needs source review</t>
        </is>
      </c>
      <c r="N28" s="806" t="inlineStr">
        <is>
          <t>Pull recorded image (Bk/Pg D21/507); confirm doc type, grantor, grantee, legal, dates, and conveyed interest.</t>
        </is>
      </c>
      <c r="O28" s="806" t="inlineStr">
        <is>
          <t>MINERAL DEED</t>
        </is>
      </c>
      <c r="P28" s="807" t="inlineStr">
        <is>
          <t>Review — read instrument (type unclear)</t>
        </is>
      </c>
      <c r="Q28" s="808" t="inlineStr">
        <is>
          <t>Review</t>
        </is>
      </c>
      <c r="R28" s="809" t="inlineStr">
        <is>
          <t>Review</t>
        </is>
      </c>
      <c r="S28" s="809" t="inlineStr">
        <is>
          <t>Review</t>
        </is>
      </c>
      <c r="T28" s="810" t="inlineStr">
        <is>
          <t>Review</t>
        </is>
      </c>
      <c r="U28" s="811" t="inlineStr">
        <is>
          <t>Yes: 1 (legal supports)</t>
        </is>
      </c>
      <c r="V28" s="812" t="inlineStr">
        <is>
          <t>High</t>
        </is>
      </c>
      <c r="W28" s="806" t="inlineStr">
        <is>
          <t>Review — no exact prior-grantee match</t>
        </is>
      </c>
      <c r="X28" s="806" t="inlineStr">
        <is>
          <t>Review</t>
        </is>
      </c>
      <c r="Y28" s="806" t="inlineStr">
        <is>
          <t>Interest amount needs review</t>
        </is>
      </c>
      <c r="Z28" s="806" t="inlineStr">
        <is>
          <t>Review</t>
        </is>
      </c>
      <c r="AA28" s="807" t="inlineStr">
        <is>
          <t>SD — to (D21/507)</t>
        </is>
      </c>
      <c r="AB28" s="808" t="inlineStr">
        <is>
          <t>Needs source review: grantor source, interest amount, instrument type</t>
        </is>
      </c>
    </row>
    <row r="29" ht="108" customFormat="1" customHeight="1" s="23">
      <c r="A29" s="806" t="inlineStr">
        <is>
          <t>1930-001789</t>
        </is>
      </c>
      <c r="B29" s="806" t="n"/>
      <c r="C29" s="806" t="inlineStr">
        <is>
          <t>Agreement</t>
        </is>
      </c>
      <c r="D29" s="806" t="inlineStr">
        <is>
          <t>MIS15/290</t>
        </is>
      </c>
      <c r="E29" s="807" t="n">
        <v>11098</v>
      </c>
      <c r="F29" s="808" t="n">
        <v>11237</v>
      </c>
      <c r="G29" s="809" t="inlineStr">
        <is>
          <t>Lee Aulbert,
Mollie Aulbert</t>
        </is>
      </c>
      <c r="H29" s="809" t="inlineStr">
        <is>
          <t>Roy M. Johnson</t>
        </is>
      </c>
      <c r="I29" s="813" t="inlineStr">
        <is>
          <t>31-12N-24W</t>
        </is>
      </c>
      <c r="J29" s="814" t="inlineStr">
        <is>
          <t>OGL amendment — Lee &amp; Mollie Aulbert → Roy M. Johnson O&amp;G lease (5/20/1930; SW/4 SW/4, S/2 N/2 SW/4 &amp; undiv. 1/2 SE/4, Sec 31-12N-24W): delay rental changed $100 → $50 per 12-mo deferral (reverts to $100 if a well is brought in nearby); all other lease terms remain in force. See recorded instrument for full text.</t>
        </is>
      </c>
      <c r="K29" s="815" t="inlineStr">
        <is>
          <t>OKCountyRecords: 1930-001789</t>
        </is>
      </c>
      <c r="L29" s="806" t="inlineStr">
        <is>
          <t>Other (non-mineral; excluded from mineral NMA). All-section coverage. Gross=tract-map basis.</t>
        </is>
      </c>
      <c r="M29" s="806" t="n"/>
      <c r="N29" s="806" t="n"/>
      <c r="O29" s="806" t="inlineStr">
        <is>
          <t>IGNORE FOR MINERAL OWNERSHIP</t>
        </is>
      </c>
      <c r="P29" s="807" t="inlineStr">
        <is>
          <t>Review — read instrument (type unclear)</t>
        </is>
      </c>
      <c r="Q29" s="808" t="inlineStr">
        <is>
          <t>Review</t>
        </is>
      </c>
      <c r="R29" s="809" t="inlineStr">
        <is>
          <t>Review</t>
        </is>
      </c>
      <c r="S29" s="809" t="inlineStr">
        <is>
          <t>Review</t>
        </is>
      </c>
      <c r="T29" s="813" t="inlineStr">
        <is>
          <t>Review</t>
        </is>
      </c>
      <c r="U29" s="814" t="inlineStr">
        <is>
          <t>Yes: 1, 8 (broad legal)</t>
        </is>
      </c>
      <c r="V29" s="815" t="inlineStr">
        <is>
          <t>Medium</t>
        </is>
      </c>
      <c r="W29" s="806" t="inlineStr">
        <is>
          <t>Review — no exact prior-grantee match</t>
        </is>
      </c>
      <c r="X29" s="806" t="inlineStr">
        <is>
          <t>Review</t>
        </is>
      </c>
      <c r="Y29" s="806" t="inlineStr">
        <is>
          <t>Interest amount needs review</t>
        </is>
      </c>
      <c r="Z29" s="806" t="inlineStr">
        <is>
          <t>Review</t>
        </is>
      </c>
      <c r="AA29" s="807" t="inlineStr">
        <is>
          <t>Agreement — Lee Aulbert, to Roy M. Johnson (MIS15/290)</t>
        </is>
      </c>
      <c r="AB29" s="808" t="inlineStr">
        <is>
          <t>Needs source review: grantor source, interest amount, instrument type</t>
        </is>
      </c>
    </row>
    <row r="30" ht="84" customFormat="1" customHeight="1" s="23">
      <c r="A30" s="806" t="inlineStr">
        <is>
          <t>1930-001819</t>
        </is>
      </c>
      <c r="B30" s="806" t="n"/>
      <c r="C30" s="806" t="inlineStr">
        <is>
          <t>Agreement</t>
        </is>
      </c>
      <c r="D30" s="806" t="inlineStr">
        <is>
          <t>MIS15/330</t>
        </is>
      </c>
      <c r="E30" s="807" t="n">
        <v>11098</v>
      </c>
      <c r="F30" s="808" t="n">
        <v>11237</v>
      </c>
      <c r="G30" s="809" t="inlineStr">
        <is>
          <t>Louis E. Jaques,
Virginia Jaques</t>
        </is>
      </c>
      <c r="H30" s="809" t="inlineStr">
        <is>
          <t>Roy M. Johnson</t>
        </is>
      </c>
      <c r="I30" s="810" t="inlineStr">
        <is>
          <t>31-12N-24W (AOL)</t>
        </is>
      </c>
      <c r="J30" s="814" t="inlineStr">
        <is>
          <t>OGL amendment — Louis E. &amp; Virginia Jaques → Roy M. Johnson O&amp;G lease (5/20/1930; S/2 SE/4 Sec 30 &amp; undiv. int. NE/4 NE/4 Sec 31-12N-24W): delay rental changed $120 → $60 per 12-mo deferral (reverts to $120 if a well is brought in within 4 miles); all other lease terms remain in force. See recorded instrument for full text.</t>
        </is>
      </c>
      <c r="K30" s="815" t="inlineStr">
        <is>
          <t>OKCountyRecords: 1930-001819</t>
        </is>
      </c>
      <c r="L30" s="806" t="inlineStr">
        <is>
          <t>Other (non-mineral; excluded from mineral NMA). All-section coverage. Gross=tract-map basis.</t>
        </is>
      </c>
      <c r="M30" s="806" t="n"/>
      <c r="N30" s="806" t="n"/>
      <c r="O30" s="806" t="inlineStr">
        <is>
          <t>OUTSIDE LANDS</t>
        </is>
      </c>
      <c r="P30" s="807" t="inlineStr">
        <is>
          <t>Review — read instrument (type unclear)</t>
        </is>
      </c>
      <c r="Q30" s="808" t="inlineStr">
        <is>
          <t>Review</t>
        </is>
      </c>
      <c r="R30" s="809" t="inlineStr">
        <is>
          <t>Review</t>
        </is>
      </c>
      <c r="S30" s="809" t="inlineStr">
        <is>
          <t>Review</t>
        </is>
      </c>
      <c r="T30" s="810" t="inlineStr">
        <is>
          <t>Review</t>
        </is>
      </c>
      <c r="U30" s="814" t="inlineStr">
        <is>
          <t>Yes: 1, 8 (broad legal)</t>
        </is>
      </c>
      <c r="V30" s="815" t="inlineStr">
        <is>
          <t>Medium</t>
        </is>
      </c>
      <c r="W30" s="806" t="inlineStr">
        <is>
          <t>Yes — prior grantee match</t>
        </is>
      </c>
      <c r="X30" s="806" t="inlineStr">
        <is>
          <t>Review</t>
        </is>
      </c>
      <c r="Y30" s="806" t="inlineStr">
        <is>
          <t>Interest amount needs review</t>
        </is>
      </c>
      <c r="Z30" s="806" t="inlineStr">
        <is>
          <t>Review</t>
        </is>
      </c>
      <c r="AA30" s="807" t="inlineStr">
        <is>
          <t>Agreement — Louis E. Jaques, to Roy M. Johnson (MIS15/330)</t>
        </is>
      </c>
      <c r="AB30" s="808" t="inlineStr">
        <is>
          <t>Needs source review: interest amount, instrument type</t>
        </is>
      </c>
    </row>
    <row r="31" ht="72" customFormat="1" customHeight="1" s="23">
      <c r="A31" s="806" t="inlineStr">
        <is>
          <t>1931-000994</t>
        </is>
      </c>
      <c r="B31" s="806" t="n"/>
      <c r="C31" s="806" t="inlineStr">
        <is>
          <t>QCD</t>
        </is>
      </c>
      <c r="D31" s="806" t="inlineStr">
        <is>
          <t>D43/608</t>
        </is>
      </c>
      <c r="E31" s="807" t="n">
        <v>11290</v>
      </c>
      <c r="F31" s="808" t="n">
        <v>11578</v>
      </c>
      <c r="G31" s="809" t="inlineStr">
        <is>
          <t>Lawrence E. Shotwell and Ethel Shotwell, HW</t>
        </is>
      </c>
      <c r="H31" s="809" t="inlineStr">
        <is>
          <t>Maggie Bennett,
Pearl L. Davis,
Eli L. Shotwell,
Roy T. Shotwell</t>
        </is>
      </c>
      <c r="I31" s="813" t="inlineStr">
        <is>
          <t>SE/4 NE/4, NE/4 SE/4 of 31-12N-24W</t>
        </is>
      </c>
      <c r="J31" s="811" t="inlineStr">
        <is>
          <t>ARTI
Chain note: source of title — MINERAL DEED 1922-000463 at D31/637, W. C. Danforth and Susie Danforth, HW to Benjamin H. Shotwell, covering NE/4 SE/4, SE/4 NE/4 of 31-12N-24W, interest stated: ARTI. Confirm source instrument before relying on this conveyance.</t>
        </is>
      </c>
      <c r="K31" s="815" t="inlineStr">
        <is>
          <t>OKCountyRecords: 1931-000994</t>
        </is>
      </c>
      <c r="L31" s="806" t="inlineStr">
        <is>
          <t>Mineral; basis Conv Amt(dec). Gross=tract-map basis.</t>
        </is>
      </c>
      <c r="M31" s="806" t="inlineStr">
        <is>
          <t>CURRENT OWNER SOURCE</t>
        </is>
      </c>
      <c r="N31" s="806" t="n"/>
      <c r="O31" s="806" t="inlineStr">
        <is>
          <t>MINERAL DEED</t>
        </is>
      </c>
      <c r="P31" s="807" t="inlineStr">
        <is>
          <t>Chain — deed (confirm minerals vs surface from instrument)</t>
        </is>
      </c>
      <c r="Q31" s="808" t="inlineStr">
        <is>
          <t>Yes</t>
        </is>
      </c>
      <c r="R31" s="809" t="inlineStr">
        <is>
          <t>No</t>
        </is>
      </c>
      <c r="S31" s="809" t="inlineStr">
        <is>
          <t>Review</t>
        </is>
      </c>
      <c r="T31" s="813" t="inlineStr">
        <is>
          <t>No</t>
        </is>
      </c>
      <c r="U31" s="814" t="inlineStr">
        <is>
          <t>Legal maps to 3, 10; helper says 3, 8</t>
        </is>
      </c>
      <c r="V31" s="815" t="inlineStr">
        <is>
          <t>Review</t>
        </is>
      </c>
      <c r="W31" s="806" t="inlineStr">
        <is>
          <t>Review — no exact prior-grantee match</t>
        </is>
      </c>
      <c r="X31" s="806" t="inlineStr">
        <is>
          <t>Yes — on Tract 3 owner list</t>
        </is>
      </c>
      <c r="Y31" s="806" t="inlineStr">
        <is>
          <t>Candidate 1 (helper — confirm from image)</t>
        </is>
      </c>
      <c r="Z31" s="806" t="inlineStr">
        <is>
          <t>Medium — helper value</t>
        </is>
      </c>
      <c r="AA31" s="807" t="inlineStr">
        <is>
          <t>Quit Claim Deed — Lawrence E. Shotwell and Ethel to Maggie Bennett, (D43/608)</t>
        </is>
      </c>
      <c r="AB31" s="808" t="inlineStr">
        <is>
          <t>Needs source review: tract, grantor source</t>
        </is>
      </c>
    </row>
    <row r="32" ht="96" customFormat="1" customHeight="1" s="23">
      <c r="A32" s="806" t="inlineStr">
        <is>
          <t>1931-000573</t>
        </is>
      </c>
      <c r="B32" s="806" t="n"/>
      <c r="C32" s="806" t="inlineStr">
        <is>
          <t>Deed</t>
        </is>
      </c>
      <c r="D32" s="806" t="inlineStr">
        <is>
          <t>D41/447</t>
        </is>
      </c>
      <c r="E32" s="807" t="n">
        <v>11395</v>
      </c>
      <c r="F32" s="808" t="n">
        <v>11395</v>
      </c>
      <c r="G32" s="809" t="inlineStr">
        <is>
          <t>Thomas O. Hambrook and Flora E. Hambrook, HW</t>
        </is>
      </c>
      <c r="H32" s="809" t="inlineStr">
        <is>
          <t>James G. Hambrook</t>
        </is>
      </c>
      <c r="I32" s="810" t="inlineStr">
        <is>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is>
      </c>
      <c r="J32" s="811" t="inlineStr">
        <is>
          <t>ARTI
Chain note: source of title — MINERAL DEED 1907-001545 at D11/209, Herbert E. McGuire and Claude J. McGuire, HW to Mark Hambrook, covering N/2 of Lot 3, N/2 NE/4 SE/4 of 31-12N-24W, interest stated: ARTI. Confirm source instrument before relying on this conveyance.</t>
        </is>
      </c>
      <c r="K32" s="815" t="inlineStr">
        <is>
          <t>OKCountyRecords: 1931-000573</t>
        </is>
      </c>
      <c r="L32" s="806" t="inlineStr">
        <is>
          <t>Mineral; basis Conv Amt(dec). Gross acres unresolved. Gross=tract-map basis.</t>
        </is>
      </c>
      <c r="M32" s="806" t="n"/>
      <c r="N32" s="806" t="n"/>
      <c r="O32" s="806" t="inlineStr">
        <is>
          <t>MINERAL DEED</t>
        </is>
      </c>
      <c r="P32" s="807" t="inlineStr">
        <is>
          <t>Do Not Chain — other section lands</t>
        </is>
      </c>
      <c r="Q32" s="808" t="inlineStr">
        <is>
          <t>Yes</t>
        </is>
      </c>
      <c r="R32" s="809" t="inlineStr">
        <is>
          <t>No</t>
        </is>
      </c>
      <c r="S32" s="809" t="inlineStr">
        <is>
          <t>Review</t>
        </is>
      </c>
      <c r="T32" s="810" t="inlineStr">
        <is>
          <t>No</t>
        </is>
      </c>
      <c r="U32" s="814" t="inlineStr">
        <is>
          <t>Other section — no Sec 31 tract</t>
        </is>
      </c>
      <c r="V32" s="815" t="inlineStr">
        <is>
          <t>High</t>
        </is>
      </c>
      <c r="W32" s="806" t="inlineStr">
        <is>
          <t>Review — no exact prior-grantee match</t>
        </is>
      </c>
      <c r="X32" s="806" t="inlineStr">
        <is>
          <t>Review</t>
        </is>
      </c>
      <c r="Y32" s="806" t="inlineStr">
        <is>
          <t>Candidate 1 (helper — confirm from image)</t>
        </is>
      </c>
      <c r="Z32" s="806" t="inlineStr">
        <is>
          <t>Medium — helper value</t>
        </is>
      </c>
      <c r="AA32" s="807" t="inlineStr">
        <is>
          <t>Deed — Thomas O. Hambrook and Flora E to James G. Hambrook (D41/447)</t>
        </is>
      </c>
      <c r="AB32" s="808" t="inlineStr">
        <is>
          <t>Needs source review: grantor source</t>
        </is>
      </c>
    </row>
    <row r="33" ht="144" customFormat="1" customHeight="1" s="23">
      <c r="A33" s="806" t="inlineStr">
        <is>
          <t>1932-000511</t>
        </is>
      </c>
      <c r="B33" s="806" t="n"/>
      <c r="C33" s="806" t="inlineStr">
        <is>
          <t>WD</t>
        </is>
      </c>
      <c r="D33" s="806" t="inlineStr">
        <is>
          <t>D46/89</t>
        </is>
      </c>
      <c r="E33" s="807" t="n">
        <v>12035</v>
      </c>
      <c r="F33" s="808" t="n">
        <v>12035</v>
      </c>
      <c r="G33" s="809" t="inlineStr">
        <is>
          <t>James G. Hambrook</t>
        </is>
      </c>
      <c r="H33" s="809" t="inlineStr">
        <is>
          <t>Lillie Hambrook</t>
        </is>
      </c>
      <c r="I33" s="813" t="inlineStr">
        <is>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is>
      </c>
      <c r="J33" s="814" t="inlineStr">
        <is>
          <t>ARTI</t>
        </is>
      </c>
      <c r="K33" s="815" t="inlineStr">
        <is>
          <t>OKCountyRecords: 1932-000511</t>
        </is>
      </c>
      <c r="L33" s="806" t="inlineStr">
        <is>
          <t>Mineral; basis Conv Amt(dec). Gross acres unresolved. Gross=tract-map basis.</t>
        </is>
      </c>
      <c r="M33" s="806" t="inlineStr">
        <is>
          <t>CURRENT OWNER SOURCE</t>
        </is>
      </c>
      <c r="N33" s="806" t="n"/>
      <c r="O33" s="806" t="inlineStr">
        <is>
          <t>OUTSIDE LANDS</t>
        </is>
      </c>
      <c r="P33" s="807" t="inlineStr">
        <is>
          <t>Do Not Chain — other section lands</t>
        </is>
      </c>
      <c r="Q33" s="808" t="inlineStr">
        <is>
          <t>Yes</t>
        </is>
      </c>
      <c r="R33" s="809" t="inlineStr">
        <is>
          <t>No</t>
        </is>
      </c>
      <c r="S33" s="809" t="inlineStr">
        <is>
          <t>Review</t>
        </is>
      </c>
      <c r="T33" s="813" t="inlineStr">
        <is>
          <t>No</t>
        </is>
      </c>
      <c r="U33" s="814" t="inlineStr">
        <is>
          <t>Other section — no Sec 31 tract</t>
        </is>
      </c>
      <c r="V33" s="815" t="inlineStr">
        <is>
          <t>High</t>
        </is>
      </c>
      <c r="W33" s="806" t="inlineStr">
        <is>
          <t>Yes — prior grantee match</t>
        </is>
      </c>
      <c r="X33" s="806" t="inlineStr">
        <is>
          <t>Review</t>
        </is>
      </c>
      <c r="Y33" s="806" t="inlineStr">
        <is>
          <t>Candidate 1 (helper — confirm from image)</t>
        </is>
      </c>
      <c r="Z33" s="806" t="inlineStr">
        <is>
          <t>Medium — helper value</t>
        </is>
      </c>
      <c r="AA33" s="807" t="inlineStr">
        <is>
          <t>Warranty Deed — James G. Hambrook to Lillie Hambrook (D46/89)</t>
        </is>
      </c>
      <c r="AB33" s="808" t="n"/>
    </row>
    <row r="34" ht="60" customFormat="1" customHeight="1" s="23">
      <c r="A34" s="806" t="inlineStr">
        <is>
          <t>2005-008386</t>
        </is>
      </c>
      <c r="B34" s="806" t="n"/>
      <c r="C34" s="806" t="inlineStr">
        <is>
          <t>Order and DEC</t>
        </is>
      </c>
      <c r="D34" s="806" t="inlineStr">
        <is>
          <t>1816/41</t>
        </is>
      </c>
      <c r="E34" s="807" t="n">
        <v>12655</v>
      </c>
      <c r="F34" s="808" t="n">
        <v>38695</v>
      </c>
      <c r="G34" s="809" t="inlineStr">
        <is>
          <t>Roger Mills County Court
RE: In the Matter of the Estate of Louis E. Jaques, deceased</t>
        </is>
      </c>
      <c r="H34" s="809" t="inlineStr">
        <is>
          <t>Virginia Jaques, widow, 1/2,
Ethel Brister, 1/2</t>
        </is>
      </c>
      <c r="I34" s="813" t="inlineStr">
        <is>
          <t>N/2 NE/4 of 31-12N-24W (AOL)</t>
        </is>
      </c>
      <c r="J34" s="814" t="inlineStr">
        <is>
          <t>ARTI</t>
        </is>
      </c>
      <c r="K34" s="815" t="inlineStr">
        <is>
          <t>OKCountyRecords: 2005-008386</t>
        </is>
      </c>
      <c r="L34" s="806" t="inlineStr">
        <is>
          <t>Mineral; basis Conv Amt(dec). Gross=tract-map basis.</t>
        </is>
      </c>
      <c r="M34" s="806" t="inlineStr">
        <is>
          <t>CURRENT OWNER SOURCE</t>
        </is>
      </c>
      <c r="N34" s="806" t="n"/>
      <c r="O34" s="806" t="inlineStr">
        <is>
          <t>OUTSIDE LANDS</t>
        </is>
      </c>
      <c r="P34" s="807" t="inlineStr">
        <is>
          <t>Chain — title support (succession/entity/probate)</t>
        </is>
      </c>
      <c r="Q34" s="808" t="inlineStr">
        <is>
          <t>Yes</t>
        </is>
      </c>
      <c r="R34" s="809" t="inlineStr">
        <is>
          <t>No</t>
        </is>
      </c>
      <c r="S34" s="809" t="inlineStr">
        <is>
          <t>Yes</t>
        </is>
      </c>
      <c r="T34" s="813" t="inlineStr">
        <is>
          <t>No</t>
        </is>
      </c>
      <c r="U34" s="814" t="inlineStr">
        <is>
          <t>Yes: 1 (legal supports)</t>
        </is>
      </c>
      <c r="V34" s="815" t="inlineStr">
        <is>
          <t>High</t>
        </is>
      </c>
      <c r="W34" s="806" t="inlineStr">
        <is>
          <t>Review — no exact prior-grantee match</t>
        </is>
      </c>
      <c r="X34" s="806" t="inlineStr">
        <is>
          <t>Review</t>
        </is>
      </c>
      <c r="Y34" s="806" t="inlineStr">
        <is>
          <t>Candidate 1 (helper — confirm from image)</t>
        </is>
      </c>
      <c r="Z34" s="806" t="inlineStr">
        <is>
          <t>Medium — helper value</t>
        </is>
      </c>
      <c r="AA34" s="807" t="inlineStr">
        <is>
          <t>Order and Final Decree — Roger Mills County Court to Virginia Jaques, widow, 1/2, (1816/41)</t>
        </is>
      </c>
      <c r="AB34" s="808" t="inlineStr">
        <is>
          <t>Needs source review: grantor source</t>
        </is>
      </c>
    </row>
    <row r="35" ht="60" customFormat="1" customHeight="1" s="23">
      <c r="A35" s="806" t="inlineStr">
        <is>
          <t>1935-000201</t>
        </is>
      </c>
      <c r="B35" s="806" t="n"/>
      <c r="C35" s="806" t="inlineStr">
        <is>
          <t>QCD</t>
        </is>
      </c>
      <c r="D35" s="806" t="inlineStr">
        <is>
          <t>D45/395</t>
        </is>
      </c>
      <c r="E35" s="807" t="n">
        <v>12836</v>
      </c>
      <c r="F35" s="808" t="n">
        <v>12844</v>
      </c>
      <c r="G35" s="809" t="inlineStr">
        <is>
          <t>Ethel Brister, heir of L. E. Jaques</t>
        </is>
      </c>
      <c r="H35" s="809" t="inlineStr">
        <is>
          <t>Virginia Jaques</t>
        </is>
      </c>
      <c r="I35" s="810" t="inlineStr">
        <is>
          <t>N/2 NE/4 of 31-12N-24W (AOL)</t>
        </is>
      </c>
      <c r="J35" s="814" t="inlineStr">
        <is>
          <t>ARTI</t>
        </is>
      </c>
      <c r="K35" s="815" t="inlineStr">
        <is>
          <t>OKCountyRecords: 1935-000201</t>
        </is>
      </c>
      <c r="L35" s="806" t="inlineStr">
        <is>
          <t>Mineral; basis Conv Amt(dec). Gross=tract-map basis.</t>
        </is>
      </c>
      <c r="M35" s="806" t="inlineStr">
        <is>
          <t>CURRENT OWNER SOURCE</t>
        </is>
      </c>
      <c r="N35" s="806" t="n"/>
      <c r="O35" s="806" t="inlineStr">
        <is>
          <t>OUTSIDE LANDS</t>
        </is>
      </c>
      <c r="P35" s="807" t="inlineStr">
        <is>
          <t>Chain — deed (confirm minerals vs surface from instrument)</t>
        </is>
      </c>
      <c r="Q35" s="808" t="inlineStr">
        <is>
          <t>Yes</t>
        </is>
      </c>
      <c r="R35" s="809" t="inlineStr">
        <is>
          <t>No</t>
        </is>
      </c>
      <c r="S35" s="809" t="inlineStr">
        <is>
          <t>Review</t>
        </is>
      </c>
      <c r="T35" s="810" t="inlineStr">
        <is>
          <t>No</t>
        </is>
      </c>
      <c r="U35" s="814" t="inlineStr">
        <is>
          <t>Yes: 1 (legal supports)</t>
        </is>
      </c>
      <c r="V35" s="815" t="inlineStr">
        <is>
          <t>High</t>
        </is>
      </c>
      <c r="W35" s="806" t="inlineStr">
        <is>
          <t>Review — no exact prior-grantee match</t>
        </is>
      </c>
      <c r="X35" s="806" t="inlineStr">
        <is>
          <t>Yes — on Tract 1 owner list</t>
        </is>
      </c>
      <c r="Y35" s="806" t="inlineStr">
        <is>
          <t>Candidate 1 (helper — confirm from image)</t>
        </is>
      </c>
      <c r="Z35" s="806" t="inlineStr">
        <is>
          <t>Medium — helper value</t>
        </is>
      </c>
      <c r="AA35" s="807" t="inlineStr">
        <is>
          <t>Quit Claim Deed — Ethel Brister, heir of L. E. J to Virginia Jaques (D45/395)</t>
        </is>
      </c>
      <c r="AB35" s="808" t="inlineStr">
        <is>
          <t>Needs source review: grantor source</t>
        </is>
      </c>
    </row>
    <row r="36" ht="96" customFormat="1" customHeight="1" s="23">
      <c r="A36" s="806" t="inlineStr">
        <is>
          <t>1935-000554</t>
        </is>
      </c>
      <c r="B36" s="806" t="n"/>
      <c r="C36" s="806" t="inlineStr">
        <is>
          <t>WD</t>
        </is>
      </c>
      <c r="D36" s="806" t="inlineStr">
        <is>
          <t>D46/540</t>
        </is>
      </c>
      <c r="E36" s="807" t="n">
        <v>13094</v>
      </c>
      <c r="F36" s="808" t="n">
        <v>13121</v>
      </c>
      <c r="G36" s="809" t="inlineStr">
        <is>
          <t>Thomas O. Hambrook and Flora E. Hambrook, HW</t>
        </is>
      </c>
      <c r="H36" s="809" t="inlineStr">
        <is>
          <t>H. M. Carter</t>
        </is>
      </c>
      <c r="I36" s="810" t="inlineStr">
        <is>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is>
      </c>
      <c r="J36" s="811" t="inlineStr">
        <is>
          <t>ARTI
Chain note: source of title — MINERAL DEED 1907-001545 at D11/209, Herbert E. McGuire and Claude J. McGuire, HW to Mark Hambrook, covering N/2 of Lot 3, N/2 NE/4 SE/4 of 31-12N-24W, interest stated: ARTI. Confirm source instrument before relying on this conveyance.</t>
        </is>
      </c>
      <c r="K36" s="815" t="inlineStr">
        <is>
          <t>OKCountyRecords: 1935-000554</t>
        </is>
      </c>
      <c r="L36" s="806" t="inlineStr">
        <is>
          <t>Mineral; basis Conv Amt(dec). Gross acres unresolved. Gross=tract-map basis.</t>
        </is>
      </c>
      <c r="M36" s="806" t="inlineStr">
        <is>
          <t>CURRENT OWNER SOURCE</t>
        </is>
      </c>
      <c r="N36" s="806" t="n"/>
      <c r="O36" s="806" t="inlineStr">
        <is>
          <t>MINERAL DEED</t>
        </is>
      </c>
      <c r="P36" s="807" t="inlineStr">
        <is>
          <t>Do Not Chain — other section lands</t>
        </is>
      </c>
      <c r="Q36" s="808" t="inlineStr">
        <is>
          <t>Yes</t>
        </is>
      </c>
      <c r="R36" s="809" t="inlineStr">
        <is>
          <t>No</t>
        </is>
      </c>
      <c r="S36" s="809" t="inlineStr">
        <is>
          <t>Review</t>
        </is>
      </c>
      <c r="T36" s="810" t="inlineStr">
        <is>
          <t>No</t>
        </is>
      </c>
      <c r="U36" s="814" t="inlineStr">
        <is>
          <t>Other section — no Sec 31 tract</t>
        </is>
      </c>
      <c r="V36" s="815" t="inlineStr">
        <is>
          <t>High</t>
        </is>
      </c>
      <c r="W36" s="806" t="inlineStr">
        <is>
          <t>Review — no exact prior-grantee match</t>
        </is>
      </c>
      <c r="X36" s="806" t="inlineStr">
        <is>
          <t>Review</t>
        </is>
      </c>
      <c r="Y36" s="806" t="inlineStr">
        <is>
          <t>Candidate 1 (helper — confirm from image)</t>
        </is>
      </c>
      <c r="Z36" s="806" t="inlineStr">
        <is>
          <t>Medium — helper value</t>
        </is>
      </c>
      <c r="AA36" s="807" t="inlineStr">
        <is>
          <t>Warranty Deed — Thomas O. Hambrook and Flora E to H. M. Carter (D46/540)</t>
        </is>
      </c>
      <c r="AB36" s="808" t="inlineStr">
        <is>
          <t>Needs source review: grantor source</t>
        </is>
      </c>
    </row>
    <row r="37" ht="60" customFormat="1" customHeight="1" s="23">
      <c r="A37" s="806" t="inlineStr">
        <is>
          <t>1937-000416</t>
        </is>
      </c>
      <c r="B37" s="806" t="n"/>
      <c r="C37" s="806" t="inlineStr">
        <is>
          <t>WD</t>
        </is>
      </c>
      <c r="D37" s="806" t="inlineStr">
        <is>
          <t>D48/72</t>
        </is>
      </c>
      <c r="E37" s="807" t="n">
        <v>13545</v>
      </c>
      <c r="F37" s="808" t="n">
        <v>13545</v>
      </c>
      <c r="G37" s="809" t="inlineStr">
        <is>
          <t>Virginia Jaques and N. Virgina Jacques, one and the same person, a widow</t>
        </is>
      </c>
      <c r="H37" s="809" t="inlineStr">
        <is>
          <t>H. M. Carter</t>
        </is>
      </c>
      <c r="I37" s="810" t="inlineStr">
        <is>
          <t>N/2 NE/4 of 31-12N-24W (AOL)</t>
        </is>
      </c>
      <c r="J37" s="811" t="inlineStr">
        <is>
          <t>ARTI
Subject to 1/2 of the royalty sold to Panhandle Co-Operative Royalty Company</t>
        </is>
      </c>
      <c r="K37" s="815" t="inlineStr">
        <is>
          <t>OKCountyRecords: 1937-000416</t>
        </is>
      </c>
      <c r="L37" s="806" t="inlineStr">
        <is>
          <t>Mineral; basis Conv Amt(dec). Gross=tract-map basis.</t>
        </is>
      </c>
      <c r="M37" s="806" t="inlineStr">
        <is>
          <t>CURRENT OWNER SOURCE</t>
        </is>
      </c>
      <c r="N37" s="806" t="n"/>
      <c r="O37" s="806" t="inlineStr">
        <is>
          <t>OUTSIDE LANDS</t>
        </is>
      </c>
      <c r="P37" s="807" t="inlineStr">
        <is>
          <t>Chain — deed (confirm minerals vs surface from instrument)</t>
        </is>
      </c>
      <c r="Q37" s="808" t="inlineStr">
        <is>
          <t>Yes</t>
        </is>
      </c>
      <c r="R37" s="809" t="inlineStr">
        <is>
          <t>No</t>
        </is>
      </c>
      <c r="S37" s="809" t="inlineStr">
        <is>
          <t>Review</t>
        </is>
      </c>
      <c r="T37" s="810" t="inlineStr">
        <is>
          <t>No</t>
        </is>
      </c>
      <c r="U37" s="814" t="inlineStr">
        <is>
          <t>Yes: 1 (legal supports)</t>
        </is>
      </c>
      <c r="V37" s="815" t="inlineStr">
        <is>
          <t>High</t>
        </is>
      </c>
      <c r="W37" s="806" t="inlineStr">
        <is>
          <t>Probable — name-normalized match to Runsheet 33 grantee; confirm</t>
        </is>
      </c>
      <c r="X37" s="806" t="inlineStr">
        <is>
          <t>Yes — on Tract 1 owner list</t>
        </is>
      </c>
      <c r="Y37" s="806" t="inlineStr">
        <is>
          <t>Candidate 1 (helper — confirm from image)</t>
        </is>
      </c>
      <c r="Z37" s="806" t="inlineStr">
        <is>
          <t>Medium — helper value</t>
        </is>
      </c>
      <c r="AA37" s="807" t="inlineStr">
        <is>
          <t>Warranty Deed — Virginia Jaques and N. Virgina to H. M. Carter (D48/72)</t>
        </is>
      </c>
      <c r="AB37" s="808" t="inlineStr">
        <is>
          <t>Needs source review: grantor source</t>
        </is>
      </c>
    </row>
    <row r="38" ht="84" customFormat="1" customHeight="1" s="23">
      <c r="A38" s="806" t="inlineStr">
        <is>
          <t>1938-000632</t>
        </is>
      </c>
      <c r="B38" s="806" t="n"/>
      <c r="C38" s="806" t="inlineStr">
        <is>
          <t>Affidavit</t>
        </is>
      </c>
      <c r="D38" s="806" t="inlineStr">
        <is>
          <t>MIS19/466</t>
        </is>
      </c>
      <c r="E38" s="807" t="n">
        <v>13938</v>
      </c>
      <c r="F38" s="808" t="n">
        <v>13924</v>
      </c>
      <c r="G38" s="809" t="inlineStr">
        <is>
          <t>M. R. Slief</t>
        </is>
      </c>
      <c r="H38" s="809" t="inlineStr">
        <is>
          <t>The Public</t>
        </is>
      </c>
      <c r="I38" s="813" t="inlineStr">
        <is>
          <t>All of 31-12N-24W (AOL)</t>
        </is>
      </c>
      <c r="J38" s="814" t="inlineStr">
        <is>
          <t>Affidavit of identity (MR Slief): James G. Hambrook = J. G. Hambrook (Probate #744, an heir of Mark Hambrook, dec'd); re the 2/20/1931 deed to Thomas O. Hambrook (Bk 41 W. Deeds/448) covering a metes-and-bounds tract in the W/2 of Sec 31-12N-24W. See recorded instrument for full text.</t>
        </is>
      </c>
      <c r="K38" s="815" t="inlineStr">
        <is>
          <t>OKCountyRecords: 1938-000632</t>
        </is>
      </c>
      <c r="L38" s="806" t="inlineStr">
        <is>
          <t>Other (non-mineral; excluded from mineral NMA). All-section coverage. Gross=tract-map basis.</t>
        </is>
      </c>
      <c r="M38" s="806" t="inlineStr">
        <is>
          <t>OK</t>
        </is>
      </c>
      <c r="N38" s="806" t="inlineStr">
        <is>
          <t>Non-conveying — notice/affidavit/address change (The Public).</t>
        </is>
      </c>
      <c r="O38" s="806" t="inlineStr">
        <is>
          <t>OUTSIDE LANDS</t>
        </is>
      </c>
      <c r="P38" s="807" t="inlineStr">
        <is>
          <t>Chain — title support (succession/entity/probate)</t>
        </is>
      </c>
      <c r="Q38" s="808" t="inlineStr">
        <is>
          <t>Yes</t>
        </is>
      </c>
      <c r="R38" s="809" t="inlineStr">
        <is>
          <t>No</t>
        </is>
      </c>
      <c r="S38" s="809" t="inlineStr">
        <is>
          <t>Yes</t>
        </is>
      </c>
      <c r="T38" s="813" t="inlineStr">
        <is>
          <t>No</t>
        </is>
      </c>
      <c r="U38" s="814" t="inlineStr">
        <is>
          <t>Yes: 1, 8 (broad legal)</t>
        </is>
      </c>
      <c r="V38" s="815" t="inlineStr">
        <is>
          <t>Medium</t>
        </is>
      </c>
      <c r="W38" s="806" t="inlineStr">
        <is>
          <t>Review — no exact prior-grantee match</t>
        </is>
      </c>
      <c r="X38" s="806" t="inlineStr">
        <is>
          <t>Review</t>
        </is>
      </c>
      <c r="Y38" s="806" t="inlineStr">
        <is>
          <t>Interest amount needs review</t>
        </is>
      </c>
      <c r="Z38" s="806" t="inlineStr">
        <is>
          <t>Review</t>
        </is>
      </c>
      <c r="AA38" s="807" t="inlineStr">
        <is>
          <t>Affidavit — M. R. Slief to The Public (MIS19/466)</t>
        </is>
      </c>
      <c r="AB38" s="808" t="inlineStr">
        <is>
          <t>Needs source review: grantor source, interest amount</t>
        </is>
      </c>
    </row>
    <row r="39" ht="72" customFormat="1" customHeight="1" s="23">
      <c r="A39" s="806" t="inlineStr">
        <is>
          <t>1939-001120</t>
        </is>
      </c>
      <c r="B39" s="806" t="n"/>
      <c r="C39" s="806" t="inlineStr">
        <is>
          <t>QCD</t>
        </is>
      </c>
      <c r="D39" s="806" t="inlineStr">
        <is>
          <t>QCD3/491</t>
        </is>
      </c>
      <c r="E39" s="807" t="n">
        <v>14235</v>
      </c>
      <c r="F39" s="808" t="n">
        <v>14289</v>
      </c>
      <c r="G39" s="809" t="inlineStr">
        <is>
          <t>Jack Brister and Ethel Brister, HW</t>
        </is>
      </c>
      <c r="H39" s="809" t="inlineStr">
        <is>
          <t>Virginia Jaques</t>
        </is>
      </c>
      <c r="I39" s="810" t="inlineStr">
        <is>
          <t>N/2 NE/4 of 31-12N-24W</t>
        </is>
      </c>
      <c r="J39" s="811" t="inlineStr">
        <is>
          <t>ARTI, to correct deed at 45/395
Chain note: no source of title into Jack Brister and Ethel Brister, HW located of record. Confirm ownership before crediting this conveyance.</t>
        </is>
      </c>
      <c r="K39" s="815" t="inlineStr">
        <is>
          <t>OKCountyRecords: 1939-001120</t>
        </is>
      </c>
      <c r="L39" s="806" t="inlineStr">
        <is>
          <t>Mineral; basis Conv Amt(dec). Gross=tract-map basis.</t>
        </is>
      </c>
      <c r="M39" s="806" t="inlineStr">
        <is>
          <t>CURRENT OWNER SOURCE</t>
        </is>
      </c>
      <c r="N39" s="806" t="n"/>
      <c r="O39" s="806" t="inlineStr">
        <is>
          <t>EASEMENT</t>
        </is>
      </c>
      <c r="P39" s="807" t="inlineStr">
        <is>
          <t>Chain — deed (confirm minerals vs surface from instrument)</t>
        </is>
      </c>
      <c r="Q39" s="808" t="inlineStr">
        <is>
          <t>Yes</t>
        </is>
      </c>
      <c r="R39" s="809" t="inlineStr">
        <is>
          <t>No</t>
        </is>
      </c>
      <c r="S39" s="809" t="inlineStr">
        <is>
          <t>Review</t>
        </is>
      </c>
      <c r="T39" s="810" t="inlineStr">
        <is>
          <t>No</t>
        </is>
      </c>
      <c r="U39" s="814" t="inlineStr">
        <is>
          <t>Yes: 1 (legal supports)</t>
        </is>
      </c>
      <c r="V39" s="815" t="inlineStr">
        <is>
          <t>High</t>
        </is>
      </c>
      <c r="W39" s="806" t="inlineStr">
        <is>
          <t>No — no source located</t>
        </is>
      </c>
      <c r="X39" s="806" t="inlineStr">
        <is>
          <t>Yes — on Tract 1 owner list</t>
        </is>
      </c>
      <c r="Y39" s="806" t="inlineStr">
        <is>
          <t>Candidate 1 (helper — confirm from image)</t>
        </is>
      </c>
      <c r="Z39" s="806" t="inlineStr">
        <is>
          <t>Medium — helper value</t>
        </is>
      </c>
      <c r="AA39" s="807" t="inlineStr">
        <is>
          <t>Quit Claim Deed — Jack Brister and Ethel Brister to Virginia Jaques (QCD3/491)</t>
        </is>
      </c>
      <c r="AB39" s="808" t="inlineStr">
        <is>
          <t>Needs source review: no source of title</t>
        </is>
      </c>
    </row>
    <row r="40" ht="60" customFormat="1" customHeight="1" s="23">
      <c r="A40" s="806" t="inlineStr">
        <is>
          <t>1942-000630</t>
        </is>
      </c>
      <c r="B40" s="806" t="n"/>
      <c r="C40" s="806" t="inlineStr">
        <is>
          <t>DEC and Distribution</t>
        </is>
      </c>
      <c r="D40" s="806" t="inlineStr">
        <is>
          <t>MIS21/471</t>
        </is>
      </c>
      <c r="E40" s="807" t="n">
        <v>15490</v>
      </c>
      <c r="F40" s="808" t="n">
        <v>15490</v>
      </c>
      <c r="G40" s="809" t="inlineStr">
        <is>
          <t>Beckham County Court,
RE: In the Matter of the Estate of Swinburn J. Stewart, Deceased</t>
        </is>
      </c>
      <c r="H40" s="809" t="inlineStr">
        <is>
          <t>Gladys Priest, 1/4,
Swinburn J. Stewart, Jr., 1/4,
Margaret Standiford, 1/4,
Mary Margaret Wilson, 1/4</t>
        </is>
      </c>
      <c r="I40" s="810" t="inlineStr">
        <is>
          <t>SE/4 SW/4 of 31-12N-24W (AOL)</t>
        </is>
      </c>
      <c r="J40" s="814" t="inlineStr">
        <is>
          <t>ARTI, An undivided interest</t>
        </is>
      </c>
      <c r="K40" s="815" t="inlineStr">
        <is>
          <t>OKCountyRecords: 1942-000630</t>
        </is>
      </c>
      <c r="L40" s="806" t="inlineStr">
        <is>
          <t>Mineral; basis Conv Amt(dec). Gross=tract-map basis.</t>
        </is>
      </c>
      <c r="M40" s="806" t="inlineStr">
        <is>
          <t>CURRENT OWNER SOURCE</t>
        </is>
      </c>
      <c r="N40" s="806" t="n"/>
      <c r="O40" s="806" t="inlineStr">
        <is>
          <t>OUTSIDE LANDS</t>
        </is>
      </c>
      <c r="P40" s="807" t="inlineStr">
        <is>
          <t>Chain — title support (succession/entity/probate)</t>
        </is>
      </c>
      <c r="Q40" s="808" t="inlineStr">
        <is>
          <t>Yes</t>
        </is>
      </c>
      <c r="R40" s="809" t="inlineStr">
        <is>
          <t>No</t>
        </is>
      </c>
      <c r="S40" s="809" t="inlineStr">
        <is>
          <t>Yes</t>
        </is>
      </c>
      <c r="T40" s="810" t="inlineStr">
        <is>
          <t>No</t>
        </is>
      </c>
      <c r="U40" s="814" t="inlineStr">
        <is>
          <t>Yes: 5 (legal supports)</t>
        </is>
      </c>
      <c r="V40" s="815" t="inlineStr">
        <is>
          <t>High</t>
        </is>
      </c>
      <c r="W40" s="806" t="inlineStr">
        <is>
          <t>Review — no exact prior-grantee match</t>
        </is>
      </c>
      <c r="X40" s="806" t="inlineStr">
        <is>
          <t>Review</t>
        </is>
      </c>
      <c r="Y40" s="806" t="inlineStr">
        <is>
          <t>Candidate 1 (helper — confirm from image)</t>
        </is>
      </c>
      <c r="Z40" s="806" t="inlineStr">
        <is>
          <t>Medium — helper value</t>
        </is>
      </c>
      <c r="AA40" s="807" t="inlineStr">
        <is>
          <t>Final Decree and Distribution — Beckham County Court, to Gladys Priest, 1/4, (MIS21/471)</t>
        </is>
      </c>
      <c r="AB40" s="808" t="inlineStr">
        <is>
          <t>Needs source review: grantor source</t>
        </is>
      </c>
    </row>
    <row r="41" ht="84" customFormat="1" customHeight="1" s="23">
      <c r="A41" s="806" t="inlineStr">
        <is>
          <t>1945-000171</t>
        </is>
      </c>
      <c r="B41" s="806" t="n"/>
      <c r="C41" s="806" t="inlineStr">
        <is>
          <t>WD</t>
        </is>
      </c>
      <c r="D41" s="806" t="inlineStr">
        <is>
          <t>D55/254</t>
        </is>
      </c>
      <c r="E41" s="807" t="n">
        <v>16434</v>
      </c>
      <c r="F41" s="808" t="n">
        <v>16508</v>
      </c>
      <c r="G41" s="809" t="inlineStr">
        <is>
          <t>Maggie Davis, formerly Maggie Bennett &amp; H. V. Davis, wife and husband; Eli L. Shotwell &amp; Ida M. Shotwell husband &amp; wife; Pearl L. Davis, &amp; O. L. Davis, wife &amp; husband; Roy T. Shotwell &amp; Josie A.
Shotwell, husband &amp; wife; Ida M. Cuff and A. M. Cuff, wife and husband</t>
        </is>
      </c>
      <c r="H41" s="809" t="inlineStr">
        <is>
          <t>H. M. Carter</t>
        </is>
      </c>
      <c r="I41" s="810" t="inlineStr">
        <is>
          <t>SE/4 NE/4, NE/4 SE/4 of 31-12N-24W</t>
        </is>
      </c>
      <c r="J41" s="811" t="inlineStr">
        <is>
          <t>ARTI
Chain note: no source of title into Maggie Davis, formerly Maggie Bennett &amp; H. V. Davis, wife and husband; Eli L. Shotwell &amp; Ida M. Shotwell husband &amp; wife; Pearl L. Davis, &amp; O. L. Davis, wife &amp; husband; Roy T. Shotwell &amp; Josie A.
Shotwell, husband &amp; wife; Ida M. Cuff and A. M. Cuff, wife and husband located of record. Confirm ownership before crediting this conveyance.</t>
        </is>
      </c>
      <c r="K41" s="815" t="inlineStr">
        <is>
          <t>OKCountyRecords: 1945-000171</t>
        </is>
      </c>
      <c r="L41" s="806" t="inlineStr">
        <is>
          <t>Mineral; basis Conv Amt(dec). Gross=tract-map basis.</t>
        </is>
      </c>
      <c r="M41" s="806" t="inlineStr">
        <is>
          <t>CURRENT OWNER SOURCE</t>
        </is>
      </c>
      <c r="N41" s="806" t="n"/>
      <c r="O41" s="806" t="inlineStr">
        <is>
          <t>EASEMENT</t>
        </is>
      </c>
      <c r="P41" s="807" t="inlineStr">
        <is>
          <t>Chain — deed (confirm minerals vs surface from instrument)</t>
        </is>
      </c>
      <c r="Q41" s="808" t="inlineStr">
        <is>
          <t>Yes</t>
        </is>
      </c>
      <c r="R41" s="809" t="inlineStr">
        <is>
          <t>No</t>
        </is>
      </c>
      <c r="S41" s="809" t="inlineStr">
        <is>
          <t>Review</t>
        </is>
      </c>
      <c r="T41" s="810" t="inlineStr">
        <is>
          <t>No</t>
        </is>
      </c>
      <c r="U41" s="814" t="inlineStr">
        <is>
          <t>Legal maps to 3, 10; helper says 3, 8</t>
        </is>
      </c>
      <c r="V41" s="815" t="inlineStr">
        <is>
          <t>Review</t>
        </is>
      </c>
      <c r="W41" s="806" t="inlineStr">
        <is>
          <t>No — no source located</t>
        </is>
      </c>
      <c r="X41" s="806" t="inlineStr">
        <is>
          <t>Yes — on Tract 3 owner list</t>
        </is>
      </c>
      <c r="Y41" s="806" t="inlineStr">
        <is>
          <t>Candidate 1 (helper — confirm from image)</t>
        </is>
      </c>
      <c r="Z41" s="806" t="inlineStr">
        <is>
          <t>Medium — helper value</t>
        </is>
      </c>
      <c r="AA41" s="807" t="inlineStr">
        <is>
          <t>Warranty Deed — Maggie Davis, formerly Maggie to H. M. Carter (D55/254)</t>
        </is>
      </c>
      <c r="AB41" s="808" t="inlineStr">
        <is>
          <t>Needs source review: tract, no source of title</t>
        </is>
      </c>
    </row>
    <row r="42" ht="72" customFormat="1" customHeight="1" s="23">
      <c r="A42" s="806" t="inlineStr">
        <is>
          <t>1945-000816</t>
        </is>
      </c>
      <c r="B42" s="806" t="n"/>
      <c r="C42" s="806" t="inlineStr">
        <is>
          <t>DEC</t>
        </is>
      </c>
      <c r="D42" s="806" t="inlineStr">
        <is>
          <t>MIS22/628</t>
        </is>
      </c>
      <c r="E42" s="807" t="n">
        <v>16439</v>
      </c>
      <c r="F42" s="808" t="n">
        <v>16439</v>
      </c>
      <c r="G42" s="809" t="inlineStr">
        <is>
          <t>Beckham County Court,
RE: In the Matter of the Estate of Benjamin H. Shotwell, Deceased</t>
        </is>
      </c>
      <c r="H42" s="809" t="inlineStr">
        <is>
          <t>Maggie Bennett,
Eli L. Shotwell,
Pearl L. Davis,
Roy T. Shotwell,
Ida M. Cuff</t>
        </is>
      </c>
      <c r="I42" s="813" t="inlineStr">
        <is>
          <t>SE/4 NE/4, NE/4 SE/4 of 31-12N-24W (AOL)</t>
        </is>
      </c>
      <c r="J42" s="814" t="inlineStr">
        <is>
          <t>ARTI</t>
        </is>
      </c>
      <c r="K42" s="815" t="inlineStr">
        <is>
          <t>OKCountyRecords: 1945-000816</t>
        </is>
      </c>
      <c r="L42" s="806" t="inlineStr">
        <is>
          <t>Mineral; basis Conv Amt(dec). Gross=tract-map basis.</t>
        </is>
      </c>
      <c r="M42" s="806" t="inlineStr">
        <is>
          <t>CURRENT OWNER SOURCE</t>
        </is>
      </c>
      <c r="N42" s="806" t="n"/>
      <c r="O42" s="806" t="inlineStr">
        <is>
          <t>OUTSIDE LANDS</t>
        </is>
      </c>
      <c r="P42" s="807" t="inlineStr">
        <is>
          <t>Chain — title support (succession/entity/probate)</t>
        </is>
      </c>
      <c r="Q42" s="808" t="inlineStr">
        <is>
          <t>Yes</t>
        </is>
      </c>
      <c r="R42" s="809" t="inlineStr">
        <is>
          <t>No</t>
        </is>
      </c>
      <c r="S42" s="809" t="inlineStr">
        <is>
          <t>Yes</t>
        </is>
      </c>
      <c r="T42" s="813" t="inlineStr">
        <is>
          <t>No</t>
        </is>
      </c>
      <c r="U42" s="814" t="inlineStr">
        <is>
          <t>Legal maps to 3, 10; helper says 3, 8</t>
        </is>
      </c>
      <c r="V42" s="815" t="inlineStr">
        <is>
          <t>Review</t>
        </is>
      </c>
      <c r="W42" s="806" t="inlineStr">
        <is>
          <t>Review — no exact prior-grantee match</t>
        </is>
      </c>
      <c r="X42" s="806" t="inlineStr">
        <is>
          <t>Yes — on Tract 3 owner list</t>
        </is>
      </c>
      <c r="Y42" s="806" t="inlineStr">
        <is>
          <t>Candidate 1 (helper — confirm from image)</t>
        </is>
      </c>
      <c r="Z42" s="806" t="inlineStr">
        <is>
          <t>Medium — helper value</t>
        </is>
      </c>
      <c r="AA42" s="807" t="inlineStr">
        <is>
          <t>Final Decree — Beckham County Court, to Maggie Bennett, (MIS22/628)</t>
        </is>
      </c>
      <c r="AB42" s="808" t="inlineStr">
        <is>
          <t>Needs source review: tract, grantor source</t>
        </is>
      </c>
    </row>
    <row r="43" ht="108" customFormat="1" customHeight="1" s="23">
      <c r="A43" s="806" t="inlineStr">
        <is>
          <t>1949-002138</t>
        </is>
      </c>
      <c r="B43" s="806" t="n"/>
      <c r="C43" s="806" t="inlineStr">
        <is>
          <t>Contract</t>
        </is>
      </c>
      <c r="D43" s="806" t="inlineStr">
        <is>
          <t>MIS25/41</t>
        </is>
      </c>
      <c r="E43" s="807" t="n">
        <v>17950</v>
      </c>
      <c r="F43" s="808" t="n">
        <v>17991</v>
      </c>
      <c r="G43" s="809" t="inlineStr">
        <is>
          <t>Ethel Carter,
N. M. Carter</t>
        </is>
      </c>
      <c r="H43" s="809" t="inlineStr">
        <is>
          <t>Marvin G. Mitchell</t>
        </is>
      </c>
      <c r="I43" s="813" t="inlineStr">
        <is>
          <t>31-12N-24W (AOL)</t>
        </is>
      </c>
      <c r="J43" s="814" t="inlineStr">
        <is>
          <t>Conveyance of ~340 ac (S/2 SE/4 Sec 30; E/2 NW/4, N/2 NE/4, SE/4 NE/4, NE/4 SE/4 and N/2 NE/4 SW/4 Sec 31-12N-24W), LESS an undivided 1/2 of the oil, gas &amp; mineral rights reserved, with ingress/egress for development. See recorded instrument for full text.</t>
        </is>
      </c>
      <c r="K43" s="815" t="inlineStr">
        <is>
          <t>OKCountyRecords: 1949-002138</t>
        </is>
      </c>
      <c r="L43" s="806" t="inlineStr">
        <is>
          <t>Other (non-mineral; excluded from mineral NMA). All-section coverage. Gross=tract-map basis.</t>
        </is>
      </c>
      <c r="M43" s="806" t="n"/>
      <c r="N43" s="806" t="n"/>
      <c r="O43" s="806" t="inlineStr">
        <is>
          <t>OUTSIDE LANDS</t>
        </is>
      </c>
      <c r="P43" s="807" t="inlineStr">
        <is>
          <t>Review — read instrument (type unclear)</t>
        </is>
      </c>
      <c r="Q43" s="808" t="inlineStr">
        <is>
          <t>Review</t>
        </is>
      </c>
      <c r="R43" s="809" t="inlineStr">
        <is>
          <t>Review</t>
        </is>
      </c>
      <c r="S43" s="809" t="inlineStr">
        <is>
          <t>Review</t>
        </is>
      </c>
      <c r="T43" s="813" t="inlineStr">
        <is>
          <t>Review</t>
        </is>
      </c>
      <c r="U43" s="814" t="inlineStr">
        <is>
          <t>Yes: 1, 8 (broad legal)</t>
        </is>
      </c>
      <c r="V43" s="815" t="inlineStr">
        <is>
          <t>Medium</t>
        </is>
      </c>
      <c r="W43" s="806" t="inlineStr">
        <is>
          <t>Review — no exact prior-grantee match</t>
        </is>
      </c>
      <c r="X43" s="806" t="inlineStr">
        <is>
          <t>Review</t>
        </is>
      </c>
      <c r="Y43" s="806" t="inlineStr">
        <is>
          <t>Interest amount needs review</t>
        </is>
      </c>
      <c r="Z43" s="806" t="inlineStr">
        <is>
          <t>Review</t>
        </is>
      </c>
      <c r="AA43" s="807" t="inlineStr">
        <is>
          <t>Contract — Ethel Carter, to Marvin G. Mitchell (MIS25/41)</t>
        </is>
      </c>
      <c r="AB43" s="808" t="inlineStr">
        <is>
          <t>Needs source review: grantor source, interest amount, instrument type</t>
        </is>
      </c>
    </row>
    <row r="44" ht="72" customFormat="1" customHeight="1" s="23">
      <c r="A44" s="806" t="inlineStr">
        <is>
          <t>1949-000814</t>
        </is>
      </c>
      <c r="B44" s="806" t="n"/>
      <c r="C44" s="806" t="inlineStr">
        <is>
          <t>WD</t>
        </is>
      </c>
      <c r="D44" s="806" t="inlineStr">
        <is>
          <t>D59/251</t>
        </is>
      </c>
      <c r="E44" s="807" t="n">
        <v>17950</v>
      </c>
      <c r="F44" s="808" t="n">
        <v>18112</v>
      </c>
      <c r="G44" s="809" t="inlineStr">
        <is>
          <t>H. M. Carter and Mrs Ethel Carter, HW</t>
        </is>
      </c>
      <c r="H44" s="809" t="inlineStr">
        <is>
          <t>Marvin G. Mitchell and Carrie Lou Mitchell, HW, JTWROS</t>
        </is>
      </c>
      <c r="I44" s="810" t="inlineStr">
        <is>
          <t>S/2 SE/4 of Sec 30-12N-24W, E/2 NW/4, N/2 NE/4, SE/4 NE/4, NE/4 SE/4, N/2 NE/4 SW/4 of Sec 31-12N-24W, containing 340 acres, more or less</t>
        </is>
      </c>
      <c r="J44" s="816" t="inlineStr">
        <is>
          <t>1/2 interest, (Parties of the first part reserve unto themselves and undivided one half of all.minerals not heretofore conveyed on the a bove described tract of land with rights of ingrees and egress)</t>
        </is>
      </c>
      <c r="K44" s="815" t="inlineStr">
        <is>
          <t>OKCountyRecords: 1949-000814</t>
        </is>
      </c>
      <c r="L44" s="806" t="inlineStr">
        <is>
          <t>Mineral; basis Conv Amt(dec). Gross=tract-map basis.</t>
        </is>
      </c>
      <c r="M44" s="806" t="inlineStr">
        <is>
          <t>CURRENT OWNER SOURCE</t>
        </is>
      </c>
      <c r="N44" s="806" t="n"/>
      <c r="O44" s="806" t="inlineStr">
        <is>
          <t>MINERAL DEED</t>
        </is>
      </c>
      <c r="P44" s="807" t="inlineStr">
        <is>
          <t>Chain — deed (confirm minerals vs surface from instrument)</t>
        </is>
      </c>
      <c r="Q44" s="808" t="inlineStr">
        <is>
          <t>Yes</t>
        </is>
      </c>
      <c r="R44" s="809" t="inlineStr">
        <is>
          <t>No</t>
        </is>
      </c>
      <c r="S44" s="809" t="inlineStr">
        <is>
          <t>Review</t>
        </is>
      </c>
      <c r="T44" s="810" t="inlineStr">
        <is>
          <t>No</t>
        </is>
      </c>
      <c r="U44" s="816" t="inlineStr">
        <is>
          <t>Legal maps to 1, 3, 4, 7, 10; helper says 1, 2, 3, 4, 7, 8</t>
        </is>
      </c>
      <c r="V44" s="815" t="inlineStr">
        <is>
          <t>Review</t>
        </is>
      </c>
      <c r="W44" s="806" t="inlineStr">
        <is>
          <t>Review — no exact prior-grantee match</t>
        </is>
      </c>
      <c r="X44" s="806" t="inlineStr">
        <is>
          <t>Yes — on Tract 1 owner list</t>
        </is>
      </c>
      <c r="Y44" s="806" t="inlineStr">
        <is>
          <t>Candidate 0.5 (helper — confirm from image)</t>
        </is>
      </c>
      <c r="Z44" s="806" t="inlineStr">
        <is>
          <t>Medium — helper value</t>
        </is>
      </c>
      <c r="AA44" s="807" t="inlineStr">
        <is>
          <t>Warranty Deed — H. M. Carter and Mrs Ethel Car to Marvin G. Mitchell and Carrie (D59/251)</t>
        </is>
      </c>
      <c r="AB44" s="808" t="inlineStr">
        <is>
          <t>Needs source review: tract, grantor source</t>
        </is>
      </c>
    </row>
    <row r="45" ht="72" customFormat="1" customHeight="1" s="23">
      <c r="A45" s="806" t="inlineStr">
        <is>
          <t>1949-002129</t>
        </is>
      </c>
      <c r="B45" s="806" t="n"/>
      <c r="C45" s="806" t="inlineStr">
        <is>
          <t>Certificate</t>
        </is>
      </c>
      <c r="D45" s="806" t="inlineStr">
        <is>
          <t>MIS25/30</t>
        </is>
      </c>
      <c r="E45" s="807" t="n">
        <v>17986</v>
      </c>
      <c r="F45" s="808" t="n">
        <v>17986</v>
      </c>
      <c r="G45" s="809" t="inlineStr">
        <is>
          <t>Corporation Commission of Oklahoma</t>
        </is>
      </c>
      <c r="H45" s="809" t="inlineStr">
        <is>
          <t>The Public</t>
        </is>
      </c>
      <c r="I45" s="810" t="inlineStr">
        <is>
          <t>N/2 NE/4, E/2 NE/4, E/2 SW/4 of 31-12N-24W (AOL)</t>
        </is>
      </c>
      <c r="J45" s="816" t="inlineStr">
        <is>
          <t>Cert of non development</t>
        </is>
      </c>
      <c r="K45" s="815" t="inlineStr">
        <is>
          <t>OKCountyRecords: 1949-002129</t>
        </is>
      </c>
      <c r="L45" s="806" t="inlineStr">
        <is>
          <t>Other (non-mineral; excluded from mineral NMA). All-section coverage. Gross=tract-map basis.</t>
        </is>
      </c>
      <c r="M45" s="806" t="inlineStr">
        <is>
          <t>OK</t>
        </is>
      </c>
      <c r="N45" s="806" t="inlineStr">
        <is>
          <t>Non-conveying — notice/affidavit/address change (The Public).</t>
        </is>
      </c>
      <c r="O45" s="806" t="inlineStr">
        <is>
          <t>OUTSIDE LANDS</t>
        </is>
      </c>
      <c r="P45" s="807" t="inlineStr">
        <is>
          <t>Chain — title support (succession/entity/probate)</t>
        </is>
      </c>
      <c r="Q45" s="808" t="inlineStr">
        <is>
          <t>Yes</t>
        </is>
      </c>
      <c r="R45" s="809" t="inlineStr">
        <is>
          <t>No</t>
        </is>
      </c>
      <c r="S45" s="809" t="inlineStr">
        <is>
          <t>Yes</t>
        </is>
      </c>
      <c r="T45" s="810" t="inlineStr">
        <is>
          <t>No</t>
        </is>
      </c>
      <c r="U45" s="816" t="inlineStr">
        <is>
          <t>Legal maps to 1; helper says 1, 8</t>
        </is>
      </c>
      <c r="V45" s="815" t="inlineStr">
        <is>
          <t>Review</t>
        </is>
      </c>
      <c r="W45" s="806" t="inlineStr">
        <is>
          <t>Review — no exact prior-grantee match</t>
        </is>
      </c>
      <c r="X45" s="806" t="inlineStr">
        <is>
          <t>Review</t>
        </is>
      </c>
      <c r="Y45" s="806" t="inlineStr">
        <is>
          <t>Candidate 0 (helper — confirm from image)</t>
        </is>
      </c>
      <c r="Z45" s="806" t="inlineStr">
        <is>
          <t>Medium — helper value</t>
        </is>
      </c>
      <c r="AA45" s="807" t="inlineStr">
        <is>
          <t>Certificate — Corporation Commission of Okla to The Public (MIS25/30)</t>
        </is>
      </c>
      <c r="AB45" s="808" t="inlineStr">
        <is>
          <t>Needs source review: tract, grantor source</t>
        </is>
      </c>
    </row>
    <row r="46" ht="72" customFormat="1" customHeight="1" s="23">
      <c r="A46" s="806" t="inlineStr">
        <is>
          <t>1949-000809</t>
        </is>
      </c>
      <c r="B46" s="806" t="n"/>
      <c r="C46" s="806" t="inlineStr">
        <is>
          <t>WD</t>
        </is>
      </c>
      <c r="D46" s="806" t="inlineStr">
        <is>
          <t>D59/246</t>
        </is>
      </c>
      <c r="E46" s="807" t="n">
        <v>18015</v>
      </c>
      <c r="F46" s="808" t="n">
        <v>18095</v>
      </c>
      <c r="G46" s="809" t="inlineStr">
        <is>
          <t>Lee Aulbert and Mollie Aulbert, HW</t>
        </is>
      </c>
      <c r="H46" s="809" t="inlineStr">
        <is>
          <t>Marvin G. Mitchell and Carrie Lou Mitchell, HW, JTWROS</t>
        </is>
      </c>
      <c r="I46" s="810" t="inlineStr">
        <is>
          <t>Lot 4, S/2 Lot 3, S/2 NE/4 SW/4, SE/4 SW/4 of 31-12N-24W, containing 115.34 acres, more or less</t>
        </is>
      </c>
      <c r="J46" s="811" t="inlineStr">
        <is>
          <t>ARTI
Chain note: source of title — MINERAL DEED 1925-000406 at D34/104, E. T. Gamble and Zella M. Gamble, HW to Leo Aulbert, covering S/2 SW/4, S/2 N/2 SW/4 of 31-12N-24W, interest stated: ARTI. Confirm source instrument before relying on this conveyance.</t>
        </is>
      </c>
      <c r="K46" s="815" t="inlineStr">
        <is>
          <t>OKCountyRecords: 1949-000809</t>
        </is>
      </c>
      <c r="L46" s="806" t="inlineStr">
        <is>
          <t>Mineral; basis Conv Amt(dec). Gross=tract-map basis.</t>
        </is>
      </c>
      <c r="M46" s="806" t="inlineStr">
        <is>
          <t>CURRENT OWNER SOURCE</t>
        </is>
      </c>
      <c r="N46" s="806" t="n"/>
      <c r="O46" s="806" t="inlineStr">
        <is>
          <t>MINERAL DEED</t>
        </is>
      </c>
      <c r="P46" s="807" t="inlineStr">
        <is>
          <t>Chain — deed (confirm minerals vs surface from instrument)</t>
        </is>
      </c>
      <c r="Q46" s="808" t="inlineStr">
        <is>
          <t>Yes</t>
        </is>
      </c>
      <c r="R46" s="809" t="inlineStr">
        <is>
          <t>No</t>
        </is>
      </c>
      <c r="S46" s="809" t="inlineStr">
        <is>
          <t>Review</t>
        </is>
      </c>
      <c r="T46" s="810" t="inlineStr">
        <is>
          <t>No</t>
        </is>
      </c>
      <c r="U46" s="814" t="inlineStr">
        <is>
          <t>Legal maps to 5, 7, 9; helper says 2, 3, 5, 6, 7</t>
        </is>
      </c>
      <c r="V46" s="815" t="inlineStr">
        <is>
          <t>Review</t>
        </is>
      </c>
      <c r="W46" s="806" t="inlineStr">
        <is>
          <t>Review — no exact prior-grantee match</t>
        </is>
      </c>
      <c r="X46" s="806" t="inlineStr">
        <is>
          <t>Yes — on Tract 2 owner list</t>
        </is>
      </c>
      <c r="Y46" s="806" t="inlineStr">
        <is>
          <t>Candidate 1 (helper — confirm from image)</t>
        </is>
      </c>
      <c r="Z46" s="806" t="inlineStr">
        <is>
          <t>Medium — helper value</t>
        </is>
      </c>
      <c r="AA46" s="807" t="inlineStr">
        <is>
          <t>Warranty Deed — Lee Aulbert and Mollie Aulbert to Marvin G. Mitchell and Carrie (D59/246)</t>
        </is>
      </c>
      <c r="AB46" s="808" t="inlineStr">
        <is>
          <t>Needs source review: tract, grantor source</t>
        </is>
      </c>
    </row>
    <row r="47" ht="72" customFormat="1" customHeight="1" s="23">
      <c r="A47" s="806" t="inlineStr">
        <is>
          <t>1949-003394</t>
        </is>
      </c>
      <c r="B47" s="806" t="n"/>
      <c r="C47" s="806" t="inlineStr">
        <is>
          <t>QCD</t>
        </is>
      </c>
      <c r="D47" s="806" t="inlineStr">
        <is>
          <t>QCD5/92</t>
        </is>
      </c>
      <c r="E47" s="807" t="n">
        <v>18056</v>
      </c>
      <c r="F47" s="808" t="n">
        <v>18084</v>
      </c>
      <c r="G47" s="809" t="inlineStr">
        <is>
          <t>A. H. Douglas</t>
        </is>
      </c>
      <c r="H47" s="809" t="inlineStr">
        <is>
          <t>Marvin G. Mitchell</t>
        </is>
      </c>
      <c r="I47" s="810" t="inlineStr">
        <is>
          <t>S/2 N/2 SW/4, SW/4 SW/4, SE/4 SW/4 of 31-12N-24W</t>
        </is>
      </c>
      <c r="J47" s="817" t="inlineStr">
        <is>
          <t>ARTI, deed is given to remove cloud on title of above land, because of affidavit filed iin Book 12 Miscl. Page 119
Chain note: source of title — ROOT / PATENT / HOMESTEAD I-1905-000993 at FR1/470, General Land Office to Leo Kinnett, covering E/2 NW/4, Lots 1, 2 of 31-12N-24W, interest stated: ARTI. Confirm source instrument before relying on this conveyance.</t>
        </is>
      </c>
      <c r="K47" s="815" t="inlineStr">
        <is>
          <t>OKCountyRecords: 1949-003394</t>
        </is>
      </c>
      <c r="L47" s="806" t="inlineStr">
        <is>
          <t>Mineral; basis Conv Amt(dec). Gross=tract-map basis.</t>
        </is>
      </c>
      <c r="M47" s="806" t="inlineStr">
        <is>
          <t>CURRENT OWNER SOURCE</t>
        </is>
      </c>
      <c r="N47" s="806" t="n"/>
      <c r="O47" s="806" t="inlineStr">
        <is>
          <t>MINERAL DEED</t>
        </is>
      </c>
      <c r="P47" s="807" t="inlineStr">
        <is>
          <t>Chain — deed (confirm minerals vs surface from instrument)</t>
        </is>
      </c>
      <c r="Q47" s="808" t="inlineStr">
        <is>
          <t>Yes</t>
        </is>
      </c>
      <c r="R47" s="809" t="inlineStr">
        <is>
          <t>No</t>
        </is>
      </c>
      <c r="S47" s="809" t="inlineStr">
        <is>
          <t>Review</t>
        </is>
      </c>
      <c r="T47" s="810" t="inlineStr">
        <is>
          <t>No</t>
        </is>
      </c>
      <c r="U47" s="816" t="inlineStr">
        <is>
          <t>Legal maps to 5, 9; helper says 5, 6, 7</t>
        </is>
      </c>
      <c r="V47" s="815" t="inlineStr">
        <is>
          <t>Review</t>
        </is>
      </c>
      <c r="W47" s="806" t="inlineStr">
        <is>
          <t>Review — no exact prior-grantee match</t>
        </is>
      </c>
      <c r="X47" s="806" t="inlineStr">
        <is>
          <t>Yes — on Tract 5 owner list</t>
        </is>
      </c>
      <c r="Y47" s="806" t="inlineStr">
        <is>
          <t>Candidate 1 (helper — confirm from image)</t>
        </is>
      </c>
      <c r="Z47" s="806" t="inlineStr">
        <is>
          <t>Medium — helper value</t>
        </is>
      </c>
      <c r="AA47" s="807" t="inlineStr">
        <is>
          <t>Quit Claim Deed — A. H. Douglas to Marvin G. Mitchell (QCD5/92)</t>
        </is>
      </c>
      <c r="AB47" s="808" t="inlineStr">
        <is>
          <t>Needs source review: tract, grantor source</t>
        </is>
      </c>
    </row>
    <row r="48" ht="72" customFormat="1" customHeight="1" s="23">
      <c r="A48" s="806" t="inlineStr">
        <is>
          <t>1949-001867</t>
        </is>
      </c>
      <c r="B48" s="806" t="n"/>
      <c r="C48" s="806" t="inlineStr">
        <is>
          <t>MD</t>
        </is>
      </c>
      <c r="D48" s="806" t="inlineStr">
        <is>
          <t>D63/97</t>
        </is>
      </c>
      <c r="E48" s="807" t="n">
        <v>18170</v>
      </c>
      <c r="F48" s="808" t="n">
        <v>18170</v>
      </c>
      <c r="G48" s="809" t="inlineStr">
        <is>
          <t>H. M. Carter and Ethel Carter, HW</t>
        </is>
      </c>
      <c r="H48" s="809" t="inlineStr">
        <is>
          <t>G. C. Mitchel,
Glenn D. Mitchel</t>
        </is>
      </c>
      <c r="I48" s="810" t="inlineStr">
        <is>
          <t>E/2 NW/4, SE/4 NE/4, NE/4 SE/4, N/2 NE/4 SW/4 of 31-12N-24W (AOL)</t>
        </is>
      </c>
      <c r="J48" s="816" t="inlineStr">
        <is>
          <t>20/260 interest, being 20 NMA in 2 sections</t>
        </is>
      </c>
      <c r="K48" s="815" t="inlineStr">
        <is>
          <t>OKCountyRecords: 1949-001867</t>
        </is>
      </c>
      <c r="L48" s="806" t="inlineStr">
        <is>
          <t>Mineral; basis Conv Amt(dec). Gross=tract-map basis.</t>
        </is>
      </c>
      <c r="M48" s="806" t="inlineStr">
        <is>
          <t>CURRENT OWNER SOURCE</t>
        </is>
      </c>
      <c r="N48" s="806" t="inlineStr">
        <is>
          <t>Conveys 20 NMA per notes; conv. dec = 20/gross. Verify denominator/tract from image.</t>
        </is>
      </c>
      <c r="O48" s="806" t="inlineStr">
        <is>
          <t>OUTSIDE LANDS</t>
        </is>
      </c>
      <c r="P48" s="807" t="inlineStr">
        <is>
          <t>Chain — minerals</t>
        </is>
      </c>
      <c r="Q48" s="808" t="inlineStr">
        <is>
          <t>Yes</t>
        </is>
      </c>
      <c r="R48" s="809" t="inlineStr">
        <is>
          <t>No</t>
        </is>
      </c>
      <c r="S48" s="809" t="inlineStr">
        <is>
          <t>Yes</t>
        </is>
      </c>
      <c r="T48" s="810" t="inlineStr">
        <is>
          <t>No</t>
        </is>
      </c>
      <c r="U48" s="816" t="inlineStr">
        <is>
          <t>Legal maps to 1, 3, 4, 7, 10; helper says 1, 3, 4, 7, 8</t>
        </is>
      </c>
      <c r="V48" s="815" t="inlineStr">
        <is>
          <t>Review</t>
        </is>
      </c>
      <c r="W48" s="806" t="inlineStr">
        <is>
          <t>Review — no exact prior-grantee match</t>
        </is>
      </c>
      <c r="X48" s="806" t="inlineStr">
        <is>
          <t>Yes — on Tract 3 owner list</t>
        </is>
      </c>
      <c r="Y48" s="806" t="inlineStr">
        <is>
          <t>Candidate 0.0714285714285714 (helper — confirm from image)</t>
        </is>
      </c>
      <c r="Z48" s="806" t="inlineStr">
        <is>
          <t>Medium — helper value</t>
        </is>
      </c>
      <c r="AA48" s="807" t="inlineStr">
        <is>
          <t>Mineral Deed — H. M. Carter and Ethel Carter, to G. C. Mitchel, (D63/97)</t>
        </is>
      </c>
      <c r="AB48" s="808" t="inlineStr">
        <is>
          <t>Needs source review: tract, grantor source</t>
        </is>
      </c>
    </row>
    <row r="49" ht="72" customFormat="1" customHeight="1" s="23">
      <c r="A49" s="806" t="inlineStr">
        <is>
          <t>1950-000383</t>
        </is>
      </c>
      <c r="B49" s="806" t="n"/>
      <c r="C49" s="806" t="inlineStr">
        <is>
          <t>WD</t>
        </is>
      </c>
      <c r="D49" s="806" t="inlineStr">
        <is>
          <t>D59/410</t>
        </is>
      </c>
      <c r="E49" s="808" t="n">
        <v>18420</v>
      </c>
      <c r="F49" s="808" t="n">
        <v>18420</v>
      </c>
      <c r="G49" s="809" t="inlineStr">
        <is>
          <t>H. M. Carter and Ethel Carter, HW</t>
        </is>
      </c>
      <c r="H49" s="809" t="inlineStr">
        <is>
          <t>Marvin G. Mitchell and Carrie Lou Mitchell, HW, JTWROS</t>
        </is>
      </c>
      <c r="I49" s="810" t="inlineStr">
        <is>
          <t>E/2 NW/4, SE/4 NE/4, NE/4 SE/4, N/2 NE/4 SW/4 of 31-12N-24W (AOL)</t>
        </is>
      </c>
      <c r="J49" s="811" t="inlineStr">
        <is>
          <t>ARTI, Except 1/2 of the ogms in the N/2 NE/4
Corrects deed dated 2/21/1949</t>
        </is>
      </c>
      <c r="K49" s="815" t="inlineStr">
        <is>
          <t>OKCountyRecords: 1950-000383</t>
        </is>
      </c>
      <c r="L49" s="806" t="inlineStr">
        <is>
          <t>Mineral; basis Conv Amt(dec). Gross=tract-map basis.</t>
        </is>
      </c>
      <c r="M49" s="806" t="inlineStr">
        <is>
          <t>CURRENT OWNER SOURCE</t>
        </is>
      </c>
      <c r="N49" s="806" t="n"/>
      <c r="O49" s="806" t="inlineStr">
        <is>
          <t>OUTSIDE LANDS</t>
        </is>
      </c>
      <c r="P49" s="808" t="inlineStr">
        <is>
          <t>Chain — deed (confirm minerals vs surface from instrument)</t>
        </is>
      </c>
      <c r="Q49" s="808" t="inlineStr">
        <is>
          <t>Yes</t>
        </is>
      </c>
      <c r="R49" s="809" t="inlineStr">
        <is>
          <t>No</t>
        </is>
      </c>
      <c r="S49" s="809" t="inlineStr">
        <is>
          <t>Review</t>
        </is>
      </c>
      <c r="T49" s="810" t="inlineStr">
        <is>
          <t>No</t>
        </is>
      </c>
      <c r="U49" s="811" t="inlineStr">
        <is>
          <t>Legal maps to 1, 3, 4, 7, 10; helper says 1, 3, 4, 7, 8</t>
        </is>
      </c>
      <c r="V49" s="815" t="inlineStr">
        <is>
          <t>Review</t>
        </is>
      </c>
      <c r="W49" s="806" t="inlineStr">
        <is>
          <t>Review — no exact prior-grantee match</t>
        </is>
      </c>
      <c r="X49" s="806" t="inlineStr">
        <is>
          <t>Yes — on Tract 1 owner list</t>
        </is>
      </c>
      <c r="Y49" s="806" t="inlineStr">
        <is>
          <t>Candidate 1 (helper — confirm from image)</t>
        </is>
      </c>
      <c r="Z49" s="806" t="inlineStr">
        <is>
          <t>Medium — helper value</t>
        </is>
      </c>
      <c r="AA49" s="808" t="inlineStr">
        <is>
          <t>Warranty Deed — H. M. Carter and Ethel Carter, to Marvin G. Mitchell and Carrie (D59/410)</t>
        </is>
      </c>
      <c r="AB49" s="808" t="inlineStr">
        <is>
          <t>Needs source review: tract, grantor source</t>
        </is>
      </c>
    </row>
    <row r="50" ht="72" customFormat="1" customHeight="1" s="23">
      <c r="A50" s="806" t="inlineStr">
        <is>
          <t>1953-000493</t>
        </is>
      </c>
      <c r="B50" s="818" t="n"/>
      <c r="C50" s="818" t="inlineStr">
        <is>
          <t>WD</t>
        </is>
      </c>
      <c r="D50" s="818" t="inlineStr">
        <is>
          <t>D67/154</t>
        </is>
      </c>
      <c r="E50" s="819" t="n">
        <v>19396</v>
      </c>
      <c r="F50" s="808" t="n">
        <v>19396</v>
      </c>
      <c r="G50" s="813" t="inlineStr">
        <is>
          <t>Elvin J. Ridling and Dorothy Jean Ridling, HW</t>
        </is>
      </c>
      <c r="H50" s="813" t="inlineStr">
        <is>
          <t>M. G. Mitchell and Carrie Lou Mitchell, HW, JTWROS</t>
        </is>
      </c>
      <c r="I50" s="810" t="inlineStr">
        <is>
          <t>E/2 NW/4, SE/4 NE/4, NE/4 SE/4, N/2 NE/4 SW/4, Lot 4, S/2 SW/4, SE/4 SW/4 of 31-12N-24W</t>
        </is>
      </c>
      <c r="J50" s="811" t="inlineStr">
        <is>
          <t>ARTI
Chain note: no source of title into Elvin J. Ridling and Dorothy Jean Ridling, HW located of record. Confirm ownership before crediting this conveyance.</t>
        </is>
      </c>
      <c r="K50" s="815" t="inlineStr">
        <is>
          <t>OKCountyRecords: 1953-000493</t>
        </is>
      </c>
      <c r="L50" s="806" t="inlineStr">
        <is>
          <t>Mineral; basis Conv Amt(dec). Gross=tract-map basis.</t>
        </is>
      </c>
      <c r="M50" s="818" t="inlineStr">
        <is>
          <t>CURRENT OWNER SOURCE</t>
        </is>
      </c>
      <c r="N50" s="818" t="n"/>
      <c r="O50" s="818" t="inlineStr">
        <is>
          <t>EASEMENT</t>
        </is>
      </c>
      <c r="P50" s="819" t="inlineStr">
        <is>
          <t>Chain — deed (confirm minerals vs surface from instrument)</t>
        </is>
      </c>
      <c r="Q50" s="808" t="inlineStr">
        <is>
          <t>Yes</t>
        </is>
      </c>
      <c r="R50" s="813" t="inlineStr">
        <is>
          <t>No</t>
        </is>
      </c>
      <c r="S50" s="813" t="inlineStr">
        <is>
          <t>Review</t>
        </is>
      </c>
      <c r="T50" s="810" t="inlineStr">
        <is>
          <t>No</t>
        </is>
      </c>
      <c r="U50" s="811" t="inlineStr">
        <is>
          <t>Legal maps to 1, 3, 4, 5, 7, 9, 10; helper says 1, 3, 4, 5, 6, 7, 8</t>
        </is>
      </c>
      <c r="V50" s="815" t="inlineStr">
        <is>
          <t>Review</t>
        </is>
      </c>
      <c r="W50" s="806" t="inlineStr">
        <is>
          <t>No — no source located</t>
        </is>
      </c>
      <c r="X50" s="818" t="inlineStr">
        <is>
          <t>Yes — on Tract 3 owner list</t>
        </is>
      </c>
      <c r="Y50" s="818" t="inlineStr">
        <is>
          <t>Candidate 1 (helper — confirm from image)</t>
        </is>
      </c>
      <c r="Z50" s="818" t="inlineStr">
        <is>
          <t>Medium — helper value</t>
        </is>
      </c>
      <c r="AA50" s="819" t="inlineStr">
        <is>
          <t>Warranty Deed — Elvin J. Ridling and Dorothy J to M. G. Mitchell and Carrie Lou (D67/154)</t>
        </is>
      </c>
      <c r="AB50" s="808" t="inlineStr">
        <is>
          <t>Needs source review: tract, no source of title</t>
        </is>
      </c>
    </row>
    <row r="51" ht="72" customFormat="1" customHeight="1" s="23">
      <c r="A51" s="806" t="inlineStr">
        <is>
          <t>1953-000498</t>
        </is>
      </c>
      <c r="B51" s="806" t="n"/>
      <c r="C51" s="806" t="inlineStr">
        <is>
          <t>WD</t>
        </is>
      </c>
      <c r="D51" s="806" t="inlineStr">
        <is>
          <t>D67/159</t>
        </is>
      </c>
      <c r="E51" s="807" t="n">
        <v>19414</v>
      </c>
      <c r="F51" s="808" t="n">
        <v>19417</v>
      </c>
      <c r="G51" s="809" t="inlineStr">
        <is>
          <t>Marvin G. Mitchell and Carrie Lou Mitchell, HW</t>
        </is>
      </c>
      <c r="H51" s="809" t="inlineStr">
        <is>
          <t>W. L. Ayers and Hazel Ayers, HW, JTWROS</t>
        </is>
      </c>
      <c r="I51" s="810" t="inlineStr">
        <is>
          <t>Lot 4, S/2 Lot 3, S/2 NE/4 SW/4, SE/4 SW/4 of 31-12N-24W, containing 115.34 acres, more or less</t>
        </is>
      </c>
      <c r="J51" s="814" t="inlineStr">
        <is>
          <t>except the first parties specifically reserve from this conveyance all mineral interest except an undivided 75 acres of said mineral interest which is specifically transferred to the second parties under this conveyance.</t>
        </is>
      </c>
      <c r="K51" s="815" t="inlineStr">
        <is>
          <t>OKCountyRecords: 1953-000498</t>
        </is>
      </c>
      <c r="L51" s="806" t="inlineStr">
        <is>
          <t>Mineral; basis Conv Amt(dec). Gross=tract-map basis.</t>
        </is>
      </c>
      <c r="M51" s="806" t="inlineStr">
        <is>
          <t>REVIEW</t>
        </is>
      </c>
      <c r="N51" s="806" t="inlineStr">
        <is>
          <t>Conveys 75 NMA per notes; conv. dec = 75/gross. Verify denominator/tract from image.</t>
        </is>
      </c>
      <c r="O51" s="806" t="inlineStr">
        <is>
          <t>MINERAL DEED</t>
        </is>
      </c>
      <c r="P51" s="807" t="inlineStr">
        <is>
          <t>Chain — deed (confirm minerals vs surface from instrument)</t>
        </is>
      </c>
      <c r="Q51" s="808" t="inlineStr">
        <is>
          <t>Yes</t>
        </is>
      </c>
      <c r="R51" s="809" t="inlineStr">
        <is>
          <t>No</t>
        </is>
      </c>
      <c r="S51" s="809" t="inlineStr">
        <is>
          <t>Review</t>
        </is>
      </c>
      <c r="T51" s="810" t="inlineStr">
        <is>
          <t>No</t>
        </is>
      </c>
      <c r="U51" s="814" t="inlineStr">
        <is>
          <t>Legal maps to 5, 7, 9; helper says 2, 3, 5, 6, 7</t>
        </is>
      </c>
      <c r="V51" s="815" t="inlineStr">
        <is>
          <t>Review</t>
        </is>
      </c>
      <c r="W51" s="806" t="inlineStr">
        <is>
          <t>Probable — name-normalized match to Runsheet 47 grantee; confirm</t>
        </is>
      </c>
      <c r="X51" s="806" t="inlineStr">
        <is>
          <t>Review</t>
        </is>
      </c>
      <c r="Y51" s="806" t="inlineStr">
        <is>
          <t>Candidate 0.170454545454545 (helper — confirm from image)</t>
        </is>
      </c>
      <c r="Z51" s="806" t="inlineStr">
        <is>
          <t>Medium — helper value</t>
        </is>
      </c>
      <c r="AA51" s="807" t="inlineStr">
        <is>
          <t>Warranty Deed — Marvin G. Mitchell and Carrie to W. L. Ayers and Hazel Ayers, H (D67/159)</t>
        </is>
      </c>
      <c r="AB51" s="808" t="inlineStr">
        <is>
          <t>Needs source review: tract, grantor source</t>
        </is>
      </c>
    </row>
    <row r="52" ht="108" customFormat="1" customHeight="1" s="23">
      <c r="A52" s="806" t="inlineStr">
        <is>
          <t>1957-001086</t>
        </is>
      </c>
      <c r="B52" s="806" t="n"/>
      <c r="C52" s="806" t="inlineStr">
        <is>
          <t>Contract</t>
        </is>
      </c>
      <c r="D52" s="806" t="inlineStr">
        <is>
          <t>MIS27/380</t>
        </is>
      </c>
      <c r="E52" s="807" t="n">
        <v>20844</v>
      </c>
      <c r="F52" s="808" t="n">
        <v>20876</v>
      </c>
      <c r="G52" s="809" t="inlineStr">
        <is>
          <t>W. L. Ayers</t>
        </is>
      </c>
      <c r="H52" s="809" t="inlineStr">
        <is>
          <t>Clara Mae Bryan,
George M. Bryan</t>
        </is>
      </c>
      <c r="I52" s="813" t="inlineStr">
        <is>
          <t>31-12N-24W (AOL)</t>
        </is>
      </c>
      <c r="J52" s="814" t="inlineStr">
        <is>
          <t>Contract for sale of real estate (1/24/1957): W. L. Ayers → George M. &amp; Clara Mae Bryan; SURFACE rights only to ~340 ac (Secs 30 &amp; 31) plus 115.34 ac (lots &amp; SE/4 SW/4 Sec 31); price $17,782 — assume $15,080 M. G. Mitchell mortgage + $2,700 to the Ayers; escrow with S. L. Simpkins. See recorded instrument for full text.</t>
        </is>
      </c>
      <c r="K52" s="815" t="inlineStr">
        <is>
          <t>OKCountyRecords: 1957-001086</t>
        </is>
      </c>
      <c r="L52" s="806" t="inlineStr">
        <is>
          <t>Other (non-mineral; excluded from mineral NMA). All-section coverage. Gross=tract-map basis.</t>
        </is>
      </c>
      <c r="M52" s="806" t="n"/>
      <c r="N52" s="806" t="n"/>
      <c r="O52" s="806" t="inlineStr">
        <is>
          <t>OUTSIDE LANDS</t>
        </is>
      </c>
      <c r="P52" s="807" t="inlineStr">
        <is>
          <t>Review — read instrument (type unclear)</t>
        </is>
      </c>
      <c r="Q52" s="808" t="inlineStr">
        <is>
          <t>Review</t>
        </is>
      </c>
      <c r="R52" s="809" t="inlineStr">
        <is>
          <t>Review</t>
        </is>
      </c>
      <c r="S52" s="809" t="inlineStr">
        <is>
          <t>Review</t>
        </is>
      </c>
      <c r="T52" s="813" t="inlineStr">
        <is>
          <t>Review</t>
        </is>
      </c>
      <c r="U52" s="814" t="inlineStr">
        <is>
          <t>Yes: 1, 8 (broad legal)</t>
        </is>
      </c>
      <c r="V52" s="815" t="inlineStr">
        <is>
          <t>Medium</t>
        </is>
      </c>
      <c r="W52" s="806" t="inlineStr">
        <is>
          <t>Review — no exact prior-grantee match</t>
        </is>
      </c>
      <c r="X52" s="806" t="inlineStr">
        <is>
          <t>Review</t>
        </is>
      </c>
      <c r="Y52" s="806" t="inlineStr">
        <is>
          <t>Interest amount needs review</t>
        </is>
      </c>
      <c r="Z52" s="806" t="inlineStr">
        <is>
          <t>Review</t>
        </is>
      </c>
      <c r="AA52" s="807" t="inlineStr">
        <is>
          <t>Contract — W. L. Ayers to Clara Mae Bryan, (MIS27/380)</t>
        </is>
      </c>
      <c r="AB52" s="808" t="inlineStr">
        <is>
          <t>Needs source review: grantor source, interest amount, instrument type</t>
        </is>
      </c>
    </row>
    <row r="53" ht="84" customFormat="1" customHeight="1" s="23">
      <c r="A53" s="806" t="inlineStr">
        <is>
          <t>1960-000414</t>
        </is>
      </c>
      <c r="B53" s="806" t="n"/>
      <c r="C53" s="806" t="inlineStr">
        <is>
          <t>Designation of Properties Transferred by Merger Magnolia Petroleum Company to Socony Mobil Oil Company, INC.</t>
        </is>
      </c>
      <c r="D53" s="806" t="inlineStr">
        <is>
          <t>MIS32/144</t>
        </is>
      </c>
      <c r="E53" s="807" t="n">
        <v>21957</v>
      </c>
      <c r="F53" s="808" t="n">
        <v>21969</v>
      </c>
      <c r="G53" s="809" t="inlineStr">
        <is>
          <t>Magnolia Petroleum,
Magnolia Petroleum Co,
Socony Mobil Oil Co.</t>
        </is>
      </c>
      <c r="H53" s="809" t="inlineStr">
        <is>
          <t>The Public</t>
        </is>
      </c>
      <c r="I53" s="813" t="inlineStr">
        <is>
          <t>31-12N-24W (AOL)</t>
        </is>
      </c>
      <c r="J53" s="814" t="inlineStr">
        <is>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See recorded instrument for full text.</t>
        </is>
      </c>
      <c r="K53" s="815" t="inlineStr">
        <is>
          <t>OKCountyRecords: 1960-000414</t>
        </is>
      </c>
      <c r="L53" s="806" t="inlineStr">
        <is>
          <t>Mineral; basis Conv Amt(dec). All-section coverage. Gross=tract-map basis.</t>
        </is>
      </c>
      <c r="M53" s="806" t="inlineStr">
        <is>
          <t>OK</t>
        </is>
      </c>
      <c r="N53" s="806" t="inlineStr">
        <is>
          <t>Non-conveying per The Public rule; Magnolia→Socony merger notice (verify if operative deed exists).</t>
        </is>
      </c>
      <c r="O53" s="806" t="inlineStr">
        <is>
          <t>OUTSIDE LANDS</t>
        </is>
      </c>
      <c r="P53" s="807" t="inlineStr">
        <is>
          <t>Chain — title support (succession/entity/probate)</t>
        </is>
      </c>
      <c r="Q53" s="808" t="inlineStr">
        <is>
          <t>Yes</t>
        </is>
      </c>
      <c r="R53" s="809" t="inlineStr">
        <is>
          <t>No</t>
        </is>
      </c>
      <c r="S53" s="809" t="inlineStr">
        <is>
          <t>Yes</t>
        </is>
      </c>
      <c r="T53" s="813" t="inlineStr">
        <is>
          <t>No</t>
        </is>
      </c>
      <c r="U53" s="814" t="inlineStr">
        <is>
          <t>Yes: 1, 8 (broad legal)</t>
        </is>
      </c>
      <c r="V53" s="815" t="inlineStr">
        <is>
          <t>Medium</t>
        </is>
      </c>
      <c r="W53" s="806" t="inlineStr">
        <is>
          <t>Review — no exact prior-grantee match</t>
        </is>
      </c>
      <c r="X53" s="806" t="inlineStr">
        <is>
          <t>Review</t>
        </is>
      </c>
      <c r="Y53" s="806" t="inlineStr">
        <is>
          <t>Interest amount needs review</t>
        </is>
      </c>
      <c r="Z53" s="806" t="inlineStr">
        <is>
          <t>Review</t>
        </is>
      </c>
      <c r="AA53" s="807" t="inlineStr">
        <is>
          <t>Designation of Properties Transf — Magnolia Petroleum, to The Public (MIS32/144)</t>
        </is>
      </c>
      <c r="AB53" s="808" t="inlineStr">
        <is>
          <t>Needs source review: grantor source, interest amount</t>
        </is>
      </c>
    </row>
    <row r="54" ht="72" customFormat="1" customHeight="1" s="23">
      <c r="A54" s="806" t="inlineStr">
        <is>
          <t>1962-001145</t>
        </is>
      </c>
      <c r="B54" s="806" t="n"/>
      <c r="C54" s="806" t="inlineStr">
        <is>
          <t>MD</t>
        </is>
      </c>
      <c r="D54" s="806" t="inlineStr">
        <is>
          <t>MIS47/169</t>
        </is>
      </c>
      <c r="E54" s="807" t="n">
        <v>22906</v>
      </c>
      <c r="F54" s="808" t="n">
        <v>22906</v>
      </c>
      <c r="G54" s="809" t="inlineStr">
        <is>
          <t>Robert O. Lister, Jr. and Marie Lister, HW</t>
        </is>
      </c>
      <c r="H54" s="809" t="inlineStr">
        <is>
          <t>Carrie Lou Mitchell</t>
        </is>
      </c>
      <c r="I54" s="813" t="inlineStr">
        <is>
          <t>Lot 4, S/2 of Lot 3, S/2 NE/4 SW/4, SE/4 SW/4 of 31-12N-24W</t>
        </is>
      </c>
      <c r="J54" s="811" t="inlineStr">
        <is>
          <t>55/115.34 interest, 55 NMA
Chain note: no source of title into Robert O. Lister, Jr. and Marie Lister, HW located of record. Confirm ownership before crediting this conveyance.</t>
        </is>
      </c>
      <c r="K54" s="815" t="inlineStr">
        <is>
          <t>OKCountyRecords: 1962-001145</t>
        </is>
      </c>
      <c r="L54" s="806" t="inlineStr">
        <is>
          <t>Mineral; basis Conv Amt(dec). Gross=tract-map basis.</t>
        </is>
      </c>
      <c r="M54" s="806" t="inlineStr">
        <is>
          <t>CURRENT OWNER SOURCE</t>
        </is>
      </c>
      <c r="N54" s="806" t="inlineStr">
        <is>
          <t>Conveys 55 NMA per notes; conv. dec = 55/gross. Verify denominator/tract from image.</t>
        </is>
      </c>
      <c r="O54" s="806" t="inlineStr">
        <is>
          <t>EASEMENT</t>
        </is>
      </c>
      <c r="P54" s="807" t="inlineStr">
        <is>
          <t>Chain — minerals</t>
        </is>
      </c>
      <c r="Q54" s="808" t="inlineStr">
        <is>
          <t>Yes</t>
        </is>
      </c>
      <c r="R54" s="809" t="inlineStr">
        <is>
          <t>No</t>
        </is>
      </c>
      <c r="S54" s="809" t="inlineStr">
        <is>
          <t>Yes</t>
        </is>
      </c>
      <c r="T54" s="813" t="inlineStr">
        <is>
          <t>No</t>
        </is>
      </c>
      <c r="U54" s="814" t="inlineStr">
        <is>
          <t>Legal maps to 5, 7, 9; helper says 2, 3, 5, 6, 7</t>
        </is>
      </c>
      <c r="V54" s="815" t="inlineStr">
        <is>
          <t>Review</t>
        </is>
      </c>
      <c r="W54" s="806" t="inlineStr">
        <is>
          <t>No — no source located</t>
        </is>
      </c>
      <c r="X54" s="806" t="inlineStr">
        <is>
          <t>Yes — on Tract 3 owner list</t>
        </is>
      </c>
      <c r="Y54" s="806" t="inlineStr">
        <is>
          <t>Candidate 0.125 (helper — confirm from image)</t>
        </is>
      </c>
      <c r="Z54" s="806" t="inlineStr">
        <is>
          <t>Medium — helper value</t>
        </is>
      </c>
      <c r="AA54" s="807" t="inlineStr">
        <is>
          <t>Mineral Deed — Robert O. Lister, Jr. and Mari to Carrie Lou Mitchell (MIS47/169)</t>
        </is>
      </c>
      <c r="AB54" s="808" t="inlineStr">
        <is>
          <t>Needs source review: tract, no source of title</t>
        </is>
      </c>
    </row>
    <row r="55" ht="72" customFormat="1" customHeight="1" s="23">
      <c r="A55" s="806" t="inlineStr">
        <is>
          <t>1962-001141</t>
        </is>
      </c>
      <c r="B55" s="806" t="n"/>
      <c r="C55" s="806" t="inlineStr">
        <is>
          <t>MD</t>
        </is>
      </c>
      <c r="D55" s="806" t="inlineStr">
        <is>
          <t>MIS47/164</t>
        </is>
      </c>
      <c r="E55" s="807" t="n">
        <v>22906</v>
      </c>
      <c r="F55" s="808" t="n">
        <v>22906</v>
      </c>
      <c r="G55" s="809" t="inlineStr">
        <is>
          <t>W. L. Ayers and Hazel Ayers, HW</t>
        </is>
      </c>
      <c r="H55" s="809" t="inlineStr">
        <is>
          <t>Robert O. Lister, Jr.</t>
        </is>
      </c>
      <c r="I55" s="810" t="inlineStr">
        <is>
          <t>Lot 4, S/2 of Lot 3, S/2 NE/4 SW/4, SE/4 SW/4 of 31-12N-24W</t>
        </is>
      </c>
      <c r="J55" s="816" t="inlineStr">
        <is>
          <t>75/115.34 interest, 75 NMA</t>
        </is>
      </c>
      <c r="K55" s="815" t="inlineStr">
        <is>
          <t>OKCountyRecords: 1962-001141</t>
        </is>
      </c>
      <c r="L55" s="806" t="inlineStr">
        <is>
          <t>Mineral; basis Conv Amt(dec). Gross=tract-map basis.</t>
        </is>
      </c>
      <c r="M55" s="806" t="inlineStr">
        <is>
          <t>CURRENT OWNER SOURCE</t>
        </is>
      </c>
      <c r="N55" s="806" t="inlineStr">
        <is>
          <t>Conveys 75 NMA per notes; conv. dec = 75/gross. Verify denominator/tract from image.</t>
        </is>
      </c>
      <c r="O55" s="806" t="inlineStr">
        <is>
          <t>MINERAL DEED</t>
        </is>
      </c>
      <c r="P55" s="807" t="inlineStr">
        <is>
          <t>Chain — minerals</t>
        </is>
      </c>
      <c r="Q55" s="808" t="inlineStr">
        <is>
          <t>Yes</t>
        </is>
      </c>
      <c r="R55" s="809" t="inlineStr">
        <is>
          <t>No</t>
        </is>
      </c>
      <c r="S55" s="809" t="inlineStr">
        <is>
          <t>Yes</t>
        </is>
      </c>
      <c r="T55" s="810" t="inlineStr">
        <is>
          <t>No</t>
        </is>
      </c>
      <c r="U55" s="816" t="inlineStr">
        <is>
          <t>Legal maps to 5, 7, 9; helper says 2, 3, 5, 6, 7</t>
        </is>
      </c>
      <c r="V55" s="815" t="inlineStr">
        <is>
          <t>Review</t>
        </is>
      </c>
      <c r="W55" s="806" t="inlineStr">
        <is>
          <t>Review — no exact prior-grantee match</t>
        </is>
      </c>
      <c r="X55" s="806" t="inlineStr">
        <is>
          <t>Yes — on Tract 3 owner list</t>
        </is>
      </c>
      <c r="Y55" s="806" t="inlineStr">
        <is>
          <t>Candidate 0.170454545454545 (helper — confirm from image)</t>
        </is>
      </c>
      <c r="Z55" s="806" t="inlineStr">
        <is>
          <t>Medium — helper value</t>
        </is>
      </c>
      <c r="AA55" s="807" t="inlineStr">
        <is>
          <t>Mineral Deed — W. L. Ayers and Hazel Ayers, H to Robert O. Lister, Jr. (MIS47/164)</t>
        </is>
      </c>
      <c r="AB55" s="808" t="inlineStr">
        <is>
          <t>Needs source review: tract, grantor source</t>
        </is>
      </c>
    </row>
    <row r="56" ht="48" customFormat="1" customHeight="1" s="23">
      <c r="A56" s="806" t="inlineStr">
        <is>
          <t>1962-001389</t>
        </is>
      </c>
      <c r="B56" s="806" t="n"/>
      <c r="C56" s="806" t="inlineStr">
        <is>
          <t>MD</t>
        </is>
      </c>
      <c r="D56" s="806" t="inlineStr">
        <is>
          <t>MIS47/558</t>
        </is>
      </c>
      <c r="E56" s="807" t="n">
        <v>22938</v>
      </c>
      <c r="F56" s="808" t="n">
        <v>22938</v>
      </c>
      <c r="G56" s="809" t="inlineStr">
        <is>
          <t>Robert O. Lister, Jr.</t>
        </is>
      </c>
      <c r="H56" s="809" t="inlineStr">
        <is>
          <t>A. C. Campbell</t>
        </is>
      </c>
      <c r="I56" s="810" t="inlineStr">
        <is>
          <t>Lot 4, S/2 of Lot 3, S/2 NE/4 SW/4, SE/4 SW/4 of 31-12N-24W</t>
        </is>
      </c>
      <c r="J56" s="814" t="inlineStr">
        <is>
          <t>10/115.34 interest, 10 NMA</t>
        </is>
      </c>
      <c r="K56" s="815" t="inlineStr">
        <is>
          <t>OKCountyRecords: 1962-001389</t>
        </is>
      </c>
      <c r="L56" s="806" t="inlineStr">
        <is>
          <t>Mineral; basis Conv Amt(dec). Gross=tract-map basis.</t>
        </is>
      </c>
      <c r="M56" s="806" t="inlineStr">
        <is>
          <t>CURRENT OWNER SOURCE</t>
        </is>
      </c>
      <c r="N56" s="806" t="inlineStr">
        <is>
          <t>Conveys 10 NMA per notes; conv. dec = 10/gross. Verify denominator/tract from image.</t>
        </is>
      </c>
      <c r="O56" s="806" t="inlineStr">
        <is>
          <t>MINERAL DEED</t>
        </is>
      </c>
      <c r="P56" s="807" t="inlineStr">
        <is>
          <t>Chain — minerals</t>
        </is>
      </c>
      <c r="Q56" s="808" t="inlineStr">
        <is>
          <t>Yes</t>
        </is>
      </c>
      <c r="R56" s="809" t="inlineStr">
        <is>
          <t>No</t>
        </is>
      </c>
      <c r="S56" s="809" t="inlineStr">
        <is>
          <t>Yes</t>
        </is>
      </c>
      <c r="T56" s="810" t="inlineStr">
        <is>
          <t>No</t>
        </is>
      </c>
      <c r="U56" s="814" t="inlineStr">
        <is>
          <t>Legal maps to 5, 7, 9; helper says 2, 3, 5, 6, 7</t>
        </is>
      </c>
      <c r="V56" s="815" t="inlineStr">
        <is>
          <t>Review</t>
        </is>
      </c>
      <c r="W56" s="806" t="inlineStr">
        <is>
          <t>Yes — prior grantee match</t>
        </is>
      </c>
      <c r="X56" s="806" t="inlineStr">
        <is>
          <t>Yes — on Tract 3 owner list</t>
        </is>
      </c>
      <c r="Y56" s="806" t="inlineStr">
        <is>
          <t>Candidate 0.0227272727272727 (helper — confirm from image)</t>
        </is>
      </c>
      <c r="Z56" s="806" t="inlineStr">
        <is>
          <t>Medium — helper value</t>
        </is>
      </c>
      <c r="AA56" s="807" t="inlineStr">
        <is>
          <t>Mineral Deed — Robert O. Lister, Jr. to A. C. Campbell (MIS47/558)</t>
        </is>
      </c>
      <c r="AB56" s="808" t="inlineStr">
        <is>
          <t>Needs source review: tract</t>
        </is>
      </c>
    </row>
    <row r="57" ht="48" customFormat="1" customHeight="1" s="23">
      <c r="A57" s="806" t="inlineStr">
        <is>
          <t>1962-001390</t>
        </is>
      </c>
      <c r="B57" s="806" t="n"/>
      <c r="C57" s="806" t="inlineStr">
        <is>
          <t>MD</t>
        </is>
      </c>
      <c r="D57" s="806" t="inlineStr">
        <is>
          <t>MIS47/559</t>
        </is>
      </c>
      <c r="E57" s="807" t="n">
        <v>22938</v>
      </c>
      <c r="F57" s="808" t="n">
        <v>22938</v>
      </c>
      <c r="G57" s="809" t="inlineStr">
        <is>
          <t>Robert O. Lister, Jr.</t>
        </is>
      </c>
      <c r="H57" s="809" t="inlineStr">
        <is>
          <t>J. W. Klopfenstein</t>
        </is>
      </c>
      <c r="I57" s="810" t="inlineStr">
        <is>
          <t>Lot 4, S/2 of Lot 3, S/2 NE/4 SW/4, SE/4 SW/4 of 31-12N-24W</t>
        </is>
      </c>
      <c r="J57" s="814" t="inlineStr">
        <is>
          <t>10/115.34 interest, 10 NMA</t>
        </is>
      </c>
      <c r="K57" s="815" t="inlineStr">
        <is>
          <t>OKCountyRecords: 1962-001390</t>
        </is>
      </c>
      <c r="L57" s="806" t="inlineStr">
        <is>
          <t>Mineral; basis Conv Amt(dec). Gross=tract-map basis.</t>
        </is>
      </c>
      <c r="M57" s="806" t="inlineStr">
        <is>
          <t>CURRENT OWNER SOURCE</t>
        </is>
      </c>
      <c r="N57" s="806" t="inlineStr">
        <is>
          <t>Conveys 10 NMA per notes; conv. dec = 10/gross. Verify denominator/tract from image.</t>
        </is>
      </c>
      <c r="O57" s="806" t="inlineStr">
        <is>
          <t>MINERAL DEED</t>
        </is>
      </c>
      <c r="P57" s="807" t="inlineStr">
        <is>
          <t>Chain — minerals</t>
        </is>
      </c>
      <c r="Q57" s="808" t="inlineStr">
        <is>
          <t>Yes</t>
        </is>
      </c>
      <c r="R57" s="809" t="inlineStr">
        <is>
          <t>No</t>
        </is>
      </c>
      <c r="S57" s="809" t="inlineStr">
        <is>
          <t>Yes</t>
        </is>
      </c>
      <c r="T57" s="810" t="inlineStr">
        <is>
          <t>No</t>
        </is>
      </c>
      <c r="U57" s="814" t="inlineStr">
        <is>
          <t>Legal maps to 5, 7, 9; helper says 2, 3, 5, 6, 7</t>
        </is>
      </c>
      <c r="V57" s="815" t="inlineStr">
        <is>
          <t>Review</t>
        </is>
      </c>
      <c r="W57" s="806" t="inlineStr">
        <is>
          <t>Yes — prior grantee match</t>
        </is>
      </c>
      <c r="X57" s="806" t="inlineStr">
        <is>
          <t>Yes — on Tract 3 owner list</t>
        </is>
      </c>
      <c r="Y57" s="806" t="inlineStr">
        <is>
          <t>Candidate 0.0227272727272727 (helper — confirm from image)</t>
        </is>
      </c>
      <c r="Z57" s="806" t="inlineStr">
        <is>
          <t>Medium — helper value</t>
        </is>
      </c>
      <c r="AA57" s="807" t="inlineStr">
        <is>
          <t>Mineral Deed — Robert O. Lister, Jr. to J. W. Klopfenstein (MIS47/559)</t>
        </is>
      </c>
      <c r="AB57" s="808" t="inlineStr">
        <is>
          <t>Needs source review: tract</t>
        </is>
      </c>
    </row>
    <row r="58" ht="72" customFormat="1" customHeight="1" s="23">
      <c r="A58" s="806" t="inlineStr">
        <is>
          <t>1967-002816</t>
        </is>
      </c>
      <c r="B58" s="806" t="n"/>
      <c r="C58" s="806" t="inlineStr">
        <is>
          <t>DEC and Order for Distribution</t>
        </is>
      </c>
      <c r="D58" s="806" t="inlineStr">
        <is>
          <t>MIS86/33</t>
        </is>
      </c>
      <c r="E58" s="807" t="n">
        <v>24709</v>
      </c>
      <c r="F58" s="808" t="n">
        <v>24750</v>
      </c>
      <c r="G58" s="809" t="inlineStr">
        <is>
          <t>Kiowa County Court,
RE: In the Matter of the Estate of Carrie Lou Mitchell, Deceased</t>
        </is>
      </c>
      <c r="H58" s="809" t="inlineStr">
        <is>
          <t>Marvin Mitchell Williams, 1/4,
Gena Williams, 1/4,
Carrie Leeann Williams, 1/4,
Nancy Susan Mitchell, 1/4</t>
        </is>
      </c>
      <c r="I58" s="810" t="inlineStr">
        <is>
          <t>SW/4 of 31-12N-24W (AOL)</t>
        </is>
      </c>
      <c r="J58" s="814" t="inlineStr">
        <is>
          <t>ARTI, An Undivided 75.34 acre mineral interest</t>
        </is>
      </c>
      <c r="K58" s="815" t="inlineStr">
        <is>
          <t>OKCountyRecords: 1967-002816</t>
        </is>
      </c>
      <c r="L58" s="806" t="inlineStr">
        <is>
          <t>Mineral; basis Conv Amt(dec). Gross=tract-map basis.</t>
        </is>
      </c>
      <c r="M58" s="806" t="inlineStr">
        <is>
          <t>CURRENT OWNER SOURCE</t>
        </is>
      </c>
      <c r="N58" s="806" t="n"/>
      <c r="O58" s="806" t="inlineStr">
        <is>
          <t>OUTSIDE LANDS</t>
        </is>
      </c>
      <c r="P58" s="807" t="inlineStr">
        <is>
          <t>Chain — title support (succession/entity/probate)</t>
        </is>
      </c>
      <c r="Q58" s="808" t="inlineStr">
        <is>
          <t>Yes</t>
        </is>
      </c>
      <c r="R58" s="809" t="inlineStr">
        <is>
          <t>No</t>
        </is>
      </c>
      <c r="S58" s="809" t="inlineStr">
        <is>
          <t>Yes</t>
        </is>
      </c>
      <c r="T58" s="810" t="inlineStr">
        <is>
          <t>No</t>
        </is>
      </c>
      <c r="U58" s="814" t="inlineStr">
        <is>
          <t>Legal maps to 5, 7, 8, 9; helper says 5, 6, 7</t>
        </is>
      </c>
      <c r="V58" s="815" t="inlineStr">
        <is>
          <t>Review</t>
        </is>
      </c>
      <c r="W58" s="806" t="inlineStr">
        <is>
          <t>Review — no exact prior-grantee match</t>
        </is>
      </c>
      <c r="X58" s="806" t="inlineStr">
        <is>
          <t>Review</t>
        </is>
      </c>
      <c r="Y58" s="806" t="inlineStr">
        <is>
          <t>Candidate 1 (helper — confirm from image)</t>
        </is>
      </c>
      <c r="Z58" s="806" t="inlineStr">
        <is>
          <t>Medium — helper value</t>
        </is>
      </c>
      <c r="AA58" s="807" t="inlineStr">
        <is>
          <t>Final Decree and Order for Distr — Kiowa County Court, to Marvin Mitchell Williams, 1/4, (MIS86/33)</t>
        </is>
      </c>
      <c r="AB58" s="808" t="inlineStr">
        <is>
          <t>Needs source review: tract, grantor source</t>
        </is>
      </c>
    </row>
    <row r="59" ht="60" customFormat="1" customHeight="1" s="23">
      <c r="A59" s="806" t="inlineStr">
        <is>
          <t>1968-003144</t>
        </is>
      </c>
      <c r="B59" s="806" t="n"/>
      <c r="C59" s="806" t="inlineStr">
        <is>
          <t>Rental Division Order</t>
        </is>
      </c>
      <c r="D59" s="806" t="inlineStr">
        <is>
          <t>MIS97/120</t>
        </is>
      </c>
      <c r="E59" s="807" t="n">
        <v>25176</v>
      </c>
      <c r="F59" s="808" t="n">
        <v>25176</v>
      </c>
      <c r="G59" s="809" t="inlineStr">
        <is>
          <t>J. B. Campbell,
Lillie A. Campbell</t>
        </is>
      </c>
      <c r="H59" s="809" t="inlineStr">
        <is>
          <t>J. R. Groves</t>
        </is>
      </c>
      <c r="I59" s="810" t="inlineStr">
        <is>
          <t>31-12N-24W</t>
        </is>
      </c>
      <c r="J59" s="811" t="inlineStr">
        <is>
          <t>OGLhold / WI
Chain note: source of title — MINERAL DEED 1907-000709 at D9/303, Charles T. Kennett and Sadie N. Kennett, HW to John G. Lancaster, covering SW/4 NE/4 SW/4 SE/4, SE/4 SE/4 of 31-12N-24W, interest stated: ARTI. Confirm source instrument before relying on this conveyance.</t>
        </is>
      </c>
      <c r="K59" s="815" t="inlineStr">
        <is>
          <t>OKCountyRecords: 1968-003144</t>
        </is>
      </c>
      <c r="L59" s="806" t="inlineStr">
        <is>
          <t>Other (non-mineral; excluded from mineral NMA). All-section coverage. Gross=tract-map basis.</t>
        </is>
      </c>
      <c r="M59" s="806" t="inlineStr">
        <is>
          <t>ADDRESS SOURCE LIKELY</t>
        </is>
      </c>
      <c r="N59" s="806" t="n"/>
      <c r="O59" s="806" t="inlineStr">
        <is>
          <t>AFFIDAVIT / HEIRSHIP / PROBATE</t>
        </is>
      </c>
      <c r="P59" s="807" t="inlineStr">
        <is>
          <t>No chain effect — rental division order</t>
        </is>
      </c>
      <c r="Q59" s="808" t="inlineStr">
        <is>
          <t>No</t>
        </is>
      </c>
      <c r="R59" s="809" t="inlineStr">
        <is>
          <t>No</t>
        </is>
      </c>
      <c r="S59" s="809" t="inlineStr">
        <is>
          <t>No</t>
        </is>
      </c>
      <c r="T59" s="810" t="inlineStr">
        <is>
          <t>Yes</t>
        </is>
      </c>
      <c r="U59" s="814" t="inlineStr">
        <is>
          <t>Yes: 1, 8 (broad legal)</t>
        </is>
      </c>
      <c r="V59" s="815" t="inlineStr">
        <is>
          <t>Medium</t>
        </is>
      </c>
      <c r="W59" s="806" t="inlineStr">
        <is>
          <t>Review — no exact prior-grantee match</t>
        </is>
      </c>
      <c r="X59" s="806" t="inlineStr">
        <is>
          <t>Review</t>
        </is>
      </c>
      <c r="Y59" s="806" t="inlineStr">
        <is>
          <t>Interest amount needs review</t>
        </is>
      </c>
      <c r="Z59" s="806" t="inlineStr">
        <is>
          <t>Review</t>
        </is>
      </c>
      <c r="AA59" s="807" t="inlineStr">
        <is>
          <t>Rental Division Order — J. B. Campbell, to J. R. Groves (MIS97/120)</t>
        </is>
      </c>
      <c r="AB59" s="808" t="inlineStr">
        <is>
          <t>Needs source review: grantor source</t>
        </is>
      </c>
    </row>
    <row r="60" ht="60" customFormat="1" customHeight="1" s="23">
      <c r="A60" s="806" t="inlineStr">
        <is>
          <t>1970-003015</t>
        </is>
      </c>
      <c r="B60" s="806" t="n"/>
      <c r="C60" s="806" t="inlineStr">
        <is>
          <t>Rental Division Order</t>
        </is>
      </c>
      <c r="D60" s="806" t="inlineStr">
        <is>
          <t>115/485</t>
        </is>
      </c>
      <c r="E60" s="807" t="n">
        <v>25905</v>
      </c>
      <c r="F60" s="808" t="n">
        <v>25905</v>
      </c>
      <c r="G60" s="809" t="inlineStr">
        <is>
          <t>Marie Lister,
Robert O. Lister Jr.</t>
        </is>
      </c>
      <c r="H60" s="809" t="inlineStr">
        <is>
          <t>W. V. Lister</t>
        </is>
      </c>
      <c r="I60" s="813" t="inlineStr">
        <is>
          <t>31-12N-24W</t>
        </is>
      </c>
      <c r="J60" s="811" t="inlineStr">
        <is>
          <t>OGLhold / WI
Chain note: source of title — OUTSIDE LANDS 1942-000630 at MIS21/471, Beckham County Court,
RE: In the Matter of the Estate of Swinburn J. Stewart, Deceased to Gladys Priest, 1/4,
Swinburn J. … Full recital in recorded instrument — see Link.</t>
        </is>
      </c>
      <c r="K60" s="815" t="inlineStr">
        <is>
          <t>OKCountyRecords: 1970-003015</t>
        </is>
      </c>
      <c r="L60" s="806" t="inlineStr">
        <is>
          <t>Other (non-mineral; excluded from mineral NMA). All-section coverage. Gross=tract-map basis.</t>
        </is>
      </c>
      <c r="M60" s="806" t="inlineStr">
        <is>
          <t>ADDRESS SOURCE LIKELY</t>
        </is>
      </c>
      <c r="N60" s="806" t="n"/>
      <c r="O60" s="806" t="inlineStr">
        <is>
          <t>OUTSIDE LANDS</t>
        </is>
      </c>
      <c r="P60" s="807" t="inlineStr">
        <is>
          <t>No chain effect — rental division order</t>
        </is>
      </c>
      <c r="Q60" s="808" t="inlineStr">
        <is>
          <t>No</t>
        </is>
      </c>
      <c r="R60" s="809" t="inlineStr">
        <is>
          <t>No</t>
        </is>
      </c>
      <c r="S60" s="809" t="inlineStr">
        <is>
          <t>No</t>
        </is>
      </c>
      <c r="T60" s="813" t="inlineStr">
        <is>
          <t>Yes</t>
        </is>
      </c>
      <c r="U60" s="811" t="inlineStr">
        <is>
          <t>Yes: 1, 8 (broad legal)</t>
        </is>
      </c>
      <c r="V60" s="815" t="inlineStr">
        <is>
          <t>Medium</t>
        </is>
      </c>
      <c r="W60" s="806" t="inlineStr">
        <is>
          <t>Review — no exact prior-grantee match</t>
        </is>
      </c>
      <c r="X60" s="806" t="inlineStr">
        <is>
          <t>Review</t>
        </is>
      </c>
      <c r="Y60" s="806" t="inlineStr">
        <is>
          <t>Interest amount needs review</t>
        </is>
      </c>
      <c r="Z60" s="806" t="inlineStr">
        <is>
          <t>Review</t>
        </is>
      </c>
      <c r="AA60" s="807" t="inlineStr">
        <is>
          <t>Rental Division Order — Marie Lister, to W. V. Lister (115/485)</t>
        </is>
      </c>
      <c r="AB60" s="808" t="inlineStr">
        <is>
          <t>Needs source review: grantor source</t>
        </is>
      </c>
    </row>
    <row r="61" ht="72" customFormat="1" customHeight="1" s="23">
      <c r="A61" s="806" t="inlineStr">
        <is>
          <t>1974-001639</t>
        </is>
      </c>
      <c r="B61" s="806" t="n"/>
      <c r="C61" s="806" t="inlineStr">
        <is>
          <t>MD</t>
        </is>
      </c>
      <c r="D61" s="806" t="inlineStr">
        <is>
          <t>163/565</t>
        </is>
      </c>
      <c r="E61" s="807" t="n">
        <v>27163</v>
      </c>
      <c r="F61" s="808" t="n">
        <v>27163</v>
      </c>
      <c r="G61" s="809" t="inlineStr">
        <is>
          <t>L. E. Thurman and Veronica Thurman, HW</t>
        </is>
      </c>
      <c r="H61" s="809" t="inlineStr">
        <is>
          <t>Marie Lister</t>
        </is>
      </c>
      <c r="I61" s="813" t="inlineStr">
        <is>
          <t>E/2 NW/4, SE/4 NE/4, NE/4 SE/4, N/2 NE/4 SW/4 of 31-12N-24W (AOL)</t>
        </is>
      </c>
      <c r="J61" s="811" t="inlineStr">
        <is>
          <t>60/260 interest in 2 sections</t>
        </is>
      </c>
      <c r="K61" s="815" t="inlineStr">
        <is>
          <t>OKCountyRecords: 1974-001639</t>
        </is>
      </c>
      <c r="L61" s="806" t="inlineStr">
        <is>
          <t>Mineral; basis Conv Amt(dec). Gross=tract-map basis.</t>
        </is>
      </c>
      <c r="M61" s="806" t="n"/>
      <c r="N61" s="806" t="n"/>
      <c r="O61" s="806" t="inlineStr">
        <is>
          <t>OUTSIDE LANDS</t>
        </is>
      </c>
      <c r="P61" s="807" t="inlineStr">
        <is>
          <t>Chain — minerals</t>
        </is>
      </c>
      <c r="Q61" s="808" t="inlineStr">
        <is>
          <t>Yes</t>
        </is>
      </c>
      <c r="R61" s="809" t="inlineStr">
        <is>
          <t>No</t>
        </is>
      </c>
      <c r="S61" s="809" t="inlineStr">
        <is>
          <t>Yes</t>
        </is>
      </c>
      <c r="T61" s="813" t="inlineStr">
        <is>
          <t>No</t>
        </is>
      </c>
      <c r="U61" s="811" t="inlineStr">
        <is>
          <t>Legal maps to 1, 3, 4, 7, 10; helper says 1, 3, 4, 7, 8</t>
        </is>
      </c>
      <c r="V61" s="815" t="inlineStr">
        <is>
          <t>Review</t>
        </is>
      </c>
      <c r="W61" s="806" t="inlineStr">
        <is>
          <t>Review — no exact prior-grantee match</t>
        </is>
      </c>
      <c r="X61" s="806" t="inlineStr">
        <is>
          <t>Yes — on Tract 3 owner list</t>
        </is>
      </c>
      <c r="Y61" s="806" t="inlineStr">
        <is>
          <t>Candidate 0.230769230769231 (helper — confirm from image)</t>
        </is>
      </c>
      <c r="Z61" s="806" t="inlineStr">
        <is>
          <t>Medium — helper value</t>
        </is>
      </c>
      <c r="AA61" s="807" t="inlineStr">
        <is>
          <t>Mineral Deed — L. E. Thurman and Veronica Thu to Marie Lister (163/565)</t>
        </is>
      </c>
      <c r="AB61" s="808" t="inlineStr">
        <is>
          <t>Needs source review: tract, grantor source</t>
        </is>
      </c>
    </row>
    <row r="62" ht="48" customFormat="1" customHeight="1" s="23">
      <c r="A62" s="806" t="inlineStr">
        <is>
          <t>1974-001700</t>
        </is>
      </c>
      <c r="B62" s="806" t="n"/>
      <c r="C62" s="806" t="inlineStr">
        <is>
          <t>MD</t>
        </is>
      </c>
      <c r="D62" s="806" t="inlineStr">
        <is>
          <t>164/66</t>
        </is>
      </c>
      <c r="E62" s="807" t="n">
        <v>27171</v>
      </c>
      <c r="F62" s="808" t="n">
        <v>27171</v>
      </c>
      <c r="G62" s="809" t="inlineStr">
        <is>
          <t>Marie Lister</t>
        </is>
      </c>
      <c r="H62" s="809" t="inlineStr">
        <is>
          <t>W. H. Sorenson</t>
        </is>
      </c>
      <c r="I62" s="810" t="inlineStr">
        <is>
          <t>E/2 NW/4, SE/4 NE/4, NE/4 SE/4, N/2 NE/4 SW/4 of 31-12N-24W (AOL)</t>
        </is>
      </c>
      <c r="J62" s="814" t="inlineStr">
        <is>
          <t>40/260 interest in 2 sections</t>
        </is>
      </c>
      <c r="K62" s="815" t="inlineStr">
        <is>
          <t>OKCountyRecords: 1974-001700</t>
        </is>
      </c>
      <c r="L62" s="806" t="inlineStr">
        <is>
          <t>Mineral; basis Conv Amt(dec). Gross=tract-map basis.</t>
        </is>
      </c>
      <c r="M62" s="806" t="n"/>
      <c r="N62" s="806" t="n"/>
      <c r="O62" s="806" t="inlineStr">
        <is>
          <t>OUTSIDE LANDS</t>
        </is>
      </c>
      <c r="P62" s="807" t="inlineStr">
        <is>
          <t>Chain — minerals</t>
        </is>
      </c>
      <c r="Q62" s="808" t="inlineStr">
        <is>
          <t>Yes</t>
        </is>
      </c>
      <c r="R62" s="809" t="inlineStr">
        <is>
          <t>No</t>
        </is>
      </c>
      <c r="S62" s="809" t="inlineStr">
        <is>
          <t>Yes</t>
        </is>
      </c>
      <c r="T62" s="810" t="inlineStr">
        <is>
          <t>No</t>
        </is>
      </c>
      <c r="U62" s="814" t="inlineStr">
        <is>
          <t>Legal maps to 1, 3, 4, 7, 10; helper says 1, 3, 4, 7, 8</t>
        </is>
      </c>
      <c r="V62" s="815" t="inlineStr">
        <is>
          <t>Review</t>
        </is>
      </c>
      <c r="W62" s="806" t="inlineStr">
        <is>
          <t>Yes — prior grantee match</t>
        </is>
      </c>
      <c r="X62" s="806" t="inlineStr">
        <is>
          <t>Yes — on Tract 3 owner list</t>
        </is>
      </c>
      <c r="Y62" s="806" t="inlineStr">
        <is>
          <t>Candidate 0.153846153846154 (helper — confirm from image)</t>
        </is>
      </c>
      <c r="Z62" s="806" t="inlineStr">
        <is>
          <t>Medium — helper value</t>
        </is>
      </c>
      <c r="AA62" s="807" t="inlineStr">
        <is>
          <t>Mineral Deed — Marie Lister to W. H. Sorenson (164/66)</t>
        </is>
      </c>
      <c r="AB62" s="808" t="inlineStr">
        <is>
          <t>Needs source review: tract</t>
        </is>
      </c>
    </row>
    <row r="63" ht="48" customFormat="1" customHeight="1" s="23">
      <c r="A63" s="806" t="inlineStr">
        <is>
          <t>1974-002044</t>
        </is>
      </c>
      <c r="B63" s="806" t="n"/>
      <c r="C63" s="806" t="inlineStr">
        <is>
          <t>MD</t>
        </is>
      </c>
      <c r="D63" s="806" t="inlineStr">
        <is>
          <t>165/87</t>
        </is>
      </c>
      <c r="E63" s="807" t="n">
        <v>27207</v>
      </c>
      <c r="F63" s="808" t="n">
        <v>27207</v>
      </c>
      <c r="G63" s="809" t="inlineStr">
        <is>
          <t>Marie Lister</t>
        </is>
      </c>
      <c r="H63" s="809" t="inlineStr">
        <is>
          <t>Mann Childrens Trust</t>
        </is>
      </c>
      <c r="I63" s="810" t="inlineStr">
        <is>
          <t>E/2 NW/4, SE/4 NE/4, NE/4 SE/4, N/2 NE/4 SW/4 of 31-12N-24W (AOL)</t>
        </is>
      </c>
      <c r="J63" s="814" t="inlineStr">
        <is>
          <t>10/260 interest in 2 sections</t>
        </is>
      </c>
      <c r="K63" s="815" t="inlineStr">
        <is>
          <t>OKCountyRecords: 1974-002044</t>
        </is>
      </c>
      <c r="L63" s="806" t="inlineStr">
        <is>
          <t>Mineral; basis Conv Amt(dec). Gross=tract-map basis.</t>
        </is>
      </c>
      <c r="M63" s="806" t="inlineStr">
        <is>
          <t>CURRENT OWNER SOURCE</t>
        </is>
      </c>
      <c r="N63" s="806" t="n"/>
      <c r="O63" s="806" t="inlineStr">
        <is>
          <t>OUTSIDE LANDS</t>
        </is>
      </c>
      <c r="P63" s="807" t="inlineStr">
        <is>
          <t>Chain — minerals</t>
        </is>
      </c>
      <c r="Q63" s="808" t="inlineStr">
        <is>
          <t>Yes</t>
        </is>
      </c>
      <c r="R63" s="809" t="inlineStr">
        <is>
          <t>No</t>
        </is>
      </c>
      <c r="S63" s="809" t="inlineStr">
        <is>
          <t>Yes</t>
        </is>
      </c>
      <c r="T63" s="810" t="inlineStr">
        <is>
          <t>No</t>
        </is>
      </c>
      <c r="U63" s="814" t="inlineStr">
        <is>
          <t>Legal maps to 1, 3, 4, 7, 10; helper says 1, 3, 4, 7, 8</t>
        </is>
      </c>
      <c r="V63" s="815" t="inlineStr">
        <is>
          <t>Review</t>
        </is>
      </c>
      <c r="W63" s="806" t="inlineStr">
        <is>
          <t>Yes — prior grantee match</t>
        </is>
      </c>
      <c r="X63" s="806" t="inlineStr">
        <is>
          <t>Yes — on Tract 3 owner list</t>
        </is>
      </c>
      <c r="Y63" s="806" t="inlineStr">
        <is>
          <t>Candidate 0.0384615384615385 (helper — confirm from image)</t>
        </is>
      </c>
      <c r="Z63" s="806" t="inlineStr">
        <is>
          <t>Medium — helper value</t>
        </is>
      </c>
      <c r="AA63" s="807" t="inlineStr">
        <is>
          <t>Mineral Deed — Marie Lister to Mann Childrens Trust (165/87)</t>
        </is>
      </c>
      <c r="AB63" s="808" t="inlineStr">
        <is>
          <t>Needs source review: tract</t>
        </is>
      </c>
    </row>
    <row r="64" ht="48" customFormat="1" customHeight="1" s="23">
      <c r="A64" s="806" t="inlineStr">
        <is>
          <t>1975-000869</t>
        </is>
      </c>
      <c r="B64" s="806" t="n"/>
      <c r="C64" s="806" t="inlineStr">
        <is>
          <t>MD</t>
        </is>
      </c>
      <c r="D64" s="806" t="inlineStr">
        <is>
          <t>176/144</t>
        </is>
      </c>
      <c r="E64" s="807" t="n">
        <v>27481</v>
      </c>
      <c r="F64" s="808" t="n">
        <v>27481</v>
      </c>
      <c r="G64" s="809" t="inlineStr">
        <is>
          <t>Marie Lister</t>
        </is>
      </c>
      <c r="H64" s="809" t="inlineStr">
        <is>
          <t>J. E. Barnett</t>
        </is>
      </c>
      <c r="I64" s="810" t="inlineStr">
        <is>
          <t>E/2 NW/4, SE/4 NE/4, NE/4 SE/4, N/2 NE/4 SW/4 of 31-12N-24W (AOL)</t>
        </is>
      </c>
      <c r="J64" s="814" t="inlineStr">
        <is>
          <t>10/260 interest in 2 sections</t>
        </is>
      </c>
      <c r="K64" s="815" t="inlineStr">
        <is>
          <t>OKCountyRecords: 1975-000869</t>
        </is>
      </c>
      <c r="L64" s="806" t="inlineStr">
        <is>
          <t>Mineral; basis Conv Amt(dec). Gross=tract-map basis.</t>
        </is>
      </c>
      <c r="M64" s="806" t="inlineStr">
        <is>
          <t>CURRENT OWNER SOURCE</t>
        </is>
      </c>
      <c r="N64" s="806" t="n"/>
      <c r="O64" s="806" t="inlineStr">
        <is>
          <t>OUTSIDE LANDS</t>
        </is>
      </c>
      <c r="P64" s="807" t="inlineStr">
        <is>
          <t>Chain — minerals</t>
        </is>
      </c>
      <c r="Q64" s="808" t="inlineStr">
        <is>
          <t>Yes</t>
        </is>
      </c>
      <c r="R64" s="809" t="inlineStr">
        <is>
          <t>No</t>
        </is>
      </c>
      <c r="S64" s="809" t="inlineStr">
        <is>
          <t>Yes</t>
        </is>
      </c>
      <c r="T64" s="810" t="inlineStr">
        <is>
          <t>No</t>
        </is>
      </c>
      <c r="U64" s="814" t="inlineStr">
        <is>
          <t>Legal maps to 1, 3, 4, 7, 10; helper says 1, 3, 4, 7, 8</t>
        </is>
      </c>
      <c r="V64" s="815" t="inlineStr">
        <is>
          <t>Review</t>
        </is>
      </c>
      <c r="W64" s="806" t="inlineStr">
        <is>
          <t>Yes — prior grantee match</t>
        </is>
      </c>
      <c r="X64" s="806" t="inlineStr">
        <is>
          <t>Yes — on Tract 3 owner list</t>
        </is>
      </c>
      <c r="Y64" s="806" t="inlineStr">
        <is>
          <t>Candidate 0.0384615384615385 (helper — confirm from image)</t>
        </is>
      </c>
      <c r="Z64" s="806" t="inlineStr">
        <is>
          <t>Medium — helper value</t>
        </is>
      </c>
      <c r="AA64" s="807" t="inlineStr">
        <is>
          <t>Mineral Deed — Marie Lister to J. E. Barnett (176/144)</t>
        </is>
      </c>
      <c r="AB64" s="808" t="inlineStr">
        <is>
          <t>Needs source review: tract</t>
        </is>
      </c>
    </row>
    <row r="65" ht="120" customFormat="1" customHeight="1" s="23">
      <c r="A65" s="806" t="inlineStr">
        <is>
          <t>1976-003251</t>
        </is>
      </c>
      <c r="B65" s="806" t="n"/>
      <c r="C65" s="806" t="inlineStr">
        <is>
          <t>WD</t>
        </is>
      </c>
      <c r="D65" s="806" t="inlineStr">
        <is>
          <t>197/116</t>
        </is>
      </c>
      <c r="E65" s="808" t="n">
        <v>28005</v>
      </c>
      <c r="F65" s="808" t="n">
        <v>28005</v>
      </c>
      <c r="G65" s="809" t="inlineStr">
        <is>
          <t>Elmo W. Kirk and Freeda Kirk, HW</t>
        </is>
      </c>
      <c r="H65" s="809" t="inlineStr">
        <is>
          <t>Margie Kirk</t>
        </is>
      </c>
      <c r="I65" s="810"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65" s="811" t="inlineStr">
        <is>
          <t>ARTI
Chain note: no source of title into Elmo W. Kirk and Freeda Kirk, HW located of record. Confirm ownership before crediting this conveyance.</t>
        </is>
      </c>
      <c r="K65" s="815" t="inlineStr">
        <is>
          <t>OKCountyRecords: 1976-003251</t>
        </is>
      </c>
      <c r="L65" s="806" t="inlineStr">
        <is>
          <t>Mineral; basis Conv Amt(dec). Gross=tract-map basis.</t>
        </is>
      </c>
      <c r="M65" s="806" t="inlineStr">
        <is>
          <t>OK</t>
        </is>
      </c>
      <c r="N65" s="806" t="inlineStr">
        <is>
          <t>Resolved into Tract 9 chain grid: Elmo W. &amp; Freeda Kirk → Margie Kirk (full ARTI in South 51 ac). Verify grantors' pre-1976 mineral fraction vs recorded image.</t>
        </is>
      </c>
      <c r="O65" s="806" t="inlineStr">
        <is>
          <t>EASEMENT</t>
        </is>
      </c>
      <c r="P65" s="808" t="inlineStr">
        <is>
          <t>Chain — deed (confirm minerals vs surface from instrument)</t>
        </is>
      </c>
      <c r="Q65" s="808" t="inlineStr">
        <is>
          <t>Yes</t>
        </is>
      </c>
      <c r="R65" s="809" t="inlineStr">
        <is>
          <t>No</t>
        </is>
      </c>
      <c r="S65" s="809" t="inlineStr">
        <is>
          <t>Review</t>
        </is>
      </c>
      <c r="T65" s="810" t="inlineStr">
        <is>
          <t>No</t>
        </is>
      </c>
      <c r="U65" s="811" t="inlineStr">
        <is>
          <t>Legal maps to 6; helper says 4, 5</t>
        </is>
      </c>
      <c r="V65" s="815" t="inlineStr">
        <is>
          <t>Review</t>
        </is>
      </c>
      <c r="W65" s="806" t="inlineStr">
        <is>
          <t>No — no source located</t>
        </is>
      </c>
      <c r="X65" s="806" t="inlineStr">
        <is>
          <t>Yes — on Tract 4 owner list</t>
        </is>
      </c>
      <c r="Y65" s="806" t="inlineStr">
        <is>
          <t>Candidate 1 (helper — confirm from image)</t>
        </is>
      </c>
      <c r="Z65" s="806" t="inlineStr">
        <is>
          <t>Medium — helper value</t>
        </is>
      </c>
      <c r="AA65" s="808" t="inlineStr">
        <is>
          <t>Warranty Deed — Elmo W. Kirk and Freeda Kirk, to Margie Kirk (197/116)</t>
        </is>
      </c>
      <c r="AB65" s="808" t="inlineStr">
        <is>
          <t>Needs source review: tract, no source of title</t>
        </is>
      </c>
    </row>
    <row r="66" ht="120" customFormat="1" customHeight="1" s="23">
      <c r="A66" s="806" t="inlineStr">
        <is>
          <t>1977-007503</t>
        </is>
      </c>
      <c r="B66" s="806" t="n"/>
      <c r="C66" s="806" t="inlineStr">
        <is>
          <t>Joint Tenancy WD</t>
        </is>
      </c>
      <c r="D66" s="806" t="inlineStr">
        <is>
          <t>227/89</t>
        </is>
      </c>
      <c r="E66" s="807" t="n">
        <v>28445</v>
      </c>
      <c r="F66" s="808" t="n">
        <v>28445</v>
      </c>
      <c r="G66" s="809" t="inlineStr">
        <is>
          <t>Margie Kirk</t>
        </is>
      </c>
      <c r="H66" s="809" t="inlineStr">
        <is>
          <t>Gordon E. Kirk and Ella Pearl Kirk, HW, JTWROS</t>
        </is>
      </c>
      <c r="I66" s="813"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66" s="811" t="inlineStr">
        <is>
          <t>ARTI</t>
        </is>
      </c>
      <c r="K66" s="815" t="inlineStr">
        <is>
          <t>OKCountyRecords: 1977-007503</t>
        </is>
      </c>
      <c r="L66" s="806" t="inlineStr">
        <is>
          <t>Mineral; basis Conv Amt(dec). Gross=tract-map basis.</t>
        </is>
      </c>
      <c r="M66" s="806" t="inlineStr">
        <is>
          <t>OK</t>
        </is>
      </c>
      <c r="N66" s="806" t="inlineStr">
        <is>
          <t>Resolved into Tract 9 chain grid: Margie Kirk → Gordon E. &amp; Ella Pearl Kirk (JTWROS).</t>
        </is>
      </c>
      <c r="O66" s="806" t="inlineStr">
        <is>
          <t>MINERAL DEED</t>
        </is>
      </c>
      <c r="P66" s="807" t="inlineStr">
        <is>
          <t>Chain — deed (confirm minerals vs surface from instrument)</t>
        </is>
      </c>
      <c r="Q66" s="808" t="inlineStr">
        <is>
          <t>Yes</t>
        </is>
      </c>
      <c r="R66" s="809" t="inlineStr">
        <is>
          <t>No</t>
        </is>
      </c>
      <c r="S66" s="809" t="inlineStr">
        <is>
          <t>Review</t>
        </is>
      </c>
      <c r="T66" s="813" t="inlineStr">
        <is>
          <t>No</t>
        </is>
      </c>
      <c r="U66" s="811" t="inlineStr">
        <is>
          <t>Legal maps to 6; helper says 4, 5</t>
        </is>
      </c>
      <c r="V66" s="815" t="inlineStr">
        <is>
          <t>Review</t>
        </is>
      </c>
      <c r="W66" s="806" t="inlineStr">
        <is>
          <t>Yes — prior grantee match</t>
        </is>
      </c>
      <c r="X66" s="806" t="inlineStr">
        <is>
          <t>Yes — on Tract 4 owner list</t>
        </is>
      </c>
      <c r="Y66" s="806" t="inlineStr">
        <is>
          <t>Candidate 1 (helper — confirm from image)</t>
        </is>
      </c>
      <c r="Z66" s="806" t="inlineStr">
        <is>
          <t>Medium — helper value</t>
        </is>
      </c>
      <c r="AA66" s="807" t="inlineStr">
        <is>
          <t>Joint Tenancy Warranty Deed — Margie Kirk to Gordon E. Kirk and Ella Pearl (227/89)</t>
        </is>
      </c>
      <c r="AB66" s="808" t="inlineStr">
        <is>
          <t>Needs source review: tract</t>
        </is>
      </c>
    </row>
    <row r="67" ht="60" customFormat="1" customHeight="1" s="23">
      <c r="A67" s="806" t="inlineStr">
        <is>
          <t>1978-002576</t>
        </is>
      </c>
      <c r="B67" s="806" t="n"/>
      <c r="C67" s="806" t="inlineStr">
        <is>
          <t>MD</t>
        </is>
      </c>
      <c r="D67" s="806" t="inlineStr">
        <is>
          <t>237/367</t>
        </is>
      </c>
      <c r="E67" s="807" t="n">
        <v>28583</v>
      </c>
      <c r="F67" s="808" t="n">
        <v>28583</v>
      </c>
      <c r="G67" s="809" t="inlineStr">
        <is>
          <t>William C. Bain, a/k/a W. M. Bain, a/k/a W. C. Bain, and Eula Bain, HW</t>
        </is>
      </c>
      <c r="H67" s="809" t="inlineStr">
        <is>
          <t>Hazel A. Hamilton</t>
        </is>
      </c>
      <c r="I67" s="810" t="inlineStr">
        <is>
          <t>SW/4 NE/4, NW/4 SE/4, S/2 SE/4 of 31-12N-24W (AOL)</t>
        </is>
      </c>
      <c r="J67" s="811" t="inlineStr">
        <is>
          <t>40/791.47 interest in 2 sections</t>
        </is>
      </c>
      <c r="K67" s="815" t="inlineStr">
        <is>
          <t>OKCountyRecords: 1978-002576</t>
        </is>
      </c>
      <c r="L67" s="806" t="inlineStr">
        <is>
          <t>Mineral; basis Conv Amt(dec). Gross=tract-map basis.</t>
        </is>
      </c>
      <c r="M67" s="806" t="inlineStr">
        <is>
          <t>CURRENT OWNER SOURCE</t>
        </is>
      </c>
      <c r="N67" s="806" t="n"/>
      <c r="O67" s="806" t="inlineStr">
        <is>
          <t>OUTSIDE LANDS</t>
        </is>
      </c>
      <c r="P67" s="807" t="inlineStr">
        <is>
          <t>Chain — minerals</t>
        </is>
      </c>
      <c r="Q67" s="808" t="inlineStr">
        <is>
          <t>Yes</t>
        </is>
      </c>
      <c r="R67" s="809" t="inlineStr">
        <is>
          <t>No</t>
        </is>
      </c>
      <c r="S67" s="809" t="inlineStr">
        <is>
          <t>Yes</t>
        </is>
      </c>
      <c r="T67" s="810" t="inlineStr">
        <is>
          <t>No</t>
        </is>
      </c>
      <c r="U67" s="811" t="inlineStr">
        <is>
          <t>Yes: 2 (legal supports)</t>
        </is>
      </c>
      <c r="V67" s="815" t="inlineStr">
        <is>
          <t>High</t>
        </is>
      </c>
      <c r="W67" s="806" t="inlineStr">
        <is>
          <t>Probable — name-normalized match to Runsheet 19 grantee; confirm</t>
        </is>
      </c>
      <c r="X67" s="806" t="inlineStr">
        <is>
          <t>Yes — on Tract 2 owner list</t>
        </is>
      </c>
      <c r="Y67" s="806" t="inlineStr">
        <is>
          <t>Candidate 0.050538870708934 (helper — confirm from image)</t>
        </is>
      </c>
      <c r="Z67" s="806" t="inlineStr">
        <is>
          <t>Medium — helper value</t>
        </is>
      </c>
      <c r="AA67" s="807" t="inlineStr">
        <is>
          <t>Mineral Deed — William C. Bain, a/k/a W. M. B to Hazel A. Hamilton (237/367)</t>
        </is>
      </c>
      <c r="AB67" s="808" t="inlineStr">
        <is>
          <t>Needs source review: grantor source</t>
        </is>
      </c>
    </row>
    <row r="68" ht="60" customFormat="1" customHeight="1" s="23">
      <c r="A68" s="806" t="inlineStr">
        <is>
          <t>1978-002579</t>
        </is>
      </c>
      <c r="B68" s="806" t="n"/>
      <c r="C68" s="806" t="inlineStr">
        <is>
          <t>MD</t>
        </is>
      </c>
      <c r="D68" s="806" t="inlineStr">
        <is>
          <t>237/370</t>
        </is>
      </c>
      <c r="E68" s="807" t="n">
        <v>28583</v>
      </c>
      <c r="F68" s="808" t="n">
        <v>28583</v>
      </c>
      <c r="G68" s="809" t="inlineStr">
        <is>
          <t>William C. Bain, a/k/a W. M. Bain, a/k/a W. C. Bain, and Eula Bain, HW</t>
        </is>
      </c>
      <c r="H68" s="809" t="inlineStr">
        <is>
          <t>Opal L. Fuchs</t>
        </is>
      </c>
      <c r="I68" s="810" t="inlineStr">
        <is>
          <t>SW/4 NE/4, NW/4 SE/4, S/2 SE/4 of 31-12N-24W (AOL)</t>
        </is>
      </c>
      <c r="J68" s="814" t="inlineStr">
        <is>
          <t>40/791.47 interest in 2 sections</t>
        </is>
      </c>
      <c r="K68" s="815" t="inlineStr">
        <is>
          <t>OKCountyRecords: 1978-002579</t>
        </is>
      </c>
      <c r="L68" s="806" t="inlineStr">
        <is>
          <t>Mineral; basis Conv Amt(dec). Gross=tract-map basis.</t>
        </is>
      </c>
      <c r="M68" s="806" t="inlineStr">
        <is>
          <t>CURRENT OWNER SOURCE</t>
        </is>
      </c>
      <c r="N68" s="806" t="n"/>
      <c r="O68" s="806" t="inlineStr">
        <is>
          <t>OUTSIDE LANDS</t>
        </is>
      </c>
      <c r="P68" s="807" t="inlineStr">
        <is>
          <t>Chain — minerals</t>
        </is>
      </c>
      <c r="Q68" s="808" t="inlineStr">
        <is>
          <t>Yes</t>
        </is>
      </c>
      <c r="R68" s="809" t="inlineStr">
        <is>
          <t>No</t>
        </is>
      </c>
      <c r="S68" s="809" t="inlineStr">
        <is>
          <t>Yes</t>
        </is>
      </c>
      <c r="T68" s="810" t="inlineStr">
        <is>
          <t>No</t>
        </is>
      </c>
      <c r="U68" s="814" t="inlineStr">
        <is>
          <t>Yes: 2 (legal supports)</t>
        </is>
      </c>
      <c r="V68" s="815" t="inlineStr">
        <is>
          <t>High</t>
        </is>
      </c>
      <c r="W68" s="806" t="inlineStr">
        <is>
          <t>Probable — name-normalized match to Runsheet 19 grantee; confirm</t>
        </is>
      </c>
      <c r="X68" s="806" t="inlineStr">
        <is>
          <t>Yes — on Tract 2 owner list</t>
        </is>
      </c>
      <c r="Y68" s="806" t="inlineStr">
        <is>
          <t>Candidate 0.050538870708934 (helper — confirm from image)</t>
        </is>
      </c>
      <c r="Z68" s="806" t="inlineStr">
        <is>
          <t>Medium — helper value</t>
        </is>
      </c>
      <c r="AA68" s="807" t="inlineStr">
        <is>
          <t>Mineral Deed — William C. Bain, a/k/a W. M. B to Opal L. Fuchs (237/370)</t>
        </is>
      </c>
      <c r="AB68" s="808" t="inlineStr">
        <is>
          <t>Needs source review: grantor source</t>
        </is>
      </c>
    </row>
    <row r="69" ht="60" customFormat="1" customHeight="1" s="23">
      <c r="A69" s="806" t="inlineStr">
        <is>
          <t>1978-002580</t>
        </is>
      </c>
      <c r="B69" s="806" t="n"/>
      <c r="C69" s="806" t="inlineStr">
        <is>
          <t>MD</t>
        </is>
      </c>
      <c r="D69" s="806" t="inlineStr">
        <is>
          <t>237/371</t>
        </is>
      </c>
      <c r="E69" s="807" t="n">
        <v>28583</v>
      </c>
      <c r="F69" s="808" t="n">
        <v>28583</v>
      </c>
      <c r="G69" s="809" t="inlineStr">
        <is>
          <t>William C. Bain, a/k/a W. M. Bain, a/k/a W. C. Bain, and Eula Bain, HW</t>
        </is>
      </c>
      <c r="H69" s="809" t="inlineStr">
        <is>
          <t>Carl L. Bain</t>
        </is>
      </c>
      <c r="I69" s="810" t="inlineStr">
        <is>
          <t>SW/4 NE/4, NW/4 SE/4, S/2 SE/4 of 31-12N-24W (AOL)</t>
        </is>
      </c>
      <c r="J69" s="814" t="inlineStr">
        <is>
          <t>40/791.47 interest in 2 sections</t>
        </is>
      </c>
      <c r="K69" s="815" t="inlineStr">
        <is>
          <t>OKCountyRecords: 1978-002580</t>
        </is>
      </c>
      <c r="L69" s="806" t="inlineStr">
        <is>
          <t>Mineral; basis Conv Amt(dec). Gross=tract-map basis.</t>
        </is>
      </c>
      <c r="M69" s="806" t="inlineStr">
        <is>
          <t>CURRENT OWNER SOURCE</t>
        </is>
      </c>
      <c r="N69" s="806" t="n"/>
      <c r="O69" s="806" t="inlineStr">
        <is>
          <t>OUTSIDE LANDS</t>
        </is>
      </c>
      <c r="P69" s="807" t="inlineStr">
        <is>
          <t>Chain — minerals</t>
        </is>
      </c>
      <c r="Q69" s="808" t="inlineStr">
        <is>
          <t>Yes</t>
        </is>
      </c>
      <c r="R69" s="809" t="inlineStr">
        <is>
          <t>No</t>
        </is>
      </c>
      <c r="S69" s="809" t="inlineStr">
        <is>
          <t>Yes</t>
        </is>
      </c>
      <c r="T69" s="810" t="inlineStr">
        <is>
          <t>No</t>
        </is>
      </c>
      <c r="U69" s="814" t="inlineStr">
        <is>
          <t>Yes: 2 (legal supports)</t>
        </is>
      </c>
      <c r="V69" s="815" t="inlineStr">
        <is>
          <t>High</t>
        </is>
      </c>
      <c r="W69" s="806" t="inlineStr">
        <is>
          <t>Probable — name-normalized match to Runsheet 19 grantee; confirm</t>
        </is>
      </c>
      <c r="X69" s="806" t="inlineStr">
        <is>
          <t>Yes — on Tract 2 owner list</t>
        </is>
      </c>
      <c r="Y69" s="806" t="inlineStr">
        <is>
          <t>Candidate 0.050538870708934 (helper — confirm from image)</t>
        </is>
      </c>
      <c r="Z69" s="806" t="inlineStr">
        <is>
          <t>Medium — helper value</t>
        </is>
      </c>
      <c r="AA69" s="807" t="inlineStr">
        <is>
          <t>Mineral Deed — William C. Bain, a/k/a W. M. B to Carl L. Bain (237/371)</t>
        </is>
      </c>
      <c r="AB69" s="808" t="inlineStr">
        <is>
          <t>Needs source review: grantor source</t>
        </is>
      </c>
    </row>
    <row r="70" ht="60" customFormat="1" customHeight="1" s="23">
      <c r="A70" s="806" t="inlineStr">
        <is>
          <t>1978-002581</t>
        </is>
      </c>
      <c r="B70" s="806" t="n"/>
      <c r="C70" s="806" t="inlineStr">
        <is>
          <t>MD</t>
        </is>
      </c>
      <c r="D70" s="806" t="inlineStr">
        <is>
          <t>237/372</t>
        </is>
      </c>
      <c r="E70" s="807" t="n">
        <v>28583</v>
      </c>
      <c r="F70" s="808" t="n">
        <v>28583</v>
      </c>
      <c r="G70" s="809" t="inlineStr">
        <is>
          <t>William C. Bain, a/k/a W. M. Bain, a/k/a W. C. Bain, and Eula Bain, HW</t>
        </is>
      </c>
      <c r="H70" s="809" t="inlineStr">
        <is>
          <t>Dow C. Bain</t>
        </is>
      </c>
      <c r="I70" s="810" t="inlineStr">
        <is>
          <t>SW/4 NE/4, NW/4 SE/4, S/2 SE/4 of 31-12N-24W (AOL)</t>
        </is>
      </c>
      <c r="J70" s="814" t="inlineStr">
        <is>
          <t>40/791.47 interest in 2 sections</t>
        </is>
      </c>
      <c r="K70" s="815" t="inlineStr">
        <is>
          <t>OKCountyRecords: 1978-002581</t>
        </is>
      </c>
      <c r="L70" s="806" t="inlineStr">
        <is>
          <t>Mineral; basis Conv Amt(dec). Gross=tract-map basis.</t>
        </is>
      </c>
      <c r="M70" s="806" t="n"/>
      <c r="N70" s="806" t="n"/>
      <c r="O70" s="806" t="inlineStr">
        <is>
          <t>OUTSIDE LANDS</t>
        </is>
      </c>
      <c r="P70" s="807" t="inlineStr">
        <is>
          <t>Chain — minerals</t>
        </is>
      </c>
      <c r="Q70" s="808" t="inlineStr">
        <is>
          <t>Yes</t>
        </is>
      </c>
      <c r="R70" s="809" t="inlineStr">
        <is>
          <t>No</t>
        </is>
      </c>
      <c r="S70" s="809" t="inlineStr">
        <is>
          <t>Yes</t>
        </is>
      </c>
      <c r="T70" s="810" t="inlineStr">
        <is>
          <t>No</t>
        </is>
      </c>
      <c r="U70" s="814" t="inlineStr">
        <is>
          <t>Yes: 2 (legal supports)</t>
        </is>
      </c>
      <c r="V70" s="815" t="inlineStr">
        <is>
          <t>High</t>
        </is>
      </c>
      <c r="W70" s="806" t="inlineStr">
        <is>
          <t>Probable — name-normalized match to Runsheet 19 grantee; confirm</t>
        </is>
      </c>
      <c r="X70" s="806" t="inlineStr">
        <is>
          <t>Yes — on Tract 2 owner list</t>
        </is>
      </c>
      <c r="Y70" s="806" t="inlineStr">
        <is>
          <t>Candidate 0.050538870708934 (helper — confirm from image)</t>
        </is>
      </c>
      <c r="Z70" s="806" t="inlineStr">
        <is>
          <t>Medium — helper value</t>
        </is>
      </c>
      <c r="AA70" s="807" t="inlineStr">
        <is>
          <t>Mineral Deed — William C. Bain, a/k/a W. M. B to Dow C. Bain (237/372)</t>
        </is>
      </c>
      <c r="AB70" s="808" t="inlineStr">
        <is>
          <t>Needs source review: grantor source</t>
        </is>
      </c>
    </row>
    <row r="71" ht="60" customFormat="1" customHeight="1" s="23">
      <c r="A71" s="806" t="inlineStr">
        <is>
          <t>1978-002582</t>
        </is>
      </c>
      <c r="B71" s="806" t="n"/>
      <c r="C71" s="806" t="inlineStr">
        <is>
          <t>MD</t>
        </is>
      </c>
      <c r="D71" s="806" t="inlineStr">
        <is>
          <t>237/373</t>
        </is>
      </c>
      <c r="E71" s="807" t="n">
        <v>28583</v>
      </c>
      <c r="F71" s="808" t="n">
        <v>28583</v>
      </c>
      <c r="G71" s="809" t="inlineStr">
        <is>
          <t>William C. Bain, a/k/a W. M. Bain, a/k/a W. C. Bain, and Eula Bain, HW</t>
        </is>
      </c>
      <c r="H71" s="809" t="inlineStr">
        <is>
          <t>Wilda E. Jensen</t>
        </is>
      </c>
      <c r="I71" s="810" t="inlineStr">
        <is>
          <t>SW/4 NE/4, NW/4 SE/4, S/2 SE/4 of 31-12N-24W (AOL)</t>
        </is>
      </c>
      <c r="J71" s="814" t="inlineStr">
        <is>
          <t>40/791.47 interest in 2 sections</t>
        </is>
      </c>
      <c r="K71" s="815" t="inlineStr">
        <is>
          <t>OKCountyRecords: 1978-002582</t>
        </is>
      </c>
      <c r="L71" s="806" t="inlineStr">
        <is>
          <t>Mineral; basis Conv Amt(dec). Gross=tract-map basis.</t>
        </is>
      </c>
      <c r="M71" s="806" t="inlineStr">
        <is>
          <t>CURRENT OWNER SOURCE</t>
        </is>
      </c>
      <c r="N71" s="806" t="n"/>
      <c r="O71" s="806" t="inlineStr">
        <is>
          <t>OUTSIDE LANDS</t>
        </is>
      </c>
      <c r="P71" s="807" t="inlineStr">
        <is>
          <t>Chain — minerals</t>
        </is>
      </c>
      <c r="Q71" s="808" t="inlineStr">
        <is>
          <t>Yes</t>
        </is>
      </c>
      <c r="R71" s="809" t="inlineStr">
        <is>
          <t>No</t>
        </is>
      </c>
      <c r="S71" s="809" t="inlineStr">
        <is>
          <t>Yes</t>
        </is>
      </c>
      <c r="T71" s="810" t="inlineStr">
        <is>
          <t>No</t>
        </is>
      </c>
      <c r="U71" s="814" t="inlineStr">
        <is>
          <t>Yes: 2 (legal supports)</t>
        </is>
      </c>
      <c r="V71" s="815" t="inlineStr">
        <is>
          <t>High</t>
        </is>
      </c>
      <c r="W71" s="806" t="inlineStr">
        <is>
          <t>Probable — name-normalized match to Runsheet 19 grantee; confirm</t>
        </is>
      </c>
      <c r="X71" s="806" t="inlineStr">
        <is>
          <t>Yes — on Tract 2 owner list</t>
        </is>
      </c>
      <c r="Y71" s="806" t="inlineStr">
        <is>
          <t>Candidate 0.050538870708934 (helper — confirm from image)</t>
        </is>
      </c>
      <c r="Z71" s="806" t="inlineStr">
        <is>
          <t>Medium — helper value</t>
        </is>
      </c>
      <c r="AA71" s="807" t="inlineStr">
        <is>
          <t>Mineral Deed — William C. Bain, a/k/a W. M. B to Wilda E. Jensen (237/373)</t>
        </is>
      </c>
      <c r="AB71" s="808" t="inlineStr">
        <is>
          <t>Needs source review: grantor source</t>
        </is>
      </c>
    </row>
    <row r="72" ht="60" customFormat="1" customHeight="1" s="23">
      <c r="A72" s="806" t="inlineStr">
        <is>
          <t>1978-002583</t>
        </is>
      </c>
      <c r="B72" s="806" t="n"/>
      <c r="C72" s="806" t="inlineStr">
        <is>
          <t>MD</t>
        </is>
      </c>
      <c r="D72" s="806" t="inlineStr">
        <is>
          <t>237/374</t>
        </is>
      </c>
      <c r="E72" s="807" t="n">
        <v>28583</v>
      </c>
      <c r="F72" s="808" t="n">
        <v>28583</v>
      </c>
      <c r="G72" s="809" t="inlineStr">
        <is>
          <t>William C. Bain, a/k/a W. M. Bain, a/k/a W. C. Bain, and Eula Bain, HW</t>
        </is>
      </c>
      <c r="H72" s="809" t="inlineStr">
        <is>
          <t>William C. Bain, Jr.</t>
        </is>
      </c>
      <c r="I72" s="810" t="inlineStr">
        <is>
          <t>SW/4 NE/4, NW/4 SE/4, S/2 SE/4 of 31-12N-24W (AOL)</t>
        </is>
      </c>
      <c r="J72" s="814" t="inlineStr">
        <is>
          <t>40/791.47 interest in 2 sections</t>
        </is>
      </c>
      <c r="K72" s="815" t="inlineStr">
        <is>
          <t>OKCountyRecords: 1978-002583</t>
        </is>
      </c>
      <c r="L72" s="806" t="inlineStr">
        <is>
          <t>Mineral; basis Conv Amt(dec). Gross=tract-map basis.</t>
        </is>
      </c>
      <c r="M72" s="806" t="n"/>
      <c r="N72" s="806" t="n"/>
      <c r="O72" s="806" t="inlineStr">
        <is>
          <t>OUTSIDE LANDS</t>
        </is>
      </c>
      <c r="P72" s="807" t="inlineStr">
        <is>
          <t>Chain — minerals</t>
        </is>
      </c>
      <c r="Q72" s="808" t="inlineStr">
        <is>
          <t>Yes</t>
        </is>
      </c>
      <c r="R72" s="809" t="inlineStr">
        <is>
          <t>No</t>
        </is>
      </c>
      <c r="S72" s="809" t="inlineStr">
        <is>
          <t>Yes</t>
        </is>
      </c>
      <c r="T72" s="810" t="inlineStr">
        <is>
          <t>No</t>
        </is>
      </c>
      <c r="U72" s="814" t="inlineStr">
        <is>
          <t>Yes: 2 (legal supports)</t>
        </is>
      </c>
      <c r="V72" s="815" t="inlineStr">
        <is>
          <t>High</t>
        </is>
      </c>
      <c r="W72" s="806" t="inlineStr">
        <is>
          <t>Probable — name-normalized match to Runsheet 19 grantee; confirm</t>
        </is>
      </c>
      <c r="X72" s="806" t="inlineStr">
        <is>
          <t>Review</t>
        </is>
      </c>
      <c r="Y72" s="806" t="inlineStr">
        <is>
          <t>Candidate 0.050538870708934 (helper — confirm from image)</t>
        </is>
      </c>
      <c r="Z72" s="806" t="inlineStr">
        <is>
          <t>Medium — helper value</t>
        </is>
      </c>
      <c r="AA72" s="807" t="inlineStr">
        <is>
          <t>Mineral Deed — William C. Bain, a/k/a W. M. B to William C. Bain, Jr. (237/374)</t>
        </is>
      </c>
      <c r="AB72" s="808" t="inlineStr">
        <is>
          <t>Needs source review: grantor source</t>
        </is>
      </c>
    </row>
    <row r="73" ht="60" customFormat="1" customHeight="1" s="23">
      <c r="A73" s="806" t="inlineStr">
        <is>
          <t>1978-002585</t>
        </is>
      </c>
      <c r="B73" s="806" t="n"/>
      <c r="C73" s="806" t="inlineStr">
        <is>
          <t>MD</t>
        </is>
      </c>
      <c r="D73" s="806" t="inlineStr">
        <is>
          <t>237/376</t>
        </is>
      </c>
      <c r="E73" s="807" t="n">
        <v>28583</v>
      </c>
      <c r="F73" s="808" t="n">
        <v>28583</v>
      </c>
      <c r="G73" s="809" t="inlineStr">
        <is>
          <t>William C. Bain, a/k/a W. M. Bain, a/k/a W. C. Bain, and Eula Bain, HW</t>
        </is>
      </c>
      <c r="H73" s="809" t="inlineStr">
        <is>
          <t>Billy W. Bain</t>
        </is>
      </c>
      <c r="I73" s="810" t="inlineStr">
        <is>
          <t>SW/4 NE/4, NW/4 SE/4, S/2 SE/4 of 31-12N-24W (AOL)</t>
        </is>
      </c>
      <c r="J73" s="814" t="inlineStr">
        <is>
          <t>40/791.47 interest in 2 sections</t>
        </is>
      </c>
      <c r="K73" s="815" t="inlineStr">
        <is>
          <t>OKCountyRecords: 1978-002585</t>
        </is>
      </c>
      <c r="L73" s="806" t="inlineStr">
        <is>
          <t>Mineral; basis Conv Amt(dec). Gross=tract-map basis.</t>
        </is>
      </c>
      <c r="M73" s="806" t="inlineStr">
        <is>
          <t>CURRENT OWNER SOURCE</t>
        </is>
      </c>
      <c r="N73" s="806" t="n"/>
      <c r="O73" s="806" t="inlineStr">
        <is>
          <t>OUTSIDE LANDS</t>
        </is>
      </c>
      <c r="P73" s="807" t="inlineStr">
        <is>
          <t>Chain — minerals</t>
        </is>
      </c>
      <c r="Q73" s="808" t="inlineStr">
        <is>
          <t>Yes</t>
        </is>
      </c>
      <c r="R73" s="809" t="inlineStr">
        <is>
          <t>No</t>
        </is>
      </c>
      <c r="S73" s="809" t="inlineStr">
        <is>
          <t>Yes</t>
        </is>
      </c>
      <c r="T73" s="810" t="inlineStr">
        <is>
          <t>No</t>
        </is>
      </c>
      <c r="U73" s="814" t="inlineStr">
        <is>
          <t>Yes: 2 (legal supports)</t>
        </is>
      </c>
      <c r="V73" s="815" t="inlineStr">
        <is>
          <t>High</t>
        </is>
      </c>
      <c r="W73" s="806" t="inlineStr">
        <is>
          <t>Probable — name-normalized match to Runsheet 70 grantee; confirm</t>
        </is>
      </c>
      <c r="X73" s="806" t="inlineStr">
        <is>
          <t>Review</t>
        </is>
      </c>
      <c r="Y73" s="806" t="inlineStr">
        <is>
          <t>Candidate 0.050538870708934 (helper — confirm from image)</t>
        </is>
      </c>
      <c r="Z73" s="806" t="inlineStr">
        <is>
          <t>Medium — helper value</t>
        </is>
      </c>
      <c r="AA73" s="807" t="inlineStr">
        <is>
          <t>Mineral Deed — William C. Bain, a/k/a W. M. B to Billy W. Bain (237/376)</t>
        </is>
      </c>
      <c r="AB73" s="808" t="inlineStr">
        <is>
          <t>Needs source review: grantor source</t>
        </is>
      </c>
    </row>
    <row r="74" ht="60" customFormat="1" customHeight="1" s="23">
      <c r="A74" s="806" t="inlineStr">
        <is>
          <t>1978-002584</t>
        </is>
      </c>
      <c r="B74" s="806" t="n"/>
      <c r="C74" s="806" t="inlineStr">
        <is>
          <t>MD</t>
        </is>
      </c>
      <c r="D74" s="806" t="inlineStr">
        <is>
          <t>237/375</t>
        </is>
      </c>
      <c r="E74" s="807" t="n">
        <v>28584</v>
      </c>
      <c r="F74" s="808" t="n">
        <v>28584</v>
      </c>
      <c r="G74" s="809" t="inlineStr">
        <is>
          <t>William C. Bain, a/k/a W. M. Bain, a/k/a W. C. Bain, and Eula Bain, HW</t>
        </is>
      </c>
      <c r="H74" s="809" t="inlineStr">
        <is>
          <t>Juanita M. Wolff</t>
        </is>
      </c>
      <c r="I74" s="810" t="inlineStr">
        <is>
          <t>SW/4 NE/4, NW/4 SE/4, S/2 SE/4 of 31-12N-24W (AOL)</t>
        </is>
      </c>
      <c r="J74" s="811" t="inlineStr">
        <is>
          <t>40/791.47 interest in 2 sections</t>
        </is>
      </c>
      <c r="K74" s="815" t="inlineStr">
        <is>
          <t>OKCountyRecords: 1978-002584</t>
        </is>
      </c>
      <c r="L74" s="806" t="inlineStr">
        <is>
          <t>Mineral; basis Conv Amt(dec). Gross=tract-map basis.</t>
        </is>
      </c>
      <c r="M74" s="806" t="inlineStr">
        <is>
          <t>CURRENT OWNER SOURCE</t>
        </is>
      </c>
      <c r="N74" s="806" t="n"/>
      <c r="O74" s="806" t="inlineStr">
        <is>
          <t>OUTSIDE LANDS</t>
        </is>
      </c>
      <c r="P74" s="807" t="inlineStr">
        <is>
          <t>Chain — minerals</t>
        </is>
      </c>
      <c r="Q74" s="808" t="inlineStr">
        <is>
          <t>Yes</t>
        </is>
      </c>
      <c r="R74" s="809" t="inlineStr">
        <is>
          <t>No</t>
        </is>
      </c>
      <c r="S74" s="809" t="inlineStr">
        <is>
          <t>Yes</t>
        </is>
      </c>
      <c r="T74" s="810" t="inlineStr">
        <is>
          <t>No</t>
        </is>
      </c>
      <c r="U74" s="811" t="inlineStr">
        <is>
          <t>Yes: 2 (legal supports)</t>
        </is>
      </c>
      <c r="V74" s="815" t="inlineStr">
        <is>
          <t>High</t>
        </is>
      </c>
      <c r="W74" s="806" t="inlineStr">
        <is>
          <t>Probable — name-normalized match to Runsheet 70 grantee; confirm</t>
        </is>
      </c>
      <c r="X74" s="806" t="inlineStr">
        <is>
          <t>Yes — on Tract 2 owner list</t>
        </is>
      </c>
      <c r="Y74" s="806" t="inlineStr">
        <is>
          <t>Candidate 0.050538870708934 (helper — confirm from image)</t>
        </is>
      </c>
      <c r="Z74" s="806" t="inlineStr">
        <is>
          <t>Medium — helper value</t>
        </is>
      </c>
      <c r="AA74" s="807" t="inlineStr">
        <is>
          <t>Mineral Deed — William C. Bain, a/k/a W. M. B to Juanita M. Wolff (237/375)</t>
        </is>
      </c>
      <c r="AB74" s="808" t="inlineStr">
        <is>
          <t>Needs source review: grantor source</t>
        </is>
      </c>
    </row>
    <row r="75" ht="48" customFormat="1" customHeight="1" s="23">
      <c r="A75" s="806" t="inlineStr">
        <is>
          <t>1978-005886</t>
        </is>
      </c>
      <c r="B75" s="806" t="n"/>
      <c r="C75" s="806" t="inlineStr">
        <is>
          <t>Rental Division Order</t>
        </is>
      </c>
      <c r="D75" s="806" t="inlineStr">
        <is>
          <t>248/240</t>
        </is>
      </c>
      <c r="E75" s="807" t="n">
        <v>28711</v>
      </c>
      <c r="F75" s="808" t="n">
        <v>28711</v>
      </c>
      <c r="G75" s="809" t="inlineStr">
        <is>
          <t>Panhandle Cooperative Royalty Company</t>
        </is>
      </c>
      <c r="H75" s="809" t="inlineStr">
        <is>
          <t>C. W. Dobbins &amp; Sons, Inc.</t>
        </is>
      </c>
      <c r="I75" s="810" t="inlineStr">
        <is>
          <t>31-12N-24W</t>
        </is>
      </c>
      <c r="J75" s="811" t="inlineStr">
        <is>
          <t>OGLhold / WI</t>
        </is>
      </c>
      <c r="K75" s="815" t="inlineStr">
        <is>
          <t>OKCountyRecords: 1978-005886</t>
        </is>
      </c>
      <c r="L75" s="806" t="inlineStr">
        <is>
          <t>Other (non-mineral; excluded from mineral NMA). All-section coverage. Gross=tract-map basis.</t>
        </is>
      </c>
      <c r="M75" s="806" t="inlineStr">
        <is>
          <t>ADDRESS SOURCE LIKELY</t>
        </is>
      </c>
      <c r="N75" s="806" t="n"/>
      <c r="O75" s="806" t="inlineStr">
        <is>
          <t>AFFIDAVIT / HEIRSHIP / PROBATE</t>
        </is>
      </c>
      <c r="P75" s="807" t="inlineStr">
        <is>
          <t>No chain effect — rental division order</t>
        </is>
      </c>
      <c r="Q75" s="808" t="inlineStr">
        <is>
          <t>No</t>
        </is>
      </c>
      <c r="R75" s="809" t="inlineStr">
        <is>
          <t>No</t>
        </is>
      </c>
      <c r="S75" s="809" t="inlineStr">
        <is>
          <t>No</t>
        </is>
      </c>
      <c r="T75" s="810" t="inlineStr">
        <is>
          <t>Yes</t>
        </is>
      </c>
      <c r="U75" s="811" t="inlineStr">
        <is>
          <t>Yes: 1, 8 (broad legal)</t>
        </is>
      </c>
      <c r="V75" s="815" t="inlineStr">
        <is>
          <t>Medium</t>
        </is>
      </c>
      <c r="W75" s="806" t="inlineStr">
        <is>
          <t>Yes — prior grantee match</t>
        </is>
      </c>
      <c r="X75" s="806" t="inlineStr">
        <is>
          <t>Review</t>
        </is>
      </c>
      <c r="Y75" s="806" t="inlineStr">
        <is>
          <t>Interest amount needs review</t>
        </is>
      </c>
      <c r="Z75" s="806" t="inlineStr">
        <is>
          <t>Review</t>
        </is>
      </c>
      <c r="AA75" s="807" t="inlineStr">
        <is>
          <t>Rental Division Order — Panhandle Cooperative Royalty to C. W. Dobbins &amp; Sons, Inc. (248/240)</t>
        </is>
      </c>
      <c r="AB75" s="808" t="n"/>
    </row>
    <row r="76" ht="96" customFormat="1" customHeight="1" s="23">
      <c r="A76" s="806" t="inlineStr">
        <is>
          <t>1979-002206</t>
        </is>
      </c>
      <c r="B76" s="806" t="n"/>
      <c r="C76" s="806" t="inlineStr">
        <is>
          <t>DEC</t>
        </is>
      </c>
      <c r="D76" s="806" t="inlineStr">
        <is>
          <t>264/428</t>
        </is>
      </c>
      <c r="E76" s="807" t="n">
        <v>28961</v>
      </c>
      <c r="F76" s="808" t="n">
        <v>28961</v>
      </c>
      <c r="G76" s="809" t="inlineStr">
        <is>
          <t>Beckham County Court,
RE: In the Matter of the Estate of Lillie Campbell, Deceased</t>
        </is>
      </c>
      <c r="H76" s="809" t="inlineStr">
        <is>
          <t>Virgil Hambrook, 1/2,
Letty Atha, 1/2</t>
        </is>
      </c>
      <c r="I76" s="810" t="inlineStr">
        <is>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is>
      </c>
      <c r="J76" s="811" t="inlineStr">
        <is>
          <t>ARTI, 46 NMA</t>
        </is>
      </c>
      <c r="K76" s="815" t="inlineStr">
        <is>
          <t>OKCountyRecords: 1979-002206</t>
        </is>
      </c>
      <c r="L76" s="806" t="inlineStr">
        <is>
          <t>Mineral; basis Conv Amt(dec). Gross=tract-map basis.</t>
        </is>
      </c>
      <c r="M76" s="806" t="inlineStr">
        <is>
          <t>CURRENT OWNER SOURCE</t>
        </is>
      </c>
      <c r="N76" s="806" t="inlineStr">
        <is>
          <t>Conveys 46 NMA per notes; conv. dec = 46/gross. Verify denominator/tract from image.</t>
        </is>
      </c>
      <c r="O76" s="806" t="inlineStr">
        <is>
          <t>OUTSIDE LANDS</t>
        </is>
      </c>
      <c r="P76" s="807" t="inlineStr">
        <is>
          <t>Chain — title support (succession/entity/probate)</t>
        </is>
      </c>
      <c r="Q76" s="808" t="inlineStr">
        <is>
          <t>Yes</t>
        </is>
      </c>
      <c r="R76" s="809" t="inlineStr">
        <is>
          <t>No</t>
        </is>
      </c>
      <c r="S76" s="809" t="inlineStr">
        <is>
          <t>Yes</t>
        </is>
      </c>
      <c r="T76" s="810" t="inlineStr">
        <is>
          <t>No</t>
        </is>
      </c>
      <c r="U76" s="811" t="inlineStr">
        <is>
          <t>Yes: 4, 5 (broad legal)</t>
        </is>
      </c>
      <c r="V76" s="815" t="inlineStr">
        <is>
          <t>Medium</t>
        </is>
      </c>
      <c r="W76" s="806" t="inlineStr">
        <is>
          <t>Review — no exact prior-grantee match</t>
        </is>
      </c>
      <c r="X76" s="806" t="inlineStr">
        <is>
          <t>Review</t>
        </is>
      </c>
      <c r="Y76" s="806" t="inlineStr">
        <is>
          <t>Candidate 0.23 (helper — confirm from image)</t>
        </is>
      </c>
      <c r="Z76" s="806" t="inlineStr">
        <is>
          <t>Medium — helper value</t>
        </is>
      </c>
      <c r="AA76" s="807" t="inlineStr">
        <is>
          <t>Final Decree — Beckham County Court, to Virgil Hambrook, 1/2, (264/428)</t>
        </is>
      </c>
      <c r="AB76" s="808" t="inlineStr">
        <is>
          <t>Needs source review: grantor source</t>
        </is>
      </c>
    </row>
    <row r="77" ht="108" customFormat="1" customHeight="1" s="23">
      <c r="A77" s="806" t="inlineStr">
        <is>
          <t>1979-002207</t>
        </is>
      </c>
      <c r="B77" s="806" t="n"/>
      <c r="C77" s="806" t="inlineStr">
        <is>
          <t>Miscellaneous</t>
        </is>
      </c>
      <c r="D77" s="806" t="inlineStr">
        <is>
          <t>264/432</t>
        </is>
      </c>
      <c r="E77" s="807" t="n">
        <v>28961</v>
      </c>
      <c r="F77" s="808" t="n">
        <v>28961</v>
      </c>
      <c r="G77" s="809" t="inlineStr">
        <is>
          <t>Oklahoma Tax Commission</t>
        </is>
      </c>
      <c r="H77" s="809" t="inlineStr">
        <is>
          <t>Estate of Lillie Mae Campbell</t>
        </is>
      </c>
      <c r="I77" s="810" t="inlineStr">
        <is>
          <t>31-12N-24W (AOL)</t>
        </is>
      </c>
      <c r="J77" s="811" t="inlineStr">
        <is>
          <t>See instrument</t>
        </is>
      </c>
      <c r="K77" s="815" t="inlineStr">
        <is>
          <t>OKCountyRecords: 1979-002207</t>
        </is>
      </c>
      <c r="L77" s="806" t="inlineStr">
        <is>
          <t>Other (non-mineral; excluded from mineral NMA). All-section coverage. Gross=tract-map basis.</t>
        </is>
      </c>
      <c r="M77" s="806" t="n"/>
      <c r="N77" s="806" t="n"/>
      <c r="O77" s="806" t="inlineStr">
        <is>
          <t>OUTSIDE LANDS</t>
        </is>
      </c>
      <c r="P77" s="807" t="inlineStr">
        <is>
          <t>Review — read instrument (type unclear)</t>
        </is>
      </c>
      <c r="Q77" s="808" t="inlineStr">
        <is>
          <t>Review</t>
        </is>
      </c>
      <c r="R77" s="809" t="inlineStr">
        <is>
          <t>Review</t>
        </is>
      </c>
      <c r="S77" s="809" t="inlineStr">
        <is>
          <t>Review</t>
        </is>
      </c>
      <c r="T77" s="810" t="inlineStr">
        <is>
          <t>Review</t>
        </is>
      </c>
      <c r="U77" s="811" t="inlineStr">
        <is>
          <t>Yes: 1, 8 (broad legal)</t>
        </is>
      </c>
      <c r="V77" s="815" t="inlineStr">
        <is>
          <t>Medium</t>
        </is>
      </c>
      <c r="W77" s="806" t="inlineStr">
        <is>
          <t>Review — no exact prior-grantee match</t>
        </is>
      </c>
      <c r="X77" s="806" t="inlineStr">
        <is>
          <t>Review</t>
        </is>
      </c>
      <c r="Y77" s="806" t="inlineStr">
        <is>
          <t>Interest amount needs review</t>
        </is>
      </c>
      <c r="Z77" s="806" t="inlineStr">
        <is>
          <t>Review</t>
        </is>
      </c>
      <c r="AA77" s="807" t="inlineStr">
        <is>
          <t>Miscellaneous — Oklahoma Tax Commission to Estate of Lillie Mae Campbell (264/432)</t>
        </is>
      </c>
      <c r="AB77" s="808" t="inlineStr">
        <is>
          <t>Needs source review: grantor source, interest amount, instrument type</t>
        </is>
      </c>
    </row>
    <row r="78" ht="48" customFormat="1" customHeight="1" s="23">
      <c r="A78" s="806" t="inlineStr">
        <is>
          <t>1979-004881</t>
        </is>
      </c>
      <c r="B78" s="806" t="n"/>
      <c r="C78" s="806" t="inlineStr">
        <is>
          <t>MD</t>
        </is>
      </c>
      <c r="D78" s="806" t="inlineStr">
        <is>
          <t>274/566</t>
        </is>
      </c>
      <c r="E78" s="807" t="n">
        <v>29094</v>
      </c>
      <c r="F78" s="808" t="n">
        <v>29094</v>
      </c>
      <c r="G78" s="809" t="inlineStr">
        <is>
          <t>Juanita M. Wolff</t>
        </is>
      </c>
      <c r="H78" s="809" t="inlineStr">
        <is>
          <t>Alpine Oil &amp; Royalty Company Incorporated</t>
        </is>
      </c>
      <c r="I78" s="810" t="inlineStr">
        <is>
          <t>SW/4 NE/4, NW/4 SE/4, S/2 SE/4 of 31-12N-24W (AOL)</t>
        </is>
      </c>
      <c r="J78" s="814" t="inlineStr">
        <is>
          <t>10/791.47 interest in 2 sections</t>
        </is>
      </c>
      <c r="K78" s="815" t="inlineStr">
        <is>
          <t>OKCountyRecords: 1979-004881</t>
        </is>
      </c>
      <c r="L78" s="806" t="inlineStr">
        <is>
          <t>Mineral; basis Conv Amt(dec). Gross=tract-map basis.</t>
        </is>
      </c>
      <c r="M78" s="806" t="inlineStr">
        <is>
          <t>CURRENT OWNER SOURCE</t>
        </is>
      </c>
      <c r="N78" s="806" t="n"/>
      <c r="O78" s="806" t="inlineStr">
        <is>
          <t>OUTSIDE LANDS</t>
        </is>
      </c>
      <c r="P78" s="807" t="inlineStr">
        <is>
          <t>Chain — minerals</t>
        </is>
      </c>
      <c r="Q78" s="808" t="inlineStr">
        <is>
          <t>Yes</t>
        </is>
      </c>
      <c r="R78" s="809" t="inlineStr">
        <is>
          <t>No</t>
        </is>
      </c>
      <c r="S78" s="809" t="inlineStr">
        <is>
          <t>Yes</t>
        </is>
      </c>
      <c r="T78" s="810" t="inlineStr">
        <is>
          <t>No</t>
        </is>
      </c>
      <c r="U78" s="814" t="inlineStr">
        <is>
          <t>Yes: 2 (legal supports)</t>
        </is>
      </c>
      <c r="V78" s="815" t="inlineStr">
        <is>
          <t>High</t>
        </is>
      </c>
      <c r="W78" s="806" t="inlineStr">
        <is>
          <t>Yes — prior grantee match</t>
        </is>
      </c>
      <c r="X78" s="806" t="inlineStr">
        <is>
          <t>Yes — on Tract 2 owner list</t>
        </is>
      </c>
      <c r="Y78" s="806" t="inlineStr">
        <is>
          <t>Candidate 0.0126347176772335 (helper — confirm from image)</t>
        </is>
      </c>
      <c r="Z78" s="806" t="inlineStr">
        <is>
          <t>Medium — helper value</t>
        </is>
      </c>
      <c r="AA78" s="807" t="inlineStr">
        <is>
          <t>Mineral Deed — Juanita M. Wolff to Alpine Oil &amp; Royalty Company I (274/566)</t>
        </is>
      </c>
      <c r="AB78" s="808" t="n"/>
    </row>
    <row r="79" ht="60" customFormat="1" customHeight="1" s="23">
      <c r="A79" s="806" t="inlineStr">
        <is>
          <t>1979-005006</t>
        </is>
      </c>
      <c r="B79" s="806" t="n"/>
      <c r="C79" s="806" t="inlineStr">
        <is>
          <t>Rental Division Order</t>
        </is>
      </c>
      <c r="D79" s="806" t="inlineStr">
        <is>
          <t>275/168</t>
        </is>
      </c>
      <c r="E79" s="807" t="n">
        <v>29102</v>
      </c>
      <c r="F79" s="808" t="n">
        <v>29102</v>
      </c>
      <c r="G79" s="809" t="inlineStr">
        <is>
          <t>L. E. Thurman</t>
        </is>
      </c>
      <c r="H79" s="809" t="inlineStr">
        <is>
          <t>Ghk Corporation</t>
        </is>
      </c>
      <c r="I79" s="810" t="inlineStr">
        <is>
          <t>31-12N-24W (AOL)</t>
        </is>
      </c>
      <c r="J79" s="814" t="inlineStr">
        <is>
          <t>OGLhold / WI</t>
        </is>
      </c>
      <c r="K79" s="815" t="inlineStr">
        <is>
          <t>OKCountyRecords: 1979-005006</t>
        </is>
      </c>
      <c r="L79" s="806" t="inlineStr">
        <is>
          <t>Other (non-mineral; excluded from mineral NMA). All-section coverage. Gross=tract-map basis.</t>
        </is>
      </c>
      <c r="M79" s="806" t="inlineStr">
        <is>
          <t>ADDRESS SOURCE LIKELY</t>
        </is>
      </c>
      <c r="N79" s="806" t="n"/>
      <c r="O79" s="806" t="inlineStr">
        <is>
          <t>OUTSIDE LANDS</t>
        </is>
      </c>
      <c r="P79" s="807" t="inlineStr">
        <is>
          <t>No chain effect — rental division order</t>
        </is>
      </c>
      <c r="Q79" s="808" t="inlineStr">
        <is>
          <t>No</t>
        </is>
      </c>
      <c r="R79" s="809" t="inlineStr">
        <is>
          <t>No</t>
        </is>
      </c>
      <c r="S79" s="809" t="inlineStr">
        <is>
          <t>No</t>
        </is>
      </c>
      <c r="T79" s="810" t="inlineStr">
        <is>
          <t>Yes</t>
        </is>
      </c>
      <c r="U79" s="814" t="inlineStr">
        <is>
          <t>Yes: 1, 8 (broad legal)</t>
        </is>
      </c>
      <c r="V79" s="815" t="inlineStr">
        <is>
          <t>Medium</t>
        </is>
      </c>
      <c r="W79" s="806" t="inlineStr">
        <is>
          <t>Review — no exact prior-grantee match</t>
        </is>
      </c>
      <c r="X79" s="806" t="inlineStr">
        <is>
          <t>Review</t>
        </is>
      </c>
      <c r="Y79" s="806" t="inlineStr">
        <is>
          <t>Interest amount needs review</t>
        </is>
      </c>
      <c r="Z79" s="806" t="inlineStr">
        <is>
          <t>Review</t>
        </is>
      </c>
      <c r="AA79" s="807" t="inlineStr">
        <is>
          <t>Rental Division Order — L. E. Thurman to Ghk Corporation (275/168)</t>
        </is>
      </c>
      <c r="AB79" s="808" t="inlineStr">
        <is>
          <t>Needs source review: grantor source</t>
        </is>
      </c>
    </row>
    <row r="80" ht="60" customFormat="1" customHeight="1" s="23">
      <c r="A80" s="806" t="inlineStr">
        <is>
          <t>1979-005007</t>
        </is>
      </c>
      <c r="B80" s="806" t="n"/>
      <c r="C80" s="806" t="inlineStr">
        <is>
          <t>Rental Division Order</t>
        </is>
      </c>
      <c r="D80" s="806" t="inlineStr">
        <is>
          <t>275/170</t>
        </is>
      </c>
      <c r="E80" s="807" t="n">
        <v>29102</v>
      </c>
      <c r="F80" s="808" t="n">
        <v>29102</v>
      </c>
      <c r="G80" s="809" t="inlineStr">
        <is>
          <t>L. E. Thurman</t>
        </is>
      </c>
      <c r="H80" s="809" t="inlineStr">
        <is>
          <t>Ghk Corporation</t>
        </is>
      </c>
      <c r="I80" s="810" t="inlineStr">
        <is>
          <t>31-12N-24W (AOL)</t>
        </is>
      </c>
      <c r="J80" s="811" t="inlineStr">
        <is>
          <t>OGLhold / WI</t>
        </is>
      </c>
      <c r="K80" s="815" t="inlineStr">
        <is>
          <t>OKCountyRecords: 1979-005007</t>
        </is>
      </c>
      <c r="L80" s="806" t="inlineStr">
        <is>
          <t>Other (non-mineral; excluded from mineral NMA). All-section coverage. Gross=tract-map basis.</t>
        </is>
      </c>
      <c r="M80" s="806" t="inlineStr">
        <is>
          <t>ADDRESS SOURCE LIKELY</t>
        </is>
      </c>
      <c r="N80" s="806" t="n"/>
      <c r="O80" s="806" t="inlineStr">
        <is>
          <t>OUTSIDE LANDS</t>
        </is>
      </c>
      <c r="P80" s="807" t="inlineStr">
        <is>
          <t>No chain effect — rental division order</t>
        </is>
      </c>
      <c r="Q80" s="808" t="inlineStr">
        <is>
          <t>No</t>
        </is>
      </c>
      <c r="R80" s="809" t="inlineStr">
        <is>
          <t>No</t>
        </is>
      </c>
      <c r="S80" s="809" t="inlineStr">
        <is>
          <t>No</t>
        </is>
      </c>
      <c r="T80" s="810" t="inlineStr">
        <is>
          <t>Yes</t>
        </is>
      </c>
      <c r="U80" s="811" t="inlineStr">
        <is>
          <t>Yes: 1, 8 (broad legal)</t>
        </is>
      </c>
      <c r="V80" s="815" t="inlineStr">
        <is>
          <t>Medium</t>
        </is>
      </c>
      <c r="W80" s="806" t="inlineStr">
        <is>
          <t>Review — no exact prior-grantee match</t>
        </is>
      </c>
      <c r="X80" s="806" t="inlineStr">
        <is>
          <t>Review</t>
        </is>
      </c>
      <c r="Y80" s="806" t="inlineStr">
        <is>
          <t>Interest amount needs review</t>
        </is>
      </c>
      <c r="Z80" s="806" t="inlineStr">
        <is>
          <t>Review</t>
        </is>
      </c>
      <c r="AA80" s="807" t="inlineStr">
        <is>
          <t>Rental Division Order — L. E. Thurman to Ghk Corporation (275/170)</t>
        </is>
      </c>
      <c r="AB80" s="808" t="inlineStr">
        <is>
          <t>Needs source review: grantor source</t>
        </is>
      </c>
    </row>
    <row r="81" ht="48" customFormat="1" customHeight="1" s="23">
      <c r="A81" s="806" t="inlineStr">
        <is>
          <t>1979-005655</t>
        </is>
      </c>
      <c r="B81" s="806" t="n"/>
      <c r="C81" s="806" t="inlineStr">
        <is>
          <t>MD</t>
        </is>
      </c>
      <c r="D81" s="806" t="inlineStr">
        <is>
          <t>277/64</t>
        </is>
      </c>
      <c r="E81" s="807" t="n">
        <v>29126</v>
      </c>
      <c r="F81" s="808" t="n">
        <v>29132</v>
      </c>
      <c r="G81" s="809" t="inlineStr">
        <is>
          <t>Panhandle Cooperative Royalty Co.</t>
        </is>
      </c>
      <c r="H81" s="809" t="inlineStr">
        <is>
          <t>Panhandle Royalty Company</t>
        </is>
      </c>
      <c r="I81" s="810" t="inlineStr">
        <is>
          <t>N/2 NE/4, W/2 NW/4 of 31-12N-24W (AOL)</t>
        </is>
      </c>
      <c r="J81" s="814" t="inlineStr">
        <is>
          <t>ARTI (60 ac.) see 838/162, 838/173</t>
        </is>
      </c>
      <c r="K81" s="815" t="inlineStr">
        <is>
          <t>OKCountyRecords: 1979-005655</t>
        </is>
      </c>
      <c r="L81" s="806" t="inlineStr">
        <is>
          <t>Mineral; basis Conv Amt(dec). Gross=tract-map basis.</t>
        </is>
      </c>
      <c r="M81" s="806" t="inlineStr">
        <is>
          <t>CURRENT OWNER SOURCE</t>
        </is>
      </c>
      <c r="N81" s="806" t="n"/>
      <c r="O81" s="806" t="inlineStr">
        <is>
          <t>OUTSIDE LANDS</t>
        </is>
      </c>
      <c r="P81" s="807" t="inlineStr">
        <is>
          <t>Chain — minerals</t>
        </is>
      </c>
      <c r="Q81" s="808" t="inlineStr">
        <is>
          <t>Yes</t>
        </is>
      </c>
      <c r="R81" s="809" t="inlineStr">
        <is>
          <t>No</t>
        </is>
      </c>
      <c r="S81" s="809" t="inlineStr">
        <is>
          <t>Yes</t>
        </is>
      </c>
      <c r="T81" s="810" t="inlineStr">
        <is>
          <t>No</t>
        </is>
      </c>
      <c r="U81" s="814" t="inlineStr">
        <is>
          <t>Yes: 1, 5 (legal supports)</t>
        </is>
      </c>
      <c r="V81" s="815" t="inlineStr">
        <is>
          <t>High</t>
        </is>
      </c>
      <c r="W81" s="806" t="inlineStr">
        <is>
          <t>Yes — prior grantee match</t>
        </is>
      </c>
      <c r="X81" s="806" t="inlineStr">
        <is>
          <t>Yes — on Tract 1 owner list</t>
        </is>
      </c>
      <c r="Y81" s="806" t="inlineStr">
        <is>
          <t>Candidate 1 (helper — confirm from image)</t>
        </is>
      </c>
      <c r="Z81" s="806" t="inlineStr">
        <is>
          <t>Medium — helper value</t>
        </is>
      </c>
      <c r="AA81" s="807" t="inlineStr">
        <is>
          <t>Mineral Deed — Panhandle Cooperative Royalty to Panhandle Royalty Company (277/64)</t>
        </is>
      </c>
      <c r="AB81" s="808" t="n"/>
    </row>
    <row r="82" ht="108" customFormat="1" customHeight="1" s="23">
      <c r="A82" s="806" t="inlineStr">
        <is>
          <t>1979-006593</t>
        </is>
      </c>
      <c r="B82" s="806" t="n"/>
      <c r="C82" s="806" t="inlineStr">
        <is>
          <t>Agreement</t>
        </is>
      </c>
      <c r="D82" s="806" t="inlineStr">
        <is>
          <t>280/42</t>
        </is>
      </c>
      <c r="E82" s="807" t="n">
        <v>29172</v>
      </c>
      <c r="F82" s="808" t="n">
        <v>29172</v>
      </c>
      <c r="G82" s="809" t="inlineStr">
        <is>
          <t>Crystal F. Pallo</t>
        </is>
      </c>
      <c r="H82" s="809" t="inlineStr">
        <is>
          <t>W. C. Bain Jr., Trustee</t>
        </is>
      </c>
      <c r="I82" s="810" t="inlineStr">
        <is>
          <t>SW/4 NE/4, NW/4 SE/4, S/2 SE/4 of 31-12N-24W (AOL)</t>
        </is>
      </c>
      <c r="J82" s="811" t="inlineStr">
        <is>
          <t>Trust
An undivided 40/791.47 interest</t>
        </is>
      </c>
      <c r="K82" s="815" t="inlineStr">
        <is>
          <t>OKCountyRecords: 1979-006593</t>
        </is>
      </c>
      <c r="L82" s="806" t="inlineStr">
        <is>
          <t>Other (non-mineral; excluded from mineral NMA). Gross=tract-map basis.</t>
        </is>
      </c>
      <c r="M82" s="806" t="n"/>
      <c r="N82" s="806" t="n"/>
      <c r="O82" s="806" t="inlineStr">
        <is>
          <t>OUTSIDE LANDS</t>
        </is>
      </c>
      <c r="P82" s="807" t="inlineStr">
        <is>
          <t>Review — read instrument (type unclear)</t>
        </is>
      </c>
      <c r="Q82" s="808" t="inlineStr">
        <is>
          <t>Review</t>
        </is>
      </c>
      <c r="R82" s="809" t="inlineStr">
        <is>
          <t>Review</t>
        </is>
      </c>
      <c r="S82" s="809" t="inlineStr">
        <is>
          <t>Review</t>
        </is>
      </c>
      <c r="T82" s="810" t="inlineStr">
        <is>
          <t>Review</t>
        </is>
      </c>
      <c r="U82" s="811" t="inlineStr">
        <is>
          <t>Yes: 2 (legal supports)</t>
        </is>
      </c>
      <c r="V82" s="815" t="inlineStr">
        <is>
          <t>High</t>
        </is>
      </c>
      <c r="W82" s="806" t="inlineStr">
        <is>
          <t>Review — no exact prior-grantee match</t>
        </is>
      </c>
      <c r="X82" s="806" t="inlineStr">
        <is>
          <t>Yes — on Tract 2 owner list</t>
        </is>
      </c>
      <c r="Y82" s="806" t="inlineStr">
        <is>
          <t>Interest amount needs review</t>
        </is>
      </c>
      <c r="Z82" s="806" t="inlineStr">
        <is>
          <t>Review</t>
        </is>
      </c>
      <c r="AA82" s="807" t="inlineStr">
        <is>
          <t>Agreement — Crystal F. Pallo to W. C. Bain Jr., Trustee (280/42)</t>
        </is>
      </c>
      <c r="AB82" s="808" t="inlineStr">
        <is>
          <t>Needs source review: grantor source, interest amount, instrument type</t>
        </is>
      </c>
    </row>
    <row r="83" ht="60" customFormat="1" customHeight="1" s="23">
      <c r="A83" s="806" t="inlineStr">
        <is>
          <t>1981-003445</t>
        </is>
      </c>
      <c r="B83" s="806" t="n"/>
      <c r="C83" s="806" t="inlineStr">
        <is>
          <t>MD</t>
        </is>
      </c>
      <c r="D83" s="806" t="inlineStr">
        <is>
          <t>332/238</t>
        </is>
      </c>
      <c r="E83" s="807" t="n">
        <v>29675</v>
      </c>
      <c r="F83" s="808" t="n">
        <v>29675</v>
      </c>
      <c r="G83" s="809" t="inlineStr">
        <is>
          <t>L. E. Thurman</t>
        </is>
      </c>
      <c r="H83" s="809" t="inlineStr">
        <is>
          <t>Moore-Stansberry, Inc.</t>
        </is>
      </c>
      <c r="I83" s="810" t="inlineStr">
        <is>
          <t>E/2 NW/4 of 31-12N-24W</t>
        </is>
      </c>
      <c r="J83" s="814" t="inlineStr">
        <is>
          <t>11 NMA</t>
        </is>
      </c>
      <c r="K83" s="815" t="inlineStr">
        <is>
          <t>OKCountyRecords: 1981-003445</t>
        </is>
      </c>
      <c r="L83" s="806" t="inlineStr">
        <is>
          <t>Mineral; basis Conv Amt(dec). Gross=tract-map basis.</t>
        </is>
      </c>
      <c r="M83" s="806" t="inlineStr">
        <is>
          <t>REVIEW</t>
        </is>
      </c>
      <c r="N83" s="806" t="inlineStr">
        <is>
          <t>Conveys 11 NMA per notes; conv. dec = 11/gross. Verify denominator/tract from image.</t>
        </is>
      </c>
      <c r="O83" s="806" t="inlineStr">
        <is>
          <t>MINERAL DEED</t>
        </is>
      </c>
      <c r="P83" s="807" t="inlineStr">
        <is>
          <t>Chain — minerals</t>
        </is>
      </c>
      <c r="Q83" s="808" t="inlineStr">
        <is>
          <t>Yes</t>
        </is>
      </c>
      <c r="R83" s="809" t="inlineStr">
        <is>
          <t>No</t>
        </is>
      </c>
      <c r="S83" s="809" t="inlineStr">
        <is>
          <t>Yes</t>
        </is>
      </c>
      <c r="T83" s="810" t="inlineStr">
        <is>
          <t>No</t>
        </is>
      </c>
      <c r="U83" s="814" t="inlineStr">
        <is>
          <t>Yes: 4 (legal supports)</t>
        </is>
      </c>
      <c r="V83" s="815" t="inlineStr">
        <is>
          <t>High</t>
        </is>
      </c>
      <c r="W83" s="806" t="inlineStr">
        <is>
          <t>Review — no exact prior-grantee match</t>
        </is>
      </c>
      <c r="X83" s="806" t="inlineStr">
        <is>
          <t>Yes — on Tract 4 owner list</t>
        </is>
      </c>
      <c r="Y83" s="806" t="inlineStr">
        <is>
          <t>Candidate 0.1375 (helper — confirm from image)</t>
        </is>
      </c>
      <c r="Z83" s="806" t="inlineStr">
        <is>
          <t>Medium — helper value</t>
        </is>
      </c>
      <c r="AA83" s="807" t="inlineStr">
        <is>
          <t>Mineral Deed — L. E. Thurman to Moore-Stansberry, Inc. (332/238)</t>
        </is>
      </c>
      <c r="AB83" s="808" t="inlineStr">
        <is>
          <t>Needs source review: grantor source</t>
        </is>
      </c>
    </row>
    <row r="84" ht="72" customFormat="1" customHeight="1" s="23">
      <c r="A84" s="806" t="inlineStr">
        <is>
          <t>1981-005180</t>
        </is>
      </c>
      <c r="B84" s="806" t="n"/>
      <c r="C84" s="806" t="inlineStr">
        <is>
          <t>MD</t>
        </is>
      </c>
      <c r="D84" s="806" t="inlineStr">
        <is>
          <t>341/154</t>
        </is>
      </c>
      <c r="E84" s="807" t="n">
        <v>29714</v>
      </c>
      <c r="F84" s="808" t="n">
        <v>29714</v>
      </c>
      <c r="G84" s="809" t="inlineStr">
        <is>
          <t>Glenn D. Mitchel Hazel P. Mitchel, HW</t>
        </is>
      </c>
      <c r="H84" s="809" t="inlineStr">
        <is>
          <t>Nolan E. Britton, Inc.</t>
        </is>
      </c>
      <c r="I84" s="810" t="inlineStr">
        <is>
          <t>E/2 NW/4, SE/4 NE/4, NE/4 SE/4, N/2 NE/4 SW/4 of 31-12N-24W (AOL)</t>
        </is>
      </c>
      <c r="J84" s="814" t="inlineStr">
        <is>
          <t>10/260 interest in 2 sections</t>
        </is>
      </c>
      <c r="K84" s="815" t="inlineStr">
        <is>
          <t>OKCountyRecords: 1981-005180</t>
        </is>
      </c>
      <c r="L84" s="806" t="inlineStr">
        <is>
          <t>Mineral; basis Conv Amt(dec). Gross=tract-map basis.</t>
        </is>
      </c>
      <c r="M84" s="806" t="inlineStr">
        <is>
          <t>CURRENT OWNER SOURCE</t>
        </is>
      </c>
      <c r="N84" s="806" t="n"/>
      <c r="O84" s="806" t="inlineStr">
        <is>
          <t>OUTSIDE LANDS</t>
        </is>
      </c>
      <c r="P84" s="807" t="inlineStr">
        <is>
          <t>Chain — minerals</t>
        </is>
      </c>
      <c r="Q84" s="808" t="inlineStr">
        <is>
          <t>Yes</t>
        </is>
      </c>
      <c r="R84" s="809" t="inlineStr">
        <is>
          <t>No</t>
        </is>
      </c>
      <c r="S84" s="809" t="inlineStr">
        <is>
          <t>Yes</t>
        </is>
      </c>
      <c r="T84" s="810" t="inlineStr">
        <is>
          <t>No</t>
        </is>
      </c>
      <c r="U84" s="814" t="inlineStr">
        <is>
          <t>Legal maps to 1, 3, 4, 7, 10; helper says 1, 3, 4, 7, 8</t>
        </is>
      </c>
      <c r="V84" s="815" t="inlineStr">
        <is>
          <t>Review</t>
        </is>
      </c>
      <c r="W84" s="806" t="inlineStr">
        <is>
          <t>Probable — name-normalized match to Runsheet 46 grantee; confirm</t>
        </is>
      </c>
      <c r="X84" s="806" t="inlineStr">
        <is>
          <t>Yes — on Tract 3 owner list</t>
        </is>
      </c>
      <c r="Y84" s="806" t="inlineStr">
        <is>
          <t>Candidate 0.0384615384615385 (helper — confirm from image)</t>
        </is>
      </c>
      <c r="Z84" s="806" t="inlineStr">
        <is>
          <t>Medium — helper value</t>
        </is>
      </c>
      <c r="AA84" s="807" t="inlineStr">
        <is>
          <t>Mineral Deed — Glenn D. Mitchel Hazel P. Mitc to Nolan E. Britton, Inc. (341/154)</t>
        </is>
      </c>
      <c r="AB84" s="808" t="inlineStr">
        <is>
          <t>Needs source review: tract, grantor source</t>
        </is>
      </c>
    </row>
    <row r="85" ht="48" customFormat="1" customHeight="1" s="23">
      <c r="A85" s="806" t="inlineStr">
        <is>
          <t>1981-005181</t>
        </is>
      </c>
      <c r="B85" s="806" t="n"/>
      <c r="C85" s="806" t="inlineStr">
        <is>
          <t>MD</t>
        </is>
      </c>
      <c r="D85" s="806" t="inlineStr">
        <is>
          <t>341/155</t>
        </is>
      </c>
      <c r="E85" s="807" t="n">
        <v>29714</v>
      </c>
      <c r="F85" s="808" t="n">
        <v>29714</v>
      </c>
      <c r="G85" s="809" t="inlineStr">
        <is>
          <t>Nolan E. Britton, Inc.</t>
        </is>
      </c>
      <c r="H85" s="809" t="inlineStr">
        <is>
          <t>Chinook Resources, Inc.</t>
        </is>
      </c>
      <c r="I85" s="810" t="inlineStr">
        <is>
          <t>E/2 NW/4, SE/4 NE/4, NE/4 SE/4, N/2 NE/4 SW/4 of 31-12N-24W (AOL)</t>
        </is>
      </c>
      <c r="J85" s="814" t="inlineStr">
        <is>
          <t>5/260 interest in 2 sections</t>
        </is>
      </c>
      <c r="K85" s="815" t="inlineStr">
        <is>
          <t>OKCountyRecords: 1981-005181</t>
        </is>
      </c>
      <c r="L85" s="806" t="inlineStr">
        <is>
          <t>Mineral; basis Conv Amt(dec). Gross=tract-map basis.</t>
        </is>
      </c>
      <c r="M85" s="806" t="n"/>
      <c r="N85" s="806" t="n"/>
      <c r="O85" s="806" t="inlineStr">
        <is>
          <t>OUTSIDE LANDS</t>
        </is>
      </c>
      <c r="P85" s="807" t="inlineStr">
        <is>
          <t>Chain — minerals</t>
        </is>
      </c>
      <c r="Q85" s="808" t="inlineStr">
        <is>
          <t>Yes</t>
        </is>
      </c>
      <c r="R85" s="809" t="inlineStr">
        <is>
          <t>No</t>
        </is>
      </c>
      <c r="S85" s="809" t="inlineStr">
        <is>
          <t>Yes</t>
        </is>
      </c>
      <c r="T85" s="810" t="inlineStr">
        <is>
          <t>No</t>
        </is>
      </c>
      <c r="U85" s="814" t="inlineStr">
        <is>
          <t>Legal maps to 1, 3, 4, 7, 10; helper says 1, 3, 4, 7, 8</t>
        </is>
      </c>
      <c r="V85" s="815" t="inlineStr">
        <is>
          <t>Review</t>
        </is>
      </c>
      <c r="W85" s="806" t="inlineStr">
        <is>
          <t>Yes — prior grantee match</t>
        </is>
      </c>
      <c r="X85" s="806" t="inlineStr">
        <is>
          <t>Yes — on Tract 3 owner list</t>
        </is>
      </c>
      <c r="Y85" s="806" t="inlineStr">
        <is>
          <t>Candidate 0.0192307692307692 (helper — confirm from image)</t>
        </is>
      </c>
      <c r="Z85" s="806" t="inlineStr">
        <is>
          <t>Medium — helper value</t>
        </is>
      </c>
      <c r="AA85" s="807" t="inlineStr">
        <is>
          <t>Mineral Deed — Nolan E. Britton, Inc. to Chinook Resources, Inc. (341/155)</t>
        </is>
      </c>
      <c r="AB85" s="808" t="inlineStr">
        <is>
          <t>Needs source review: tract</t>
        </is>
      </c>
    </row>
    <row r="86" ht="48" customFormat="1" customHeight="1" s="23">
      <c r="A86" s="806" t="inlineStr">
        <is>
          <t>1981-007481</t>
        </is>
      </c>
      <c r="B86" s="806" t="n"/>
      <c r="C86" s="806" t="inlineStr">
        <is>
          <t>MD</t>
        </is>
      </c>
      <c r="D86" s="806" t="inlineStr">
        <is>
          <t>355/341</t>
        </is>
      </c>
      <c r="E86" s="807" t="n">
        <v>29767</v>
      </c>
      <c r="F86" s="808" t="n">
        <v>29767</v>
      </c>
      <c r="G86" s="809" t="inlineStr">
        <is>
          <t>Moore-Stansberry, Inc.</t>
        </is>
      </c>
      <c r="H86" s="809" t="inlineStr">
        <is>
          <t>Leede Exploration</t>
        </is>
      </c>
      <c r="I86" s="810" t="inlineStr">
        <is>
          <t>E/2 NW/4 of 31-12N-24W</t>
        </is>
      </c>
      <c r="J86" s="814" t="inlineStr">
        <is>
          <t>10.725 NMA</t>
        </is>
      </c>
      <c r="K86" s="815" t="inlineStr">
        <is>
          <t>OKCountyRecords: 1981-007481</t>
        </is>
      </c>
      <c r="L86" s="806" t="inlineStr">
        <is>
          <t>Mineral; basis Conv Amt(dec). Gross=tract-map basis.</t>
        </is>
      </c>
      <c r="M86" s="806" t="inlineStr">
        <is>
          <t>REVIEW</t>
        </is>
      </c>
      <c r="N86" s="806" t="inlineStr">
        <is>
          <t>Conveys 10.725 NMA per notes; conv. dec = 10.725/gross. Verify denominator/tract from image.</t>
        </is>
      </c>
      <c r="O86" s="806" t="inlineStr">
        <is>
          <t>MINERAL DEED</t>
        </is>
      </c>
      <c r="P86" s="807" t="inlineStr">
        <is>
          <t>Chain — minerals</t>
        </is>
      </c>
      <c r="Q86" s="808" t="inlineStr">
        <is>
          <t>Yes</t>
        </is>
      </c>
      <c r="R86" s="809" t="inlineStr">
        <is>
          <t>No</t>
        </is>
      </c>
      <c r="S86" s="809" t="inlineStr">
        <is>
          <t>Yes</t>
        </is>
      </c>
      <c r="T86" s="810" t="inlineStr">
        <is>
          <t>No</t>
        </is>
      </c>
      <c r="U86" s="814" t="inlineStr">
        <is>
          <t>Yes: 4 (legal supports)</t>
        </is>
      </c>
      <c r="V86" s="815" t="inlineStr">
        <is>
          <t>High</t>
        </is>
      </c>
      <c r="W86" s="806" t="inlineStr">
        <is>
          <t>Yes — prior grantee match</t>
        </is>
      </c>
      <c r="X86" s="806" t="inlineStr">
        <is>
          <t>Yes — on Tract 4 owner list</t>
        </is>
      </c>
      <c r="Y86" s="806" t="inlineStr">
        <is>
          <t>Candidate 0.1340625 (helper — confirm from image)</t>
        </is>
      </c>
      <c r="Z86" s="806" t="inlineStr">
        <is>
          <t>Medium — helper value</t>
        </is>
      </c>
      <c r="AA86" s="807" t="inlineStr">
        <is>
          <t>Mineral Deed — Moore-Stansberry, Inc. to Leede Exploration (355/341)</t>
        </is>
      </c>
      <c r="AB86" s="808" t="n"/>
    </row>
    <row r="87" ht="48" customFormat="1" customHeight="1" s="23">
      <c r="A87" s="806" t="inlineStr">
        <is>
          <t>1981-009501</t>
        </is>
      </c>
      <c r="B87" s="806" t="n"/>
      <c r="C87" s="806" t="inlineStr">
        <is>
          <t>MD</t>
        </is>
      </c>
      <c r="D87" s="806" t="inlineStr">
        <is>
          <t>368/272</t>
        </is>
      </c>
      <c r="E87" s="807" t="n">
        <v>29812</v>
      </c>
      <c r="F87" s="808" t="n">
        <v>29812</v>
      </c>
      <c r="G87" s="809" t="inlineStr">
        <is>
          <t>Moore-Stansberry, Inc.</t>
        </is>
      </c>
      <c r="H87" s="809" t="inlineStr">
        <is>
          <t>Brent L. Schooley</t>
        </is>
      </c>
      <c r="I87" s="810" t="inlineStr">
        <is>
          <t>E/2 NW/4 of 31-12N-24W</t>
        </is>
      </c>
      <c r="J87" s="814" t="inlineStr">
        <is>
          <t>0.55 NMA</t>
        </is>
      </c>
      <c r="K87" s="815" t="inlineStr">
        <is>
          <t>OKCountyRecords: 1981-009501</t>
        </is>
      </c>
      <c r="L87" s="806" t="inlineStr">
        <is>
          <t>Mineral; basis Conv Amt(dec). Gross=tract-map basis.</t>
        </is>
      </c>
      <c r="M87" s="806" t="inlineStr">
        <is>
          <t>REVIEW</t>
        </is>
      </c>
      <c r="N87" s="806" t="inlineStr">
        <is>
          <t>Conveys 0.55 NMA per notes; conv. dec = 0.55/gross. Verify denominator/tract from image.</t>
        </is>
      </c>
      <c r="O87" s="806" t="inlineStr">
        <is>
          <t>MINERAL DEED</t>
        </is>
      </c>
      <c r="P87" s="807" t="inlineStr">
        <is>
          <t>Chain — minerals</t>
        </is>
      </c>
      <c r="Q87" s="808" t="inlineStr">
        <is>
          <t>Yes</t>
        </is>
      </c>
      <c r="R87" s="809" t="inlineStr">
        <is>
          <t>No</t>
        </is>
      </c>
      <c r="S87" s="809" t="inlineStr">
        <is>
          <t>Yes</t>
        </is>
      </c>
      <c r="T87" s="810" t="inlineStr">
        <is>
          <t>No</t>
        </is>
      </c>
      <c r="U87" s="814" t="inlineStr">
        <is>
          <t>Yes: 4 (legal supports)</t>
        </is>
      </c>
      <c r="V87" s="815" t="inlineStr">
        <is>
          <t>High</t>
        </is>
      </c>
      <c r="W87" s="806" t="inlineStr">
        <is>
          <t>Yes — prior grantee match</t>
        </is>
      </c>
      <c r="X87" s="806" t="inlineStr">
        <is>
          <t>Yes — on Tract 4 owner list</t>
        </is>
      </c>
      <c r="Y87" s="806" t="inlineStr">
        <is>
          <t>Candidate 0.006875 (helper — confirm from image)</t>
        </is>
      </c>
      <c r="Z87" s="806" t="inlineStr">
        <is>
          <t>Medium — helper value</t>
        </is>
      </c>
      <c r="AA87" s="807" t="inlineStr">
        <is>
          <t>Mineral Deed — Moore-Stansberry, Inc. to Brent L. Schooley (368/272)</t>
        </is>
      </c>
      <c r="AB87" s="808" t="n"/>
    </row>
    <row r="88" ht="48" customFormat="1" customHeight="1" s="23">
      <c r="A88" s="806" t="inlineStr">
        <is>
          <t>1982-004342</t>
        </is>
      </c>
      <c r="B88" s="806" t="n"/>
      <c r="C88" s="806" t="inlineStr">
        <is>
          <t>MD</t>
        </is>
      </c>
      <c r="D88" s="806" t="inlineStr">
        <is>
          <t>432/110</t>
        </is>
      </c>
      <c r="E88" s="807" t="n">
        <v>30054</v>
      </c>
      <c r="F88" s="808" t="n">
        <v>30054</v>
      </c>
      <c r="G88" s="809" t="inlineStr">
        <is>
          <t>W. H. Sorenson</t>
        </is>
      </c>
      <c r="H88" s="809" t="inlineStr">
        <is>
          <t>Sorenson Oil &amp; Gas Trust,
Michelle Sorenson Johnson, Trustee,
Marchelle Sorenson Uaigle, Trustee</t>
        </is>
      </c>
      <c r="I88" s="810" t="inlineStr">
        <is>
          <t>E/2 NW/4, SE/4 NE/4, NE/4 SE/4, N/2 NE/4 SW/4 of 31-12N-24W (AOL)</t>
        </is>
      </c>
      <c r="J88" s="814" t="inlineStr">
        <is>
          <t>40/260 interest in 2 sections</t>
        </is>
      </c>
      <c r="K88" s="815" t="inlineStr">
        <is>
          <t>OKCountyRecords: 1982-004342</t>
        </is>
      </c>
      <c r="L88" s="806" t="inlineStr">
        <is>
          <t>Mineral; basis Conv Amt(dec). Gross=tract-map basis.</t>
        </is>
      </c>
      <c r="M88" s="806" t="inlineStr">
        <is>
          <t>CURRENT OWNER SOURCE</t>
        </is>
      </c>
      <c r="N88" s="806" t="n"/>
      <c r="O88" s="806" t="inlineStr">
        <is>
          <t>OUTSIDE LANDS</t>
        </is>
      </c>
      <c r="P88" s="807" t="inlineStr">
        <is>
          <t>Chain — minerals</t>
        </is>
      </c>
      <c r="Q88" s="808" t="inlineStr">
        <is>
          <t>Yes</t>
        </is>
      </c>
      <c r="R88" s="809" t="inlineStr">
        <is>
          <t>No</t>
        </is>
      </c>
      <c r="S88" s="809" t="inlineStr">
        <is>
          <t>Yes</t>
        </is>
      </c>
      <c r="T88" s="810" t="inlineStr">
        <is>
          <t>No</t>
        </is>
      </c>
      <c r="U88" s="814" t="inlineStr">
        <is>
          <t>Legal maps to 1, 3, 4, 7, 10; helper says 1, 3, 4, 7, 8</t>
        </is>
      </c>
      <c r="V88" s="815" t="inlineStr">
        <is>
          <t>Review</t>
        </is>
      </c>
      <c r="W88" s="806" t="inlineStr">
        <is>
          <t>Yes — prior grantee match</t>
        </is>
      </c>
      <c r="X88" s="806" t="inlineStr">
        <is>
          <t>Review</t>
        </is>
      </c>
      <c r="Y88" s="806" t="inlineStr">
        <is>
          <t>Candidate 0.153846153846154 (helper — confirm from image)</t>
        </is>
      </c>
      <c r="Z88" s="806" t="inlineStr">
        <is>
          <t>Medium — helper value</t>
        </is>
      </c>
      <c r="AA88" s="807" t="inlineStr">
        <is>
          <t>Mineral Deed — W. H. Sorenson to Sorenson Oil &amp; Gas Trust, (432/110)</t>
        </is>
      </c>
      <c r="AB88" s="808" t="inlineStr">
        <is>
          <t>Needs source review: tract</t>
        </is>
      </c>
    </row>
    <row r="89" ht="108" customFormat="1" customHeight="1" s="23">
      <c r="A89" s="806" t="inlineStr">
        <is>
          <t>1982-004658</t>
        </is>
      </c>
      <c r="B89" s="806" t="n"/>
      <c r="C89" s="806" t="inlineStr">
        <is>
          <t>Miscellaneous</t>
        </is>
      </c>
      <c r="D89" s="806" t="inlineStr">
        <is>
          <t>434/163</t>
        </is>
      </c>
      <c r="E89" s="807" t="n">
        <v>30061</v>
      </c>
      <c r="F89" s="808" t="n">
        <v>30061</v>
      </c>
      <c r="G89" s="809" t="inlineStr">
        <is>
          <t>Farmers Home Administration</t>
        </is>
      </c>
      <c r="H89" s="809" t="inlineStr">
        <is>
          <t>Clara Mae Bryan,
George M. Bryan</t>
        </is>
      </c>
      <c r="I89" s="810" t="inlineStr">
        <is>
          <t>31-12N-24W (AOL)</t>
        </is>
      </c>
      <c r="J89" s="811" t="inlineStr">
        <is>
          <t>See instrument</t>
        </is>
      </c>
      <c r="K89" s="815" t="inlineStr">
        <is>
          <t>OKCountyRecords: 1982-004658</t>
        </is>
      </c>
      <c r="L89" s="806" t="inlineStr">
        <is>
          <t>Other (non-mineral; excluded from mineral NMA). All-section coverage. Gross=tract-map basis.</t>
        </is>
      </c>
      <c r="M89" s="806" t="n"/>
      <c r="N89" s="806" t="n"/>
      <c r="O89" s="806" t="inlineStr">
        <is>
          <t>OUTSIDE LANDS</t>
        </is>
      </c>
      <c r="P89" s="807" t="inlineStr">
        <is>
          <t>Review — read instrument (type unclear)</t>
        </is>
      </c>
      <c r="Q89" s="808" t="inlineStr">
        <is>
          <t>Review</t>
        </is>
      </c>
      <c r="R89" s="809" t="inlineStr">
        <is>
          <t>Review</t>
        </is>
      </c>
      <c r="S89" s="809" t="inlineStr">
        <is>
          <t>Review</t>
        </is>
      </c>
      <c r="T89" s="810" t="inlineStr">
        <is>
          <t>Review</t>
        </is>
      </c>
      <c r="U89" s="811" t="inlineStr">
        <is>
          <t>Yes: 1, 8 (broad legal)</t>
        </is>
      </c>
      <c r="V89" s="815" t="inlineStr">
        <is>
          <t>Medium</t>
        </is>
      </c>
      <c r="W89" s="806" t="inlineStr">
        <is>
          <t>Review — no exact prior-grantee match</t>
        </is>
      </c>
      <c r="X89" s="806" t="inlineStr">
        <is>
          <t>Review</t>
        </is>
      </c>
      <c r="Y89" s="806" t="inlineStr">
        <is>
          <t>Interest amount needs review</t>
        </is>
      </c>
      <c r="Z89" s="806" t="inlineStr">
        <is>
          <t>Review</t>
        </is>
      </c>
      <c r="AA89" s="807" t="inlineStr">
        <is>
          <t>Miscellaneous — Farmers Home Administration to Clara Mae Bryan, (434/163)</t>
        </is>
      </c>
      <c r="AB89" s="808" t="inlineStr">
        <is>
          <t>Needs source review: grantor source, interest amount, instrument type</t>
        </is>
      </c>
    </row>
    <row r="90" ht="48" customFormat="1" customHeight="1" s="23">
      <c r="A90" s="806" t="inlineStr">
        <is>
          <t>1982-005352</t>
        </is>
      </c>
      <c r="B90" s="806" t="n"/>
      <c r="C90" s="806" t="inlineStr">
        <is>
          <t>MD</t>
        </is>
      </c>
      <c r="D90" s="806" t="inlineStr">
        <is>
          <t>438/128</t>
        </is>
      </c>
      <c r="E90" s="807" t="n">
        <v>30081</v>
      </c>
      <c r="F90" s="808" t="n">
        <v>30081</v>
      </c>
      <c r="G90" s="809" t="inlineStr">
        <is>
          <t>Moore-Stansberry, Inc.</t>
        </is>
      </c>
      <c r="H90" s="809" t="inlineStr">
        <is>
          <t>Leede Exploration</t>
        </is>
      </c>
      <c r="I90" s="810" t="inlineStr">
        <is>
          <t>E/2 NW/4 of 31-12N-24W</t>
        </is>
      </c>
      <c r="J90" s="811" t="inlineStr">
        <is>
          <t>0.22 NMA</t>
        </is>
      </c>
      <c r="K90" s="815" t="inlineStr">
        <is>
          <t>OKCountyRecords: 1982-005352</t>
        </is>
      </c>
      <c r="L90" s="806" t="inlineStr">
        <is>
          <t>Mineral; basis Conv Amt(dec). Gross=tract-map basis.</t>
        </is>
      </c>
      <c r="M90" s="806" t="inlineStr">
        <is>
          <t>REVIEW</t>
        </is>
      </c>
      <c r="N90" s="806" t="inlineStr">
        <is>
          <t>Conveys 0.22 NMA per notes; conv. dec = 0.22/gross. Verify denominator/tract from image.</t>
        </is>
      </c>
      <c r="O90" s="806" t="inlineStr">
        <is>
          <t>MINERAL DEED</t>
        </is>
      </c>
      <c r="P90" s="807" t="inlineStr">
        <is>
          <t>Chain — minerals</t>
        </is>
      </c>
      <c r="Q90" s="808" t="inlineStr">
        <is>
          <t>Yes</t>
        </is>
      </c>
      <c r="R90" s="809" t="inlineStr">
        <is>
          <t>No</t>
        </is>
      </c>
      <c r="S90" s="809" t="inlineStr">
        <is>
          <t>Yes</t>
        </is>
      </c>
      <c r="T90" s="810" t="inlineStr">
        <is>
          <t>No</t>
        </is>
      </c>
      <c r="U90" s="811" t="inlineStr">
        <is>
          <t>Yes: 4 (legal supports)</t>
        </is>
      </c>
      <c r="V90" s="815" t="inlineStr">
        <is>
          <t>High</t>
        </is>
      </c>
      <c r="W90" s="806" t="inlineStr">
        <is>
          <t>Yes — prior grantee match</t>
        </is>
      </c>
      <c r="X90" s="806" t="inlineStr">
        <is>
          <t>Yes — on Tract 4 owner list</t>
        </is>
      </c>
      <c r="Y90" s="806" t="inlineStr">
        <is>
          <t>Candidate 0.00275 (helper — confirm from image)</t>
        </is>
      </c>
      <c r="Z90" s="806" t="inlineStr">
        <is>
          <t>Medium — helper value</t>
        </is>
      </c>
      <c r="AA90" s="807" t="inlineStr">
        <is>
          <t>Mineral Deed — Moore-Stansberry, Inc. to Leede Exploration (438/128)</t>
        </is>
      </c>
      <c r="AB90" s="808" t="n"/>
    </row>
    <row r="91" ht="84" customFormat="1" customHeight="1" s="23">
      <c r="A91" s="806" t="inlineStr">
        <is>
          <t>1982-006217</t>
        </is>
      </c>
      <c r="B91" s="806" t="n"/>
      <c r="C91" s="806" t="inlineStr">
        <is>
          <t>Certificate</t>
        </is>
      </c>
      <c r="D91" s="806" t="inlineStr">
        <is>
          <t>443/310</t>
        </is>
      </c>
      <c r="E91" s="807" t="n">
        <v>30099</v>
      </c>
      <c r="F91" s="808" t="n">
        <v>30099</v>
      </c>
      <c r="G91" s="809" t="inlineStr">
        <is>
          <t>Baker Logsdon &amp; Phelps,
Harold Logsdon</t>
        </is>
      </c>
      <c r="H91" s="809" t="inlineStr">
        <is>
          <t>The Public</t>
        </is>
      </c>
      <c r="I91" s="810" t="inlineStr">
        <is>
          <t>31-12N-24W</t>
        </is>
      </c>
      <c r="J91" s="811" t="inlineStr">
        <is>
          <t>See instrument</t>
        </is>
      </c>
      <c r="K91" s="815" t="inlineStr">
        <is>
          <t>OKCountyRecords: 1982-006217</t>
        </is>
      </c>
      <c r="L91" s="806" t="inlineStr">
        <is>
          <t>Other (non-mineral; excluded from mineral NMA). All-section coverage. Gross=tract-map basis.</t>
        </is>
      </c>
      <c r="M91" s="806" t="inlineStr">
        <is>
          <t>OK</t>
        </is>
      </c>
      <c r="N91" s="806" t="inlineStr">
        <is>
          <t>Non-conveying — notice/affidavit/address change (The Public).</t>
        </is>
      </c>
      <c r="O91" s="806" t="inlineStr">
        <is>
          <t>IGNORE FOR MINERAL OWNERSHIP</t>
        </is>
      </c>
      <c r="P91" s="807" t="inlineStr">
        <is>
          <t>Chain — title support (succession/entity/probate)</t>
        </is>
      </c>
      <c r="Q91" s="808" t="inlineStr">
        <is>
          <t>Yes</t>
        </is>
      </c>
      <c r="R91" s="809" t="inlineStr">
        <is>
          <t>No</t>
        </is>
      </c>
      <c r="S91" s="809" t="inlineStr">
        <is>
          <t>Yes</t>
        </is>
      </c>
      <c r="T91" s="810" t="inlineStr">
        <is>
          <t>No</t>
        </is>
      </c>
      <c r="U91" s="811" t="inlineStr">
        <is>
          <t>Yes: 1, 8 (broad legal)</t>
        </is>
      </c>
      <c r="V91" s="815" t="inlineStr">
        <is>
          <t>Medium</t>
        </is>
      </c>
      <c r="W91" s="806" t="inlineStr">
        <is>
          <t>Review — no exact prior-grantee match</t>
        </is>
      </c>
      <c r="X91" s="806" t="inlineStr">
        <is>
          <t>Review</t>
        </is>
      </c>
      <c r="Y91" s="806" t="inlineStr">
        <is>
          <t>Interest amount needs review</t>
        </is>
      </c>
      <c r="Z91" s="806" t="inlineStr">
        <is>
          <t>Review</t>
        </is>
      </c>
      <c r="AA91" s="807" t="inlineStr">
        <is>
          <t>Certificate — Baker Logsdon &amp; Phelps, to The Public (443/310)</t>
        </is>
      </c>
      <c r="AB91" s="808" t="inlineStr">
        <is>
          <t>Needs source review: grantor source, interest amount</t>
        </is>
      </c>
    </row>
    <row r="92" ht="84" customFormat="1" customHeight="1" s="23">
      <c r="A92" s="806" t="inlineStr">
        <is>
          <t>1982-006218</t>
        </is>
      </c>
      <c r="B92" s="806" t="n"/>
      <c r="C92" s="806" t="inlineStr">
        <is>
          <t>Certificate</t>
        </is>
      </c>
      <c r="D92" s="806" t="inlineStr">
        <is>
          <t>443/311</t>
        </is>
      </c>
      <c r="E92" s="807" t="n">
        <v>30099</v>
      </c>
      <c r="F92" s="808" t="n">
        <v>30099</v>
      </c>
      <c r="G92" s="809" t="inlineStr">
        <is>
          <t>Baker Logsdon &amp; Phelps,
Harold Logsdon</t>
        </is>
      </c>
      <c r="H92" s="809" t="inlineStr">
        <is>
          <t>The Public</t>
        </is>
      </c>
      <c r="I92" s="810" t="inlineStr">
        <is>
          <t>31-12N-24W</t>
        </is>
      </c>
      <c r="J92" s="814" t="inlineStr">
        <is>
          <t>See instrument</t>
        </is>
      </c>
      <c r="K92" s="815" t="inlineStr">
        <is>
          <t>OKCountyRecords: 1982-006218</t>
        </is>
      </c>
      <c r="L92" s="806" t="inlineStr">
        <is>
          <t>Other (non-mineral; excluded from mineral NMA). All-section coverage. Gross=tract-map basis.</t>
        </is>
      </c>
      <c r="M92" s="806" t="inlineStr">
        <is>
          <t>OK</t>
        </is>
      </c>
      <c r="N92" s="806" t="inlineStr">
        <is>
          <t>Non-conveying — notice/affidavit/address change (The Public).</t>
        </is>
      </c>
      <c r="O92" s="806" t="inlineStr">
        <is>
          <t>IGNORE FOR MINERAL OWNERSHIP</t>
        </is>
      </c>
      <c r="P92" s="807" t="inlineStr">
        <is>
          <t>Chain — title support (succession/entity/probate)</t>
        </is>
      </c>
      <c r="Q92" s="808" t="inlineStr">
        <is>
          <t>Yes</t>
        </is>
      </c>
      <c r="R92" s="809" t="inlineStr">
        <is>
          <t>No</t>
        </is>
      </c>
      <c r="S92" s="809" t="inlineStr">
        <is>
          <t>Yes</t>
        </is>
      </c>
      <c r="T92" s="810" t="inlineStr">
        <is>
          <t>No</t>
        </is>
      </c>
      <c r="U92" s="814" t="inlineStr">
        <is>
          <t>Yes: 1, 8 (broad legal)</t>
        </is>
      </c>
      <c r="V92" s="815" t="inlineStr">
        <is>
          <t>Medium</t>
        </is>
      </c>
      <c r="W92" s="806" t="inlineStr">
        <is>
          <t>Review — no exact prior-grantee match</t>
        </is>
      </c>
      <c r="X92" s="806" t="inlineStr">
        <is>
          <t>Review</t>
        </is>
      </c>
      <c r="Y92" s="806" t="inlineStr">
        <is>
          <t>Interest amount needs review</t>
        </is>
      </c>
      <c r="Z92" s="806" t="inlineStr">
        <is>
          <t>Review</t>
        </is>
      </c>
      <c r="AA92" s="807" t="inlineStr">
        <is>
          <t>Certificate — Baker Logsdon &amp; Phelps, to The Public (443/311)</t>
        </is>
      </c>
      <c r="AB92" s="808" t="inlineStr">
        <is>
          <t>Needs source review: grantor source, interest amount</t>
        </is>
      </c>
    </row>
    <row r="93" ht="84" customFormat="1" customHeight="1" s="23">
      <c r="A93" s="806" t="inlineStr">
        <is>
          <t>1982-007158</t>
        </is>
      </c>
      <c r="B93" s="806" t="n"/>
      <c r="C93" s="806" t="inlineStr">
        <is>
          <t>MD</t>
        </is>
      </c>
      <c r="D93" s="806" t="inlineStr">
        <is>
          <t>451/176</t>
        </is>
      </c>
      <c r="E93" s="807" t="n">
        <v>30124</v>
      </c>
      <c r="F93" s="808" t="n">
        <v>30124</v>
      </c>
      <c r="G93" s="809" t="inlineStr">
        <is>
          <t>Margie Ann Kirk</t>
        </is>
      </c>
      <c r="H93" s="809" t="inlineStr">
        <is>
          <t>Eddie Tom Lakey</t>
        </is>
      </c>
      <c r="I93" s="810" t="inlineStr">
        <is>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is>
      </c>
      <c r="J93" s="814" t="inlineStr">
        <is>
          <t>2 acres</t>
        </is>
      </c>
      <c r="K93" s="815" t="inlineStr">
        <is>
          <t>OKCountyRecords: 1982-007158</t>
        </is>
      </c>
      <c r="L93" s="806" t="inlineStr">
        <is>
          <t>Mineral; basis Conv Amt(dec). Gross=tract-map basis.</t>
        </is>
      </c>
      <c r="M93" s="806" t="inlineStr">
        <is>
          <t>REVIEW</t>
        </is>
      </c>
      <c r="N93" s="806" t="inlineStr">
        <is>
          <t>Conveys 2 acres per notes; conv. dec = 2/gross. Verify denominator/tract from image.</t>
        </is>
      </c>
      <c r="O93" s="806" t="inlineStr">
        <is>
          <t>MINERAL DEED</t>
        </is>
      </c>
      <c r="P93" s="807" t="inlineStr">
        <is>
          <t>Chain — minerals</t>
        </is>
      </c>
      <c r="Q93" s="808" t="inlineStr">
        <is>
          <t>Yes</t>
        </is>
      </c>
      <c r="R93" s="809" t="inlineStr">
        <is>
          <t>No</t>
        </is>
      </c>
      <c r="S93" s="809" t="inlineStr">
        <is>
          <t>Yes</t>
        </is>
      </c>
      <c r="T93" s="810" t="inlineStr">
        <is>
          <t>No</t>
        </is>
      </c>
      <c r="U93" s="814" t="inlineStr">
        <is>
          <t>Yes: 4, 5 (broad legal)</t>
        </is>
      </c>
      <c r="V93" s="815" t="inlineStr">
        <is>
          <t>Medium</t>
        </is>
      </c>
      <c r="W93" s="806" t="inlineStr">
        <is>
          <t>Probable — name-normalized match to Runsheet 63 grantee; confirm</t>
        </is>
      </c>
      <c r="X93" s="806" t="inlineStr">
        <is>
          <t>Yes — on Tract 4 owner list</t>
        </is>
      </c>
      <c r="Y93" s="806" t="inlineStr">
        <is>
          <t>Candidate 0.01 (helper — confirm from image)</t>
        </is>
      </c>
      <c r="Z93" s="806" t="inlineStr">
        <is>
          <t>Medium — helper value</t>
        </is>
      </c>
      <c r="AA93" s="807" t="inlineStr">
        <is>
          <t>Mineral Deed — Margie Ann Kirk to Eddie Tom Lakey (451/176)</t>
        </is>
      </c>
      <c r="AB93" s="808" t="inlineStr">
        <is>
          <t>Needs source review: grantor source</t>
        </is>
      </c>
    </row>
    <row r="94" ht="60" customFormat="1" customHeight="1" s="23">
      <c r="A94" s="806" t="inlineStr">
        <is>
          <t>1982-011144</t>
        </is>
      </c>
      <c r="B94" s="806" t="n"/>
      <c r="C94" s="806" t="inlineStr">
        <is>
          <t>MD</t>
        </is>
      </c>
      <c r="D94" s="806" t="inlineStr">
        <is>
          <t>480/72</t>
        </is>
      </c>
      <c r="E94" s="807" t="n">
        <v>30250</v>
      </c>
      <c r="F94" s="808" t="n">
        <v>30250</v>
      </c>
      <c r="G94" s="809" t="inlineStr">
        <is>
          <t>Barbara J. Bain,
Billy W. Bain</t>
        </is>
      </c>
      <c r="H94" s="809" t="inlineStr">
        <is>
          <t>Lyle T. Ibeling</t>
        </is>
      </c>
      <c r="I94" s="810" t="inlineStr">
        <is>
          <t>S/2 SE/4, NW/4 SE/4, SW/4 NE/4 of 31-12N-24W (AOL)</t>
        </is>
      </c>
      <c r="J94" s="814" t="inlineStr">
        <is>
          <t>1/791.47 interest in 2 sections</t>
        </is>
      </c>
      <c r="K94" s="815" t="inlineStr">
        <is>
          <t>OKCountyRecords: 1982-011144</t>
        </is>
      </c>
      <c r="L94" s="806" t="inlineStr">
        <is>
          <t>Mineral; basis Conv Amt(dec). Gross=tract-map basis.</t>
        </is>
      </c>
      <c r="M94" s="806" t="inlineStr">
        <is>
          <t>CURRENT OWNER SOURCE</t>
        </is>
      </c>
      <c r="N94" s="806" t="n"/>
      <c r="O94" s="806" t="inlineStr">
        <is>
          <t>OUTSIDE LANDS</t>
        </is>
      </c>
      <c r="P94" s="807" t="inlineStr">
        <is>
          <t>Chain — minerals</t>
        </is>
      </c>
      <c r="Q94" s="808" t="inlineStr">
        <is>
          <t>Yes</t>
        </is>
      </c>
      <c r="R94" s="809" t="inlineStr">
        <is>
          <t>No</t>
        </is>
      </c>
      <c r="S94" s="809" t="inlineStr">
        <is>
          <t>Yes</t>
        </is>
      </c>
      <c r="T94" s="810" t="inlineStr">
        <is>
          <t>No</t>
        </is>
      </c>
      <c r="U94" s="814" t="inlineStr">
        <is>
          <t>Yes: 2 (legal supports)</t>
        </is>
      </c>
      <c r="V94" s="815" t="inlineStr">
        <is>
          <t>High</t>
        </is>
      </c>
      <c r="W94" s="806" t="inlineStr">
        <is>
          <t>Review — no exact prior-grantee match</t>
        </is>
      </c>
      <c r="X94" s="806" t="inlineStr">
        <is>
          <t>Yes — on Tract 2 owner list</t>
        </is>
      </c>
      <c r="Y94" s="806" t="inlineStr">
        <is>
          <t>Candidate 0.00126347176772335 (helper — confirm from image)</t>
        </is>
      </c>
      <c r="Z94" s="806" t="inlineStr">
        <is>
          <t>Medium — helper value</t>
        </is>
      </c>
      <c r="AA94" s="807" t="inlineStr">
        <is>
          <t>Mineral Deed — Barbara J. Bain, to Lyle T. Ibeling (480/72)</t>
        </is>
      </c>
      <c r="AB94" s="808" t="inlineStr">
        <is>
          <t>Needs source review: grantor source</t>
        </is>
      </c>
    </row>
    <row r="95" ht="60" customFormat="1" customHeight="1" s="23">
      <c r="A95" s="806" t="inlineStr">
        <is>
          <t>1982-011142</t>
        </is>
      </c>
      <c r="B95" s="806" t="n"/>
      <c r="C95" s="806" t="inlineStr">
        <is>
          <t>MD</t>
        </is>
      </c>
      <c r="D95" s="806" t="inlineStr">
        <is>
          <t>480/70</t>
        </is>
      </c>
      <c r="E95" s="807" t="n">
        <v>30250</v>
      </c>
      <c r="F95" s="808" t="n">
        <v>30250</v>
      </c>
      <c r="G95" s="809" t="inlineStr">
        <is>
          <t>Billy W. Bain and Barbara J. Bain, HW</t>
        </is>
      </c>
      <c r="H95" s="809" t="inlineStr">
        <is>
          <t>Myron V. Slobin</t>
        </is>
      </c>
      <c r="I95" s="810" t="inlineStr">
        <is>
          <t>S/2 SE/4, NW/4 SE/4, SW/4 NE/4 of 31-12N-24W (AOL)</t>
        </is>
      </c>
      <c r="J95" s="816" t="inlineStr">
        <is>
          <t>1/791.47 interest in 2 sections</t>
        </is>
      </c>
      <c r="K95" s="815" t="inlineStr">
        <is>
          <t>OKCountyRecords: 1982-011142</t>
        </is>
      </c>
      <c r="L95" s="806" t="inlineStr">
        <is>
          <t>Mineral; basis Conv Amt(dec). Gross=tract-map basis.</t>
        </is>
      </c>
      <c r="M95" s="806" t="n"/>
      <c r="N95" s="806" t="n"/>
      <c r="O95" s="806" t="inlineStr">
        <is>
          <t>OUTSIDE LANDS</t>
        </is>
      </c>
      <c r="P95" s="807" t="inlineStr">
        <is>
          <t>Chain — minerals</t>
        </is>
      </c>
      <c r="Q95" s="808" t="inlineStr">
        <is>
          <t>Yes</t>
        </is>
      </c>
      <c r="R95" s="809" t="inlineStr">
        <is>
          <t>No</t>
        </is>
      </c>
      <c r="S95" s="809" t="inlineStr">
        <is>
          <t>Yes</t>
        </is>
      </c>
      <c r="T95" s="810" t="inlineStr">
        <is>
          <t>No</t>
        </is>
      </c>
      <c r="U95" s="816" t="inlineStr">
        <is>
          <t>Yes: 2 (legal supports)</t>
        </is>
      </c>
      <c r="V95" s="815" t="inlineStr">
        <is>
          <t>High</t>
        </is>
      </c>
      <c r="W95" s="806" t="inlineStr">
        <is>
          <t>Probable — name-normalized match to Runsheet 71 grantee; confirm</t>
        </is>
      </c>
      <c r="X95" s="806" t="inlineStr">
        <is>
          <t>Yes — on Tract 2 owner list</t>
        </is>
      </c>
      <c r="Y95" s="806" t="inlineStr">
        <is>
          <t>Candidate 0.00126347176772335 (helper — confirm from image)</t>
        </is>
      </c>
      <c r="Z95" s="806" t="inlineStr">
        <is>
          <t>Medium — helper value</t>
        </is>
      </c>
      <c r="AA95" s="807" t="inlineStr">
        <is>
          <t>Mineral Deed — Billy W. Bain and Barbara J. B to Myron V. Slobin (480/70)</t>
        </is>
      </c>
      <c r="AB95" s="808" t="inlineStr">
        <is>
          <t>Needs source review: grantor source</t>
        </is>
      </c>
    </row>
    <row r="96" ht="60" customFormat="1" customHeight="1" s="23">
      <c r="A96" s="806" t="inlineStr">
        <is>
          <t>1982-011143</t>
        </is>
      </c>
      <c r="B96" s="806" t="n"/>
      <c r="C96" s="806" t="inlineStr">
        <is>
          <t>MD</t>
        </is>
      </c>
      <c r="D96" s="806" t="inlineStr">
        <is>
          <t>480/71</t>
        </is>
      </c>
      <c r="E96" s="807" t="n">
        <v>30250</v>
      </c>
      <c r="F96" s="808" t="n">
        <v>30250</v>
      </c>
      <c r="G96" s="809" t="inlineStr">
        <is>
          <t>Billy W. Bain and Barbara J. Bain, HW</t>
        </is>
      </c>
      <c r="H96" s="809" t="inlineStr">
        <is>
          <t>Gregory J. Winneke</t>
        </is>
      </c>
      <c r="I96" s="810" t="inlineStr">
        <is>
          <t>S/2 SE/4, NW/4 SE/4, SW/4 NE/4 of 31-12N-24W (AOL)</t>
        </is>
      </c>
      <c r="J96" s="816" t="inlineStr">
        <is>
          <t>1/791.47 interest in 2 sections</t>
        </is>
      </c>
      <c r="K96" s="815" t="inlineStr">
        <is>
          <t>OKCountyRecords: 1982-011143</t>
        </is>
      </c>
      <c r="L96" s="806" t="inlineStr">
        <is>
          <t>Mineral; basis Conv Amt(dec). Gross=tract-map basis.</t>
        </is>
      </c>
      <c r="M96" s="806" t="inlineStr">
        <is>
          <t>CURRENT OWNER SOURCE</t>
        </is>
      </c>
      <c r="N96" s="806" t="n"/>
      <c r="O96" s="806" t="inlineStr">
        <is>
          <t>OUTSIDE LANDS</t>
        </is>
      </c>
      <c r="P96" s="807" t="inlineStr">
        <is>
          <t>Chain — minerals</t>
        </is>
      </c>
      <c r="Q96" s="808" t="inlineStr">
        <is>
          <t>Yes</t>
        </is>
      </c>
      <c r="R96" s="809" t="inlineStr">
        <is>
          <t>No</t>
        </is>
      </c>
      <c r="S96" s="809" t="inlineStr">
        <is>
          <t>Yes</t>
        </is>
      </c>
      <c r="T96" s="810" t="inlineStr">
        <is>
          <t>No</t>
        </is>
      </c>
      <c r="U96" s="816" t="inlineStr">
        <is>
          <t>Yes: 2 (legal supports)</t>
        </is>
      </c>
      <c r="V96" s="815" t="inlineStr">
        <is>
          <t>High</t>
        </is>
      </c>
      <c r="W96" s="806" t="inlineStr">
        <is>
          <t>Probable — name-normalized match to Runsheet 71 grantee; confirm</t>
        </is>
      </c>
      <c r="X96" s="806" t="inlineStr">
        <is>
          <t>Yes — on Tract 2 owner list</t>
        </is>
      </c>
      <c r="Y96" s="806" t="inlineStr">
        <is>
          <t>Candidate 0.00126347176772335 (helper — confirm from image)</t>
        </is>
      </c>
      <c r="Z96" s="806" t="inlineStr">
        <is>
          <t>Medium — helper value</t>
        </is>
      </c>
      <c r="AA96" s="807" t="inlineStr">
        <is>
          <t>Mineral Deed — Billy W. Bain and Barbara J. B to Gregory J. Winneke (480/71)</t>
        </is>
      </c>
      <c r="AB96" s="808" t="inlineStr">
        <is>
          <t>Needs source review: grantor source</t>
        </is>
      </c>
    </row>
    <row r="97" ht="84" customFormat="1" customHeight="1" s="23">
      <c r="A97" s="806" t="inlineStr">
        <is>
          <t>1983-001670</t>
        </is>
      </c>
      <c r="B97" s="806" t="n"/>
      <c r="C97" s="806" t="inlineStr">
        <is>
          <t>MD</t>
        </is>
      </c>
      <c r="D97" s="806" t="inlineStr">
        <is>
          <t>512/66</t>
        </is>
      </c>
      <c r="E97" s="807" t="n">
        <v>30361</v>
      </c>
      <c r="F97" s="808" t="n">
        <v>30369</v>
      </c>
      <c r="G97" s="809" t="inlineStr">
        <is>
          <t>Billy W. Bain and Barbara J. Bain, HW</t>
        </is>
      </c>
      <c r="H97" s="809" t="inlineStr">
        <is>
          <t>o. K. O1l Venture, a joint venture</t>
        </is>
      </c>
      <c r="I97" s="810" t="inlineStr">
        <is>
          <t>S/2 SE/4, NW/4 SE/4, SW/4 NE/4 of 31-12N-24W (AOL)</t>
        </is>
      </c>
      <c r="J97" s="811" t="inlineStr">
        <is>
          <t>3/791.47 interest</t>
        </is>
      </c>
      <c r="K97" s="815" t="inlineStr">
        <is>
          <t>OKCountyRecords: 1983-001670</t>
        </is>
      </c>
      <c r="L97" s="806" t="inlineStr">
        <is>
          <t>Mineral; amount not stated — confirm from instrument. Gross=tract-map basis.</t>
        </is>
      </c>
      <c r="M97" s="806" t="inlineStr">
        <is>
          <t>Needs source review</t>
        </is>
      </c>
      <c r="N97" s="806" t="inlineStr">
        <is>
          <t>Pull recorded image (Bk/Pg 512/66); confirm grantor, grantee, legal, dates, and UND 3/791.47 conveyed interest.</t>
        </is>
      </c>
      <c r="O97" s="806" t="inlineStr">
        <is>
          <t>OUTSIDE LANDS</t>
        </is>
      </c>
      <c r="P97" s="807" t="inlineStr">
        <is>
          <t>Chain — minerals</t>
        </is>
      </c>
      <c r="Q97" s="808" t="inlineStr">
        <is>
          <t>Yes</t>
        </is>
      </c>
      <c r="R97" s="809" t="inlineStr">
        <is>
          <t>No</t>
        </is>
      </c>
      <c r="S97" s="809" t="inlineStr">
        <is>
          <t>Yes</t>
        </is>
      </c>
      <c r="T97" s="810" t="inlineStr">
        <is>
          <t>No</t>
        </is>
      </c>
      <c r="U97" s="811" t="inlineStr">
        <is>
          <t>Yes: 2 (legal supports)</t>
        </is>
      </c>
      <c r="V97" s="815" t="inlineStr">
        <is>
          <t>High</t>
        </is>
      </c>
      <c r="W97" s="806" t="inlineStr">
        <is>
          <t>Probable — name-normalized match to Runsheet 71 grantee; confirm</t>
        </is>
      </c>
      <c r="X97" s="806" t="inlineStr">
        <is>
          <t>Review</t>
        </is>
      </c>
      <c r="Y97" s="806" t="inlineStr">
        <is>
          <t>Interest amount needs review</t>
        </is>
      </c>
      <c r="Z97" s="806" t="inlineStr">
        <is>
          <t>Review</t>
        </is>
      </c>
      <c r="AA97" s="807" t="inlineStr">
        <is>
          <t>Mineral Deed — Billy W. Bain and Barbara J. B to o. K. O1l Venture, a joint ven (512/66)</t>
        </is>
      </c>
      <c r="AB97" s="808" t="inlineStr">
        <is>
          <t>Needs source review: grantor source, interest amount</t>
        </is>
      </c>
    </row>
    <row r="98" ht="60" customFormat="1" customHeight="1" s="23">
      <c r="A98" s="806" t="inlineStr">
        <is>
          <t>1983-001669</t>
        </is>
      </c>
      <c r="B98" s="806" t="n"/>
      <c r="C98" s="806" t="inlineStr">
        <is>
          <t>MD</t>
        </is>
      </c>
      <c r="D98" s="806" t="inlineStr">
        <is>
          <t>512/65</t>
        </is>
      </c>
      <c r="E98" s="807" t="n">
        <v>30369</v>
      </c>
      <c r="F98" s="808" t="n">
        <v>30369</v>
      </c>
      <c r="G98" s="809" t="inlineStr">
        <is>
          <t>Billy Wayne Bain, Trustee for Hazel A. Hamilton under Trust Agreement dated January 29, 1983</t>
        </is>
      </c>
      <c r="H98" s="809" t="inlineStr">
        <is>
          <t>O. K. Oil Venture</t>
        </is>
      </c>
      <c r="I98" s="810" t="inlineStr">
        <is>
          <t>S/2 SE/4, NW/4 SE/4, SW/4 NE/4 of 31-12N-24W (AOL)</t>
        </is>
      </c>
      <c r="J98" s="811" t="inlineStr">
        <is>
          <t>3/791.47 interest in 2 sections</t>
        </is>
      </c>
      <c r="K98" s="815" t="inlineStr">
        <is>
          <t>OKCountyRecords: 1983-001669</t>
        </is>
      </c>
      <c r="L98" s="806" t="inlineStr">
        <is>
          <t>Mineral; basis Conv Amt(dec). Gross=tract-map basis.</t>
        </is>
      </c>
      <c r="M98" s="806" t="n"/>
      <c r="N98" s="806" t="n"/>
      <c r="O98" s="806" t="inlineStr">
        <is>
          <t>OUTSIDE LANDS</t>
        </is>
      </c>
      <c r="P98" s="807" t="inlineStr">
        <is>
          <t>Chain — minerals</t>
        </is>
      </c>
      <c r="Q98" s="808" t="inlineStr">
        <is>
          <t>Yes</t>
        </is>
      </c>
      <c r="R98" s="809" t="inlineStr">
        <is>
          <t>No</t>
        </is>
      </c>
      <c r="S98" s="809" t="inlineStr">
        <is>
          <t>Yes</t>
        </is>
      </c>
      <c r="T98" s="810" t="inlineStr">
        <is>
          <t>No</t>
        </is>
      </c>
      <c r="U98" s="811" t="inlineStr">
        <is>
          <t>Yes: 2 (legal supports)</t>
        </is>
      </c>
      <c r="V98" s="815" t="inlineStr">
        <is>
          <t>High</t>
        </is>
      </c>
      <c r="W98" s="806" t="inlineStr">
        <is>
          <t>Review — no exact prior-grantee match</t>
        </is>
      </c>
      <c r="X98" s="806" t="inlineStr">
        <is>
          <t>Yes — on Tract 2 owner list</t>
        </is>
      </c>
      <c r="Y98" s="806" t="inlineStr">
        <is>
          <t>Candidate 0.00379041530317005 (helper — confirm from image)</t>
        </is>
      </c>
      <c r="Z98" s="806" t="inlineStr">
        <is>
          <t>Medium — helper value</t>
        </is>
      </c>
      <c r="AA98" s="807" t="inlineStr">
        <is>
          <t>Mineral Deed — Billy Wayne Bain, Trustee for to O. K. Oil Venture (512/65)</t>
        </is>
      </c>
      <c r="AB98" s="808" t="inlineStr">
        <is>
          <t>Needs source review: grantor source</t>
        </is>
      </c>
    </row>
    <row r="99" ht="60" customFormat="1" customHeight="1" s="23">
      <c r="A99" s="806" t="inlineStr">
        <is>
          <t>1983-001668</t>
        </is>
      </c>
      <c r="B99" s="806" t="n"/>
      <c r="C99" s="806" t="inlineStr">
        <is>
          <t>Trust Agreement</t>
        </is>
      </c>
      <c r="D99" s="806" t="inlineStr">
        <is>
          <t>512/61</t>
        </is>
      </c>
      <c r="E99" s="807" t="n">
        <v>30369</v>
      </c>
      <c r="F99" s="808" t="n">
        <v>30369</v>
      </c>
      <c r="G99" s="809" t="inlineStr">
        <is>
          <t>Hazel A. Hamilton</t>
        </is>
      </c>
      <c r="H99" s="809" t="inlineStr">
        <is>
          <t>Billy Wayne Bain, Trustee</t>
        </is>
      </c>
      <c r="I99" s="810" t="inlineStr">
        <is>
          <t>31-12N-24W (AOL)</t>
        </is>
      </c>
      <c r="J99" s="814" t="inlineStr">
        <is>
          <t>Trust Agreement</t>
        </is>
      </c>
      <c r="K99" s="815" t="inlineStr">
        <is>
          <t>OKCountyRecords: 1983-001668</t>
        </is>
      </c>
      <c r="L99" s="806" t="inlineStr">
        <is>
          <t>Other (non-mineral; excluded from mineral NMA). All-section coverage. Gross=tract-map basis.</t>
        </is>
      </c>
      <c r="M99" s="806" t="n"/>
      <c r="N99" s="806" t="n"/>
      <c r="O99" s="806" t="inlineStr">
        <is>
          <t>OUTSIDE LANDS</t>
        </is>
      </c>
      <c r="P99" s="807" t="inlineStr">
        <is>
          <t>Chain — title support (succession/entity/probate)</t>
        </is>
      </c>
      <c r="Q99" s="808" t="inlineStr">
        <is>
          <t>Yes</t>
        </is>
      </c>
      <c r="R99" s="809" t="inlineStr">
        <is>
          <t>No</t>
        </is>
      </c>
      <c r="S99" s="809" t="inlineStr">
        <is>
          <t>Yes</t>
        </is>
      </c>
      <c r="T99" s="810" t="inlineStr">
        <is>
          <t>No</t>
        </is>
      </c>
      <c r="U99" s="814" t="inlineStr">
        <is>
          <t>Yes: 1, 8 (broad legal)</t>
        </is>
      </c>
      <c r="V99" s="815" t="inlineStr">
        <is>
          <t>Medium</t>
        </is>
      </c>
      <c r="W99" s="806" t="inlineStr">
        <is>
          <t>Yes — prior grantee match</t>
        </is>
      </c>
      <c r="X99" s="806" t="inlineStr">
        <is>
          <t>Review</t>
        </is>
      </c>
      <c r="Y99" s="806" t="inlineStr">
        <is>
          <t>Interest amount needs review</t>
        </is>
      </c>
      <c r="Z99" s="806" t="inlineStr">
        <is>
          <t>Review</t>
        </is>
      </c>
      <c r="AA99" s="807" t="inlineStr">
        <is>
          <t>Trust Agreement — Hazel A. Hamilton to Billy Wayne Bain, Trustee (512/61)</t>
        </is>
      </c>
      <c r="AB99" s="808" t="inlineStr">
        <is>
          <t>Needs source review: interest amount</t>
        </is>
      </c>
    </row>
    <row r="100" ht="60" customFormat="1" customHeight="1" s="23">
      <c r="A100" s="806" t="inlineStr">
        <is>
          <t>1983-001671</t>
        </is>
      </c>
      <c r="B100" s="806" t="n"/>
      <c r="C100" s="806" t="inlineStr">
        <is>
          <t>DEC</t>
        </is>
      </c>
      <c r="D100" s="806" t="inlineStr">
        <is>
          <t>512/67</t>
        </is>
      </c>
      <c r="E100" s="807" t="n">
        <v>30369</v>
      </c>
      <c r="F100" s="808" t="n">
        <v>30369</v>
      </c>
      <c r="G100" s="809" t="inlineStr">
        <is>
          <t>Roger Mills County Court
RE: In the Matter of the Estate of Jesse G. French, Deceased</t>
        </is>
      </c>
      <c r="H100" s="809" t="inlineStr">
        <is>
          <t>Lola B. French</t>
        </is>
      </c>
      <c r="I100" s="810" t="inlineStr">
        <is>
          <t>31-12N-24W not found on document</t>
        </is>
      </c>
      <c r="J100" s="811" t="inlineStr">
        <is>
          <t>ARTI
Chain note: source of title — OUTSIDE LANDS 2005-008386 at 1816/41, Roger Mills County Court
RE: In the Matter of the Estate of Louis E. Jaques, deceased to Virginia Jaques, widow, 1/2,
Ethel Brister, 1/2, covering N/2 NE/4 of 31-12N-24W (AOL), interest stated: ARTI. Confirm source instrument before relying on this conveyance.</t>
        </is>
      </c>
      <c r="K100" s="815" t="inlineStr">
        <is>
          <t>OKCountyRecords: 1983-001671</t>
        </is>
      </c>
      <c r="L100" s="806" t="inlineStr">
        <is>
          <t>Mineral; basis Conv Amt(dec). All-section coverage. Gross=tract-map basis.</t>
        </is>
      </c>
      <c r="M100" s="806" t="inlineStr">
        <is>
          <t>CURRENT OWNER SOURCE</t>
        </is>
      </c>
      <c r="N100" s="806" t="n"/>
      <c r="O100" s="806" t="inlineStr">
        <is>
          <t>OUTSIDE LANDS</t>
        </is>
      </c>
      <c r="P100" s="807" t="inlineStr">
        <is>
          <t>Chain — title support (succession/entity/probate)</t>
        </is>
      </c>
      <c r="Q100" s="808" t="inlineStr">
        <is>
          <t>Yes</t>
        </is>
      </c>
      <c r="R100" s="809" t="inlineStr">
        <is>
          <t>No</t>
        </is>
      </c>
      <c r="S100" s="809" t="inlineStr">
        <is>
          <t>Yes</t>
        </is>
      </c>
      <c r="T100" s="810" t="inlineStr">
        <is>
          <t>No</t>
        </is>
      </c>
      <c r="U100" s="811" t="inlineStr">
        <is>
          <t>Yes: 1, 8 (broad legal)</t>
        </is>
      </c>
      <c r="V100" s="815" t="inlineStr">
        <is>
          <t>Medium</t>
        </is>
      </c>
      <c r="W100" s="806" t="inlineStr">
        <is>
          <t>Review — no exact prior-grantee match</t>
        </is>
      </c>
      <c r="X100" s="806" t="inlineStr">
        <is>
          <t>Review</t>
        </is>
      </c>
      <c r="Y100" s="806" t="inlineStr">
        <is>
          <t>Candidate 1 (helper — confirm from image)</t>
        </is>
      </c>
      <c r="Z100" s="806" t="inlineStr">
        <is>
          <t>Medium — helper value</t>
        </is>
      </c>
      <c r="AA100" s="807" t="inlineStr">
        <is>
          <t>Final Decree — Roger Mills County Court to Lola B. French (512/67)</t>
        </is>
      </c>
      <c r="AB100" s="808" t="inlineStr">
        <is>
          <t>Needs source review: grantor source</t>
        </is>
      </c>
    </row>
    <row r="101" ht="48" customFormat="1" customHeight="1" s="23">
      <c r="A101" s="806" t="inlineStr">
        <is>
          <t>1983-002348</t>
        </is>
      </c>
      <c r="B101" s="806" t="n"/>
      <c r="C101" s="806" t="inlineStr">
        <is>
          <t>MD</t>
        </is>
      </c>
      <c r="D101" s="806" t="inlineStr">
        <is>
          <t>517/134</t>
        </is>
      </c>
      <c r="E101" s="807" t="n">
        <v>30388</v>
      </c>
      <c r="F101" s="808" t="n">
        <v>30388</v>
      </c>
      <c r="G101" s="809" t="inlineStr">
        <is>
          <t>O. K. Oil Venture</t>
        </is>
      </c>
      <c r="H101" s="809" t="inlineStr">
        <is>
          <t>Jonathan E. Jensen</t>
        </is>
      </c>
      <c r="I101" s="810" t="inlineStr">
        <is>
          <t>S/2 SE/4, NW/4 SE/4, SW/4 NE/4 of 31-12N-24W (AOL)</t>
        </is>
      </c>
      <c r="J101" s="811" t="inlineStr">
        <is>
          <t>1/791.47 interest in 2 sections</t>
        </is>
      </c>
      <c r="K101" s="815" t="inlineStr">
        <is>
          <t>OKCountyRecords: 1983-002348</t>
        </is>
      </c>
      <c r="L101" s="806" t="inlineStr">
        <is>
          <t>Mineral; basis Conv Amt(dec). Gross=tract-map basis.</t>
        </is>
      </c>
      <c r="M101" s="806" t="n"/>
      <c r="N101" s="806" t="n"/>
      <c r="O101" s="806" t="inlineStr">
        <is>
          <t>OUTSIDE LANDS</t>
        </is>
      </c>
      <c r="P101" s="807" t="inlineStr">
        <is>
          <t>Chain — minerals</t>
        </is>
      </c>
      <c r="Q101" s="808" t="inlineStr">
        <is>
          <t>Yes</t>
        </is>
      </c>
      <c r="R101" s="809" t="inlineStr">
        <is>
          <t>No</t>
        </is>
      </c>
      <c r="S101" s="809" t="inlineStr">
        <is>
          <t>Yes</t>
        </is>
      </c>
      <c r="T101" s="810" t="inlineStr">
        <is>
          <t>No</t>
        </is>
      </c>
      <c r="U101" s="811" t="inlineStr">
        <is>
          <t>Yes: 2 (legal supports)</t>
        </is>
      </c>
      <c r="V101" s="815" t="inlineStr">
        <is>
          <t>High</t>
        </is>
      </c>
      <c r="W101" s="806" t="inlineStr">
        <is>
          <t>Yes — prior grantee match</t>
        </is>
      </c>
      <c r="X101" s="806" t="inlineStr">
        <is>
          <t>Yes — on Tract 2 owner list</t>
        </is>
      </c>
      <c r="Y101" s="806" t="inlineStr">
        <is>
          <t>Candidate 0.00126347176772335 (helper — confirm from image)</t>
        </is>
      </c>
      <c r="Z101" s="806" t="inlineStr">
        <is>
          <t>Medium — helper value</t>
        </is>
      </c>
      <c r="AA101" s="807" t="inlineStr">
        <is>
          <t>Mineral Deed — O. K. Oil Venture to Jonathan E. Jensen (517/134)</t>
        </is>
      </c>
      <c r="AB101" s="808" t="n"/>
    </row>
    <row r="102" ht="48" customFormat="1" customHeight="1" s="23">
      <c r="A102" s="806" t="inlineStr">
        <is>
          <t>1983-002349</t>
        </is>
      </c>
      <c r="B102" s="806" t="n"/>
      <c r="C102" s="806" t="inlineStr">
        <is>
          <t>MD</t>
        </is>
      </c>
      <c r="D102" s="806" t="inlineStr">
        <is>
          <t>517/135</t>
        </is>
      </c>
      <c r="E102" s="807" t="n">
        <v>30388</v>
      </c>
      <c r="F102" s="808" t="n">
        <v>30388</v>
      </c>
      <c r="G102" s="809" t="inlineStr">
        <is>
          <t>O. K. Oil Venture</t>
        </is>
      </c>
      <c r="H102" s="809" t="inlineStr">
        <is>
          <t>John R. Bringle</t>
        </is>
      </c>
      <c r="I102" s="810" t="inlineStr">
        <is>
          <t>S/2 SE/4, NW/4 SE/4, SW/4 NE/4 of 31-12N-24W (AOL)</t>
        </is>
      </c>
      <c r="J102" s="811" t="inlineStr">
        <is>
          <t>1/791.47 interest in 2 sections</t>
        </is>
      </c>
      <c r="K102" s="815" t="inlineStr">
        <is>
          <t>OKCountyRecords: 1983-002349</t>
        </is>
      </c>
      <c r="L102" s="806" t="inlineStr">
        <is>
          <t>Mineral; basis Conv Amt(dec). Gross=tract-map basis.</t>
        </is>
      </c>
      <c r="M102" s="806" t="inlineStr">
        <is>
          <t>CURRENT OWNER SOURCE</t>
        </is>
      </c>
      <c r="N102" s="806" t="n"/>
      <c r="O102" s="806" t="inlineStr">
        <is>
          <t>OUTSIDE LANDS</t>
        </is>
      </c>
      <c r="P102" s="807" t="inlineStr">
        <is>
          <t>Chain — minerals</t>
        </is>
      </c>
      <c r="Q102" s="808" t="inlineStr">
        <is>
          <t>Yes</t>
        </is>
      </c>
      <c r="R102" s="809" t="inlineStr">
        <is>
          <t>No</t>
        </is>
      </c>
      <c r="S102" s="809" t="inlineStr">
        <is>
          <t>Yes</t>
        </is>
      </c>
      <c r="T102" s="810" t="inlineStr">
        <is>
          <t>No</t>
        </is>
      </c>
      <c r="U102" s="811" t="inlineStr">
        <is>
          <t>Yes: 2 (legal supports)</t>
        </is>
      </c>
      <c r="V102" s="815" t="inlineStr">
        <is>
          <t>High</t>
        </is>
      </c>
      <c r="W102" s="806" t="inlineStr">
        <is>
          <t>Yes — prior grantee match</t>
        </is>
      </c>
      <c r="X102" s="806" t="inlineStr">
        <is>
          <t>Yes — on Tract 2 owner list</t>
        </is>
      </c>
      <c r="Y102" s="806" t="inlineStr">
        <is>
          <t>Candidate 0.00126347176772335 (helper — confirm from image)</t>
        </is>
      </c>
      <c r="Z102" s="806" t="inlineStr">
        <is>
          <t>Medium — helper value</t>
        </is>
      </c>
      <c r="AA102" s="807" t="inlineStr">
        <is>
          <t>Mineral Deed — O. K. Oil Venture to John R. Bringle (517/135)</t>
        </is>
      </c>
      <c r="AB102" s="808" t="n"/>
    </row>
    <row r="103" ht="48" customFormat="1" customHeight="1" s="23">
      <c r="A103" s="806" t="inlineStr">
        <is>
          <t>1983-002350</t>
        </is>
      </c>
      <c r="B103" s="806" t="n"/>
      <c r="C103" s="806" t="inlineStr">
        <is>
          <t>MD</t>
        </is>
      </c>
      <c r="D103" s="806" t="inlineStr">
        <is>
          <t>517/136</t>
        </is>
      </c>
      <c r="E103" s="807" t="n">
        <v>30388</v>
      </c>
      <c r="F103" s="808" t="n">
        <v>30388</v>
      </c>
      <c r="G103" s="809" t="inlineStr">
        <is>
          <t>O. K. Oil Venture</t>
        </is>
      </c>
      <c r="H103" s="809" t="inlineStr">
        <is>
          <t>James F. Menehan</t>
        </is>
      </c>
      <c r="I103" s="810" t="inlineStr">
        <is>
          <t>S/2 SE/4, NW/4 SE/4, SW/4 NE/4 of 31-12N-24W (AOL)</t>
        </is>
      </c>
      <c r="J103" s="811" t="inlineStr">
        <is>
          <t>1/791.47 interest in 2 sections</t>
        </is>
      </c>
      <c r="K103" s="815" t="inlineStr">
        <is>
          <t>OKCountyRecords: 1983-002350</t>
        </is>
      </c>
      <c r="L103" s="806" t="inlineStr">
        <is>
          <t>Mineral; basis Conv Amt(dec). Gross=tract-map basis.</t>
        </is>
      </c>
      <c r="M103" s="806" t="inlineStr">
        <is>
          <t>CURRENT OWNER SOURCE</t>
        </is>
      </c>
      <c r="N103" s="806" t="n"/>
      <c r="O103" s="806" t="inlineStr">
        <is>
          <t>OUTSIDE LANDS</t>
        </is>
      </c>
      <c r="P103" s="807" t="inlineStr">
        <is>
          <t>Chain — minerals</t>
        </is>
      </c>
      <c r="Q103" s="808" t="inlineStr">
        <is>
          <t>Yes</t>
        </is>
      </c>
      <c r="R103" s="809" t="inlineStr">
        <is>
          <t>No</t>
        </is>
      </c>
      <c r="S103" s="809" t="inlineStr">
        <is>
          <t>Yes</t>
        </is>
      </c>
      <c r="T103" s="810" t="inlineStr">
        <is>
          <t>No</t>
        </is>
      </c>
      <c r="U103" s="811" t="inlineStr">
        <is>
          <t>Yes: 2 (legal supports)</t>
        </is>
      </c>
      <c r="V103" s="815" t="inlineStr">
        <is>
          <t>High</t>
        </is>
      </c>
      <c r="W103" s="806" t="inlineStr">
        <is>
          <t>Yes — prior grantee match</t>
        </is>
      </c>
      <c r="X103" s="806" t="inlineStr">
        <is>
          <t>Yes — on Tract 2 owner list</t>
        </is>
      </c>
      <c r="Y103" s="806" t="inlineStr">
        <is>
          <t>Candidate 0.00126347176772335 (helper — confirm from image)</t>
        </is>
      </c>
      <c r="Z103" s="806" t="inlineStr">
        <is>
          <t>Medium — helper value</t>
        </is>
      </c>
      <c r="AA103" s="807" t="inlineStr">
        <is>
          <t>Mineral Deed — O. K. Oil Venture to James F. Menehan (517/136)</t>
        </is>
      </c>
      <c r="AB103" s="808" t="n"/>
    </row>
    <row r="104" ht="48" customFormat="1" customHeight="1" s="23">
      <c r="A104" s="806" t="inlineStr">
        <is>
          <t>1983-002351</t>
        </is>
      </c>
      <c r="B104" s="806" t="n"/>
      <c r="C104" s="806" t="inlineStr">
        <is>
          <t>MD</t>
        </is>
      </c>
      <c r="D104" s="806" t="inlineStr">
        <is>
          <t>517/137</t>
        </is>
      </c>
      <c r="E104" s="807" t="n">
        <v>30388</v>
      </c>
      <c r="F104" s="808" t="n">
        <v>30388</v>
      </c>
      <c r="G104" s="809" t="inlineStr">
        <is>
          <t>O. K. Oil Venture</t>
        </is>
      </c>
      <c r="H104" s="809" t="inlineStr">
        <is>
          <t>L. A. Persicke</t>
        </is>
      </c>
      <c r="I104" s="810" t="inlineStr">
        <is>
          <t>S/2 SE/4, NW/4 SE/4, SW/4 NE/4 of 31-12N-24W (AOL)</t>
        </is>
      </c>
      <c r="J104" s="814" t="inlineStr">
        <is>
          <t>1/791.47 interest in 2 sections</t>
        </is>
      </c>
      <c r="K104" s="815" t="inlineStr">
        <is>
          <t>OKCountyRecords: 1983-002351</t>
        </is>
      </c>
      <c r="L104" s="806" t="inlineStr">
        <is>
          <t>Mineral; basis Conv Amt(dec). Gross=tract-map basis.</t>
        </is>
      </c>
      <c r="M104" s="806" t="inlineStr">
        <is>
          <t>CURRENT OWNER SOURCE</t>
        </is>
      </c>
      <c r="N104" s="806" t="n"/>
      <c r="O104" s="806" t="inlineStr">
        <is>
          <t>OUTSIDE LANDS</t>
        </is>
      </c>
      <c r="P104" s="807" t="inlineStr">
        <is>
          <t>Chain — minerals</t>
        </is>
      </c>
      <c r="Q104" s="808" t="inlineStr">
        <is>
          <t>Yes</t>
        </is>
      </c>
      <c r="R104" s="809" t="inlineStr">
        <is>
          <t>No</t>
        </is>
      </c>
      <c r="S104" s="809" t="inlineStr">
        <is>
          <t>Yes</t>
        </is>
      </c>
      <c r="T104" s="810" t="inlineStr">
        <is>
          <t>No</t>
        </is>
      </c>
      <c r="U104" s="814" t="inlineStr">
        <is>
          <t>Yes: 2 (legal supports)</t>
        </is>
      </c>
      <c r="V104" s="815" t="inlineStr">
        <is>
          <t>High</t>
        </is>
      </c>
      <c r="W104" s="806" t="inlineStr">
        <is>
          <t>Yes — prior grantee match</t>
        </is>
      </c>
      <c r="X104" s="806" t="inlineStr">
        <is>
          <t>Yes — on Tract 2 owner list</t>
        </is>
      </c>
      <c r="Y104" s="806" t="inlineStr">
        <is>
          <t>Candidate 0.00126347176772335 (helper — confirm from image)</t>
        </is>
      </c>
      <c r="Z104" s="806" t="inlineStr">
        <is>
          <t>Medium — helper value</t>
        </is>
      </c>
      <c r="AA104" s="807" t="inlineStr">
        <is>
          <t>Mineral Deed — O. K. Oil Venture to L. A. Persicke (517/137)</t>
        </is>
      </c>
      <c r="AB104" s="808" t="n"/>
    </row>
    <row r="105" ht="48" customFormat="1" customHeight="1" s="23">
      <c r="A105" s="806" t="inlineStr">
        <is>
          <t>1983-002352</t>
        </is>
      </c>
      <c r="B105" s="806" t="n"/>
      <c r="C105" s="806" t="inlineStr">
        <is>
          <t>MD</t>
        </is>
      </c>
      <c r="D105" s="806" t="inlineStr">
        <is>
          <t>517/138</t>
        </is>
      </c>
      <c r="E105" s="807" t="n">
        <v>30388</v>
      </c>
      <c r="F105" s="808" t="n">
        <v>30388</v>
      </c>
      <c r="G105" s="809" t="inlineStr">
        <is>
          <t>O. K. Oil Venture</t>
        </is>
      </c>
      <c r="H105" s="809" t="inlineStr">
        <is>
          <t>Richard M. Heins</t>
        </is>
      </c>
      <c r="I105" s="813" t="inlineStr">
        <is>
          <t>S/2 SE/4, NW/4 SE/4, SW/4 NE/4 of 31-12N-24W (AOL)</t>
        </is>
      </c>
      <c r="J105" s="811" t="inlineStr">
        <is>
          <t>2/791.47 interest in 2 sections</t>
        </is>
      </c>
      <c r="K105" s="815" t="inlineStr">
        <is>
          <t>OKCountyRecords: 1983-002352</t>
        </is>
      </c>
      <c r="L105" s="806" t="inlineStr">
        <is>
          <t>Mineral; basis Conv Amt(dec). Gross=tract-map basis.</t>
        </is>
      </c>
      <c r="M105" s="806" t="inlineStr">
        <is>
          <t>CURRENT OWNER SOURCE</t>
        </is>
      </c>
      <c r="N105" s="806" t="n"/>
      <c r="O105" s="806" t="inlineStr">
        <is>
          <t>OUTSIDE LANDS</t>
        </is>
      </c>
      <c r="P105" s="807" t="inlineStr">
        <is>
          <t>Chain — minerals</t>
        </is>
      </c>
      <c r="Q105" s="808" t="inlineStr">
        <is>
          <t>Yes</t>
        </is>
      </c>
      <c r="R105" s="809" t="inlineStr">
        <is>
          <t>No</t>
        </is>
      </c>
      <c r="S105" s="809" t="inlineStr">
        <is>
          <t>Yes</t>
        </is>
      </c>
      <c r="T105" s="813" t="inlineStr">
        <is>
          <t>No</t>
        </is>
      </c>
      <c r="U105" s="811" t="inlineStr">
        <is>
          <t>Yes: 2 (legal supports)</t>
        </is>
      </c>
      <c r="V105" s="815" t="inlineStr">
        <is>
          <t>High</t>
        </is>
      </c>
      <c r="W105" s="806" t="inlineStr">
        <is>
          <t>Yes — prior grantee match</t>
        </is>
      </c>
      <c r="X105" s="806" t="inlineStr">
        <is>
          <t>Yes — on Tract 2 owner list</t>
        </is>
      </c>
      <c r="Y105" s="806" t="inlineStr">
        <is>
          <t>Candidate 0.0025269435354467 (helper — confirm from image)</t>
        </is>
      </c>
      <c r="Z105" s="806" t="inlineStr">
        <is>
          <t>Medium — helper value</t>
        </is>
      </c>
      <c r="AA105" s="807" t="inlineStr">
        <is>
          <t>Mineral Deed — O. K. Oil Venture to Richard M. Heins (517/138)</t>
        </is>
      </c>
      <c r="AB105" s="808" t="n"/>
    </row>
    <row r="106" ht="84" customHeight="1">
      <c r="A106" s="806" t="inlineStr">
        <is>
          <t>1983-009331</t>
        </is>
      </c>
      <c r="B106" s="806" t="n"/>
      <c r="C106" s="806" t="inlineStr">
        <is>
          <t>Certificate</t>
        </is>
      </c>
      <c r="D106" s="806" t="inlineStr">
        <is>
          <t>581/225</t>
        </is>
      </c>
      <c r="E106" s="807" t="n">
        <v>30666</v>
      </c>
      <c r="F106" s="808" t="n">
        <v>30666</v>
      </c>
      <c r="G106" s="809" t="inlineStr">
        <is>
          <t>Paul Hughes</t>
        </is>
      </c>
      <c r="H106" s="809" t="inlineStr">
        <is>
          <t>The Public</t>
        </is>
      </c>
      <c r="I106" s="810" t="inlineStr">
        <is>
          <t>31-12N-24W</t>
        </is>
      </c>
      <c r="J106" s="811" t="inlineStr">
        <is>
          <t>See instrument</t>
        </is>
      </c>
      <c r="K106" s="815" t="inlineStr">
        <is>
          <t>OKCountyRecords: 1983-009331</t>
        </is>
      </c>
      <c r="L106" s="806" t="inlineStr">
        <is>
          <t>Other (non-mineral; excluded from mineral NMA). All-section coverage. Gross=tract-map basis.</t>
        </is>
      </c>
      <c r="M106" s="806" t="inlineStr">
        <is>
          <t>OK</t>
        </is>
      </c>
      <c r="N106" s="806" t="inlineStr">
        <is>
          <t>Non-conveying — notice/affidavit/address change (The Public).</t>
        </is>
      </c>
      <c r="O106" s="806" t="inlineStr">
        <is>
          <t>IGNORE FOR MINERAL OWNERSHIP</t>
        </is>
      </c>
      <c r="P106" s="807" t="inlineStr">
        <is>
          <t>Chain — title support (succession/entity/probate)</t>
        </is>
      </c>
      <c r="Q106" s="808" t="inlineStr">
        <is>
          <t>Yes</t>
        </is>
      </c>
      <c r="R106" s="809" t="inlineStr">
        <is>
          <t>No</t>
        </is>
      </c>
      <c r="S106" s="809" t="inlineStr">
        <is>
          <t>Yes</t>
        </is>
      </c>
      <c r="T106" s="810" t="inlineStr">
        <is>
          <t>No</t>
        </is>
      </c>
      <c r="U106" s="811" t="inlineStr">
        <is>
          <t>Yes: 1, 8 (broad legal)</t>
        </is>
      </c>
      <c r="V106" s="815" t="inlineStr">
        <is>
          <t>Medium</t>
        </is>
      </c>
      <c r="W106" s="806" t="inlineStr">
        <is>
          <t>Review — no exact prior-grantee match</t>
        </is>
      </c>
      <c r="X106" s="806" t="inlineStr">
        <is>
          <t>Review</t>
        </is>
      </c>
      <c r="Y106" s="806" t="inlineStr">
        <is>
          <t>Interest amount needs review</t>
        </is>
      </c>
      <c r="Z106" s="806" t="inlineStr">
        <is>
          <t>Review</t>
        </is>
      </c>
      <c r="AA106" s="807" t="inlineStr">
        <is>
          <t>Certificate — Paul Hughes to The Public (581/225)</t>
        </is>
      </c>
      <c r="AB106" s="808" t="inlineStr">
        <is>
          <t>Needs source review: grantor source, interest amount</t>
        </is>
      </c>
    </row>
    <row r="107" ht="48" customHeight="1">
      <c r="A107" s="806" t="inlineStr">
        <is>
          <t>1984-002943</t>
        </is>
      </c>
      <c r="B107" s="806" t="n"/>
      <c r="C107" s="806" t="inlineStr">
        <is>
          <t>MD</t>
        </is>
      </c>
      <c r="D107" s="806" t="inlineStr">
        <is>
          <t>604/350</t>
        </is>
      </c>
      <c r="E107" s="807" t="n">
        <v>30741</v>
      </c>
      <c r="F107" s="808" t="n">
        <v>30770</v>
      </c>
      <c r="G107" s="809" t="inlineStr">
        <is>
          <t>Leede Exploration</t>
        </is>
      </c>
      <c r="H107" s="809" t="inlineStr">
        <is>
          <t>O. I. L. Energy, Inc.</t>
        </is>
      </c>
      <c r="I107" s="810" t="inlineStr">
        <is>
          <t>E/2 NW/4 of 31-12N-24W (AOL)</t>
        </is>
      </c>
      <c r="J107" s="811" t="inlineStr">
        <is>
          <t>An undivided 89% of 25% of Grantor's interest in the oil, gas and other minerals</t>
        </is>
      </c>
      <c r="K107" s="815" t="inlineStr">
        <is>
          <t>OKCountyRecords: 1984-002943</t>
        </is>
      </c>
      <c r="L107" s="806" t="inlineStr">
        <is>
          <t>Mineral; basis Conv Amt(dec). Gross=tract-map basis.</t>
        </is>
      </c>
      <c r="M107" s="806" t="inlineStr">
        <is>
          <t>REVIEW</t>
        </is>
      </c>
      <c r="N107" s="806" t="inlineStr">
        <is>
          <t>Conveyed interest / decimal from instrument image</t>
        </is>
      </c>
      <c r="O107" s="806" t="inlineStr">
        <is>
          <t>OUTSIDE LANDS</t>
        </is>
      </c>
      <c r="P107" s="807" t="inlineStr">
        <is>
          <t>Chain — minerals</t>
        </is>
      </c>
      <c r="Q107" s="808" t="inlineStr">
        <is>
          <t>Yes</t>
        </is>
      </c>
      <c r="R107" s="809" t="inlineStr">
        <is>
          <t>No</t>
        </is>
      </c>
      <c r="S107" s="809" t="inlineStr">
        <is>
          <t>Yes</t>
        </is>
      </c>
      <c r="T107" s="810" t="inlineStr">
        <is>
          <t>No</t>
        </is>
      </c>
      <c r="U107" s="811" t="inlineStr">
        <is>
          <t>Yes: 4 (legal supports)</t>
        </is>
      </c>
      <c r="V107" s="815" t="inlineStr">
        <is>
          <t>High</t>
        </is>
      </c>
      <c r="W107" s="806" t="inlineStr">
        <is>
          <t>Yes — prior grantee match</t>
        </is>
      </c>
      <c r="X107" s="806" t="inlineStr">
        <is>
          <t>Yes — on Tract 4 owner list</t>
        </is>
      </c>
      <c r="Y107" s="806" t="inlineStr">
        <is>
          <t>Candidate 0.2225 (helper — confirm from image)</t>
        </is>
      </c>
      <c r="Z107" s="806" t="inlineStr">
        <is>
          <t>Medium — helper value</t>
        </is>
      </c>
      <c r="AA107" s="807" t="inlineStr">
        <is>
          <t>Mineral Deed — Leede Exploration to O. I. L. Energy, Inc. (604/350)</t>
        </is>
      </c>
      <c r="AB107" s="808" t="n"/>
    </row>
    <row r="108" ht="48.75" customHeight="1">
      <c r="A108" s="806" t="inlineStr">
        <is>
          <t>1984-002948</t>
        </is>
      </c>
      <c r="B108" s="806" t="n"/>
      <c r="C108" s="806" t="inlineStr">
        <is>
          <t>MD</t>
        </is>
      </c>
      <c r="D108" s="806" t="inlineStr">
        <is>
          <t>605/27</t>
        </is>
      </c>
      <c r="E108" s="807" t="n">
        <v>30770</v>
      </c>
      <c r="F108" s="808" t="n">
        <v>30770</v>
      </c>
      <c r="G108" s="809" t="inlineStr">
        <is>
          <t>Leede Exploration</t>
        </is>
      </c>
      <c r="H108" s="809" t="inlineStr">
        <is>
          <t>Robert H. Frazier, 1/3,
Clyde A. Pine, 1/3,
Charles D. Ray, 1/3</t>
        </is>
      </c>
      <c r="I108" s="810" t="inlineStr">
        <is>
          <t>E/2 NW/4 of 31-12N-24W (AOL)</t>
        </is>
      </c>
      <c r="J108" s="811" t="inlineStr">
        <is>
          <t>An undivided 15.789% of 11% of Grantor's interest in the oil, gas and other minerals</t>
        </is>
      </c>
      <c r="K108" s="812" t="inlineStr">
        <is>
          <t>OKCountyRecords: 1984-002948</t>
        </is>
      </c>
      <c r="L108" s="806" t="inlineStr">
        <is>
          <t>Mineral; basis Conv Amt(dec). Gross=tract-map basis.</t>
        </is>
      </c>
      <c r="M108" s="806" t="inlineStr">
        <is>
          <t>REVIEW</t>
        </is>
      </c>
      <c r="N108" s="806" t="inlineStr">
        <is>
          <t>Conveyed interest / decimal from instrument image</t>
        </is>
      </c>
      <c r="O108" s="806" t="inlineStr">
        <is>
          <t>OUTSIDE LANDS</t>
        </is>
      </c>
      <c r="P108" s="807" t="inlineStr">
        <is>
          <t>Chain — minerals</t>
        </is>
      </c>
      <c r="Q108" s="808" t="inlineStr">
        <is>
          <t>Yes</t>
        </is>
      </c>
      <c r="R108" s="809" t="inlineStr">
        <is>
          <t>No</t>
        </is>
      </c>
      <c r="S108" s="809" t="inlineStr">
        <is>
          <t>Yes</t>
        </is>
      </c>
      <c r="T108" s="810" t="inlineStr">
        <is>
          <t>No</t>
        </is>
      </c>
      <c r="U108" s="811" t="inlineStr">
        <is>
          <t>Yes: 4 (legal supports)</t>
        </is>
      </c>
      <c r="V108" s="812" t="inlineStr">
        <is>
          <t>High</t>
        </is>
      </c>
      <c r="W108" s="806" t="inlineStr">
        <is>
          <t>Yes — prior grantee match</t>
        </is>
      </c>
      <c r="X108" s="806" t="inlineStr">
        <is>
          <t>Review</t>
        </is>
      </c>
      <c r="Y108" s="806" t="inlineStr">
        <is>
          <t>Candidate 0.0173679 (helper — confirm from image)</t>
        </is>
      </c>
      <c r="Z108" s="806" t="inlineStr">
        <is>
          <t>Medium — helper value</t>
        </is>
      </c>
      <c r="AA108" s="807" t="inlineStr">
        <is>
          <t>Mineral Deed — Leede Exploration to Robert H. Frazier, 1/3, (605/27)</t>
        </is>
      </c>
      <c r="AB108" s="808" t="n"/>
    </row>
    <row r="109" ht="48.75" customHeight="1">
      <c r="A109" s="806" t="inlineStr">
        <is>
          <t>1984-003786</t>
        </is>
      </c>
      <c r="B109" s="806" t="n"/>
      <c r="C109" s="806" t="inlineStr">
        <is>
          <t>MD</t>
        </is>
      </c>
      <c r="D109" s="806" t="inlineStr">
        <is>
          <t>611/58</t>
        </is>
      </c>
      <c r="E109" s="807" t="n">
        <v>30791</v>
      </c>
      <c r="F109" s="808" t="n">
        <v>30791</v>
      </c>
      <c r="G109" s="809" t="inlineStr">
        <is>
          <t>Juanita M. Wolff</t>
        </is>
      </c>
      <c r="H109" s="809" t="inlineStr">
        <is>
          <t>David S. Silverberry</t>
        </is>
      </c>
      <c r="I109" s="810" t="inlineStr">
        <is>
          <t>S/2 SE/4, NW/4 SE/4, SW/4 NE/4 of 31-12N-24W (AOL)</t>
        </is>
      </c>
      <c r="J109" s="811" t="inlineStr">
        <is>
          <t>1/791.47 interest in 2 sections</t>
        </is>
      </c>
      <c r="K109" s="812" t="inlineStr">
        <is>
          <t>OKCountyRecords: 1984-003786</t>
        </is>
      </c>
      <c r="L109" s="806" t="inlineStr">
        <is>
          <t>Mineral; basis Conv Amt(dec). Gross=tract-map basis.</t>
        </is>
      </c>
      <c r="M109" s="806" t="inlineStr">
        <is>
          <t>CURRENT OWNER SOURCE</t>
        </is>
      </c>
      <c r="N109" s="806" t="n"/>
      <c r="O109" s="806" t="inlineStr">
        <is>
          <t>OUTSIDE LANDS</t>
        </is>
      </c>
      <c r="P109" s="807" t="inlineStr">
        <is>
          <t>Chain — minerals</t>
        </is>
      </c>
      <c r="Q109" s="808" t="inlineStr">
        <is>
          <t>Yes</t>
        </is>
      </c>
      <c r="R109" s="809" t="inlineStr">
        <is>
          <t>No</t>
        </is>
      </c>
      <c r="S109" s="809" t="inlineStr">
        <is>
          <t>Yes</t>
        </is>
      </c>
      <c r="T109" s="810" t="inlineStr">
        <is>
          <t>No</t>
        </is>
      </c>
      <c r="U109" s="811" t="inlineStr">
        <is>
          <t>Yes: 2 (legal supports)</t>
        </is>
      </c>
      <c r="V109" s="812" t="inlineStr">
        <is>
          <t>High</t>
        </is>
      </c>
      <c r="W109" s="806" t="inlineStr">
        <is>
          <t>Yes — prior grantee match</t>
        </is>
      </c>
      <c r="X109" s="806" t="inlineStr">
        <is>
          <t>Yes — on Tract 2 owner list</t>
        </is>
      </c>
      <c r="Y109" s="806" t="inlineStr">
        <is>
          <t>Candidate 0.00126347176772335 (helper — confirm from image)</t>
        </is>
      </c>
      <c r="Z109" s="806" t="inlineStr">
        <is>
          <t>Medium — helper value</t>
        </is>
      </c>
      <c r="AA109" s="807" t="inlineStr">
        <is>
          <t>Mineral Deed — Juanita M. Wolff to David S. Silverberry (611/58)</t>
        </is>
      </c>
      <c r="AB109" s="808" t="n"/>
    </row>
    <row r="110" ht="108" customHeight="1">
      <c r="A110" s="806" t="inlineStr">
        <is>
          <t>1984-009873</t>
        </is>
      </c>
      <c r="B110" s="806" t="n"/>
      <c r="C110" s="806" t="inlineStr">
        <is>
          <t>NOTICE OF RECORD</t>
        </is>
      </c>
      <c r="D110" s="806" t="inlineStr">
        <is>
          <t>658/241</t>
        </is>
      </c>
      <c r="E110" s="807" t="n">
        <v>30967</v>
      </c>
      <c r="F110" s="808" t="n">
        <v>30967</v>
      </c>
      <c r="G110" s="809" t="inlineStr">
        <is>
          <t>Mary Margaret Devenas,
Mary Margaret Wilson</t>
        </is>
      </c>
      <c r="H110" s="809" t="inlineStr">
        <is>
          <t>The Public</t>
        </is>
      </c>
      <c r="I110" s="810" t="inlineStr">
        <is>
          <t>SE/4 SW/4 of 31-12N-24W (AOL)</t>
        </is>
      </c>
      <c r="J110" s="811" t="inlineStr">
        <is>
          <t>MARY MARGARET WILSON, now MARY MARGARET DEVENAS, residing
at 1302 Highland Avenue, Waukegan, Illinois 60085. 5.84 acres</t>
        </is>
      </c>
      <c r="K110" s="812" t="inlineStr">
        <is>
          <t>OKCountyRecords: 1984-009873</t>
        </is>
      </c>
      <c r="L110" s="806" t="inlineStr">
        <is>
          <t>Other (non-mineral; excluded from mineral NMA). Gross=tract-map basis.</t>
        </is>
      </c>
      <c r="M110" s="806" t="inlineStr">
        <is>
          <t>OK</t>
        </is>
      </c>
      <c r="N110" s="806" t="inlineStr">
        <is>
          <t>Non-conveying — notice/affidavit/address change (The Public).</t>
        </is>
      </c>
      <c r="O110" s="806" t="inlineStr">
        <is>
          <t>OUTSIDE LANDS</t>
        </is>
      </c>
      <c r="P110" s="807" t="inlineStr">
        <is>
          <t>Review — read instrument (type unclear)</t>
        </is>
      </c>
      <c r="Q110" s="808" t="inlineStr">
        <is>
          <t>Review</t>
        </is>
      </c>
      <c r="R110" s="809" t="inlineStr">
        <is>
          <t>Review</t>
        </is>
      </c>
      <c r="S110" s="809" t="inlineStr">
        <is>
          <t>Review</t>
        </is>
      </c>
      <c r="T110" s="810" t="inlineStr">
        <is>
          <t>Review</t>
        </is>
      </c>
      <c r="U110" s="811" t="inlineStr">
        <is>
          <t>Yes: 5 (legal supports)</t>
        </is>
      </c>
      <c r="V110" s="812" t="inlineStr">
        <is>
          <t>High</t>
        </is>
      </c>
      <c r="W110" s="806" t="inlineStr">
        <is>
          <t>Review — no exact prior-grantee match</t>
        </is>
      </c>
      <c r="X110" s="806" t="inlineStr">
        <is>
          <t>Yes — on Tract 5 owner list</t>
        </is>
      </c>
      <c r="Y110" s="806" t="inlineStr">
        <is>
          <t>Interest amount needs review</t>
        </is>
      </c>
      <c r="Z110" s="806" t="inlineStr">
        <is>
          <t>Review</t>
        </is>
      </c>
      <c r="AA110" s="807" t="inlineStr">
        <is>
          <t>NOTICE OF RECORD — Mary Margaret Devenas, to The Public (658/241)</t>
        </is>
      </c>
      <c r="AB110" s="808" t="inlineStr">
        <is>
          <t>Needs source review: grantor source, interest amount, instrument type</t>
        </is>
      </c>
    </row>
    <row r="111" ht="48.75" customHeight="1">
      <c r="A111" s="806" t="inlineStr">
        <is>
          <t>1985-002650</t>
        </is>
      </c>
      <c r="B111" s="806" t="n"/>
      <c r="C111" s="806" t="inlineStr">
        <is>
          <t>Quitclaim MD</t>
        </is>
      </c>
      <c r="D111" s="806" t="inlineStr">
        <is>
          <t>710/34</t>
        </is>
      </c>
      <c r="E111" s="807" t="n">
        <v>31158</v>
      </c>
      <c r="F111" s="808" t="n">
        <v>31158</v>
      </c>
      <c r="G111" s="809" t="inlineStr">
        <is>
          <t>Chinook Resources, Inc.</t>
        </is>
      </c>
      <c r="H111" s="809" t="inlineStr">
        <is>
          <t>Continental Illinois Energy Development Corp</t>
        </is>
      </c>
      <c r="I111" s="810" t="inlineStr">
        <is>
          <t>NE/4 SE/4, SE/4 NE/4, N/2 NE/4 SW/4, E/2 NW/4 of 31-12N-24W (AOL)</t>
        </is>
      </c>
      <c r="J111" s="811" t="inlineStr">
        <is>
          <t>ARTI</t>
        </is>
      </c>
      <c r="K111" s="812" t="inlineStr">
        <is>
          <t>OKCountyRecords: 1985-002650</t>
        </is>
      </c>
      <c r="L111" s="806" t="inlineStr">
        <is>
          <t>Mineral; basis Conv Amt(dec). Gross=tract-map basis.</t>
        </is>
      </c>
      <c r="M111" s="806" t="inlineStr">
        <is>
          <t>CURRENT OWNER SOURCE</t>
        </is>
      </c>
      <c r="N111" s="806" t="n"/>
      <c r="O111" s="806" t="inlineStr">
        <is>
          <t>OUTSIDE LANDS</t>
        </is>
      </c>
      <c r="P111" s="807" t="inlineStr">
        <is>
          <t>Chain — minerals</t>
        </is>
      </c>
      <c r="Q111" s="808" t="inlineStr">
        <is>
          <t>Yes</t>
        </is>
      </c>
      <c r="R111" s="809" t="inlineStr">
        <is>
          <t>No</t>
        </is>
      </c>
      <c r="S111" s="809" t="inlineStr">
        <is>
          <t>Yes</t>
        </is>
      </c>
      <c r="T111" s="810" t="inlineStr">
        <is>
          <t>No</t>
        </is>
      </c>
      <c r="U111" s="811" t="inlineStr">
        <is>
          <t>Legal maps to 1, 3, 4, 7, 10; helper says 1, 3, 4, 7, 8</t>
        </is>
      </c>
      <c r="V111" s="812" t="inlineStr">
        <is>
          <t>Review</t>
        </is>
      </c>
      <c r="W111" s="806" t="inlineStr">
        <is>
          <t>Yes — prior grantee match</t>
        </is>
      </c>
      <c r="X111" s="806" t="inlineStr">
        <is>
          <t>Yes — on Tract 3 owner list</t>
        </is>
      </c>
      <c r="Y111" s="806" t="inlineStr">
        <is>
          <t>Candidate 1 (helper — confirm from image)</t>
        </is>
      </c>
      <c r="Z111" s="806" t="inlineStr">
        <is>
          <t>Medium — helper value</t>
        </is>
      </c>
      <c r="AA111" s="807" t="inlineStr">
        <is>
          <t>Quitclaim Mineral Deed — Chinook Resources, Inc. to Continental Illinois Energy De (710/34)</t>
        </is>
      </c>
      <c r="AB111" s="808" t="inlineStr">
        <is>
          <t>Needs source review: tract</t>
        </is>
      </c>
    </row>
    <row r="112" ht="60" customHeight="1">
      <c r="A112" s="806" t="inlineStr">
        <is>
          <t>1985-005895</t>
        </is>
      </c>
      <c r="B112" s="806" t="n"/>
      <c r="C112" s="806" t="inlineStr">
        <is>
          <t>Sheriff's Deed</t>
        </is>
      </c>
      <c r="D112" s="806" t="inlineStr">
        <is>
          <t>745/75</t>
        </is>
      </c>
      <c r="E112" s="807" t="n">
        <v>31279</v>
      </c>
      <c r="F112" s="808" t="n">
        <v>31279</v>
      </c>
      <c r="G112" s="809" t="inlineStr">
        <is>
          <t>Roger Mills County Sheriff</t>
        </is>
      </c>
      <c r="H112" s="809" t="inlineStr">
        <is>
          <t>City National Bank of Sayre</t>
        </is>
      </c>
      <c r="I112" s="810" t="inlineStr">
        <is>
          <t>A tract in Lot 1 in 31-12N-24W, described as follows: Beginning at the NW Corner of said Lot Is thence East 420.38 feets thence South 725 feets thence West 420.58 feet, thence North 725 feet to the point of beginning. containing 7 acres, more or less</t>
        </is>
      </c>
      <c r="J112" s="811" t="inlineStr">
        <is>
          <t>ARTI, On the 15th day of February, 1985, in an action then pending in said Court, wherein City National Bank of Sayre, Oklahoma, A National Banking Association, was Plaintiff, and Herman M. Sides and Laury C. … Full recital in recorded instrument — see Link.</t>
        </is>
      </c>
      <c r="K112" s="812" t="inlineStr">
        <is>
          <t>OKCountyRecords: 1985-005895</t>
        </is>
      </c>
      <c r="L112" s="806" t="inlineStr">
        <is>
          <t>Mineral; basis Conv Amt(dec). Gross=tract-map basis.</t>
        </is>
      </c>
      <c r="M112" s="806" t="inlineStr">
        <is>
          <t>CURRENT OWNER SOURCE</t>
        </is>
      </c>
      <c r="N112" s="806" t="n"/>
      <c r="O112" s="806" t="inlineStr">
        <is>
          <t>OUTSIDE LANDS</t>
        </is>
      </c>
      <c r="P112" s="807" t="inlineStr">
        <is>
          <t>Chain — deed (confirm minerals vs surface from instrument)</t>
        </is>
      </c>
      <c r="Q112" s="808" t="inlineStr">
        <is>
          <t>Yes</t>
        </is>
      </c>
      <c r="R112" s="809" t="inlineStr">
        <is>
          <t>No</t>
        </is>
      </c>
      <c r="S112" s="809" t="inlineStr">
        <is>
          <t>Review</t>
        </is>
      </c>
      <c r="T112" s="810" t="inlineStr">
        <is>
          <t>No</t>
        </is>
      </c>
      <c r="U112" s="811" t="inlineStr">
        <is>
          <t>Yes: 5 (legal supports)</t>
        </is>
      </c>
      <c r="V112" s="812" t="inlineStr">
        <is>
          <t>High</t>
        </is>
      </c>
      <c r="W112" s="806" t="inlineStr">
        <is>
          <t>Review — no exact prior-grantee match</t>
        </is>
      </c>
      <c r="X112" s="806" t="inlineStr">
        <is>
          <t>Yes — on Tract 5 owner list</t>
        </is>
      </c>
      <c r="Y112" s="806" t="inlineStr">
        <is>
          <t>Candidate 1 (helper — confirm from image)</t>
        </is>
      </c>
      <c r="Z112" s="806" t="inlineStr">
        <is>
          <t>Medium — helper value</t>
        </is>
      </c>
      <c r="AA112" s="807" t="inlineStr">
        <is>
          <t>Sheriff's Deed — Roger Mills County Sheriff to City National Bank of Sayre (745/75)</t>
        </is>
      </c>
      <c r="AB112" s="808" t="inlineStr">
        <is>
          <t>Needs source review: grantor source</t>
        </is>
      </c>
    </row>
    <row r="113" ht="48.75" customHeight="1">
      <c r="A113" s="806" t="inlineStr">
        <is>
          <t>1985-006556</t>
        </is>
      </c>
      <c r="B113" s="806" t="n"/>
      <c r="C113" s="806" t="inlineStr">
        <is>
          <t>MD</t>
        </is>
      </c>
      <c r="D113" s="806" t="inlineStr">
        <is>
          <t>751/68</t>
        </is>
      </c>
      <c r="E113" s="807" t="n">
        <v>31308</v>
      </c>
      <c r="F113" s="808" t="n">
        <v>31308</v>
      </c>
      <c r="G113" s="809" t="inlineStr">
        <is>
          <t>Billy W. Bain</t>
        </is>
      </c>
      <c r="H113" s="809" t="inlineStr">
        <is>
          <t>David S. Silverberg</t>
        </is>
      </c>
      <c r="I113" s="810" t="inlineStr">
        <is>
          <t>S/2 SE/4, NW/4 SE/4, SW/4 NE/4 of 31-12N-24W (AOL)</t>
        </is>
      </c>
      <c r="J113" s="811" t="inlineStr">
        <is>
          <t>1/791.47 interest in 2 sections</t>
        </is>
      </c>
      <c r="K113" s="812" t="inlineStr">
        <is>
          <t>OKCountyRecords: 1985-006556</t>
        </is>
      </c>
      <c r="L113" s="806" t="inlineStr">
        <is>
          <t>Mineral; basis Conv Amt(dec). Gross=tract-map basis.</t>
        </is>
      </c>
      <c r="M113" s="806" t="inlineStr">
        <is>
          <t>CURRENT OWNER SOURCE</t>
        </is>
      </c>
      <c r="N113" s="806" t="n"/>
      <c r="O113" s="806" t="inlineStr">
        <is>
          <t>OUTSIDE LANDS</t>
        </is>
      </c>
      <c r="P113" s="807" t="inlineStr">
        <is>
          <t>Chain — minerals</t>
        </is>
      </c>
      <c r="Q113" s="808" t="inlineStr">
        <is>
          <t>Yes</t>
        </is>
      </c>
      <c r="R113" s="809" t="inlineStr">
        <is>
          <t>No</t>
        </is>
      </c>
      <c r="S113" s="809" t="inlineStr">
        <is>
          <t>Yes</t>
        </is>
      </c>
      <c r="T113" s="810" t="inlineStr">
        <is>
          <t>No</t>
        </is>
      </c>
      <c r="U113" s="811" t="inlineStr">
        <is>
          <t>Yes: 2 (legal supports)</t>
        </is>
      </c>
      <c r="V113" s="812" t="inlineStr">
        <is>
          <t>High</t>
        </is>
      </c>
      <c r="W113" s="806" t="inlineStr">
        <is>
          <t>Yes — prior grantee match</t>
        </is>
      </c>
      <c r="X113" s="806" t="inlineStr">
        <is>
          <t>Review</t>
        </is>
      </c>
      <c r="Y113" s="806" t="inlineStr">
        <is>
          <t>Candidate 0.00126347176772335 (helper — confirm from image)</t>
        </is>
      </c>
      <c r="Z113" s="806" t="inlineStr">
        <is>
          <t>Medium — helper value</t>
        </is>
      </c>
      <c r="AA113" s="807" t="inlineStr">
        <is>
          <t>Mineral Deed — Billy W. Bain to David S. Silverberg (751/68)</t>
        </is>
      </c>
      <c r="AB113" s="808" t="n"/>
    </row>
    <row r="114" ht="60" customHeight="1">
      <c r="A114" s="806" t="inlineStr">
        <is>
          <t>1985-007068</t>
        </is>
      </c>
      <c r="B114" s="806" t="n"/>
      <c r="C114" s="806" t="inlineStr">
        <is>
          <t>Trustee's Deed</t>
        </is>
      </c>
      <c r="D114" s="806" t="inlineStr">
        <is>
          <t>756/16</t>
        </is>
      </c>
      <c r="E114" s="807" t="n">
        <v>31329</v>
      </c>
      <c r="F114" s="808" t="n">
        <v>31329</v>
      </c>
      <c r="G114" s="809" t="inlineStr">
        <is>
          <t>Liberty National Bank &amp; Trust Company, Trustee of C. W. Hall, Deceased</t>
        </is>
      </c>
      <c r="H114" s="809" t="inlineStr">
        <is>
          <t>Darlene Hall Cox, 3/4,
Sunya Lee Westkaemper, 1/4</t>
        </is>
      </c>
      <c r="I114" s="810" t="inlineStr">
        <is>
          <t>31-12N-24W not found on document</t>
        </is>
      </c>
      <c r="J114" s="811" t="inlineStr">
        <is>
          <t>ARTI, The Grantor received distribution of the interests covered by this Trustee's Deed as Co-Trustee with Roy Craig under the DEC entered in the Estate of C. W. Hall, Deceased,. dated July 28, 1966, Case No. 3299, County Court, Dewey County, Oklahoma. Roy Craig died on or about August 20,1974, and E. S. … Full recital in recorded instrument — see Link.</t>
        </is>
      </c>
      <c r="K114" s="812" t="inlineStr">
        <is>
          <t>OKCountyRecords: 1985-007068</t>
        </is>
      </c>
      <c r="L114" s="806" t="inlineStr">
        <is>
          <t>Mineral; basis Conv Amt(dec). All-section coverage. Gross=tract-map basis.</t>
        </is>
      </c>
      <c r="M114" s="806" t="inlineStr">
        <is>
          <t>CURRENT OWNER SOURCE</t>
        </is>
      </c>
      <c r="N114" s="806" t="n"/>
      <c r="O114" s="806" t="inlineStr">
        <is>
          <t>OUTSIDE LANDS</t>
        </is>
      </c>
      <c r="P114" s="807" t="inlineStr">
        <is>
          <t>Chain — deed (confirm minerals vs surface from instrument)</t>
        </is>
      </c>
      <c r="Q114" s="808" t="inlineStr">
        <is>
          <t>Yes</t>
        </is>
      </c>
      <c r="R114" s="809" t="inlineStr">
        <is>
          <t>No</t>
        </is>
      </c>
      <c r="S114" s="809" t="inlineStr">
        <is>
          <t>Review</t>
        </is>
      </c>
      <c r="T114" s="810" t="inlineStr">
        <is>
          <t>No</t>
        </is>
      </c>
      <c r="U114" s="811" t="inlineStr">
        <is>
          <t>Yes: 1, 8 (broad legal)</t>
        </is>
      </c>
      <c r="V114" s="812" t="inlineStr">
        <is>
          <t>Medium</t>
        </is>
      </c>
      <c r="W114" s="806" t="inlineStr">
        <is>
          <t>Review — no exact prior-grantee match</t>
        </is>
      </c>
      <c r="X114" s="806" t="inlineStr">
        <is>
          <t>Review</t>
        </is>
      </c>
      <c r="Y114" s="806" t="inlineStr">
        <is>
          <t>Candidate 1 (helper — confirm from image)</t>
        </is>
      </c>
      <c r="Z114" s="806" t="inlineStr">
        <is>
          <t>Medium — helper value</t>
        </is>
      </c>
      <c r="AA114" s="807" t="inlineStr">
        <is>
          <t>Trustee's Deed — Liberty National Bank &amp; Trust to Darlene Hall Cox, 3/4, (756/16)</t>
        </is>
      </c>
      <c r="AB114" s="808" t="inlineStr">
        <is>
          <t>Needs source review: grantor source</t>
        </is>
      </c>
    </row>
    <row r="115" ht="60" customHeight="1">
      <c r="A115" s="806" t="inlineStr">
        <is>
          <t>1985-007096</t>
        </is>
      </c>
      <c r="B115" s="806" t="n"/>
      <c r="C115" s="806" t="inlineStr">
        <is>
          <t>QCD</t>
        </is>
      </c>
      <c r="D115" s="806" t="inlineStr">
        <is>
          <t>756/79</t>
        </is>
      </c>
      <c r="E115" s="807" t="n">
        <v>31330</v>
      </c>
      <c r="F115" s="808" t="n">
        <v>31330</v>
      </c>
      <c r="G115" s="809" t="inlineStr">
        <is>
          <t>Margie Kirk</t>
        </is>
      </c>
      <c r="H115" s="809" t="inlineStr">
        <is>
          <t>Herman M. Sides,
Laury C. Sides</t>
        </is>
      </c>
      <c r="I115" s="810" t="inlineStr">
        <is>
          <t>A tract in Lot 1 in 31-12N-24W, described as follows: Beginning at the NW Corner of said Lot Is thence East 420.38 feets thence South 725 feets thence West 420.58 feet, thence North 725 feet to the point of beginning. containing 7 acres, more or less</t>
        </is>
      </c>
      <c r="J115" s="811" t="inlineStr">
        <is>
          <t>ARTI</t>
        </is>
      </c>
      <c r="K115" s="812" t="inlineStr">
        <is>
          <t>OKCountyRecords: 1985-007096</t>
        </is>
      </c>
      <c r="L115" s="806" t="inlineStr">
        <is>
          <t>Mineral; basis Conv Amt(dec). Gross=tract-map basis.</t>
        </is>
      </c>
      <c r="M115" s="806" t="inlineStr">
        <is>
          <t>CURRENT OWNER SOURCE</t>
        </is>
      </c>
      <c r="N115" s="806" t="n"/>
      <c r="O115" s="806" t="inlineStr">
        <is>
          <t>MINERAL DEED</t>
        </is>
      </c>
      <c r="P115" s="807" t="inlineStr">
        <is>
          <t>Chain — deed (confirm minerals vs surface from instrument)</t>
        </is>
      </c>
      <c r="Q115" s="808" t="inlineStr">
        <is>
          <t>Yes</t>
        </is>
      </c>
      <c r="R115" s="809" t="inlineStr">
        <is>
          <t>No</t>
        </is>
      </c>
      <c r="S115" s="809" t="inlineStr">
        <is>
          <t>Review</t>
        </is>
      </c>
      <c r="T115" s="810" t="inlineStr">
        <is>
          <t>No</t>
        </is>
      </c>
      <c r="U115" s="811" t="inlineStr">
        <is>
          <t>Yes: 5 (legal supports)</t>
        </is>
      </c>
      <c r="V115" s="812" t="inlineStr">
        <is>
          <t>High</t>
        </is>
      </c>
      <c r="W115" s="806" t="inlineStr">
        <is>
          <t>Yes — prior grantee match</t>
        </is>
      </c>
      <c r="X115" s="806" t="inlineStr">
        <is>
          <t>Yes — on Tract 5 owner list</t>
        </is>
      </c>
      <c r="Y115" s="806" t="inlineStr">
        <is>
          <t>Candidate 1 (helper — confirm from image)</t>
        </is>
      </c>
      <c r="Z115" s="806" t="inlineStr">
        <is>
          <t>Medium — helper value</t>
        </is>
      </c>
      <c r="AA115" s="807" t="inlineStr">
        <is>
          <t>Quit Claim Deed — Margie Kirk to Herman M. Sides, (756/79)</t>
        </is>
      </c>
      <c r="AB115" s="808" t="n"/>
    </row>
    <row r="116" ht="48.75" customHeight="1">
      <c r="A116" s="806" t="inlineStr">
        <is>
          <t>1985-000061</t>
        </is>
      </c>
      <c r="B116" s="806" t="n"/>
      <c r="C116" s="806" t="inlineStr">
        <is>
          <t>MD</t>
        </is>
      </c>
      <c r="D116" s="806" t="inlineStr">
        <is>
          <t>583/236</t>
        </is>
      </c>
      <c r="E116" s="807" t="n">
        <v>31408</v>
      </c>
      <c r="F116" s="808" t="n">
        <v>31408</v>
      </c>
      <c r="G116" s="809" t="inlineStr">
        <is>
          <t>Juanita M. Wolff</t>
        </is>
      </c>
      <c r="H116" s="809" t="inlineStr">
        <is>
          <t>Paul R. and/or Deborah A. Deutsch</t>
        </is>
      </c>
      <c r="I116" s="810" t="inlineStr">
        <is>
          <t>S/2 SE/4, NW/4 SE/4, SW/4 NE/4 of 31-12N-24W (AOL)</t>
        </is>
      </c>
      <c r="J116" s="811" t="inlineStr">
        <is>
          <t>1/791.47 interest in 2 sections</t>
        </is>
      </c>
      <c r="K116" s="812" t="inlineStr">
        <is>
          <t>OKCountyRecords: 1985-000061</t>
        </is>
      </c>
      <c r="L116" s="806" t="inlineStr">
        <is>
          <t>Mineral; basis Conv Amt(dec). Gross=tract-map basis.</t>
        </is>
      </c>
      <c r="M116" s="806" t="inlineStr">
        <is>
          <t>CURRENT OWNER SOURCE</t>
        </is>
      </c>
      <c r="N116" s="806" t="n"/>
      <c r="O116" s="806" t="inlineStr">
        <is>
          <t>OUTSIDE LANDS</t>
        </is>
      </c>
      <c r="P116" s="807" t="inlineStr">
        <is>
          <t>Chain — minerals</t>
        </is>
      </c>
      <c r="Q116" s="808" t="inlineStr">
        <is>
          <t>Yes</t>
        </is>
      </c>
      <c r="R116" s="809" t="inlineStr">
        <is>
          <t>No</t>
        </is>
      </c>
      <c r="S116" s="809" t="inlineStr">
        <is>
          <t>Yes</t>
        </is>
      </c>
      <c r="T116" s="810" t="inlineStr">
        <is>
          <t>No</t>
        </is>
      </c>
      <c r="U116" s="811" t="inlineStr">
        <is>
          <t>Yes: 2 (legal supports)</t>
        </is>
      </c>
      <c r="V116" s="812" t="inlineStr">
        <is>
          <t>High</t>
        </is>
      </c>
      <c r="W116" s="806" t="inlineStr">
        <is>
          <t>Yes — prior grantee match</t>
        </is>
      </c>
      <c r="X116" s="806" t="inlineStr">
        <is>
          <t>Yes — on Tract 2 owner list</t>
        </is>
      </c>
      <c r="Y116" s="806" t="inlineStr">
        <is>
          <t>Candidate 0.00126347176772335 (helper — confirm from image)</t>
        </is>
      </c>
      <c r="Z116" s="806" t="inlineStr">
        <is>
          <t>Medium — helper value</t>
        </is>
      </c>
      <c r="AA116" s="807" t="inlineStr">
        <is>
          <t>Mineral Deed — Juanita M. Wolff to Paul R. and/or Deborah A. Deut (583/236)</t>
        </is>
      </c>
      <c r="AB116" s="808" t="n"/>
    </row>
    <row r="117" ht="48.75" customHeight="1">
      <c r="A117" s="806" t="inlineStr">
        <is>
          <t>1985-000060</t>
        </is>
      </c>
      <c r="B117" s="806" t="n"/>
      <c r="C117" s="806" t="inlineStr">
        <is>
          <t>MD</t>
        </is>
      </c>
      <c r="D117" s="806" t="inlineStr">
        <is>
          <t>583/234</t>
        </is>
      </c>
      <c r="E117" s="807" t="n">
        <v>31408</v>
      </c>
      <c r="F117" s="808" t="n">
        <v>31408</v>
      </c>
      <c r="G117" s="809" t="inlineStr">
        <is>
          <t>Juanita M. Wolff</t>
        </is>
      </c>
      <c r="H117" s="809" t="inlineStr">
        <is>
          <t>Laura L. Snyder</t>
        </is>
      </c>
      <c r="I117" s="810" t="inlineStr">
        <is>
          <t>S/2 SE/4, NW/4 SE/4, SW/4 NE/4 of 31-12N-24W (AOL)</t>
        </is>
      </c>
      <c r="J117" s="811" t="inlineStr">
        <is>
          <t>2/791.47 interest in 2 sections</t>
        </is>
      </c>
      <c r="K117" s="812" t="inlineStr">
        <is>
          <t>OKCountyRecords: 1985-000060</t>
        </is>
      </c>
      <c r="L117" s="806" t="inlineStr">
        <is>
          <t>Mineral; basis Conv Amt(dec). Gross=tract-map basis.</t>
        </is>
      </c>
      <c r="M117" s="806" t="inlineStr">
        <is>
          <t>CURRENT OWNER SOURCE</t>
        </is>
      </c>
      <c r="N117" s="806" t="n"/>
      <c r="O117" s="806" t="inlineStr">
        <is>
          <t>OUTSIDE LANDS</t>
        </is>
      </c>
      <c r="P117" s="807" t="inlineStr">
        <is>
          <t>Chain — minerals</t>
        </is>
      </c>
      <c r="Q117" s="808" t="inlineStr">
        <is>
          <t>Yes</t>
        </is>
      </c>
      <c r="R117" s="809" t="inlineStr">
        <is>
          <t>No</t>
        </is>
      </c>
      <c r="S117" s="809" t="inlineStr">
        <is>
          <t>Yes</t>
        </is>
      </c>
      <c r="T117" s="810" t="inlineStr">
        <is>
          <t>No</t>
        </is>
      </c>
      <c r="U117" s="811" t="inlineStr">
        <is>
          <t>Yes: 2 (legal supports)</t>
        </is>
      </c>
      <c r="V117" s="812" t="inlineStr">
        <is>
          <t>High</t>
        </is>
      </c>
      <c r="W117" s="806" t="inlineStr">
        <is>
          <t>Yes — prior grantee match</t>
        </is>
      </c>
      <c r="X117" s="806" t="inlineStr">
        <is>
          <t>Yes — on Tract 2 owner list</t>
        </is>
      </c>
      <c r="Y117" s="806" t="inlineStr">
        <is>
          <t>Candidate 0.0025269435354467 (helper — confirm from image)</t>
        </is>
      </c>
      <c r="Z117" s="806" t="inlineStr">
        <is>
          <t>Medium — helper value</t>
        </is>
      </c>
      <c r="AA117" s="807" t="inlineStr">
        <is>
          <t>Mineral Deed — Juanita M. Wolff to Laura L. Snyder (583/234)</t>
        </is>
      </c>
      <c r="AB117" s="808" t="n"/>
    </row>
    <row r="118" ht="72" customHeight="1">
      <c r="A118" s="806" t="inlineStr">
        <is>
          <t>1986-000268</t>
        </is>
      </c>
      <c r="B118" s="806" t="n"/>
      <c r="C118" s="806" t="inlineStr">
        <is>
          <t>MD</t>
        </is>
      </c>
      <c r="D118" s="806" t="inlineStr">
        <is>
          <t>781/183</t>
        </is>
      </c>
      <c r="E118" s="807" t="n">
        <v>31418</v>
      </c>
      <c r="F118" s="808" t="n">
        <v>31418</v>
      </c>
      <c r="G118" s="809" t="inlineStr">
        <is>
          <t>Mann Childrens Trust, by Walter J. Rusek, Trustee</t>
        </is>
      </c>
      <c r="H118" s="809" t="inlineStr">
        <is>
          <t>Mann Group Investment Company</t>
        </is>
      </c>
      <c r="I118" s="810" t="inlineStr">
        <is>
          <t>E/2 NW/4, SE/4 NE/4, NE/4 SE/4, N/2 NE/4 SW/4 of 31-12N-24W (AOL)</t>
        </is>
      </c>
      <c r="J118" s="811" t="inlineStr">
        <is>
          <t>2/260 interest in 2 sections
being the same property conveved in MD dated May 24, 1974, from Marie Lister to Mann Children's Trust, recorded in Book 165, Page 87 of the Mineral Records of Roger Mills County, Oklahoma, containing 260 acres, more or less, to</t>
        </is>
      </c>
      <c r="K118" s="812" t="inlineStr">
        <is>
          <t>OKCountyRecords: 1986-000268</t>
        </is>
      </c>
      <c r="L118" s="806" t="inlineStr">
        <is>
          <t>Mineral; basis Conv Amt(dec). Gross=tract-map basis.</t>
        </is>
      </c>
      <c r="M118" s="806" t="n"/>
      <c r="N118" s="806" t="n"/>
      <c r="O118" s="806" t="inlineStr">
        <is>
          <t>OUTSIDE LANDS</t>
        </is>
      </c>
      <c r="P118" s="807" t="inlineStr">
        <is>
          <t>Chain — minerals</t>
        </is>
      </c>
      <c r="Q118" s="808" t="inlineStr">
        <is>
          <t>Yes</t>
        </is>
      </c>
      <c r="R118" s="809" t="inlineStr">
        <is>
          <t>No</t>
        </is>
      </c>
      <c r="S118" s="809" t="inlineStr">
        <is>
          <t>Yes</t>
        </is>
      </c>
      <c r="T118" s="810" t="inlineStr">
        <is>
          <t>No</t>
        </is>
      </c>
      <c r="U118" s="811" t="inlineStr">
        <is>
          <t>Legal maps to 1, 3, 4, 7, 10; helper says 1, 3, 4, 7, 8</t>
        </is>
      </c>
      <c r="V118" s="812" t="inlineStr">
        <is>
          <t>Review</t>
        </is>
      </c>
      <c r="W118" s="806" t="inlineStr">
        <is>
          <t>Review — no exact prior-grantee match</t>
        </is>
      </c>
      <c r="X118" s="806" t="inlineStr">
        <is>
          <t>Yes — on Tract 3 owner list</t>
        </is>
      </c>
      <c r="Y118" s="806" t="inlineStr">
        <is>
          <t>Candidate 0.00769230769230769 (helper — confirm from image)</t>
        </is>
      </c>
      <c r="Z118" s="806" t="inlineStr">
        <is>
          <t>Medium — helper value</t>
        </is>
      </c>
      <c r="AA118" s="807" t="inlineStr">
        <is>
          <t>Mineral Deed — Mann Childrens Trust, by Walte to Mann Group Investment Company (781/183)</t>
        </is>
      </c>
      <c r="AB118" s="808" t="inlineStr">
        <is>
          <t>Needs source review: tract, grantor source</t>
        </is>
      </c>
    </row>
    <row r="119" ht="48.75" customHeight="1">
      <c r="A119" s="806" t="inlineStr">
        <is>
          <t>1986-000656</t>
        </is>
      </c>
      <c r="B119" s="806" t="n"/>
      <c r="C119" s="806" t="inlineStr">
        <is>
          <t>MD</t>
        </is>
      </c>
      <c r="D119" s="806" t="inlineStr">
        <is>
          <t>786/270</t>
        </is>
      </c>
      <c r="E119" s="807" t="n">
        <v>31434</v>
      </c>
      <c r="F119" s="808" t="n">
        <v>31434</v>
      </c>
      <c r="G119" s="809" t="inlineStr">
        <is>
          <t>O. I. L. Energy, Inc.</t>
        </is>
      </c>
      <c r="H119" s="809" t="inlineStr">
        <is>
          <t>Black Hawk Oil Company</t>
        </is>
      </c>
      <c r="I119" s="810" t="inlineStr">
        <is>
          <t>E/2 NW/4 of 31-12N-24W</t>
        </is>
      </c>
      <c r="J119" s="811" t="inlineStr">
        <is>
          <t>ARTI</t>
        </is>
      </c>
      <c r="K119" s="812" t="inlineStr">
        <is>
          <t>OKCountyRecords: 1986-000656</t>
        </is>
      </c>
      <c r="L119" s="806" t="inlineStr">
        <is>
          <t>Mineral; basis Conv Amt(dec). Gross=tract-map basis.</t>
        </is>
      </c>
      <c r="M119" s="806" t="n"/>
      <c r="N119" s="806" t="n"/>
      <c r="O119" s="806" t="inlineStr">
        <is>
          <t>MINERAL DEED</t>
        </is>
      </c>
      <c r="P119" s="807" t="inlineStr">
        <is>
          <t>Chain — minerals</t>
        </is>
      </c>
      <c r="Q119" s="808" t="inlineStr">
        <is>
          <t>Yes</t>
        </is>
      </c>
      <c r="R119" s="809" t="inlineStr">
        <is>
          <t>No</t>
        </is>
      </c>
      <c r="S119" s="809" t="inlineStr">
        <is>
          <t>Yes</t>
        </is>
      </c>
      <c r="T119" s="810" t="inlineStr">
        <is>
          <t>No</t>
        </is>
      </c>
      <c r="U119" s="811" t="inlineStr">
        <is>
          <t>Yes: 4 (legal supports)</t>
        </is>
      </c>
      <c r="V119" s="812" t="inlineStr">
        <is>
          <t>High</t>
        </is>
      </c>
      <c r="W119" s="806" t="inlineStr">
        <is>
          <t>Yes — prior grantee match</t>
        </is>
      </c>
      <c r="X119" s="806" t="inlineStr">
        <is>
          <t>Yes — on Tract 4 owner list</t>
        </is>
      </c>
      <c r="Y119" s="806" t="inlineStr">
        <is>
          <t>Candidate 1 (helper — confirm from image)</t>
        </is>
      </c>
      <c r="Z119" s="806" t="inlineStr">
        <is>
          <t>Medium — helper value</t>
        </is>
      </c>
      <c r="AA119" s="807" t="inlineStr">
        <is>
          <t>Mineral Deed — O. I. L. Energy, Inc. to Black Hawk Oil Company (786/270)</t>
        </is>
      </c>
      <c r="AB119" s="808" t="n"/>
    </row>
    <row r="120" ht="48.75" customHeight="1">
      <c r="A120" s="806" t="inlineStr">
        <is>
          <t>1986-003428</t>
        </is>
      </c>
      <c r="B120" s="806" t="n"/>
      <c r="C120" s="806" t="inlineStr">
        <is>
          <t>MD</t>
        </is>
      </c>
      <c r="D120" s="806" t="inlineStr">
        <is>
          <t>815/191</t>
        </is>
      </c>
      <c r="E120" s="807" t="n">
        <v>31582</v>
      </c>
      <c r="F120" s="808" t="n">
        <v>31582</v>
      </c>
      <c r="G120" s="809" t="inlineStr">
        <is>
          <t>Billy W. Bain</t>
        </is>
      </c>
      <c r="H120" s="809" t="inlineStr">
        <is>
          <t>Paul R. and Deborah A. Deutsch</t>
        </is>
      </c>
      <c r="I120" s="810" t="inlineStr">
        <is>
          <t>S/2 SE/4, NW/4 SE/4, SW/4 NE/4 of 31-12N-24W (AOL)</t>
        </is>
      </c>
      <c r="J120" s="811" t="inlineStr">
        <is>
          <t>2/791.47 interest in 2 sections</t>
        </is>
      </c>
      <c r="K120" s="812" t="inlineStr">
        <is>
          <t>OKCountyRecords: 1986-003428</t>
        </is>
      </c>
      <c r="L120" s="806" t="inlineStr">
        <is>
          <t>Mineral; basis Conv Amt(dec). Gross=tract-map basis.</t>
        </is>
      </c>
      <c r="M120" s="806" t="inlineStr">
        <is>
          <t>CURRENT OWNER SOURCE</t>
        </is>
      </c>
      <c r="N120" s="806" t="n"/>
      <c r="O120" s="806" t="inlineStr">
        <is>
          <t>OUTSIDE LANDS</t>
        </is>
      </c>
      <c r="P120" s="807" t="inlineStr">
        <is>
          <t>Chain — minerals</t>
        </is>
      </c>
      <c r="Q120" s="808" t="inlineStr">
        <is>
          <t>Yes</t>
        </is>
      </c>
      <c r="R120" s="809" t="inlineStr">
        <is>
          <t>No</t>
        </is>
      </c>
      <c r="S120" s="809" t="inlineStr">
        <is>
          <t>Yes</t>
        </is>
      </c>
      <c r="T120" s="810" t="inlineStr">
        <is>
          <t>No</t>
        </is>
      </c>
      <c r="U120" s="811" t="inlineStr">
        <is>
          <t>Yes: 2 (legal supports)</t>
        </is>
      </c>
      <c r="V120" s="812" t="inlineStr">
        <is>
          <t>High</t>
        </is>
      </c>
      <c r="W120" s="806" t="inlineStr">
        <is>
          <t>Yes — prior grantee match</t>
        </is>
      </c>
      <c r="X120" s="806" t="inlineStr">
        <is>
          <t>Review</t>
        </is>
      </c>
      <c r="Y120" s="806" t="inlineStr">
        <is>
          <t>Candidate 0.0025269435354467 (helper — confirm from image)</t>
        </is>
      </c>
      <c r="Z120" s="806" t="inlineStr">
        <is>
          <t>Medium — helper value</t>
        </is>
      </c>
      <c r="AA120" s="807" t="inlineStr">
        <is>
          <t>Mineral Deed — Billy W. Bain to Paul R. and Deborah A. Deutsch (815/191)</t>
        </is>
      </c>
      <c r="AB120" s="808" t="n"/>
    </row>
    <row r="121" ht="48.75" customHeight="1">
      <c r="A121" s="806" t="inlineStr">
        <is>
          <t>1986-004476</t>
        </is>
      </c>
      <c r="B121" s="806" t="n"/>
      <c r="C121" s="806" t="inlineStr">
        <is>
          <t>MD</t>
        </is>
      </c>
      <c r="D121" s="806" t="inlineStr">
        <is>
          <t>829/7</t>
        </is>
      </c>
      <c r="E121" s="807" t="n">
        <v>31657</v>
      </c>
      <c r="F121" s="808" t="n">
        <v>31657</v>
      </c>
      <c r="G121" s="809" t="inlineStr">
        <is>
          <t>Billy W. Bain</t>
        </is>
      </c>
      <c r="H121" s="809" t="inlineStr">
        <is>
          <t>Clarence C. Bain</t>
        </is>
      </c>
      <c r="I121" s="810" t="inlineStr">
        <is>
          <t>S/2 SE/4, NW/4 SE/4, SW/4 NE/4 of 31-12N-24W (AOL)</t>
        </is>
      </c>
      <c r="J121" s="811" t="inlineStr">
        <is>
          <t>3/791.47 interest in 2 sections</t>
        </is>
      </c>
      <c r="K121" s="812" t="inlineStr">
        <is>
          <t>OKCountyRecords: 1986-004476</t>
        </is>
      </c>
      <c r="L121" s="806" t="inlineStr">
        <is>
          <t>Mineral; basis Conv Amt(dec). Gross=tract-map basis.</t>
        </is>
      </c>
      <c r="M121" s="806" t="n"/>
      <c r="N121" s="806" t="n"/>
      <c r="O121" s="806" t="inlineStr">
        <is>
          <t>OUTSIDE LANDS</t>
        </is>
      </c>
      <c r="P121" s="807" t="inlineStr">
        <is>
          <t>Chain — minerals</t>
        </is>
      </c>
      <c r="Q121" s="808" t="inlineStr">
        <is>
          <t>Yes</t>
        </is>
      </c>
      <c r="R121" s="809" t="inlineStr">
        <is>
          <t>No</t>
        </is>
      </c>
      <c r="S121" s="809" t="inlineStr">
        <is>
          <t>Yes</t>
        </is>
      </c>
      <c r="T121" s="810" t="inlineStr">
        <is>
          <t>No</t>
        </is>
      </c>
      <c r="U121" s="811" t="inlineStr">
        <is>
          <t>Yes: 2 (legal supports)</t>
        </is>
      </c>
      <c r="V121" s="812" t="inlineStr">
        <is>
          <t>High</t>
        </is>
      </c>
      <c r="W121" s="806" t="inlineStr">
        <is>
          <t>Yes — prior grantee match</t>
        </is>
      </c>
      <c r="X121" s="806" t="inlineStr">
        <is>
          <t>Yes — on Tract 2 owner list</t>
        </is>
      </c>
      <c r="Y121" s="806" t="inlineStr">
        <is>
          <t>Candidate 0.00379041530317005 (helper — confirm from image)</t>
        </is>
      </c>
      <c r="Z121" s="806" t="inlineStr">
        <is>
          <t>Medium — helper value</t>
        </is>
      </c>
      <c r="AA121" s="807" t="inlineStr">
        <is>
          <t>Mineral Deed — Billy W. Bain to Clarence C. Bain (829/7)</t>
        </is>
      </c>
      <c r="AB121" s="808" t="n"/>
    </row>
    <row r="122" ht="60" customHeight="1">
      <c r="A122" s="806" t="inlineStr">
        <is>
          <t>1986-005223</t>
        </is>
      </c>
      <c r="B122" s="806" t="n"/>
      <c r="C122" s="806" t="inlineStr">
        <is>
          <t>MD</t>
        </is>
      </c>
      <c r="D122" s="806" t="inlineStr">
        <is>
          <t>837/199</t>
        </is>
      </c>
      <c r="E122" s="807" t="n">
        <v>31684</v>
      </c>
      <c r="F122" s="808" t="n">
        <v>31684</v>
      </c>
      <c r="G122" s="809" t="inlineStr">
        <is>
          <t>Billy Wayne Bain</t>
        </is>
      </c>
      <c r="H122" s="809" t="inlineStr">
        <is>
          <t>Ted L. Herbold</t>
        </is>
      </c>
      <c r="I122" s="810" t="inlineStr">
        <is>
          <t>S/2 SE/4, NW/4 SE/4, SW/4 NE/4 of 31-12N-24W (AOL)</t>
        </is>
      </c>
      <c r="J122" s="811" t="inlineStr">
        <is>
          <t>5/791.47 interest in 2 sections</t>
        </is>
      </c>
      <c r="K122" s="812" t="inlineStr">
        <is>
          <t>OKCountyRecords: 1986-005223</t>
        </is>
      </c>
      <c r="L122" s="806" t="inlineStr">
        <is>
          <t>Mineral; basis Conv Amt(dec). Gross=tract-map basis.</t>
        </is>
      </c>
      <c r="M122" s="806" t="inlineStr">
        <is>
          <t>CURRENT OWNER SOURCE</t>
        </is>
      </c>
      <c r="N122" s="806" t="n"/>
      <c r="O122" s="806" t="inlineStr">
        <is>
          <t>OUTSIDE LANDS</t>
        </is>
      </c>
      <c r="P122" s="807" t="inlineStr">
        <is>
          <t>Chain — minerals</t>
        </is>
      </c>
      <c r="Q122" s="808" t="inlineStr">
        <is>
          <t>Yes</t>
        </is>
      </c>
      <c r="R122" s="809" t="inlineStr">
        <is>
          <t>No</t>
        </is>
      </c>
      <c r="S122" s="809" t="inlineStr">
        <is>
          <t>Yes</t>
        </is>
      </c>
      <c r="T122" s="810" t="inlineStr">
        <is>
          <t>No</t>
        </is>
      </c>
      <c r="U122" s="811" t="inlineStr">
        <is>
          <t>Yes: 2 (legal supports)</t>
        </is>
      </c>
      <c r="V122" s="812" t="inlineStr">
        <is>
          <t>High</t>
        </is>
      </c>
      <c r="W122" s="806" t="inlineStr">
        <is>
          <t>Probable — name-normalized match to Runsheet 97 grantee; confirm</t>
        </is>
      </c>
      <c r="X122" s="806" t="inlineStr">
        <is>
          <t>Yes — on Tract 2 owner list</t>
        </is>
      </c>
      <c r="Y122" s="806" t="inlineStr">
        <is>
          <t>Candidate 0.00631735883861675 (helper — confirm from image)</t>
        </is>
      </c>
      <c r="Z122" s="806" t="inlineStr">
        <is>
          <t>Medium — helper value</t>
        </is>
      </c>
      <c r="AA122" s="807" t="inlineStr">
        <is>
          <t>Mineral Deed — Billy Wayne Bain to Ted L. Herbold (837/199)</t>
        </is>
      </c>
      <c r="AB122" s="808" t="inlineStr">
        <is>
          <t>Needs source review: grantor source</t>
        </is>
      </c>
    </row>
    <row r="123" ht="48.75" customHeight="1">
      <c r="A123" s="806" t="inlineStr">
        <is>
          <t>1986-005341</t>
        </is>
      </c>
      <c r="B123" s="806" t="n"/>
      <c r="C123" s="806" t="inlineStr">
        <is>
          <t>MD</t>
        </is>
      </c>
      <c r="D123" s="806" t="inlineStr">
        <is>
          <t>839/100</t>
        </is>
      </c>
      <c r="E123" s="807" t="n">
        <v>31723</v>
      </c>
      <c r="F123" s="808" t="n">
        <v>31723</v>
      </c>
      <c r="G123" s="809" t="inlineStr">
        <is>
          <t>Black Hawk Oil Company</t>
        </is>
      </c>
      <c r="H123" s="809" t="inlineStr">
        <is>
          <t>Proven Properties, Inc.</t>
        </is>
      </c>
      <c r="I123" s="810" t="inlineStr">
        <is>
          <t>E/2 NW/4 of 31-12N-24W</t>
        </is>
      </c>
      <c r="J123" s="811" t="inlineStr">
        <is>
          <t>An undivided 16.385%t of all of GRANTOR'S interest in and to all of the oil, gas, and other minerals</t>
        </is>
      </c>
      <c r="K123" s="812" t="inlineStr">
        <is>
          <t>OKCountyRecords: 1986-005341</t>
        </is>
      </c>
      <c r="L123" s="806" t="inlineStr">
        <is>
          <t>Mineral; basis Conv Amt(dec). Gross=tract-map basis.</t>
        </is>
      </c>
      <c r="M123" s="806" t="inlineStr">
        <is>
          <t>CURRENT OWNER SOURCE</t>
        </is>
      </c>
      <c r="N123" s="806" t="n"/>
      <c r="O123" s="806" t="inlineStr">
        <is>
          <t>MINERAL DEED</t>
        </is>
      </c>
      <c r="P123" s="807" t="inlineStr">
        <is>
          <t>Chain — minerals</t>
        </is>
      </c>
      <c r="Q123" s="808" t="inlineStr">
        <is>
          <t>Yes</t>
        </is>
      </c>
      <c r="R123" s="809" t="inlineStr">
        <is>
          <t>No</t>
        </is>
      </c>
      <c r="S123" s="809" t="inlineStr">
        <is>
          <t>Yes</t>
        </is>
      </c>
      <c r="T123" s="810" t="inlineStr">
        <is>
          <t>No</t>
        </is>
      </c>
      <c r="U123" s="811" t="inlineStr">
        <is>
          <t>Yes: 4 (legal supports)</t>
        </is>
      </c>
      <c r="V123" s="812" t="inlineStr">
        <is>
          <t>High</t>
        </is>
      </c>
      <c r="W123" s="806" t="inlineStr">
        <is>
          <t>Yes — prior grantee match</t>
        </is>
      </c>
      <c r="X123" s="806" t="inlineStr">
        <is>
          <t>Yes — on Tract 4 owner list</t>
        </is>
      </c>
      <c r="Y123" s="806" t="inlineStr">
        <is>
          <t>Candidate 1 (helper — confirm from image)</t>
        </is>
      </c>
      <c r="Z123" s="806" t="inlineStr">
        <is>
          <t>Medium — helper value</t>
        </is>
      </c>
      <c r="AA123" s="807" t="inlineStr">
        <is>
          <t>Mineral Deed — Black Hawk Oil Company to Proven Properties, Inc. (839/100)</t>
        </is>
      </c>
      <c r="AB123" s="808" t="n"/>
    </row>
    <row r="124" ht="84" customHeight="1">
      <c r="A124" s="806" t="inlineStr">
        <is>
          <t>1987-000496</t>
        </is>
      </c>
      <c r="B124" s="806" t="n"/>
      <c r="C124" s="806" t="inlineStr">
        <is>
          <t>Miscellaneous</t>
        </is>
      </c>
      <c r="D124" s="806" t="inlineStr">
        <is>
          <t>858/277</t>
        </is>
      </c>
      <c r="E124" s="807" t="n">
        <v>31803</v>
      </c>
      <c r="F124" s="808" t="n">
        <v>31803</v>
      </c>
      <c r="G124" s="809" t="inlineStr">
        <is>
          <t>Dow C. Bain,
Edris O. Bain</t>
        </is>
      </c>
      <c r="H124" s="809" t="inlineStr">
        <is>
          <t>The Public</t>
        </is>
      </c>
      <c r="I124" s="810" t="inlineStr">
        <is>
          <t>31-12N-24W (AOL)</t>
        </is>
      </c>
      <c r="J124" s="811" t="inlineStr">
        <is>
          <t>See instrument</t>
        </is>
      </c>
      <c r="K124" s="812" t="inlineStr">
        <is>
          <t>OKCountyRecords: 1987-000496</t>
        </is>
      </c>
      <c r="L124" s="806" t="inlineStr">
        <is>
          <t>Other (non-mineral; excluded from mineral NMA). All-section coverage. Gross=tract-map basis.</t>
        </is>
      </c>
      <c r="M124" s="806" t="inlineStr">
        <is>
          <t>OK</t>
        </is>
      </c>
      <c r="N124" s="806" t="inlineStr">
        <is>
          <t>Non-conveying — notice/affidavit/address change (The Public).</t>
        </is>
      </c>
      <c r="O124" s="806" t="inlineStr">
        <is>
          <t>OUTSIDE LANDS</t>
        </is>
      </c>
      <c r="P124" s="807" t="inlineStr">
        <is>
          <t>Review — read instrument (type unclear)</t>
        </is>
      </c>
      <c r="Q124" s="808" t="inlineStr">
        <is>
          <t>Review</t>
        </is>
      </c>
      <c r="R124" s="809" t="inlineStr">
        <is>
          <t>Review</t>
        </is>
      </c>
      <c r="S124" s="809" t="inlineStr">
        <is>
          <t>Review</t>
        </is>
      </c>
      <c r="T124" s="810" t="inlineStr">
        <is>
          <t>Review</t>
        </is>
      </c>
      <c r="U124" s="811" t="inlineStr">
        <is>
          <t>Yes: 1, 8 (broad legal)</t>
        </is>
      </c>
      <c r="V124" s="812" t="inlineStr">
        <is>
          <t>Medium</t>
        </is>
      </c>
      <c r="W124" s="806" t="inlineStr">
        <is>
          <t>Yes — prior grantee match</t>
        </is>
      </c>
      <c r="X124" s="806" t="inlineStr">
        <is>
          <t>Review</t>
        </is>
      </c>
      <c r="Y124" s="806" t="inlineStr">
        <is>
          <t>Interest amount needs review</t>
        </is>
      </c>
      <c r="Z124" s="806" t="inlineStr">
        <is>
          <t>Review</t>
        </is>
      </c>
      <c r="AA124" s="807" t="inlineStr">
        <is>
          <t>Miscellaneous — Dow C. Bain, to The Public (858/277)</t>
        </is>
      </c>
      <c r="AB124" s="808" t="inlineStr">
        <is>
          <t>Needs source review: interest amount, instrument type</t>
        </is>
      </c>
    </row>
    <row r="125" ht="48.75" customHeight="1">
      <c r="A125" s="806" t="inlineStr">
        <is>
          <t>1987-002610</t>
        </is>
      </c>
      <c r="B125" s="806" t="n"/>
      <c r="C125" s="806" t="inlineStr">
        <is>
          <t>MD</t>
        </is>
      </c>
      <c r="D125" s="806" t="inlineStr">
        <is>
          <t>883/168</t>
        </is>
      </c>
      <c r="E125" s="807" t="n">
        <v>31917</v>
      </c>
      <c r="F125" s="808" t="n">
        <v>31917</v>
      </c>
      <c r="G125" s="809" t="inlineStr">
        <is>
          <t>Billy W. Bain</t>
        </is>
      </c>
      <c r="H125" s="809" t="inlineStr">
        <is>
          <t>Theodore L. Herbold</t>
        </is>
      </c>
      <c r="I125" s="810" t="inlineStr">
        <is>
          <t>S/2 SE/4, NW/4 SE/4, SW/4 NE/4 of 31-12N-24W (AOL)</t>
        </is>
      </c>
      <c r="J125" s="811" t="inlineStr">
        <is>
          <t>2/791.47 interest in 2 sections</t>
        </is>
      </c>
      <c r="K125" s="812" t="inlineStr">
        <is>
          <t>OKCountyRecords: 1987-002610</t>
        </is>
      </c>
      <c r="L125" s="806" t="inlineStr">
        <is>
          <t>Mineral; basis Conv Amt(dec). Gross=tract-map basis.</t>
        </is>
      </c>
      <c r="M125" s="806" t="inlineStr">
        <is>
          <t>CURRENT OWNER SOURCE</t>
        </is>
      </c>
      <c r="N125" s="806" t="n"/>
      <c r="O125" s="806" t="inlineStr">
        <is>
          <t>OUTSIDE LANDS</t>
        </is>
      </c>
      <c r="P125" s="807" t="inlineStr">
        <is>
          <t>Chain — minerals</t>
        </is>
      </c>
      <c r="Q125" s="808" t="inlineStr">
        <is>
          <t>Yes</t>
        </is>
      </c>
      <c r="R125" s="809" t="inlineStr">
        <is>
          <t>No</t>
        </is>
      </c>
      <c r="S125" s="809" t="inlineStr">
        <is>
          <t>Yes</t>
        </is>
      </c>
      <c r="T125" s="810" t="inlineStr">
        <is>
          <t>No</t>
        </is>
      </c>
      <c r="U125" s="811" t="inlineStr">
        <is>
          <t>Yes: 2 (legal supports)</t>
        </is>
      </c>
      <c r="V125" s="812" t="inlineStr">
        <is>
          <t>High</t>
        </is>
      </c>
      <c r="W125" s="806" t="inlineStr">
        <is>
          <t>Yes — prior grantee match</t>
        </is>
      </c>
      <c r="X125" s="806" t="inlineStr">
        <is>
          <t>Yes — on Tract 2 owner list</t>
        </is>
      </c>
      <c r="Y125" s="806" t="inlineStr">
        <is>
          <t>Candidate 0.0025269435354467 (helper — confirm from image)</t>
        </is>
      </c>
      <c r="Z125" s="806" t="inlineStr">
        <is>
          <t>Medium — helper value</t>
        </is>
      </c>
      <c r="AA125" s="807" t="inlineStr">
        <is>
          <t>Mineral Deed — Billy W. Bain to Theodore L. Herbold (883/168)</t>
        </is>
      </c>
      <c r="AB125" s="808" t="n"/>
    </row>
    <row r="126" ht="156.75" customHeight="1">
      <c r="A126" s="806" t="inlineStr">
        <is>
          <t>1987-003826</t>
        </is>
      </c>
      <c r="B126" s="806" t="n"/>
      <c r="C126" s="806" t="inlineStr">
        <is>
          <t>ASSN</t>
        </is>
      </c>
      <c r="D126" s="806" t="inlineStr">
        <is>
          <t>897/244</t>
        </is>
      </c>
      <c r="E126" s="807" t="n">
        <v>31964</v>
      </c>
      <c r="F126" s="808" t="n">
        <v>31964</v>
      </c>
      <c r="G126" s="809" t="inlineStr">
        <is>
          <t>Continental Illinois Energy Development Corp</t>
        </is>
      </c>
      <c r="H126" s="809" t="inlineStr">
        <is>
          <t>Cimarron Mineral Corp</t>
        </is>
      </c>
      <c r="I126" s="813" t="inlineStr">
        <is>
          <t>31-12N-24W (AOL)</t>
        </is>
      </c>
      <c r="J126" s="814" t="inlineStr">
        <is>
          <t>ARTI in minerals</t>
        </is>
      </c>
      <c r="K126" s="812" t="inlineStr">
        <is>
          <t>OKCountyRecords official index, Roger Mills County (instrument 1987-003826); searched 06/11/2026</t>
        </is>
      </c>
      <c r="L126" s="806" t="n"/>
      <c r="M126" s="806" t="n"/>
      <c r="N126" s="806" t="n"/>
      <c r="O126" s="806" t="n"/>
      <c r="P126" s="807" t="inlineStr">
        <is>
          <t>Chain — assignment (WI or minerals — read granting clause)</t>
        </is>
      </c>
      <c r="Q126" s="808" t="inlineStr">
        <is>
          <t>Review</t>
        </is>
      </c>
      <c r="R126" s="809" t="inlineStr">
        <is>
          <t>Yes</t>
        </is>
      </c>
      <c r="S126" s="809" t="inlineStr">
        <is>
          <t>Review</t>
        </is>
      </c>
      <c r="T126" s="813" t="inlineStr">
        <is>
          <t>Yes</t>
        </is>
      </c>
      <c r="U126" s="814" t="inlineStr">
        <is>
          <t xml:space="preserve">Legal maps to 1, 2, 3, 4, 5, 6, 7, 8, 9, 10; helper says </t>
        </is>
      </c>
      <c r="V126" s="812" t="inlineStr">
        <is>
          <t>Review</t>
        </is>
      </c>
      <c r="W126" s="806" t="inlineStr">
        <is>
          <t>Yes — prior grantee match</t>
        </is>
      </c>
      <c r="X126" s="806" t="inlineStr">
        <is>
          <t>Review</t>
        </is>
      </c>
      <c r="Y126" s="806" t="inlineStr">
        <is>
          <t>Interest amount needs review</t>
        </is>
      </c>
      <c r="Z126" s="806" t="inlineStr">
        <is>
          <t>Review</t>
        </is>
      </c>
      <c r="AA126" s="807" t="inlineStr">
        <is>
          <t>Assignment — Continental Illinois Energy De to Cimarron Mineral Corp (897/244)</t>
        </is>
      </c>
      <c r="AB126" s="808" t="inlineStr">
        <is>
          <t>Needs source review: tract, interest amount</t>
        </is>
      </c>
    </row>
    <row r="127" ht="60" customHeight="1">
      <c r="A127" s="806" t="inlineStr">
        <is>
          <t>1987-005625</t>
        </is>
      </c>
      <c r="B127" s="806" t="n"/>
      <c r="C127" s="806" t="inlineStr">
        <is>
          <t>MD</t>
        </is>
      </c>
      <c r="D127" s="806" t="inlineStr">
        <is>
          <t>913/261</t>
        </is>
      </c>
      <c r="E127" s="807" t="n">
        <v>32031</v>
      </c>
      <c r="F127" s="808" t="n">
        <v>32031</v>
      </c>
      <c r="G127" s="809" t="inlineStr">
        <is>
          <t>Billy N. Bein</t>
        </is>
      </c>
      <c r="H127" s="809" t="inlineStr">
        <is>
          <t>Bary Ellen Sitzman</t>
        </is>
      </c>
      <c r="I127" s="813" t="inlineStr">
        <is>
          <t>S/2 SE/4, NW/4 SE/4, SW/4 NE/4 of 31-12N-24W (AOL)</t>
        </is>
      </c>
      <c r="J127" s="814" t="inlineStr">
        <is>
          <t>1/791.47 interest in 2 sections</t>
        </is>
      </c>
      <c r="K127" s="812" t="inlineStr">
        <is>
          <t>OKCountyRecords: 1987-005625</t>
        </is>
      </c>
      <c r="L127" s="806" t="inlineStr">
        <is>
          <t>Mineral; basis Conv Amt(dec). Gross=tract-map basis.</t>
        </is>
      </c>
      <c r="M127" s="806" t="inlineStr">
        <is>
          <t>CURRENT OWNER SOURCE</t>
        </is>
      </c>
      <c r="N127" s="806" t="n"/>
      <c r="O127" s="806" t="inlineStr">
        <is>
          <t>OUTSIDE LANDS</t>
        </is>
      </c>
      <c r="P127" s="807" t="inlineStr">
        <is>
          <t>Chain — minerals</t>
        </is>
      </c>
      <c r="Q127" s="808" t="inlineStr">
        <is>
          <t>Yes</t>
        </is>
      </c>
      <c r="R127" s="809" t="inlineStr">
        <is>
          <t>No</t>
        </is>
      </c>
      <c r="S127" s="809" t="inlineStr">
        <is>
          <t>Yes</t>
        </is>
      </c>
      <c r="T127" s="813" t="inlineStr">
        <is>
          <t>No</t>
        </is>
      </c>
      <c r="U127" s="814" t="inlineStr">
        <is>
          <t>Yes: 2 (legal supports)</t>
        </is>
      </c>
      <c r="V127" s="812" t="inlineStr">
        <is>
          <t>High</t>
        </is>
      </c>
      <c r="W127" s="806" t="inlineStr">
        <is>
          <t>Review — no exact prior-grantee match</t>
        </is>
      </c>
      <c r="X127" s="806" t="inlineStr">
        <is>
          <t>Yes — on Tract 2 owner list</t>
        </is>
      </c>
      <c r="Y127" s="806" t="inlineStr">
        <is>
          <t>Candidate 0.00126347176772335 (helper — confirm from image)</t>
        </is>
      </c>
      <c r="Z127" s="806" t="inlineStr">
        <is>
          <t>Medium — helper value</t>
        </is>
      </c>
      <c r="AA127" s="807" t="inlineStr">
        <is>
          <t>Mineral Deed — Billy N. Bein to Bary Ellen Sitzman (913/261)</t>
        </is>
      </c>
      <c r="AB127" s="808" t="inlineStr">
        <is>
          <t>Needs source review: grantor source</t>
        </is>
      </c>
    </row>
    <row r="128" ht="48.75" customHeight="1">
      <c r="A128" s="806" t="inlineStr">
        <is>
          <t>1987-006732</t>
        </is>
      </c>
      <c r="B128" s="806" t="n"/>
      <c r="C128" s="806" t="inlineStr">
        <is>
          <t>MD</t>
        </is>
      </c>
      <c r="D128" s="806" t="inlineStr">
        <is>
          <t>924/139</t>
        </is>
      </c>
      <c r="E128" s="807" t="n">
        <v>32072</v>
      </c>
      <c r="F128" s="808" t="n">
        <v>32072</v>
      </c>
      <c r="G128" s="809" t="inlineStr">
        <is>
          <t>Myron V. Slobin</t>
        </is>
      </c>
      <c r="H128" s="809" t="inlineStr">
        <is>
          <t>David Slobin</t>
        </is>
      </c>
      <c r="I128" s="810" t="inlineStr">
        <is>
          <t>S/2 SE/4, NW/4 SE/4, SW/4 NE/4 of 31-12N-24W (AOL)</t>
        </is>
      </c>
      <c r="J128" s="811" t="inlineStr">
        <is>
          <t>1/791.47 interest in 2 sections</t>
        </is>
      </c>
      <c r="K128" s="812" t="inlineStr">
        <is>
          <t>OKCountyRecords: 1987-006732</t>
        </is>
      </c>
      <c r="L128" s="806" t="inlineStr">
        <is>
          <t>Mineral; basis Conv Amt(dec). Gross=tract-map basis.</t>
        </is>
      </c>
      <c r="M128" s="806" t="n"/>
      <c r="N128" s="806" t="n"/>
      <c r="O128" s="806" t="inlineStr">
        <is>
          <t>OUTSIDE LANDS</t>
        </is>
      </c>
      <c r="P128" s="807" t="inlineStr">
        <is>
          <t>Chain — minerals</t>
        </is>
      </c>
      <c r="Q128" s="808" t="inlineStr">
        <is>
          <t>Yes</t>
        </is>
      </c>
      <c r="R128" s="809" t="inlineStr">
        <is>
          <t>No</t>
        </is>
      </c>
      <c r="S128" s="809" t="inlineStr">
        <is>
          <t>Yes</t>
        </is>
      </c>
      <c r="T128" s="810" t="inlineStr">
        <is>
          <t>No</t>
        </is>
      </c>
      <c r="U128" s="811" t="inlineStr">
        <is>
          <t>Yes: 2 (legal supports)</t>
        </is>
      </c>
      <c r="V128" s="812" t="inlineStr">
        <is>
          <t>High</t>
        </is>
      </c>
      <c r="W128" s="806" t="inlineStr">
        <is>
          <t>Yes — prior grantee match</t>
        </is>
      </c>
      <c r="X128" s="806" t="inlineStr">
        <is>
          <t>Yes — on Tract 2 owner list</t>
        </is>
      </c>
      <c r="Y128" s="806" t="inlineStr">
        <is>
          <t>Candidate 0.00126347176772335 (helper — confirm from image)</t>
        </is>
      </c>
      <c r="Z128" s="806" t="inlineStr">
        <is>
          <t>Medium — helper value</t>
        </is>
      </c>
      <c r="AA128" s="807" t="inlineStr">
        <is>
          <t>Mineral Deed — Myron V. Slobin to David Slobin (924/139)</t>
        </is>
      </c>
      <c r="AB128" s="808" t="n"/>
    </row>
    <row r="129" ht="48.75" customHeight="1">
      <c r="A129" s="806" t="inlineStr">
        <is>
          <t>1987-006731</t>
        </is>
      </c>
      <c r="B129" s="806" t="n"/>
      <c r="C129" s="806" t="inlineStr">
        <is>
          <t>MD</t>
        </is>
      </c>
      <c r="D129" s="806" t="inlineStr">
        <is>
          <t>924/138</t>
        </is>
      </c>
      <c r="E129" s="807" t="n">
        <v>32072</v>
      </c>
      <c r="F129" s="808" t="n">
        <v>32072</v>
      </c>
      <c r="G129" s="809" t="inlineStr">
        <is>
          <t>Myron V. Slobin</t>
        </is>
      </c>
      <c r="H129" s="809" t="inlineStr">
        <is>
          <t>David Slobin</t>
        </is>
      </c>
      <c r="I129" s="810" t="inlineStr">
        <is>
          <t>S/2 SE/4, NW/4 SE/4, SW/4 NE/4 of 31-12N-24W (AOL)</t>
        </is>
      </c>
      <c r="J129" s="811" t="inlineStr">
        <is>
          <t>6/791.47 interest in 2 sections</t>
        </is>
      </c>
      <c r="K129" s="812" t="inlineStr">
        <is>
          <t>OKCountyRecords: 1987-006731</t>
        </is>
      </c>
      <c r="L129" s="806" t="inlineStr">
        <is>
          <t>Mineral; basis Conv Amt(dec). Gross=tract-map basis.</t>
        </is>
      </c>
      <c r="M129" s="806" t="n"/>
      <c r="N129" s="806" t="n"/>
      <c r="O129" s="806" t="inlineStr">
        <is>
          <t>OUTSIDE LANDS</t>
        </is>
      </c>
      <c r="P129" s="807" t="inlineStr">
        <is>
          <t>Chain — minerals</t>
        </is>
      </c>
      <c r="Q129" s="808" t="inlineStr">
        <is>
          <t>Yes</t>
        </is>
      </c>
      <c r="R129" s="809" t="inlineStr">
        <is>
          <t>No</t>
        </is>
      </c>
      <c r="S129" s="809" t="inlineStr">
        <is>
          <t>Yes</t>
        </is>
      </c>
      <c r="T129" s="810" t="inlineStr">
        <is>
          <t>No</t>
        </is>
      </c>
      <c r="U129" s="811" t="inlineStr">
        <is>
          <t>Yes: 2 (legal supports)</t>
        </is>
      </c>
      <c r="V129" s="812" t="inlineStr">
        <is>
          <t>High</t>
        </is>
      </c>
      <c r="W129" s="806" t="inlineStr">
        <is>
          <t>Yes — prior grantee match</t>
        </is>
      </c>
      <c r="X129" s="806" t="inlineStr">
        <is>
          <t>Yes — on Tract 2 owner list</t>
        </is>
      </c>
      <c r="Y129" s="806" t="inlineStr">
        <is>
          <t>Candidate 0.0075808306063401 (helper — confirm from image)</t>
        </is>
      </c>
      <c r="Z129" s="806" t="inlineStr">
        <is>
          <t>Medium — helper value</t>
        </is>
      </c>
      <c r="AA129" s="807" t="inlineStr">
        <is>
          <t>Mineral Deed — Myron V. Slobin to David Slobin (924/138)</t>
        </is>
      </c>
      <c r="AB129" s="808" t="n"/>
    </row>
    <row r="130" ht="84" customHeight="1">
      <c r="A130" s="806" t="inlineStr">
        <is>
          <t>1987-006730</t>
        </is>
      </c>
      <c r="B130" s="806" t="n"/>
      <c r="C130" s="806" t="inlineStr">
        <is>
          <t>Affidavit</t>
        </is>
      </c>
      <c r="D130" s="806" t="inlineStr">
        <is>
          <t>924/136</t>
        </is>
      </c>
      <c r="E130" s="807" t="n">
        <v>32072</v>
      </c>
      <c r="F130" s="808" t="n">
        <v>32072</v>
      </c>
      <c r="G130" s="809" t="inlineStr">
        <is>
          <t>Paul S. Taylor</t>
        </is>
      </c>
      <c r="H130" s="809" t="inlineStr">
        <is>
          <t>The Public</t>
        </is>
      </c>
      <c r="I130" s="810" t="inlineStr">
        <is>
          <t>S/2 SE/4, NW/4 SE/4, SW/4 NE/4 of 31-12N-24W (AOL)</t>
        </is>
      </c>
      <c r="J130" s="811" t="inlineStr">
        <is>
          <t>O K. Oil Venture, is the owner of a royalty interest in and to a portion of the above described real estate. The joint venture, when created consisted of three joint venturers, namely. Myron V. Slobin, Gregory J. Winneke, and Lyle T. Ibeling. … Full recital in recorded instrument — see Link.</t>
        </is>
      </c>
      <c r="K130" s="812" t="inlineStr">
        <is>
          <t>OKCountyRecords: 1987-006730</t>
        </is>
      </c>
      <c r="L130" s="806" t="inlineStr">
        <is>
          <t>Other (non-mineral; excluded from mineral NMA). Gross=tract-map basis.</t>
        </is>
      </c>
      <c r="M130" s="806" t="inlineStr">
        <is>
          <t>OK</t>
        </is>
      </c>
      <c r="N130" s="806" t="inlineStr">
        <is>
          <t>ARTI/notice instrument (The Public); no net mineral acres conveyed.</t>
        </is>
      </c>
      <c r="O130" s="806" t="inlineStr">
        <is>
          <t>OUTSIDE LANDS</t>
        </is>
      </c>
      <c r="P130" s="807" t="inlineStr">
        <is>
          <t>Chain — title support (succession/entity/probate)</t>
        </is>
      </c>
      <c r="Q130" s="808" t="inlineStr">
        <is>
          <t>Yes</t>
        </is>
      </c>
      <c r="R130" s="809" t="inlineStr">
        <is>
          <t>No</t>
        </is>
      </c>
      <c r="S130" s="809" t="inlineStr">
        <is>
          <t>Yes</t>
        </is>
      </c>
      <c r="T130" s="810" t="inlineStr">
        <is>
          <t>No</t>
        </is>
      </c>
      <c r="U130" s="811" t="inlineStr">
        <is>
          <t>Yes: 2 (legal supports)</t>
        </is>
      </c>
      <c r="V130" s="812" t="inlineStr">
        <is>
          <t>High</t>
        </is>
      </c>
      <c r="W130" s="806" t="inlineStr">
        <is>
          <t>Review — no exact prior-grantee match</t>
        </is>
      </c>
      <c r="X130" s="806" t="inlineStr">
        <is>
          <t>Review</t>
        </is>
      </c>
      <c r="Y130" s="806" t="inlineStr">
        <is>
          <t>Interest amount needs review</t>
        </is>
      </c>
      <c r="Z130" s="806" t="inlineStr">
        <is>
          <t>Review</t>
        </is>
      </c>
      <c r="AA130" s="807" t="inlineStr">
        <is>
          <t>Affidavit — Paul S. Taylor to The Public (924/136)</t>
        </is>
      </c>
      <c r="AB130" s="808" t="inlineStr">
        <is>
          <t>Needs source review: grantor source, interest amount</t>
        </is>
      </c>
    </row>
    <row r="131" ht="48.75" customHeight="1">
      <c r="A131" s="806" t="inlineStr">
        <is>
          <t>1987-007680</t>
        </is>
      </c>
      <c r="B131" s="806" t="n"/>
      <c r="C131" s="806" t="inlineStr">
        <is>
          <t>MD</t>
        </is>
      </c>
      <c r="D131" s="806" t="inlineStr">
        <is>
          <t>933/226</t>
        </is>
      </c>
      <c r="E131" s="807" t="n">
        <v>32118</v>
      </c>
      <c r="F131" s="808" t="n">
        <v>32118</v>
      </c>
      <c r="G131" s="809" t="inlineStr">
        <is>
          <t>Clarence C. Bain</t>
        </is>
      </c>
      <c r="H131" s="809" t="inlineStr">
        <is>
          <t>Billy Wayne Bain</t>
        </is>
      </c>
      <c r="I131" s="810" t="inlineStr">
        <is>
          <t>S/2 SE/4, NW/4 SE/4, SW/4 NE/4 of 31-12N-24W (AOL)</t>
        </is>
      </c>
      <c r="J131" s="811" t="inlineStr">
        <is>
          <t>3/791.47 interest in 2 sections</t>
        </is>
      </c>
      <c r="K131" s="812" t="inlineStr">
        <is>
          <t>OKCountyRecords: 1987-007680</t>
        </is>
      </c>
      <c r="L131" s="806" t="inlineStr">
        <is>
          <t>Mineral; basis Conv Amt(dec). Gross=tract-map basis.</t>
        </is>
      </c>
      <c r="M131" s="806" t="inlineStr">
        <is>
          <t>CURRENT OWNER SOURCE</t>
        </is>
      </c>
      <c r="N131" s="806" t="n"/>
      <c r="O131" s="806" t="inlineStr">
        <is>
          <t>OUTSIDE LANDS</t>
        </is>
      </c>
      <c r="P131" s="807" t="inlineStr">
        <is>
          <t>Chain — minerals</t>
        </is>
      </c>
      <c r="Q131" s="808" t="inlineStr">
        <is>
          <t>Yes</t>
        </is>
      </c>
      <c r="R131" s="809" t="inlineStr">
        <is>
          <t>No</t>
        </is>
      </c>
      <c r="S131" s="809" t="inlineStr">
        <is>
          <t>Yes</t>
        </is>
      </c>
      <c r="T131" s="810" t="inlineStr">
        <is>
          <t>No</t>
        </is>
      </c>
      <c r="U131" s="811" t="inlineStr">
        <is>
          <t>Yes: 2 (legal supports)</t>
        </is>
      </c>
      <c r="V131" s="812" t="inlineStr">
        <is>
          <t>High</t>
        </is>
      </c>
      <c r="W131" s="806" t="inlineStr">
        <is>
          <t>Yes — prior grantee match</t>
        </is>
      </c>
      <c r="X131" s="806" t="inlineStr">
        <is>
          <t>Review</t>
        </is>
      </c>
      <c r="Y131" s="806" t="inlineStr">
        <is>
          <t>Candidate 0.00379041530317005 (helper — confirm from image)</t>
        </is>
      </c>
      <c r="Z131" s="806" t="inlineStr">
        <is>
          <t>Medium — helper value</t>
        </is>
      </c>
      <c r="AA131" s="807" t="inlineStr">
        <is>
          <t>Mineral Deed — Clarence C. Bain to Billy Wayne Bain (933/226)</t>
        </is>
      </c>
      <c r="AB131" s="808" t="n"/>
    </row>
    <row r="132" ht="48.75" customHeight="1">
      <c r="A132" s="806" t="inlineStr">
        <is>
          <t>1988-000762</t>
        </is>
      </c>
      <c r="B132" s="806" t="n"/>
      <c r="C132" s="806" t="inlineStr">
        <is>
          <t>MD</t>
        </is>
      </c>
      <c r="D132" s="806" t="inlineStr">
        <is>
          <t>946/223</t>
        </is>
      </c>
      <c r="E132" s="807" t="n">
        <v>32177</v>
      </c>
      <c r="F132" s="808" t="n">
        <v>32177</v>
      </c>
      <c r="G132" s="809" t="inlineStr">
        <is>
          <t>Brent L. Schooley</t>
        </is>
      </c>
      <c r="H132" s="809" t="inlineStr">
        <is>
          <t>Kaiser Francis Oil Co.</t>
        </is>
      </c>
      <c r="I132" s="810" t="inlineStr">
        <is>
          <t>E/2 NW/4 of 31-12N-24W (AOL)</t>
        </is>
      </c>
      <c r="J132" s="811" t="inlineStr">
        <is>
          <t>ARTI</t>
        </is>
      </c>
      <c r="K132" s="812" t="inlineStr">
        <is>
          <t>OKCountyRecords: 1988-000762</t>
        </is>
      </c>
      <c r="L132" s="806" t="inlineStr">
        <is>
          <t>Mineral; basis Conv Amt(dec). Gross=tract-map basis.</t>
        </is>
      </c>
      <c r="M132" s="806" t="inlineStr">
        <is>
          <t>CURRENT OWNER SOURCE</t>
        </is>
      </c>
      <c r="N132" s="806" t="n"/>
      <c r="O132" s="806" t="inlineStr">
        <is>
          <t>OUTSIDE LANDS</t>
        </is>
      </c>
      <c r="P132" s="807" t="inlineStr">
        <is>
          <t>Chain — minerals</t>
        </is>
      </c>
      <c r="Q132" s="808" t="inlineStr">
        <is>
          <t>Yes</t>
        </is>
      </c>
      <c r="R132" s="809" t="inlineStr">
        <is>
          <t>No</t>
        </is>
      </c>
      <c r="S132" s="809" t="inlineStr">
        <is>
          <t>Yes</t>
        </is>
      </c>
      <c r="T132" s="810" t="inlineStr">
        <is>
          <t>No</t>
        </is>
      </c>
      <c r="U132" s="811" t="inlineStr">
        <is>
          <t>Yes: 4 (legal supports)</t>
        </is>
      </c>
      <c r="V132" s="812" t="inlineStr">
        <is>
          <t>High</t>
        </is>
      </c>
      <c r="W132" s="806" t="inlineStr">
        <is>
          <t>Yes — prior grantee match</t>
        </is>
      </c>
      <c r="X132" s="806" t="inlineStr">
        <is>
          <t>Yes — on Tract 4 owner list</t>
        </is>
      </c>
      <c r="Y132" s="806" t="inlineStr">
        <is>
          <t>Candidate 1 (helper — confirm from image)</t>
        </is>
      </c>
      <c r="Z132" s="806" t="inlineStr">
        <is>
          <t>Medium — helper value</t>
        </is>
      </c>
      <c r="AA132" s="807" t="inlineStr">
        <is>
          <t>Mineral Deed — Brent L. Schooley to Kaiser Francis Oil Co. (946/223)</t>
        </is>
      </c>
      <c r="AB132" s="808" t="n"/>
    </row>
    <row r="133" ht="60" customHeight="1">
      <c r="A133" s="806" t="inlineStr">
        <is>
          <t>1988-004185</t>
        </is>
      </c>
      <c r="B133" s="806" t="n"/>
      <c r="C133" s="806" t="inlineStr">
        <is>
          <t>Non-Participating Royalty Deed</t>
        </is>
      </c>
      <c r="D133" s="806" t="inlineStr">
        <is>
          <t>981/2</t>
        </is>
      </c>
      <c r="E133" s="807" t="n">
        <v>32216</v>
      </c>
      <c r="F133" s="808" t="n">
        <v>32329</v>
      </c>
      <c r="G133" s="809" t="inlineStr">
        <is>
          <t>Flag-Redfern Oil Company</t>
        </is>
      </c>
      <c r="H133" s="809" t="inlineStr">
        <is>
          <t>First City National Bank of Midland, Trustee of the ETA-Flag Royalty Trust</t>
        </is>
      </c>
      <c r="I133" s="810" t="inlineStr">
        <is>
          <t>N/2 NE/4, W/2 NW/4 of 31-12N-24W (AOL)</t>
        </is>
      </c>
      <c r="J133" s="814" t="inlineStr">
        <is>
          <t>An undivided 1/8 royalty as a free royalty in oil, gas and all other minerals</t>
        </is>
      </c>
      <c r="K133" s="812" t="inlineStr">
        <is>
          <t>OKCountyRecords: 1988-004185</t>
        </is>
      </c>
      <c r="L133" s="806" t="inlineStr">
        <is>
          <t>Mineral; basis Conv Amt(dec). Gross=tract-map basis.</t>
        </is>
      </c>
      <c r="M133" s="806" t="inlineStr">
        <is>
          <t>CURRENT OWNER SOURCE</t>
        </is>
      </c>
      <c r="N133" s="806" t="n"/>
      <c r="O133" s="806" t="inlineStr">
        <is>
          <t>OUTSIDE LANDS</t>
        </is>
      </c>
      <c r="P133" s="807" t="inlineStr">
        <is>
          <t>Chain — minerals</t>
        </is>
      </c>
      <c r="Q133" s="808" t="inlineStr">
        <is>
          <t>Yes</t>
        </is>
      </c>
      <c r="R133" s="809" t="inlineStr">
        <is>
          <t>No</t>
        </is>
      </c>
      <c r="S133" s="809" t="inlineStr">
        <is>
          <t>Yes</t>
        </is>
      </c>
      <c r="T133" s="810" t="inlineStr">
        <is>
          <t>No</t>
        </is>
      </c>
      <c r="U133" s="814" t="inlineStr">
        <is>
          <t>Yes: 1, 5 (legal supports)</t>
        </is>
      </c>
      <c r="V133" s="812" t="inlineStr">
        <is>
          <t>High</t>
        </is>
      </c>
      <c r="W133" s="806" t="inlineStr">
        <is>
          <t>Review — no exact prior-grantee match</t>
        </is>
      </c>
      <c r="X133" s="806" t="inlineStr">
        <is>
          <t>Yes — on Tract 1 owner list</t>
        </is>
      </c>
      <c r="Y133" s="806" t="inlineStr">
        <is>
          <t>Candidate 0.125 (helper — confirm from image)</t>
        </is>
      </c>
      <c r="Z133" s="806" t="inlineStr">
        <is>
          <t>Medium — helper value</t>
        </is>
      </c>
      <c r="AA133" s="807" t="inlineStr">
        <is>
          <t>Non-Participating Royalty Deed — Flag-Redfern Oil Company to First City National Bank of Mi (981/2)</t>
        </is>
      </c>
      <c r="AB133" s="808" t="inlineStr">
        <is>
          <t>Needs source review: grantor source</t>
        </is>
      </c>
    </row>
    <row r="134" ht="48.75" customHeight="1">
      <c r="A134" s="806" t="inlineStr">
        <is>
          <t>1988-004480</t>
        </is>
      </c>
      <c r="B134" s="806" t="n"/>
      <c r="C134" s="806" t="inlineStr">
        <is>
          <t>MD</t>
        </is>
      </c>
      <c r="D134" s="806" t="inlineStr">
        <is>
          <t>984/181</t>
        </is>
      </c>
      <c r="E134" s="807" t="n">
        <v>32344</v>
      </c>
      <c r="F134" s="808" t="n">
        <v>32344</v>
      </c>
      <c r="G134" s="809" t="inlineStr">
        <is>
          <t>Clarence C. Bain</t>
        </is>
      </c>
      <c r="H134" s="809" t="inlineStr">
        <is>
          <t>William Clifton Bain</t>
        </is>
      </c>
      <c r="I134" s="810" t="inlineStr">
        <is>
          <t>S/2 SE/4, NW/4 SE/4, SW/4 NE/4 of 31-12N-24W (AOL)</t>
        </is>
      </c>
      <c r="J134" s="811" t="inlineStr">
        <is>
          <t>2/791.47 interest in 2 sections</t>
        </is>
      </c>
      <c r="K134" s="812" t="inlineStr">
        <is>
          <t>OKCountyRecords: 1988-004480</t>
        </is>
      </c>
      <c r="L134" s="806" t="inlineStr">
        <is>
          <t>Mineral; basis Conv Amt(dec). Gross=tract-map basis.</t>
        </is>
      </c>
      <c r="M134" s="806" t="inlineStr">
        <is>
          <t>CURRENT OWNER SOURCE</t>
        </is>
      </c>
      <c r="N134" s="806" t="n"/>
      <c r="O134" s="806" t="inlineStr">
        <is>
          <t>OUTSIDE LANDS</t>
        </is>
      </c>
      <c r="P134" s="807" t="inlineStr">
        <is>
          <t>Chain — minerals</t>
        </is>
      </c>
      <c r="Q134" s="808" t="inlineStr">
        <is>
          <t>Yes</t>
        </is>
      </c>
      <c r="R134" s="809" t="inlineStr">
        <is>
          <t>No</t>
        </is>
      </c>
      <c r="S134" s="809" t="inlineStr">
        <is>
          <t>Yes</t>
        </is>
      </c>
      <c r="T134" s="810" t="inlineStr">
        <is>
          <t>No</t>
        </is>
      </c>
      <c r="U134" s="811" t="inlineStr">
        <is>
          <t>Yes: 2 (legal supports)</t>
        </is>
      </c>
      <c r="V134" s="812" t="inlineStr">
        <is>
          <t>High</t>
        </is>
      </c>
      <c r="W134" s="806" t="inlineStr">
        <is>
          <t>Yes — prior grantee match</t>
        </is>
      </c>
      <c r="X134" s="806" t="inlineStr">
        <is>
          <t>Yes — on Tract 2 owner list</t>
        </is>
      </c>
      <c r="Y134" s="806" t="inlineStr">
        <is>
          <t>Candidate 0.0025269435354467 (helper — confirm from image)</t>
        </is>
      </c>
      <c r="Z134" s="806" t="inlineStr">
        <is>
          <t>Medium — helper value</t>
        </is>
      </c>
      <c r="AA134" s="807" t="inlineStr">
        <is>
          <t>Mineral Deed — Clarence C. Bain to William Clifton Bain (984/181)</t>
        </is>
      </c>
      <c r="AB134" s="808" t="n"/>
    </row>
    <row r="135" ht="48.75" customHeight="1">
      <c r="A135" s="806" t="inlineStr">
        <is>
          <t>1988-004481</t>
        </is>
      </c>
      <c r="B135" s="806" t="n"/>
      <c r="C135" s="806" t="inlineStr">
        <is>
          <t>MD</t>
        </is>
      </c>
      <c r="D135" s="806" t="inlineStr">
        <is>
          <t>984/183</t>
        </is>
      </c>
      <c r="E135" s="807" t="n">
        <v>32344</v>
      </c>
      <c r="F135" s="808" t="n">
        <v>32344</v>
      </c>
      <c r="G135" s="809" t="inlineStr">
        <is>
          <t>Clarence C. Bain</t>
        </is>
      </c>
      <c r="H135" s="809" t="inlineStr">
        <is>
          <t>Michael Lee Bain</t>
        </is>
      </c>
      <c r="I135" s="810" t="inlineStr">
        <is>
          <t>S/2 SE/4, NW/4 SE/4, SW/4 NE/4 of 31-12N-24W (AOL)</t>
        </is>
      </c>
      <c r="J135" s="811" t="inlineStr">
        <is>
          <t>2/791.47 interest in 2 sections</t>
        </is>
      </c>
      <c r="K135" s="812" t="inlineStr">
        <is>
          <t>OKCountyRecords: 1988-004481</t>
        </is>
      </c>
      <c r="L135" s="806" t="inlineStr">
        <is>
          <t>Mineral; basis Conv Amt(dec). Gross=tract-map basis.</t>
        </is>
      </c>
      <c r="M135" s="806" t="inlineStr">
        <is>
          <t>CURRENT OWNER SOURCE</t>
        </is>
      </c>
      <c r="N135" s="806" t="n"/>
      <c r="O135" s="806" t="inlineStr">
        <is>
          <t>OUTSIDE LANDS</t>
        </is>
      </c>
      <c r="P135" s="807" t="inlineStr">
        <is>
          <t>Chain — minerals</t>
        </is>
      </c>
      <c r="Q135" s="808" t="inlineStr">
        <is>
          <t>Yes</t>
        </is>
      </c>
      <c r="R135" s="809" t="inlineStr">
        <is>
          <t>No</t>
        </is>
      </c>
      <c r="S135" s="809" t="inlineStr">
        <is>
          <t>Yes</t>
        </is>
      </c>
      <c r="T135" s="810" t="inlineStr">
        <is>
          <t>No</t>
        </is>
      </c>
      <c r="U135" s="811" t="inlineStr">
        <is>
          <t>Yes: 2 (legal supports)</t>
        </is>
      </c>
      <c r="V135" s="812" t="inlineStr">
        <is>
          <t>High</t>
        </is>
      </c>
      <c r="W135" s="806" t="inlineStr">
        <is>
          <t>Yes — prior grantee match</t>
        </is>
      </c>
      <c r="X135" s="806" t="inlineStr">
        <is>
          <t>Yes — on Tract 2 owner list</t>
        </is>
      </c>
      <c r="Y135" s="806" t="inlineStr">
        <is>
          <t>Candidate 0.0025269435354467 (helper — confirm from image)</t>
        </is>
      </c>
      <c r="Z135" s="806" t="inlineStr">
        <is>
          <t>Medium — helper value</t>
        </is>
      </c>
      <c r="AA135" s="807" t="inlineStr">
        <is>
          <t>Mineral Deed — Clarence C. Bain to Michael Lee Bain (984/183)</t>
        </is>
      </c>
      <c r="AB135" s="808" t="n"/>
    </row>
    <row r="136" ht="48.75" customHeight="1">
      <c r="A136" s="806" t="inlineStr">
        <is>
          <t>1988-004482</t>
        </is>
      </c>
      <c r="B136" s="806" t="n"/>
      <c r="C136" s="806" t="inlineStr">
        <is>
          <t>MD</t>
        </is>
      </c>
      <c r="D136" s="806" t="inlineStr">
        <is>
          <t>984/185</t>
        </is>
      </c>
      <c r="E136" s="807" t="n">
        <v>32344</v>
      </c>
      <c r="F136" s="808" t="n">
        <v>32344</v>
      </c>
      <c r="G136" s="809" t="inlineStr">
        <is>
          <t>Clarence C. Bain</t>
        </is>
      </c>
      <c r="H136" s="809" t="inlineStr">
        <is>
          <t>Paul Milton Bain</t>
        </is>
      </c>
      <c r="I136" s="810" t="inlineStr">
        <is>
          <t>S/2 SE/4, NW/4 SE/4, SW/4 NE/4 of 31-12N-24W (AOL)</t>
        </is>
      </c>
      <c r="J136" s="811" t="inlineStr">
        <is>
          <t>2/791.47 interest in 2 sections</t>
        </is>
      </c>
      <c r="K136" s="812" t="inlineStr">
        <is>
          <t>OKCountyRecords: 1988-004482</t>
        </is>
      </c>
      <c r="L136" s="806" t="inlineStr">
        <is>
          <t>Mineral; basis Conv Amt(dec). Gross=tract-map basis.</t>
        </is>
      </c>
      <c r="M136" s="806" t="inlineStr">
        <is>
          <t>CURRENT OWNER SOURCE</t>
        </is>
      </c>
      <c r="N136" s="806" t="n"/>
      <c r="O136" s="806" t="inlineStr">
        <is>
          <t>OUTSIDE LANDS</t>
        </is>
      </c>
      <c r="P136" s="807" t="inlineStr">
        <is>
          <t>Chain — minerals</t>
        </is>
      </c>
      <c r="Q136" s="808" t="inlineStr">
        <is>
          <t>Yes</t>
        </is>
      </c>
      <c r="R136" s="809" t="inlineStr">
        <is>
          <t>No</t>
        </is>
      </c>
      <c r="S136" s="809" t="inlineStr">
        <is>
          <t>Yes</t>
        </is>
      </c>
      <c r="T136" s="810" t="inlineStr">
        <is>
          <t>No</t>
        </is>
      </c>
      <c r="U136" s="811" t="inlineStr">
        <is>
          <t>Yes: 2 (legal supports)</t>
        </is>
      </c>
      <c r="V136" s="812" t="inlineStr">
        <is>
          <t>High</t>
        </is>
      </c>
      <c r="W136" s="806" t="inlineStr">
        <is>
          <t>Yes — prior grantee match</t>
        </is>
      </c>
      <c r="X136" s="806" t="inlineStr">
        <is>
          <t>Yes — on Tract 2 owner list</t>
        </is>
      </c>
      <c r="Y136" s="806" t="inlineStr">
        <is>
          <t>Candidate 0.0025269435354467 (helper — confirm from image)</t>
        </is>
      </c>
      <c r="Z136" s="806" t="inlineStr">
        <is>
          <t>Medium — helper value</t>
        </is>
      </c>
      <c r="AA136" s="807" t="inlineStr">
        <is>
          <t>Mineral Deed — Clarence C. Bain to Paul Milton Bain (984/185)</t>
        </is>
      </c>
      <c r="AB136" s="808" t="n"/>
    </row>
    <row r="137" ht="48.75" customHeight="1">
      <c r="A137" s="806" t="inlineStr">
        <is>
          <t>1988-004483</t>
        </is>
      </c>
      <c r="B137" s="806" t="n"/>
      <c r="C137" s="806" t="inlineStr">
        <is>
          <t>MD</t>
        </is>
      </c>
      <c r="D137" s="806" t="inlineStr">
        <is>
          <t>984/187</t>
        </is>
      </c>
      <c r="E137" s="807" t="n">
        <v>32344</v>
      </c>
      <c r="F137" s="808" t="n">
        <v>32344</v>
      </c>
      <c r="G137" s="809" t="inlineStr">
        <is>
          <t>Clarence C. Bain</t>
        </is>
      </c>
      <c r="H137" s="809" t="inlineStr">
        <is>
          <t>Ronald Dean Bain</t>
        </is>
      </c>
      <c r="I137" s="810" t="inlineStr">
        <is>
          <t>S/2 SE/4, NW/4 SE/4, SW/4 NE/4 of 31-12N-24W (AOL)</t>
        </is>
      </c>
      <c r="J137" s="811" t="inlineStr">
        <is>
          <t>2/791.47 interest in 2 sections</t>
        </is>
      </c>
      <c r="K137" s="812" t="inlineStr">
        <is>
          <t>OKCountyRecords: 1988-004483</t>
        </is>
      </c>
      <c r="L137" s="806" t="inlineStr">
        <is>
          <t>Mineral; basis Conv Amt(dec). Gross=tract-map basis.</t>
        </is>
      </c>
      <c r="M137" s="806" t="n"/>
      <c r="N137" s="806" t="n"/>
      <c r="O137" s="806" t="inlineStr">
        <is>
          <t>OUTSIDE LANDS</t>
        </is>
      </c>
      <c r="P137" s="807" t="inlineStr">
        <is>
          <t>Chain — minerals</t>
        </is>
      </c>
      <c r="Q137" s="808" t="inlineStr">
        <is>
          <t>Yes</t>
        </is>
      </c>
      <c r="R137" s="809" t="inlineStr">
        <is>
          <t>No</t>
        </is>
      </c>
      <c r="S137" s="809" t="inlineStr">
        <is>
          <t>Yes</t>
        </is>
      </c>
      <c r="T137" s="810" t="inlineStr">
        <is>
          <t>No</t>
        </is>
      </c>
      <c r="U137" s="811" t="inlineStr">
        <is>
          <t>Yes: 2 (legal supports)</t>
        </is>
      </c>
      <c r="V137" s="812" t="inlineStr">
        <is>
          <t>High</t>
        </is>
      </c>
      <c r="W137" s="806" t="inlineStr">
        <is>
          <t>Yes — prior grantee match</t>
        </is>
      </c>
      <c r="X137" s="806" t="inlineStr">
        <is>
          <t>Yes — on Tract 2 owner list</t>
        </is>
      </c>
      <c r="Y137" s="806" t="inlineStr">
        <is>
          <t>Candidate 0.0025269435354467 (helper — confirm from image)</t>
        </is>
      </c>
      <c r="Z137" s="806" t="inlineStr">
        <is>
          <t>Medium — helper value</t>
        </is>
      </c>
      <c r="AA137" s="807" t="inlineStr">
        <is>
          <t>Mineral Deed — Clarence C. Bain to Ronald Dean Bain (984/187)</t>
        </is>
      </c>
      <c r="AB137" s="808" t="n"/>
    </row>
    <row r="138" ht="60" customHeight="1">
      <c r="A138" s="806" t="inlineStr">
        <is>
          <t>1988-004635</t>
        </is>
      </c>
      <c r="B138" s="806" t="n"/>
      <c r="C138" s="806" t="inlineStr">
        <is>
          <t>Order and DEC</t>
        </is>
      </c>
      <c r="D138" s="806" t="inlineStr">
        <is>
          <t>986/185</t>
        </is>
      </c>
      <c r="E138" s="807" t="n">
        <v>32350</v>
      </c>
      <c r="F138" s="808" t="n">
        <v>32350</v>
      </c>
      <c r="G138" s="809" t="inlineStr">
        <is>
          <t>Beckham County Court,
RE: In the Matter of the Estate of Margaret Gray, Deceased</t>
        </is>
      </c>
      <c r="H138" s="809" t="inlineStr">
        <is>
          <t>Murrell A. Gray, 1/3,
Fred A. Standiford, Jr., 1/3,
Alfred W. Standiford, 1/3</t>
        </is>
      </c>
      <c r="I138" s="810" t="inlineStr">
        <is>
          <t>SE/4 SW/4 of 31-12N-24W (AOL)</t>
        </is>
      </c>
      <c r="J138" s="811" t="inlineStr">
        <is>
          <t>ARTI, An undivided 7/48ths interest
(5.8333 min. ac.)</t>
        </is>
      </c>
      <c r="K138" s="812" t="inlineStr">
        <is>
          <t>OKCountyRecords: 1988-004635</t>
        </is>
      </c>
      <c r="L138" s="806" t="inlineStr">
        <is>
          <t>Mineral; basis Conv Amt(dec). Gross=tract-map basis.</t>
        </is>
      </c>
      <c r="M138" s="806" t="inlineStr">
        <is>
          <t>CURRENT OWNER SOURCE</t>
        </is>
      </c>
      <c r="N138" s="806" t="n"/>
      <c r="O138" s="806" t="inlineStr">
        <is>
          <t>OUTSIDE LANDS</t>
        </is>
      </c>
      <c r="P138" s="807" t="inlineStr">
        <is>
          <t>Chain — title support (succession/entity/probate)</t>
        </is>
      </c>
      <c r="Q138" s="808" t="inlineStr">
        <is>
          <t>Yes</t>
        </is>
      </c>
      <c r="R138" s="809" t="inlineStr">
        <is>
          <t>No</t>
        </is>
      </c>
      <c r="S138" s="809" t="inlineStr">
        <is>
          <t>Yes</t>
        </is>
      </c>
      <c r="T138" s="810" t="inlineStr">
        <is>
          <t>No</t>
        </is>
      </c>
      <c r="U138" s="814" t="inlineStr">
        <is>
          <t>Yes: 5 (legal supports)</t>
        </is>
      </c>
      <c r="V138" s="812" t="inlineStr">
        <is>
          <t>High</t>
        </is>
      </c>
      <c r="W138" s="806" t="inlineStr">
        <is>
          <t>Review — no exact prior-grantee match</t>
        </is>
      </c>
      <c r="X138" s="806" t="inlineStr">
        <is>
          <t>Review</t>
        </is>
      </c>
      <c r="Y138" s="806" t="inlineStr">
        <is>
          <t>Candidate 1 (helper — confirm from image)</t>
        </is>
      </c>
      <c r="Z138" s="806" t="inlineStr">
        <is>
          <t>Medium — helper value</t>
        </is>
      </c>
      <c r="AA138" s="807" t="inlineStr">
        <is>
          <t>Order and Final Decree — Beckham County Court, to Murrell A. Gray, 1/3, (986/185)</t>
        </is>
      </c>
      <c r="AB138" s="808" t="inlineStr">
        <is>
          <t>Needs source review: grantor source</t>
        </is>
      </c>
    </row>
    <row r="139" ht="72" customHeight="1">
      <c r="A139" s="806" t="inlineStr">
        <is>
          <t>1988-005620</t>
        </is>
      </c>
      <c r="B139" s="820" t="n"/>
      <c r="C139" s="806" t="inlineStr">
        <is>
          <t>MD</t>
        </is>
      </c>
      <c r="D139" s="806" t="inlineStr">
        <is>
          <t>998/204</t>
        </is>
      </c>
      <c r="E139" s="807" t="n">
        <v>32405</v>
      </c>
      <c r="F139" s="808" t="n">
        <v>32405</v>
      </c>
      <c r="G139" s="809" t="inlineStr">
        <is>
          <t>Cimarron Mineral Corporation</t>
        </is>
      </c>
      <c r="H139" s="809" t="inlineStr">
        <is>
          <t>Inter-American Corporation</t>
        </is>
      </c>
      <c r="I139" s="810" t="inlineStr">
        <is>
          <t>NE/4 SE/4, SE/4 NE/4, N/2 NE/4 SW/4, E/2 NW/4 of 31-12N-24W (AOL)</t>
        </is>
      </c>
      <c r="J139" s="811" t="inlineStr">
        <is>
          <t>ARTI, see 897/244</t>
        </is>
      </c>
      <c r="K139" s="812" t="inlineStr">
        <is>
          <t>OKCountyRecords: 1988-005620</t>
        </is>
      </c>
      <c r="L139" s="806" t="inlineStr">
        <is>
          <t>Mineral; basis Conv Amt(dec). Gross=tract-map basis.</t>
        </is>
      </c>
      <c r="M139" s="820" t="inlineStr">
        <is>
          <t>CURRENT OWNER SOURCE</t>
        </is>
      </c>
      <c r="N139" s="806" t="n"/>
      <c r="O139" s="806" t="inlineStr">
        <is>
          <t>OUTSIDE LANDS</t>
        </is>
      </c>
      <c r="P139" s="807" t="inlineStr">
        <is>
          <t>Chain — minerals</t>
        </is>
      </c>
      <c r="Q139" s="808" t="inlineStr">
        <is>
          <t>Yes</t>
        </is>
      </c>
      <c r="R139" s="809" t="inlineStr">
        <is>
          <t>No</t>
        </is>
      </c>
      <c r="S139" s="809" t="inlineStr">
        <is>
          <t>Yes</t>
        </is>
      </c>
      <c r="T139" s="810" t="inlineStr">
        <is>
          <t>No</t>
        </is>
      </c>
      <c r="U139" s="811" t="inlineStr">
        <is>
          <t>Legal maps to 1, 3, 4, 7, 10; helper says 1, 3, 4, 7, 8</t>
        </is>
      </c>
      <c r="V139" s="812" t="inlineStr">
        <is>
          <t>Review</t>
        </is>
      </c>
      <c r="W139" s="806" t="inlineStr">
        <is>
          <t>Review — no exact prior-grantee match</t>
        </is>
      </c>
      <c r="X139" s="820" t="inlineStr">
        <is>
          <t>Yes — on Tract 3 owner list</t>
        </is>
      </c>
      <c r="Y139" s="806" t="inlineStr">
        <is>
          <t>Candidate 1 (helper — confirm from image)</t>
        </is>
      </c>
      <c r="Z139" s="806" t="inlineStr">
        <is>
          <t>Medium — helper value</t>
        </is>
      </c>
      <c r="AA139" s="807" t="inlineStr">
        <is>
          <t>Mineral Deed — Cimarron Mineral Corporation to Inter-American Corporation (998/204)</t>
        </is>
      </c>
      <c r="AB139" s="808" t="inlineStr">
        <is>
          <t>Needs source review: tract, grantor source</t>
        </is>
      </c>
    </row>
    <row r="140" ht="48.75" customHeight="1">
      <c r="A140" s="806" t="inlineStr">
        <is>
          <t>1988-006565</t>
        </is>
      </c>
      <c r="B140" s="806" t="n"/>
      <c r="C140" s="806" t="inlineStr">
        <is>
          <t>MD</t>
        </is>
      </c>
      <c r="D140" s="806" t="inlineStr">
        <is>
          <t>1009/25</t>
        </is>
      </c>
      <c r="E140" s="807" t="n">
        <v>32449</v>
      </c>
      <c r="F140" s="808" t="n">
        <v>32449</v>
      </c>
      <c r="G140" s="809" t="inlineStr">
        <is>
          <t>Dow C. Bain</t>
        </is>
      </c>
      <c r="H140" s="809" t="inlineStr">
        <is>
          <t>Dow C. Bain, (and OR) Edris O. Bain, JTWROS</t>
        </is>
      </c>
      <c r="I140" s="810" t="inlineStr">
        <is>
          <t>SW/4 NE/4, NW/4 SE/4, S/2 SE/4 of 31-12N-24W (AOL)</t>
        </is>
      </c>
      <c r="J140" s="814" t="inlineStr">
        <is>
          <t>8.0862 acres.</t>
        </is>
      </c>
      <c r="K140" s="812" t="inlineStr">
        <is>
          <t>OKCountyRecords: 1988-006565</t>
        </is>
      </c>
      <c r="L140" s="806" t="inlineStr">
        <is>
          <t>Mineral; basis Conv Amt(dec). Gross=tract-map basis.</t>
        </is>
      </c>
      <c r="M140" s="806" t="inlineStr">
        <is>
          <t>REVIEW</t>
        </is>
      </c>
      <c r="N140" s="806" t="inlineStr">
        <is>
          <t>Conveys 8.0862 acres per notes; conv. dec = 8.0862/gross. Verify denominator/tract from image.</t>
        </is>
      </c>
      <c r="O140" s="806" t="inlineStr">
        <is>
          <t>OUTSIDE LANDS</t>
        </is>
      </c>
      <c r="P140" s="807" t="inlineStr">
        <is>
          <t>Chain — minerals</t>
        </is>
      </c>
      <c r="Q140" s="808" t="inlineStr">
        <is>
          <t>Yes</t>
        </is>
      </c>
      <c r="R140" s="809" t="inlineStr">
        <is>
          <t>No</t>
        </is>
      </c>
      <c r="S140" s="809" t="inlineStr">
        <is>
          <t>Yes</t>
        </is>
      </c>
      <c r="T140" s="810" t="inlineStr">
        <is>
          <t>No</t>
        </is>
      </c>
      <c r="U140" s="814" t="inlineStr">
        <is>
          <t>Yes: 2 (legal supports)</t>
        </is>
      </c>
      <c r="V140" s="812" t="inlineStr">
        <is>
          <t>High</t>
        </is>
      </c>
      <c r="W140" s="806" t="inlineStr">
        <is>
          <t>Yes — prior grantee match</t>
        </is>
      </c>
      <c r="X140" s="806" t="inlineStr">
        <is>
          <t>Yes — on Tract 2 owner list</t>
        </is>
      </c>
      <c r="Y140" s="806" t="inlineStr">
        <is>
          <t>Candidate 0.05053875 (helper — confirm from image)</t>
        </is>
      </c>
      <c r="Z140" s="806" t="inlineStr">
        <is>
          <t>Medium — helper value</t>
        </is>
      </c>
      <c r="AA140" s="807" t="inlineStr">
        <is>
          <t>Mineral Deed — Dow C. Bain to Dow C. Bain, (and OR) Edris O. (1009/25)</t>
        </is>
      </c>
      <c r="AB140" s="808" t="n"/>
    </row>
    <row r="141" ht="108" customHeight="1">
      <c r="A141" s="806" t="inlineStr">
        <is>
          <t>1989-000424</t>
        </is>
      </c>
      <c r="B141" s="821" t="n"/>
      <c r="C141" s="806" t="inlineStr">
        <is>
          <t>Miscellaneous</t>
        </is>
      </c>
      <c r="D141" s="806" t="inlineStr">
        <is>
          <t>1030/176</t>
        </is>
      </c>
      <c r="E141" s="807" t="n">
        <v>32531</v>
      </c>
      <c r="F141" s="808" t="n">
        <v>32531</v>
      </c>
      <c r="G141" s="809" t="inlineStr">
        <is>
          <t>Bank of Western Oklahoma</t>
        </is>
      </c>
      <c r="H141" s="809" t="inlineStr">
        <is>
          <t>The Public</t>
        </is>
      </c>
      <c r="I141" s="810" t="inlineStr">
        <is>
          <t>31-12N-24W (AOL)</t>
        </is>
      </c>
      <c r="J141" s="811" t="inlineStr">
        <is>
          <t>See instrument</t>
        </is>
      </c>
      <c r="K141" s="812" t="inlineStr">
        <is>
          <t>OKCountyRecords: 1989-000424</t>
        </is>
      </c>
      <c r="L141" s="806" t="inlineStr">
        <is>
          <t>Other (non-mineral; excluded from mineral NMA). All-section coverage. Gross=tract-map basis.</t>
        </is>
      </c>
      <c r="M141" s="821" t="inlineStr">
        <is>
          <t>OK</t>
        </is>
      </c>
      <c r="N141" s="806" t="inlineStr">
        <is>
          <t>Non-conveying — notice/affidavit/address change (The Public).</t>
        </is>
      </c>
      <c r="O141" s="806" t="inlineStr">
        <is>
          <t>OUTSIDE LANDS</t>
        </is>
      </c>
      <c r="P141" s="807" t="inlineStr">
        <is>
          <t>Review — read instrument (type unclear)</t>
        </is>
      </c>
      <c r="Q141" s="808" t="inlineStr">
        <is>
          <t>Review</t>
        </is>
      </c>
      <c r="R141" s="809" t="inlineStr">
        <is>
          <t>Review</t>
        </is>
      </c>
      <c r="S141" s="809" t="inlineStr">
        <is>
          <t>Review</t>
        </is>
      </c>
      <c r="T141" s="810" t="inlineStr">
        <is>
          <t>Review</t>
        </is>
      </c>
      <c r="U141" s="811" t="inlineStr">
        <is>
          <t>Yes: 1, 8 (broad legal)</t>
        </is>
      </c>
      <c r="V141" s="812" t="inlineStr">
        <is>
          <t>Medium</t>
        </is>
      </c>
      <c r="W141" s="806" t="inlineStr">
        <is>
          <t>Review — no exact prior-grantee match</t>
        </is>
      </c>
      <c r="X141" s="821" t="inlineStr">
        <is>
          <t>Review</t>
        </is>
      </c>
      <c r="Y141" s="806" t="inlineStr">
        <is>
          <t>Interest amount needs review</t>
        </is>
      </c>
      <c r="Z141" s="806" t="inlineStr">
        <is>
          <t>Review</t>
        </is>
      </c>
      <c r="AA141" s="807" t="inlineStr">
        <is>
          <t>Miscellaneous — Bank of Western Oklahoma to The Public (1030/176)</t>
        </is>
      </c>
      <c r="AB141" s="808" t="inlineStr">
        <is>
          <t>Needs source review: grantor source, interest amount, instrument type</t>
        </is>
      </c>
    </row>
    <row r="142" ht="84" customHeight="1">
      <c r="A142" s="806" t="inlineStr">
        <is>
          <t>1989-002065</t>
        </is>
      </c>
      <c r="B142" s="806" t="n"/>
      <c r="C142" s="806" t="inlineStr">
        <is>
          <t>Affidavit</t>
        </is>
      </c>
      <c r="D142" s="806" t="inlineStr">
        <is>
          <t>1047/68</t>
        </is>
      </c>
      <c r="E142" s="807" t="n">
        <v>32531</v>
      </c>
      <c r="F142" s="808" t="n">
        <v>32601</v>
      </c>
      <c r="G142" s="809" t="inlineStr">
        <is>
          <t>Black Hawk Holding Company,
Roland E. Sledge</t>
        </is>
      </c>
      <c r="H142" s="809" t="inlineStr">
        <is>
          <t>The Public</t>
        </is>
      </c>
      <c r="I142" s="813" t="inlineStr">
        <is>
          <t>All of 31-12N-24W (AOL)</t>
        </is>
      </c>
      <c r="J142" s="811" t="inlineStr">
        <is>
          <t>change of address</t>
        </is>
      </c>
      <c r="K142" s="812" t="inlineStr">
        <is>
          <t>OKCountyRecords: 1989-002065</t>
        </is>
      </c>
      <c r="L142" s="806" t="inlineStr">
        <is>
          <t>Other (non-mineral; excluded from mineral NMA). All-section coverage. Gross=tract-map basis.</t>
        </is>
      </c>
      <c r="M142" s="806" t="inlineStr">
        <is>
          <t>OK</t>
        </is>
      </c>
      <c r="N142" s="806" t="inlineStr">
        <is>
          <t>Non-conveying — notice/affidavit/address change (The Public).</t>
        </is>
      </c>
      <c r="O142" s="806" t="inlineStr">
        <is>
          <t>OUTSIDE LANDS</t>
        </is>
      </c>
      <c r="P142" s="807" t="inlineStr">
        <is>
          <t>Chain — title support (succession/entity/probate)</t>
        </is>
      </c>
      <c r="Q142" s="808" t="inlineStr">
        <is>
          <t>Yes</t>
        </is>
      </c>
      <c r="R142" s="809" t="inlineStr">
        <is>
          <t>No</t>
        </is>
      </c>
      <c r="S142" s="809" t="inlineStr">
        <is>
          <t>Yes</t>
        </is>
      </c>
      <c r="T142" s="813" t="inlineStr">
        <is>
          <t>No</t>
        </is>
      </c>
      <c r="U142" s="811" t="inlineStr">
        <is>
          <t>Yes: 1, 8 (broad legal)</t>
        </is>
      </c>
      <c r="V142" s="812" t="inlineStr">
        <is>
          <t>Medium</t>
        </is>
      </c>
      <c r="W142" s="806" t="inlineStr">
        <is>
          <t>Review — no exact prior-grantee match</t>
        </is>
      </c>
      <c r="X142" s="806" t="inlineStr">
        <is>
          <t>Review</t>
        </is>
      </c>
      <c r="Y142" s="806" t="inlineStr">
        <is>
          <t>Interest amount needs review</t>
        </is>
      </c>
      <c r="Z142" s="806" t="inlineStr">
        <is>
          <t>Review</t>
        </is>
      </c>
      <c r="AA142" s="807" t="inlineStr">
        <is>
          <t>Affidavit — Black Hawk Holding Company, to The Public (1047/68)</t>
        </is>
      </c>
      <c r="AB142" s="808" t="inlineStr">
        <is>
          <t>Needs source review: grantor source, interest amount</t>
        </is>
      </c>
    </row>
    <row r="143" ht="60" customHeight="1">
      <c r="A143" s="806" t="inlineStr">
        <is>
          <t>1989-001220</t>
        </is>
      </c>
      <c r="B143" s="806" t="n"/>
      <c r="C143" s="806" t="inlineStr">
        <is>
          <t>MD</t>
        </is>
      </c>
      <c r="D143" s="806" t="inlineStr">
        <is>
          <t>1038/219</t>
        </is>
      </c>
      <c r="E143" s="807" t="n">
        <v>32566</v>
      </c>
      <c r="F143" s="808" t="n">
        <v>32566</v>
      </c>
      <c r="G143" s="809" t="inlineStr">
        <is>
          <t>Alfred William Standiford</t>
        </is>
      </c>
      <c r="H143" s="809" t="inlineStr">
        <is>
          <t>Shaun S. Walters</t>
        </is>
      </c>
      <c r="I143" s="810" t="inlineStr">
        <is>
          <t>SE/4 SW/4 of 31-12N-24W (AOL)</t>
        </is>
      </c>
      <c r="J143" s="811" t="inlineStr">
        <is>
          <t>1/6 of 7/40 interest (0.9722 NMA)
from 1/3 of An undivided 7/48ths interest (5.8333 min. ac.) from 1126/234</t>
        </is>
      </c>
      <c r="K143" s="812" t="inlineStr">
        <is>
          <t>OKCountyRecords: 1989-001220</t>
        </is>
      </c>
      <c r="L143" s="806" t="inlineStr">
        <is>
          <t>Mineral; basis Conv Amt(dec). Gross=tract-map basis.</t>
        </is>
      </c>
      <c r="M143" s="806" t="inlineStr">
        <is>
          <t>CURRENT OWNER SOURCE</t>
        </is>
      </c>
      <c r="N143" s="806" t="inlineStr">
        <is>
          <t>Conveys 0.9722 NMA per notes; conv. dec = 0.9722/gross. Verify denominator/tract from image.</t>
        </is>
      </c>
      <c r="O143" s="806" t="inlineStr">
        <is>
          <t>OUTSIDE LANDS</t>
        </is>
      </c>
      <c r="P143" s="807" t="inlineStr">
        <is>
          <t>Chain — minerals</t>
        </is>
      </c>
      <c r="Q143" s="808" t="inlineStr">
        <is>
          <t>Yes</t>
        </is>
      </c>
      <c r="R143" s="809" t="inlineStr">
        <is>
          <t>No</t>
        </is>
      </c>
      <c r="S143" s="809" t="inlineStr">
        <is>
          <t>Yes</t>
        </is>
      </c>
      <c r="T143" s="810" t="inlineStr">
        <is>
          <t>No</t>
        </is>
      </c>
      <c r="U143" s="814" t="inlineStr">
        <is>
          <t>Yes: 5 (legal supports)</t>
        </is>
      </c>
      <c r="V143" s="812" t="inlineStr">
        <is>
          <t>High</t>
        </is>
      </c>
      <c r="W143" s="806" t="inlineStr">
        <is>
          <t>Review — no exact prior-grantee match</t>
        </is>
      </c>
      <c r="X143" s="806" t="inlineStr">
        <is>
          <t>Yes — on Tract 5 owner list</t>
        </is>
      </c>
      <c r="Y143" s="806" t="inlineStr">
        <is>
          <t>Candidate 0.00810166666666667 (helper — confirm from image)</t>
        </is>
      </c>
      <c r="Z143" s="806" t="inlineStr">
        <is>
          <t>Medium — helper value</t>
        </is>
      </c>
      <c r="AA143" s="807" t="inlineStr">
        <is>
          <t>Mineral Deed — Alfred William Standiford to Shaun S. Walters (1038/219)</t>
        </is>
      </c>
      <c r="AB143" s="808" t="inlineStr">
        <is>
          <t>Needs source review: grantor source</t>
        </is>
      </c>
    </row>
    <row r="144" ht="60" customHeight="1">
      <c r="A144" s="806" t="inlineStr">
        <is>
          <t>1989-001559</t>
        </is>
      </c>
      <c r="B144" s="806" t="n"/>
      <c r="C144" s="806" t="inlineStr">
        <is>
          <t>DEC</t>
        </is>
      </c>
      <c r="D144" s="806" t="inlineStr">
        <is>
          <t>1042/126</t>
        </is>
      </c>
      <c r="E144" s="807" t="n">
        <v>32579</v>
      </c>
      <c r="F144" s="808" t="n">
        <v>32579</v>
      </c>
      <c r="G144" s="809" t="inlineStr">
        <is>
          <t>Beckham County Court,
RE: In the Matter of the Estate of Murrell A. Gray, Deceased</t>
        </is>
      </c>
      <c r="H144" s="809" t="inlineStr">
        <is>
          <t>Allen Gray,
The Public</t>
        </is>
      </c>
      <c r="I144" s="810" t="inlineStr">
        <is>
          <t>SE/4 SW/4 of 31-12N-24W (AOL)</t>
        </is>
      </c>
      <c r="J144" s="811" t="inlineStr">
        <is>
          <t>ARTI, An undivided 7/48ths interest
(5.8333 min. ac.)</t>
        </is>
      </c>
      <c r="K144" s="812" t="inlineStr">
        <is>
          <t>OKCountyRecords: 1989-001559</t>
        </is>
      </c>
      <c r="L144" s="806" t="inlineStr">
        <is>
          <t>Mineral; basis Conv Amt(dec). grantor indexed as 'The Public' — confirm source instrument. Gross=tract-map basis.</t>
        </is>
      </c>
      <c r="M144" s="806" t="inlineStr">
        <is>
          <t>REVIEW</t>
        </is>
      </c>
      <c r="N144" s="806" t="inlineStr">
        <is>
          <t>Confirm conveyed mineral acreage from instrument image — named party indexed under 'The Public' (affidavit/notice); identity resolved.</t>
        </is>
      </c>
      <c r="O144" s="806" t="inlineStr">
        <is>
          <t>OUTSIDE LANDS</t>
        </is>
      </c>
      <c r="P144" s="807" t="inlineStr">
        <is>
          <t>Chain — title support (succession/entity/probate)</t>
        </is>
      </c>
      <c r="Q144" s="808" t="inlineStr">
        <is>
          <t>Yes</t>
        </is>
      </c>
      <c r="R144" s="809" t="inlineStr">
        <is>
          <t>No</t>
        </is>
      </c>
      <c r="S144" s="809" t="inlineStr">
        <is>
          <t>Yes</t>
        </is>
      </c>
      <c r="T144" s="810" t="inlineStr">
        <is>
          <t>No</t>
        </is>
      </c>
      <c r="U144" s="811" t="inlineStr">
        <is>
          <t>Yes: 5 (legal supports)</t>
        </is>
      </c>
      <c r="V144" s="812" t="inlineStr">
        <is>
          <t>High</t>
        </is>
      </c>
      <c r="W144" s="806" t="inlineStr">
        <is>
          <t>Review — no exact prior-grantee match</t>
        </is>
      </c>
      <c r="X144" s="806" t="inlineStr">
        <is>
          <t>Yes — on Tract 5 owner list</t>
        </is>
      </c>
      <c r="Y144" s="806" t="inlineStr">
        <is>
          <t>Candidate 1 (helper — confirm from image)</t>
        </is>
      </c>
      <c r="Z144" s="806" t="inlineStr">
        <is>
          <t>Medium — helper value</t>
        </is>
      </c>
      <c r="AA144" s="807" t="inlineStr">
        <is>
          <t>Final Decree — Beckham County Court, to Allen Gray, (1042/126)</t>
        </is>
      </c>
      <c r="AB144" s="808" t="inlineStr">
        <is>
          <t>Needs source review: grantor source</t>
        </is>
      </c>
    </row>
    <row r="145" ht="48.75" customHeight="1">
      <c r="A145" s="806" t="inlineStr">
        <is>
          <t>1989-002320</t>
        </is>
      </c>
      <c r="B145" s="806" t="n"/>
      <c r="C145" s="806" t="inlineStr">
        <is>
          <t>MD</t>
        </is>
      </c>
      <c r="D145" s="806" t="inlineStr">
        <is>
          <t>1049/289</t>
        </is>
      </c>
      <c r="E145" s="807" t="n">
        <v>32612</v>
      </c>
      <c r="F145" s="808" t="n">
        <v>32612</v>
      </c>
      <c r="G145" s="809" t="inlineStr">
        <is>
          <t>Clarence C. Bain</t>
        </is>
      </c>
      <c r="H145" s="809" t="inlineStr">
        <is>
          <t>William Clifton Bain</t>
        </is>
      </c>
      <c r="I145" s="810" t="inlineStr">
        <is>
          <t>S/2 SE/4, NW/4 SE/4, SW/4 NE/4 of 31-12N-24W (AOL)</t>
        </is>
      </c>
      <c r="J145" s="814" t="inlineStr">
        <is>
          <t>3/791.47 interest in 2 sections</t>
        </is>
      </c>
      <c r="K145" s="812" t="inlineStr">
        <is>
          <t>OKCountyRecords: 1989-002320</t>
        </is>
      </c>
      <c r="L145" s="806" t="inlineStr">
        <is>
          <t>Mineral; basis Conv Amt(dec). Gross=tract-map basis.</t>
        </is>
      </c>
      <c r="M145" s="806" t="inlineStr">
        <is>
          <t>CURRENT OWNER SOURCE</t>
        </is>
      </c>
      <c r="N145" s="806" t="n"/>
      <c r="O145" s="806" t="inlineStr">
        <is>
          <t>OUTSIDE LANDS</t>
        </is>
      </c>
      <c r="P145" s="807" t="inlineStr">
        <is>
          <t>Chain — minerals</t>
        </is>
      </c>
      <c r="Q145" s="808" t="inlineStr">
        <is>
          <t>Yes</t>
        </is>
      </c>
      <c r="R145" s="809" t="inlineStr">
        <is>
          <t>No</t>
        </is>
      </c>
      <c r="S145" s="809" t="inlineStr">
        <is>
          <t>Yes</t>
        </is>
      </c>
      <c r="T145" s="810" t="inlineStr">
        <is>
          <t>No</t>
        </is>
      </c>
      <c r="U145" s="814" t="inlineStr">
        <is>
          <t>Yes: 2 (legal supports)</t>
        </is>
      </c>
      <c r="V145" s="812" t="inlineStr">
        <is>
          <t>High</t>
        </is>
      </c>
      <c r="W145" s="806" t="inlineStr">
        <is>
          <t>Yes — prior grantee match</t>
        </is>
      </c>
      <c r="X145" s="806" t="inlineStr">
        <is>
          <t>Yes — on Tract 2 owner list</t>
        </is>
      </c>
      <c r="Y145" s="806" t="inlineStr">
        <is>
          <t>Candidate 0.00379041530317005 (helper — confirm from image)</t>
        </is>
      </c>
      <c r="Z145" s="806" t="inlineStr">
        <is>
          <t>Medium — helper value</t>
        </is>
      </c>
      <c r="AA145" s="807" t="inlineStr">
        <is>
          <t>Mineral Deed — Clarence C. Bain to William Clifton Bain (1049/289)</t>
        </is>
      </c>
      <c r="AB145" s="808" t="n"/>
    </row>
    <row r="146" ht="48.75" customHeight="1">
      <c r="A146" s="822" t="inlineStr">
        <is>
          <t>1989-002321</t>
        </is>
      </c>
      <c r="B146" s="822" t="n"/>
      <c r="C146" s="822" t="inlineStr">
        <is>
          <t>MD</t>
        </is>
      </c>
      <c r="D146" s="822" t="inlineStr">
        <is>
          <t>1049/291</t>
        </is>
      </c>
      <c r="E146" s="823" t="n">
        <v>32612</v>
      </c>
      <c r="F146" s="824" t="n">
        <v>32612</v>
      </c>
      <c r="G146" s="825" t="inlineStr">
        <is>
          <t>Clarence C. Bain</t>
        </is>
      </c>
      <c r="H146" s="825" t="inlineStr">
        <is>
          <t>Paul Milton Bain</t>
        </is>
      </c>
      <c r="I146" s="815" t="inlineStr">
        <is>
          <t>S/2 SE/4, NW/4 SE/4, SW/4 NE/4 of 31-12N-24W (AOL)</t>
        </is>
      </c>
      <c r="J146" s="826" t="inlineStr">
        <is>
          <t>3/791.47 interest in 2 sections</t>
        </is>
      </c>
      <c r="K146" s="812" t="inlineStr">
        <is>
          <t>OKCountyRecords: 1989-002321</t>
        </is>
      </c>
      <c r="L146" s="822" t="inlineStr">
        <is>
          <t>Mineral; basis Conv Amt(dec). Gross=tract-map basis.</t>
        </is>
      </c>
      <c r="M146" s="822" t="inlineStr">
        <is>
          <t>CURRENT OWNER SOURCE</t>
        </is>
      </c>
      <c r="N146" s="822" t="n"/>
      <c r="O146" s="822" t="inlineStr">
        <is>
          <t>OUTSIDE LANDS</t>
        </is>
      </c>
      <c r="P146" s="823" t="inlineStr">
        <is>
          <t>Chain — minerals</t>
        </is>
      </c>
      <c r="Q146" s="824" t="inlineStr">
        <is>
          <t>Yes</t>
        </is>
      </c>
      <c r="R146" s="825" t="inlineStr">
        <is>
          <t>No</t>
        </is>
      </c>
      <c r="S146" s="825" t="inlineStr">
        <is>
          <t>Yes</t>
        </is>
      </c>
      <c r="T146" s="815" t="inlineStr">
        <is>
          <t>No</t>
        </is>
      </c>
      <c r="U146" s="826" t="inlineStr">
        <is>
          <t>Yes: 2 (legal supports)</t>
        </is>
      </c>
      <c r="V146" s="812" t="inlineStr">
        <is>
          <t>High</t>
        </is>
      </c>
      <c r="W146" s="822" t="inlineStr">
        <is>
          <t>Yes — prior grantee match</t>
        </is>
      </c>
      <c r="X146" s="822" t="inlineStr">
        <is>
          <t>Yes — on Tract 2 owner list</t>
        </is>
      </c>
      <c r="Y146" s="822" t="inlineStr">
        <is>
          <t>Candidate 0.00379041530317005 (helper — confirm from image)</t>
        </is>
      </c>
      <c r="Z146" s="822" t="inlineStr">
        <is>
          <t>Medium — helper value</t>
        </is>
      </c>
      <c r="AA146" s="823" t="inlineStr">
        <is>
          <t>Mineral Deed — Clarence C. Bain to Paul Milton Bain (1049/291)</t>
        </is>
      </c>
      <c r="AB146" s="824" t="n"/>
    </row>
    <row r="147" ht="48.75" customHeight="1">
      <c r="A147" s="198" t="inlineStr">
        <is>
          <t>1989-002322</t>
        </is>
      </c>
      <c r="B147" s="198" t="n"/>
      <c r="C147" s="198" t="inlineStr">
        <is>
          <t>MD</t>
        </is>
      </c>
      <c r="D147" s="199" t="inlineStr">
        <is>
          <t>1049/293</t>
        </is>
      </c>
      <c r="E147" s="200" t="n">
        <v>32612</v>
      </c>
      <c r="F147" s="201" t="n">
        <v>32612</v>
      </c>
      <c r="G147" s="202" t="inlineStr">
        <is>
          <t>Clarence C. Bain</t>
        </is>
      </c>
      <c r="H147" s="202" t="inlineStr">
        <is>
          <t>Michael Lee Bain</t>
        </is>
      </c>
      <c r="I147" s="203" t="inlineStr">
        <is>
          <t>S/2 SE/4, NW/4 SE/4, SW/4 NE/4 of 31-12N-24W (AOL)</t>
        </is>
      </c>
      <c r="J147" s="204" t="inlineStr">
        <is>
          <t>3/791.47 interest in 2 sections</t>
        </is>
      </c>
      <c r="K147" s="169" t="inlineStr">
        <is>
          <t>OKCountyRecords: 1989-002322</t>
        </is>
      </c>
      <c r="L147" s="198" t="inlineStr">
        <is>
          <t>Mineral; basis Conv Amt(dec). Gross=tract-map basis.</t>
        </is>
      </c>
      <c r="M147" s="198" t="inlineStr">
        <is>
          <t>CURRENT OWNER SOURCE</t>
        </is>
      </c>
      <c r="N147" s="198" t="n"/>
      <c r="O147" s="199" t="inlineStr">
        <is>
          <t>OUTSIDE LANDS</t>
        </is>
      </c>
      <c r="P147" s="200" t="inlineStr">
        <is>
          <t>Chain — minerals</t>
        </is>
      </c>
      <c r="Q147" s="201" t="inlineStr">
        <is>
          <t>Yes</t>
        </is>
      </c>
      <c r="R147" s="202" t="inlineStr">
        <is>
          <t>No</t>
        </is>
      </c>
      <c r="S147" s="202" t="inlineStr">
        <is>
          <t>Yes</t>
        </is>
      </c>
      <c r="T147" s="203" t="inlineStr">
        <is>
          <t>No</t>
        </is>
      </c>
      <c r="U147" s="204" t="inlineStr">
        <is>
          <t>Yes: 2 (legal supports)</t>
        </is>
      </c>
      <c r="V147" s="169" t="inlineStr">
        <is>
          <t>High</t>
        </is>
      </c>
      <c r="W147" s="198" t="inlineStr">
        <is>
          <t>Yes — prior grantee match</t>
        </is>
      </c>
      <c r="X147" s="198" t="inlineStr">
        <is>
          <t>Yes — on Tract 2 owner list</t>
        </is>
      </c>
      <c r="Y147" s="198" t="inlineStr">
        <is>
          <t>Candidate 0.00379041530317005 (helper — confirm from image)</t>
        </is>
      </c>
      <c r="Z147" s="199" t="inlineStr">
        <is>
          <t>Medium — helper value</t>
        </is>
      </c>
      <c r="AA147" s="200" t="inlineStr">
        <is>
          <t>Mineral Deed — Clarence C. Bain to Michael Lee Bain (1049/293)</t>
        </is>
      </c>
      <c r="AB147" s="201" t="n"/>
    </row>
    <row r="148" ht="48" customHeight="1">
      <c r="A148" s="827" t="inlineStr">
        <is>
          <t>1989-002323</t>
        </is>
      </c>
      <c r="B148" s="827" t="n"/>
      <c r="C148" s="828" t="inlineStr">
        <is>
          <t>MD</t>
        </is>
      </c>
      <c r="D148" s="829" t="inlineStr">
        <is>
          <t>1049/295</t>
        </is>
      </c>
      <c r="E148" s="829" t="n">
        <v>32612</v>
      </c>
      <c r="F148" s="829" t="n">
        <v>32612</v>
      </c>
      <c r="G148" s="830" t="inlineStr">
        <is>
          <t>Clarence C. Bain</t>
        </is>
      </c>
      <c r="H148" s="830" t="inlineStr">
        <is>
          <t>Ronald Dean Bain</t>
        </is>
      </c>
      <c r="I148" s="827" t="inlineStr">
        <is>
          <t>S/2 SE/4, NW/4 SE/4, SW/4 NE/4 of 31-12N-24W (AOL)</t>
        </is>
      </c>
      <c r="J148" s="831" t="inlineStr">
        <is>
          <t>3/791.47 interest in 2 sections</t>
        </is>
      </c>
      <c r="K148" s="832" t="inlineStr">
        <is>
          <t>OKCountyRecords: 1989-002323</t>
        </is>
      </c>
      <c r="L148" s="827" t="inlineStr">
        <is>
          <t>Mineral; basis Conv Amt(dec). Gross=tract-map basis.</t>
        </is>
      </c>
      <c r="M148" s="827" t="n"/>
      <c r="N148" s="828" t="n"/>
      <c r="O148" s="829" t="inlineStr">
        <is>
          <t>OUTSIDE LANDS</t>
        </is>
      </c>
      <c r="P148" s="827" t="inlineStr">
        <is>
          <t>Chain — minerals</t>
        </is>
      </c>
      <c r="Q148" s="827" t="inlineStr">
        <is>
          <t>Yes</t>
        </is>
      </c>
      <c r="R148" s="830" t="inlineStr">
        <is>
          <t>No</t>
        </is>
      </c>
      <c r="S148" s="830" t="inlineStr">
        <is>
          <t>Yes</t>
        </is>
      </c>
      <c r="T148" s="827" t="inlineStr">
        <is>
          <t>No</t>
        </is>
      </c>
      <c r="U148" s="831" t="inlineStr">
        <is>
          <t>Yes: 2 (legal supports)</t>
        </is>
      </c>
      <c r="V148" s="832" t="inlineStr">
        <is>
          <t>High</t>
        </is>
      </c>
      <c r="W148" s="827" t="inlineStr">
        <is>
          <t>Yes — prior grantee match</t>
        </is>
      </c>
      <c r="X148" s="827" t="inlineStr">
        <is>
          <t>Yes — on Tract 2 owner list</t>
        </is>
      </c>
      <c r="Y148" s="828" t="inlineStr">
        <is>
          <t>Candidate 0.00379041530317005 (helper — confirm from image)</t>
        </is>
      </c>
      <c r="Z148" s="829" t="inlineStr">
        <is>
          <t>Medium — helper value</t>
        </is>
      </c>
      <c r="AA148" s="827" t="inlineStr">
        <is>
          <t>Mineral Deed — Clarence C. Bain to Ronald Dean Bain (1049/295)</t>
        </is>
      </c>
      <c r="AB148" s="827" t="n"/>
    </row>
    <row r="149" ht="60" customHeight="1">
      <c r="A149" s="806" t="inlineStr">
        <is>
          <t>1989-004248</t>
        </is>
      </c>
      <c r="B149" s="806" t="n"/>
      <c r="C149" s="806" t="inlineStr">
        <is>
          <t>MD</t>
        </is>
      </c>
      <c r="D149" s="806" t="inlineStr">
        <is>
          <t>1070/182</t>
        </is>
      </c>
      <c r="E149" s="807" t="n">
        <v>32706</v>
      </c>
      <c r="F149" s="808" t="n">
        <v>32706</v>
      </c>
      <c r="G149" s="809" t="inlineStr">
        <is>
          <t>William Cobal Bain, Jr. and Billy Wayne Bain, Trustees of the Willaim C. Bain Trust</t>
        </is>
      </c>
      <c r="H149" s="809" t="inlineStr">
        <is>
          <t>Billy Wayne Bain</t>
        </is>
      </c>
      <c r="I149" s="810" t="inlineStr">
        <is>
          <t>SW/4 NE/4, NW/4 SE/4, S/2 SE/4 of 31-12N-24W (AOL)</t>
        </is>
      </c>
      <c r="J149" s="816" t="inlineStr">
        <is>
          <t>An undivided 43.496666/791.47th interest in and to the oil, gas and other minerals</t>
        </is>
      </c>
      <c r="K149" s="812" t="inlineStr">
        <is>
          <t>OKCountyRecords: 1989-004248</t>
        </is>
      </c>
      <c r="L149" s="806" t="inlineStr">
        <is>
          <t>Mineral; basis Conv Amt(dec). Gross=tract-map basis.</t>
        </is>
      </c>
      <c r="M149" s="806" t="inlineStr">
        <is>
          <t>CURRENT OWNER SOURCE</t>
        </is>
      </c>
      <c r="N149" s="806" t="n"/>
      <c r="O149" s="806" t="inlineStr">
        <is>
          <t>OUTSIDE LANDS</t>
        </is>
      </c>
      <c r="P149" s="807" t="inlineStr">
        <is>
          <t>Chain — minerals</t>
        </is>
      </c>
      <c r="Q149" s="808" t="inlineStr">
        <is>
          <t>Yes</t>
        </is>
      </c>
      <c r="R149" s="809" t="inlineStr">
        <is>
          <t>No</t>
        </is>
      </c>
      <c r="S149" s="809" t="inlineStr">
        <is>
          <t>Yes</t>
        </is>
      </c>
      <c r="T149" s="810" t="inlineStr">
        <is>
          <t>No</t>
        </is>
      </c>
      <c r="U149" s="816" t="inlineStr">
        <is>
          <t>Yes: 2 (legal supports)</t>
        </is>
      </c>
      <c r="V149" s="812" t="inlineStr">
        <is>
          <t>High</t>
        </is>
      </c>
      <c r="W149" s="806" t="inlineStr">
        <is>
          <t>Probable — name-normalized match to Runsheet 70 grantee; confirm</t>
        </is>
      </c>
      <c r="X149" s="806" t="inlineStr">
        <is>
          <t>Review</t>
        </is>
      </c>
      <c r="Y149" s="806" t="inlineStr">
        <is>
          <t>Candidate 0.0549568094810921 (helper — confirm from image)</t>
        </is>
      </c>
      <c r="Z149" s="806" t="inlineStr">
        <is>
          <t>Medium — helper value</t>
        </is>
      </c>
      <c r="AA149" s="807" t="inlineStr">
        <is>
          <t>Mineral Deed — William Cobal Bain, Jr. and Bi to Billy Wayne Bain (1070/182)</t>
        </is>
      </c>
      <c r="AB149" s="808" t="inlineStr">
        <is>
          <t>Needs source review: grantor source</t>
        </is>
      </c>
    </row>
    <row r="150" ht="60" customHeight="1">
      <c r="A150" s="806" t="inlineStr">
        <is>
          <t>1989-004249</t>
        </is>
      </c>
      <c r="B150" s="806" t="n"/>
      <c r="C150" s="806" t="inlineStr">
        <is>
          <t>MD</t>
        </is>
      </c>
      <c r="D150" s="806" t="inlineStr">
        <is>
          <t>1070/185</t>
        </is>
      </c>
      <c r="E150" s="807" t="n">
        <v>32706</v>
      </c>
      <c r="F150" s="808" t="n">
        <v>32706</v>
      </c>
      <c r="G150" s="809" t="inlineStr">
        <is>
          <t>William Cobal Bain, Jr. and Billy Wayne Bain, Trustees of the Willaim C. Bain Trust</t>
        </is>
      </c>
      <c r="H150" s="809" t="inlineStr">
        <is>
          <t>Clarence Bain</t>
        </is>
      </c>
      <c r="I150" s="810" t="inlineStr">
        <is>
          <t>SW/4 NE/4, NW/4 SE/4, S/2 SE/4 of 31-12N-24W (AOL)</t>
        </is>
      </c>
      <c r="J150" s="833" t="inlineStr">
        <is>
          <t>An undivided 43.496666/791.47th interest in and to the oil, gas and other minerals</t>
        </is>
      </c>
      <c r="K150" s="815" t="inlineStr">
        <is>
          <t>OKCountyRecords: 1989-004249</t>
        </is>
      </c>
      <c r="L150" s="806" t="inlineStr">
        <is>
          <t>Mineral; basis Conv Amt(dec). Gross=tract-map basis.</t>
        </is>
      </c>
      <c r="M150" s="806" t="n"/>
      <c r="N150" s="806" t="n"/>
      <c r="O150" s="806" t="inlineStr">
        <is>
          <t>OUTSIDE LANDS</t>
        </is>
      </c>
      <c r="P150" s="807" t="inlineStr">
        <is>
          <t>Chain — minerals</t>
        </is>
      </c>
      <c r="Q150" s="808" t="inlineStr">
        <is>
          <t>Yes</t>
        </is>
      </c>
      <c r="R150" s="809" t="inlineStr">
        <is>
          <t>No</t>
        </is>
      </c>
      <c r="S150" s="809" t="inlineStr">
        <is>
          <t>Yes</t>
        </is>
      </c>
      <c r="T150" s="810" t="inlineStr">
        <is>
          <t>No</t>
        </is>
      </c>
      <c r="U150" s="833" t="inlineStr">
        <is>
          <t>Yes: 2 (legal supports)</t>
        </is>
      </c>
      <c r="V150" s="815" t="inlineStr">
        <is>
          <t>High</t>
        </is>
      </c>
      <c r="W150" s="806" t="inlineStr">
        <is>
          <t>Probable — name-normalized match to Runsheet 70 grantee; confirm</t>
        </is>
      </c>
      <c r="X150" s="806" t="inlineStr">
        <is>
          <t>Yes — on Tract 2 owner list</t>
        </is>
      </c>
      <c r="Y150" s="806" t="inlineStr">
        <is>
          <t>Candidate 0.0549568094810921 (helper — confirm from image)</t>
        </is>
      </c>
      <c r="Z150" s="806" t="inlineStr">
        <is>
          <t>Medium — helper value</t>
        </is>
      </c>
      <c r="AA150" s="807" t="inlineStr">
        <is>
          <t>Mineral Deed — William Cobal Bain, Jr. and Bi to Clarence Bain (1070/185)</t>
        </is>
      </c>
      <c r="AB150" s="808" t="inlineStr">
        <is>
          <t>Needs source review: grantor source</t>
        </is>
      </c>
    </row>
    <row r="151" ht="60" customHeight="1">
      <c r="A151" s="806" t="inlineStr">
        <is>
          <t>1989-004250</t>
        </is>
      </c>
      <c r="B151" s="806" t="n"/>
      <c r="C151" s="806" t="inlineStr">
        <is>
          <t>MD</t>
        </is>
      </c>
      <c r="D151" s="806" t="inlineStr">
        <is>
          <t>1070/188</t>
        </is>
      </c>
      <c r="E151" s="808" t="n">
        <v>32706</v>
      </c>
      <c r="F151" s="808" t="n">
        <v>32706</v>
      </c>
      <c r="G151" s="809" t="inlineStr">
        <is>
          <t>William Cobal Bain, Jr. and Billy Wayne Bain, Trustees of the Willaim C. Bain Trust</t>
        </is>
      </c>
      <c r="H151" s="809" t="inlineStr">
        <is>
          <t>Carl Leon Bain</t>
        </is>
      </c>
      <c r="I151" s="810" t="inlineStr">
        <is>
          <t>SW/4 NE/4, NW/4 SE/4, S/2 SE/4 of 31-12N-24W (AOL)</t>
        </is>
      </c>
      <c r="J151" s="816" t="inlineStr">
        <is>
          <t>An undivided 43.496666/791.47th interest in and to the oil, gas and other minerals</t>
        </is>
      </c>
      <c r="K151" s="815" t="inlineStr">
        <is>
          <t>OKCountyRecords: 1989-004250</t>
        </is>
      </c>
      <c r="L151" s="806" t="inlineStr">
        <is>
          <t>Mineral; basis Conv Amt(dec). Gross=tract-map basis.</t>
        </is>
      </c>
      <c r="M151" s="806" t="inlineStr">
        <is>
          <t>CURRENT OWNER SOURCE</t>
        </is>
      </c>
      <c r="N151" s="806" t="n"/>
      <c r="O151" s="806" t="inlineStr">
        <is>
          <t>OUTSIDE LANDS</t>
        </is>
      </c>
      <c r="P151" s="808" t="inlineStr">
        <is>
          <t>Chain — minerals</t>
        </is>
      </c>
      <c r="Q151" s="808" t="inlineStr">
        <is>
          <t>Yes</t>
        </is>
      </c>
      <c r="R151" s="809" t="inlineStr">
        <is>
          <t>No</t>
        </is>
      </c>
      <c r="S151" s="809" t="inlineStr">
        <is>
          <t>Yes</t>
        </is>
      </c>
      <c r="T151" s="810" t="inlineStr">
        <is>
          <t>No</t>
        </is>
      </c>
      <c r="U151" s="816" t="inlineStr">
        <is>
          <t>Yes: 2 (legal supports)</t>
        </is>
      </c>
      <c r="V151" s="815" t="inlineStr">
        <is>
          <t>High</t>
        </is>
      </c>
      <c r="W151" s="806" t="inlineStr">
        <is>
          <t>Probable — name-normalized match to Runsheet 70 grantee; confirm</t>
        </is>
      </c>
      <c r="X151" s="806" t="inlineStr">
        <is>
          <t>Yes — on Tract 2 owner list</t>
        </is>
      </c>
      <c r="Y151" s="806" t="inlineStr">
        <is>
          <t>Candidate 0.0549568094810921 (helper — confirm from image)</t>
        </is>
      </c>
      <c r="Z151" s="806" t="inlineStr">
        <is>
          <t>Medium — helper value</t>
        </is>
      </c>
      <c r="AA151" s="808" t="inlineStr">
        <is>
          <t>Mineral Deed — William Cobal Bain, Jr. and Bi to Carl Leon Bain (1070/188)</t>
        </is>
      </c>
      <c r="AB151" s="808" t="inlineStr">
        <is>
          <t>Needs source review: grantor source</t>
        </is>
      </c>
    </row>
    <row r="152" ht="60" customHeight="1">
      <c r="A152" s="806" t="inlineStr">
        <is>
          <t>1989-004251</t>
        </is>
      </c>
      <c r="B152" s="806" t="n"/>
      <c r="C152" s="806" t="inlineStr">
        <is>
          <t>MD</t>
        </is>
      </c>
      <c r="D152" s="806" t="inlineStr">
        <is>
          <t>1070/191</t>
        </is>
      </c>
      <c r="E152" s="807" t="n">
        <v>32706</v>
      </c>
      <c r="F152" s="808" t="n">
        <v>32706</v>
      </c>
      <c r="G152" s="809" t="inlineStr">
        <is>
          <t>William Cobal Bain, Jr. and Billy Wayne Bain, Trustees of the Willaim C. Bain Trust</t>
        </is>
      </c>
      <c r="H152" s="809" t="inlineStr">
        <is>
          <t>William Cobal Bain Jr.</t>
        </is>
      </c>
      <c r="I152" s="810" t="inlineStr">
        <is>
          <t>SW/4 NE/4, NW/4 SE/4, S/2 SE/4 of 31-12N-24W (AOL)</t>
        </is>
      </c>
      <c r="J152" s="816" t="inlineStr">
        <is>
          <t>An undivided 43.496666/791.47th interest in and to the oil, gas and other minerals</t>
        </is>
      </c>
      <c r="K152" s="815" t="inlineStr">
        <is>
          <t>OKCountyRecords: 1989-004251</t>
        </is>
      </c>
      <c r="L152" s="806" t="inlineStr">
        <is>
          <t>Mineral; basis Conv Amt(dec). Gross=tract-map basis.</t>
        </is>
      </c>
      <c r="M152" s="806" t="inlineStr">
        <is>
          <t>CURRENT OWNER SOURCE</t>
        </is>
      </c>
      <c r="N152" s="806" t="n"/>
      <c r="O152" s="806" t="inlineStr">
        <is>
          <t>OUTSIDE LANDS</t>
        </is>
      </c>
      <c r="P152" s="807" t="inlineStr">
        <is>
          <t>Chain — minerals</t>
        </is>
      </c>
      <c r="Q152" s="808" t="inlineStr">
        <is>
          <t>Yes</t>
        </is>
      </c>
      <c r="R152" s="809" t="inlineStr">
        <is>
          <t>No</t>
        </is>
      </c>
      <c r="S152" s="809" t="inlineStr">
        <is>
          <t>Yes</t>
        </is>
      </c>
      <c r="T152" s="810" t="inlineStr">
        <is>
          <t>No</t>
        </is>
      </c>
      <c r="U152" s="816" t="inlineStr">
        <is>
          <t>Yes: 2 (legal supports)</t>
        </is>
      </c>
      <c r="V152" s="815" t="inlineStr">
        <is>
          <t>High</t>
        </is>
      </c>
      <c r="W152" s="806" t="inlineStr">
        <is>
          <t>Probable — name-normalized match to Runsheet 70 grantee; confirm</t>
        </is>
      </c>
      <c r="X152" s="806" t="inlineStr">
        <is>
          <t>Review</t>
        </is>
      </c>
      <c r="Y152" s="806" t="inlineStr">
        <is>
          <t>Candidate 0.0549568094810921 (helper — confirm from image)</t>
        </is>
      </c>
      <c r="Z152" s="806" t="inlineStr">
        <is>
          <t>Medium — helper value</t>
        </is>
      </c>
      <c r="AA152" s="807" t="inlineStr">
        <is>
          <t>Mineral Deed — William Cobal Bain, Jr. and Bi to William Cobal Bain Jr. (1070/191)</t>
        </is>
      </c>
      <c r="AB152" s="808" t="inlineStr">
        <is>
          <t>Needs source review: grantor source</t>
        </is>
      </c>
    </row>
    <row r="153" ht="60" customHeight="1">
      <c r="A153" s="806" t="inlineStr">
        <is>
          <t>1989-004252</t>
        </is>
      </c>
      <c r="B153" s="806" t="n"/>
      <c r="C153" s="806" t="inlineStr">
        <is>
          <t>MD</t>
        </is>
      </c>
      <c r="D153" s="806" t="inlineStr">
        <is>
          <t>1070/194</t>
        </is>
      </c>
      <c r="E153" s="807" t="n">
        <v>32706</v>
      </c>
      <c r="F153" s="808" t="n">
        <v>32706</v>
      </c>
      <c r="G153" s="809" t="inlineStr">
        <is>
          <t>William Cobal Bain, Jr. and Billy Wayne Bain, Trustees of the Willaim C. Bain Trust</t>
        </is>
      </c>
      <c r="H153" s="809" t="inlineStr">
        <is>
          <t>Juanita Wolff</t>
        </is>
      </c>
      <c r="I153" s="810" t="inlineStr">
        <is>
          <t>SW/4 NE/4, NW/4 SE/4, S/2 SE/4 of 31-12N-24W (AOL)</t>
        </is>
      </c>
      <c r="J153" s="816" t="inlineStr">
        <is>
          <t>An undivided 43.496666/791.47th interest in and to the oil, gas and other minerals</t>
        </is>
      </c>
      <c r="K153" s="815" t="inlineStr">
        <is>
          <t>OKCountyRecords: 1989-004252</t>
        </is>
      </c>
      <c r="L153" s="806" t="inlineStr">
        <is>
          <t>Mineral; basis Conv Amt(dec). Gross=tract-map basis.</t>
        </is>
      </c>
      <c r="M153" s="806" t="inlineStr">
        <is>
          <t>CURRENT OWNER SOURCE</t>
        </is>
      </c>
      <c r="N153" s="806" t="n"/>
      <c r="O153" s="806" t="inlineStr">
        <is>
          <t>OUTSIDE LANDS</t>
        </is>
      </c>
      <c r="P153" s="807" t="inlineStr">
        <is>
          <t>Chain — minerals</t>
        </is>
      </c>
      <c r="Q153" s="808" t="inlineStr">
        <is>
          <t>Yes</t>
        </is>
      </c>
      <c r="R153" s="809" t="inlineStr">
        <is>
          <t>No</t>
        </is>
      </c>
      <c r="S153" s="809" t="inlineStr">
        <is>
          <t>Yes</t>
        </is>
      </c>
      <c r="T153" s="810" t="inlineStr">
        <is>
          <t>No</t>
        </is>
      </c>
      <c r="U153" s="816" t="inlineStr">
        <is>
          <t>Yes: 2 (legal supports)</t>
        </is>
      </c>
      <c r="V153" s="815" t="inlineStr">
        <is>
          <t>High</t>
        </is>
      </c>
      <c r="W153" s="806" t="inlineStr">
        <is>
          <t>Probable — name-normalized match to Runsheet 150 grantee; confirm</t>
        </is>
      </c>
      <c r="X153" s="806" t="inlineStr">
        <is>
          <t>Review</t>
        </is>
      </c>
      <c r="Y153" s="806" t="inlineStr">
        <is>
          <t>Candidate 0.0549568094810921 (helper — confirm from image)</t>
        </is>
      </c>
      <c r="Z153" s="806" t="inlineStr">
        <is>
          <t>Medium — helper value</t>
        </is>
      </c>
      <c r="AA153" s="807" t="inlineStr">
        <is>
          <t>Mineral Deed — William Cobal Bain, Jr. and Bi to Juanita Wolff (1070/194)</t>
        </is>
      </c>
      <c r="AB153" s="808" t="inlineStr">
        <is>
          <t>Needs source review: grantor source</t>
        </is>
      </c>
    </row>
    <row r="154" ht="60" customHeight="1">
      <c r="A154" s="806" t="inlineStr">
        <is>
          <t>1989-004253</t>
        </is>
      </c>
      <c r="B154" s="806" t="n"/>
      <c r="C154" s="806" t="inlineStr">
        <is>
          <t>MD</t>
        </is>
      </c>
      <c r="D154" s="806" t="inlineStr">
        <is>
          <t>1070/197</t>
        </is>
      </c>
      <c r="E154" s="807" t="n">
        <v>32706</v>
      </c>
      <c r="F154" s="808" t="n">
        <v>32706</v>
      </c>
      <c r="G154" s="809" t="inlineStr">
        <is>
          <t>William Cobal Bain, Jr. and Billy Wayne Bain, Trustees of the Willaim C. Bain Trust</t>
        </is>
      </c>
      <c r="H154" s="809" t="inlineStr">
        <is>
          <t>Hazel Hamilton</t>
        </is>
      </c>
      <c r="I154" s="813" t="inlineStr">
        <is>
          <t>SW/4 NE/4, NW/4 SE/4, S/2 SE/4 of 31-12N-24W (AOL)</t>
        </is>
      </c>
      <c r="J154" s="814" t="inlineStr">
        <is>
          <t>An undivided 43.496666/791.47th interest in and to the oil, gas and other minerals</t>
        </is>
      </c>
      <c r="K154" s="815" t="inlineStr">
        <is>
          <t>OKCountyRecords: 1989-004253</t>
        </is>
      </c>
      <c r="L154" s="806" t="inlineStr">
        <is>
          <t>Mineral; basis Conv Amt(dec). Gross=tract-map basis.</t>
        </is>
      </c>
      <c r="M154" s="806" t="inlineStr">
        <is>
          <t>CURRENT OWNER SOURCE</t>
        </is>
      </c>
      <c r="N154" s="806" t="n"/>
      <c r="O154" s="806" t="inlineStr">
        <is>
          <t>OUTSIDE LANDS</t>
        </is>
      </c>
      <c r="P154" s="807" t="inlineStr">
        <is>
          <t>Chain — minerals</t>
        </is>
      </c>
      <c r="Q154" s="808" t="inlineStr">
        <is>
          <t>Yes</t>
        </is>
      </c>
      <c r="R154" s="809" t="inlineStr">
        <is>
          <t>No</t>
        </is>
      </c>
      <c r="S154" s="809" t="inlineStr">
        <is>
          <t>Yes</t>
        </is>
      </c>
      <c r="T154" s="813" t="inlineStr">
        <is>
          <t>No</t>
        </is>
      </c>
      <c r="U154" s="814" t="inlineStr">
        <is>
          <t>Yes: 2 (legal supports)</t>
        </is>
      </c>
      <c r="V154" s="815" t="inlineStr">
        <is>
          <t>High</t>
        </is>
      </c>
      <c r="W154" s="806" t="inlineStr">
        <is>
          <t>Probable — name-normalized match to Runsheet 150 grantee; confirm</t>
        </is>
      </c>
      <c r="X154" s="806" t="inlineStr">
        <is>
          <t>Review</t>
        </is>
      </c>
      <c r="Y154" s="806" t="inlineStr">
        <is>
          <t>Candidate 0.0549568094810921 (helper — confirm from image)</t>
        </is>
      </c>
      <c r="Z154" s="806" t="inlineStr">
        <is>
          <t>Medium — helper value</t>
        </is>
      </c>
      <c r="AA154" s="807" t="inlineStr">
        <is>
          <t>Mineral Deed — William Cobal Bain, Jr. and Bi to Hazel Hamilton (1070/197)</t>
        </is>
      </c>
      <c r="AB154" s="808" t="inlineStr">
        <is>
          <t>Needs source review: grantor source</t>
        </is>
      </c>
    </row>
    <row r="155" ht="60" customHeight="1">
      <c r="A155" s="806" t="inlineStr">
        <is>
          <t>1989-004254</t>
        </is>
      </c>
      <c r="B155" s="806" t="n"/>
      <c r="C155" s="806" t="inlineStr">
        <is>
          <t>MD</t>
        </is>
      </c>
      <c r="D155" s="806" t="inlineStr">
        <is>
          <t>1070/200</t>
        </is>
      </c>
      <c r="E155" s="807" t="n">
        <v>32706</v>
      </c>
      <c r="F155" s="808" t="n">
        <v>32706</v>
      </c>
      <c r="G155" s="809" t="inlineStr">
        <is>
          <t>William Cobal Bain, Jr. and Billy Wayne Bain, Trustees of the Willaim C. Bain Trust</t>
        </is>
      </c>
      <c r="H155" s="809" t="inlineStr">
        <is>
          <t>Opal Fuchs</t>
        </is>
      </c>
      <c r="I155" s="810" t="inlineStr">
        <is>
          <t>SW/4 NE/4, NW/4 SE/4, S/2 SE/4 of 31-12N-24W (AOL)</t>
        </is>
      </c>
      <c r="J155" s="814" t="inlineStr">
        <is>
          <t>An undivided 43.496666/791.47th interest in and to the oil, gas and other minerals</t>
        </is>
      </c>
      <c r="K155" s="815" t="inlineStr">
        <is>
          <t>OKCountyRecords: 1989-004254</t>
        </is>
      </c>
      <c r="L155" s="806" t="inlineStr">
        <is>
          <t>Mineral; basis Conv Amt(dec). Gross=tract-map basis.</t>
        </is>
      </c>
      <c r="M155" s="806" t="inlineStr">
        <is>
          <t>CURRENT OWNER SOURCE</t>
        </is>
      </c>
      <c r="N155" s="806" t="n"/>
      <c r="O155" s="806" t="inlineStr">
        <is>
          <t>OUTSIDE LANDS</t>
        </is>
      </c>
      <c r="P155" s="807" t="inlineStr">
        <is>
          <t>Chain — minerals</t>
        </is>
      </c>
      <c r="Q155" s="808" t="inlineStr">
        <is>
          <t>Yes</t>
        </is>
      </c>
      <c r="R155" s="809" t="inlineStr">
        <is>
          <t>No</t>
        </is>
      </c>
      <c r="S155" s="809" t="inlineStr">
        <is>
          <t>Yes</t>
        </is>
      </c>
      <c r="T155" s="810" t="inlineStr">
        <is>
          <t>No</t>
        </is>
      </c>
      <c r="U155" s="814" t="inlineStr">
        <is>
          <t>Yes: 2 (legal supports)</t>
        </is>
      </c>
      <c r="V155" s="815" t="inlineStr">
        <is>
          <t>High</t>
        </is>
      </c>
      <c r="W155" s="806" t="inlineStr">
        <is>
          <t>Probable — name-normalized match to Runsheet 150 grantee; confirm</t>
        </is>
      </c>
      <c r="X155" s="806" t="inlineStr">
        <is>
          <t>Review</t>
        </is>
      </c>
      <c r="Y155" s="806" t="inlineStr">
        <is>
          <t>Candidate 0.0549568094810921 (helper — confirm from image)</t>
        </is>
      </c>
      <c r="Z155" s="806" t="inlineStr">
        <is>
          <t>Medium — helper value</t>
        </is>
      </c>
      <c r="AA155" s="807" t="inlineStr">
        <is>
          <t>Mineral Deed — William Cobal Bain, Jr. and Bi to Opal Fuchs (1070/200)</t>
        </is>
      </c>
      <c r="AB155" s="808" t="inlineStr">
        <is>
          <t>Needs source review: grantor source</t>
        </is>
      </c>
    </row>
    <row r="156" ht="60" customHeight="1">
      <c r="A156" s="806" t="inlineStr">
        <is>
          <t>1989-004255</t>
        </is>
      </c>
      <c r="B156" s="806" t="n"/>
      <c r="C156" s="806" t="inlineStr">
        <is>
          <t>MD</t>
        </is>
      </c>
      <c r="D156" s="806" t="inlineStr">
        <is>
          <t>1070/203</t>
        </is>
      </c>
      <c r="E156" s="807" t="n">
        <v>32706</v>
      </c>
      <c r="F156" s="808" t="n">
        <v>32706</v>
      </c>
      <c r="G156" s="809" t="inlineStr">
        <is>
          <t>William Cobal Bain, Jr. and Billy Wayne Bain, Trustees of the Willaim C. Bain Trust</t>
        </is>
      </c>
      <c r="H156" s="809" t="inlineStr">
        <is>
          <t>Wilda Jensen</t>
        </is>
      </c>
      <c r="I156" s="810" t="inlineStr">
        <is>
          <t>SW/4 NE/4, NW/4 SE/4, S/2 SE/4 of 31-12N-24W (AOL)</t>
        </is>
      </c>
      <c r="J156" s="816" t="inlineStr">
        <is>
          <t>An undivided 43.496666/791.47th interest in and to the oil, gas and other minerals</t>
        </is>
      </c>
      <c r="K156" s="815" t="inlineStr">
        <is>
          <t>OKCountyRecords: 1989-004255</t>
        </is>
      </c>
      <c r="L156" s="806" t="inlineStr">
        <is>
          <t>Mineral; basis Conv Amt(dec). Gross=tract-map basis.</t>
        </is>
      </c>
      <c r="M156" s="806" t="inlineStr">
        <is>
          <t>CURRENT OWNER SOURCE</t>
        </is>
      </c>
      <c r="N156" s="806" t="n"/>
      <c r="O156" s="806" t="inlineStr">
        <is>
          <t>OUTSIDE LANDS</t>
        </is>
      </c>
      <c r="P156" s="807" t="inlineStr">
        <is>
          <t>Chain — minerals</t>
        </is>
      </c>
      <c r="Q156" s="808" t="inlineStr">
        <is>
          <t>Yes</t>
        </is>
      </c>
      <c r="R156" s="809" t="inlineStr">
        <is>
          <t>No</t>
        </is>
      </c>
      <c r="S156" s="809" t="inlineStr">
        <is>
          <t>Yes</t>
        </is>
      </c>
      <c r="T156" s="810" t="inlineStr">
        <is>
          <t>No</t>
        </is>
      </c>
      <c r="U156" s="816" t="inlineStr">
        <is>
          <t>Yes: 2 (legal supports)</t>
        </is>
      </c>
      <c r="V156" s="815" t="inlineStr">
        <is>
          <t>High</t>
        </is>
      </c>
      <c r="W156" s="806" t="inlineStr">
        <is>
          <t>Probable — name-normalized match to Runsheet 150 grantee; confirm</t>
        </is>
      </c>
      <c r="X156" s="806" t="inlineStr">
        <is>
          <t>Review</t>
        </is>
      </c>
      <c r="Y156" s="806" t="inlineStr">
        <is>
          <t>Candidate 0.0549568094810921 (helper — confirm from image)</t>
        </is>
      </c>
      <c r="Z156" s="806" t="inlineStr">
        <is>
          <t>Medium — helper value</t>
        </is>
      </c>
      <c r="AA156" s="807" t="inlineStr">
        <is>
          <t>Mineral Deed — William Cobal Bain, Jr. and Bi to Wilda Jensen (1070/203)</t>
        </is>
      </c>
      <c r="AB156" s="808" t="inlineStr">
        <is>
          <t>Needs source review: grantor source</t>
        </is>
      </c>
    </row>
    <row r="157" ht="60" customHeight="1">
      <c r="A157" s="806" t="inlineStr">
        <is>
          <t>1989-004256</t>
        </is>
      </c>
      <c r="B157" s="806" t="n"/>
      <c r="C157" s="806" t="inlineStr">
        <is>
          <t>MD</t>
        </is>
      </c>
      <c r="D157" s="806" t="inlineStr">
        <is>
          <t>1070/206</t>
        </is>
      </c>
      <c r="E157" s="807" t="n">
        <v>32706</v>
      </c>
      <c r="F157" s="808" t="n">
        <v>32706</v>
      </c>
      <c r="G157" s="809" t="inlineStr">
        <is>
          <t>William Cobal Bain, Jr. and Billy Wayne Bain, Trustees of the Willaim C. Bain Trust</t>
        </is>
      </c>
      <c r="H157" s="809" t="inlineStr">
        <is>
          <t>Crystal Pallo</t>
        </is>
      </c>
      <c r="I157" s="810" t="inlineStr">
        <is>
          <t>SW/4 NE/4, NW/4 SE/4, S/2 SE/4 of 31-12N-24W (AOL)</t>
        </is>
      </c>
      <c r="J157" s="816" t="inlineStr">
        <is>
          <t>An undivided 43.496666/791.47th interest in and to the oil, gas and other minerals</t>
        </is>
      </c>
      <c r="K157" s="815" t="inlineStr">
        <is>
          <t>OKCountyRecords: 1989-004256</t>
        </is>
      </c>
      <c r="L157" s="806" t="inlineStr">
        <is>
          <t>Mineral; basis Conv Amt(dec). Gross=tract-map basis.</t>
        </is>
      </c>
      <c r="M157" s="806" t="inlineStr">
        <is>
          <t>CURRENT OWNER SOURCE</t>
        </is>
      </c>
      <c r="N157" s="806" t="n"/>
      <c r="O157" s="806" t="inlineStr">
        <is>
          <t>OUTSIDE LANDS</t>
        </is>
      </c>
      <c r="P157" s="807" t="inlineStr">
        <is>
          <t>Chain — minerals</t>
        </is>
      </c>
      <c r="Q157" s="808" t="inlineStr">
        <is>
          <t>Yes</t>
        </is>
      </c>
      <c r="R157" s="809" t="inlineStr">
        <is>
          <t>No</t>
        </is>
      </c>
      <c r="S157" s="809" t="inlineStr">
        <is>
          <t>Yes</t>
        </is>
      </c>
      <c r="T157" s="810" t="inlineStr">
        <is>
          <t>No</t>
        </is>
      </c>
      <c r="U157" s="816" t="inlineStr">
        <is>
          <t>Yes: 2 (legal supports)</t>
        </is>
      </c>
      <c r="V157" s="815" t="inlineStr">
        <is>
          <t>High</t>
        </is>
      </c>
      <c r="W157" s="806" t="inlineStr">
        <is>
          <t>Probable — name-normalized match to Runsheet 150 grantee; confirm</t>
        </is>
      </c>
      <c r="X157" s="806" t="inlineStr">
        <is>
          <t>Yes — on Tract 2 owner list</t>
        </is>
      </c>
      <c r="Y157" s="806" t="inlineStr">
        <is>
          <t>Candidate 0.0549568094810921 (helper — confirm from image)</t>
        </is>
      </c>
      <c r="Z157" s="806" t="inlineStr">
        <is>
          <t>Medium — helper value</t>
        </is>
      </c>
      <c r="AA157" s="807" t="inlineStr">
        <is>
          <t>Mineral Deed — William Cobal Bain, Jr. and Bi to Crystal Pallo (1070/206)</t>
        </is>
      </c>
      <c r="AB157" s="808" t="inlineStr">
        <is>
          <t>Needs source review: grantor source</t>
        </is>
      </c>
    </row>
    <row r="158" ht="60" customHeight="1">
      <c r="A158" s="806" t="inlineStr">
        <is>
          <t>1989-005656</t>
        </is>
      </c>
      <c r="B158" s="806" t="n"/>
      <c r="C158" s="806" t="inlineStr">
        <is>
          <t>DEC</t>
        </is>
      </c>
      <c r="D158" s="806" t="inlineStr">
        <is>
          <t>1088/5</t>
        </is>
      </c>
      <c r="E158" s="808" t="n">
        <v>32794</v>
      </c>
      <c r="F158" s="808" t="n">
        <v>32794</v>
      </c>
      <c r="G158" s="809" t="inlineStr">
        <is>
          <t>Beckham County Court,
RE: In the Matter of the Estate of Eula M. Bain, Deceased</t>
        </is>
      </c>
      <c r="H158" s="809" t="inlineStr">
        <is>
          <t>Billy Wayne Bain</t>
        </is>
      </c>
      <c r="I158" s="810" t="inlineStr">
        <is>
          <t>SW/4 NE/4, NW/4 SE/4, S/2 SE/4 of 31-12N-24W (AOL)</t>
        </is>
      </c>
      <c r="J158" s="816" t="inlineStr">
        <is>
          <t>ARTI</t>
        </is>
      </c>
      <c r="K158" s="815" t="inlineStr">
        <is>
          <t>OKCountyRecords: 1989-005656</t>
        </is>
      </c>
      <c r="L158" s="806" t="inlineStr">
        <is>
          <t>Mineral; basis Conv Amt(dec). Gross=tract-map basis.</t>
        </is>
      </c>
      <c r="M158" s="806" t="inlineStr">
        <is>
          <t>CURRENT OWNER SOURCE</t>
        </is>
      </c>
      <c r="N158" s="806" t="n"/>
      <c r="O158" s="806" t="inlineStr">
        <is>
          <t>OUTSIDE LANDS</t>
        </is>
      </c>
      <c r="P158" s="808" t="inlineStr">
        <is>
          <t>Chain — title support (succession/entity/probate)</t>
        </is>
      </c>
      <c r="Q158" s="808" t="inlineStr">
        <is>
          <t>Yes</t>
        </is>
      </c>
      <c r="R158" s="809" t="inlineStr">
        <is>
          <t>No</t>
        </is>
      </c>
      <c r="S158" s="809" t="inlineStr">
        <is>
          <t>Yes</t>
        </is>
      </c>
      <c r="T158" s="810" t="inlineStr">
        <is>
          <t>No</t>
        </is>
      </c>
      <c r="U158" s="816" t="inlineStr">
        <is>
          <t>Yes: 2 (legal supports)</t>
        </is>
      </c>
      <c r="V158" s="815" t="inlineStr">
        <is>
          <t>High</t>
        </is>
      </c>
      <c r="W158" s="806" t="inlineStr">
        <is>
          <t>Review — no exact prior-grantee match</t>
        </is>
      </c>
      <c r="X158" s="806" t="inlineStr">
        <is>
          <t>Review</t>
        </is>
      </c>
      <c r="Y158" s="806" t="inlineStr">
        <is>
          <t>Candidate 1 (helper — confirm from image)</t>
        </is>
      </c>
      <c r="Z158" s="806" t="inlineStr">
        <is>
          <t>Medium — helper value</t>
        </is>
      </c>
      <c r="AA158" s="808" t="inlineStr">
        <is>
          <t>Final Decree — Beckham County Court, to Billy Wayne Bain (1088/5)</t>
        </is>
      </c>
      <c r="AB158" s="808" t="inlineStr">
        <is>
          <t>Needs source review: grantor source</t>
        </is>
      </c>
    </row>
    <row r="159" ht="60" customHeight="1">
      <c r="A159" s="806" t="inlineStr">
        <is>
          <t>1989-005860</t>
        </is>
      </c>
      <c r="B159" s="806" t="n"/>
      <c r="C159" s="806" t="inlineStr">
        <is>
          <t>Change of Address</t>
        </is>
      </c>
      <c r="D159" s="806" t="inlineStr">
        <is>
          <t>1090/217</t>
        </is>
      </c>
      <c r="E159" s="807" t="n">
        <v>32806</v>
      </c>
      <c r="F159" s="808" t="n">
        <v>32806</v>
      </c>
      <c r="G159" s="809" t="inlineStr">
        <is>
          <t>Mary Ellen Sitzmann</t>
        </is>
      </c>
      <c r="H159" s="809" t="inlineStr">
        <is>
          <t>The Public</t>
        </is>
      </c>
      <c r="I159" s="813" t="inlineStr">
        <is>
          <t>31-12N-24W (AOL)</t>
        </is>
      </c>
      <c r="J159" s="814" t="inlineStr">
        <is>
          <t>See instrument</t>
        </is>
      </c>
      <c r="K159" s="815" t="inlineStr">
        <is>
          <t>OKCountyRecords: 1989-005860</t>
        </is>
      </c>
      <c r="L159" s="806" t="inlineStr">
        <is>
          <t>Other (non-mineral; excluded from mineral NMA). All-section coverage. Gross=tract-map basis.</t>
        </is>
      </c>
      <c r="M159" s="806" t="inlineStr">
        <is>
          <t>OK</t>
        </is>
      </c>
      <c r="N159" s="806" t="inlineStr">
        <is>
          <t>Non-conveying — notice/affidavit/address change (The Public).</t>
        </is>
      </c>
      <c r="O159" s="806" t="inlineStr">
        <is>
          <t>OUTSIDE LANDS</t>
        </is>
      </c>
      <c r="P159" s="807" t="inlineStr">
        <is>
          <t>Do Not Chain — address only</t>
        </is>
      </c>
      <c r="Q159" s="808" t="inlineStr">
        <is>
          <t>No</t>
        </is>
      </c>
      <c r="R159" s="809" t="inlineStr">
        <is>
          <t>No</t>
        </is>
      </c>
      <c r="S159" s="809" t="inlineStr">
        <is>
          <t>No</t>
        </is>
      </c>
      <c r="T159" s="813" t="inlineStr">
        <is>
          <t>No</t>
        </is>
      </c>
      <c r="U159" s="814" t="inlineStr">
        <is>
          <t>Yes: 1, 8 (broad legal)</t>
        </is>
      </c>
      <c r="V159" s="815" t="inlineStr">
        <is>
          <t>Medium</t>
        </is>
      </c>
      <c r="W159" s="806" t="inlineStr">
        <is>
          <t>Review — no exact prior-grantee match</t>
        </is>
      </c>
      <c r="X159" s="806" t="inlineStr">
        <is>
          <t>Review</t>
        </is>
      </c>
      <c r="Y159" s="806" t="inlineStr">
        <is>
          <t>Interest amount needs review</t>
        </is>
      </c>
      <c r="Z159" s="806" t="inlineStr">
        <is>
          <t>Review</t>
        </is>
      </c>
      <c r="AA159" s="807" t="inlineStr">
        <is>
          <t>Change of Address — Mary Ellen Sitzmann to The Public (1090/217)</t>
        </is>
      </c>
      <c r="AB159" s="808" t="inlineStr">
        <is>
          <t>Needs source review: grantor source</t>
        </is>
      </c>
    </row>
    <row r="160" ht="48" customHeight="1">
      <c r="A160" s="806" t="inlineStr">
        <is>
          <t>1989-006590</t>
        </is>
      </c>
      <c r="B160" s="806" t="n"/>
      <c r="C160" s="806" t="inlineStr">
        <is>
          <t>MD</t>
        </is>
      </c>
      <c r="D160" s="806" t="inlineStr">
        <is>
          <t>1100/48</t>
        </is>
      </c>
      <c r="E160" s="807" t="n">
        <v>32847</v>
      </c>
      <c r="F160" s="808" t="n">
        <v>32847</v>
      </c>
      <c r="G160" s="809" t="inlineStr">
        <is>
          <t>Mann Group Investment Company</t>
        </is>
      </c>
      <c r="H160" s="809" t="inlineStr">
        <is>
          <t>Bluebonnet Investments, Ltd.</t>
        </is>
      </c>
      <c r="I160" s="810" t="inlineStr">
        <is>
          <t>E/2 NW/4, SE/4 NE/4, NE/4 SE/4, N/2 NE/4 SW/4 of 31-12N-24W (AOL)</t>
        </is>
      </c>
      <c r="J160" s="816" t="inlineStr">
        <is>
          <t>10/260 interest in 2 sections</t>
        </is>
      </c>
      <c r="K160" s="815" t="inlineStr">
        <is>
          <t>OKCountyRecords: 1989-006590</t>
        </is>
      </c>
      <c r="L160" s="806" t="inlineStr">
        <is>
          <t>Mineral; basis Conv Amt(dec). Gross=tract-map basis.</t>
        </is>
      </c>
      <c r="M160" s="806" t="n"/>
      <c r="N160" s="806" t="n"/>
      <c r="O160" s="806" t="inlineStr">
        <is>
          <t>OUTSIDE LANDS</t>
        </is>
      </c>
      <c r="P160" s="807" t="inlineStr">
        <is>
          <t>Chain — minerals</t>
        </is>
      </c>
      <c r="Q160" s="808" t="inlineStr">
        <is>
          <t>Yes</t>
        </is>
      </c>
      <c r="R160" s="809" t="inlineStr">
        <is>
          <t>No</t>
        </is>
      </c>
      <c r="S160" s="809" t="inlineStr">
        <is>
          <t>Yes</t>
        </is>
      </c>
      <c r="T160" s="810" t="inlineStr">
        <is>
          <t>No</t>
        </is>
      </c>
      <c r="U160" s="816" t="inlineStr">
        <is>
          <t>Legal maps to 1, 3, 4, 7, 10; helper says 1, 3, 4, 7, 8</t>
        </is>
      </c>
      <c r="V160" s="815" t="inlineStr">
        <is>
          <t>Review</t>
        </is>
      </c>
      <c r="W160" s="806" t="inlineStr">
        <is>
          <t>Yes — prior grantee match</t>
        </is>
      </c>
      <c r="X160" s="806" t="inlineStr">
        <is>
          <t>Yes — on Tract 3 owner list</t>
        </is>
      </c>
      <c r="Y160" s="806" t="inlineStr">
        <is>
          <t>Candidate 0.0384615384615385 (helper — confirm from image)</t>
        </is>
      </c>
      <c r="Z160" s="806" t="inlineStr">
        <is>
          <t>Medium — helper value</t>
        </is>
      </c>
      <c r="AA160" s="807" t="inlineStr">
        <is>
          <t>Mineral Deed — Mann Group Investment Company to Bluebonnet Investments, Ltd. (1100/48)</t>
        </is>
      </c>
      <c r="AB160" s="808" t="inlineStr">
        <is>
          <t>Needs source review: tract</t>
        </is>
      </c>
    </row>
    <row r="161" ht="60" customHeight="1">
      <c r="A161" s="806" t="inlineStr">
        <is>
          <t>1989-007000</t>
        </is>
      </c>
      <c r="B161" s="818" t="n"/>
      <c r="C161" s="818" t="inlineStr">
        <is>
          <t>MD</t>
        </is>
      </c>
      <c r="D161" s="818" t="inlineStr">
        <is>
          <t>1104/87</t>
        </is>
      </c>
      <c r="E161" s="819" t="n">
        <v>32869</v>
      </c>
      <c r="F161" s="808" t="n">
        <v>32869</v>
      </c>
      <c r="G161" s="813" t="inlineStr">
        <is>
          <t>Ernest Jensen and Wilda Jensen, HW</t>
        </is>
      </c>
      <c r="H161" s="813" t="inlineStr">
        <is>
          <t>Hans W. Jensen</t>
        </is>
      </c>
      <c r="I161" s="813" t="inlineStr">
        <is>
          <t>SW/4 NE/4, NW/4 SE/4, S/2 SE/4 of 31-12N-24W (AOL)</t>
        </is>
      </c>
      <c r="J161" s="814" t="inlineStr">
        <is>
          <t>An undivided 2/160th (2 acres) in 31-12N-24W, 10/791.47 interest in 2 sections</t>
        </is>
      </c>
      <c r="K161" s="815" t="inlineStr">
        <is>
          <t>OKCountyRecords: 1989-007000</t>
        </is>
      </c>
      <c r="L161" s="806" t="inlineStr">
        <is>
          <t>Mineral; basis Conv Amt(dec). Gross=tract-map basis.</t>
        </is>
      </c>
      <c r="M161" s="818" t="inlineStr">
        <is>
          <t>CURRENT OWNER SOURCE</t>
        </is>
      </c>
      <c r="N161" s="818" t="n"/>
      <c r="O161" s="818" t="inlineStr">
        <is>
          <t>OUTSIDE LANDS</t>
        </is>
      </c>
      <c r="P161" s="819" t="inlineStr">
        <is>
          <t>Chain — minerals</t>
        </is>
      </c>
      <c r="Q161" s="808" t="inlineStr">
        <is>
          <t>Yes</t>
        </is>
      </c>
      <c r="R161" s="813" t="inlineStr">
        <is>
          <t>No</t>
        </is>
      </c>
      <c r="S161" s="813" t="inlineStr">
        <is>
          <t>Yes</t>
        </is>
      </c>
      <c r="T161" s="813" t="inlineStr">
        <is>
          <t>No</t>
        </is>
      </c>
      <c r="U161" s="814" t="inlineStr">
        <is>
          <t>Yes: 2 (legal supports)</t>
        </is>
      </c>
      <c r="V161" s="815" t="inlineStr">
        <is>
          <t>High</t>
        </is>
      </c>
      <c r="W161" s="806" t="inlineStr">
        <is>
          <t>Probable — name-normalized match to Runsheet 154 grantee; confirm</t>
        </is>
      </c>
      <c r="X161" s="818" t="inlineStr">
        <is>
          <t>Yes — on Tract 2 owner list</t>
        </is>
      </c>
      <c r="Y161" s="818" t="inlineStr">
        <is>
          <t>Candidate 0.0125 (helper — confirm from image)</t>
        </is>
      </c>
      <c r="Z161" s="818" t="inlineStr">
        <is>
          <t>Medium — helper value</t>
        </is>
      </c>
      <c r="AA161" s="819" t="inlineStr">
        <is>
          <t>Mineral Deed — Ernest Jensen and Wilda Jensen to Hans W. Jensen (1104/87)</t>
        </is>
      </c>
      <c r="AB161" s="808" t="inlineStr">
        <is>
          <t>Needs source review: grantor source</t>
        </is>
      </c>
    </row>
    <row r="162" ht="60" customHeight="1">
      <c r="A162" s="806" t="inlineStr">
        <is>
          <t>1989-007001</t>
        </is>
      </c>
      <c r="B162" s="806" t="n"/>
      <c r="C162" s="806" t="inlineStr">
        <is>
          <t>MD</t>
        </is>
      </c>
      <c r="D162" s="806" t="inlineStr">
        <is>
          <t>1104/90</t>
        </is>
      </c>
      <c r="E162" s="807" t="n">
        <v>32869</v>
      </c>
      <c r="F162" s="808" t="n">
        <v>32869</v>
      </c>
      <c r="G162" s="809" t="inlineStr">
        <is>
          <t>Ernest Jensen and Wilda Jensen, HW</t>
        </is>
      </c>
      <c r="H162" s="809" t="inlineStr">
        <is>
          <t>Tim E. Jensen</t>
        </is>
      </c>
      <c r="I162" s="813" t="inlineStr">
        <is>
          <t>SW/4 NE/4, NW/4 SE/4, S/2 SE/4 of 31-12N-24W (AOL)</t>
        </is>
      </c>
      <c r="J162" s="811" t="inlineStr">
        <is>
          <t>An undivided 2/160th (2 acres) in 31-12N-24W, 10/791.47 interest in 2 sections</t>
        </is>
      </c>
      <c r="K162" s="815" t="inlineStr">
        <is>
          <t>OKCountyRecords: 1989-007001</t>
        </is>
      </c>
      <c r="L162" s="806" t="inlineStr">
        <is>
          <t>Mineral; basis Conv Amt(dec). Gross=tract-map basis.</t>
        </is>
      </c>
      <c r="M162" s="806" t="inlineStr">
        <is>
          <t>CURRENT OWNER SOURCE</t>
        </is>
      </c>
      <c r="N162" s="806" t="n"/>
      <c r="O162" s="806" t="inlineStr">
        <is>
          <t>OUTSIDE LANDS</t>
        </is>
      </c>
      <c r="P162" s="807" t="inlineStr">
        <is>
          <t>Chain — minerals</t>
        </is>
      </c>
      <c r="Q162" s="808" t="inlineStr">
        <is>
          <t>Yes</t>
        </is>
      </c>
      <c r="R162" s="809" t="inlineStr">
        <is>
          <t>No</t>
        </is>
      </c>
      <c r="S162" s="809" t="inlineStr">
        <is>
          <t>Yes</t>
        </is>
      </c>
      <c r="T162" s="813" t="inlineStr">
        <is>
          <t>No</t>
        </is>
      </c>
      <c r="U162" s="811" t="inlineStr">
        <is>
          <t>Yes: 2 (legal supports)</t>
        </is>
      </c>
      <c r="V162" s="815" t="inlineStr">
        <is>
          <t>High</t>
        </is>
      </c>
      <c r="W162" s="806" t="inlineStr">
        <is>
          <t>Probable — name-normalized match to Runsheet 154 grantee; confirm</t>
        </is>
      </c>
      <c r="X162" s="806" t="inlineStr">
        <is>
          <t>Yes — on Tract 2 owner list</t>
        </is>
      </c>
      <c r="Y162" s="806" t="inlineStr">
        <is>
          <t>Candidate 0.0125 (helper — confirm from image)</t>
        </is>
      </c>
      <c r="Z162" s="806" t="inlineStr">
        <is>
          <t>Medium — helper value</t>
        </is>
      </c>
      <c r="AA162" s="807" t="inlineStr">
        <is>
          <t>Mineral Deed — Ernest Jensen and Wilda Jensen to Tim E. Jensen (1104/90)</t>
        </is>
      </c>
      <c r="AB162" s="808" t="inlineStr">
        <is>
          <t>Needs source review: grantor source</t>
        </is>
      </c>
    </row>
    <row r="163" ht="60" customHeight="1">
      <c r="A163" s="806" t="inlineStr">
        <is>
          <t>1990-000905</t>
        </is>
      </c>
      <c r="B163" s="806" t="n"/>
      <c r="C163" s="806" t="inlineStr">
        <is>
          <t>Trustee's MD</t>
        </is>
      </c>
      <c r="D163" s="806" t="inlineStr">
        <is>
          <t>1114/222</t>
        </is>
      </c>
      <c r="E163" s="807" t="n">
        <v>32920</v>
      </c>
      <c r="F163" s="808" t="n">
        <v>32920</v>
      </c>
      <c r="G163" s="809" t="inlineStr">
        <is>
          <t>W. C. Bain Jr., as Trustee under the Trust Agreement executed by Crystal F. Pallo</t>
        </is>
      </c>
      <c r="H163" s="809" t="inlineStr">
        <is>
          <t>Juanita M. Wolff</t>
        </is>
      </c>
      <c r="I163" s="810" t="inlineStr">
        <is>
          <t>SW/4 NE/4, NW/4 SE/4, S/2 SE/4 of 31-12N-24W (AOL)</t>
        </is>
      </c>
      <c r="J163" s="814" t="inlineStr">
        <is>
          <t>An undivided 3.33333/791.47 interest in 2 sections</t>
        </is>
      </c>
      <c r="K163" s="815" t="inlineStr">
        <is>
          <t>OKCountyRecords: 1990-000905</t>
        </is>
      </c>
      <c r="L163" s="806" t="inlineStr">
        <is>
          <t>Mineral; basis Conv Amt(dec). Gross=tract-map basis.</t>
        </is>
      </c>
      <c r="M163" s="806" t="inlineStr">
        <is>
          <t>CURRENT OWNER SOURCE</t>
        </is>
      </c>
      <c r="N163" s="806" t="n"/>
      <c r="O163" s="806" t="inlineStr">
        <is>
          <t>OUTSIDE LANDS</t>
        </is>
      </c>
      <c r="P163" s="807" t="inlineStr">
        <is>
          <t>Chain — minerals</t>
        </is>
      </c>
      <c r="Q163" s="808" t="inlineStr">
        <is>
          <t>Yes</t>
        </is>
      </c>
      <c r="R163" s="809" t="inlineStr">
        <is>
          <t>No</t>
        </is>
      </c>
      <c r="S163" s="809" t="inlineStr">
        <is>
          <t>Yes</t>
        </is>
      </c>
      <c r="T163" s="810" t="inlineStr">
        <is>
          <t>No</t>
        </is>
      </c>
      <c r="U163" s="814" t="inlineStr">
        <is>
          <t>Yes: 2 (legal supports)</t>
        </is>
      </c>
      <c r="V163" s="815" t="inlineStr">
        <is>
          <t>High</t>
        </is>
      </c>
      <c r="W163" s="806" t="inlineStr">
        <is>
          <t>Probable — name-normalized match to Runsheet 155 grantee; confirm</t>
        </is>
      </c>
      <c r="X163" s="806" t="inlineStr">
        <is>
          <t>Yes — on Tract 2 owner list</t>
        </is>
      </c>
      <c r="Y163" s="806" t="inlineStr">
        <is>
          <t>Candidate 0.00421156834750528 (helper — confirm from image)</t>
        </is>
      </c>
      <c r="Z163" s="806" t="inlineStr">
        <is>
          <t>Medium — helper value</t>
        </is>
      </c>
      <c r="AA163" s="807" t="inlineStr">
        <is>
          <t>Trustee's Mineral Deed — W. C. Bain Jr., as Trustee und to Juanita M. Wolff (1114/222)</t>
        </is>
      </c>
      <c r="AB163" s="808" t="inlineStr">
        <is>
          <t>Needs source review: grantor source</t>
        </is>
      </c>
    </row>
    <row r="164" ht="60" customHeight="1">
      <c r="A164" s="806" t="inlineStr">
        <is>
          <t>1990-000906</t>
        </is>
      </c>
      <c r="B164" s="806" t="n"/>
      <c r="C164" s="806" t="inlineStr">
        <is>
          <t>Trustee's MD</t>
        </is>
      </c>
      <c r="D164" s="806" t="inlineStr">
        <is>
          <t>1114/225</t>
        </is>
      </c>
      <c r="E164" s="807" t="n">
        <v>32920</v>
      </c>
      <c r="F164" s="808" t="n">
        <v>32920</v>
      </c>
      <c r="G164" s="813" t="inlineStr">
        <is>
          <t>W. C. Bain Jr., as Trustee under the Trust Agreement executed by Crystal F. Pallo</t>
        </is>
      </c>
      <c r="H164" s="809" t="inlineStr">
        <is>
          <t>W. C. Bain Jr.</t>
        </is>
      </c>
      <c r="I164" s="810" t="inlineStr">
        <is>
          <t>SW/4 NE/4, NW/4 SE/4, S/2 SE/4 of 31-12N-24W (AOL)</t>
        </is>
      </c>
      <c r="J164" s="811" t="inlineStr">
        <is>
          <t>An undivided 3.33333/791.47 interest in 2 sections</t>
        </is>
      </c>
      <c r="K164" s="815" t="inlineStr">
        <is>
          <t>OKCountyRecords: 1990-000906</t>
        </is>
      </c>
      <c r="L164" s="806" t="inlineStr">
        <is>
          <t>Mineral; basis Conv Amt(dec). Gross=tract-map basis.</t>
        </is>
      </c>
      <c r="M164" s="806" t="inlineStr">
        <is>
          <t>CURRENT OWNER SOURCE</t>
        </is>
      </c>
      <c r="N164" s="806" t="n"/>
      <c r="O164" s="806" t="inlineStr">
        <is>
          <t>OUTSIDE LANDS</t>
        </is>
      </c>
      <c r="P164" s="807" t="inlineStr">
        <is>
          <t>Chain — minerals</t>
        </is>
      </c>
      <c r="Q164" s="808" t="inlineStr">
        <is>
          <t>Yes</t>
        </is>
      </c>
      <c r="R164" s="813" t="inlineStr">
        <is>
          <t>No</t>
        </is>
      </c>
      <c r="S164" s="809" t="inlineStr">
        <is>
          <t>Yes</t>
        </is>
      </c>
      <c r="T164" s="810" t="inlineStr">
        <is>
          <t>No</t>
        </is>
      </c>
      <c r="U164" s="811" t="inlineStr">
        <is>
          <t>Yes: 2 (legal supports)</t>
        </is>
      </c>
      <c r="V164" s="815" t="inlineStr">
        <is>
          <t>High</t>
        </is>
      </c>
      <c r="W164" s="806" t="inlineStr">
        <is>
          <t>Probable — name-normalized match to Runsheet 155 grantee; confirm</t>
        </is>
      </c>
      <c r="X164" s="806" t="inlineStr">
        <is>
          <t>Review</t>
        </is>
      </c>
      <c r="Y164" s="806" t="inlineStr">
        <is>
          <t>Candidate 0.00421156834750528 (helper — confirm from image)</t>
        </is>
      </c>
      <c r="Z164" s="806" t="inlineStr">
        <is>
          <t>Medium — helper value</t>
        </is>
      </c>
      <c r="AA164" s="807" t="inlineStr">
        <is>
          <t>Trustee's Mineral Deed — W. C. Bain Jr., as Trustee und to W. C. Bain Jr. (1114/225)</t>
        </is>
      </c>
      <c r="AB164" s="808" t="inlineStr">
        <is>
          <t>Needs source review: grantor source</t>
        </is>
      </c>
    </row>
    <row r="165" ht="60" customHeight="1">
      <c r="A165" s="806" t="inlineStr">
        <is>
          <t>1990-000907</t>
        </is>
      </c>
      <c r="B165" s="806" t="n"/>
      <c r="C165" s="806" t="inlineStr">
        <is>
          <t>Trustee's MD</t>
        </is>
      </c>
      <c r="D165" s="806" t="inlineStr">
        <is>
          <t>1114/228</t>
        </is>
      </c>
      <c r="E165" s="807" t="n">
        <v>32920</v>
      </c>
      <c r="F165" s="808" t="n">
        <v>32920</v>
      </c>
      <c r="G165" s="809" t="inlineStr">
        <is>
          <t>W. C. Bain Jr., as Trustee under the Trust Agreement executed by Crystal F. Pallo</t>
        </is>
      </c>
      <c r="H165" s="809" t="inlineStr">
        <is>
          <t>Opal L. Fuchs</t>
        </is>
      </c>
      <c r="I165" s="810" t="inlineStr">
        <is>
          <t>SW/4 NE/4, NW/4 SE/4, S/2 SE/4 of 31-12N-24W (AOL)</t>
        </is>
      </c>
      <c r="J165" s="814" t="inlineStr">
        <is>
          <t>An undivided 3.33333/791.47 interest in 2 sections</t>
        </is>
      </c>
      <c r="K165" s="815" t="inlineStr">
        <is>
          <t>OKCountyRecords: 1990-000907</t>
        </is>
      </c>
      <c r="L165" s="806" t="inlineStr">
        <is>
          <t>Mineral; basis Conv Amt(dec). Gross=tract-map basis.</t>
        </is>
      </c>
      <c r="M165" s="806" t="inlineStr">
        <is>
          <t>CURRENT OWNER SOURCE</t>
        </is>
      </c>
      <c r="N165" s="806" t="n"/>
      <c r="O165" s="806" t="inlineStr">
        <is>
          <t>OUTSIDE LANDS</t>
        </is>
      </c>
      <c r="P165" s="807" t="inlineStr">
        <is>
          <t>Chain — minerals</t>
        </is>
      </c>
      <c r="Q165" s="808" t="inlineStr">
        <is>
          <t>Yes</t>
        </is>
      </c>
      <c r="R165" s="809" t="inlineStr">
        <is>
          <t>No</t>
        </is>
      </c>
      <c r="S165" s="809" t="inlineStr">
        <is>
          <t>Yes</t>
        </is>
      </c>
      <c r="T165" s="810" t="inlineStr">
        <is>
          <t>No</t>
        </is>
      </c>
      <c r="U165" s="814" t="inlineStr">
        <is>
          <t>Yes: 2 (legal supports)</t>
        </is>
      </c>
      <c r="V165" s="815" t="inlineStr">
        <is>
          <t>High</t>
        </is>
      </c>
      <c r="W165" s="806" t="inlineStr">
        <is>
          <t>Probable — name-normalized match to Runsheet 155 grantee; confirm</t>
        </is>
      </c>
      <c r="X165" s="806" t="inlineStr">
        <is>
          <t>Yes — on Tract 2 owner list</t>
        </is>
      </c>
      <c r="Y165" s="806" t="inlineStr">
        <is>
          <t>Candidate 0.00421156834750528 (helper — confirm from image)</t>
        </is>
      </c>
      <c r="Z165" s="806" t="inlineStr">
        <is>
          <t>Medium — helper value</t>
        </is>
      </c>
      <c r="AA165" s="807" t="inlineStr">
        <is>
          <t>Trustee's Mineral Deed — W. C. Bain Jr., as Trustee und to Opal L. Fuchs (1114/228)</t>
        </is>
      </c>
      <c r="AB165" s="808" t="inlineStr">
        <is>
          <t>Needs source review: grantor source</t>
        </is>
      </c>
    </row>
    <row r="166" ht="60" customHeight="1">
      <c r="A166" s="806" t="inlineStr">
        <is>
          <t>1990-000908</t>
        </is>
      </c>
      <c r="B166" s="806" t="n"/>
      <c r="C166" s="806" t="inlineStr">
        <is>
          <t>Trustee's MD</t>
        </is>
      </c>
      <c r="D166" s="806" t="inlineStr">
        <is>
          <t>1114/231</t>
        </is>
      </c>
      <c r="E166" s="807" t="n">
        <v>32920</v>
      </c>
      <c r="F166" s="808" t="n">
        <v>32920</v>
      </c>
      <c r="G166" s="809" t="inlineStr">
        <is>
          <t>W. C. Bain Jr., as Trustee under the Trust Agreement executed by Crystal F. Pallo</t>
        </is>
      </c>
      <c r="H166" s="809" t="inlineStr">
        <is>
          <t>Wilda E. Jensen</t>
        </is>
      </c>
      <c r="I166" s="813" t="inlineStr">
        <is>
          <t>SW/4 NE/4, NW/4 SE/4, S/2 SE/4 of 31-12N-24W (AOL)</t>
        </is>
      </c>
      <c r="J166" s="811" t="inlineStr">
        <is>
          <t>An undivided 3.33333/791.47 interest in 2 sections</t>
        </is>
      </c>
      <c r="K166" s="815" t="inlineStr">
        <is>
          <t>OKCountyRecords: 1990-000908</t>
        </is>
      </c>
      <c r="L166" s="806" t="inlineStr">
        <is>
          <t>Mineral; basis Conv Amt(dec). Gross=tract-map basis.</t>
        </is>
      </c>
      <c r="M166" s="806" t="inlineStr">
        <is>
          <t>CURRENT OWNER SOURCE</t>
        </is>
      </c>
      <c r="N166" s="806" t="n"/>
      <c r="O166" s="806" t="inlineStr">
        <is>
          <t>OUTSIDE LANDS</t>
        </is>
      </c>
      <c r="P166" s="807" t="inlineStr">
        <is>
          <t>Chain — minerals</t>
        </is>
      </c>
      <c r="Q166" s="808" t="inlineStr">
        <is>
          <t>Yes</t>
        </is>
      </c>
      <c r="R166" s="809" t="inlineStr">
        <is>
          <t>No</t>
        </is>
      </c>
      <c r="S166" s="809" t="inlineStr">
        <is>
          <t>Yes</t>
        </is>
      </c>
      <c r="T166" s="813" t="inlineStr">
        <is>
          <t>No</t>
        </is>
      </c>
      <c r="U166" s="811" t="inlineStr">
        <is>
          <t>Yes: 2 (legal supports)</t>
        </is>
      </c>
      <c r="V166" s="815" t="inlineStr">
        <is>
          <t>High</t>
        </is>
      </c>
      <c r="W166" s="806" t="inlineStr">
        <is>
          <t>Probable — name-normalized match to Runsheet 155 grantee; confirm</t>
        </is>
      </c>
      <c r="X166" s="806" t="inlineStr">
        <is>
          <t>Yes — on Tract 2 owner list</t>
        </is>
      </c>
      <c r="Y166" s="806" t="inlineStr">
        <is>
          <t>Candidate 0.00421156834750528 (helper — confirm from image)</t>
        </is>
      </c>
      <c r="Z166" s="806" t="inlineStr">
        <is>
          <t>Medium — helper value</t>
        </is>
      </c>
      <c r="AA166" s="807" t="inlineStr">
        <is>
          <t>Trustee's Mineral Deed — W. C. Bain Jr., as Trustee und to Wilda E. Jensen (1114/231)</t>
        </is>
      </c>
      <c r="AB166" s="808" t="inlineStr">
        <is>
          <t>Needs source review: grantor source</t>
        </is>
      </c>
    </row>
    <row r="167" ht="60" customHeight="1">
      <c r="A167" s="806" t="inlineStr">
        <is>
          <t>1990-000909</t>
        </is>
      </c>
      <c r="B167" s="806" t="n"/>
      <c r="C167" s="806" t="inlineStr">
        <is>
          <t>Trustee's MD</t>
        </is>
      </c>
      <c r="D167" s="806" t="inlineStr">
        <is>
          <t>1114/234</t>
        </is>
      </c>
      <c r="E167" s="807" t="n">
        <v>32920</v>
      </c>
      <c r="F167" s="808" t="n">
        <v>32920</v>
      </c>
      <c r="G167" s="809" t="inlineStr">
        <is>
          <t>W. C. Bain Jr., as Trustee under the Trust Agreement executed by Crystal F. Pallo</t>
        </is>
      </c>
      <c r="H167" s="809" t="inlineStr">
        <is>
          <t>Hazel A. Hamilton</t>
        </is>
      </c>
      <c r="I167" s="810" t="inlineStr">
        <is>
          <t>SW/4 NE/4, NW/4 SE/4, S/2 SE/4 of 31-12N-24W (AOL)</t>
        </is>
      </c>
      <c r="J167" s="814" t="inlineStr">
        <is>
          <t>An undivided 3.33333/791.47 interest in 2 sections</t>
        </is>
      </c>
      <c r="K167" s="815" t="inlineStr">
        <is>
          <t>OKCountyRecords: 1990-000909</t>
        </is>
      </c>
      <c r="L167" s="806" t="inlineStr">
        <is>
          <t>Mineral; basis Conv Amt(dec). Gross=tract-map basis.</t>
        </is>
      </c>
      <c r="M167" s="806" t="inlineStr">
        <is>
          <t>CURRENT OWNER SOURCE</t>
        </is>
      </c>
      <c r="N167" s="806" t="n"/>
      <c r="O167" s="806" t="inlineStr">
        <is>
          <t>OUTSIDE LANDS</t>
        </is>
      </c>
      <c r="P167" s="807" t="inlineStr">
        <is>
          <t>Chain — minerals</t>
        </is>
      </c>
      <c r="Q167" s="808" t="inlineStr">
        <is>
          <t>Yes</t>
        </is>
      </c>
      <c r="R167" s="809" t="inlineStr">
        <is>
          <t>No</t>
        </is>
      </c>
      <c r="S167" s="809" t="inlineStr">
        <is>
          <t>Yes</t>
        </is>
      </c>
      <c r="T167" s="810" t="inlineStr">
        <is>
          <t>No</t>
        </is>
      </c>
      <c r="U167" s="814" t="inlineStr">
        <is>
          <t>Yes: 2 (legal supports)</t>
        </is>
      </c>
      <c r="V167" s="815" t="inlineStr">
        <is>
          <t>High</t>
        </is>
      </c>
      <c r="W167" s="806" t="inlineStr">
        <is>
          <t>Probable — name-normalized match to Runsheet 155 grantee; confirm</t>
        </is>
      </c>
      <c r="X167" s="806" t="inlineStr">
        <is>
          <t>Yes — on Tract 2 owner list</t>
        </is>
      </c>
      <c r="Y167" s="806" t="inlineStr">
        <is>
          <t>Candidate 0.00421156834750528 (helper — confirm from image)</t>
        </is>
      </c>
      <c r="Z167" s="806" t="inlineStr">
        <is>
          <t>Medium — helper value</t>
        </is>
      </c>
      <c r="AA167" s="807" t="inlineStr">
        <is>
          <t>Trustee's Mineral Deed — W. C. Bain Jr., as Trustee und to Hazel A. Hamilton (1114/234)</t>
        </is>
      </c>
      <c r="AB167" s="808" t="inlineStr">
        <is>
          <t>Needs source review: grantor source</t>
        </is>
      </c>
    </row>
    <row r="168" ht="60" customHeight="1">
      <c r="A168" s="806" t="inlineStr">
        <is>
          <t>1990-000910</t>
        </is>
      </c>
      <c r="B168" s="806" t="n"/>
      <c r="C168" s="806" t="inlineStr">
        <is>
          <t>Trustee's MD</t>
        </is>
      </c>
      <c r="D168" s="806" t="inlineStr">
        <is>
          <t>1114/237</t>
        </is>
      </c>
      <c r="E168" s="807" t="n">
        <v>32920</v>
      </c>
      <c r="F168" s="808" t="n">
        <v>32920</v>
      </c>
      <c r="G168" s="809" t="inlineStr">
        <is>
          <t>W. C. Bain Jr., as Trustee under the Trust Agreement executed by Crystal F. Pallo</t>
        </is>
      </c>
      <c r="H168" s="809" t="inlineStr">
        <is>
          <t>Dow C. Bain</t>
        </is>
      </c>
      <c r="I168" s="810" t="inlineStr">
        <is>
          <t>SW/4 NE/4, NW/4 SE/4, S/2 SE/4 of 31-12N-24W (AOL)</t>
        </is>
      </c>
      <c r="J168" s="811" t="inlineStr">
        <is>
          <t>An undivided 3.33333/791.47 interest in 2 sections</t>
        </is>
      </c>
      <c r="K168" s="815" t="inlineStr">
        <is>
          <t>OKCountyRecords: 1990-000910</t>
        </is>
      </c>
      <c r="L168" s="806" t="inlineStr">
        <is>
          <t>Mineral; basis Conv Amt(dec). Gross=tract-map basis.</t>
        </is>
      </c>
      <c r="M168" s="806" t="n"/>
      <c r="N168" s="806" t="n"/>
      <c r="O168" s="806" t="inlineStr">
        <is>
          <t>OUTSIDE LANDS</t>
        </is>
      </c>
      <c r="P168" s="807" t="inlineStr">
        <is>
          <t>Chain — minerals</t>
        </is>
      </c>
      <c r="Q168" s="808" t="inlineStr">
        <is>
          <t>Yes</t>
        </is>
      </c>
      <c r="R168" s="809" t="inlineStr">
        <is>
          <t>No</t>
        </is>
      </c>
      <c r="S168" s="809" t="inlineStr">
        <is>
          <t>Yes</t>
        </is>
      </c>
      <c r="T168" s="810" t="inlineStr">
        <is>
          <t>No</t>
        </is>
      </c>
      <c r="U168" s="811" t="inlineStr">
        <is>
          <t>Yes: 2 (legal supports)</t>
        </is>
      </c>
      <c r="V168" s="815" t="inlineStr">
        <is>
          <t>High</t>
        </is>
      </c>
      <c r="W168" s="806" t="inlineStr">
        <is>
          <t>Probable — name-normalized match to Runsheet 155 grantee; confirm</t>
        </is>
      </c>
      <c r="X168" s="806" t="inlineStr">
        <is>
          <t>Yes — on Tract 2 owner list</t>
        </is>
      </c>
      <c r="Y168" s="806" t="inlineStr">
        <is>
          <t>Candidate 0.00421156834750528 (helper — confirm from image)</t>
        </is>
      </c>
      <c r="Z168" s="806" t="inlineStr">
        <is>
          <t>Medium — helper value</t>
        </is>
      </c>
      <c r="AA168" s="807" t="inlineStr">
        <is>
          <t>Trustee's Mineral Deed — W. C. Bain Jr., as Trustee und to Dow C. Bain (1114/237)</t>
        </is>
      </c>
      <c r="AB168" s="808" t="inlineStr">
        <is>
          <t>Needs source review: grantor source</t>
        </is>
      </c>
    </row>
    <row r="169" ht="60" customHeight="1">
      <c r="A169" s="806" t="inlineStr">
        <is>
          <t>1990-000911</t>
        </is>
      </c>
      <c r="B169" s="806" t="n"/>
      <c r="C169" s="806" t="inlineStr">
        <is>
          <t>Trustee's MD</t>
        </is>
      </c>
      <c r="D169" s="806" t="inlineStr">
        <is>
          <t>1114/240</t>
        </is>
      </c>
      <c r="E169" s="807" t="n">
        <v>32920</v>
      </c>
      <c r="F169" s="808" t="n">
        <v>32920</v>
      </c>
      <c r="G169" s="809" t="inlineStr">
        <is>
          <t>W. C. Bain Jr., as Trustee under the Trust Agreement executed by Crystal F. Pallo</t>
        </is>
      </c>
      <c r="H169" s="809" t="inlineStr">
        <is>
          <t>Billy W. Bain</t>
        </is>
      </c>
      <c r="I169" s="813" t="inlineStr">
        <is>
          <t>SW/4 NE/4, NW/4 SE/4, S/2 SE/4 of 31-12N-24W (AOL)</t>
        </is>
      </c>
      <c r="J169" s="814" t="inlineStr">
        <is>
          <t>An undivided 3.33333/791.47 interest in 2 sections</t>
        </is>
      </c>
      <c r="K169" s="815" t="inlineStr">
        <is>
          <t>OKCountyRecords: 1990-000911</t>
        </is>
      </c>
      <c r="L169" s="806" t="inlineStr">
        <is>
          <t>Mineral; basis Conv Amt(dec). Gross=tract-map basis.</t>
        </is>
      </c>
      <c r="M169" s="806" t="inlineStr">
        <is>
          <t>CURRENT OWNER SOURCE</t>
        </is>
      </c>
      <c r="N169" s="806" t="n"/>
      <c r="O169" s="806" t="inlineStr">
        <is>
          <t>OUTSIDE LANDS</t>
        </is>
      </c>
      <c r="P169" s="807" t="inlineStr">
        <is>
          <t>Chain — minerals</t>
        </is>
      </c>
      <c r="Q169" s="808" t="inlineStr">
        <is>
          <t>Yes</t>
        </is>
      </c>
      <c r="R169" s="809" t="inlineStr">
        <is>
          <t>No</t>
        </is>
      </c>
      <c r="S169" s="809" t="inlineStr">
        <is>
          <t>Yes</t>
        </is>
      </c>
      <c r="T169" s="813" t="inlineStr">
        <is>
          <t>No</t>
        </is>
      </c>
      <c r="U169" s="814" t="inlineStr">
        <is>
          <t>Yes: 2 (legal supports)</t>
        </is>
      </c>
      <c r="V169" s="815" t="inlineStr">
        <is>
          <t>High</t>
        </is>
      </c>
      <c r="W169" s="806" t="inlineStr">
        <is>
          <t>Probable — name-normalized match to Runsheet 155 grantee; confirm</t>
        </is>
      </c>
      <c r="X169" s="806" t="inlineStr">
        <is>
          <t>Review</t>
        </is>
      </c>
      <c r="Y169" s="806" t="inlineStr">
        <is>
          <t>Candidate 0.00421156834750528 (helper — confirm from image)</t>
        </is>
      </c>
      <c r="Z169" s="806" t="inlineStr">
        <is>
          <t>Medium — helper value</t>
        </is>
      </c>
      <c r="AA169" s="807" t="inlineStr">
        <is>
          <t>Trustee's Mineral Deed — W. C. Bain Jr., as Trustee und to Billy W. Bain (1114/240)</t>
        </is>
      </c>
      <c r="AB169" s="808" t="inlineStr">
        <is>
          <t>Needs source review: grantor source</t>
        </is>
      </c>
    </row>
    <row r="170" ht="60" customHeight="1">
      <c r="A170" s="806" t="inlineStr">
        <is>
          <t>1990-000912</t>
        </is>
      </c>
      <c r="B170" s="806" t="n"/>
      <c r="C170" s="806" t="inlineStr">
        <is>
          <t>Trustee's MD</t>
        </is>
      </c>
      <c r="D170" s="806" t="inlineStr">
        <is>
          <t>1114/243</t>
        </is>
      </c>
      <c r="E170" s="807" t="n">
        <v>32920</v>
      </c>
      <c r="F170" s="808" t="n">
        <v>32920</v>
      </c>
      <c r="G170" s="809" t="inlineStr">
        <is>
          <t>W. C. Bain Jr., as Trustee under the Trust Agreement executed by Crystal F. Pallo</t>
        </is>
      </c>
      <c r="H170" s="809" t="inlineStr">
        <is>
          <t>Clarence C. Bain</t>
        </is>
      </c>
      <c r="I170" s="810" t="inlineStr">
        <is>
          <t>SW/4 NE/4, NW/4 SE/4, S/2 SE/4 of 31-12N-24W (AOL)</t>
        </is>
      </c>
      <c r="J170" s="816" t="inlineStr">
        <is>
          <t>An undivided 3.33333/791.47 interest in 2 sections</t>
        </is>
      </c>
      <c r="K170" s="815" t="inlineStr">
        <is>
          <t>OKCountyRecords: 1990-000912</t>
        </is>
      </c>
      <c r="L170" s="806" t="inlineStr">
        <is>
          <t>Mineral; basis Conv Amt(dec). Gross=tract-map basis.</t>
        </is>
      </c>
      <c r="M170" s="806" t="n"/>
      <c r="N170" s="806" t="n"/>
      <c r="O170" s="806" t="inlineStr">
        <is>
          <t>OUTSIDE LANDS</t>
        </is>
      </c>
      <c r="P170" s="807" t="inlineStr">
        <is>
          <t>Chain — minerals</t>
        </is>
      </c>
      <c r="Q170" s="808" t="inlineStr">
        <is>
          <t>Yes</t>
        </is>
      </c>
      <c r="R170" s="809" t="inlineStr">
        <is>
          <t>No</t>
        </is>
      </c>
      <c r="S170" s="809" t="inlineStr">
        <is>
          <t>Yes</t>
        </is>
      </c>
      <c r="T170" s="810" t="inlineStr">
        <is>
          <t>No</t>
        </is>
      </c>
      <c r="U170" s="816" t="inlineStr">
        <is>
          <t>Yes: 2 (legal supports)</t>
        </is>
      </c>
      <c r="V170" s="815" t="inlineStr">
        <is>
          <t>High</t>
        </is>
      </c>
      <c r="W170" s="806" t="inlineStr">
        <is>
          <t>Probable — name-normalized match to Runsheet 155 grantee; confirm</t>
        </is>
      </c>
      <c r="X170" s="806" t="inlineStr">
        <is>
          <t>Yes — on Tract 2 owner list</t>
        </is>
      </c>
      <c r="Y170" s="806" t="inlineStr">
        <is>
          <t>Candidate 0.00421156834750528 (helper — confirm from image)</t>
        </is>
      </c>
      <c r="Z170" s="806" t="inlineStr">
        <is>
          <t>Medium — helper value</t>
        </is>
      </c>
      <c r="AA170" s="807" t="inlineStr">
        <is>
          <t>Trustee's Mineral Deed — W. C. Bain Jr., as Trustee und to Clarence C. Bain (1114/243)</t>
        </is>
      </c>
      <c r="AB170" s="808" t="inlineStr">
        <is>
          <t>Needs source review: grantor source</t>
        </is>
      </c>
    </row>
    <row r="171" ht="60" customHeight="1">
      <c r="A171" s="806" t="inlineStr">
        <is>
          <t>1990-000913</t>
        </is>
      </c>
      <c r="B171" s="806" t="n"/>
      <c r="C171" s="806" t="inlineStr">
        <is>
          <t>Trustee's MD</t>
        </is>
      </c>
      <c r="D171" s="806" t="inlineStr">
        <is>
          <t>1114/246</t>
        </is>
      </c>
      <c r="E171" s="807" t="n">
        <v>32920</v>
      </c>
      <c r="F171" s="808" t="n">
        <v>32920</v>
      </c>
      <c r="G171" s="809" t="inlineStr">
        <is>
          <t>W. C. Bain Jr., as Trustee under the Trust Agreement executed by Crystal F. Pallo</t>
        </is>
      </c>
      <c r="H171" s="809" t="inlineStr">
        <is>
          <t>Carl L. Bain</t>
        </is>
      </c>
      <c r="I171" s="810" t="inlineStr">
        <is>
          <t>SW/4 NE/4, NW/4 SE/4, S/2 SE/4 of 31-12N-24W (AOL)</t>
        </is>
      </c>
      <c r="J171" s="816" t="inlineStr">
        <is>
          <t>An undivided 3.33333/791.47 interest in 2 sections</t>
        </is>
      </c>
      <c r="K171" s="815" t="inlineStr">
        <is>
          <t>OKCountyRecords: 1990-000913</t>
        </is>
      </c>
      <c r="L171" s="806" t="inlineStr">
        <is>
          <t>Mineral; basis Conv Amt(dec). Gross=tract-map basis.</t>
        </is>
      </c>
      <c r="M171" s="806" t="inlineStr">
        <is>
          <t>CURRENT OWNER SOURCE</t>
        </is>
      </c>
      <c r="N171" s="806" t="n"/>
      <c r="O171" s="806" t="inlineStr">
        <is>
          <t>OUTSIDE LANDS</t>
        </is>
      </c>
      <c r="P171" s="807" t="inlineStr">
        <is>
          <t>Chain — minerals</t>
        </is>
      </c>
      <c r="Q171" s="808" t="inlineStr">
        <is>
          <t>Yes</t>
        </is>
      </c>
      <c r="R171" s="809" t="inlineStr">
        <is>
          <t>No</t>
        </is>
      </c>
      <c r="S171" s="809" t="inlineStr">
        <is>
          <t>Yes</t>
        </is>
      </c>
      <c r="T171" s="810" t="inlineStr">
        <is>
          <t>No</t>
        </is>
      </c>
      <c r="U171" s="816" t="inlineStr">
        <is>
          <t>Yes: 2 (legal supports)</t>
        </is>
      </c>
      <c r="V171" s="815" t="inlineStr">
        <is>
          <t>High</t>
        </is>
      </c>
      <c r="W171" s="806" t="inlineStr">
        <is>
          <t>Probable — name-normalized match to Runsheet 155 grantee; confirm</t>
        </is>
      </c>
      <c r="X171" s="806" t="inlineStr">
        <is>
          <t>Yes — on Tract 2 owner list</t>
        </is>
      </c>
      <c r="Y171" s="806" t="inlineStr">
        <is>
          <t>Candidate 0.00421156834750528 (helper — confirm from image)</t>
        </is>
      </c>
      <c r="Z171" s="806" t="inlineStr">
        <is>
          <t>Medium — helper value</t>
        </is>
      </c>
      <c r="AA171" s="807" t="inlineStr">
        <is>
          <t>Trustee's Mineral Deed — W. C. Bain Jr., as Trustee und to Carl L. Bain (1114/246)</t>
        </is>
      </c>
      <c r="AB171" s="808" t="inlineStr">
        <is>
          <t>Needs source review: grantor source</t>
        </is>
      </c>
    </row>
    <row r="172" ht="60" customHeight="1">
      <c r="A172" s="806" t="inlineStr">
        <is>
          <t>1990-001592</t>
        </is>
      </c>
      <c r="B172" s="806" t="n"/>
      <c r="C172" s="806" t="inlineStr">
        <is>
          <t>Order and DEC</t>
        </is>
      </c>
      <c r="D172" s="806" t="inlineStr">
        <is>
          <t>1122/69</t>
        </is>
      </c>
      <c r="E172" s="807" t="n">
        <v>32952</v>
      </c>
      <c r="F172" s="808" t="n">
        <v>32952</v>
      </c>
      <c r="G172" s="809" t="inlineStr">
        <is>
          <t>Beckham County Court,
RE: In the Matter of the Estate of Evan K. Fuchs, Deceased</t>
        </is>
      </c>
      <c r="H172" s="809" t="inlineStr">
        <is>
          <t>Clayton D. Fuchs, 1/4,
Westal W. Fuchs, 1/4,
Chloe Ellen Fuchs Davis, 1/4,
Curtis Fuchs, 1/8,
Rita Wilson, 1/8</t>
        </is>
      </c>
      <c r="I172" s="813" t="inlineStr">
        <is>
          <t>SW/4 NE/4, NW/4 SE/4, S/2 SE/4 of 31-12N-24W (AOL)</t>
        </is>
      </c>
      <c r="J172" s="814" t="inlineStr">
        <is>
          <t>ARTI</t>
        </is>
      </c>
      <c r="K172" s="815" t="inlineStr">
        <is>
          <t>OKCountyRecords: 1990-001592</t>
        </is>
      </c>
      <c r="L172" s="806" t="inlineStr">
        <is>
          <t>Mineral; basis Conv Amt(dec). Gross=tract-map basis.</t>
        </is>
      </c>
      <c r="M172" s="806" t="inlineStr">
        <is>
          <t>CURRENT OWNER SOURCE</t>
        </is>
      </c>
      <c r="N172" s="806" t="n"/>
      <c r="O172" s="806" t="inlineStr">
        <is>
          <t>OUTSIDE LANDS</t>
        </is>
      </c>
      <c r="P172" s="807" t="inlineStr">
        <is>
          <t>Chain — title support (succession/entity/probate)</t>
        </is>
      </c>
      <c r="Q172" s="808" t="inlineStr">
        <is>
          <t>Yes</t>
        </is>
      </c>
      <c r="R172" s="809" t="inlineStr">
        <is>
          <t>No</t>
        </is>
      </c>
      <c r="S172" s="809" t="inlineStr">
        <is>
          <t>Yes</t>
        </is>
      </c>
      <c r="T172" s="813" t="inlineStr">
        <is>
          <t>No</t>
        </is>
      </c>
      <c r="U172" s="814" t="inlineStr">
        <is>
          <t>Yes: 2 (legal supports)</t>
        </is>
      </c>
      <c r="V172" s="815" t="inlineStr">
        <is>
          <t>High</t>
        </is>
      </c>
      <c r="W172" s="806" t="inlineStr">
        <is>
          <t>Review — no exact prior-grantee match</t>
        </is>
      </c>
      <c r="X172" s="806" t="inlineStr">
        <is>
          <t>Review</t>
        </is>
      </c>
      <c r="Y172" s="806" t="inlineStr">
        <is>
          <t>Candidate 1 (helper — confirm from image)</t>
        </is>
      </c>
      <c r="Z172" s="806" t="inlineStr">
        <is>
          <t>Medium — helper value</t>
        </is>
      </c>
      <c r="AA172" s="807" t="inlineStr">
        <is>
          <t>Order and Final Decree — Beckham County Court, to Clayton D. Fuchs, 1/4, (1122/69)</t>
        </is>
      </c>
      <c r="AB172" s="808" t="inlineStr">
        <is>
          <t>Needs source review: grantor source</t>
        </is>
      </c>
    </row>
    <row r="173" ht="60" customHeight="1">
      <c r="A173" s="806" t="inlineStr">
        <is>
          <t>1990-001689</t>
        </is>
      </c>
      <c r="B173" s="806" t="n"/>
      <c r="C173" s="806" t="inlineStr">
        <is>
          <t>MD</t>
        </is>
      </c>
      <c r="D173" s="806" t="inlineStr">
        <is>
          <t>1122/274</t>
        </is>
      </c>
      <c r="E173" s="807" t="n">
        <v>32957</v>
      </c>
      <c r="F173" s="808" t="n">
        <v>32957</v>
      </c>
      <c r="G173" s="809" t="inlineStr">
        <is>
          <t>Ernest Jensen and Wilda Jensen, HW</t>
        </is>
      </c>
      <c r="H173" s="809" t="inlineStr">
        <is>
          <t>Tim E. Jensen</t>
        </is>
      </c>
      <c r="I173" s="810" t="inlineStr">
        <is>
          <t>SW/4 NE/4, NW/4 SE/4, S/2 SE/4 of 31-12N-24W (AOL)</t>
        </is>
      </c>
      <c r="J173" s="811" t="inlineStr">
        <is>
          <t>An undivided 2/160th (2 acres) in 31-12N-24W, 10/791.47 interest in 2 sections</t>
        </is>
      </c>
      <c r="K173" s="815" t="inlineStr">
        <is>
          <t>OKCountyRecords: 1990-001689</t>
        </is>
      </c>
      <c r="L173" s="806" t="inlineStr">
        <is>
          <t>Mineral; basis Conv Amt(dec). Gross=tract-map basis.</t>
        </is>
      </c>
      <c r="M173" s="806" t="inlineStr">
        <is>
          <t>CURRENT OWNER SOURCE</t>
        </is>
      </c>
      <c r="N173" s="806" t="n"/>
      <c r="O173" s="806" t="inlineStr">
        <is>
          <t>OUTSIDE LANDS</t>
        </is>
      </c>
      <c r="P173" s="807" t="inlineStr">
        <is>
          <t>Chain — minerals</t>
        </is>
      </c>
      <c r="Q173" s="808" t="inlineStr">
        <is>
          <t>Yes</t>
        </is>
      </c>
      <c r="R173" s="809" t="inlineStr">
        <is>
          <t>No</t>
        </is>
      </c>
      <c r="S173" s="809" t="inlineStr">
        <is>
          <t>Yes</t>
        </is>
      </c>
      <c r="T173" s="810" t="inlineStr">
        <is>
          <t>No</t>
        </is>
      </c>
      <c r="U173" s="811" t="inlineStr">
        <is>
          <t>Yes: 2 (legal supports)</t>
        </is>
      </c>
      <c r="V173" s="815" t="inlineStr">
        <is>
          <t>High</t>
        </is>
      </c>
      <c r="W173" s="806" t="inlineStr">
        <is>
          <t>Probable — name-normalized match to Runsheet 164 grantee; confirm</t>
        </is>
      </c>
      <c r="X173" s="806" t="inlineStr">
        <is>
          <t>Yes — on Tract 2 owner list</t>
        </is>
      </c>
      <c r="Y173" s="806" t="inlineStr">
        <is>
          <t>Candidate 0.0125 (helper — confirm from image)</t>
        </is>
      </c>
      <c r="Z173" s="806" t="inlineStr">
        <is>
          <t>Medium — helper value</t>
        </is>
      </c>
      <c r="AA173" s="807" t="inlineStr">
        <is>
          <t>Mineral Deed — Ernest Jensen and Wilda Jensen to Tim E. Jensen (1122/274)</t>
        </is>
      </c>
      <c r="AB173" s="808" t="inlineStr">
        <is>
          <t>Needs source review: grantor source</t>
        </is>
      </c>
    </row>
    <row r="174" ht="60" customHeight="1">
      <c r="A174" s="806" t="inlineStr">
        <is>
          <t>1990-001690</t>
        </is>
      </c>
      <c r="B174" s="806" t="n"/>
      <c r="C174" s="806" t="inlineStr">
        <is>
          <t>MD</t>
        </is>
      </c>
      <c r="D174" s="806" t="inlineStr">
        <is>
          <t>1122/277</t>
        </is>
      </c>
      <c r="E174" s="807" t="n">
        <v>32957</v>
      </c>
      <c r="F174" s="808" t="n">
        <v>32957</v>
      </c>
      <c r="G174" s="809" t="inlineStr">
        <is>
          <t>Ernest Jensen and Wilda Jensen, HW</t>
        </is>
      </c>
      <c r="H174" s="809" t="inlineStr">
        <is>
          <t>Hans W. Jensen</t>
        </is>
      </c>
      <c r="I174" s="813" t="inlineStr">
        <is>
          <t>SW/4 NE/4, NW/4 SE/4, S/2 SE/4 of 31-12N-24W (AOL)</t>
        </is>
      </c>
      <c r="J174" s="814" t="inlineStr">
        <is>
          <t>An undivided 2/160th (2 acres) in 31-12N-24W, 10/791.47 interest in 2 sections</t>
        </is>
      </c>
      <c r="K174" s="815" t="inlineStr">
        <is>
          <t>OKCountyRecords: 1990-001690</t>
        </is>
      </c>
      <c r="L174" s="806" t="inlineStr">
        <is>
          <t>Mineral; basis Conv Amt(dec). Gross=tract-map basis.</t>
        </is>
      </c>
      <c r="M174" s="806" t="inlineStr">
        <is>
          <t>CURRENT OWNER SOURCE</t>
        </is>
      </c>
      <c r="N174" s="806" t="n"/>
      <c r="O174" s="806" t="inlineStr">
        <is>
          <t>OUTSIDE LANDS</t>
        </is>
      </c>
      <c r="P174" s="807" t="inlineStr">
        <is>
          <t>Chain — minerals</t>
        </is>
      </c>
      <c r="Q174" s="808" t="inlineStr">
        <is>
          <t>Yes</t>
        </is>
      </c>
      <c r="R174" s="809" t="inlineStr">
        <is>
          <t>No</t>
        </is>
      </c>
      <c r="S174" s="809" t="inlineStr">
        <is>
          <t>Yes</t>
        </is>
      </c>
      <c r="T174" s="813" t="inlineStr">
        <is>
          <t>No</t>
        </is>
      </c>
      <c r="U174" s="814" t="inlineStr">
        <is>
          <t>Yes: 2 (legal supports)</t>
        </is>
      </c>
      <c r="V174" s="815" t="inlineStr">
        <is>
          <t>High</t>
        </is>
      </c>
      <c r="W174" s="806" t="inlineStr">
        <is>
          <t>Probable — name-normalized match to Runsheet 164 grantee; confirm</t>
        </is>
      </c>
      <c r="X174" s="806" t="inlineStr">
        <is>
          <t>Yes — on Tract 2 owner list</t>
        </is>
      </c>
      <c r="Y174" s="806" t="inlineStr">
        <is>
          <t>Candidate 0.0125 (helper — confirm from image)</t>
        </is>
      </c>
      <c r="Z174" s="806" t="inlineStr">
        <is>
          <t>Medium — helper value</t>
        </is>
      </c>
      <c r="AA174" s="807" t="inlineStr">
        <is>
          <t>Mineral Deed — Ernest Jensen and Wilda Jensen to Hans W. Jensen (1122/277)</t>
        </is>
      </c>
      <c r="AB174" s="808" t="inlineStr">
        <is>
          <t>Needs source review: grantor source</t>
        </is>
      </c>
    </row>
    <row r="175" ht="48" customHeight="1">
      <c r="A175" s="806" t="inlineStr">
        <is>
          <t>1990-001750</t>
        </is>
      </c>
      <c r="B175" s="806" t="n"/>
      <c r="C175" s="806" t="inlineStr">
        <is>
          <t>MD</t>
        </is>
      </c>
      <c r="D175" s="806" t="inlineStr">
        <is>
          <t>1123/100</t>
        </is>
      </c>
      <c r="E175" s="807" t="n">
        <v>32960</v>
      </c>
      <c r="F175" s="808" t="n">
        <v>32960</v>
      </c>
      <c r="G175" s="809" t="inlineStr">
        <is>
          <t>Hazel Hamilton</t>
        </is>
      </c>
      <c r="H175" s="809" t="inlineStr">
        <is>
          <t>Hazel Trust Hamilton</t>
        </is>
      </c>
      <c r="I175" s="810" t="inlineStr">
        <is>
          <t>SW/4 NE/4, NW/4 SE/4, S/2 SE/4 of 31-12N-24W (AOL)</t>
        </is>
      </c>
      <c r="J175" s="814" t="inlineStr">
        <is>
          <t>ARTI</t>
        </is>
      </c>
      <c r="K175" s="815" t="inlineStr">
        <is>
          <t>OKCountyRecords: 1990-001750</t>
        </is>
      </c>
      <c r="L175" s="806" t="inlineStr">
        <is>
          <t>Mineral; basis Conv Amt(dec). Gross=tract-map basis.</t>
        </is>
      </c>
      <c r="M175" s="806" t="inlineStr">
        <is>
          <t>CURRENT OWNER SOURCE</t>
        </is>
      </c>
      <c r="N175" s="806" t="n"/>
      <c r="O175" s="806" t="inlineStr">
        <is>
          <t>OUTSIDE LANDS</t>
        </is>
      </c>
      <c r="P175" s="807" t="inlineStr">
        <is>
          <t>Chain — minerals</t>
        </is>
      </c>
      <c r="Q175" s="808" t="inlineStr">
        <is>
          <t>Yes</t>
        </is>
      </c>
      <c r="R175" s="809" t="inlineStr">
        <is>
          <t>No</t>
        </is>
      </c>
      <c r="S175" s="809" t="inlineStr">
        <is>
          <t>Yes</t>
        </is>
      </c>
      <c r="T175" s="810" t="inlineStr">
        <is>
          <t>No</t>
        </is>
      </c>
      <c r="U175" s="814" t="inlineStr">
        <is>
          <t>Yes: 2 (legal supports)</t>
        </is>
      </c>
      <c r="V175" s="815" t="inlineStr">
        <is>
          <t>High</t>
        </is>
      </c>
      <c r="W175" s="806" t="inlineStr">
        <is>
          <t>Yes — prior grantee match</t>
        </is>
      </c>
      <c r="X175" s="806" t="inlineStr">
        <is>
          <t>Yes — on Tract 2 owner list</t>
        </is>
      </c>
      <c r="Y175" s="806" t="inlineStr">
        <is>
          <t>Candidate 1 (helper — confirm from image)</t>
        </is>
      </c>
      <c r="Z175" s="806" t="inlineStr">
        <is>
          <t>Medium — helper value</t>
        </is>
      </c>
      <c r="AA175" s="807" t="inlineStr">
        <is>
          <t>Mineral Deed — Hazel Hamilton to Hazel Trust Hamilton (1123/100)</t>
        </is>
      </c>
      <c r="AB175" s="808" t="n"/>
    </row>
    <row r="176" ht="84" customHeight="1">
      <c r="A176" s="806" t="inlineStr">
        <is>
          <t>1990-001992</t>
        </is>
      </c>
      <c r="B176" s="806" t="n"/>
      <c r="C176" s="806" t="inlineStr">
        <is>
          <t>Consent to Sell</t>
        </is>
      </c>
      <c r="D176" s="806" t="inlineStr">
        <is>
          <t>1126/229</t>
        </is>
      </c>
      <c r="E176" s="807" t="n">
        <v>32969</v>
      </c>
      <c r="F176" s="808" t="n">
        <v>32969</v>
      </c>
      <c r="G176" s="809" t="inlineStr">
        <is>
          <t>Beckham County Court,
RE: In the Matter of the Estate of Margaret Gray, Deceased</t>
        </is>
      </c>
      <c r="H176" s="809" t="inlineStr">
        <is>
          <t>Fred A. Standiford, Jr.</t>
        </is>
      </c>
      <c r="I176" s="813" t="inlineStr">
        <is>
          <t>SE/4 SW/4 of 31-12N-24W (AOL)</t>
        </is>
      </c>
      <c r="J176" s="811" t="inlineStr">
        <is>
          <t>An undivided 7/48ths interest
(5.8333 min. ac.)</t>
        </is>
      </c>
      <c r="K176" s="815" t="inlineStr">
        <is>
          <t>OKCountyRecords: 1990-001992</t>
        </is>
      </c>
      <c r="L176" s="806" t="inlineStr">
        <is>
          <t>Mineral; amount not stated — confirm from instrument. Gross=tract-map basis.</t>
        </is>
      </c>
      <c r="M176" s="806" t="inlineStr">
        <is>
          <t>CURRENT OWNER SOURCE</t>
        </is>
      </c>
      <c r="N176" s="806" t="n"/>
      <c r="O176" s="806" t="inlineStr">
        <is>
          <t>OUTSIDE LANDS</t>
        </is>
      </c>
      <c r="P176" s="807" t="inlineStr">
        <is>
          <t>Chain — title support (succession/entity/probate)</t>
        </is>
      </c>
      <c r="Q176" s="808" t="inlineStr">
        <is>
          <t>Yes</t>
        </is>
      </c>
      <c r="R176" s="809" t="inlineStr">
        <is>
          <t>No</t>
        </is>
      </c>
      <c r="S176" s="809" t="inlineStr">
        <is>
          <t>Yes</t>
        </is>
      </c>
      <c r="T176" s="813" t="inlineStr">
        <is>
          <t>No</t>
        </is>
      </c>
      <c r="U176" s="814" t="inlineStr">
        <is>
          <t>Yes: 5 (legal supports)</t>
        </is>
      </c>
      <c r="V176" s="815" t="inlineStr">
        <is>
          <t>High</t>
        </is>
      </c>
      <c r="W176" s="806" t="inlineStr">
        <is>
          <t>Review — no exact prior-grantee match</t>
        </is>
      </c>
      <c r="X176" s="806" t="inlineStr">
        <is>
          <t>Yes — on Tract 5 owner list</t>
        </is>
      </c>
      <c r="Y176" s="806" t="inlineStr">
        <is>
          <t>Interest amount needs review</t>
        </is>
      </c>
      <c r="Z176" s="806" t="inlineStr">
        <is>
          <t>Review</t>
        </is>
      </c>
      <c r="AA176" s="807" t="inlineStr">
        <is>
          <t>Consent to Sell — Beckham County Court, to Fred A. Standiford, Jr. (1126/229)</t>
        </is>
      </c>
      <c r="AB176" s="808" t="inlineStr">
        <is>
          <t>Needs source review: grantor source, interest amount</t>
        </is>
      </c>
    </row>
    <row r="177" ht="84" customHeight="1">
      <c r="A177" s="806" t="inlineStr">
        <is>
          <t>1990-001987</t>
        </is>
      </c>
      <c r="B177" s="806" t="n"/>
      <c r="C177" s="806" t="inlineStr">
        <is>
          <t>Final Account</t>
        </is>
      </c>
      <c r="D177" s="806" t="inlineStr">
        <is>
          <t>1126/210</t>
        </is>
      </c>
      <c r="E177" s="807" t="n">
        <v>32969</v>
      </c>
      <c r="F177" s="808" t="n">
        <v>32969</v>
      </c>
      <c r="G177" s="809" t="inlineStr">
        <is>
          <t>Beckham County Court,
RE: In the Matter of the Estate of Margaret Gray, Deceased</t>
        </is>
      </c>
      <c r="H177" s="809" t="inlineStr">
        <is>
          <t>Murrell A. Gray, 1/2,
Fred A. Standiford, Jr., 1/2</t>
        </is>
      </c>
      <c r="I177" s="810" t="inlineStr">
        <is>
          <t>SE/4 SW/4 of 31-12N-24W (AOL)</t>
        </is>
      </c>
      <c r="J177" s="811" t="inlineStr">
        <is>
          <t>An undivided 7/48ths interest
(5.8333 min. ac.)</t>
        </is>
      </c>
      <c r="K177" s="815" t="inlineStr">
        <is>
          <t>OKCountyRecords: 1990-001987</t>
        </is>
      </c>
      <c r="L177" s="806" t="inlineStr">
        <is>
          <t>Mineral; amount not stated — confirm from instrument. Gross=tract-map basis.</t>
        </is>
      </c>
      <c r="M177" s="806" t="inlineStr">
        <is>
          <t>CURRENT OWNER SOURCE</t>
        </is>
      </c>
      <c r="N177" s="806" t="n"/>
      <c r="O177" s="806" t="inlineStr">
        <is>
          <t>OUTSIDE LANDS</t>
        </is>
      </c>
      <c r="P177" s="807" t="inlineStr">
        <is>
          <t>Chain — title support (succession/entity/probate)</t>
        </is>
      </c>
      <c r="Q177" s="808" t="inlineStr">
        <is>
          <t>Yes</t>
        </is>
      </c>
      <c r="R177" s="809" t="inlineStr">
        <is>
          <t>No</t>
        </is>
      </c>
      <c r="S177" s="809" t="inlineStr">
        <is>
          <t>Yes</t>
        </is>
      </c>
      <c r="T177" s="810" t="inlineStr">
        <is>
          <t>No</t>
        </is>
      </c>
      <c r="U177" s="814" t="inlineStr">
        <is>
          <t>Yes: 5 (legal supports)</t>
        </is>
      </c>
      <c r="V177" s="815" t="inlineStr">
        <is>
          <t>High</t>
        </is>
      </c>
      <c r="W177" s="806" t="inlineStr">
        <is>
          <t>Review — no exact prior-grantee match</t>
        </is>
      </c>
      <c r="X177" s="806" t="inlineStr">
        <is>
          <t>Review</t>
        </is>
      </c>
      <c r="Y177" s="806" t="inlineStr">
        <is>
          <t>Interest amount needs review</t>
        </is>
      </c>
      <c r="Z177" s="806" t="inlineStr">
        <is>
          <t>Review</t>
        </is>
      </c>
      <c r="AA177" s="807" t="inlineStr">
        <is>
          <t>Final Account — Beckham County Court, to Murrell A. Gray, 1/2, (1126/210)</t>
        </is>
      </c>
      <c r="AB177" s="808" t="inlineStr">
        <is>
          <t>Needs source review: grantor source, interest amount</t>
        </is>
      </c>
    </row>
    <row r="178" ht="60" customHeight="1">
      <c r="A178" s="806" t="inlineStr">
        <is>
          <t>1990-001996</t>
        </is>
      </c>
      <c r="B178" s="806" t="n"/>
      <c r="C178" s="806" t="inlineStr">
        <is>
          <t>DEC</t>
        </is>
      </c>
      <c r="D178" s="806" t="inlineStr">
        <is>
          <t>1126/234</t>
        </is>
      </c>
      <c r="E178" s="807" t="n">
        <v>32969</v>
      </c>
      <c r="F178" s="808" t="n">
        <v>32969</v>
      </c>
      <c r="G178" s="809" t="inlineStr">
        <is>
          <t>Beckham County Court,
RE: In the Matter of the Estate of Margaret Gray, Deceased</t>
        </is>
      </c>
      <c r="H178" s="809" t="inlineStr">
        <is>
          <t>Murrell A. Gray, 1/3,
Fred A. Standiford, Jr., 1/3,
Alfred W. Standiford, 1/3</t>
        </is>
      </c>
      <c r="I178" s="813" t="inlineStr">
        <is>
          <t>SE/4 SW/4 of 31-12N-24W (AOL)</t>
        </is>
      </c>
      <c r="J178" s="811" t="inlineStr">
        <is>
          <t>An undivided 7/48ths interest
(5.8333 min. ac.)</t>
        </is>
      </c>
      <c r="K178" s="815" t="inlineStr">
        <is>
          <t>OKCountyRecords: 1990-001996</t>
        </is>
      </c>
      <c r="L178" s="806" t="inlineStr">
        <is>
          <t>Mineral; basis Conv Amt(dec). Gross=tract-map basis.</t>
        </is>
      </c>
      <c r="M178" s="806" t="inlineStr">
        <is>
          <t>CURRENT OWNER SOURCE</t>
        </is>
      </c>
      <c r="N178" s="806" t="n"/>
      <c r="O178" s="806" t="inlineStr">
        <is>
          <t>OUTSIDE LANDS</t>
        </is>
      </c>
      <c r="P178" s="807" t="inlineStr">
        <is>
          <t>Chain — title support (succession/entity/probate)</t>
        </is>
      </c>
      <c r="Q178" s="808" t="inlineStr">
        <is>
          <t>Yes</t>
        </is>
      </c>
      <c r="R178" s="809" t="inlineStr">
        <is>
          <t>No</t>
        </is>
      </c>
      <c r="S178" s="809" t="inlineStr">
        <is>
          <t>Yes</t>
        </is>
      </c>
      <c r="T178" s="813" t="inlineStr">
        <is>
          <t>No</t>
        </is>
      </c>
      <c r="U178" s="814" t="inlineStr">
        <is>
          <t>Yes: 5 (legal supports)</t>
        </is>
      </c>
      <c r="V178" s="815" t="inlineStr">
        <is>
          <t>High</t>
        </is>
      </c>
      <c r="W178" s="806" t="inlineStr">
        <is>
          <t>Review — no exact prior-grantee match</t>
        </is>
      </c>
      <c r="X178" s="806" t="inlineStr">
        <is>
          <t>Review</t>
        </is>
      </c>
      <c r="Y178" s="806" t="inlineStr">
        <is>
          <t>Candidate 0.145833333333333 (helper — confirm from image)</t>
        </is>
      </c>
      <c r="Z178" s="806" t="inlineStr">
        <is>
          <t>Medium — helper value</t>
        </is>
      </c>
      <c r="AA178" s="807" t="inlineStr">
        <is>
          <t>Final Decree — Beckham County Court, to Murrell A. Gray, 1/3, (1126/234)</t>
        </is>
      </c>
      <c r="AB178" s="808" t="inlineStr">
        <is>
          <t>Needs source review: grantor source</t>
        </is>
      </c>
    </row>
    <row r="179" ht="84" customHeight="1">
      <c r="A179" s="806" t="inlineStr">
        <is>
          <t>1990-001986</t>
        </is>
      </c>
      <c r="B179" s="806" t="n"/>
      <c r="C179" s="806" t="inlineStr">
        <is>
          <t>General Inventory and Appraisement</t>
        </is>
      </c>
      <c r="D179" s="806" t="inlineStr">
        <is>
          <t>1126/202</t>
        </is>
      </c>
      <c r="E179" s="807" t="n">
        <v>32969</v>
      </c>
      <c r="F179" s="808" t="n">
        <v>32969</v>
      </c>
      <c r="G179" s="809" t="inlineStr">
        <is>
          <t>Beckham County Court,
RE: In the Matter of the Estate of Margaret Gray, Deceased</t>
        </is>
      </c>
      <c r="H179" s="809" t="inlineStr">
        <is>
          <t>The Public</t>
        </is>
      </c>
      <c r="I179" s="813" t="inlineStr">
        <is>
          <t>SE/4 SW/4 of 31-12N-24W (AOL)</t>
        </is>
      </c>
      <c r="J179" s="811" t="inlineStr">
        <is>
          <t>An undivided 7/48ths interest
(5.8333 min. ac.)</t>
        </is>
      </c>
      <c r="K179" s="815" t="inlineStr">
        <is>
          <t>OKCountyRecords: 1990-001986</t>
        </is>
      </c>
      <c r="L179" s="806" t="inlineStr">
        <is>
          <t>Mineral; basis Conv Amt(dec). Gross=tract-map basis.</t>
        </is>
      </c>
      <c r="M179" s="806" t="inlineStr">
        <is>
          <t>OK</t>
        </is>
      </c>
      <c r="N179" s="806" t="inlineStr">
        <is>
          <t>Non-conveying per The Public rule; recorded 7/48 interest noted in Notes (verify if operative deed exists).</t>
        </is>
      </c>
      <c r="O179" s="806" t="inlineStr">
        <is>
          <t>OUTSIDE LANDS</t>
        </is>
      </c>
      <c r="P179" s="807" t="inlineStr">
        <is>
          <t>Chain — title support (succession/entity/probate)</t>
        </is>
      </c>
      <c r="Q179" s="808" t="inlineStr">
        <is>
          <t>Yes</t>
        </is>
      </c>
      <c r="R179" s="809" t="inlineStr">
        <is>
          <t>No</t>
        </is>
      </c>
      <c r="S179" s="809" t="inlineStr">
        <is>
          <t>Yes</t>
        </is>
      </c>
      <c r="T179" s="813" t="inlineStr">
        <is>
          <t>No</t>
        </is>
      </c>
      <c r="U179" s="814" t="inlineStr">
        <is>
          <t>Yes: 5 (legal supports)</t>
        </is>
      </c>
      <c r="V179" s="815" t="inlineStr">
        <is>
          <t>High</t>
        </is>
      </c>
      <c r="W179" s="806" t="inlineStr">
        <is>
          <t>Review — no exact prior-grantee match</t>
        </is>
      </c>
      <c r="X179" s="806" t="inlineStr">
        <is>
          <t>Yes — on Tract 5 owner list</t>
        </is>
      </c>
      <c r="Y179" s="806" t="inlineStr">
        <is>
          <t>Interest amount needs review</t>
        </is>
      </c>
      <c r="Z179" s="806" t="inlineStr">
        <is>
          <t>Review</t>
        </is>
      </c>
      <c r="AA179" s="807" t="inlineStr">
        <is>
          <t>General Inventory and Appraiseme — Beckham County Court, to The Public (1126/202)</t>
        </is>
      </c>
      <c r="AB179" s="808" t="inlineStr">
        <is>
          <t>Needs source review: grantor source, interest amount</t>
        </is>
      </c>
    </row>
    <row r="180" ht="84" customHeight="1">
      <c r="A180" s="806" t="inlineStr">
        <is>
          <t>1990-001993</t>
        </is>
      </c>
      <c r="B180" s="806" t="n"/>
      <c r="C180" s="806" t="inlineStr">
        <is>
          <t>Order Confirming Sale</t>
        </is>
      </c>
      <c r="D180" s="806" t="inlineStr">
        <is>
          <t>1126/231</t>
        </is>
      </c>
      <c r="E180" s="807" t="n">
        <v>32969</v>
      </c>
      <c r="F180" s="808" t="n">
        <v>32969</v>
      </c>
      <c r="G180" s="809" t="inlineStr">
        <is>
          <t>Beckham County Court,
RE: In the Matter of the Estate of Margaret Gray, Deceased</t>
        </is>
      </c>
      <c r="H180" s="809" t="inlineStr">
        <is>
          <t>Fred A. Standiford, Jr.</t>
        </is>
      </c>
      <c r="I180" s="810" t="inlineStr">
        <is>
          <t>SE/4 SW/4 of 31-12N-24W (AOL)</t>
        </is>
      </c>
      <c r="J180" s="811" t="inlineStr">
        <is>
          <t>An undivided 7/48ths interest
(5.8333 min. ac.)</t>
        </is>
      </c>
      <c r="K180" s="815" t="inlineStr">
        <is>
          <t>OKCountyRecords: 1990-001993</t>
        </is>
      </c>
      <c r="L180" s="806" t="inlineStr">
        <is>
          <t>Mineral; amount not stated — confirm from instrument. Gross=tract-map basis.</t>
        </is>
      </c>
      <c r="M180" s="806" t="inlineStr">
        <is>
          <t>CURRENT OWNER SOURCE</t>
        </is>
      </c>
      <c r="N180" s="806" t="n"/>
      <c r="O180" s="806" t="inlineStr">
        <is>
          <t>OUTSIDE LANDS</t>
        </is>
      </c>
      <c r="P180" s="807" t="inlineStr">
        <is>
          <t>Chain — title support (succession/entity/probate)</t>
        </is>
      </c>
      <c r="Q180" s="808" t="inlineStr">
        <is>
          <t>Yes</t>
        </is>
      </c>
      <c r="R180" s="809" t="inlineStr">
        <is>
          <t>No</t>
        </is>
      </c>
      <c r="S180" s="809" t="inlineStr">
        <is>
          <t>Yes</t>
        </is>
      </c>
      <c r="T180" s="810" t="inlineStr">
        <is>
          <t>No</t>
        </is>
      </c>
      <c r="U180" s="814" t="inlineStr">
        <is>
          <t>Yes: 5 (legal supports)</t>
        </is>
      </c>
      <c r="V180" s="815" t="inlineStr">
        <is>
          <t>High</t>
        </is>
      </c>
      <c r="W180" s="806" t="inlineStr">
        <is>
          <t>Review — no exact prior-grantee match</t>
        </is>
      </c>
      <c r="X180" s="806" t="inlineStr">
        <is>
          <t>Yes — on Tract 5 owner list</t>
        </is>
      </c>
      <c r="Y180" s="806" t="inlineStr">
        <is>
          <t>Interest amount needs review</t>
        </is>
      </c>
      <c r="Z180" s="806" t="inlineStr">
        <is>
          <t>Review</t>
        </is>
      </c>
      <c r="AA180" s="807" t="inlineStr">
        <is>
          <t>Order Confirming Sale — Beckham County Court, to Fred A. Standiford, Jr. (1126/231)</t>
        </is>
      </c>
      <c r="AB180" s="808" t="inlineStr">
        <is>
          <t>Needs source review: grantor source, interest amount</t>
        </is>
      </c>
    </row>
    <row r="181" ht="84" customHeight="1">
      <c r="A181" s="806" t="inlineStr">
        <is>
          <t>1990-001991</t>
        </is>
      </c>
      <c r="B181" s="806" t="n"/>
      <c r="C181" s="806" t="inlineStr">
        <is>
          <t>Return of Sale</t>
        </is>
      </c>
      <c r="D181" s="806" t="inlineStr">
        <is>
          <t>1126/226</t>
        </is>
      </c>
      <c r="E181" s="807" t="n">
        <v>32969</v>
      </c>
      <c r="F181" s="808" t="n">
        <v>32969</v>
      </c>
      <c r="G181" s="809" t="inlineStr">
        <is>
          <t>Beckham County Court,
RE: In the Matter of the Estate of Margaret Gray, Deceased</t>
        </is>
      </c>
      <c r="H181" s="809" t="inlineStr">
        <is>
          <t>Fred A. Standiford, Jr.</t>
        </is>
      </c>
      <c r="I181" s="810" t="inlineStr">
        <is>
          <t>SE/4 SW/4 of 31-12N-24W (AOL)</t>
        </is>
      </c>
      <c r="J181" s="811" t="inlineStr">
        <is>
          <t>An undivided 7/48ths interest
(5.8333 min. ac.)</t>
        </is>
      </c>
      <c r="K181" s="815" t="inlineStr">
        <is>
          <t>OKCountyRecords: 1990-001991</t>
        </is>
      </c>
      <c r="L181" s="806" t="inlineStr">
        <is>
          <t>Mineral; amount not stated — confirm from instrument. Gross=tract-map basis.</t>
        </is>
      </c>
      <c r="M181" s="806" t="inlineStr">
        <is>
          <t>CURRENT OWNER SOURCE</t>
        </is>
      </c>
      <c r="N181" s="806" t="n"/>
      <c r="O181" s="806" t="inlineStr">
        <is>
          <t>OUTSIDE LANDS</t>
        </is>
      </c>
      <c r="P181" s="807" t="inlineStr">
        <is>
          <t>Chain — title support (succession/entity/probate)</t>
        </is>
      </c>
      <c r="Q181" s="808" t="inlineStr">
        <is>
          <t>Yes</t>
        </is>
      </c>
      <c r="R181" s="809" t="inlineStr">
        <is>
          <t>No</t>
        </is>
      </c>
      <c r="S181" s="809" t="inlineStr">
        <is>
          <t>Yes</t>
        </is>
      </c>
      <c r="T181" s="810" t="inlineStr">
        <is>
          <t>No</t>
        </is>
      </c>
      <c r="U181" s="814" t="inlineStr">
        <is>
          <t>Yes: 5 (legal supports)</t>
        </is>
      </c>
      <c r="V181" s="815" t="inlineStr">
        <is>
          <t>High</t>
        </is>
      </c>
      <c r="W181" s="806" t="inlineStr">
        <is>
          <t>Review — no exact prior-grantee match</t>
        </is>
      </c>
      <c r="X181" s="806" t="inlineStr">
        <is>
          <t>Yes — on Tract 5 owner list</t>
        </is>
      </c>
      <c r="Y181" s="806" t="inlineStr">
        <is>
          <t>Interest amount needs review</t>
        </is>
      </c>
      <c r="Z181" s="806" t="inlineStr">
        <is>
          <t>Review</t>
        </is>
      </c>
      <c r="AA181" s="807" t="inlineStr">
        <is>
          <t>Return of Sale — Beckham County Court, to Fred A. Standiford, Jr. (1126/226)</t>
        </is>
      </c>
      <c r="AB181" s="808" t="inlineStr">
        <is>
          <t>Needs source review: grantor source, interest amount</t>
        </is>
      </c>
    </row>
    <row r="182" ht="72" customHeight="1">
      <c r="A182" s="806" t="inlineStr">
        <is>
          <t>1990-001925</t>
        </is>
      </c>
      <c r="B182" s="806" t="n"/>
      <c r="C182" s="806" t="inlineStr">
        <is>
          <t>Mineral QCD</t>
        </is>
      </c>
      <c r="D182" s="806" t="inlineStr">
        <is>
          <t>1126/98</t>
        </is>
      </c>
      <c r="E182" s="807" t="n">
        <v>32969</v>
      </c>
      <c r="F182" s="808" t="n">
        <v>32969</v>
      </c>
      <c r="G182" s="809" t="inlineStr">
        <is>
          <t>Federal Deposit Insurance Corporation</t>
        </is>
      </c>
      <c r="H182" s="809" t="inlineStr">
        <is>
          <t>First State Bank &amp; Trust Company</t>
        </is>
      </c>
      <c r="I182" s="810" t="inlineStr">
        <is>
          <t>E/2 NW/4, N/2 NE/4 SW/4, SE/4 NE/4, NE/4 SE/4 of 31-12N-24W</t>
        </is>
      </c>
      <c r="J182" s="811" t="inlineStr">
        <is>
          <t>ARTI
Chain note: no source of title into Federal Deposit Insurance Corporation located of record. Confirm ownership before crediting this conveyance.</t>
        </is>
      </c>
      <c r="K182" s="815" t="inlineStr">
        <is>
          <t>OKCountyRecords: 1990-001925</t>
        </is>
      </c>
      <c r="L182" s="806" t="inlineStr">
        <is>
          <t>Mineral; basis Conv Amt(dec). Gross=tract-map basis.</t>
        </is>
      </c>
      <c r="M182" s="806" t="n"/>
      <c r="N182" s="806" t="n"/>
      <c r="O182" s="806" t="inlineStr">
        <is>
          <t>EASEMENT</t>
        </is>
      </c>
      <c r="P182" s="807" t="inlineStr">
        <is>
          <t>Chain — minerals</t>
        </is>
      </c>
      <c r="Q182" s="808" t="inlineStr">
        <is>
          <t>Yes</t>
        </is>
      </c>
      <c r="R182" s="809" t="inlineStr">
        <is>
          <t>No</t>
        </is>
      </c>
      <c r="S182" s="809" t="inlineStr">
        <is>
          <t>Yes</t>
        </is>
      </c>
      <c r="T182" s="810" t="inlineStr">
        <is>
          <t>No</t>
        </is>
      </c>
      <c r="U182" s="814" t="inlineStr">
        <is>
          <t>Legal maps to 1, 3, 4, 7, 10; helper says 1, 3, 4, 7, 8</t>
        </is>
      </c>
      <c r="V182" s="815" t="inlineStr">
        <is>
          <t>Review</t>
        </is>
      </c>
      <c r="W182" s="806" t="inlineStr">
        <is>
          <t>No — no source located</t>
        </is>
      </c>
      <c r="X182" s="806" t="inlineStr">
        <is>
          <t>Yes — on Tract 3 owner list</t>
        </is>
      </c>
      <c r="Y182" s="806" t="inlineStr">
        <is>
          <t>Candidate 1 (helper — confirm from image)</t>
        </is>
      </c>
      <c r="Z182" s="806" t="inlineStr">
        <is>
          <t>Medium — helper value</t>
        </is>
      </c>
      <c r="AA182" s="807" t="inlineStr">
        <is>
          <t>Mineral Quit Claim Deed — Federal Deposit Insurance Corp to First State Bank &amp; Trust Compa (1126/98)</t>
        </is>
      </c>
      <c r="AB182" s="808" t="inlineStr">
        <is>
          <t>Needs source review: tract, no source of title</t>
        </is>
      </c>
    </row>
    <row r="183" ht="72" customHeight="1">
      <c r="A183" s="806" t="inlineStr">
        <is>
          <t>1990-002146</t>
        </is>
      </c>
      <c r="B183" s="806" t="n"/>
      <c r="C183" s="806" t="inlineStr">
        <is>
          <t>QCMD, ASSN and Conveyance</t>
        </is>
      </c>
      <c r="D183" s="806" t="inlineStr">
        <is>
          <t>1128/39</t>
        </is>
      </c>
      <c r="E183" s="807" t="n">
        <v>32975</v>
      </c>
      <c r="F183" s="808" t="n">
        <v>32975</v>
      </c>
      <c r="G183" s="809" t="inlineStr">
        <is>
          <t>State Bank &amp; Trust Company</t>
        </is>
      </c>
      <c r="H183" s="809" t="inlineStr">
        <is>
          <t>Arrowhead Resources, Inc.</t>
        </is>
      </c>
      <c r="I183" s="813" t="inlineStr">
        <is>
          <t>E/2 NW/4, N/2 NE/4 SW/4, SE/4 NE/4, NE/4 SE/4 of 31-12N-24W</t>
        </is>
      </c>
      <c r="J183" s="814" t="inlineStr">
        <is>
          <t>ARTI</t>
        </is>
      </c>
      <c r="K183" s="815" t="inlineStr">
        <is>
          <t>OKCountyRecords: 1990-002146</t>
        </is>
      </c>
      <c r="L183" s="806" t="inlineStr">
        <is>
          <t>Mineral; basis Conv Amt(dec). Gross=tract-map basis.</t>
        </is>
      </c>
      <c r="M183" s="806" t="inlineStr">
        <is>
          <t>CURRENT OWNER SOURCE</t>
        </is>
      </c>
      <c r="N183" s="806" t="n"/>
      <c r="O183" s="806" t="inlineStr">
        <is>
          <t>MINERAL DEED</t>
        </is>
      </c>
      <c r="P183" s="807" t="inlineStr">
        <is>
          <t>Chain — minerals</t>
        </is>
      </c>
      <c r="Q183" s="808" t="inlineStr">
        <is>
          <t>Yes</t>
        </is>
      </c>
      <c r="R183" s="809" t="inlineStr">
        <is>
          <t>No</t>
        </is>
      </c>
      <c r="S183" s="809" t="inlineStr">
        <is>
          <t>Yes</t>
        </is>
      </c>
      <c r="T183" s="813" t="inlineStr">
        <is>
          <t>No</t>
        </is>
      </c>
      <c r="U183" s="814" t="inlineStr">
        <is>
          <t>Legal maps to 1, 3, 4, 7, 10; helper says 1, 3, 4, 7, 8</t>
        </is>
      </c>
      <c r="V183" s="815" t="inlineStr">
        <is>
          <t>Review</t>
        </is>
      </c>
      <c r="W183" s="806" t="inlineStr">
        <is>
          <t>Probable — name-normalized match to Runsheet 180 grantee; confirm</t>
        </is>
      </c>
      <c r="X183" s="806" t="inlineStr">
        <is>
          <t>Yes — on Tract 3 owner list</t>
        </is>
      </c>
      <c r="Y183" s="806" t="inlineStr">
        <is>
          <t>Candidate 1 (helper — confirm from image)</t>
        </is>
      </c>
      <c r="Z183" s="806" t="inlineStr">
        <is>
          <t>Medium — helper value</t>
        </is>
      </c>
      <c r="AA183" s="807" t="inlineStr">
        <is>
          <t>Quit Claim Mineral Deed, Assignm — State Bank &amp; Trust Company to Arrowhead Resources, Inc. (1128/39)</t>
        </is>
      </c>
      <c r="AB183" s="808" t="inlineStr">
        <is>
          <t>Needs source review: tract, grantor source</t>
        </is>
      </c>
    </row>
    <row r="184" ht="48" customHeight="1">
      <c r="A184" s="806" t="inlineStr">
        <is>
          <t>1990-002451</t>
        </is>
      </c>
      <c r="B184" s="806" t="n"/>
      <c r="C184" s="806" t="inlineStr">
        <is>
          <t>QCMD, ASSN and Conveyance</t>
        </is>
      </c>
      <c r="D184" s="806" t="inlineStr">
        <is>
          <t>1131/89</t>
        </is>
      </c>
      <c r="E184" s="807" t="n">
        <v>32993</v>
      </c>
      <c r="F184" s="808" t="n">
        <v>32993</v>
      </c>
      <c r="G184" s="809" t="inlineStr">
        <is>
          <t>Arrowhead Resources, Inc.</t>
        </is>
      </c>
      <c r="H184" s="809" t="inlineStr">
        <is>
          <t>Daniel D. Ferson</t>
        </is>
      </c>
      <c r="I184" s="810" t="inlineStr">
        <is>
          <t>E/2 NW/4, N/2 NE/4 SW/4, SE/4 NE/4, NE/4 SE/4 of 31-12N-24W</t>
        </is>
      </c>
      <c r="J184" s="814" t="inlineStr">
        <is>
          <t>ARTI</t>
        </is>
      </c>
      <c r="K184" s="815" t="inlineStr">
        <is>
          <t>OKCountyRecords: 1990-002451</t>
        </is>
      </c>
      <c r="L184" s="806" t="inlineStr">
        <is>
          <t>Mineral; basis Conv Amt(dec). Gross=tract-map basis.</t>
        </is>
      </c>
      <c r="M184" s="806" t="inlineStr">
        <is>
          <t>CURRENT OWNER SOURCE</t>
        </is>
      </c>
      <c r="N184" s="806" t="n"/>
      <c r="O184" s="806" t="inlineStr">
        <is>
          <t>MINERAL DEED</t>
        </is>
      </c>
      <c r="P184" s="807" t="inlineStr">
        <is>
          <t>Chain — minerals</t>
        </is>
      </c>
      <c r="Q184" s="808" t="inlineStr">
        <is>
          <t>Yes</t>
        </is>
      </c>
      <c r="R184" s="809" t="inlineStr">
        <is>
          <t>No</t>
        </is>
      </c>
      <c r="S184" s="809" t="inlineStr">
        <is>
          <t>Yes</t>
        </is>
      </c>
      <c r="T184" s="810" t="inlineStr">
        <is>
          <t>No</t>
        </is>
      </c>
      <c r="U184" s="814" t="inlineStr">
        <is>
          <t>Legal maps to 1, 3, 4, 7, 10; helper says 1, 3, 4, 7, 8</t>
        </is>
      </c>
      <c r="V184" s="815" t="inlineStr">
        <is>
          <t>Review</t>
        </is>
      </c>
      <c r="W184" s="806" t="inlineStr">
        <is>
          <t>Yes — prior grantee match</t>
        </is>
      </c>
      <c r="X184" s="806" t="inlineStr">
        <is>
          <t>Yes — on Tract 3 owner list</t>
        </is>
      </c>
      <c r="Y184" s="806" t="inlineStr">
        <is>
          <t>Candidate 1 (helper — confirm from image)</t>
        </is>
      </c>
      <c r="Z184" s="806" t="inlineStr">
        <is>
          <t>Medium — helper value</t>
        </is>
      </c>
      <c r="AA184" s="807" t="inlineStr">
        <is>
          <t>Quit Claim Mineral Deed, Assignm — Arrowhead Resources, Inc. to Daniel D. Ferson (1131/89)</t>
        </is>
      </c>
      <c r="AB184" s="808" t="inlineStr">
        <is>
          <t>Needs source review: tract</t>
        </is>
      </c>
    </row>
    <row r="185" ht="60" customHeight="1">
      <c r="A185" s="806" t="inlineStr">
        <is>
          <t>1990-002606</t>
        </is>
      </c>
      <c r="B185" s="806" t="n"/>
      <c r="C185" s="806" t="inlineStr">
        <is>
          <t>MD</t>
        </is>
      </c>
      <c r="D185" s="806" t="inlineStr">
        <is>
          <t>1132/285</t>
        </is>
      </c>
      <c r="E185" s="807" t="n">
        <v>33000</v>
      </c>
      <c r="F185" s="808" t="n">
        <v>33000</v>
      </c>
      <c r="G185" s="809" t="inlineStr">
        <is>
          <t>Alfred W. Standiford</t>
        </is>
      </c>
      <c r="H185" s="809" t="inlineStr">
        <is>
          <t>Fred A. Standiford, Jr.</t>
        </is>
      </c>
      <c r="I185" s="810" t="inlineStr">
        <is>
          <t>SE/4 SW/4 of 31-12N-24W (AOL)</t>
        </is>
      </c>
      <c r="J185" s="814" t="inlineStr">
        <is>
          <t>An undivided 1/3 of 7/48ths interest in all of the mineral interests or undivided interests in oil, gas and other minerals and mineral rights in real property</t>
        </is>
      </c>
      <c r="K185" s="815" t="inlineStr">
        <is>
          <t>OKCountyRecords: 1990-002606</t>
        </is>
      </c>
      <c r="L185" s="806" t="inlineStr">
        <is>
          <t>Mineral; basis Conv Amt(dec). Gross=tract-map basis.</t>
        </is>
      </c>
      <c r="M185" s="806" t="inlineStr">
        <is>
          <t>CURRENT OWNER SOURCE</t>
        </is>
      </c>
      <c r="N185" s="806" t="n"/>
      <c r="O185" s="806" t="inlineStr">
        <is>
          <t>OUTSIDE LANDS</t>
        </is>
      </c>
      <c r="P185" s="807" t="inlineStr">
        <is>
          <t>Chain — minerals</t>
        </is>
      </c>
      <c r="Q185" s="808" t="inlineStr">
        <is>
          <t>Yes</t>
        </is>
      </c>
      <c r="R185" s="809" t="inlineStr">
        <is>
          <t>No</t>
        </is>
      </c>
      <c r="S185" s="809" t="inlineStr">
        <is>
          <t>Yes</t>
        </is>
      </c>
      <c r="T185" s="810" t="inlineStr">
        <is>
          <t>No</t>
        </is>
      </c>
      <c r="U185" s="814" t="inlineStr">
        <is>
          <t>Yes: 5 (legal supports)</t>
        </is>
      </c>
      <c r="V185" s="815" t="inlineStr">
        <is>
          <t>High</t>
        </is>
      </c>
      <c r="W185" s="806" t="inlineStr">
        <is>
          <t>Review — no exact prior-grantee match</t>
        </is>
      </c>
      <c r="X185" s="806" t="inlineStr">
        <is>
          <t>Yes — on Tract 5 owner list</t>
        </is>
      </c>
      <c r="Y185" s="806" t="inlineStr">
        <is>
          <t>Candidate 0.333333333333333 (helper — confirm from image)</t>
        </is>
      </c>
      <c r="Z185" s="806" t="inlineStr">
        <is>
          <t>Medium — helper value</t>
        </is>
      </c>
      <c r="AA185" s="807" t="inlineStr">
        <is>
          <t>Mineral Deed — Alfred W. Standiford to Fred A. Standiford, Jr. (1132/285)</t>
        </is>
      </c>
      <c r="AB185" s="808" t="inlineStr">
        <is>
          <t>Needs source review: grantor source</t>
        </is>
      </c>
    </row>
    <row r="186" ht="48" customHeight="1">
      <c r="A186" s="806" t="inlineStr">
        <is>
          <t>1990-003160</t>
        </is>
      </c>
      <c r="B186" s="806" t="n"/>
      <c r="C186" s="806" t="inlineStr">
        <is>
          <t>QCMD, ASSN and Conveyance</t>
        </is>
      </c>
      <c r="D186" s="806" t="inlineStr">
        <is>
          <t>1140/26</t>
        </is>
      </c>
      <c r="E186" s="807" t="n">
        <v>33025</v>
      </c>
      <c r="F186" s="808" t="n">
        <v>33025</v>
      </c>
      <c r="G186" s="809" t="inlineStr">
        <is>
          <t>First State Bank &amp; Trust Company</t>
        </is>
      </c>
      <c r="H186" s="809" t="inlineStr">
        <is>
          <t>Arrowhead Resources, Inc.</t>
        </is>
      </c>
      <c r="I186" s="810" t="inlineStr">
        <is>
          <t>E/2 NW/4, N/2 NE/4 SW/4, SE/4 NE/4, NE/4 SE/4 of 31-12N-24W</t>
        </is>
      </c>
      <c r="J186" s="814" t="inlineStr">
        <is>
          <t>ARTI</t>
        </is>
      </c>
      <c r="K186" s="815" t="inlineStr">
        <is>
          <t>OKCountyRecords: 1990-003160</t>
        </is>
      </c>
      <c r="L186" s="806" t="inlineStr">
        <is>
          <t>Mineral; basis Conv Amt(dec). Gross=tract-map basis.</t>
        </is>
      </c>
      <c r="M186" s="806" t="inlineStr">
        <is>
          <t>CURRENT OWNER SOURCE</t>
        </is>
      </c>
      <c r="N186" s="806" t="n"/>
      <c r="O186" s="806" t="inlineStr">
        <is>
          <t>MINERAL DEED</t>
        </is>
      </c>
      <c r="P186" s="807" t="inlineStr">
        <is>
          <t>Chain — minerals</t>
        </is>
      </c>
      <c r="Q186" s="808" t="inlineStr">
        <is>
          <t>Yes</t>
        </is>
      </c>
      <c r="R186" s="809" t="inlineStr">
        <is>
          <t>No</t>
        </is>
      </c>
      <c r="S186" s="809" t="inlineStr">
        <is>
          <t>Yes</t>
        </is>
      </c>
      <c r="T186" s="810" t="inlineStr">
        <is>
          <t>No</t>
        </is>
      </c>
      <c r="U186" s="814" t="inlineStr">
        <is>
          <t>Legal maps to 1, 3, 4, 7, 10; helper says 1, 3, 4, 7, 8</t>
        </is>
      </c>
      <c r="V186" s="815" t="inlineStr">
        <is>
          <t>Review</t>
        </is>
      </c>
      <c r="W186" s="806" t="inlineStr">
        <is>
          <t>Yes — prior grantee match</t>
        </is>
      </c>
      <c r="X186" s="806" t="inlineStr">
        <is>
          <t>Yes — on Tract 3 owner list</t>
        </is>
      </c>
      <c r="Y186" s="806" t="inlineStr">
        <is>
          <t>Candidate 1 (helper — confirm from image)</t>
        </is>
      </c>
      <c r="Z186" s="806" t="inlineStr">
        <is>
          <t>Medium — helper value</t>
        </is>
      </c>
      <c r="AA186" s="807" t="inlineStr">
        <is>
          <t>Quit Claim Mineral Deed, Assignm — First State Bank &amp; Trust Compa to Arrowhead Resources, Inc. (1140/26)</t>
        </is>
      </c>
      <c r="AB186" s="808" t="inlineStr">
        <is>
          <t>Needs source review: tract</t>
        </is>
      </c>
    </row>
    <row r="187" ht="48" customHeight="1">
      <c r="A187" s="806" t="inlineStr">
        <is>
          <t>1990-003924</t>
        </is>
      </c>
      <c r="B187" s="806" t="n"/>
      <c r="C187" s="806" t="inlineStr">
        <is>
          <t>QCMD, ASSN and Conveyance</t>
        </is>
      </c>
      <c r="D187" s="806" t="inlineStr">
        <is>
          <t>1147/242</t>
        </is>
      </c>
      <c r="E187" s="807" t="n">
        <v>33059</v>
      </c>
      <c r="F187" s="808" t="n">
        <v>33059</v>
      </c>
      <c r="G187" s="809" t="inlineStr">
        <is>
          <t>Arrowhead Resources, Inc.</t>
        </is>
      </c>
      <c r="H187" s="809" t="inlineStr">
        <is>
          <t>The Hefner Corporation</t>
        </is>
      </c>
      <c r="I187" s="813" t="inlineStr">
        <is>
          <t>E/2 NW/4, N/2 NE/4 SW/4, SE/4 NE/4, NE/4 SE/4 of 31-12N-24W</t>
        </is>
      </c>
      <c r="J187" s="814" t="inlineStr">
        <is>
          <t>ARTI</t>
        </is>
      </c>
      <c r="K187" s="815" t="inlineStr">
        <is>
          <t>OKCountyRecords: 1990-003924</t>
        </is>
      </c>
      <c r="L187" s="806" t="inlineStr">
        <is>
          <t>Mineral; basis Conv Amt(dec). Gross=tract-map basis.</t>
        </is>
      </c>
      <c r="M187" s="806" t="inlineStr">
        <is>
          <t>CURRENT OWNER SOURCE</t>
        </is>
      </c>
      <c r="N187" s="806" t="n"/>
      <c r="O187" s="806" t="inlineStr">
        <is>
          <t>MINERAL DEED</t>
        </is>
      </c>
      <c r="P187" s="807" t="inlineStr">
        <is>
          <t>Chain — minerals</t>
        </is>
      </c>
      <c r="Q187" s="808" t="inlineStr">
        <is>
          <t>Yes</t>
        </is>
      </c>
      <c r="R187" s="809" t="inlineStr">
        <is>
          <t>No</t>
        </is>
      </c>
      <c r="S187" s="809" t="inlineStr">
        <is>
          <t>Yes</t>
        </is>
      </c>
      <c r="T187" s="813" t="inlineStr">
        <is>
          <t>No</t>
        </is>
      </c>
      <c r="U187" s="814" t="inlineStr">
        <is>
          <t>Legal maps to 1, 3, 4, 7, 10; helper says 1, 3, 4, 7, 8</t>
        </is>
      </c>
      <c r="V187" s="815" t="inlineStr">
        <is>
          <t>Review</t>
        </is>
      </c>
      <c r="W187" s="806" t="inlineStr">
        <is>
          <t>Yes — prior grantee match</t>
        </is>
      </c>
      <c r="X187" s="806" t="inlineStr">
        <is>
          <t>Yes — on Tract 3 owner list</t>
        </is>
      </c>
      <c r="Y187" s="806" t="inlineStr">
        <is>
          <t>Candidate 1 (helper — confirm from image)</t>
        </is>
      </c>
      <c r="Z187" s="806" t="inlineStr">
        <is>
          <t>Medium — helper value</t>
        </is>
      </c>
      <c r="AA187" s="807" t="inlineStr">
        <is>
          <t>Quit Claim Mineral Deed, Assignm — Arrowhead Resources, Inc. to The Hefner Corporation (1147/242)</t>
        </is>
      </c>
      <c r="AB187" s="808" t="inlineStr">
        <is>
          <t>Needs source review: tract</t>
        </is>
      </c>
    </row>
    <row r="188" ht="72" customHeight="1">
      <c r="A188" s="806" t="inlineStr">
        <is>
          <t>1990-004213</t>
        </is>
      </c>
      <c r="B188" s="806" t="n"/>
      <c r="C188" s="806" t="inlineStr">
        <is>
          <t>QCD</t>
        </is>
      </c>
      <c r="D188" s="806" t="inlineStr">
        <is>
          <t>1151/107</t>
        </is>
      </c>
      <c r="E188" s="807" t="n">
        <v>33073</v>
      </c>
      <c r="F188" s="808" t="n">
        <v>33073</v>
      </c>
      <c r="G188" s="809" t="inlineStr">
        <is>
          <t>Charles O. Burckhalter</t>
        </is>
      </c>
      <c r="H188" s="809" t="inlineStr">
        <is>
          <t>Charles O. Burckhalter, Trustee of the Burckhalter Family Trust dated July 9, 1990</t>
        </is>
      </c>
      <c r="I188" s="813" t="inlineStr">
        <is>
          <t>Lot 1, S/2 of Lot 3, S/2 NE/4 SW/4, SE/4 SW/4 of 31-12N-24W (AOL)</t>
        </is>
      </c>
      <c r="J188" s="814" t="inlineStr">
        <is>
          <t>ARTI</t>
        </is>
      </c>
      <c r="K188" s="815" t="inlineStr">
        <is>
          <t>OKCountyRecords: 1990-004213</t>
        </is>
      </c>
      <c r="L188" s="806" t="inlineStr">
        <is>
          <t>Mineral; basis Conv Amt(dec). Gross=tract-map basis.</t>
        </is>
      </c>
      <c r="M188" s="806" t="inlineStr">
        <is>
          <t>CURRENT OWNER SOURCE</t>
        </is>
      </c>
      <c r="N188" s="806" t="n"/>
      <c r="O188" s="806" t="inlineStr">
        <is>
          <t>OUTSIDE LANDS</t>
        </is>
      </c>
      <c r="P188" s="807" t="inlineStr">
        <is>
          <t>Chain — deed (confirm minerals vs surface from instrument)</t>
        </is>
      </c>
      <c r="Q188" s="808" t="inlineStr">
        <is>
          <t>Yes</t>
        </is>
      </c>
      <c r="R188" s="809" t="inlineStr">
        <is>
          <t>No</t>
        </is>
      </c>
      <c r="S188" s="809" t="inlineStr">
        <is>
          <t>Review</t>
        </is>
      </c>
      <c r="T188" s="813" t="inlineStr">
        <is>
          <t>No</t>
        </is>
      </c>
      <c r="U188" s="814" t="inlineStr">
        <is>
          <t>Legal maps to 5, 6, 7, 8, 9; helper says 2, 3, 5, 6, 7</t>
        </is>
      </c>
      <c r="V188" s="815" t="inlineStr">
        <is>
          <t>Review</t>
        </is>
      </c>
      <c r="W188" s="806" t="inlineStr">
        <is>
          <t>Review — no exact prior-grantee match</t>
        </is>
      </c>
      <c r="X188" s="806" t="inlineStr">
        <is>
          <t>Yes — on Tract 3 owner list</t>
        </is>
      </c>
      <c r="Y188" s="806" t="inlineStr">
        <is>
          <t>Candidate 1 (helper — confirm from image)</t>
        </is>
      </c>
      <c r="Z188" s="806" t="inlineStr">
        <is>
          <t>Medium — helper value</t>
        </is>
      </c>
      <c r="AA188" s="807" t="inlineStr">
        <is>
          <t>Quit Claim Deed — Charles O. Burckhalter to Charles O. Burckhalter, Truste (1151/107)</t>
        </is>
      </c>
      <c r="AB188" s="808" t="inlineStr">
        <is>
          <t>Needs source review: tract, grantor source</t>
        </is>
      </c>
    </row>
    <row r="189" ht="48" customHeight="1">
      <c r="A189" s="806" t="inlineStr">
        <is>
          <t>1990-005042</t>
        </is>
      </c>
      <c r="B189" s="806" t="n"/>
      <c r="C189" s="806" t="inlineStr">
        <is>
          <t>MD</t>
        </is>
      </c>
      <c r="D189" s="806" t="inlineStr">
        <is>
          <t>1159/224</t>
        </is>
      </c>
      <c r="E189" s="807" t="n">
        <v>33114</v>
      </c>
      <c r="F189" s="808" t="n">
        <v>33114</v>
      </c>
      <c r="G189" s="809" t="inlineStr">
        <is>
          <t>Inter-American Corporation</t>
        </is>
      </c>
      <c r="H189" s="809" t="inlineStr">
        <is>
          <t>Hayhurst Oil Properties, Inc.</t>
        </is>
      </c>
      <c r="I189" s="810" t="inlineStr">
        <is>
          <t>NE/4 SE/4, SE/4 NE/4, N/2 NE/4 SW/4, E/2 NW/4 of 31-12N-24W (AOL)</t>
        </is>
      </c>
      <c r="J189" s="816" t="inlineStr">
        <is>
          <t>5/260 interest in 2 sections</t>
        </is>
      </c>
      <c r="K189" s="815" t="inlineStr">
        <is>
          <t>OKCountyRecords: 1990-005042</t>
        </is>
      </c>
      <c r="L189" s="806" t="inlineStr">
        <is>
          <t>Mineral; basis Conv Amt(dec). Gross=tract-map basis.</t>
        </is>
      </c>
      <c r="M189" s="806" t="inlineStr">
        <is>
          <t>CURRENT OWNER SOURCE</t>
        </is>
      </c>
      <c r="N189" s="806" t="n"/>
      <c r="O189" s="806" t="inlineStr">
        <is>
          <t>OUTSIDE LANDS</t>
        </is>
      </c>
      <c r="P189" s="807" t="inlineStr">
        <is>
          <t>Chain — minerals</t>
        </is>
      </c>
      <c r="Q189" s="808" t="inlineStr">
        <is>
          <t>Yes</t>
        </is>
      </c>
      <c r="R189" s="809" t="inlineStr">
        <is>
          <t>No</t>
        </is>
      </c>
      <c r="S189" s="809" t="inlineStr">
        <is>
          <t>Yes</t>
        </is>
      </c>
      <c r="T189" s="810" t="inlineStr">
        <is>
          <t>No</t>
        </is>
      </c>
      <c r="U189" s="816" t="inlineStr">
        <is>
          <t>Legal maps to 1, 3, 4, 7, 10; helper says 1, 3, 4, 7, 8</t>
        </is>
      </c>
      <c r="V189" s="815" t="inlineStr">
        <is>
          <t>Review</t>
        </is>
      </c>
      <c r="W189" s="806" t="inlineStr">
        <is>
          <t>Yes — prior grantee match</t>
        </is>
      </c>
      <c r="X189" s="806" t="inlineStr">
        <is>
          <t>Yes — on Tract 3 owner list</t>
        </is>
      </c>
      <c r="Y189" s="806" t="inlineStr">
        <is>
          <t>Candidate 0.0192307692307692 (helper — confirm from image)</t>
        </is>
      </c>
      <c r="Z189" s="806" t="inlineStr">
        <is>
          <t>Medium — helper value</t>
        </is>
      </c>
      <c r="AA189" s="807" t="inlineStr">
        <is>
          <t>Mineral Deed — Inter-American Corporation to Hayhurst Oil Properties, Inc. (1159/224)</t>
        </is>
      </c>
      <c r="AB189" s="808" t="inlineStr">
        <is>
          <t>Needs source review: tract</t>
        </is>
      </c>
    </row>
    <row r="190" ht="72" customHeight="1">
      <c r="A190" s="806" t="inlineStr">
        <is>
          <t>1990-005043</t>
        </is>
      </c>
      <c r="B190" s="806" t="n"/>
      <c r="C190" s="806" t="inlineStr">
        <is>
          <t>QCD</t>
        </is>
      </c>
      <c r="D190" s="806" t="inlineStr">
        <is>
          <t>1159/225</t>
        </is>
      </c>
      <c r="E190" s="807" t="n">
        <v>33114</v>
      </c>
      <c r="F190" s="808" t="n">
        <v>33114</v>
      </c>
      <c r="G190" s="809" t="inlineStr">
        <is>
          <t>Termo Company</t>
        </is>
      </c>
      <c r="H190" s="809" t="inlineStr">
        <is>
          <t>Hayhurst Oil Properties, Inc.</t>
        </is>
      </c>
      <c r="I190" s="810" t="inlineStr">
        <is>
          <t>NE/4 SE/4, SE/4 NE/4, N/2 NE/4 SW/4, E/2 NW/4 of 31-12N-24W (AOL)</t>
        </is>
      </c>
      <c r="J190" s="816" t="inlineStr">
        <is>
          <t>ARTI</t>
        </is>
      </c>
      <c r="K190" s="815" t="inlineStr">
        <is>
          <t>OKCountyRecords: 1990-005043</t>
        </is>
      </c>
      <c r="L190" s="806" t="inlineStr">
        <is>
          <t>Mineral; basis Conv Amt(dec). Gross=tract-map basis.</t>
        </is>
      </c>
      <c r="M190" s="806" t="inlineStr">
        <is>
          <t>CURRENT OWNER SOURCE</t>
        </is>
      </c>
      <c r="N190" s="806" t="n"/>
      <c r="O190" s="806" t="inlineStr">
        <is>
          <t>OUTSIDE LANDS</t>
        </is>
      </c>
      <c r="P190" s="807" t="inlineStr">
        <is>
          <t>Chain — deed (confirm minerals vs surface from instrument)</t>
        </is>
      </c>
      <c r="Q190" s="808" t="inlineStr">
        <is>
          <t>Yes</t>
        </is>
      </c>
      <c r="R190" s="809" t="inlineStr">
        <is>
          <t>No</t>
        </is>
      </c>
      <c r="S190" s="809" t="inlineStr">
        <is>
          <t>Review</t>
        </is>
      </c>
      <c r="T190" s="810" t="inlineStr">
        <is>
          <t>No</t>
        </is>
      </c>
      <c r="U190" s="816" t="inlineStr">
        <is>
          <t>Legal maps to 1, 3, 4, 7, 10; helper says 1, 3, 4, 7, 8</t>
        </is>
      </c>
      <c r="V190" s="815" t="inlineStr">
        <is>
          <t>Review</t>
        </is>
      </c>
      <c r="W190" s="806" t="inlineStr">
        <is>
          <t>Review — no exact prior-grantee match</t>
        </is>
      </c>
      <c r="X190" s="806" t="inlineStr">
        <is>
          <t>Yes — on Tract 3 owner list</t>
        </is>
      </c>
      <c r="Y190" s="806" t="inlineStr">
        <is>
          <t>Candidate 1 (helper — confirm from image)</t>
        </is>
      </c>
      <c r="Z190" s="806" t="inlineStr">
        <is>
          <t>Medium — helper value</t>
        </is>
      </c>
      <c r="AA190" s="807" t="inlineStr">
        <is>
          <t>Quit Claim Deed — Termo Company to Hayhurst Oil Properties, Inc. (1159/225)</t>
        </is>
      </c>
      <c r="AB190" s="808" t="inlineStr">
        <is>
          <t>Needs source review: tract, grantor source</t>
        </is>
      </c>
    </row>
    <row r="191" ht="60" customHeight="1">
      <c r="A191" s="806" t="inlineStr">
        <is>
          <t>1990-005848</t>
        </is>
      </c>
      <c r="B191" s="806" t="n"/>
      <c r="C191" s="806" t="inlineStr">
        <is>
          <t>QCMD</t>
        </is>
      </c>
      <c r="D191" s="806" t="inlineStr">
        <is>
          <t>1167/200</t>
        </is>
      </c>
      <c r="E191" s="807" t="n">
        <v>33158</v>
      </c>
      <c r="F191" s="808" t="n">
        <v>33158</v>
      </c>
      <c r="G191" s="809" t="inlineStr">
        <is>
          <t>Gilbert C. Fuchs</t>
        </is>
      </c>
      <c r="H191" s="809" t="inlineStr">
        <is>
          <t>Fuchs Family Revocable Trust</t>
        </is>
      </c>
      <c r="I191" s="810" t="inlineStr">
        <is>
          <t>SW/4 NE/4, NW/4 SE/4, S/2 SE/4 of 31-12N-24W (AOL)</t>
        </is>
      </c>
      <c r="J191" s="814" t="inlineStr">
        <is>
          <t>ARTI</t>
        </is>
      </c>
      <c r="K191" s="815" t="inlineStr">
        <is>
          <t>OKCountyRecords: 1990-005848</t>
        </is>
      </c>
      <c r="L191" s="806" t="inlineStr">
        <is>
          <t>Mineral; basis Conv Amt(dec). Gross=tract-map basis.</t>
        </is>
      </c>
      <c r="M191" s="806" t="inlineStr">
        <is>
          <t>CURRENT OWNER SOURCE</t>
        </is>
      </c>
      <c r="N191" s="806" t="n"/>
      <c r="O191" s="806" t="inlineStr">
        <is>
          <t>OUTSIDE LANDS</t>
        </is>
      </c>
      <c r="P191" s="807" t="inlineStr">
        <is>
          <t>Chain — minerals</t>
        </is>
      </c>
      <c r="Q191" s="808" t="inlineStr">
        <is>
          <t>Yes</t>
        </is>
      </c>
      <c r="R191" s="809" t="inlineStr">
        <is>
          <t>No</t>
        </is>
      </c>
      <c r="S191" s="809" t="inlineStr">
        <is>
          <t>Yes</t>
        </is>
      </c>
      <c r="T191" s="810" t="inlineStr">
        <is>
          <t>No</t>
        </is>
      </c>
      <c r="U191" s="814" t="inlineStr">
        <is>
          <t>Yes: 2 (legal supports)</t>
        </is>
      </c>
      <c r="V191" s="815" t="inlineStr">
        <is>
          <t>High</t>
        </is>
      </c>
      <c r="W191" s="806" t="inlineStr">
        <is>
          <t>Review — no exact prior-grantee match</t>
        </is>
      </c>
      <c r="X191" s="806" t="inlineStr">
        <is>
          <t>Yes — on Tract 2 owner list</t>
        </is>
      </c>
      <c r="Y191" s="806" t="inlineStr">
        <is>
          <t>Candidate 1 (helper — confirm from image)</t>
        </is>
      </c>
      <c r="Z191" s="806" t="inlineStr">
        <is>
          <t>Medium — helper value</t>
        </is>
      </c>
      <c r="AA191" s="807" t="inlineStr">
        <is>
          <t>Quit Claim Mineral Deed — Gilbert C. Fuchs to Fuchs Family Revocable Trust (1167/200)</t>
        </is>
      </c>
      <c r="AB191" s="808" t="inlineStr">
        <is>
          <t>Needs source review: grantor source</t>
        </is>
      </c>
    </row>
    <row r="192" ht="72" customHeight="1">
      <c r="A192" s="806" t="inlineStr">
        <is>
          <t>1990-006747</t>
        </is>
      </c>
      <c r="B192" s="806" t="n"/>
      <c r="C192" s="806" t="inlineStr">
        <is>
          <t>Order and DEC</t>
        </is>
      </c>
      <c r="D192" s="806" t="inlineStr">
        <is>
          <t>1176/54</t>
        </is>
      </c>
      <c r="E192" s="807" t="n">
        <v>33205</v>
      </c>
      <c r="F192" s="808" t="n">
        <v>33205</v>
      </c>
      <c r="G192" s="809" t="inlineStr">
        <is>
          <t>Beckham County Court,
RE: In the Matter of the Estate of Annie E. Mitchel, Deceased</t>
        </is>
      </c>
      <c r="H192" s="809" t="inlineStr">
        <is>
          <t>Glenn D. Mitchel, 1/3,
Louise Ormand, 1/3,
Mattie Britton, 1/3</t>
        </is>
      </c>
      <c r="I192" s="810" t="inlineStr">
        <is>
          <t>E/2 NW/4, N/2 NE/4 SW/4, SE/4 NE/4, NE/4 SE/4 of 31-12N-24W</t>
        </is>
      </c>
      <c r="J192" s="817" t="inlineStr">
        <is>
          <t>ARTI, An undivided 1/26th interest
Chain note: source of title — OUTSIDE LANDS 1942-000630 at MIS21/471, Beckham County Court,
RE: In the Matter of the Estate of Swinburn J. Stewart, Deceased to Gladys Priest, 1/4,
Swinburn J. … Full recital in recorded instrument — see Link.</t>
        </is>
      </c>
      <c r="K192" s="815" t="inlineStr">
        <is>
          <t>OKCountyRecords: 1990-006747</t>
        </is>
      </c>
      <c r="L192" s="806" t="inlineStr">
        <is>
          <t>Mineral; basis Conv Amt(dec). Gross=tract-map basis.</t>
        </is>
      </c>
      <c r="M192" s="806" t="inlineStr">
        <is>
          <t>CURRENT OWNER SOURCE</t>
        </is>
      </c>
      <c r="N192" s="806" t="n"/>
      <c r="O192" s="806" t="inlineStr">
        <is>
          <t>OUTSIDE LANDS</t>
        </is>
      </c>
      <c r="P192" s="807" t="inlineStr">
        <is>
          <t>Chain — title support (succession/entity/probate)</t>
        </is>
      </c>
      <c r="Q192" s="808" t="inlineStr">
        <is>
          <t>Yes</t>
        </is>
      </c>
      <c r="R192" s="809" t="inlineStr">
        <is>
          <t>No</t>
        </is>
      </c>
      <c r="S192" s="809" t="inlineStr">
        <is>
          <t>Yes</t>
        </is>
      </c>
      <c r="T192" s="810" t="inlineStr">
        <is>
          <t>No</t>
        </is>
      </c>
      <c r="U192" s="816" t="inlineStr">
        <is>
          <t>Legal maps to 1, 3, 4, 7, 10; helper says 1, 3, 4, 7, 8</t>
        </is>
      </c>
      <c r="V192" s="815" t="inlineStr">
        <is>
          <t>Review</t>
        </is>
      </c>
      <c r="W192" s="806" t="inlineStr">
        <is>
          <t>Review — no exact prior-grantee match</t>
        </is>
      </c>
      <c r="X192" s="806" t="inlineStr">
        <is>
          <t>Review</t>
        </is>
      </c>
      <c r="Y192" s="806" t="inlineStr">
        <is>
          <t>Candidate 1 (helper — confirm from image)</t>
        </is>
      </c>
      <c r="Z192" s="806" t="inlineStr">
        <is>
          <t>Medium — helper value</t>
        </is>
      </c>
      <c r="AA192" s="807" t="inlineStr">
        <is>
          <t>Order and Final Decree — Beckham County Court, to Glenn D. Mitchel, 1/3, (1176/54)</t>
        </is>
      </c>
      <c r="AB192" s="808" t="inlineStr">
        <is>
          <t>Needs source review: tract, grantor source</t>
        </is>
      </c>
    </row>
    <row r="193" ht="60" customHeight="1">
      <c r="A193" s="806" t="inlineStr">
        <is>
          <t>1991-000858</t>
        </is>
      </c>
      <c r="B193" s="806" t="n"/>
      <c r="C193" s="806" t="inlineStr">
        <is>
          <t>MD</t>
        </is>
      </c>
      <c r="D193" s="806" t="inlineStr">
        <is>
          <t>1194/257</t>
        </is>
      </c>
      <c r="E193" s="807" t="n">
        <v>33277</v>
      </c>
      <c r="F193" s="808" t="n">
        <v>33277</v>
      </c>
      <c r="G193" s="809" t="inlineStr">
        <is>
          <t>Alpine Investments, Inc.</t>
        </is>
      </c>
      <c r="H193" s="809" t="inlineStr">
        <is>
          <t>Estate of Dwight J. Wilson, deceased</t>
        </is>
      </c>
      <c r="I193" s="810" t="inlineStr">
        <is>
          <t>SW/4 NE/4, NW/4 SE/4, S/2 SE/4 of 31-12N-24W (AOL)</t>
        </is>
      </c>
      <c r="J193" s="816" t="inlineStr">
        <is>
          <t>ARTI</t>
        </is>
      </c>
      <c r="K193" s="815" t="inlineStr">
        <is>
          <t>OKCountyRecords: 1991-000858</t>
        </is>
      </c>
      <c r="L193" s="806" t="inlineStr">
        <is>
          <t>Mineral; basis Conv Amt(dec). Gross=tract-map basis.</t>
        </is>
      </c>
      <c r="M193" s="806" t="inlineStr">
        <is>
          <t>CURRENT OWNER SOURCE</t>
        </is>
      </c>
      <c r="N193" s="806" t="n"/>
      <c r="O193" s="806" t="inlineStr">
        <is>
          <t>OUTSIDE LANDS</t>
        </is>
      </c>
      <c r="P193" s="807" t="inlineStr">
        <is>
          <t>Chain — minerals</t>
        </is>
      </c>
      <c r="Q193" s="808" t="inlineStr">
        <is>
          <t>Yes</t>
        </is>
      </c>
      <c r="R193" s="809" t="inlineStr">
        <is>
          <t>No</t>
        </is>
      </c>
      <c r="S193" s="809" t="inlineStr">
        <is>
          <t>Yes</t>
        </is>
      </c>
      <c r="T193" s="810" t="inlineStr">
        <is>
          <t>No</t>
        </is>
      </c>
      <c r="U193" s="816" t="inlineStr">
        <is>
          <t>Yes: 2 (legal supports)</t>
        </is>
      </c>
      <c r="V193" s="815" t="inlineStr">
        <is>
          <t>High</t>
        </is>
      </c>
      <c r="W193" s="806" t="inlineStr">
        <is>
          <t>Review — no exact prior-grantee match</t>
        </is>
      </c>
      <c r="X193" s="806" t="inlineStr">
        <is>
          <t>Review</t>
        </is>
      </c>
      <c r="Y193" s="806" t="inlineStr">
        <is>
          <t>Candidate 1 (helper — confirm from image)</t>
        </is>
      </c>
      <c r="Z193" s="806" t="inlineStr">
        <is>
          <t>Medium — helper value</t>
        </is>
      </c>
      <c r="AA193" s="807" t="inlineStr">
        <is>
          <t>Mineral Deed — Alpine Investments, Inc. to Estate of Dwight J. Wilson, de (1194/257)</t>
        </is>
      </c>
      <c r="AB193" s="808" t="inlineStr">
        <is>
          <t>Needs source review: grantor source</t>
        </is>
      </c>
    </row>
    <row r="194" ht="84" customHeight="1">
      <c r="A194" s="806" t="inlineStr">
        <is>
          <t>1991-002734</t>
        </is>
      </c>
      <c r="B194" s="806" t="n"/>
      <c r="C194" s="806" t="inlineStr">
        <is>
          <t>Affidavit</t>
        </is>
      </c>
      <c r="D194" s="806" t="inlineStr">
        <is>
          <t>1218/1</t>
        </is>
      </c>
      <c r="E194" s="808" t="n">
        <v>33399</v>
      </c>
      <c r="F194" s="808" t="n">
        <v>33399</v>
      </c>
      <c r="G194" s="809" t="inlineStr">
        <is>
          <t>Umc Petroleum Corp - Delaware</t>
        </is>
      </c>
      <c r="H194" s="809" t="inlineStr">
        <is>
          <t>The Public</t>
        </is>
      </c>
      <c r="I194" s="810" t="inlineStr">
        <is>
          <t>All of 31-12N-24W (AOL)</t>
        </is>
      </c>
      <c r="J194" s="811" t="inlineStr">
        <is>
          <t>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t>
        </is>
      </c>
      <c r="K194" s="815" t="inlineStr">
        <is>
          <t>OKCountyRecords: 1991-002734</t>
        </is>
      </c>
      <c r="L194" s="806" t="inlineStr">
        <is>
          <t>Other (non-mineral; excluded from mineral NMA). All-section coverage. Gross=tract-map basis.</t>
        </is>
      </c>
      <c r="M194" s="806" t="inlineStr">
        <is>
          <t>OK</t>
        </is>
      </c>
      <c r="N194" s="806" t="inlineStr">
        <is>
          <t>Non-conveying — notice/affidavit/address change (The Public).</t>
        </is>
      </c>
      <c r="O194" s="806" t="inlineStr">
        <is>
          <t>OUTSIDE LANDS</t>
        </is>
      </c>
      <c r="P194" s="808" t="inlineStr">
        <is>
          <t>Chain — title support (succession/entity/probate)</t>
        </is>
      </c>
      <c r="Q194" s="808" t="inlineStr">
        <is>
          <t>Yes</t>
        </is>
      </c>
      <c r="R194" s="809" t="inlineStr">
        <is>
          <t>No</t>
        </is>
      </c>
      <c r="S194" s="809" t="inlineStr">
        <is>
          <t>Yes</t>
        </is>
      </c>
      <c r="T194" s="810" t="inlineStr">
        <is>
          <t>No</t>
        </is>
      </c>
      <c r="U194" s="811" t="inlineStr">
        <is>
          <t>Yes: 1, 8 (broad legal)</t>
        </is>
      </c>
      <c r="V194" s="815" t="inlineStr">
        <is>
          <t>Medium</t>
        </is>
      </c>
      <c r="W194" s="806" t="inlineStr">
        <is>
          <t>Review — no exact prior-grantee match</t>
        </is>
      </c>
      <c r="X194" s="806" t="inlineStr">
        <is>
          <t>Review</t>
        </is>
      </c>
      <c r="Y194" s="806" t="inlineStr">
        <is>
          <t>Interest amount needs review</t>
        </is>
      </c>
      <c r="Z194" s="806" t="inlineStr">
        <is>
          <t>Review</t>
        </is>
      </c>
      <c r="AA194" s="808" t="inlineStr">
        <is>
          <t>Affidavit — Umc Petroleum Corp - Delaware to The Public (1218/1)</t>
        </is>
      </c>
      <c r="AB194" s="808" t="inlineStr">
        <is>
          <t>Needs source review: grantor source, interest amount</t>
        </is>
      </c>
    </row>
    <row r="195" ht="60" customHeight="1">
      <c r="A195" s="806" t="inlineStr">
        <is>
          <t>1991-003518</t>
        </is>
      </c>
      <c r="B195" s="818" t="n"/>
      <c r="C195" s="818" t="inlineStr">
        <is>
          <t>WD</t>
        </is>
      </c>
      <c r="D195" s="818" t="inlineStr">
        <is>
          <t>1229/180</t>
        </is>
      </c>
      <c r="E195" s="819" t="n">
        <v>33456</v>
      </c>
      <c r="F195" s="808" t="n">
        <v>33456</v>
      </c>
      <c r="G195" s="813" t="inlineStr">
        <is>
          <t>Mary Margaret Devenas, f/k/a Mary Margaret Wilson</t>
        </is>
      </c>
      <c r="H195" s="813" t="inlineStr">
        <is>
          <t>Joseph Devenas and Mary Margaret Devenas, HW, JTWROS</t>
        </is>
      </c>
      <c r="I195" s="810" t="inlineStr">
        <is>
          <t>SE/4 SW/4 of 31-12N-24W (AOL)</t>
        </is>
      </c>
      <c r="J195" s="811" t="inlineStr">
        <is>
          <t>An undivided 7/48ths interest in all of the mineral interests or undivided interests in oil, gas and other minerals and mineral rights in real property (5.8333 min. ac.)</t>
        </is>
      </c>
      <c r="K195" s="815" t="inlineStr">
        <is>
          <t>OKCountyRecords: 1991-003518</t>
        </is>
      </c>
      <c r="L195" s="806" t="inlineStr">
        <is>
          <t>Mineral; basis Conv Amt(dec). Gross=tract-map basis.</t>
        </is>
      </c>
      <c r="M195" s="818" t="inlineStr">
        <is>
          <t>CURRENT OWNER SOURCE</t>
        </is>
      </c>
      <c r="N195" s="818" t="n"/>
      <c r="O195" s="818" t="inlineStr">
        <is>
          <t>OUTSIDE LANDS</t>
        </is>
      </c>
      <c r="P195" s="819" t="inlineStr">
        <is>
          <t>Chain — deed (confirm minerals vs surface from instrument)</t>
        </is>
      </c>
      <c r="Q195" s="808" t="inlineStr">
        <is>
          <t>Yes</t>
        </is>
      </c>
      <c r="R195" s="813" t="inlineStr">
        <is>
          <t>No</t>
        </is>
      </c>
      <c r="S195" s="813" t="inlineStr">
        <is>
          <t>Review</t>
        </is>
      </c>
      <c r="T195" s="810" t="inlineStr">
        <is>
          <t>No</t>
        </is>
      </c>
      <c r="U195" s="811" t="inlineStr">
        <is>
          <t>Yes: 5 (legal supports)</t>
        </is>
      </c>
      <c r="V195" s="815" t="inlineStr">
        <is>
          <t>High</t>
        </is>
      </c>
      <c r="W195" s="806" t="inlineStr">
        <is>
          <t>Review — no exact prior-grantee match</t>
        </is>
      </c>
      <c r="X195" s="818" t="inlineStr">
        <is>
          <t>Yes — on Tract 5 owner list</t>
        </is>
      </c>
      <c r="Y195" s="818" t="inlineStr">
        <is>
          <t>Candidate 0.145833333333333 (helper — confirm from image)</t>
        </is>
      </c>
      <c r="Z195" s="818" t="inlineStr">
        <is>
          <t>Medium — helper value</t>
        </is>
      </c>
      <c r="AA195" s="819" t="inlineStr">
        <is>
          <t>Warranty Deed — Mary Margaret Devenas, f/k/a M to Joseph Devenas and Mary Margar (1229/180)</t>
        </is>
      </c>
      <c r="AB195" s="808" t="inlineStr">
        <is>
          <t>Needs source review: grantor source</t>
        </is>
      </c>
    </row>
    <row r="196" ht="60" customHeight="1">
      <c r="A196" s="806" t="inlineStr">
        <is>
          <t>1991-004456</t>
        </is>
      </c>
      <c r="B196" s="806" t="n"/>
      <c r="C196" s="806" t="inlineStr">
        <is>
          <t>Conveyance</t>
        </is>
      </c>
      <c r="D196" s="806" t="inlineStr">
        <is>
          <t>1240/115</t>
        </is>
      </c>
      <c r="E196" s="807" t="n">
        <v>33522</v>
      </c>
      <c r="F196" s="808" t="n">
        <v>33522</v>
      </c>
      <c r="G196" s="809" t="inlineStr">
        <is>
          <t>El Paso Natural Gas Company</t>
        </is>
      </c>
      <c r="H196" s="809" t="inlineStr">
        <is>
          <t>El Paso Production Company</t>
        </is>
      </c>
      <c r="I196" s="810" t="inlineStr">
        <is>
          <t>All of 31-12N-24W (AOL)</t>
        </is>
      </c>
      <c r="J196" s="814" t="inlineStr">
        <is>
          <t>ARTI</t>
        </is>
      </c>
      <c r="K196" s="815" t="inlineStr">
        <is>
          <t>OKCountyRecords: 1991-004456</t>
        </is>
      </c>
      <c r="L196" s="806" t="inlineStr">
        <is>
          <t>Mineral; basis Conv Amt(dec). All-section coverage. Gross=tract-map basis.</t>
        </is>
      </c>
      <c r="M196" s="806" t="inlineStr">
        <is>
          <t>CURRENT OWNER SOURCE</t>
        </is>
      </c>
      <c r="N196" s="806" t="n"/>
      <c r="O196" s="806" t="inlineStr">
        <is>
          <t>OUTSIDE LANDS</t>
        </is>
      </c>
      <c r="P196" s="807" t="inlineStr">
        <is>
          <t>Chain — deed (confirm minerals vs surface from instrument)</t>
        </is>
      </c>
      <c r="Q196" s="808" t="inlineStr">
        <is>
          <t>Yes</t>
        </is>
      </c>
      <c r="R196" s="809" t="inlineStr">
        <is>
          <t>No</t>
        </is>
      </c>
      <c r="S196" s="809" t="inlineStr">
        <is>
          <t>Review</t>
        </is>
      </c>
      <c r="T196" s="810" t="inlineStr">
        <is>
          <t>No</t>
        </is>
      </c>
      <c r="U196" s="814" t="inlineStr">
        <is>
          <t>Yes: 1, 8 (broad legal)</t>
        </is>
      </c>
      <c r="V196" s="815" t="inlineStr">
        <is>
          <t>Medium</t>
        </is>
      </c>
      <c r="W196" s="806" t="inlineStr">
        <is>
          <t>Review — no exact prior-grantee match</t>
        </is>
      </c>
      <c r="X196" s="806" t="inlineStr">
        <is>
          <t>Review</t>
        </is>
      </c>
      <c r="Y196" s="806" t="inlineStr">
        <is>
          <t>Candidate 1 (helper — confirm from image)</t>
        </is>
      </c>
      <c r="Z196" s="806" t="inlineStr">
        <is>
          <t>Medium — helper value</t>
        </is>
      </c>
      <c r="AA196" s="807" t="inlineStr">
        <is>
          <t>Conveyance — El Paso Natural Gas Company to El Paso Production Company (1240/115)</t>
        </is>
      </c>
      <c r="AB196" s="808" t="inlineStr">
        <is>
          <t>Needs source review: grantor source</t>
        </is>
      </c>
    </row>
    <row r="197" ht="60" customHeight="1">
      <c r="A197" s="806" t="inlineStr">
        <is>
          <t>1991-005340</t>
        </is>
      </c>
      <c r="B197" s="806" t="n"/>
      <c r="C197" s="806" t="inlineStr">
        <is>
          <t>Correction MD</t>
        </is>
      </c>
      <c r="D197" s="806" t="inlineStr">
        <is>
          <t>1249/161</t>
        </is>
      </c>
      <c r="E197" s="807" t="n">
        <v>33574</v>
      </c>
      <c r="F197" s="808" t="n">
        <v>33574</v>
      </c>
      <c r="G197" s="809" t="inlineStr">
        <is>
          <t>Alpine Investments, Inc.</t>
        </is>
      </c>
      <c r="H197" s="809" t="inlineStr">
        <is>
          <t>Melinda McCaul Mulvihill, Executor of the Estate of Dwight J. Wilson, deceased</t>
        </is>
      </c>
      <c r="I197" s="813" t="inlineStr">
        <is>
          <t>SW/4 NE/4, NW/4 SE/4, S/2 SE/4 of 31-12N-24W (AOL)</t>
        </is>
      </c>
      <c r="J197" s="814" t="inlineStr">
        <is>
          <t>ARTI</t>
        </is>
      </c>
      <c r="K197" s="815" t="inlineStr">
        <is>
          <t>OKCountyRecords: 1991-005340</t>
        </is>
      </c>
      <c r="L197" s="806" t="inlineStr">
        <is>
          <t>Mineral; basis Conv Amt(dec). Gross=tract-map basis.</t>
        </is>
      </c>
      <c r="M197" s="806" t="inlineStr">
        <is>
          <t>CURRENT OWNER SOURCE</t>
        </is>
      </c>
      <c r="N197" s="806" t="n"/>
      <c r="O197" s="806" t="inlineStr">
        <is>
          <t>OUTSIDE LANDS</t>
        </is>
      </c>
      <c r="P197" s="807" t="inlineStr">
        <is>
          <t>Chain — minerals</t>
        </is>
      </c>
      <c r="Q197" s="808" t="inlineStr">
        <is>
          <t>Yes</t>
        </is>
      </c>
      <c r="R197" s="809" t="inlineStr">
        <is>
          <t>No</t>
        </is>
      </c>
      <c r="S197" s="809" t="inlineStr">
        <is>
          <t>Yes</t>
        </is>
      </c>
      <c r="T197" s="813" t="inlineStr">
        <is>
          <t>No</t>
        </is>
      </c>
      <c r="U197" s="814" t="inlineStr">
        <is>
          <t>Yes: 2 (legal supports)</t>
        </is>
      </c>
      <c r="V197" s="815" t="inlineStr">
        <is>
          <t>High</t>
        </is>
      </c>
      <c r="W197" s="806" t="inlineStr">
        <is>
          <t>Review — no exact prior-grantee match</t>
        </is>
      </c>
      <c r="X197" s="806" t="inlineStr">
        <is>
          <t>Yes — on Tract 2 owner list</t>
        </is>
      </c>
      <c r="Y197" s="806" t="inlineStr">
        <is>
          <t>Candidate 1 (helper — confirm from image)</t>
        </is>
      </c>
      <c r="Z197" s="806" t="inlineStr">
        <is>
          <t>Medium — helper value</t>
        </is>
      </c>
      <c r="AA197" s="807" t="inlineStr">
        <is>
          <t>Correction Mineral Deed — Alpine Investments, Inc. to Melinda McCaul Mulvihill, Exec (1249/161)</t>
        </is>
      </c>
      <c r="AB197" s="808" t="inlineStr">
        <is>
          <t>Needs source review: grantor source</t>
        </is>
      </c>
    </row>
    <row r="198" ht="48" customHeight="1">
      <c r="A198" s="806" t="inlineStr">
        <is>
          <t>1992-000943</t>
        </is>
      </c>
      <c r="B198" s="806" t="n"/>
      <c r="C198" s="806" t="inlineStr">
        <is>
          <t>Affidavit of Address Change</t>
        </is>
      </c>
      <c r="D198" s="806" t="inlineStr">
        <is>
          <t>1266/19</t>
        </is>
      </c>
      <c r="E198" s="807" t="n">
        <v>33682</v>
      </c>
      <c r="F198" s="808" t="n">
        <v>33682</v>
      </c>
      <c r="G198" s="809" t="inlineStr">
        <is>
          <t>Daniel D. Ferson</t>
        </is>
      </c>
      <c r="H198" s="809" t="inlineStr">
        <is>
          <t>The Public</t>
        </is>
      </c>
      <c r="I198" s="813" t="inlineStr">
        <is>
          <t>E/2 NW/4, N/2 NE/4 SW/4, SE/4 NE/4, NE/4 SE/4 of 31-12N-24W</t>
        </is>
      </c>
      <c r="J198" s="814" t="inlineStr">
        <is>
          <t>See instrument</t>
        </is>
      </c>
      <c r="K198" s="815" t="inlineStr">
        <is>
          <t>OKCountyRecords: 1992-000943</t>
        </is>
      </c>
      <c r="L198" s="806" t="inlineStr">
        <is>
          <t>Other (non-mineral; excluded from mineral NMA). Gross=tract-map basis.</t>
        </is>
      </c>
      <c r="M198" s="806" t="inlineStr">
        <is>
          <t>OK</t>
        </is>
      </c>
      <c r="N198" s="806" t="inlineStr">
        <is>
          <t>Non-conveying — notice/affidavit/address change (The Public).</t>
        </is>
      </c>
      <c r="O198" s="806" t="inlineStr">
        <is>
          <t>AFFIDAVIT / HEIRSHIP / PROBATE</t>
        </is>
      </c>
      <c r="P198" s="807" t="inlineStr">
        <is>
          <t>Do Not Chain — address only</t>
        </is>
      </c>
      <c r="Q198" s="808" t="inlineStr">
        <is>
          <t>No</t>
        </is>
      </c>
      <c r="R198" s="809" t="inlineStr">
        <is>
          <t>No</t>
        </is>
      </c>
      <c r="S198" s="809" t="inlineStr">
        <is>
          <t>No</t>
        </is>
      </c>
      <c r="T198" s="813" t="inlineStr">
        <is>
          <t>No</t>
        </is>
      </c>
      <c r="U198" s="814" t="inlineStr">
        <is>
          <t>Legal maps to 1, 3, 4, 7, 10; helper says 1, 3, 4, 7, 8</t>
        </is>
      </c>
      <c r="V198" s="815" t="inlineStr">
        <is>
          <t>Review</t>
        </is>
      </c>
      <c r="W198" s="806" t="inlineStr">
        <is>
          <t>Yes — prior grantee match</t>
        </is>
      </c>
      <c r="X198" s="806" t="inlineStr">
        <is>
          <t>Yes — on Tract 3 owner list</t>
        </is>
      </c>
      <c r="Y198" s="806" t="inlineStr">
        <is>
          <t>Interest amount needs review</t>
        </is>
      </c>
      <c r="Z198" s="806" t="inlineStr">
        <is>
          <t>Review</t>
        </is>
      </c>
      <c r="AA198" s="807" t="inlineStr">
        <is>
          <t>Affidavit of Address Change — Daniel D. Ferson to The Public (1266/19)</t>
        </is>
      </c>
      <c r="AB198" s="808" t="inlineStr">
        <is>
          <t>Needs source review: tract</t>
        </is>
      </c>
    </row>
    <row r="199" ht="72" customHeight="1">
      <c r="A199" s="806" t="inlineStr">
        <is>
          <t>1992-001067</t>
        </is>
      </c>
      <c r="B199" s="806" t="n"/>
      <c r="C199" s="806" t="inlineStr">
        <is>
          <t>Joint Tenancy MD</t>
        </is>
      </c>
      <c r="D199" s="806" t="inlineStr">
        <is>
          <t>1267/168</t>
        </is>
      </c>
      <c r="E199" s="807" t="n">
        <v>33693</v>
      </c>
      <c r="F199" s="808" t="n">
        <v>33693</v>
      </c>
      <c r="G199" s="809" t="inlineStr">
        <is>
          <t>Mattie C. Britton</t>
        </is>
      </c>
      <c r="H199" s="809" t="inlineStr">
        <is>
          <t>Joe Britton and Anna R. Britton, HW, JTWROS</t>
        </is>
      </c>
      <c r="I199" s="813" t="inlineStr">
        <is>
          <t>E/2 NW/4, N/2 NE/4 SW/4, SE/4 NE/4, NE/4 SE/4 of 31-12N-24W</t>
        </is>
      </c>
      <c r="J199" s="814" t="inlineStr">
        <is>
          <t>ARTI</t>
        </is>
      </c>
      <c r="K199" s="815" t="inlineStr">
        <is>
          <t>OKCountyRecords: 1992-001067</t>
        </is>
      </c>
      <c r="L199" s="806" t="inlineStr">
        <is>
          <t>Mineral; basis Conv Amt(dec). Gross=tract-map basis.</t>
        </is>
      </c>
      <c r="M199" s="806" t="inlineStr">
        <is>
          <t>CURRENT OWNER SOURCE</t>
        </is>
      </c>
      <c r="N199" s="806" t="n"/>
      <c r="O199" s="806" t="inlineStr">
        <is>
          <t>MINERAL DEED</t>
        </is>
      </c>
      <c r="P199" s="807" t="inlineStr">
        <is>
          <t>Chain — minerals</t>
        </is>
      </c>
      <c r="Q199" s="808" t="inlineStr">
        <is>
          <t>Yes</t>
        </is>
      </c>
      <c r="R199" s="809" t="inlineStr">
        <is>
          <t>No</t>
        </is>
      </c>
      <c r="S199" s="809" t="inlineStr">
        <is>
          <t>Yes</t>
        </is>
      </c>
      <c r="T199" s="813" t="inlineStr">
        <is>
          <t>No</t>
        </is>
      </c>
      <c r="U199" s="814" t="inlineStr">
        <is>
          <t>Legal maps to 1, 3, 4, 7, 10; helper says 1, 3, 4, 7, 8</t>
        </is>
      </c>
      <c r="V199" s="815" t="inlineStr">
        <is>
          <t>Review</t>
        </is>
      </c>
      <c r="W199" s="806" t="inlineStr">
        <is>
          <t>Review — no exact prior-grantee match</t>
        </is>
      </c>
      <c r="X199" s="806" t="inlineStr">
        <is>
          <t>Yes — on Tract 3 owner list</t>
        </is>
      </c>
      <c r="Y199" s="806" t="inlineStr">
        <is>
          <t>Candidate 1 (helper — confirm from image)</t>
        </is>
      </c>
      <c r="Z199" s="806" t="inlineStr">
        <is>
          <t>Medium — helper value</t>
        </is>
      </c>
      <c r="AA199" s="807" t="inlineStr">
        <is>
          <t>Joint Tenancy Mineral Deed — Mattie C. Britton to Joe Britton and Anna R. Britto (1267/168)</t>
        </is>
      </c>
      <c r="AB199" s="808" t="inlineStr">
        <is>
          <t>Needs source review: tract, grantor source</t>
        </is>
      </c>
    </row>
    <row r="200" ht="48" customHeight="1">
      <c r="A200" s="806" t="inlineStr">
        <is>
          <t>1992-001682</t>
        </is>
      </c>
      <c r="B200" s="806" t="n"/>
      <c r="C200" s="806" t="inlineStr">
        <is>
          <t>MD</t>
        </is>
      </c>
      <c r="D200" s="806" t="inlineStr">
        <is>
          <t>1274/277</t>
        </is>
      </c>
      <c r="E200" s="807" t="n">
        <v>33737</v>
      </c>
      <c r="F200" s="808" t="n">
        <v>33737</v>
      </c>
      <c r="G200" s="809" t="inlineStr">
        <is>
          <t>Hayhurst Oil Properties, Inc.</t>
        </is>
      </c>
      <c r="H200" s="809" t="inlineStr">
        <is>
          <t>Minion Investment Company</t>
        </is>
      </c>
      <c r="I200" s="810" t="inlineStr">
        <is>
          <t>NE/4 SE/4, SE/4 NE/4, N/2 NE/4 SW/4, E/2 NW/4 of 31-12N-24W (AOL)</t>
        </is>
      </c>
      <c r="J200" s="816" t="inlineStr">
        <is>
          <t>0.69 NMA in 31-12N-24W, 1/260 interest in 2 sections</t>
        </is>
      </c>
      <c r="K200" s="815" t="inlineStr">
        <is>
          <t>OKCountyRecords: 1992-001682</t>
        </is>
      </c>
      <c r="L200" s="806" t="inlineStr">
        <is>
          <t>Mineral; basis Conv Amt(dec). Gross=tract-map basis.</t>
        </is>
      </c>
      <c r="M200" s="806" t="n"/>
      <c r="N200" s="806" t="inlineStr">
        <is>
          <t>Conveys 0.69 NMA per notes; conv. dec = 0.69/gross. Verify denominator/tract from image.</t>
        </is>
      </c>
      <c r="O200" s="806" t="inlineStr">
        <is>
          <t>OUTSIDE LANDS</t>
        </is>
      </c>
      <c r="P200" s="807" t="inlineStr">
        <is>
          <t>Chain — minerals</t>
        </is>
      </c>
      <c r="Q200" s="808" t="inlineStr">
        <is>
          <t>Yes</t>
        </is>
      </c>
      <c r="R200" s="809" t="inlineStr">
        <is>
          <t>No</t>
        </is>
      </c>
      <c r="S200" s="809" t="inlineStr">
        <is>
          <t>Yes</t>
        </is>
      </c>
      <c r="T200" s="810" t="inlineStr">
        <is>
          <t>No</t>
        </is>
      </c>
      <c r="U200" s="816" t="inlineStr">
        <is>
          <t>Legal maps to 1, 3, 4, 7, 10; helper says 1, 3, 4, 7, 8</t>
        </is>
      </c>
      <c r="V200" s="815" t="inlineStr">
        <is>
          <t>Review</t>
        </is>
      </c>
      <c r="W200" s="806" t="inlineStr">
        <is>
          <t>Yes — prior grantee match</t>
        </is>
      </c>
      <c r="X200" s="806" t="inlineStr">
        <is>
          <t>Yes — on Tract 3 owner list</t>
        </is>
      </c>
      <c r="Y200" s="806" t="inlineStr">
        <is>
          <t>Candidate 0.00246428571428571 (helper — confirm from image)</t>
        </is>
      </c>
      <c r="Z200" s="806" t="inlineStr">
        <is>
          <t>Medium — helper value</t>
        </is>
      </c>
      <c r="AA200" s="807" t="inlineStr">
        <is>
          <t>Mineral Deed — Hayhurst Oil Properties, Inc. to Minion Investment Company (1274/277)</t>
        </is>
      </c>
      <c r="AB200" s="808" t="inlineStr">
        <is>
          <t>Needs source review: tract</t>
        </is>
      </c>
    </row>
    <row r="201" ht="60" customHeight="1">
      <c r="A201" s="806" t="inlineStr">
        <is>
          <t>1992-001861</t>
        </is>
      </c>
      <c r="B201" s="806" t="n"/>
      <c r="C201" s="806" t="inlineStr">
        <is>
          <t>Trustee's MD</t>
        </is>
      </c>
      <c r="D201" s="806" t="inlineStr">
        <is>
          <t>1276/267</t>
        </is>
      </c>
      <c r="E201" s="807" t="n">
        <v>33750</v>
      </c>
      <c r="F201" s="808" t="n">
        <v>33750</v>
      </c>
      <c r="G201" s="809" t="inlineStr">
        <is>
          <t>William Cobal Bain and Billy Wayne Bain, Co-Trustes of the Will of W. M. Bain for the Benefit of Crystal Pallo</t>
        </is>
      </c>
      <c r="H201" s="809" t="inlineStr">
        <is>
          <t>Dow C. Bain and Edris O. Bain, JTWROS</t>
        </is>
      </c>
      <c r="I201" s="810" t="inlineStr">
        <is>
          <t>SW/4 NE/4, NW/4 SE/4, S/2 SE/4 of 31-12N-24W (AOL)</t>
        </is>
      </c>
      <c r="J201" s="814" t="inlineStr">
        <is>
          <t>An undivided 4.8329635/791.47th interest in and to the oil, gas and other minerals</t>
        </is>
      </c>
      <c r="K201" s="815" t="inlineStr">
        <is>
          <t>OKCountyRecords: 1992-001861</t>
        </is>
      </c>
      <c r="L201" s="806" t="inlineStr">
        <is>
          <t>Mineral; basis Conv Amt(dec). Gross=tract-map basis.</t>
        </is>
      </c>
      <c r="M201" s="806" t="n"/>
      <c r="N201" s="806" t="n"/>
      <c r="O201" s="806" t="inlineStr">
        <is>
          <t>OUTSIDE LANDS</t>
        </is>
      </c>
      <c r="P201" s="807" t="inlineStr">
        <is>
          <t>Chain — minerals</t>
        </is>
      </c>
      <c r="Q201" s="808" t="inlineStr">
        <is>
          <t>Yes</t>
        </is>
      </c>
      <c r="R201" s="809" t="inlineStr">
        <is>
          <t>No</t>
        </is>
      </c>
      <c r="S201" s="809" t="inlineStr">
        <is>
          <t>Yes</t>
        </is>
      </c>
      <c r="T201" s="810" t="inlineStr">
        <is>
          <t>No</t>
        </is>
      </c>
      <c r="U201" s="814" t="inlineStr">
        <is>
          <t>Yes: 2 (legal supports)</t>
        </is>
      </c>
      <c r="V201" s="815" t="inlineStr">
        <is>
          <t>High</t>
        </is>
      </c>
      <c r="W201" s="806" t="inlineStr">
        <is>
          <t>Probable — name-normalized match to Runsheet 150 grantee; confirm</t>
        </is>
      </c>
      <c r="X201" s="806" t="inlineStr">
        <is>
          <t>Yes — on Tract 2 owner list</t>
        </is>
      </c>
      <c r="Y201" s="806" t="inlineStr">
        <is>
          <t>Candidate 0.00610631293668743 (helper — confirm from image)</t>
        </is>
      </c>
      <c r="Z201" s="806" t="inlineStr">
        <is>
          <t>Medium — helper value</t>
        </is>
      </c>
      <c r="AA201" s="807" t="inlineStr">
        <is>
          <t>Trustee's Mineral Deed — William Cobal Bain and Billy W to Dow C. Bain and Edris O. Bain, (1276/267)</t>
        </is>
      </c>
      <c r="AB201" s="808" t="inlineStr">
        <is>
          <t>Needs source review: grantor source</t>
        </is>
      </c>
    </row>
    <row r="202" ht="60" customHeight="1">
      <c r="A202" s="806" t="inlineStr">
        <is>
          <t>1992-001862</t>
        </is>
      </c>
      <c r="B202" s="806" t="n"/>
      <c r="C202" s="806" t="inlineStr">
        <is>
          <t>Trustee's MD</t>
        </is>
      </c>
      <c r="D202" s="806" t="inlineStr">
        <is>
          <t>1276/270</t>
        </is>
      </c>
      <c r="E202" s="807" t="n">
        <v>33750</v>
      </c>
      <c r="F202" s="808" t="n">
        <v>33750</v>
      </c>
      <c r="G202" s="809" t="inlineStr">
        <is>
          <t>William Cobal Bain and Billy Wayne Bain, Co-Trustes of the Will of W. M. Bain for the Benefit of Crystal Pallo</t>
        </is>
      </c>
      <c r="H202" s="809" t="inlineStr">
        <is>
          <t>Wilda Jensen</t>
        </is>
      </c>
      <c r="I202" s="810" t="inlineStr">
        <is>
          <t>SW/4 NE/4, NW/4 SE/4, S/2 SE/4 of 31-12N-24W (AOL)</t>
        </is>
      </c>
      <c r="J202" s="814" t="inlineStr">
        <is>
          <t>An undivided 4.8329635/791.47th interest in and to the oil, gas and other minerals</t>
        </is>
      </c>
      <c r="K202" s="815" t="inlineStr">
        <is>
          <t>OKCountyRecords: 1992-001862</t>
        </is>
      </c>
      <c r="L202" s="806" t="inlineStr">
        <is>
          <t>Mineral; basis Conv Amt(dec). Gross=tract-map basis.</t>
        </is>
      </c>
      <c r="M202" s="806" t="inlineStr">
        <is>
          <t>CURRENT OWNER SOURCE</t>
        </is>
      </c>
      <c r="N202" s="806" t="n"/>
      <c r="O202" s="806" t="inlineStr">
        <is>
          <t>OUTSIDE LANDS</t>
        </is>
      </c>
      <c r="P202" s="807" t="inlineStr">
        <is>
          <t>Chain — minerals</t>
        </is>
      </c>
      <c r="Q202" s="808" t="inlineStr">
        <is>
          <t>Yes</t>
        </is>
      </c>
      <c r="R202" s="809" t="inlineStr">
        <is>
          <t>No</t>
        </is>
      </c>
      <c r="S202" s="809" t="inlineStr">
        <is>
          <t>Yes</t>
        </is>
      </c>
      <c r="T202" s="810" t="inlineStr">
        <is>
          <t>No</t>
        </is>
      </c>
      <c r="U202" s="814" t="inlineStr">
        <is>
          <t>Yes: 2 (legal supports)</t>
        </is>
      </c>
      <c r="V202" s="815" t="inlineStr">
        <is>
          <t>High</t>
        </is>
      </c>
      <c r="W202" s="806" t="inlineStr">
        <is>
          <t>Probable — name-normalized match to Runsheet 150 grantee; confirm</t>
        </is>
      </c>
      <c r="X202" s="806" t="inlineStr">
        <is>
          <t>Review</t>
        </is>
      </c>
      <c r="Y202" s="806" t="inlineStr">
        <is>
          <t>Candidate 0.00610631293668743 (helper — confirm from image)</t>
        </is>
      </c>
      <c r="Z202" s="806" t="inlineStr">
        <is>
          <t>Medium — helper value</t>
        </is>
      </c>
      <c r="AA202" s="807" t="inlineStr">
        <is>
          <t>Trustee's Mineral Deed — William Cobal Bain and Billy W to Wilda Jensen (1276/270)</t>
        </is>
      </c>
      <c r="AB202" s="808" t="inlineStr">
        <is>
          <t>Needs source review: grantor source</t>
        </is>
      </c>
    </row>
    <row r="203" ht="60" customHeight="1">
      <c r="A203" s="806" t="inlineStr">
        <is>
          <t>1992-001863</t>
        </is>
      </c>
      <c r="B203" s="806" t="n"/>
      <c r="C203" s="806" t="inlineStr">
        <is>
          <t>Trustee's MD</t>
        </is>
      </c>
      <c r="D203" s="806" t="inlineStr">
        <is>
          <t>1276/273</t>
        </is>
      </c>
      <c r="E203" s="807" t="n">
        <v>33750</v>
      </c>
      <c r="F203" s="808" t="n">
        <v>33750</v>
      </c>
      <c r="G203" s="809" t="inlineStr">
        <is>
          <t>William Cobal Bain and Billy Wayne Bain, Co-Trustes of the Will of W. M. Bain for the Benefit of Crystal Pallo</t>
        </is>
      </c>
      <c r="H203" s="809" t="inlineStr">
        <is>
          <t>Clarence Bain</t>
        </is>
      </c>
      <c r="I203" s="810" t="inlineStr">
        <is>
          <t>SW/4 NE/4, NW/4 SE/4, S/2 SE/4 of 31-12N-24W (AOL)</t>
        </is>
      </c>
      <c r="J203" s="814" t="inlineStr">
        <is>
          <t>An undivided 4.8329635/791.47th interest in and to the oil, gas and other minerals</t>
        </is>
      </c>
      <c r="K203" s="815" t="inlineStr">
        <is>
          <t>OKCountyRecords: 1992-001863</t>
        </is>
      </c>
      <c r="L203" s="806" t="inlineStr">
        <is>
          <t>Mineral; basis Conv Amt(dec). Gross=tract-map basis.</t>
        </is>
      </c>
      <c r="M203" s="806" t="n"/>
      <c r="N203" s="806" t="n"/>
      <c r="O203" s="806" t="inlineStr">
        <is>
          <t>OUTSIDE LANDS</t>
        </is>
      </c>
      <c r="P203" s="807" t="inlineStr">
        <is>
          <t>Chain — minerals</t>
        </is>
      </c>
      <c r="Q203" s="808" t="inlineStr">
        <is>
          <t>Yes</t>
        </is>
      </c>
      <c r="R203" s="809" t="inlineStr">
        <is>
          <t>No</t>
        </is>
      </c>
      <c r="S203" s="809" t="inlineStr">
        <is>
          <t>Yes</t>
        </is>
      </c>
      <c r="T203" s="810" t="inlineStr">
        <is>
          <t>No</t>
        </is>
      </c>
      <c r="U203" s="814" t="inlineStr">
        <is>
          <t>Yes: 2 (legal supports)</t>
        </is>
      </c>
      <c r="V203" s="815" t="inlineStr">
        <is>
          <t>High</t>
        </is>
      </c>
      <c r="W203" s="806" t="inlineStr">
        <is>
          <t>Probable — name-normalized match to Runsheet 150 grantee; confirm</t>
        </is>
      </c>
      <c r="X203" s="806" t="inlineStr">
        <is>
          <t>Yes — on Tract 2 owner list</t>
        </is>
      </c>
      <c r="Y203" s="806" t="inlineStr">
        <is>
          <t>Candidate 0.00610631293668743 (helper — confirm from image)</t>
        </is>
      </c>
      <c r="Z203" s="806" t="inlineStr">
        <is>
          <t>Medium — helper value</t>
        </is>
      </c>
      <c r="AA203" s="807" t="inlineStr">
        <is>
          <t>Trustee's Mineral Deed — William Cobal Bain and Billy W to Clarence Bain (1276/273)</t>
        </is>
      </c>
      <c r="AB203" s="808" t="inlineStr">
        <is>
          <t>Needs source review: grantor source</t>
        </is>
      </c>
    </row>
    <row r="204" ht="60" customHeight="1">
      <c r="A204" s="806" t="inlineStr">
        <is>
          <t>1992-001865</t>
        </is>
      </c>
      <c r="B204" s="806" t="n"/>
      <c r="C204" s="806" t="inlineStr">
        <is>
          <t>Trustee's MD</t>
        </is>
      </c>
      <c r="D204" s="806" t="inlineStr">
        <is>
          <t>1276/279</t>
        </is>
      </c>
      <c r="E204" s="807" t="n">
        <v>33750</v>
      </c>
      <c r="F204" s="808" t="n">
        <v>33750</v>
      </c>
      <c r="G204" s="809" t="inlineStr">
        <is>
          <t>William Cobal Bain and Billy Wayne Bain, Co-Trustes of the Will of W. M. Bain for the Benefit of Crystal Pallo</t>
        </is>
      </c>
      <c r="H204" s="809" t="inlineStr">
        <is>
          <t>Carl Leon Bain</t>
        </is>
      </c>
      <c r="I204" s="810" t="inlineStr">
        <is>
          <t>SW/4 NE/4, NW/4 SE/4, S/2 SE/4 of 31-12N-24W (AOL)</t>
        </is>
      </c>
      <c r="J204" s="814" t="inlineStr">
        <is>
          <t>An undivided 4.8329635/791.47th interest in and to the oil, gas and other minerals</t>
        </is>
      </c>
      <c r="K204" s="815" t="inlineStr">
        <is>
          <t>OKCountyRecords: 1992-001865</t>
        </is>
      </c>
      <c r="L204" s="806" t="inlineStr">
        <is>
          <t>Mineral; basis Conv Amt(dec). Gross=tract-map basis.</t>
        </is>
      </c>
      <c r="M204" s="806" t="inlineStr">
        <is>
          <t>CURRENT OWNER SOURCE</t>
        </is>
      </c>
      <c r="N204" s="806" t="n"/>
      <c r="O204" s="806" t="inlineStr">
        <is>
          <t>OUTSIDE LANDS</t>
        </is>
      </c>
      <c r="P204" s="807" t="inlineStr">
        <is>
          <t>Chain — minerals</t>
        </is>
      </c>
      <c r="Q204" s="808" t="inlineStr">
        <is>
          <t>Yes</t>
        </is>
      </c>
      <c r="R204" s="809" t="inlineStr">
        <is>
          <t>No</t>
        </is>
      </c>
      <c r="S204" s="809" t="inlineStr">
        <is>
          <t>Yes</t>
        </is>
      </c>
      <c r="T204" s="810" t="inlineStr">
        <is>
          <t>No</t>
        </is>
      </c>
      <c r="U204" s="814" t="inlineStr">
        <is>
          <t>Yes: 2 (legal supports)</t>
        </is>
      </c>
      <c r="V204" s="815" t="inlineStr">
        <is>
          <t>High</t>
        </is>
      </c>
      <c r="W204" s="806" t="inlineStr">
        <is>
          <t>Probable — name-normalized match to Runsheet 150 grantee; confirm</t>
        </is>
      </c>
      <c r="X204" s="806" t="inlineStr">
        <is>
          <t>Yes — on Tract 2 owner list</t>
        </is>
      </c>
      <c r="Y204" s="806" t="inlineStr">
        <is>
          <t>Candidate 0.00610631293668743 (helper — confirm from image)</t>
        </is>
      </c>
      <c r="Z204" s="806" t="inlineStr">
        <is>
          <t>Medium — helper value</t>
        </is>
      </c>
      <c r="AA204" s="807" t="inlineStr">
        <is>
          <t>Trustee's Mineral Deed — William Cobal Bain and Billy W to Carl Leon Bain (1276/279)</t>
        </is>
      </c>
      <c r="AB204" s="808" t="inlineStr">
        <is>
          <t>Needs source review: grantor source</t>
        </is>
      </c>
    </row>
    <row r="205" ht="60" customHeight="1">
      <c r="A205" s="806" t="inlineStr">
        <is>
          <t>1992-001866</t>
        </is>
      </c>
      <c r="B205" s="806" t="n"/>
      <c r="C205" s="806" t="inlineStr">
        <is>
          <t>Trustee's MD</t>
        </is>
      </c>
      <c r="D205" s="806" t="inlineStr">
        <is>
          <t>1276/282</t>
        </is>
      </c>
      <c r="E205" s="807" t="n">
        <v>33750</v>
      </c>
      <c r="F205" s="808" t="n">
        <v>33750</v>
      </c>
      <c r="G205" s="809" t="inlineStr">
        <is>
          <t>William Cobal Bain and Billy Wayne Bain, Co-Trustes of the Will of W. M. Bain for the Benefit of Crystal Pallo</t>
        </is>
      </c>
      <c r="H205" s="809" t="inlineStr">
        <is>
          <t>Hazel Ailene Hamilton</t>
        </is>
      </c>
      <c r="I205" s="813" t="inlineStr">
        <is>
          <t>SW/4 NE/4, NW/4 SE/4, S/2 SE/4 of 31-12N-24W (AOL)</t>
        </is>
      </c>
      <c r="J205" s="811" t="inlineStr">
        <is>
          <t>An undivided 4.8329635/791.47th interest in and to the oil, gas and other minerals</t>
        </is>
      </c>
      <c r="K205" s="815" t="inlineStr">
        <is>
          <t>OKCountyRecords: 1992-001866</t>
        </is>
      </c>
      <c r="L205" s="806" t="inlineStr">
        <is>
          <t>Mineral; basis Conv Amt(dec). Gross=tract-map basis.</t>
        </is>
      </c>
      <c r="M205" s="806" t="inlineStr">
        <is>
          <t>CURRENT OWNER SOURCE</t>
        </is>
      </c>
      <c r="N205" s="806" t="n"/>
      <c r="O205" s="806" t="inlineStr">
        <is>
          <t>OUTSIDE LANDS</t>
        </is>
      </c>
      <c r="P205" s="807" t="inlineStr">
        <is>
          <t>Chain — minerals</t>
        </is>
      </c>
      <c r="Q205" s="808" t="inlineStr">
        <is>
          <t>Yes</t>
        </is>
      </c>
      <c r="R205" s="809" t="inlineStr">
        <is>
          <t>No</t>
        </is>
      </c>
      <c r="S205" s="809" t="inlineStr">
        <is>
          <t>Yes</t>
        </is>
      </c>
      <c r="T205" s="813" t="inlineStr">
        <is>
          <t>No</t>
        </is>
      </c>
      <c r="U205" s="811" t="inlineStr">
        <is>
          <t>Yes: 2 (legal supports)</t>
        </is>
      </c>
      <c r="V205" s="815" t="inlineStr">
        <is>
          <t>High</t>
        </is>
      </c>
      <c r="W205" s="806" t="inlineStr">
        <is>
          <t>Probable — name-normalized match to Runsheet 150 grantee; confirm</t>
        </is>
      </c>
      <c r="X205" s="806" t="inlineStr">
        <is>
          <t>Yes — on Tract 2 owner list</t>
        </is>
      </c>
      <c r="Y205" s="806" t="inlineStr">
        <is>
          <t>Candidate 0.00610631293668743 (helper — confirm from image)</t>
        </is>
      </c>
      <c r="Z205" s="806" t="inlineStr">
        <is>
          <t>Medium — helper value</t>
        </is>
      </c>
      <c r="AA205" s="807" t="inlineStr">
        <is>
          <t>Trustee's Mineral Deed — William Cobal Bain and Billy W to Hazel Ailene Hamilton (1276/282)</t>
        </is>
      </c>
      <c r="AB205" s="808" t="inlineStr">
        <is>
          <t>Needs source review: grantor source</t>
        </is>
      </c>
    </row>
    <row r="206" ht="60" customHeight="1">
      <c r="A206" s="806" t="inlineStr">
        <is>
          <t>1992-001867</t>
        </is>
      </c>
      <c r="B206" s="806" t="n"/>
      <c r="C206" s="806" t="inlineStr">
        <is>
          <t>Trustee's MD</t>
        </is>
      </c>
      <c r="D206" s="806" t="inlineStr">
        <is>
          <t>1276/285</t>
        </is>
      </c>
      <c r="E206" s="807" t="n">
        <v>33750</v>
      </c>
      <c r="F206" s="808" t="n">
        <v>33750</v>
      </c>
      <c r="G206" s="809" t="inlineStr">
        <is>
          <t>William Cobal Bain and Billy Wayne Bain, Co-Trustes of the Will of W. M. Bain for the Benefit of Crystal Pallo</t>
        </is>
      </c>
      <c r="H206" s="809" t="inlineStr">
        <is>
          <t>Juanita Wolff</t>
        </is>
      </c>
      <c r="I206" s="813" t="inlineStr">
        <is>
          <t>SW/4 NE/4, NW/4 SE/4, S/2 SE/4 of 31-12N-24W (AOL)</t>
        </is>
      </c>
      <c r="J206" s="811" t="inlineStr">
        <is>
          <t>An undivided 4.8329635/791.47th interest in and to the oil, gas and other minerals</t>
        </is>
      </c>
      <c r="K206" s="815" t="inlineStr">
        <is>
          <t>OKCountyRecords: 1992-001867</t>
        </is>
      </c>
      <c r="L206" s="806" t="inlineStr">
        <is>
          <t>Mineral; basis Conv Amt(dec). Gross=tract-map basis.</t>
        </is>
      </c>
      <c r="M206" s="806" t="inlineStr">
        <is>
          <t>CURRENT OWNER SOURCE</t>
        </is>
      </c>
      <c r="N206" s="806" t="n"/>
      <c r="O206" s="806" t="inlineStr">
        <is>
          <t>OUTSIDE LANDS</t>
        </is>
      </c>
      <c r="P206" s="807" t="inlineStr">
        <is>
          <t>Chain — minerals</t>
        </is>
      </c>
      <c r="Q206" s="808" t="inlineStr">
        <is>
          <t>Yes</t>
        </is>
      </c>
      <c r="R206" s="809" t="inlineStr">
        <is>
          <t>No</t>
        </is>
      </c>
      <c r="S206" s="809" t="inlineStr">
        <is>
          <t>Yes</t>
        </is>
      </c>
      <c r="T206" s="813" t="inlineStr">
        <is>
          <t>No</t>
        </is>
      </c>
      <c r="U206" s="811" t="inlineStr">
        <is>
          <t>Yes: 2 (legal supports)</t>
        </is>
      </c>
      <c r="V206" s="815" t="inlineStr">
        <is>
          <t>High</t>
        </is>
      </c>
      <c r="W206" s="806" t="inlineStr">
        <is>
          <t>Probable — name-normalized match to Runsheet 150 grantee; confirm</t>
        </is>
      </c>
      <c r="X206" s="806" t="inlineStr">
        <is>
          <t>Review</t>
        </is>
      </c>
      <c r="Y206" s="806" t="inlineStr">
        <is>
          <t>Candidate 0.00610631293668743 (helper — confirm from image)</t>
        </is>
      </c>
      <c r="Z206" s="806" t="inlineStr">
        <is>
          <t>Medium — helper value</t>
        </is>
      </c>
      <c r="AA206" s="807" t="inlineStr">
        <is>
          <t>Trustee's Mineral Deed — William Cobal Bain and Billy W to Juanita Wolff (1276/285)</t>
        </is>
      </c>
      <c r="AB206" s="808" t="inlineStr">
        <is>
          <t>Needs source review: grantor source</t>
        </is>
      </c>
    </row>
    <row r="207" ht="96" customHeight="1">
      <c r="A207" s="806" t="inlineStr">
        <is>
          <t>1992-003373</t>
        </is>
      </c>
      <c r="B207" s="806" t="n"/>
      <c r="C207" s="806" t="inlineStr">
        <is>
          <t>MD</t>
        </is>
      </c>
      <c r="D207" s="806" t="inlineStr">
        <is>
          <t>1294/169</t>
        </is>
      </c>
      <c r="E207" s="807" t="n">
        <v>33857</v>
      </c>
      <c r="F207" s="808" t="n">
        <v>33857</v>
      </c>
      <c r="G207" s="809" t="inlineStr">
        <is>
          <t>Marvin Mitchell Williams</t>
        </is>
      </c>
      <c r="H207" s="809" t="inlineStr">
        <is>
          <t>Nancy Mitchell Williams</t>
        </is>
      </c>
      <c r="I207" s="810" t="inlineStr">
        <is>
          <t>SW/4 of 31-12N-24W (AOL)</t>
        </is>
      </c>
      <c r="J207" s="814" t="inlineStr">
        <is>
          <t>Undivided 18.835 acre mineral interest in 31-12N-24W, Undivided 42.5 acre mineral interest in and to Sections 30 and 31</t>
        </is>
      </c>
      <c r="K207" s="815" t="inlineStr">
        <is>
          <t>OKCountyRecords: 1992-003373</t>
        </is>
      </c>
      <c r="L207" s="806" t="inlineStr">
        <is>
          <t>Mineral; confirm conveyed amount from instrument image. Gross=tract-map basis.</t>
        </is>
      </c>
      <c r="M207" s="806" t="inlineStr">
        <is>
          <t>REVIEW</t>
        </is>
      </c>
      <c r="N207" s="806" t="inlineStr">
        <is>
          <t>Denominator / tract allocation for 18.835 NMA from instrument image</t>
        </is>
      </c>
      <c r="O207" s="806" t="inlineStr">
        <is>
          <t>OUTSIDE LANDS</t>
        </is>
      </c>
      <c r="P207" s="807" t="inlineStr">
        <is>
          <t>Chain — minerals</t>
        </is>
      </c>
      <c r="Q207" s="808" t="inlineStr">
        <is>
          <t>Yes</t>
        </is>
      </c>
      <c r="R207" s="809" t="inlineStr">
        <is>
          <t>No</t>
        </is>
      </c>
      <c r="S207" s="809" t="inlineStr">
        <is>
          <t>Yes</t>
        </is>
      </c>
      <c r="T207" s="810" t="inlineStr">
        <is>
          <t>No</t>
        </is>
      </c>
      <c r="U207" s="814" t="inlineStr">
        <is>
          <t>Legal maps to 5, 7, 8, 9; helper says 5, 6, 7</t>
        </is>
      </c>
      <c r="V207" s="815" t="inlineStr">
        <is>
          <t>Review</t>
        </is>
      </c>
      <c r="W207" s="806" t="inlineStr">
        <is>
          <t>Probable — name-normalized match to Runsheet 56 grantee; confirm</t>
        </is>
      </c>
      <c r="X207" s="806" t="inlineStr">
        <is>
          <t>Yes — on Tract 5 owner list</t>
        </is>
      </c>
      <c r="Y207" s="806" t="inlineStr">
        <is>
          <t>Interest amount needs review</t>
        </is>
      </c>
      <c r="Z207" s="806" t="inlineStr">
        <is>
          <t>Review</t>
        </is>
      </c>
      <c r="AA207" s="807" t="inlineStr">
        <is>
          <t>Mineral Deed — Marvin Mitchell Williams to Nancy Mitchell Williams (1294/169)</t>
        </is>
      </c>
      <c r="AB207" s="808" t="inlineStr">
        <is>
          <t>Needs source review: tract, grantor source, interest amount</t>
        </is>
      </c>
    </row>
    <row r="208" ht="48" customHeight="1">
      <c r="A208" s="806" t="inlineStr">
        <is>
          <t>1992-003494</t>
        </is>
      </c>
      <c r="B208" s="806" t="n"/>
      <c r="C208" s="806" t="inlineStr">
        <is>
          <t>MD</t>
        </is>
      </c>
      <c r="D208" s="806" t="inlineStr">
        <is>
          <t>1296/141</t>
        </is>
      </c>
      <c r="E208" s="807" t="n">
        <v>33868</v>
      </c>
      <c r="F208" s="808" t="n">
        <v>33868</v>
      </c>
      <c r="G208" s="809" t="inlineStr">
        <is>
          <t>Ronald Dean Bain</t>
        </is>
      </c>
      <c r="H208" s="809" t="inlineStr">
        <is>
          <t>Clarence C. Bain</t>
        </is>
      </c>
      <c r="I208" s="810" t="inlineStr">
        <is>
          <t>SW/4 NE/4, NW/4 SE/4, S/2 SE/4 of 31-12N-24W (AOL)</t>
        </is>
      </c>
      <c r="J208" s="814" t="inlineStr">
        <is>
          <t>5/791.47 (5 FULL ACRES in 2 sections)</t>
        </is>
      </c>
      <c r="K208" s="815" t="inlineStr">
        <is>
          <t>OKCountyRecords: 1992-003494</t>
        </is>
      </c>
      <c r="L208" s="806" t="inlineStr">
        <is>
          <t>Mineral; basis Conv Amt(dec). Gross=tract-map basis.</t>
        </is>
      </c>
      <c r="M208" s="806" t="n"/>
      <c r="N208" s="806" t="n"/>
      <c r="O208" s="806" t="inlineStr">
        <is>
          <t>OUTSIDE LANDS</t>
        </is>
      </c>
      <c r="P208" s="807" t="inlineStr">
        <is>
          <t>Chain — minerals</t>
        </is>
      </c>
      <c r="Q208" s="808" t="inlineStr">
        <is>
          <t>Yes</t>
        </is>
      </c>
      <c r="R208" s="809" t="inlineStr">
        <is>
          <t>No</t>
        </is>
      </c>
      <c r="S208" s="809" t="inlineStr">
        <is>
          <t>Yes</t>
        </is>
      </c>
      <c r="T208" s="810" t="inlineStr">
        <is>
          <t>No</t>
        </is>
      </c>
      <c r="U208" s="814" t="inlineStr">
        <is>
          <t>Yes: 2 (legal supports)</t>
        </is>
      </c>
      <c r="V208" s="815" t="inlineStr">
        <is>
          <t>High</t>
        </is>
      </c>
      <c r="W208" s="806" t="inlineStr">
        <is>
          <t>Yes — prior grantee match</t>
        </is>
      </c>
      <c r="X208" s="806" t="inlineStr">
        <is>
          <t>Yes — on Tract 2 owner list</t>
        </is>
      </c>
      <c r="Y208" s="806" t="inlineStr">
        <is>
          <t>Candidate 0.00631735883861675 (helper — confirm from image)</t>
        </is>
      </c>
      <c r="Z208" s="806" t="inlineStr">
        <is>
          <t>Medium — helper value</t>
        </is>
      </c>
      <c r="AA208" s="807" t="inlineStr">
        <is>
          <t>Mineral Deed — Ronald Dean Bain to Clarence C. Bain (1296/141)</t>
        </is>
      </c>
      <c r="AB208" s="808" t="n"/>
    </row>
    <row r="209" ht="120" customHeight="1">
      <c r="A209" s="806" t="inlineStr">
        <is>
          <t>1993-000717</t>
        </is>
      </c>
      <c r="B209" s="806" t="n"/>
      <c r="C209" s="806" t="inlineStr">
        <is>
          <t>Miscellaneous</t>
        </is>
      </c>
      <c r="D209" s="806" t="inlineStr">
        <is>
          <t>1321/53</t>
        </is>
      </c>
      <c r="E209" s="807" t="n">
        <v>34018</v>
      </c>
      <c r="F209" s="808" t="n">
        <v>34018</v>
      </c>
      <c r="G209" s="809" t="inlineStr">
        <is>
          <t>J. F. Barnett,
Olice Herring Coates,
Colonial Oil Co,
Debra Joy Grey,
Elgin Herring Hoover,
Edna Joy Murrell,
Donald Royse,
Holland Meacham Royse,
Sorenson, Oil &amp; Gas,
L. E. Thurman</t>
        </is>
      </c>
      <c r="H209" s="809" t="inlineStr">
        <is>
          <t>Adams Little, Inc.,
Don J. Pettyjohn,
D. E. Pinion,
Pinion Oil Co, Ltd.,
Seamus Pinion</t>
        </is>
      </c>
      <c r="I209" s="810" t="inlineStr">
        <is>
          <t>31-12N-24W (AOL)</t>
        </is>
      </c>
      <c r="J209" s="814" t="inlineStr">
        <is>
          <t>See instrument</t>
        </is>
      </c>
      <c r="K209" s="815" t="inlineStr">
        <is>
          <t>OKCountyRecords: 1993-000717</t>
        </is>
      </c>
      <c r="L209" s="806" t="inlineStr">
        <is>
          <t>Other (non-mineral; excluded from mineral NMA). All-section coverage. Gross=tract-map basis.</t>
        </is>
      </c>
      <c r="M209" s="806" t="n"/>
      <c r="N209" s="806" t="n"/>
      <c r="O209" s="806" t="inlineStr">
        <is>
          <t>OUTSIDE LANDS</t>
        </is>
      </c>
      <c r="P209" s="807" t="inlineStr">
        <is>
          <t>Review — read instrument (type unclear)</t>
        </is>
      </c>
      <c r="Q209" s="808" t="inlineStr">
        <is>
          <t>Review</t>
        </is>
      </c>
      <c r="R209" s="809" t="inlineStr">
        <is>
          <t>Review</t>
        </is>
      </c>
      <c r="S209" s="809" t="inlineStr">
        <is>
          <t>Review</t>
        </is>
      </c>
      <c r="T209" s="810" t="inlineStr">
        <is>
          <t>Review</t>
        </is>
      </c>
      <c r="U209" s="814" t="inlineStr">
        <is>
          <t>Yes: 1, 8 (broad legal)</t>
        </is>
      </c>
      <c r="V209" s="815" t="inlineStr">
        <is>
          <t>Medium</t>
        </is>
      </c>
      <c r="W209" s="806" t="inlineStr">
        <is>
          <t>Review — no exact prior-grantee match</t>
        </is>
      </c>
      <c r="X209" s="806" t="inlineStr">
        <is>
          <t>Review</t>
        </is>
      </c>
      <c r="Y209" s="806" t="inlineStr">
        <is>
          <t>Interest amount needs review</t>
        </is>
      </c>
      <c r="Z209" s="806" t="inlineStr">
        <is>
          <t>Review</t>
        </is>
      </c>
      <c r="AA209" s="807" t="inlineStr">
        <is>
          <t>Miscellaneous — J. F. Barnett, to Adams Little, Inc., (1321/53)</t>
        </is>
      </c>
      <c r="AB209" s="808" t="inlineStr">
        <is>
          <t>Needs source review: grantor source, interest amount, instrument type</t>
        </is>
      </c>
    </row>
    <row r="210" ht="72" customHeight="1">
      <c r="A210" s="806" t="inlineStr">
        <is>
          <t>1993-000918</t>
        </is>
      </c>
      <c r="B210" s="806" t="n"/>
      <c r="C210" s="806" t="inlineStr">
        <is>
          <t>DEC</t>
        </is>
      </c>
      <c r="D210" s="806" t="inlineStr">
        <is>
          <t>1324/22</t>
        </is>
      </c>
      <c r="E210" s="808" t="n">
        <v>34032</v>
      </c>
      <c r="F210" s="808" t="n">
        <v>34032</v>
      </c>
      <c r="G210" s="809" t="inlineStr">
        <is>
          <t>Roger Mills County Court
RE: In the Matter of the Estate of John Klopfenstein, Deceased</t>
        </is>
      </c>
      <c r="H210" s="809" t="inlineStr">
        <is>
          <t>Margaret Kirk, 1/4,
Linda Mize, 1/4,
Eleanore Wheeler, 1/4,
Roger Klopfenstein, 1/4</t>
        </is>
      </c>
      <c r="I210" s="810" t="inlineStr">
        <is>
          <t>S/2 NE/4 SW/4, South Half of Lot 3, Lot 4, SE/4 SW/4 of 31-12N-24W (AOL)</t>
        </is>
      </c>
      <c r="J210" s="811" t="inlineStr">
        <is>
          <t>An undivided 10 acres of mineral interest</t>
        </is>
      </c>
      <c r="K210" s="815" t="inlineStr">
        <is>
          <t>OKCountyRecords: 1993-000918</t>
        </is>
      </c>
      <c r="L210" s="806" t="inlineStr">
        <is>
          <t>Mineral; basis Conv Amt(dec). Gross=tract-map basis.</t>
        </is>
      </c>
      <c r="M210" s="806" t="inlineStr">
        <is>
          <t>REVIEW</t>
        </is>
      </c>
      <c r="N210" s="806" t="inlineStr">
        <is>
          <t>Conveys 10 NMA per notes; conv. dec = 10/gross. Verify denominator/tract from image.</t>
        </is>
      </c>
      <c r="O210" s="806" t="inlineStr">
        <is>
          <t>OUTSIDE LANDS</t>
        </is>
      </c>
      <c r="P210" s="808" t="inlineStr">
        <is>
          <t>Chain — title support (succession/entity/probate)</t>
        </is>
      </c>
      <c r="Q210" s="808" t="inlineStr">
        <is>
          <t>Yes</t>
        </is>
      </c>
      <c r="R210" s="809" t="inlineStr">
        <is>
          <t>No</t>
        </is>
      </c>
      <c r="S210" s="809" t="inlineStr">
        <is>
          <t>Yes</t>
        </is>
      </c>
      <c r="T210" s="810" t="inlineStr">
        <is>
          <t>No</t>
        </is>
      </c>
      <c r="U210" s="811" t="inlineStr">
        <is>
          <t>Legal maps to 5, 7, 9; helper says 2, 3, 5, 6, 7</t>
        </is>
      </c>
      <c r="V210" s="815" t="inlineStr">
        <is>
          <t>Review</t>
        </is>
      </c>
      <c r="W210" s="806" t="inlineStr">
        <is>
          <t>Review — no exact prior-grantee match</t>
        </is>
      </c>
      <c r="X210" s="806" t="inlineStr">
        <is>
          <t>Review</t>
        </is>
      </c>
      <c r="Y210" s="806" t="inlineStr">
        <is>
          <t>Candidate 0.0227272727272727 (helper — confirm from image)</t>
        </is>
      </c>
      <c r="Z210" s="806" t="inlineStr">
        <is>
          <t>Medium — helper value</t>
        </is>
      </c>
      <c r="AA210" s="808" t="inlineStr">
        <is>
          <t>Final Decree — Roger Mills County Court to Margaret Kirk, 1/4, (1324/22)</t>
        </is>
      </c>
      <c r="AB210" s="808" t="inlineStr">
        <is>
          <t>Needs source review: tract, grantor source</t>
        </is>
      </c>
    </row>
    <row r="211" ht="60" customHeight="1">
      <c r="A211" s="806" t="inlineStr">
        <is>
          <t>1993-000978</t>
        </is>
      </c>
      <c r="B211" s="806" t="n"/>
      <c r="C211" s="806" t="inlineStr">
        <is>
          <t>Affidavit of Surviving Join Tenant</t>
        </is>
      </c>
      <c r="D211" s="806" t="inlineStr">
        <is>
          <t>1326/88</t>
        </is>
      </c>
      <c r="E211" s="807" t="n">
        <v>34036</v>
      </c>
      <c r="F211" s="808" t="n">
        <v>34036</v>
      </c>
      <c r="G211" s="809" t="inlineStr">
        <is>
          <t>Joseph Devenas</t>
        </is>
      </c>
      <c r="H211" s="809" t="inlineStr">
        <is>
          <t>The Public
RE: Mary Margaret Devenas, deceased</t>
        </is>
      </c>
      <c r="I211" s="813" t="inlineStr">
        <is>
          <t>SE/4 SW/4 of 31-12N-24W (AOL)</t>
        </is>
      </c>
      <c r="J211" s="811" t="inlineStr">
        <is>
          <t>ARTI, An undivided 7/48ths interest
(5.8333 min. ac.)</t>
        </is>
      </c>
      <c r="K211" s="815" t="inlineStr">
        <is>
          <t>OKCountyRecords: 1993-000978</t>
        </is>
      </c>
      <c r="L211" s="806" t="inlineStr">
        <is>
          <t>Mineral; basis Conv Amt(dec). grantor indexed as 'The Public' — confirm source instrument. Gross=tract-map basis.</t>
        </is>
      </c>
      <c r="M211" s="806" t="inlineStr">
        <is>
          <t>REVIEW</t>
        </is>
      </c>
      <c r="N211" s="806" t="inlineStr">
        <is>
          <t>Confirm conveyed mineral acreage from instrument image — named party indexed under 'The Public' (affidavit/notice); identity resolved.</t>
        </is>
      </c>
      <c r="O211" s="806" t="inlineStr">
        <is>
          <t>OUTSIDE LANDS</t>
        </is>
      </c>
      <c r="P211" s="807" t="inlineStr">
        <is>
          <t>Chain — title support (succession/entity/probate)</t>
        </is>
      </c>
      <c r="Q211" s="808" t="inlineStr">
        <is>
          <t>Yes</t>
        </is>
      </c>
      <c r="R211" s="809" t="inlineStr">
        <is>
          <t>No</t>
        </is>
      </c>
      <c r="S211" s="809" t="inlineStr">
        <is>
          <t>Yes</t>
        </is>
      </c>
      <c r="T211" s="813" t="inlineStr">
        <is>
          <t>No</t>
        </is>
      </c>
      <c r="U211" s="811" t="inlineStr">
        <is>
          <t>Yes: 5 (legal supports)</t>
        </is>
      </c>
      <c r="V211" s="815" t="inlineStr">
        <is>
          <t>High</t>
        </is>
      </c>
      <c r="W211" s="806" t="inlineStr">
        <is>
          <t>Probable — name-normalized match to Runsheet 193 grantee; confirm</t>
        </is>
      </c>
      <c r="X211" s="806" t="inlineStr">
        <is>
          <t>Yes — on Tract 5 owner list</t>
        </is>
      </c>
      <c r="Y211" s="806" t="inlineStr">
        <is>
          <t>Candidate 1 (helper — confirm from image)</t>
        </is>
      </c>
      <c r="Z211" s="806" t="inlineStr">
        <is>
          <t>Medium — helper value</t>
        </is>
      </c>
      <c r="AA211" s="807" t="inlineStr">
        <is>
          <t>Affidavit of Surviving Join Tena — Joseph Devenas to The Public (1326/88)</t>
        </is>
      </c>
      <c r="AB211" s="808" t="inlineStr">
        <is>
          <t>Needs source review: grantor source</t>
        </is>
      </c>
    </row>
    <row r="212" ht="60" customHeight="1">
      <c r="A212" s="806" t="inlineStr">
        <is>
          <t>1993-003365</t>
        </is>
      </c>
      <c r="B212" s="806" t="n"/>
      <c r="C212" s="806" t="inlineStr">
        <is>
          <t>Deed, Conveyance and ASSN</t>
        </is>
      </c>
      <c r="D212" s="806" t="inlineStr">
        <is>
          <t>1355/192</t>
        </is>
      </c>
      <c r="E212" s="807" t="n">
        <v>34199</v>
      </c>
      <c r="F212" s="808" t="n">
        <v>34199</v>
      </c>
      <c r="G212" s="809" t="inlineStr">
        <is>
          <t>Transok Gas Company (formerly known as TEX/CON Gas Marketing COMPANY)</t>
        </is>
      </c>
      <c r="H212" s="809" t="inlineStr">
        <is>
          <t>West Anadarko Gas Gathering System</t>
        </is>
      </c>
      <c r="I212" s="810" t="inlineStr">
        <is>
          <t>All of 31-12N-24W (AOL)</t>
        </is>
      </c>
      <c r="J212" s="811" t="inlineStr">
        <is>
          <t>ARTI</t>
        </is>
      </c>
      <c r="K212" s="815" t="inlineStr">
        <is>
          <t>OKCountyRecords: 1993-003365</t>
        </is>
      </c>
      <c r="L212" s="806" t="inlineStr">
        <is>
          <t>Mineral; basis Conv Amt(dec). All-section coverage. Gross=tract-map basis.</t>
        </is>
      </c>
      <c r="M212" s="806" t="inlineStr">
        <is>
          <t>CURRENT OWNER SOURCE</t>
        </is>
      </c>
      <c r="N212" s="806" t="n"/>
      <c r="O212" s="806" t="inlineStr">
        <is>
          <t>OUTSIDE LANDS</t>
        </is>
      </c>
      <c r="P212" s="807" t="inlineStr">
        <is>
          <t>Chain — deed (confirm minerals vs surface from instrument)</t>
        </is>
      </c>
      <c r="Q212" s="808" t="inlineStr">
        <is>
          <t>Yes</t>
        </is>
      </c>
      <c r="R212" s="809" t="inlineStr">
        <is>
          <t>No</t>
        </is>
      </c>
      <c r="S212" s="809" t="inlineStr">
        <is>
          <t>Review</t>
        </is>
      </c>
      <c r="T212" s="810" t="inlineStr">
        <is>
          <t>No</t>
        </is>
      </c>
      <c r="U212" s="811" t="inlineStr">
        <is>
          <t>Yes: 1, 8 (broad legal)</t>
        </is>
      </c>
      <c r="V212" s="815" t="inlineStr">
        <is>
          <t>Medium</t>
        </is>
      </c>
      <c r="W212" s="806" t="inlineStr">
        <is>
          <t>Review — no exact prior-grantee match</t>
        </is>
      </c>
      <c r="X212" s="806" t="inlineStr">
        <is>
          <t>Review</t>
        </is>
      </c>
      <c r="Y212" s="806" t="inlineStr">
        <is>
          <t>Candidate 1 (helper — confirm from image)</t>
        </is>
      </c>
      <c r="Z212" s="806" t="inlineStr">
        <is>
          <t>Medium — helper value</t>
        </is>
      </c>
      <c r="AA212" s="807" t="inlineStr">
        <is>
          <t>Deed, Conveyance and Assignment — Transok Gas Company (formerly to West Anadarko Gas Gathering Sy (1355/192)</t>
        </is>
      </c>
      <c r="AB212" s="808" t="inlineStr">
        <is>
          <t>Needs source review: grantor source</t>
        </is>
      </c>
    </row>
    <row r="213" ht="60" customHeight="1">
      <c r="A213" s="806" t="inlineStr">
        <is>
          <t>1994-004940</t>
        </is>
      </c>
      <c r="B213" s="806" t="n"/>
      <c r="C213" s="806" t="inlineStr">
        <is>
          <t>Order and Decree</t>
        </is>
      </c>
      <c r="D213" s="806" t="inlineStr">
        <is>
          <t>1405/223</t>
        </is>
      </c>
      <c r="E213" s="807" t="n">
        <v>34452</v>
      </c>
      <c r="F213" s="808" t="n">
        <v>34452</v>
      </c>
      <c r="G213" s="809" t="inlineStr">
        <is>
          <t>Beckham County Court,
RE: In the Matter of the Estate of Gladys R. Priest, Deceased</t>
        </is>
      </c>
      <c r="H213" s="809" t="inlineStr">
        <is>
          <t>Alfred W. Standiford, 1/6,
Kimberly D. Standiford, 1/6,
Joe Devenas, Jr., 1/6,
Paul Devenas, 1/6,
Betty L. Stewart, 1/6</t>
        </is>
      </c>
      <c r="I213" s="810" t="inlineStr">
        <is>
          <t>SE/4 SW/4 of 31-12N-24W (AOL)</t>
        </is>
      </c>
      <c r="J213" s="814" t="inlineStr">
        <is>
          <t>ARTI, An undivided 5.83333 mineral acres</t>
        </is>
      </c>
      <c r="K213" s="815" t="inlineStr">
        <is>
          <t>OKCountyRecords: 1994-004940</t>
        </is>
      </c>
      <c r="L213" s="806" t="inlineStr">
        <is>
          <t>Mineral; basis Conv Amt(dec). Gross=tract-map basis.</t>
        </is>
      </c>
      <c r="M213" s="806" t="inlineStr">
        <is>
          <t>CURRENT OWNER SOURCE</t>
        </is>
      </c>
      <c r="N213" s="806" t="n"/>
      <c r="O213" s="806" t="inlineStr">
        <is>
          <t>OUTSIDE LANDS</t>
        </is>
      </c>
      <c r="P213" s="807" t="inlineStr">
        <is>
          <t>Chain — title support (succession/entity/probate)</t>
        </is>
      </c>
      <c r="Q213" s="808" t="inlineStr">
        <is>
          <t>Yes</t>
        </is>
      </c>
      <c r="R213" s="809" t="inlineStr">
        <is>
          <t>No</t>
        </is>
      </c>
      <c r="S213" s="809" t="inlineStr">
        <is>
          <t>Yes</t>
        </is>
      </c>
      <c r="T213" s="810" t="inlineStr">
        <is>
          <t>No</t>
        </is>
      </c>
      <c r="U213" s="814" t="inlineStr">
        <is>
          <t>Yes: 5 (legal supports)</t>
        </is>
      </c>
      <c r="V213" s="815" t="inlineStr">
        <is>
          <t>High</t>
        </is>
      </c>
      <c r="W213" s="806" t="inlineStr">
        <is>
          <t>Review — no exact prior-grantee match</t>
        </is>
      </c>
      <c r="X213" s="806" t="inlineStr">
        <is>
          <t>Review</t>
        </is>
      </c>
      <c r="Y213" s="806" t="inlineStr">
        <is>
          <t>Candidate 1 (helper — confirm from image)</t>
        </is>
      </c>
      <c r="Z213" s="806" t="inlineStr">
        <is>
          <t>Medium — helper value</t>
        </is>
      </c>
      <c r="AA213" s="807" t="inlineStr">
        <is>
          <t>Order and Decree — Beckham County Court, to Alfred W. Standiford, 1/6, (1405/223)</t>
        </is>
      </c>
      <c r="AB213" s="808" t="inlineStr">
        <is>
          <t>Needs source review: grantor source</t>
        </is>
      </c>
    </row>
    <row r="214" ht="48" customHeight="1">
      <c r="A214" s="806" t="inlineStr">
        <is>
          <t>1994-006415</t>
        </is>
      </c>
      <c r="B214" s="806" t="n"/>
      <c r="C214" s="806" t="inlineStr">
        <is>
          <t>MD</t>
        </is>
      </c>
      <c r="D214" s="806" t="inlineStr">
        <is>
          <t>1422/9</t>
        </is>
      </c>
      <c r="E214" s="807" t="n">
        <v>34542</v>
      </c>
      <c r="F214" s="808" t="n">
        <v>34542</v>
      </c>
      <c r="G214" s="809" t="inlineStr">
        <is>
          <t>Hayhurst Oil Properties, Inc.</t>
        </is>
      </c>
      <c r="H214" s="809" t="inlineStr">
        <is>
          <t>Nam Corporation, 1/2,
Tripco, Inc., 1/2</t>
        </is>
      </c>
      <c r="I214" s="810" t="inlineStr">
        <is>
          <t>E/2 NW/4, N/2 NE/4 SW/4, NE/4 SE/4, SE/4 NE/4 of 31-12N-24W (AOL)</t>
        </is>
      </c>
      <c r="J214" s="814" t="inlineStr">
        <is>
          <t>2/260 interest in 2 sections</t>
        </is>
      </c>
      <c r="K214" s="815" t="inlineStr">
        <is>
          <t>OKCountyRecords: 1994-006415</t>
        </is>
      </c>
      <c r="L214" s="806" t="inlineStr">
        <is>
          <t>Mineral; basis Conv Amt(dec). Gross=tract-map basis.</t>
        </is>
      </c>
      <c r="M214" s="806" t="inlineStr">
        <is>
          <t>CURRENT OWNER SOURCE</t>
        </is>
      </c>
      <c r="N214" s="806" t="n"/>
      <c r="O214" s="806" t="inlineStr">
        <is>
          <t>OUTSIDE LANDS</t>
        </is>
      </c>
      <c r="P214" s="807" t="inlineStr">
        <is>
          <t>Chain — minerals</t>
        </is>
      </c>
      <c r="Q214" s="808" t="inlineStr">
        <is>
          <t>Yes</t>
        </is>
      </c>
      <c r="R214" s="809" t="inlineStr">
        <is>
          <t>No</t>
        </is>
      </c>
      <c r="S214" s="809" t="inlineStr">
        <is>
          <t>Yes</t>
        </is>
      </c>
      <c r="T214" s="810" t="inlineStr">
        <is>
          <t>No</t>
        </is>
      </c>
      <c r="U214" s="814" t="inlineStr">
        <is>
          <t>Legal maps to 1, 3, 4, 7, 10; helper says 1, 3, 4, 7, 8</t>
        </is>
      </c>
      <c r="V214" s="815" t="inlineStr">
        <is>
          <t>Review</t>
        </is>
      </c>
      <c r="W214" s="806" t="inlineStr">
        <is>
          <t>Yes — prior grantee match</t>
        </is>
      </c>
      <c r="X214" s="806" t="inlineStr">
        <is>
          <t>Review</t>
        </is>
      </c>
      <c r="Y214" s="806" t="inlineStr">
        <is>
          <t>Candidate 0.00769230769230769 (helper — confirm from image)</t>
        </is>
      </c>
      <c r="Z214" s="806" t="inlineStr">
        <is>
          <t>Medium — helper value</t>
        </is>
      </c>
      <c r="AA214" s="807" t="inlineStr">
        <is>
          <t>Mineral Deed — Hayhurst Oil Properties, Inc. to Nam Corporation, 1/2, (1422/9)</t>
        </is>
      </c>
      <c r="AB214" s="808" t="inlineStr">
        <is>
          <t>Needs source review: tract</t>
        </is>
      </c>
    </row>
    <row r="215" ht="72" customHeight="1">
      <c r="A215" s="806" t="inlineStr">
        <is>
          <t>1995-003404</t>
        </is>
      </c>
      <c r="B215" s="806" t="n"/>
      <c r="C215" s="806" t="inlineStr">
        <is>
          <t>MD</t>
        </is>
      </c>
      <c r="D215" s="806" t="inlineStr">
        <is>
          <t>1457/173</t>
        </is>
      </c>
      <c r="E215" s="807" t="n">
        <v>34754</v>
      </c>
      <c r="F215" s="808" t="n">
        <v>34754</v>
      </c>
      <c r="G215" s="809" t="inlineStr">
        <is>
          <t>Tripco, Inc.</t>
        </is>
      </c>
      <c r="H215" s="809" t="inlineStr">
        <is>
          <t>Prudential Securities, C/F Cynthia L. Pipkin I.R.A. Rollover Dated January 23, 1995</t>
        </is>
      </c>
      <c r="I215" s="810" t="inlineStr">
        <is>
          <t>E/2 NW/4, N/2 NE/4 SW/4, NE/4 SE/4, SE/4 NE/4 of 31-12N-24W (AOL)</t>
        </is>
      </c>
      <c r="J215" s="814" t="inlineStr">
        <is>
          <t>ARTI</t>
        </is>
      </c>
      <c r="K215" s="815" t="inlineStr">
        <is>
          <t>OKCountyRecords: 1995-003404</t>
        </is>
      </c>
      <c r="L215" s="806" t="inlineStr">
        <is>
          <t>Mineral; basis Conv Amt(dec). Gross=tract-map basis.</t>
        </is>
      </c>
      <c r="M215" s="806" t="inlineStr">
        <is>
          <t>CURRENT OWNER SOURCE</t>
        </is>
      </c>
      <c r="N215" s="806" t="n"/>
      <c r="O215" s="806" t="inlineStr">
        <is>
          <t>OUTSIDE LANDS</t>
        </is>
      </c>
      <c r="P215" s="807" t="inlineStr">
        <is>
          <t>Chain — minerals</t>
        </is>
      </c>
      <c r="Q215" s="808" t="inlineStr">
        <is>
          <t>Yes</t>
        </is>
      </c>
      <c r="R215" s="809" t="inlineStr">
        <is>
          <t>No</t>
        </is>
      </c>
      <c r="S215" s="809" t="inlineStr">
        <is>
          <t>Yes</t>
        </is>
      </c>
      <c r="T215" s="810" t="inlineStr">
        <is>
          <t>No</t>
        </is>
      </c>
      <c r="U215" s="814" t="inlineStr">
        <is>
          <t>Legal maps to 1, 3, 4, 7, 10; helper says 1, 3, 4, 7, 8</t>
        </is>
      </c>
      <c r="V215" s="815" t="inlineStr">
        <is>
          <t>Review</t>
        </is>
      </c>
      <c r="W215" s="806" t="inlineStr">
        <is>
          <t>Review — no exact prior-grantee match</t>
        </is>
      </c>
      <c r="X215" s="806" t="inlineStr">
        <is>
          <t>Yes — on Tract 3 owner list</t>
        </is>
      </c>
      <c r="Y215" s="806" t="inlineStr">
        <is>
          <t>Candidate 1 (helper — confirm from image)</t>
        </is>
      </c>
      <c r="Z215" s="806" t="inlineStr">
        <is>
          <t>Medium — helper value</t>
        </is>
      </c>
      <c r="AA215" s="807" t="inlineStr">
        <is>
          <t>Mineral Deed — Tripco, Inc. to Prudential Securities, C/F Cyn (1457/173)</t>
        </is>
      </c>
      <c r="AB215" s="808" t="inlineStr">
        <is>
          <t>Needs source review: tract, grantor source</t>
        </is>
      </c>
    </row>
    <row r="216" ht="60" customHeight="1">
      <c r="A216" s="806" t="inlineStr">
        <is>
          <t>1995-003767</t>
        </is>
      </c>
      <c r="B216" s="806" t="n"/>
      <c r="C216" s="806" t="inlineStr">
        <is>
          <t>QCD</t>
        </is>
      </c>
      <c r="D216" s="806" t="inlineStr">
        <is>
          <t>1459/583</t>
        </is>
      </c>
      <c r="E216" s="807" t="n">
        <v>34778</v>
      </c>
      <c r="F216" s="808" t="n">
        <v>34778</v>
      </c>
      <c r="G216" s="809" t="inlineStr">
        <is>
          <t>Joseph Devenas</t>
        </is>
      </c>
      <c r="H216" s="809" t="inlineStr">
        <is>
          <t>Joseph Devenas, As Trustee of The Joseph Devenas Trust Declaration Dated September 7, 1994</t>
        </is>
      </c>
      <c r="I216" s="810" t="inlineStr">
        <is>
          <t>SE/4 SW/4 of 31-12N-24W (AOL)</t>
        </is>
      </c>
      <c r="J216" s="811" t="inlineStr">
        <is>
          <t>ARTI, An undivided 7/48ths interest
(5.8333 min. ac.)</t>
        </is>
      </c>
      <c r="K216" s="815" t="inlineStr">
        <is>
          <t>OKCountyRecords: 1995-003767</t>
        </is>
      </c>
      <c r="L216" s="806" t="inlineStr">
        <is>
          <t>Mineral; basis Conv Amt(dec). Gross=tract-map basis.</t>
        </is>
      </c>
      <c r="M216" s="806" t="inlineStr">
        <is>
          <t>CURRENT OWNER SOURCE</t>
        </is>
      </c>
      <c r="N216" s="806" t="n"/>
      <c r="O216" s="806" t="inlineStr">
        <is>
          <t>OUTSIDE LANDS</t>
        </is>
      </c>
      <c r="P216" s="807" t="inlineStr">
        <is>
          <t>Chain — deed (confirm minerals vs surface from instrument)</t>
        </is>
      </c>
      <c r="Q216" s="808" t="inlineStr">
        <is>
          <t>Yes</t>
        </is>
      </c>
      <c r="R216" s="809" t="inlineStr">
        <is>
          <t>No</t>
        </is>
      </c>
      <c r="S216" s="809" t="inlineStr">
        <is>
          <t>Review</t>
        </is>
      </c>
      <c r="T216" s="810" t="inlineStr">
        <is>
          <t>No</t>
        </is>
      </c>
      <c r="U216" s="814" t="inlineStr">
        <is>
          <t>Yes: 5 (legal supports)</t>
        </is>
      </c>
      <c r="V216" s="815" t="inlineStr">
        <is>
          <t>High</t>
        </is>
      </c>
      <c r="W216" s="806" t="inlineStr">
        <is>
          <t>Probable — name-normalized match to Runsheet 193 grantee; confirm</t>
        </is>
      </c>
      <c r="X216" s="806" t="inlineStr">
        <is>
          <t>Yes — on Tract 5 owner list</t>
        </is>
      </c>
      <c r="Y216" s="806" t="inlineStr">
        <is>
          <t>Candidate 1 (helper — confirm from image)</t>
        </is>
      </c>
      <c r="Z216" s="806" t="inlineStr">
        <is>
          <t>Medium — helper value</t>
        </is>
      </c>
      <c r="AA216" s="807" t="inlineStr">
        <is>
          <t>Quit Claim Deed — Joseph Devenas to Joseph Devenas, As Trustee of (1459/583)</t>
        </is>
      </c>
      <c r="AB216" s="808" t="inlineStr">
        <is>
          <t>Needs source review: grantor source</t>
        </is>
      </c>
    </row>
    <row r="217" ht="60" customHeight="1">
      <c r="A217" s="806" t="inlineStr">
        <is>
          <t>1995-000396</t>
        </is>
      </c>
      <c r="B217" s="806" t="n"/>
      <c r="C217" s="806" t="inlineStr">
        <is>
          <t>MD</t>
        </is>
      </c>
      <c r="D217" s="806" t="inlineStr">
        <is>
          <t>1470/59</t>
        </is>
      </c>
      <c r="E217" s="807" t="n">
        <v>34920</v>
      </c>
      <c r="F217" s="808" t="n">
        <v>34920</v>
      </c>
      <c r="G217" s="809" t="inlineStr">
        <is>
          <t>Alpine Oil and Royalty Co, Inc.</t>
        </is>
      </c>
      <c r="H217" s="809" t="inlineStr">
        <is>
          <t>Melinda McCaul Mulvihill, Executor of the Estate of Dwight J. Wilson, deceased</t>
        </is>
      </c>
      <c r="I217" s="810" t="inlineStr">
        <is>
          <t>NW/4 SE/4, SW/4 NE/4, S/2 SE/4 of 31-12N-24W (AOL)</t>
        </is>
      </c>
      <c r="J217" s="811" t="inlineStr">
        <is>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is>
      </c>
      <c r="K217" s="815" t="inlineStr">
        <is>
          <t>OKCountyRecords: 1995-000396</t>
        </is>
      </c>
      <c r="L217" s="806" t="inlineStr">
        <is>
          <t>Mineral; basis Conv Amt(dec). Gross=tract-map basis.</t>
        </is>
      </c>
      <c r="M217" s="806" t="inlineStr">
        <is>
          <t>CURRENT OWNER SOURCE</t>
        </is>
      </c>
      <c r="N217" s="806" t="n"/>
      <c r="O217" s="806" t="inlineStr">
        <is>
          <t>OUTSIDE LANDS</t>
        </is>
      </c>
      <c r="P217" s="807" t="inlineStr">
        <is>
          <t>Chain — minerals</t>
        </is>
      </c>
      <c r="Q217" s="808" t="inlineStr">
        <is>
          <t>Yes</t>
        </is>
      </c>
      <c r="R217" s="809" t="inlineStr">
        <is>
          <t>No</t>
        </is>
      </c>
      <c r="S217" s="809" t="inlineStr">
        <is>
          <t>Yes</t>
        </is>
      </c>
      <c r="T217" s="810" t="inlineStr">
        <is>
          <t>No</t>
        </is>
      </c>
      <c r="U217" s="814" t="inlineStr">
        <is>
          <t>Yes: 2 (legal supports)</t>
        </is>
      </c>
      <c r="V217" s="815" t="inlineStr">
        <is>
          <t>High</t>
        </is>
      </c>
      <c r="W217" s="806" t="inlineStr">
        <is>
          <t>Review — no exact prior-grantee match</t>
        </is>
      </c>
      <c r="X217" s="806" t="inlineStr">
        <is>
          <t>Yes — on Tract 2 owner list</t>
        </is>
      </c>
      <c r="Y217" s="806" t="inlineStr">
        <is>
          <t>Candidate 1 (helper — confirm from image)</t>
        </is>
      </c>
      <c r="Z217" s="806" t="inlineStr">
        <is>
          <t>Medium — helper value</t>
        </is>
      </c>
      <c r="AA217" s="807" t="inlineStr">
        <is>
          <t>Mineral Deed — Alpine Oil and Royalty Co, Inc to Melinda McCaul Mulvihill, Exec (1470/59)</t>
        </is>
      </c>
      <c r="AB217" s="808" t="inlineStr">
        <is>
          <t>Needs source review: grantor source</t>
        </is>
      </c>
    </row>
    <row r="218" ht="96" customHeight="1">
      <c r="A218" s="806" t="inlineStr">
        <is>
          <t>1995-000748</t>
        </is>
      </c>
      <c r="B218" s="806" t="n"/>
      <c r="C218" s="806" t="inlineStr">
        <is>
          <t>QCMD</t>
        </is>
      </c>
      <c r="D218" s="806" t="inlineStr">
        <is>
          <t>1471/574</t>
        </is>
      </c>
      <c r="E218" s="807" t="n">
        <v>34950</v>
      </c>
      <c r="F218" s="808" t="n">
        <v>34950</v>
      </c>
      <c r="G218" s="809" t="inlineStr">
        <is>
          <t>Charles R. Atha, a/k/a Charles Atha and Letty Atha, HW</t>
        </is>
      </c>
      <c r="H218" s="809" t="inlineStr">
        <is>
          <t>Charles R. Atha, a/k/a Charles Atha and Letty Atha, HW, JTWROS</t>
        </is>
      </c>
      <c r="I218" s="810"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is>
      </c>
      <c r="J218" s="814" t="inlineStr">
        <is>
          <t>ARTI in minerals</t>
        </is>
      </c>
      <c r="K218" s="815" t="inlineStr">
        <is>
          <t>OKCountyRecords: 1995-000748</t>
        </is>
      </c>
      <c r="L218" s="806" t="inlineStr">
        <is>
          <t>Mineral; basis Conv Amt(dec). Gross=tract-map basis.</t>
        </is>
      </c>
      <c r="M218" s="806" t="n"/>
      <c r="N218" s="806" t="n"/>
      <c r="O218" s="806" t="inlineStr">
        <is>
          <t>OUTSIDE LANDS</t>
        </is>
      </c>
      <c r="P218" s="807" t="inlineStr">
        <is>
          <t>Chain — minerals</t>
        </is>
      </c>
      <c r="Q218" s="808" t="inlineStr">
        <is>
          <t>Yes</t>
        </is>
      </c>
      <c r="R218" s="809" t="inlineStr">
        <is>
          <t>No</t>
        </is>
      </c>
      <c r="S218" s="809" t="inlineStr">
        <is>
          <t>Yes</t>
        </is>
      </c>
      <c r="T218" s="810" t="inlineStr">
        <is>
          <t>No</t>
        </is>
      </c>
      <c r="U218" s="814" t="inlineStr">
        <is>
          <t>Yes: 4, 5 (broad legal)</t>
        </is>
      </c>
      <c r="V218" s="815" t="inlineStr">
        <is>
          <t>Medium</t>
        </is>
      </c>
      <c r="W218" s="806" t="inlineStr">
        <is>
          <t>Review — no exact prior-grantee match</t>
        </is>
      </c>
      <c r="X218" s="806" t="inlineStr">
        <is>
          <t>Yes — on Tract 4 owner list</t>
        </is>
      </c>
      <c r="Y218" s="806" t="inlineStr">
        <is>
          <t>Candidate 1 (helper — confirm from image)</t>
        </is>
      </c>
      <c r="Z218" s="806" t="inlineStr">
        <is>
          <t>Medium — helper value</t>
        </is>
      </c>
      <c r="AA218" s="807" t="inlineStr">
        <is>
          <t>Quit Claim Mineral Deed — Charles R. Atha, a/k/a Charles to Charles R. Atha, a/k/a Charles (1471/574)</t>
        </is>
      </c>
      <c r="AB218" s="808" t="inlineStr">
        <is>
          <t>Needs source review: grantor source</t>
        </is>
      </c>
    </row>
    <row r="219" ht="72" customHeight="1">
      <c r="A219" s="806" t="inlineStr">
        <is>
          <t>1995-001954</t>
        </is>
      </c>
      <c r="B219" s="806" t="n"/>
      <c r="C219" s="806" t="inlineStr">
        <is>
          <t>DEC</t>
        </is>
      </c>
      <c r="D219" s="806" t="inlineStr">
        <is>
          <t>1479/191</t>
        </is>
      </c>
      <c r="E219" s="807" t="n">
        <v>35038</v>
      </c>
      <c r="F219" s="808" t="n">
        <v>35038</v>
      </c>
      <c r="G219" s="809" t="inlineStr">
        <is>
          <t>Kingfisher County Court,
RE: In the Matter of the Estate of Dwight J. Wilson, Deceased</t>
        </is>
      </c>
      <c r="H219" s="809" t="inlineStr">
        <is>
          <t>Rogene E. Williams, 28.571%
Rive Lind McCaul, 28.571%
Dwight J. Williams, 14.286%
on T. Williams, Jr., 14.286%
Jan Ann Schroff, 14.286%
Melinda Ann Mulvihill, 14.286%</t>
        </is>
      </c>
      <c r="I219" s="810" t="inlineStr">
        <is>
          <t>NW/4 SE/4, S/2 SE/4, SW/4 NE/4 of 31-12N-24W (AOL)</t>
        </is>
      </c>
      <c r="J219" s="811" t="inlineStr">
        <is>
          <t>ARTI, An undivided 10/791.47ths interest in the oil, gas and other minerals</t>
        </is>
      </c>
      <c r="K219" s="815" t="inlineStr">
        <is>
          <t>OKCountyRecords: 1995-001954</t>
        </is>
      </c>
      <c r="L219" s="806" t="inlineStr">
        <is>
          <t>Mineral; basis Conv Amt(dec). Gross=tract-map basis.</t>
        </is>
      </c>
      <c r="M219" s="806" t="inlineStr">
        <is>
          <t>CURRENT OWNER SOURCE</t>
        </is>
      </c>
      <c r="N219" s="806" t="n"/>
      <c r="O219" s="806" t="inlineStr">
        <is>
          <t>OUTSIDE LANDS</t>
        </is>
      </c>
      <c r="P219" s="807" t="inlineStr">
        <is>
          <t>Chain — title support (succession/entity/probate)</t>
        </is>
      </c>
      <c r="Q219" s="808" t="inlineStr">
        <is>
          <t>Yes</t>
        </is>
      </c>
      <c r="R219" s="809" t="inlineStr">
        <is>
          <t>No</t>
        </is>
      </c>
      <c r="S219" s="809" t="inlineStr">
        <is>
          <t>Yes</t>
        </is>
      </c>
      <c r="T219" s="810" t="inlineStr">
        <is>
          <t>No</t>
        </is>
      </c>
      <c r="U219" s="811" t="inlineStr">
        <is>
          <t>Yes: 2 (legal supports)</t>
        </is>
      </c>
      <c r="V219" s="815" t="inlineStr">
        <is>
          <t>High</t>
        </is>
      </c>
      <c r="W219" s="806" t="inlineStr">
        <is>
          <t>Review — no exact prior-grantee match</t>
        </is>
      </c>
      <c r="X219" s="806" t="inlineStr">
        <is>
          <t>Review</t>
        </is>
      </c>
      <c r="Y219" s="806" t="inlineStr">
        <is>
          <t>Candidate 1 (helper — confirm from image)</t>
        </is>
      </c>
      <c r="Z219" s="806" t="inlineStr">
        <is>
          <t>Medium — helper value</t>
        </is>
      </c>
      <c r="AA219" s="807" t="inlineStr">
        <is>
          <t>Final Decree — Kingfisher County Court, to Rogene E. Williams, 28.571% (1479/191)</t>
        </is>
      </c>
      <c r="AB219" s="808" t="inlineStr">
        <is>
          <t>Needs source review: grantor source</t>
        </is>
      </c>
    </row>
    <row r="220" ht="60" customHeight="1">
      <c r="A220" s="806" t="inlineStr">
        <is>
          <t>1997-006370</t>
        </is>
      </c>
      <c r="B220" s="806" t="n"/>
      <c r="C220" s="806" t="inlineStr">
        <is>
          <t>QCD</t>
        </is>
      </c>
      <c r="D220" s="806" t="inlineStr">
        <is>
          <t>1510/566</t>
        </is>
      </c>
      <c r="E220" s="807" t="n">
        <v>35430</v>
      </c>
      <c r="F220" s="808" t="n">
        <v>35432</v>
      </c>
      <c r="G220" s="809" t="inlineStr">
        <is>
          <t>Eula Cross, also known as Eula G. Cross, a single person</t>
        </is>
      </c>
      <c r="H220" s="809" t="inlineStr">
        <is>
          <t>Patsy J. Crouse</t>
        </is>
      </c>
      <c r="I220" s="810" t="inlineStr">
        <is>
          <t>NE/4 of 31-12N-24W (AOL)</t>
        </is>
      </c>
      <c r="J220" s="811" t="inlineStr">
        <is>
          <t>ARTI</t>
        </is>
      </c>
      <c r="K220" s="815" t="inlineStr">
        <is>
          <t>OKCountyRecords: 1997-006370</t>
        </is>
      </c>
      <c r="L220" s="806" t="inlineStr">
        <is>
          <t>Mineral; basis Conv Amt(dec). Gross=tract-map basis.</t>
        </is>
      </c>
      <c r="M220" s="806" t="inlineStr">
        <is>
          <t>CURRENT OWNER SOURCE</t>
        </is>
      </c>
      <c r="N220" s="806" t="n"/>
      <c r="O220" s="806" t="inlineStr">
        <is>
          <t>OUTSIDE LANDS</t>
        </is>
      </c>
      <c r="P220" s="807" t="inlineStr">
        <is>
          <t>Chain — deed (confirm minerals vs surface from instrument)</t>
        </is>
      </c>
      <c r="Q220" s="808" t="inlineStr">
        <is>
          <t>Yes</t>
        </is>
      </c>
      <c r="R220" s="809" t="inlineStr">
        <is>
          <t>No</t>
        </is>
      </c>
      <c r="S220" s="809" t="inlineStr">
        <is>
          <t>Review</t>
        </is>
      </c>
      <c r="T220" s="810" t="inlineStr">
        <is>
          <t>No</t>
        </is>
      </c>
      <c r="U220" s="811" t="inlineStr">
        <is>
          <t>Yes: 1, 2, 3 (broad legal)</t>
        </is>
      </c>
      <c r="V220" s="815" t="inlineStr">
        <is>
          <t>Medium</t>
        </is>
      </c>
      <c r="W220" s="806" t="inlineStr">
        <is>
          <t>Review — no exact prior-grantee match</t>
        </is>
      </c>
      <c r="X220" s="806" t="inlineStr">
        <is>
          <t>Yes — on Tract 3 owner list</t>
        </is>
      </c>
      <c r="Y220" s="806" t="inlineStr">
        <is>
          <t>Candidate 1 (helper — confirm from image)</t>
        </is>
      </c>
      <c r="Z220" s="806" t="inlineStr">
        <is>
          <t>Medium — helper value</t>
        </is>
      </c>
      <c r="AA220" s="807" t="inlineStr">
        <is>
          <t>Quit Claim Deed — Eula Cross, also known as Eula to Patsy J. Crouse (1510/566)</t>
        </is>
      </c>
      <c r="AB220" s="808" t="inlineStr">
        <is>
          <t>Needs source review: grantor source</t>
        </is>
      </c>
    </row>
    <row r="221" ht="60" customHeight="1">
      <c r="A221" s="806" t="inlineStr">
        <is>
          <t>1997-005183</t>
        </is>
      </c>
      <c r="B221" s="806" t="n"/>
      <c r="C221" s="806" t="inlineStr">
        <is>
          <t>QCD</t>
        </is>
      </c>
      <c r="D221" s="806" t="inlineStr">
        <is>
          <t>1511/32</t>
        </is>
      </c>
      <c r="E221" s="807" t="n">
        <v>35432</v>
      </c>
      <c r="F221" s="808" t="n">
        <v>35433</v>
      </c>
      <c r="G221" s="809" t="inlineStr">
        <is>
          <t>Eula Cross, also known as Eula G. Cross, a single person</t>
        </is>
      </c>
      <c r="H221" s="809" t="inlineStr">
        <is>
          <t>Patsy J. Crouse</t>
        </is>
      </c>
      <c r="I221" s="810" t="inlineStr">
        <is>
          <t>NE/4 of 31-12N-24W (AOL)</t>
        </is>
      </c>
      <c r="J221" s="811" t="inlineStr">
        <is>
          <t>ARTI</t>
        </is>
      </c>
      <c r="K221" s="815" t="inlineStr">
        <is>
          <t>OKCountyRecords: 1997-005183</t>
        </is>
      </c>
      <c r="L221" s="806" t="inlineStr">
        <is>
          <t>Mineral; basis Conv Amt(dec). Gross=tract-map basis.</t>
        </is>
      </c>
      <c r="M221" s="806" t="inlineStr">
        <is>
          <t>CURRENT OWNER SOURCE</t>
        </is>
      </c>
      <c r="N221" s="806" t="n"/>
      <c r="O221" s="806" t="inlineStr">
        <is>
          <t>OUTSIDE LANDS</t>
        </is>
      </c>
      <c r="P221" s="807" t="inlineStr">
        <is>
          <t>Chain — deed (confirm minerals vs surface from instrument)</t>
        </is>
      </c>
      <c r="Q221" s="808" t="inlineStr">
        <is>
          <t>Yes</t>
        </is>
      </c>
      <c r="R221" s="809" t="inlineStr">
        <is>
          <t>No</t>
        </is>
      </c>
      <c r="S221" s="809" t="inlineStr">
        <is>
          <t>Review</t>
        </is>
      </c>
      <c r="T221" s="810" t="inlineStr">
        <is>
          <t>No</t>
        </is>
      </c>
      <c r="U221" s="811" t="inlineStr">
        <is>
          <t>Yes: 1, 2, 3 (broad legal)</t>
        </is>
      </c>
      <c r="V221" s="815" t="inlineStr">
        <is>
          <t>Medium</t>
        </is>
      </c>
      <c r="W221" s="806" t="inlineStr">
        <is>
          <t>Review — no exact prior-grantee match</t>
        </is>
      </c>
      <c r="X221" s="806" t="inlineStr">
        <is>
          <t>Yes — on Tract 3 owner list</t>
        </is>
      </c>
      <c r="Y221" s="806" t="inlineStr">
        <is>
          <t>Candidate 1 (helper — confirm from image)</t>
        </is>
      </c>
      <c r="Z221" s="806" t="inlineStr">
        <is>
          <t>Medium — helper value</t>
        </is>
      </c>
      <c r="AA221" s="807" t="inlineStr">
        <is>
          <t>Quit Claim Deed — Eula Cross, also known as Eula to Patsy J. Crouse (1511/32)</t>
        </is>
      </c>
      <c r="AB221" s="808" t="inlineStr">
        <is>
          <t>Needs source review: grantor source</t>
        </is>
      </c>
    </row>
    <row r="222" ht="60" customHeight="1">
      <c r="A222" s="806" t="inlineStr">
        <is>
          <t>1997-003023</t>
        </is>
      </c>
      <c r="B222" s="806" t="n"/>
      <c r="C222" s="806" t="inlineStr">
        <is>
          <t>WD</t>
        </is>
      </c>
      <c r="D222" s="806" t="inlineStr">
        <is>
          <t>1514/525</t>
        </is>
      </c>
      <c r="E222" s="807" t="n">
        <v>35479</v>
      </c>
      <c r="F222" s="808" t="n">
        <v>35479</v>
      </c>
      <c r="G222" s="809" t="inlineStr">
        <is>
          <t>Eula Cross, a single person</t>
        </is>
      </c>
      <c r="H222" s="809" t="inlineStr">
        <is>
          <t>Leonard Herzperg and Mary Alice Herzperg, HW, Jtwors</t>
        </is>
      </c>
      <c r="I222" s="810" t="inlineStr">
        <is>
          <t>A tract of land in Lot One 1 of 31-12N-24W described as follows: Beginning at the NW corner of said Lot 1, thence East 420.58 feet, thence South 725 feet, thence West 420.58 feet, and thence North 725 feet to the point of beginning, containing 7 acres, more or less</t>
        </is>
      </c>
      <c r="J222" s="811" t="inlineStr">
        <is>
          <t>ARTI
Chain note: source of title — OUTSIDE LANDS 1989-005656 at 1088/5, Beckham County Court,
RE: In the Matter of the Estate of Eula M. Bain, Deceased to Billy Wayne Bain, covering SW/4 NE/4, NW/4 SE/4, S/2 SE/4 of 31-12N-24W (AOL), interest stated: ARTI. Confirm source instrument before relying on this conveyance.</t>
        </is>
      </c>
      <c r="K222" s="815" t="inlineStr">
        <is>
          <t>OKCountyRecords: 1997-003023</t>
        </is>
      </c>
      <c r="L222" s="806" t="inlineStr">
        <is>
          <t>Mineral; basis Conv Amt(dec). Gross=tract-map basis.</t>
        </is>
      </c>
      <c r="M222" s="806" t="inlineStr">
        <is>
          <t>CURRENT OWNER SOURCE</t>
        </is>
      </c>
      <c r="N222" s="806" t="n"/>
      <c r="O222" s="806" t="inlineStr">
        <is>
          <t>OUTSIDE LANDS</t>
        </is>
      </c>
      <c r="P222" s="807" t="inlineStr">
        <is>
          <t>Chain — deed (confirm minerals vs surface from instrument)</t>
        </is>
      </c>
      <c r="Q222" s="808" t="inlineStr">
        <is>
          <t>Yes</t>
        </is>
      </c>
      <c r="R222" s="809" t="inlineStr">
        <is>
          <t>No</t>
        </is>
      </c>
      <c r="S222" s="809" t="inlineStr">
        <is>
          <t>Review</t>
        </is>
      </c>
      <c r="T222" s="810" t="inlineStr">
        <is>
          <t>No</t>
        </is>
      </c>
      <c r="U222" s="811" t="inlineStr">
        <is>
          <t>Yes: 5 (legal supports)</t>
        </is>
      </c>
      <c r="V222" s="815" t="inlineStr">
        <is>
          <t>High</t>
        </is>
      </c>
      <c r="W222" s="806" t="inlineStr">
        <is>
          <t>Review — no exact prior-grantee match</t>
        </is>
      </c>
      <c r="X222" s="806" t="inlineStr">
        <is>
          <t>Yes — on Tract 5 owner list</t>
        </is>
      </c>
      <c r="Y222" s="806" t="inlineStr">
        <is>
          <t>Candidate 1 (helper — confirm from image)</t>
        </is>
      </c>
      <c r="Z222" s="806" t="inlineStr">
        <is>
          <t>Medium — helper value</t>
        </is>
      </c>
      <c r="AA222" s="807" t="inlineStr">
        <is>
          <t>Warranty Deed — Eula Cross, a single person to Leonard Herzperg and Mary Alic (1514/525)</t>
        </is>
      </c>
      <c r="AB222" s="808" t="inlineStr">
        <is>
          <t>Needs source review: grantor source</t>
        </is>
      </c>
    </row>
    <row r="223" ht="96" customHeight="1">
      <c r="A223" s="806" t="inlineStr">
        <is>
          <t>1997-004254</t>
        </is>
      </c>
      <c r="B223" s="806" t="n"/>
      <c r="C223" s="806" t="inlineStr">
        <is>
          <t>Affidavit of Surviving Join Tenant</t>
        </is>
      </c>
      <c r="D223" s="806" t="inlineStr">
        <is>
          <t>1522/215</t>
        </is>
      </c>
      <c r="E223" s="807" t="n">
        <v>35549</v>
      </c>
      <c r="F223" s="808" t="n">
        <v>35549</v>
      </c>
      <c r="G223" s="809" t="inlineStr">
        <is>
          <t>Letty Jane Atha, a/k/a Letty Atha</t>
        </is>
      </c>
      <c r="H223" s="809" t="inlineStr">
        <is>
          <t>The Public
RE: Charles R. Atha, deceased</t>
        </is>
      </c>
      <c r="I223" s="810"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223" s="814" t="inlineStr">
        <is>
          <t>ARTI, Charles R. Atha died intestate on March 12, 1997 Evidence of ownership is by Quit Claim Joint Tenancy MD dated August 18, 1995, which deed was filed August 21, 1995, and recorded in Book 1804, Page 440 of the records in the office of the County Clerk of Grady County, Oklahoma, and filed … Full recital in recorded instrument — see Link.</t>
        </is>
      </c>
      <c r="K223" s="815" t="inlineStr">
        <is>
          <t>OKCountyRecords: 1997-004254</t>
        </is>
      </c>
      <c r="L223" s="806" t="inlineStr">
        <is>
          <t>Mineral; basis Conv Amt(dec). grantor indexed as 'The Public' — confirm source instrument. Gross=tract-map basis.</t>
        </is>
      </c>
      <c r="M223" s="806" t="inlineStr">
        <is>
          <t>REVIEW</t>
        </is>
      </c>
      <c r="N223" s="806" t="inlineStr">
        <is>
          <t>Confirm conveyed mineral acreage from instrument image — named party indexed under 'The Public' (affidavit/notice); identity resolved.</t>
        </is>
      </c>
      <c r="O223" s="806" t="inlineStr">
        <is>
          <t>MINERAL DEED</t>
        </is>
      </c>
      <c r="P223" s="807" t="inlineStr">
        <is>
          <t>Chain — title support (succession/entity/probate)</t>
        </is>
      </c>
      <c r="Q223" s="808" t="inlineStr">
        <is>
          <t>Yes</t>
        </is>
      </c>
      <c r="R223" s="809" t="inlineStr">
        <is>
          <t>No</t>
        </is>
      </c>
      <c r="S223" s="809" t="inlineStr">
        <is>
          <t>Yes</t>
        </is>
      </c>
      <c r="T223" s="810" t="inlineStr">
        <is>
          <t>No</t>
        </is>
      </c>
      <c r="U223" s="814" t="inlineStr">
        <is>
          <t>Yes: 4, 5 (broad legal)</t>
        </is>
      </c>
      <c r="V223" s="815" t="inlineStr">
        <is>
          <t>Medium</t>
        </is>
      </c>
      <c r="W223" s="806" t="inlineStr">
        <is>
          <t>Review — no exact prior-grantee match</t>
        </is>
      </c>
      <c r="X223" s="806" t="inlineStr">
        <is>
          <t>Yes — on Tract 4 owner list</t>
        </is>
      </c>
      <c r="Y223" s="806" t="inlineStr">
        <is>
          <t>Candidate 1 (helper — confirm from image)</t>
        </is>
      </c>
      <c r="Z223" s="806" t="inlineStr">
        <is>
          <t>Medium — helper value</t>
        </is>
      </c>
      <c r="AA223" s="807" t="inlineStr">
        <is>
          <t>Affidavit of Surviving Join Tena — Letty Jane Atha, a/k/a Letty A to The Public (1522/215)</t>
        </is>
      </c>
      <c r="AB223" s="808" t="inlineStr">
        <is>
          <t>Needs source review: grantor source</t>
        </is>
      </c>
    </row>
    <row r="224" ht="60" customHeight="1">
      <c r="A224" s="806" t="inlineStr">
        <is>
          <t>1998-000584</t>
        </is>
      </c>
      <c r="B224" s="806" t="n"/>
      <c r="C224" s="806" t="inlineStr">
        <is>
          <t>QCMD</t>
        </is>
      </c>
      <c r="D224" s="806" t="inlineStr">
        <is>
          <t>1564/310</t>
        </is>
      </c>
      <c r="E224" s="807" t="n">
        <v>36026</v>
      </c>
      <c r="F224" s="808" t="n">
        <v>36026</v>
      </c>
      <c r="G224" s="809" t="inlineStr">
        <is>
          <t>Jon T. Williams and Rogene E. Williams, HW</t>
        </is>
      </c>
      <c r="H224" s="809" t="inlineStr">
        <is>
          <t>Jon T. Williams and Rogene E. Williams, Trustees of The Jon T. and Rogene E. Williams Trust under Trust Agreement dated April 6, 1998</t>
        </is>
      </c>
      <c r="I224" s="810" t="inlineStr">
        <is>
          <t>NW/4 SE/4, S/2 SE/4, SW/4 NE/4 of 31-12N-24W (AOL)</t>
        </is>
      </c>
      <c r="J224" s="814" t="inlineStr">
        <is>
          <t>ARTI</t>
        </is>
      </c>
      <c r="K224" s="815" t="inlineStr">
        <is>
          <t>OKCountyRecords: 1998-000584</t>
        </is>
      </c>
      <c r="L224" s="806" t="inlineStr">
        <is>
          <t>Mineral; basis Conv Amt(dec). Gross=tract-map basis.</t>
        </is>
      </c>
      <c r="M224" s="806" t="inlineStr">
        <is>
          <t>CURRENT OWNER SOURCE</t>
        </is>
      </c>
      <c r="N224" s="806" t="n"/>
      <c r="O224" s="806" t="inlineStr">
        <is>
          <t>OUTSIDE LANDS</t>
        </is>
      </c>
      <c r="P224" s="807" t="inlineStr">
        <is>
          <t>Chain — minerals</t>
        </is>
      </c>
      <c r="Q224" s="808" t="inlineStr">
        <is>
          <t>Yes</t>
        </is>
      </c>
      <c r="R224" s="809" t="inlineStr">
        <is>
          <t>No</t>
        </is>
      </c>
      <c r="S224" s="809" t="inlineStr">
        <is>
          <t>Yes</t>
        </is>
      </c>
      <c r="T224" s="810" t="inlineStr">
        <is>
          <t>No</t>
        </is>
      </c>
      <c r="U224" s="814" t="inlineStr">
        <is>
          <t>Yes: 2 (legal supports)</t>
        </is>
      </c>
      <c r="V224" s="815" t="inlineStr">
        <is>
          <t>High</t>
        </is>
      </c>
      <c r="W224" s="806" t="inlineStr">
        <is>
          <t>Probable — name-normalized match to Runsheet 217 grantee; confirm</t>
        </is>
      </c>
      <c r="X224" s="806" t="inlineStr">
        <is>
          <t>Review</t>
        </is>
      </c>
      <c r="Y224" s="806" t="inlineStr">
        <is>
          <t>Candidate 1 (helper — confirm from image)</t>
        </is>
      </c>
      <c r="Z224" s="806" t="inlineStr">
        <is>
          <t>Medium — helper value</t>
        </is>
      </c>
      <c r="AA224" s="807" t="inlineStr">
        <is>
          <t>Quit Claim Mineral Deed — Jon T. Williams and Rogene E. to Jon T. Williams and Rogene E. (1564/310)</t>
        </is>
      </c>
      <c r="AB224" s="808" t="inlineStr">
        <is>
          <t>Needs source review: grantor source</t>
        </is>
      </c>
    </row>
    <row r="225" ht="60" customHeight="1">
      <c r="A225" s="806" t="inlineStr">
        <is>
          <t>1998-000907</t>
        </is>
      </c>
      <c r="B225" s="806" t="n"/>
      <c r="C225" s="806" t="inlineStr">
        <is>
          <t>QCMD</t>
        </is>
      </c>
      <c r="D225" s="806" t="inlineStr">
        <is>
          <t>1567/245</t>
        </is>
      </c>
      <c r="E225" s="807" t="n">
        <v>36043</v>
      </c>
      <c r="F225" s="808" t="n">
        <v>36059</v>
      </c>
      <c r="G225" s="809" t="inlineStr">
        <is>
          <t>Jan A. Schroff</t>
        </is>
      </c>
      <c r="H225" s="809" t="inlineStr">
        <is>
          <t>Jan A. Schroff, Trustee of The Jan A. Schroff Trust under Trust Agreement dated April 8, 1998</t>
        </is>
      </c>
      <c r="I225" s="810" t="inlineStr">
        <is>
          <t>NW/4 SE/4, S/2 SE/4, SW/4 NE/4 of 31-12N-24W (AOL)</t>
        </is>
      </c>
      <c r="J225" s="811" t="inlineStr">
        <is>
          <t>ARTI, Jan Ann Schroff, 14.286% ARTI, An undivided 10/791.47ths interest in the oil, gas and other minerals by DEC at 1479/191</t>
        </is>
      </c>
      <c r="K225" s="815" t="inlineStr">
        <is>
          <t>OKCountyRecords: 1998-000907</t>
        </is>
      </c>
      <c r="L225" s="806" t="inlineStr">
        <is>
          <t>Mineral; basis Conv Amt(dec). Gross=tract-map basis.</t>
        </is>
      </c>
      <c r="M225" s="806" t="inlineStr">
        <is>
          <t>CURRENT OWNER SOURCE</t>
        </is>
      </c>
      <c r="N225" s="806" t="n"/>
      <c r="O225" s="806" t="inlineStr">
        <is>
          <t>OUTSIDE LANDS</t>
        </is>
      </c>
      <c r="P225" s="807" t="inlineStr">
        <is>
          <t>Chain — minerals</t>
        </is>
      </c>
      <c r="Q225" s="808" t="inlineStr">
        <is>
          <t>Yes</t>
        </is>
      </c>
      <c r="R225" s="809" t="inlineStr">
        <is>
          <t>No</t>
        </is>
      </c>
      <c r="S225" s="809" t="inlineStr">
        <is>
          <t>Yes</t>
        </is>
      </c>
      <c r="T225" s="810" t="inlineStr">
        <is>
          <t>No</t>
        </is>
      </c>
      <c r="U225" s="811" t="inlineStr">
        <is>
          <t>Yes: 2 (legal supports)</t>
        </is>
      </c>
      <c r="V225" s="815" t="inlineStr">
        <is>
          <t>High</t>
        </is>
      </c>
      <c r="W225" s="806" t="inlineStr">
        <is>
          <t>Review — no exact prior-grantee match</t>
        </is>
      </c>
      <c r="X225" s="806" t="inlineStr">
        <is>
          <t>Review</t>
        </is>
      </c>
      <c r="Y225" s="806" t="inlineStr">
        <is>
          <t>Candidate 1 (helper — confirm from image)</t>
        </is>
      </c>
      <c r="Z225" s="806" t="inlineStr">
        <is>
          <t>Medium — helper value</t>
        </is>
      </c>
      <c r="AA225" s="807" t="inlineStr">
        <is>
          <t>Quit Claim Mineral Deed — Jan A. Schroff to Jan A. Schroff, Trustee of The (1567/245)</t>
        </is>
      </c>
      <c r="AB225" s="808" t="inlineStr">
        <is>
          <t>Needs source review: grantor source</t>
        </is>
      </c>
    </row>
    <row r="226" ht="48" customHeight="1">
      <c r="A226" s="806" t="inlineStr">
        <is>
          <t>1999-002220</t>
        </is>
      </c>
      <c r="B226" s="806" t="n"/>
      <c r="C226" s="806" t="inlineStr">
        <is>
          <t>MD</t>
        </is>
      </c>
      <c r="D226" s="806" t="inlineStr">
        <is>
          <t>1576/222</t>
        </is>
      </c>
      <c r="E226" s="807" t="n">
        <v>36175</v>
      </c>
      <c r="F226" s="808" t="n">
        <v>36175</v>
      </c>
      <c r="G226" s="809" t="inlineStr">
        <is>
          <t>David Slobin</t>
        </is>
      </c>
      <c r="H226" s="809" t="inlineStr">
        <is>
          <t>Myron V. Slobin</t>
        </is>
      </c>
      <c r="I226" s="810" t="inlineStr">
        <is>
          <t>NW/4 SE/4, S/2 SE/4, SW/4 NE/4 of 31-12N-24W (AOL)</t>
        </is>
      </c>
      <c r="J226" s="814" t="inlineStr">
        <is>
          <t>An undivided 1/791.47 interest in 2 sections</t>
        </is>
      </c>
      <c r="K226" s="815" t="inlineStr">
        <is>
          <t>OKCountyRecords: 1999-002220</t>
        </is>
      </c>
      <c r="L226" s="806" t="inlineStr">
        <is>
          <t>Mineral; basis Conv Amt(dec). Gross=tract-map basis.</t>
        </is>
      </c>
      <c r="M226" s="806" t="n"/>
      <c r="N226" s="806" t="n"/>
      <c r="O226" s="806" t="inlineStr">
        <is>
          <t>OUTSIDE LANDS</t>
        </is>
      </c>
      <c r="P226" s="807" t="inlineStr">
        <is>
          <t>Chain — minerals</t>
        </is>
      </c>
      <c r="Q226" s="808" t="inlineStr">
        <is>
          <t>Yes</t>
        </is>
      </c>
      <c r="R226" s="809" t="inlineStr">
        <is>
          <t>No</t>
        </is>
      </c>
      <c r="S226" s="809" t="inlineStr">
        <is>
          <t>Yes</t>
        </is>
      </c>
      <c r="T226" s="810" t="inlineStr">
        <is>
          <t>No</t>
        </is>
      </c>
      <c r="U226" s="814" t="inlineStr">
        <is>
          <t>Yes: 2 (legal supports)</t>
        </is>
      </c>
      <c r="V226" s="815" t="inlineStr">
        <is>
          <t>High</t>
        </is>
      </c>
      <c r="W226" s="806" t="inlineStr">
        <is>
          <t>Yes — prior grantee match</t>
        </is>
      </c>
      <c r="X226" s="806" t="inlineStr">
        <is>
          <t>Yes — on Tract 2 owner list</t>
        </is>
      </c>
      <c r="Y226" s="806" t="inlineStr">
        <is>
          <t>Candidate 0.00126347176772335 (helper — confirm from image)</t>
        </is>
      </c>
      <c r="Z226" s="806" t="inlineStr">
        <is>
          <t>Medium — helper value</t>
        </is>
      </c>
      <c r="AA226" s="807" t="inlineStr">
        <is>
          <t>Mineral Deed — David Slobin to Myron V. Slobin (1576/222)</t>
        </is>
      </c>
      <c r="AB226" s="808" t="n"/>
    </row>
    <row r="227" ht="48" customHeight="1">
      <c r="A227" s="806" t="inlineStr">
        <is>
          <t>1999-002219</t>
        </is>
      </c>
      <c r="B227" s="806" t="n"/>
      <c r="C227" s="806" t="inlineStr">
        <is>
          <t>MD</t>
        </is>
      </c>
      <c r="D227" s="806" t="inlineStr">
        <is>
          <t>1576/219</t>
        </is>
      </c>
      <c r="E227" s="807" t="n">
        <v>36175</v>
      </c>
      <c r="F227" s="808" t="n">
        <v>36175</v>
      </c>
      <c r="G227" s="809" t="inlineStr">
        <is>
          <t>David Slobin</t>
        </is>
      </c>
      <c r="H227" s="809" t="inlineStr">
        <is>
          <t>Myron V. Slobin</t>
        </is>
      </c>
      <c r="I227" s="810" t="inlineStr">
        <is>
          <t>NW/4 SE/4, S/2 SE/4, SW/4 NE/4 of 31-12N-24W (AOL)</t>
        </is>
      </c>
      <c r="J227" s="811" t="inlineStr">
        <is>
          <t>An undivided 6/791.47 interest in 2 sections</t>
        </is>
      </c>
      <c r="K227" s="815" t="inlineStr">
        <is>
          <t>OKCountyRecords: 1999-002219</t>
        </is>
      </c>
      <c r="L227" s="806" t="inlineStr">
        <is>
          <t>Mineral; basis Conv Amt(dec). Gross=tract-map basis.</t>
        </is>
      </c>
      <c r="M227" s="806" t="n"/>
      <c r="N227" s="806" t="n"/>
      <c r="O227" s="806" t="inlineStr">
        <is>
          <t>OUTSIDE LANDS</t>
        </is>
      </c>
      <c r="P227" s="807" t="inlineStr">
        <is>
          <t>Chain — minerals</t>
        </is>
      </c>
      <c r="Q227" s="808" t="inlineStr">
        <is>
          <t>Yes</t>
        </is>
      </c>
      <c r="R227" s="809" t="inlineStr">
        <is>
          <t>No</t>
        </is>
      </c>
      <c r="S227" s="809" t="inlineStr">
        <is>
          <t>Yes</t>
        </is>
      </c>
      <c r="T227" s="810" t="inlineStr">
        <is>
          <t>No</t>
        </is>
      </c>
      <c r="U227" s="811" t="inlineStr">
        <is>
          <t>Yes: 2 (legal supports)</t>
        </is>
      </c>
      <c r="V227" s="815" t="inlineStr">
        <is>
          <t>High</t>
        </is>
      </c>
      <c r="W227" s="806" t="inlineStr">
        <is>
          <t>Yes — prior grantee match</t>
        </is>
      </c>
      <c r="X227" s="806" t="inlineStr">
        <is>
          <t>Yes — on Tract 2 owner list</t>
        </is>
      </c>
      <c r="Y227" s="806" t="inlineStr">
        <is>
          <t>Candidate 0.0075808306063401 (helper — confirm from image)</t>
        </is>
      </c>
      <c r="Z227" s="806" t="inlineStr">
        <is>
          <t>Medium — helper value</t>
        </is>
      </c>
      <c r="AA227" s="807" t="inlineStr">
        <is>
          <t>Mineral Deed — David Slobin to Myron V. Slobin (1576/219)</t>
        </is>
      </c>
      <c r="AB227" s="808" t="n"/>
    </row>
    <row r="228" ht="60" customHeight="1">
      <c r="A228" s="806" t="inlineStr">
        <is>
          <t>1999-002739</t>
        </is>
      </c>
      <c r="B228" s="806" t="n"/>
      <c r="C228" s="806" t="inlineStr">
        <is>
          <t>QCMD</t>
        </is>
      </c>
      <c r="D228" s="806" t="inlineStr">
        <is>
          <t>1579/358</t>
        </is>
      </c>
      <c r="E228" s="807" t="n">
        <v>36215</v>
      </c>
      <c r="F228" s="808" t="n">
        <v>36215</v>
      </c>
      <c r="G228" s="809" t="inlineStr">
        <is>
          <t>Melinda McCaul Mulvihill, a/k/a Melinda Ann McCaul, a single person</t>
        </is>
      </c>
      <c r="H228" s="809" t="inlineStr">
        <is>
          <t>Melinda McCaul Mulvihill</t>
        </is>
      </c>
      <c r="I228" s="810" t="inlineStr">
        <is>
          <t>NW/4 SE/4, S/2 SE/4, SW/4 NE/4 of 31-12N-24W (AOL)</t>
        </is>
      </c>
      <c r="J228" s="814" t="inlineStr">
        <is>
          <t>ARTI</t>
        </is>
      </c>
      <c r="K228" s="815" t="inlineStr">
        <is>
          <t>OKCountyRecords: 1999-002739</t>
        </is>
      </c>
      <c r="L228" s="806" t="inlineStr">
        <is>
          <t>Mineral; basis Conv Amt(dec). Gross=tract-map basis.</t>
        </is>
      </c>
      <c r="M228" s="806" t="inlineStr">
        <is>
          <t>CURRENT OWNER SOURCE</t>
        </is>
      </c>
      <c r="N228" s="806" t="n"/>
      <c r="O228" s="806" t="inlineStr">
        <is>
          <t>OUTSIDE LANDS</t>
        </is>
      </c>
      <c r="P228" s="807" t="inlineStr">
        <is>
          <t>Chain — minerals</t>
        </is>
      </c>
      <c r="Q228" s="808" t="inlineStr">
        <is>
          <t>Yes</t>
        </is>
      </c>
      <c r="R228" s="809" t="inlineStr">
        <is>
          <t>No</t>
        </is>
      </c>
      <c r="S228" s="809" t="inlineStr">
        <is>
          <t>Yes</t>
        </is>
      </c>
      <c r="T228" s="810" t="inlineStr">
        <is>
          <t>No</t>
        </is>
      </c>
      <c r="U228" s="814" t="inlineStr">
        <is>
          <t>Yes: 2 (legal supports)</t>
        </is>
      </c>
      <c r="V228" s="815" t="inlineStr">
        <is>
          <t>High</t>
        </is>
      </c>
      <c r="W228" s="806" t="inlineStr">
        <is>
          <t>Review — no exact prior-grantee match</t>
        </is>
      </c>
      <c r="X228" s="806" t="inlineStr">
        <is>
          <t>Review</t>
        </is>
      </c>
      <c r="Y228" s="806" t="inlineStr">
        <is>
          <t>Candidate 1 (helper — confirm from image)</t>
        </is>
      </c>
      <c r="Z228" s="806" t="inlineStr">
        <is>
          <t>Medium — helper value</t>
        </is>
      </c>
      <c r="AA228" s="807" t="inlineStr">
        <is>
          <t>Quit Claim Mineral Deed — Melinda McCaul Mulvihill, a/k/ to Melinda McCaul Mulvihill (1579/358)</t>
        </is>
      </c>
      <c r="AB228" s="808" t="inlineStr">
        <is>
          <t>Needs source review: grantor source</t>
        </is>
      </c>
    </row>
    <row r="229" ht="120" customHeight="1">
      <c r="A229" s="806" t="inlineStr">
        <is>
          <t>1999-003117</t>
        </is>
      </c>
      <c r="B229" s="806" t="n"/>
      <c r="C229" s="806" t="inlineStr">
        <is>
          <t>Affidavit Surviving Joint Tenant</t>
        </is>
      </c>
      <c r="D229" s="806" t="inlineStr">
        <is>
          <t>1581/316</t>
        </is>
      </c>
      <c r="E229" s="807" t="n">
        <v>36250</v>
      </c>
      <c r="F229" s="808" t="n">
        <v>36250</v>
      </c>
      <c r="G229" s="809" t="inlineStr">
        <is>
          <t>Ella Pearl Kirk</t>
        </is>
      </c>
      <c r="H229" s="809" t="inlineStr">
        <is>
          <t>The Public</t>
        </is>
      </c>
      <c r="I229" s="810"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229" s="814" t="inlineStr">
        <is>
          <t>On the 16th day of November, 1977, there was conveyed to GORDON E. KIRK and ELLA PEARL KIRK, Husband and Wife, by WD,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is>
      </c>
      <c r="K229" s="815" t="inlineStr">
        <is>
          <t>OKCountyRecords: 1999-003117</t>
        </is>
      </c>
      <c r="L229" s="806" t="inlineStr">
        <is>
          <t>Mineral; confirm conveyed amount from instrument image. Gross=tract-map basis.</t>
        </is>
      </c>
      <c r="M229" s="806" t="inlineStr">
        <is>
          <t>OK</t>
        </is>
      </c>
      <c r="N229" s="806" t="inlineStr">
        <is>
          <t>Resolved into Tract 9: affidavit of surviving joint tenant vests full interest in Ella Pearl Kirk.</t>
        </is>
      </c>
      <c r="O229" s="806" t="inlineStr">
        <is>
          <t>MINERAL DEED</t>
        </is>
      </c>
      <c r="P229" s="807" t="inlineStr">
        <is>
          <t>Chain — title support (succession/entity/probate)</t>
        </is>
      </c>
      <c r="Q229" s="808" t="inlineStr">
        <is>
          <t>Yes</t>
        </is>
      </c>
      <c r="R229" s="809" t="inlineStr">
        <is>
          <t>No</t>
        </is>
      </c>
      <c r="S229" s="809" t="inlineStr">
        <is>
          <t>Yes</t>
        </is>
      </c>
      <c r="T229" s="810" t="inlineStr">
        <is>
          <t>No</t>
        </is>
      </c>
      <c r="U229" s="814" t="inlineStr">
        <is>
          <t>Legal maps to 6; helper says 4, 5</t>
        </is>
      </c>
      <c r="V229" s="815" t="inlineStr">
        <is>
          <t>Review</t>
        </is>
      </c>
      <c r="W229" s="806" t="inlineStr">
        <is>
          <t>Review — no exact prior-grantee match</t>
        </is>
      </c>
      <c r="X229" s="806" t="inlineStr">
        <is>
          <t>Yes — on Tract 4 owner list</t>
        </is>
      </c>
      <c r="Y229" s="806" t="inlineStr">
        <is>
          <t>Interest amount needs review</t>
        </is>
      </c>
      <c r="Z229" s="806" t="inlineStr">
        <is>
          <t>Review</t>
        </is>
      </c>
      <c r="AA229" s="807" t="inlineStr">
        <is>
          <t>Affidavit Surviving Joint Tenant — Ella Pearl Kirk to The Public (1581/316)</t>
        </is>
      </c>
      <c r="AB229" s="808" t="inlineStr">
        <is>
          <t>Needs source review: tract, grantor source, interest amount</t>
        </is>
      </c>
    </row>
    <row r="230" ht="228" customHeight="1">
      <c r="A230" s="806" t="inlineStr">
        <is>
          <t>1999-003362</t>
        </is>
      </c>
      <c r="B230" s="806" t="n"/>
      <c r="C230" s="806" t="inlineStr">
        <is>
          <t>Affidavit</t>
        </is>
      </c>
      <c r="D230" s="806" t="inlineStr">
        <is>
          <t>1583/389</t>
        </is>
      </c>
      <c r="E230" s="807" t="n">
        <v>36270</v>
      </c>
      <c r="F230" s="808" t="n">
        <v>36270</v>
      </c>
      <c r="G230" s="809" t="inlineStr">
        <is>
          <t>Albert Earnest Fuchs</t>
        </is>
      </c>
      <c r="H230" s="809" t="inlineStr">
        <is>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is>
      </c>
      <c r="I230" s="810" t="inlineStr">
        <is>
          <t>NW/4 SE/4, S/2 SE/4, SW/4 NE/4 of 31-12N-24W (AOL)</t>
        </is>
      </c>
      <c r="J230" s="814" t="inlineStr">
        <is>
          <t>ARTI, An undivided 4.8329635/791.47 interest</t>
        </is>
      </c>
      <c r="K230" s="815" t="inlineStr">
        <is>
          <t>OKCountyRecords: 1999-003362</t>
        </is>
      </c>
      <c r="L230" s="806" t="inlineStr">
        <is>
          <t>Mineral; basis Conv Amt(dec). grantor indexed as 'The Public' — confirm source instrument. Gross=tract-map basis.</t>
        </is>
      </c>
      <c r="M230" s="806" t="inlineStr">
        <is>
          <t>REVIEW</t>
        </is>
      </c>
      <c r="N230" s="806" t="inlineStr">
        <is>
          <t>Confirm conveyed mineral acreage from instrument image — named party indexed under 'The Public' (affidavit/notice); identity resolved.</t>
        </is>
      </c>
      <c r="O230" s="806" t="inlineStr">
        <is>
          <t>OUTSIDE LANDS</t>
        </is>
      </c>
      <c r="P230" s="807" t="inlineStr">
        <is>
          <t>Chain — title support (succession/entity/probate)</t>
        </is>
      </c>
      <c r="Q230" s="808" t="inlineStr">
        <is>
          <t>Yes</t>
        </is>
      </c>
      <c r="R230" s="809" t="inlineStr">
        <is>
          <t>No</t>
        </is>
      </c>
      <c r="S230" s="809" t="inlineStr">
        <is>
          <t>Yes</t>
        </is>
      </c>
      <c r="T230" s="810" t="inlineStr">
        <is>
          <t>No</t>
        </is>
      </c>
      <c r="U230" s="814" t="inlineStr">
        <is>
          <t>Yes: 2 (legal supports)</t>
        </is>
      </c>
      <c r="V230" s="815" t="inlineStr">
        <is>
          <t>High</t>
        </is>
      </c>
      <c r="W230" s="806" t="inlineStr">
        <is>
          <t>Review — no exact prior-grantee match</t>
        </is>
      </c>
      <c r="X230" s="806" t="inlineStr">
        <is>
          <t>Review</t>
        </is>
      </c>
      <c r="Y230" s="806" t="inlineStr">
        <is>
          <t>Candidate 1 (helper — confirm from image)</t>
        </is>
      </c>
      <c r="Z230" s="806" t="inlineStr">
        <is>
          <t>Medium — helper value</t>
        </is>
      </c>
      <c r="AA230" s="807" t="inlineStr">
        <is>
          <t>Affidavit — Albert Earnest Fuchs to The Public (1583/389)</t>
        </is>
      </c>
      <c r="AB230" s="808" t="inlineStr">
        <is>
          <t>Needs source review: grantor source</t>
        </is>
      </c>
    </row>
    <row r="231" ht="216" customHeight="1">
      <c r="A231" s="806" t="inlineStr">
        <is>
          <t>1999-003363</t>
        </is>
      </c>
      <c r="B231" s="806" t="n"/>
      <c r="C231" s="806" t="inlineStr">
        <is>
          <t>MD</t>
        </is>
      </c>
      <c r="D231" s="806" t="inlineStr">
        <is>
          <t>1583/391</t>
        </is>
      </c>
      <c r="E231" s="807" t="n">
        <v>36270</v>
      </c>
      <c r="F231" s="808" t="n">
        <v>36270</v>
      </c>
      <c r="G231" s="809"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1" s="809" t="inlineStr">
        <is>
          <t>Lola F. Richrads</t>
        </is>
      </c>
      <c r="I231" s="810" t="inlineStr">
        <is>
          <t>NW/4 SE/4, S/2 SE/4, SW/4 NE/4 of 31-12N-24W (AOL)</t>
        </is>
      </c>
      <c r="J231" s="814" t="inlineStr">
        <is>
          <t>An undivided 11.457870/791.47 interest in and to all of the oil, gas and other minerals</t>
        </is>
      </c>
      <c r="K231" s="815" t="inlineStr">
        <is>
          <t>OKCountyRecords: 1999-003363</t>
        </is>
      </c>
      <c r="L231" s="806" t="inlineStr">
        <is>
          <t>Mineral; basis Conv Amt(dec). Gross=tract-map basis.</t>
        </is>
      </c>
      <c r="M231" s="806" t="inlineStr">
        <is>
          <t>CURRENT OWNER SOURCE</t>
        </is>
      </c>
      <c r="N231" s="806" t="n"/>
      <c r="O231" s="806" t="inlineStr">
        <is>
          <t>OUTSIDE LANDS</t>
        </is>
      </c>
      <c r="P231" s="807" t="inlineStr">
        <is>
          <t>Chain — minerals</t>
        </is>
      </c>
      <c r="Q231" s="808" t="inlineStr">
        <is>
          <t>Yes</t>
        </is>
      </c>
      <c r="R231" s="809" t="inlineStr">
        <is>
          <t>No</t>
        </is>
      </c>
      <c r="S231" s="809" t="inlineStr">
        <is>
          <t>Yes</t>
        </is>
      </c>
      <c r="T231" s="810" t="inlineStr">
        <is>
          <t>No</t>
        </is>
      </c>
      <c r="U231" s="814" t="inlineStr">
        <is>
          <t>Yes: 2 (legal supports)</t>
        </is>
      </c>
      <c r="V231" s="815" t="inlineStr">
        <is>
          <t>High</t>
        </is>
      </c>
      <c r="W231" s="806" t="inlineStr">
        <is>
          <t>Review — no exact prior-grantee match</t>
        </is>
      </c>
      <c r="X231" s="806" t="inlineStr">
        <is>
          <t>Review</t>
        </is>
      </c>
      <c r="Y231" s="806" t="inlineStr">
        <is>
          <t>Candidate 0.0144766952632443 (helper — confirm from image)</t>
        </is>
      </c>
      <c r="Z231" s="806" t="inlineStr">
        <is>
          <t>Medium — helper value</t>
        </is>
      </c>
      <c r="AA231" s="807" t="inlineStr">
        <is>
          <t>Mineral Deed — Eunice Evelyn Cook, to Lola F. Richrads (1583/391)</t>
        </is>
      </c>
      <c r="AB231" s="808" t="inlineStr">
        <is>
          <t>Needs source review: grantor source</t>
        </is>
      </c>
    </row>
    <row r="232" ht="216" customHeight="1">
      <c r="A232" s="806" t="inlineStr">
        <is>
          <t>1999-003365</t>
        </is>
      </c>
      <c r="B232" s="806" t="n"/>
      <c r="C232" s="806" t="inlineStr">
        <is>
          <t>MD</t>
        </is>
      </c>
      <c r="D232" s="806" t="inlineStr">
        <is>
          <t>1583/405</t>
        </is>
      </c>
      <c r="E232" s="807" t="n">
        <v>36270</v>
      </c>
      <c r="F232" s="808" t="n">
        <v>36270</v>
      </c>
      <c r="G232" s="809"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2" s="809" t="inlineStr">
        <is>
          <t>Jessie W. Fuchs</t>
        </is>
      </c>
      <c r="I232" s="810" t="inlineStr">
        <is>
          <t>NW/4 SE/4, S/2 SE/4, SW/4 NE/4 of 31-12N-24W (AOL)</t>
        </is>
      </c>
      <c r="J232" s="814" t="inlineStr">
        <is>
          <t>An undivided 22.915741/791.47 interest in and to all of the oil, gas and other minerals</t>
        </is>
      </c>
      <c r="K232" s="815" t="inlineStr">
        <is>
          <t>OKCountyRecords: 1999-003365</t>
        </is>
      </c>
      <c r="L232" s="806" t="inlineStr">
        <is>
          <t>Mineral; basis Conv Amt(dec). Gross=tract-map basis.</t>
        </is>
      </c>
      <c r="M232" s="806" t="inlineStr">
        <is>
          <t>CURRENT OWNER SOURCE</t>
        </is>
      </c>
      <c r="N232" s="806" t="n"/>
      <c r="O232" s="806" t="inlineStr">
        <is>
          <t>OUTSIDE LANDS</t>
        </is>
      </c>
      <c r="P232" s="807" t="inlineStr">
        <is>
          <t>Chain — minerals</t>
        </is>
      </c>
      <c r="Q232" s="808" t="inlineStr">
        <is>
          <t>Yes</t>
        </is>
      </c>
      <c r="R232" s="809" t="inlineStr">
        <is>
          <t>No</t>
        </is>
      </c>
      <c r="S232" s="809" t="inlineStr">
        <is>
          <t>Yes</t>
        </is>
      </c>
      <c r="T232" s="810" t="inlineStr">
        <is>
          <t>No</t>
        </is>
      </c>
      <c r="U232" s="814" t="inlineStr">
        <is>
          <t>Yes: 2 (legal supports)</t>
        </is>
      </c>
      <c r="V232" s="815" t="inlineStr">
        <is>
          <t>High</t>
        </is>
      </c>
      <c r="W232" s="806" t="inlineStr">
        <is>
          <t>Review — no exact prior-grantee match</t>
        </is>
      </c>
      <c r="X232" s="806" t="inlineStr">
        <is>
          <t>Review</t>
        </is>
      </c>
      <c r="Y232" s="806" t="inlineStr">
        <is>
          <t>Candidate 0.0289533917899605 (helper — confirm from image)</t>
        </is>
      </c>
      <c r="Z232" s="806" t="inlineStr">
        <is>
          <t>Medium — helper value</t>
        </is>
      </c>
      <c r="AA232" s="807" t="inlineStr">
        <is>
          <t>Mineral Deed — Eunice Evelyn Cook, to Jessie W. Fuchs (1583/405)</t>
        </is>
      </c>
      <c r="AB232" s="808" t="inlineStr">
        <is>
          <t>Needs source review: grantor source</t>
        </is>
      </c>
    </row>
    <row r="233" ht="216" customHeight="1">
      <c r="A233" s="806" t="inlineStr">
        <is>
          <t>1999-003366</t>
        </is>
      </c>
      <c r="B233" s="806" t="n"/>
      <c r="C233" s="806" t="inlineStr">
        <is>
          <t>MD</t>
        </is>
      </c>
      <c r="D233" s="806" t="inlineStr">
        <is>
          <t>1583/412</t>
        </is>
      </c>
      <c r="E233" s="807" t="n">
        <v>36270</v>
      </c>
      <c r="F233" s="808" t="n">
        <v>36270</v>
      </c>
      <c r="G233" s="809"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3" s="809" t="inlineStr">
        <is>
          <t>Raymond M. Fuchs</t>
        </is>
      </c>
      <c r="I233" s="810" t="inlineStr">
        <is>
          <t>NW/4 SE/4, S/2 SE/4, SW/4 NE/4 of 31-12N-24W (AOL)</t>
        </is>
      </c>
      <c r="J233" s="814" t="inlineStr">
        <is>
          <t>An undivided 22.915741/791.47 interest in and to all of the oil, gas and other minerals</t>
        </is>
      </c>
      <c r="K233" s="815" t="inlineStr">
        <is>
          <t>OKCountyRecords: 1999-003366</t>
        </is>
      </c>
      <c r="L233" s="806" t="inlineStr">
        <is>
          <t>Mineral; basis Conv Amt(dec). Gross=tract-map basis.</t>
        </is>
      </c>
      <c r="M233" s="806" t="inlineStr">
        <is>
          <t>CURRENT OWNER SOURCE</t>
        </is>
      </c>
      <c r="N233" s="806" t="n"/>
      <c r="O233" s="806" t="inlineStr">
        <is>
          <t>OUTSIDE LANDS</t>
        </is>
      </c>
      <c r="P233" s="807" t="inlineStr">
        <is>
          <t>Chain — minerals</t>
        </is>
      </c>
      <c r="Q233" s="808" t="inlineStr">
        <is>
          <t>Yes</t>
        </is>
      </c>
      <c r="R233" s="809" t="inlineStr">
        <is>
          <t>No</t>
        </is>
      </c>
      <c r="S233" s="809" t="inlineStr">
        <is>
          <t>Yes</t>
        </is>
      </c>
      <c r="T233" s="810" t="inlineStr">
        <is>
          <t>No</t>
        </is>
      </c>
      <c r="U233" s="814" t="inlineStr">
        <is>
          <t>Yes: 2 (legal supports)</t>
        </is>
      </c>
      <c r="V233" s="815" t="inlineStr">
        <is>
          <t>High</t>
        </is>
      </c>
      <c r="W233" s="806" t="inlineStr">
        <is>
          <t>Review — no exact prior-grantee match</t>
        </is>
      </c>
      <c r="X233" s="806" t="inlineStr">
        <is>
          <t>Review</t>
        </is>
      </c>
      <c r="Y233" s="806" t="inlineStr">
        <is>
          <t>Candidate 0.0289533917899605 (helper — confirm from image)</t>
        </is>
      </c>
      <c r="Z233" s="806" t="inlineStr">
        <is>
          <t>Medium — helper value</t>
        </is>
      </c>
      <c r="AA233" s="807" t="inlineStr">
        <is>
          <t>Mineral Deed — Eunice Evelyn Cook, to Raymond M. Fuchs (1583/412)</t>
        </is>
      </c>
      <c r="AB233" s="808" t="inlineStr">
        <is>
          <t>Needs source review: grantor source</t>
        </is>
      </c>
    </row>
    <row r="234" ht="216" customHeight="1">
      <c r="A234" s="806" t="inlineStr">
        <is>
          <t>1999-003367</t>
        </is>
      </c>
      <c r="B234" s="806" t="n"/>
      <c r="C234" s="806" t="inlineStr">
        <is>
          <t>MD</t>
        </is>
      </c>
      <c r="D234" s="806" t="inlineStr">
        <is>
          <t>1583/419</t>
        </is>
      </c>
      <c r="E234" s="807" t="n">
        <v>36270</v>
      </c>
      <c r="F234" s="808" t="n">
        <v>36270</v>
      </c>
      <c r="G234" s="809"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4" s="809" t="inlineStr">
        <is>
          <t>Isa May Smith</t>
        </is>
      </c>
      <c r="I234" s="810" t="inlineStr">
        <is>
          <t>NW/4 SE/4, S/2 SE/4, SW/4 NE/4 of 31-12N-24W (AOL)</t>
        </is>
      </c>
      <c r="J234" s="811" t="inlineStr">
        <is>
          <t>An undivided 28.644676/791.47 interest in and to all of the oil, gas and other minerals</t>
        </is>
      </c>
      <c r="K234" s="815" t="inlineStr">
        <is>
          <t>OKCountyRecords: 1999-003367</t>
        </is>
      </c>
      <c r="L234" s="806" t="inlineStr">
        <is>
          <t>Mineral; basis Conv Amt(dec). Gross=tract-map basis.</t>
        </is>
      </c>
      <c r="M234" s="806" t="inlineStr">
        <is>
          <t>CURRENT OWNER SOURCE</t>
        </is>
      </c>
      <c r="N234" s="806" t="n"/>
      <c r="O234" s="806" t="inlineStr">
        <is>
          <t>OUTSIDE LANDS</t>
        </is>
      </c>
      <c r="P234" s="807" t="inlineStr">
        <is>
          <t>Chain — minerals</t>
        </is>
      </c>
      <c r="Q234" s="808" t="inlineStr">
        <is>
          <t>Yes</t>
        </is>
      </c>
      <c r="R234" s="809" t="inlineStr">
        <is>
          <t>No</t>
        </is>
      </c>
      <c r="S234" s="809" t="inlineStr">
        <is>
          <t>Yes</t>
        </is>
      </c>
      <c r="T234" s="810" t="inlineStr">
        <is>
          <t>No</t>
        </is>
      </c>
      <c r="U234" s="811" t="inlineStr">
        <is>
          <t>Yes: 2 (legal supports)</t>
        </is>
      </c>
      <c r="V234" s="815" t="inlineStr">
        <is>
          <t>High</t>
        </is>
      </c>
      <c r="W234" s="806" t="inlineStr">
        <is>
          <t>Review — no exact prior-grantee match</t>
        </is>
      </c>
      <c r="X234" s="806" t="inlineStr">
        <is>
          <t>Review</t>
        </is>
      </c>
      <c r="Y234" s="806" t="inlineStr">
        <is>
          <t>Candidate 0.0361917394215826 (helper — confirm from image)</t>
        </is>
      </c>
      <c r="Z234" s="806" t="inlineStr">
        <is>
          <t>Medium — helper value</t>
        </is>
      </c>
      <c r="AA234" s="807" t="inlineStr">
        <is>
          <t>Mineral Deed — Eunice Evelyn Cook, to Isa May Smith (1583/419)</t>
        </is>
      </c>
      <c r="AB234" s="808" t="inlineStr">
        <is>
          <t>Needs source review: grantor source</t>
        </is>
      </c>
    </row>
    <row r="235" ht="216" customHeight="1">
      <c r="A235" s="806" t="inlineStr">
        <is>
          <t>1999-003368</t>
        </is>
      </c>
      <c r="B235" s="806" t="n"/>
      <c r="C235" s="806" t="inlineStr">
        <is>
          <t>MD</t>
        </is>
      </c>
      <c r="D235" s="806" t="inlineStr">
        <is>
          <t>1583/426</t>
        </is>
      </c>
      <c r="E235" s="807" t="n">
        <v>36270</v>
      </c>
      <c r="F235" s="808" t="n">
        <v>36270</v>
      </c>
      <c r="G235" s="809"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5" s="809" t="inlineStr">
        <is>
          <t>Ocie H. Fuchs and Albert E. Fuchs, as Trustees of the Fuchs Family</t>
        </is>
      </c>
      <c r="I235" s="810" t="inlineStr">
        <is>
          <t>NW/4 SE/4, S/2 SE/4, SW/4 NE/4 of 31-12N-24W (AOL)</t>
        </is>
      </c>
      <c r="J235" s="811" t="inlineStr">
        <is>
          <t>An undivided 4.8329635/791.47 interest</t>
        </is>
      </c>
      <c r="K235" s="815" t="inlineStr">
        <is>
          <t>OKCountyRecords: 1999-003368</t>
        </is>
      </c>
      <c r="L235" s="806" t="inlineStr">
        <is>
          <t>Mineral; basis Conv Amt(dec). Gross=tract-map basis.</t>
        </is>
      </c>
      <c r="M235" s="806" t="inlineStr">
        <is>
          <t>CURRENT OWNER SOURCE</t>
        </is>
      </c>
      <c r="N235" s="806" t="n"/>
      <c r="O235" s="806" t="inlineStr">
        <is>
          <t>OUTSIDE LANDS</t>
        </is>
      </c>
      <c r="P235" s="807" t="inlineStr">
        <is>
          <t>Chain — minerals</t>
        </is>
      </c>
      <c r="Q235" s="808" t="inlineStr">
        <is>
          <t>Yes</t>
        </is>
      </c>
      <c r="R235" s="809" t="inlineStr">
        <is>
          <t>No</t>
        </is>
      </c>
      <c r="S235" s="809" t="inlineStr">
        <is>
          <t>Yes</t>
        </is>
      </c>
      <c r="T235" s="810" t="inlineStr">
        <is>
          <t>No</t>
        </is>
      </c>
      <c r="U235" s="811" t="inlineStr">
        <is>
          <t>Yes: 2 (legal supports)</t>
        </is>
      </c>
      <c r="V235" s="815" t="inlineStr">
        <is>
          <t>High</t>
        </is>
      </c>
      <c r="W235" s="806" t="inlineStr">
        <is>
          <t>Review — no exact prior-grantee match</t>
        </is>
      </c>
      <c r="X235" s="806" t="inlineStr">
        <is>
          <t>Review</t>
        </is>
      </c>
      <c r="Y235" s="806" t="inlineStr">
        <is>
          <t>Candidate 0.00610631293668743 (helper — confirm from image)</t>
        </is>
      </c>
      <c r="Z235" s="806" t="inlineStr">
        <is>
          <t>Medium — helper value</t>
        </is>
      </c>
      <c r="AA235" s="807" t="inlineStr">
        <is>
          <t>Mineral Deed — Eunice Evelyn Cook, to Ocie H. Fuchs and Albert E. Fu (1583/426)</t>
        </is>
      </c>
      <c r="AB235" s="808" t="inlineStr">
        <is>
          <t>Needs source review: grantor source</t>
        </is>
      </c>
    </row>
    <row r="236" ht="216" customHeight="1">
      <c r="A236" s="806" t="inlineStr">
        <is>
          <t>1999-003364</t>
        </is>
      </c>
      <c r="B236" s="806" t="n"/>
      <c r="C236" s="806" t="inlineStr">
        <is>
          <t>MD</t>
        </is>
      </c>
      <c r="D236" s="806" t="inlineStr">
        <is>
          <t>1583/398</t>
        </is>
      </c>
      <c r="E236" s="807" t="n">
        <v>36270</v>
      </c>
      <c r="F236" s="808" t="n">
        <v>36270</v>
      </c>
      <c r="G236" s="809"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6" s="809" t="inlineStr">
        <is>
          <t>Mark J. Fuchs</t>
        </is>
      </c>
      <c r="I236" s="810" t="inlineStr">
        <is>
          <t>NW/4 SE/4, S/2 SE/4, SW/4 NE/4 of 31-12N-24W (AOL)</t>
        </is>
      </c>
      <c r="J236" s="811" t="inlineStr">
        <is>
          <t>An undivided 5.728935/791.47 interest in and to all of the oil, gas and other minerals</t>
        </is>
      </c>
      <c r="K236" s="815" t="inlineStr">
        <is>
          <t>OKCountyRecords: 1999-003364</t>
        </is>
      </c>
      <c r="L236" s="806" t="inlineStr">
        <is>
          <t>Mineral; basis Conv Amt(dec). Gross=tract-map basis.</t>
        </is>
      </c>
      <c r="M236" s="806" t="inlineStr">
        <is>
          <t>CURRENT OWNER SOURCE</t>
        </is>
      </c>
      <c r="N236" s="806" t="n"/>
      <c r="O236" s="806" t="inlineStr">
        <is>
          <t>OUTSIDE LANDS</t>
        </is>
      </c>
      <c r="P236" s="807" t="inlineStr">
        <is>
          <t>Chain — minerals</t>
        </is>
      </c>
      <c r="Q236" s="808" t="inlineStr">
        <is>
          <t>Yes</t>
        </is>
      </c>
      <c r="R236" s="809" t="inlineStr">
        <is>
          <t>No</t>
        </is>
      </c>
      <c r="S236" s="809" t="inlineStr">
        <is>
          <t>Yes</t>
        </is>
      </c>
      <c r="T236" s="810" t="inlineStr">
        <is>
          <t>No</t>
        </is>
      </c>
      <c r="U236" s="811" t="inlineStr">
        <is>
          <t>Yes: 2 (legal supports)</t>
        </is>
      </c>
      <c r="V236" s="815" t="inlineStr">
        <is>
          <t>High</t>
        </is>
      </c>
      <c r="W236" s="806" t="inlineStr">
        <is>
          <t>Review — no exact prior-grantee match</t>
        </is>
      </c>
      <c r="X236" s="806" t="inlineStr">
        <is>
          <t>Review</t>
        </is>
      </c>
      <c r="Y236" s="806" t="inlineStr">
        <is>
          <t>Candidate 0.00723834763162217 (helper — confirm from image)</t>
        </is>
      </c>
      <c r="Z236" s="806" t="inlineStr">
        <is>
          <t>Medium — helper value</t>
        </is>
      </c>
      <c r="AA236" s="807" t="inlineStr">
        <is>
          <t>Mineral Deed — Eunice Evelyn Cook, to Mark J. Fuchs (1583/398)</t>
        </is>
      </c>
      <c r="AB236" s="808" t="inlineStr">
        <is>
          <t>Needs source review: grantor source</t>
        </is>
      </c>
    </row>
    <row r="237" ht="96" customHeight="1">
      <c r="A237" s="806" t="inlineStr">
        <is>
          <t>2016-002265</t>
        </is>
      </c>
      <c r="B237" s="806" t="n"/>
      <c r="C237" s="806" t="inlineStr">
        <is>
          <t>Certificate</t>
        </is>
      </c>
      <c r="D237" s="806" t="inlineStr">
        <is>
          <t>2348/288</t>
        </is>
      </c>
      <c r="E237" s="807" t="n">
        <v>36389</v>
      </c>
      <c r="F237" s="808" t="n">
        <v>42642</v>
      </c>
      <c r="G237" s="809" t="inlineStr">
        <is>
          <t>Bryan Living Trust,
Marilyn K. Bryan, Trustee,
Norman B. Bryan, Trustee</t>
        </is>
      </c>
      <c r="H237" s="809" t="inlineStr">
        <is>
          <t>The Public</t>
        </is>
      </c>
      <c r="I237" s="810" t="inlineStr">
        <is>
          <t>SE/4 SW/4 Lot 4 of 31-12N-24W (AOL)</t>
        </is>
      </c>
      <c r="J237" s="814" t="inlineStr">
        <is>
          <t>Trust</t>
        </is>
      </c>
      <c r="K237" s="815" t="inlineStr">
        <is>
          <t>OKCountyRecords: 2016-002265</t>
        </is>
      </c>
      <c r="L237" s="806" t="inlineStr">
        <is>
          <t>Other (non-mineral; excluded from mineral NMA). Gross=tract-map basis.</t>
        </is>
      </c>
      <c r="M237" s="806" t="inlineStr">
        <is>
          <t>OK</t>
        </is>
      </c>
      <c r="N237" s="806" t="inlineStr">
        <is>
          <t>Non-conveying — notice/affidavit/address change (The Public).</t>
        </is>
      </c>
      <c r="O237" s="806" t="inlineStr">
        <is>
          <t>OUTSIDE LANDS</t>
        </is>
      </c>
      <c r="P237" s="807" t="inlineStr">
        <is>
          <t>Chain — title support (succession/entity/probate)</t>
        </is>
      </c>
      <c r="Q237" s="808" t="inlineStr">
        <is>
          <t>Yes</t>
        </is>
      </c>
      <c r="R237" s="809" t="inlineStr">
        <is>
          <t>No</t>
        </is>
      </c>
      <c r="S237" s="809" t="inlineStr">
        <is>
          <t>Yes</t>
        </is>
      </c>
      <c r="T237" s="810" t="inlineStr">
        <is>
          <t>No</t>
        </is>
      </c>
      <c r="U237" s="814" t="inlineStr">
        <is>
          <t>Legal maps to 5, 9; helper says 5, 6</t>
        </is>
      </c>
      <c r="V237" s="815" t="inlineStr">
        <is>
          <t>Review</t>
        </is>
      </c>
      <c r="W237" s="806" t="inlineStr">
        <is>
          <t>Review — no exact prior-grantee match</t>
        </is>
      </c>
      <c r="X237" s="806" t="inlineStr">
        <is>
          <t>Yes — on Tract 5 owner list</t>
        </is>
      </c>
      <c r="Y237" s="806" t="inlineStr">
        <is>
          <t>Interest amount needs review</t>
        </is>
      </c>
      <c r="Z237" s="806" t="inlineStr">
        <is>
          <t>Review</t>
        </is>
      </c>
      <c r="AA237" s="807" t="inlineStr">
        <is>
          <t>Certificate — Bryan Living Trust, to The Public (2348/288)</t>
        </is>
      </c>
      <c r="AB237" s="808" t="inlineStr">
        <is>
          <t>Needs source review: tract, grantor source, interest amount</t>
        </is>
      </c>
    </row>
    <row r="238" ht="60" customHeight="1">
      <c r="A238" s="806" t="inlineStr">
        <is>
          <t>1999-005522</t>
        </is>
      </c>
      <c r="B238" s="806" t="n"/>
      <c r="C238" s="806" t="inlineStr">
        <is>
          <t>QCD</t>
        </is>
      </c>
      <c r="D238" s="806" t="inlineStr">
        <is>
          <t>1597/174</t>
        </is>
      </c>
      <c r="E238" s="807" t="n">
        <v>36481</v>
      </c>
      <c r="F238" s="808" t="n">
        <v>36481</v>
      </c>
      <c r="G238" s="809" t="inlineStr">
        <is>
          <t>Jack Mahoney</t>
        </is>
      </c>
      <c r="H238" s="809" t="inlineStr">
        <is>
          <t>The Mahoney Childrens Trust</t>
        </is>
      </c>
      <c r="I238" s="810" t="inlineStr">
        <is>
          <t>All of 31-12N-24W (AOL)</t>
        </is>
      </c>
      <c r="J238" s="814" t="inlineStr">
        <is>
          <t>ARTI</t>
        </is>
      </c>
      <c r="K238" s="815" t="inlineStr">
        <is>
          <t>OKCountyRecords: 1999-005522</t>
        </is>
      </c>
      <c r="L238" s="806" t="inlineStr">
        <is>
          <t>Surface (non-mineral; excluded from mineral NMA). All-section coverage. Gross=tract-map basis.</t>
        </is>
      </c>
      <c r="M238" s="806" t="inlineStr">
        <is>
          <t>CURRENT OWNER SOURCE</t>
        </is>
      </c>
      <c r="N238" s="806" t="n"/>
      <c r="O238" s="806" t="inlineStr">
        <is>
          <t>OUTSIDE LANDS</t>
        </is>
      </c>
      <c r="P238" s="807" t="inlineStr">
        <is>
          <t>Chain — deed (confirm minerals vs surface from instrument)</t>
        </is>
      </c>
      <c r="Q238" s="808" t="inlineStr">
        <is>
          <t>Yes</t>
        </is>
      </c>
      <c r="R238" s="809" t="inlineStr">
        <is>
          <t>No</t>
        </is>
      </c>
      <c r="S238" s="809" t="inlineStr">
        <is>
          <t>Review</t>
        </is>
      </c>
      <c r="T238" s="810" t="inlineStr">
        <is>
          <t>No</t>
        </is>
      </c>
      <c r="U238" s="814" t="inlineStr">
        <is>
          <t>Yes: 1, 8 (broad legal)</t>
        </is>
      </c>
      <c r="V238" s="815" t="inlineStr">
        <is>
          <t>Medium</t>
        </is>
      </c>
      <c r="W238" s="806" t="inlineStr">
        <is>
          <t>Review — no exact prior-grantee match</t>
        </is>
      </c>
      <c r="X238" s="806" t="inlineStr">
        <is>
          <t>Review</t>
        </is>
      </c>
      <c r="Y238" s="806" t="inlineStr">
        <is>
          <t>Candidate 1 (helper — confirm from image)</t>
        </is>
      </c>
      <c r="Z238" s="806" t="inlineStr">
        <is>
          <t>Medium — helper value</t>
        </is>
      </c>
      <c r="AA238" s="807" t="inlineStr">
        <is>
          <t>Quit Claim Deed — Jack Mahoney to The Mahoney Childrens Trust (1597/174)</t>
        </is>
      </c>
      <c r="AB238" s="808" t="inlineStr">
        <is>
          <t>Needs source review: grantor source</t>
        </is>
      </c>
    </row>
    <row r="239" ht="84" customHeight="1">
      <c r="A239" s="806" t="inlineStr">
        <is>
          <t>1999-005936</t>
        </is>
      </c>
      <c r="B239" s="806" t="n"/>
      <c r="C239" s="806" t="inlineStr">
        <is>
          <t>Decree</t>
        </is>
      </c>
      <c r="D239" s="806" t="inlineStr">
        <is>
          <t>1600/1</t>
        </is>
      </c>
      <c r="E239" s="807" t="n">
        <v>36511</v>
      </c>
      <c r="F239" s="808" t="n">
        <v>36511</v>
      </c>
      <c r="G239" s="809" t="inlineStr">
        <is>
          <t>Roger Mills County Court
RE: In the Matter of the Estate of Letty Jane Atha, Deceased</t>
        </is>
      </c>
      <c r="H239" s="809" t="inlineStr">
        <is>
          <t>Charles Allen Atha</t>
        </is>
      </c>
      <c r="I239" s="810" t="inlineStr">
        <is>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239" s="814" t="inlineStr">
        <is>
          <t>ARTI, An undivided 23 acre interest in and to the OIL, GAS AND OTHER MINERALS</t>
        </is>
      </c>
      <c r="K239" s="815" t="inlineStr">
        <is>
          <t>OKCountyRecords: 1999-005936</t>
        </is>
      </c>
      <c r="L239" s="806" t="inlineStr">
        <is>
          <t>Mineral; basis Conv Amt(dec). Gross=tract-map basis.</t>
        </is>
      </c>
      <c r="M239" s="806" t="inlineStr">
        <is>
          <t>CURRENT OWNER SOURCE</t>
        </is>
      </c>
      <c r="N239" s="806" t="n"/>
      <c r="O239" s="806" t="inlineStr">
        <is>
          <t>MINERAL DEED</t>
        </is>
      </c>
      <c r="P239" s="807" t="inlineStr">
        <is>
          <t>Chain — title support (succession/entity/probate)</t>
        </is>
      </c>
      <c r="Q239" s="808" t="inlineStr">
        <is>
          <t>Yes</t>
        </is>
      </c>
      <c r="R239" s="809" t="inlineStr">
        <is>
          <t>No</t>
        </is>
      </c>
      <c r="S239" s="809" t="inlineStr">
        <is>
          <t>Yes</t>
        </is>
      </c>
      <c r="T239" s="810" t="inlineStr">
        <is>
          <t>No</t>
        </is>
      </c>
      <c r="U239" s="814" t="inlineStr">
        <is>
          <t>Yes: 4, 5 (broad legal)</t>
        </is>
      </c>
      <c r="V239" s="815" t="inlineStr">
        <is>
          <t>Medium</t>
        </is>
      </c>
      <c r="W239" s="806" t="inlineStr">
        <is>
          <t>Review — no exact prior-grantee match</t>
        </is>
      </c>
      <c r="X239" s="806" t="inlineStr">
        <is>
          <t>Yes — on Tract 4 owner list</t>
        </is>
      </c>
      <c r="Y239" s="806" t="inlineStr">
        <is>
          <t>Candidate 1 (helper — confirm from image)</t>
        </is>
      </c>
      <c r="Z239" s="806" t="inlineStr">
        <is>
          <t>Medium — helper value</t>
        </is>
      </c>
      <c r="AA239" s="807" t="inlineStr">
        <is>
          <t>Decree — Roger Mills County Court to Charles Allen Atha (1600/1)</t>
        </is>
      </c>
      <c r="AB239" s="808" t="inlineStr">
        <is>
          <t>Needs source review: grantor source</t>
        </is>
      </c>
    </row>
    <row r="240" ht="72" customHeight="1">
      <c r="A240" s="806" t="inlineStr">
        <is>
          <t>2000-006764</t>
        </is>
      </c>
      <c r="B240" s="806" t="n"/>
      <c r="C240" s="806" t="inlineStr">
        <is>
          <t>Proof of Death</t>
        </is>
      </c>
      <c r="D240" s="806" t="inlineStr">
        <is>
          <t>1604/455</t>
        </is>
      </c>
      <c r="E240" s="807" t="n">
        <v>36572</v>
      </c>
      <c r="F240" s="808" t="n">
        <v>36572</v>
      </c>
      <c r="G240" s="809" t="inlineStr">
        <is>
          <t>Nanalee Faye Barnett</t>
        </is>
      </c>
      <c r="H240" s="809" t="inlineStr">
        <is>
          <t>The Public
RE: J.E. Barnett, Deceased
Heirs:
Nanalee Faye Barnett, 1/2,
Karen Barnett Taylor, 1/4,
Jacqueline Barnett Logan, 1/4</t>
        </is>
      </c>
      <c r="I240" s="810" t="inlineStr">
        <is>
          <t>E/2 NW/4, N/2 NE/4 SW/4, NE/4 SE/4, SE/4 NE/4 of 31-12N-24W</t>
        </is>
      </c>
      <c r="J240" s="817" t="inlineStr">
        <is>
          <t>ARTI, J. E. Barnett died on 11/7/1990
Chain note: source of title — OUTSIDE LANDS 1975-000869 at 176/144, Marie Lister to J. E. Barnett, covering E/2 NW/4, SE/4 NE/4, NE/4 SE/4, N/2 NE/4 SW/4 of 31-12N-24W (AOL), interest stated: 10/260 interest in 2 sections. Confirm source instrument before relying on this conveyance.</t>
        </is>
      </c>
      <c r="K240" s="815" t="inlineStr">
        <is>
          <t>OKCountyRecords: 2000-006764</t>
        </is>
      </c>
      <c r="L240" s="806" t="inlineStr">
        <is>
          <t>Mineral; basis Conv Amt(dec). grantor indexed as 'The Public' — confirm source instrument. Gross=tract-map basis.</t>
        </is>
      </c>
      <c r="M240" s="806" t="inlineStr">
        <is>
          <t>REVIEW</t>
        </is>
      </c>
      <c r="N240" s="806" t="inlineStr">
        <is>
          <t>Confirm conveyed mineral acreage from instrument image — named party indexed under 'The Public' (affidavit/notice); identity resolved.</t>
        </is>
      </c>
      <c r="O240" s="806" t="inlineStr">
        <is>
          <t>OUTSIDE LANDS</t>
        </is>
      </c>
      <c r="P240" s="807" t="inlineStr">
        <is>
          <t>Chain — title support (succession/entity/probate)</t>
        </is>
      </c>
      <c r="Q240" s="808" t="inlineStr">
        <is>
          <t>Yes</t>
        </is>
      </c>
      <c r="R240" s="809" t="inlineStr">
        <is>
          <t>No</t>
        </is>
      </c>
      <c r="S240" s="809" t="inlineStr">
        <is>
          <t>Yes</t>
        </is>
      </c>
      <c r="T240" s="810" t="inlineStr">
        <is>
          <t>No</t>
        </is>
      </c>
      <c r="U240" s="816" t="inlineStr">
        <is>
          <t>Legal maps to 1, 3, 4, 7, 10; helper says 1, 3, 4, 7, 8</t>
        </is>
      </c>
      <c r="V240" s="815" t="inlineStr">
        <is>
          <t>Review</t>
        </is>
      </c>
      <c r="W240" s="806" t="inlineStr">
        <is>
          <t>Review — no exact prior-grantee match</t>
        </is>
      </c>
      <c r="X240" s="806" t="inlineStr">
        <is>
          <t>Yes — on Tract 3 owner list</t>
        </is>
      </c>
      <c r="Y240" s="806" t="inlineStr">
        <is>
          <t>Candidate 1 (helper — confirm from image)</t>
        </is>
      </c>
      <c r="Z240" s="806" t="inlineStr">
        <is>
          <t>Medium — helper value</t>
        </is>
      </c>
      <c r="AA240" s="807" t="inlineStr">
        <is>
          <t>Proof of Death — Nanalee Faye Barnett to The Public (1604/455)</t>
        </is>
      </c>
      <c r="AB240" s="808" t="inlineStr">
        <is>
          <t>Needs source review: tract, grantor source</t>
        </is>
      </c>
    </row>
    <row r="241" ht="72" customHeight="1">
      <c r="A241" s="806" t="inlineStr">
        <is>
          <t>2000-007685</t>
        </is>
      </c>
      <c r="B241" s="806" t="n"/>
      <c r="C241" s="806" t="inlineStr">
        <is>
          <t>MD</t>
        </is>
      </c>
      <c r="D241" s="806" t="inlineStr">
        <is>
          <t>1611/503</t>
        </is>
      </c>
      <c r="E241" s="807" t="n">
        <v>36647</v>
      </c>
      <c r="F241" s="808" t="n">
        <v>36647</v>
      </c>
      <c r="G241" s="809" t="inlineStr">
        <is>
          <t>Fer-Scher Exploration, LLC</t>
        </is>
      </c>
      <c r="H241" s="809" t="inlineStr">
        <is>
          <t>Aspen Minerals Group</t>
        </is>
      </c>
      <c r="I241" s="810" t="inlineStr">
        <is>
          <t>E/2 NW/4, N/2 NE/4 SW/4, NE/4 SE/4, SE/4 NE/4 of 31-12N-24W (AOL)</t>
        </is>
      </c>
      <c r="J241" s="816" t="inlineStr">
        <is>
          <t>ARTI</t>
        </is>
      </c>
      <c r="K241" s="815" t="inlineStr">
        <is>
          <t>OKCountyRecords: 2000-007685</t>
        </is>
      </c>
      <c r="L241" s="806" t="inlineStr">
        <is>
          <t>Mineral; basis Conv Amt(dec). Gross=tract-map basis.</t>
        </is>
      </c>
      <c r="M241" s="806" t="inlineStr">
        <is>
          <t>CURRENT OWNER SOURCE</t>
        </is>
      </c>
      <c r="N241" s="806" t="n"/>
      <c r="O241" s="806" t="inlineStr">
        <is>
          <t>OUTSIDE LANDS</t>
        </is>
      </c>
      <c r="P241" s="807" t="inlineStr">
        <is>
          <t>Chain — minerals</t>
        </is>
      </c>
      <c r="Q241" s="808" t="inlineStr">
        <is>
          <t>Yes</t>
        </is>
      </c>
      <c r="R241" s="809" t="inlineStr">
        <is>
          <t>No</t>
        </is>
      </c>
      <c r="S241" s="809" t="inlineStr">
        <is>
          <t>Yes</t>
        </is>
      </c>
      <c r="T241" s="810" t="inlineStr">
        <is>
          <t>No</t>
        </is>
      </c>
      <c r="U241" s="816" t="inlineStr">
        <is>
          <t>Legal maps to 1, 3, 4, 7, 10; helper says 1, 3, 4, 7, 8</t>
        </is>
      </c>
      <c r="V241" s="815" t="inlineStr">
        <is>
          <t>Review</t>
        </is>
      </c>
      <c r="W241" s="806" t="inlineStr">
        <is>
          <t>Review — no exact prior-grantee match</t>
        </is>
      </c>
      <c r="X241" s="806" t="inlineStr">
        <is>
          <t>Yes — on Tract 3 owner list</t>
        </is>
      </c>
      <c r="Y241" s="806" t="inlineStr">
        <is>
          <t>Candidate 1 (helper — confirm from image)</t>
        </is>
      </c>
      <c r="Z241" s="806" t="inlineStr">
        <is>
          <t>Medium — helper value</t>
        </is>
      </c>
      <c r="AA241" s="807" t="inlineStr">
        <is>
          <t>Mineral Deed — Fer-Scher Exploration, LLC to Aspen Minerals Group (1611/503)</t>
        </is>
      </c>
      <c r="AB241" s="808" t="inlineStr">
        <is>
          <t>Needs source review: tract, grantor source</t>
        </is>
      </c>
    </row>
    <row r="242" ht="60" customHeight="1">
      <c r="A242" s="806" t="inlineStr">
        <is>
          <t>2000-010180</t>
        </is>
      </c>
      <c r="B242" s="806" t="n"/>
      <c r="C242" s="806" t="inlineStr">
        <is>
          <t>QCMD</t>
        </is>
      </c>
      <c r="D242" s="806" t="inlineStr">
        <is>
          <t>1625/440</t>
        </is>
      </c>
      <c r="E242" s="807" t="n">
        <v>36802</v>
      </c>
      <c r="F242" s="808" t="n">
        <v>36815</v>
      </c>
      <c r="G242" s="809" t="inlineStr">
        <is>
          <t>Melinda McCaul Mulvihill, Trustee of the "Melinda McCaul Mulvihill Trust" under Trust Agreement dated August 30, 1995</t>
        </is>
      </c>
      <c r="H242" s="809" t="inlineStr">
        <is>
          <t>Stephen M. Criser, Trustee of the "RIVE Lind McCAUL TRUST" under Trust Agreement dated August 11, 1995, and Amendment dated February 17, 1998</t>
        </is>
      </c>
      <c r="I242" s="810" t="inlineStr">
        <is>
          <t>NW/4 SE/4, S/2 SE/4, SW/4 NE/4 of 31-12N-24W (AOL)</t>
        </is>
      </c>
      <c r="J242" s="811" t="inlineStr">
        <is>
          <t>ARTI</t>
        </is>
      </c>
      <c r="K242" s="815" t="inlineStr">
        <is>
          <t>OKCountyRecords: 2000-010180</t>
        </is>
      </c>
      <c r="L242" s="806" t="inlineStr">
        <is>
          <t>Mineral; basis Conv Amt(dec). Gross=tract-map basis.</t>
        </is>
      </c>
      <c r="M242" s="806" t="inlineStr">
        <is>
          <t>CURRENT OWNER SOURCE</t>
        </is>
      </c>
      <c r="N242" s="806" t="n"/>
      <c r="O242" s="806" t="inlineStr">
        <is>
          <t>OUTSIDE LANDS</t>
        </is>
      </c>
      <c r="P242" s="807" t="inlineStr">
        <is>
          <t>Chain — minerals</t>
        </is>
      </c>
      <c r="Q242" s="808" t="inlineStr">
        <is>
          <t>Yes</t>
        </is>
      </c>
      <c r="R242" s="809" t="inlineStr">
        <is>
          <t>No</t>
        </is>
      </c>
      <c r="S242" s="809" t="inlineStr">
        <is>
          <t>Yes</t>
        </is>
      </c>
      <c r="T242" s="810" t="inlineStr">
        <is>
          <t>No</t>
        </is>
      </c>
      <c r="U242" s="811" t="inlineStr">
        <is>
          <t>Yes: 2 (legal supports)</t>
        </is>
      </c>
      <c r="V242" s="815" t="inlineStr">
        <is>
          <t>High</t>
        </is>
      </c>
      <c r="W242" s="806" t="inlineStr">
        <is>
          <t>Probable — name-normalized match to Runsheet 226 grantee; confirm</t>
        </is>
      </c>
      <c r="X242" s="806" t="inlineStr">
        <is>
          <t>Review</t>
        </is>
      </c>
      <c r="Y242" s="806" t="inlineStr">
        <is>
          <t>Candidate 1 (helper — confirm from image)</t>
        </is>
      </c>
      <c r="Z242" s="806" t="inlineStr">
        <is>
          <t>Medium — helper value</t>
        </is>
      </c>
      <c r="AA242" s="807" t="inlineStr">
        <is>
          <t>Quit Claim Mineral Deed — Melinda McCaul Mulvihill, Trus to Stephen M. Criser, Trustee of (1625/440)</t>
        </is>
      </c>
      <c r="AB242" s="808" t="inlineStr">
        <is>
          <t>Needs source review: grantor source</t>
        </is>
      </c>
    </row>
    <row r="243" ht="60" customHeight="1">
      <c r="A243" s="806" t="inlineStr">
        <is>
          <t>2007-000723</t>
        </is>
      </c>
      <c r="B243" s="806" t="n"/>
      <c r="C243" s="806" t="inlineStr">
        <is>
          <t>Order</t>
        </is>
      </c>
      <c r="D243" s="806" t="inlineStr">
        <is>
          <t>1866/238</t>
        </is>
      </c>
      <c r="E243" s="807" t="n">
        <v>36835</v>
      </c>
      <c r="F243" s="808" t="n">
        <v>39133</v>
      </c>
      <c r="G243" s="809" t="inlineStr">
        <is>
          <t>Beckham County Court,
RE: In the Matter of the Estate of Paul Devenas, Deceased</t>
        </is>
      </c>
      <c r="H243" s="809" t="inlineStr">
        <is>
          <t>Martha Ann Devenas</t>
        </is>
      </c>
      <c r="I243" s="810" t="inlineStr">
        <is>
          <t>SE/4 SW/4 of 31-12N-24W (AOL)</t>
        </is>
      </c>
      <c r="J243" s="811" t="inlineStr">
        <is>
          <t>An undivided ½ interest in 5.83333 mineral acres (No Production)</t>
        </is>
      </c>
      <c r="K243" s="815" t="inlineStr">
        <is>
          <t>OKCountyRecords: 2007-000723</t>
        </is>
      </c>
      <c r="L243" s="806" t="inlineStr">
        <is>
          <t>Mineral; basis Conv Amt(dec). Gross=tract-map basis.</t>
        </is>
      </c>
      <c r="M243" s="806" t="n"/>
      <c r="N243" s="806" t="n"/>
      <c r="O243" s="806" t="inlineStr">
        <is>
          <t>OUTSIDE LANDS</t>
        </is>
      </c>
      <c r="P243" s="807" t="inlineStr">
        <is>
          <t>Chain — title support (succession/entity/probate)</t>
        </is>
      </c>
      <c r="Q243" s="808" t="inlineStr">
        <is>
          <t>Yes</t>
        </is>
      </c>
      <c r="R243" s="809" t="inlineStr">
        <is>
          <t>No</t>
        </is>
      </c>
      <c r="S243" s="809" t="inlineStr">
        <is>
          <t>Yes</t>
        </is>
      </c>
      <c r="T243" s="810" t="inlineStr">
        <is>
          <t>No</t>
        </is>
      </c>
      <c r="U243" s="811" t="inlineStr">
        <is>
          <t>Yes: 5 (legal supports)</t>
        </is>
      </c>
      <c r="V243" s="815" t="inlineStr">
        <is>
          <t>High</t>
        </is>
      </c>
      <c r="W243" s="806" t="inlineStr">
        <is>
          <t>Review — no exact prior-grantee match</t>
        </is>
      </c>
      <c r="X243" s="806" t="inlineStr">
        <is>
          <t>Yes — on Tract 5 owner list</t>
        </is>
      </c>
      <c r="Y243" s="806" t="inlineStr">
        <is>
          <t>Candidate 0.5 (helper — confirm from image)</t>
        </is>
      </c>
      <c r="Z243" s="806" t="inlineStr">
        <is>
          <t>Medium — helper value</t>
        </is>
      </c>
      <c r="AA243" s="807" t="inlineStr">
        <is>
          <t>Order — Beckham County Court, to Martha Ann Devenas (1866/238)</t>
        </is>
      </c>
      <c r="AB243" s="808" t="inlineStr">
        <is>
          <t>Needs source review: grantor source</t>
        </is>
      </c>
    </row>
    <row r="244" ht="84" customHeight="1">
      <c r="A244" s="806" t="inlineStr">
        <is>
          <t>2001-000618</t>
        </is>
      </c>
      <c r="B244" s="806" t="n"/>
      <c r="C244" s="806" t="inlineStr">
        <is>
          <t>Order</t>
        </is>
      </c>
      <c r="D244" s="806" t="inlineStr">
        <is>
          <t>1634/353</t>
        </is>
      </c>
      <c r="E244" s="807" t="n">
        <v>36877</v>
      </c>
      <c r="F244" s="808" t="n">
        <v>36935</v>
      </c>
      <c r="G244" s="809" t="inlineStr">
        <is>
          <t>Oklahoma County Court,
RE: In the Matter of the Estate of Patsy J. Crouse, Deceased</t>
        </is>
      </c>
      <c r="H244" s="809" t="inlineStr">
        <is>
          <t>Laurence L. Crouse, 1/4,
Lara L. Smoot 1/4,
Anagale L. Best 1/4,
Letha M. Crouse 1/4</t>
        </is>
      </c>
      <c r="I244" s="810" t="inlineStr">
        <is>
          <t>NE/4 of 31-12N-24W (AOL)</t>
        </is>
      </c>
      <c r="J244" s="814" t="inlineStr">
        <is>
          <t>ARTI</t>
        </is>
      </c>
      <c r="K244" s="815" t="inlineStr">
        <is>
          <t>OKCountyRecords: 2001-000618</t>
        </is>
      </c>
      <c r="L244" s="806" t="inlineStr">
        <is>
          <t>Mineral; amount not stated — confirm from instrument. Gross=tract-map basis.</t>
        </is>
      </c>
      <c r="M244" s="806" t="inlineStr">
        <is>
          <t>CURRENT OWNER SOURCE</t>
        </is>
      </c>
      <c r="N244" s="806" t="n"/>
      <c r="O244" s="806" t="inlineStr">
        <is>
          <t>OUTSIDE LANDS</t>
        </is>
      </c>
      <c r="P244" s="807" t="inlineStr">
        <is>
          <t>Chain — title support (succession/entity/probate)</t>
        </is>
      </c>
      <c r="Q244" s="808" t="inlineStr">
        <is>
          <t>Yes</t>
        </is>
      </c>
      <c r="R244" s="809" t="inlineStr">
        <is>
          <t>No</t>
        </is>
      </c>
      <c r="S244" s="809" t="inlineStr">
        <is>
          <t>Yes</t>
        </is>
      </c>
      <c r="T244" s="810" t="inlineStr">
        <is>
          <t>No</t>
        </is>
      </c>
      <c r="U244" s="814" t="inlineStr">
        <is>
          <t>Yes: 1, 2, 3 (broad legal)</t>
        </is>
      </c>
      <c r="V244" s="815" t="inlineStr">
        <is>
          <t>Medium</t>
        </is>
      </c>
      <c r="W244" s="806" t="inlineStr">
        <is>
          <t>Review — no exact prior-grantee match</t>
        </is>
      </c>
      <c r="X244" s="806" t="inlineStr">
        <is>
          <t>Review</t>
        </is>
      </c>
      <c r="Y244" s="806" t="inlineStr">
        <is>
          <t>Interest amount needs review</t>
        </is>
      </c>
      <c r="Z244" s="806" t="inlineStr">
        <is>
          <t>Review</t>
        </is>
      </c>
      <c r="AA244" s="807" t="inlineStr">
        <is>
          <t>Order — Oklahoma County Court, to Laurence L. Crouse, 1/4, (1634/353)</t>
        </is>
      </c>
      <c r="AB244" s="808" t="inlineStr">
        <is>
          <t>Needs source review: grantor source, interest amount</t>
        </is>
      </c>
    </row>
    <row r="245" ht="72" customHeight="1">
      <c r="A245" s="806" t="inlineStr">
        <is>
          <t>2001-000619</t>
        </is>
      </c>
      <c r="B245" s="806" t="n"/>
      <c r="C245" s="806" t="inlineStr">
        <is>
          <t>QCD</t>
        </is>
      </c>
      <c r="D245" s="806" t="inlineStr">
        <is>
          <t>1634/367</t>
        </is>
      </c>
      <c r="E245" s="807" t="n">
        <v>36881</v>
      </c>
      <c r="F245" s="808" t="n">
        <v>36935</v>
      </c>
      <c r="G245" s="809" t="inlineStr">
        <is>
          <t>Michael Best and Angale L. Best, HW,
Letha M. Crouse, a single woman,
Aaron Smoot and Lara L. Smoot, HW</t>
        </is>
      </c>
      <c r="H245" s="809" t="inlineStr">
        <is>
          <t>The Crouse Family TRUST, a Trust dated October 8. 1999</t>
        </is>
      </c>
      <c r="I245" s="810"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245" s="811" t="inlineStr">
        <is>
          <t>ARTI,
Letha M. Crouse received 1/4 of Patsy J. Crouse's estate by 1634/353
Lara L. Smoot received 1/4 of Patsy J. Crouse's estate by 1634/353
Anagale L. Best received 1/4 of Patsy J. Crouse's estate by 1634/353</t>
        </is>
      </c>
      <c r="K245" s="815" t="inlineStr">
        <is>
          <t>OKCountyRecords: 2001-000619</t>
        </is>
      </c>
      <c r="L245" s="806" t="inlineStr">
        <is>
          <t>Mineral; basis Conv Amt(dec). Gross=tract-map basis.</t>
        </is>
      </c>
      <c r="M245" s="806" t="n"/>
      <c r="N245" s="806" t="n"/>
      <c r="O245" s="806" t="inlineStr">
        <is>
          <t>OUTSIDE LANDS</t>
        </is>
      </c>
      <c r="P245" s="807" t="inlineStr">
        <is>
          <t>Chain — deed (confirm minerals vs surface from instrument)</t>
        </is>
      </c>
      <c r="Q245" s="808" t="inlineStr">
        <is>
          <t>Yes</t>
        </is>
      </c>
      <c r="R245" s="809" t="inlineStr">
        <is>
          <t>No</t>
        </is>
      </c>
      <c r="S245" s="809" t="inlineStr">
        <is>
          <t>Review</t>
        </is>
      </c>
      <c r="T245" s="810" t="inlineStr">
        <is>
          <t>No</t>
        </is>
      </c>
      <c r="U245" s="811" t="inlineStr">
        <is>
          <t>Yes: 1, 2, 3 (broad legal)</t>
        </is>
      </c>
      <c r="V245" s="815" t="inlineStr">
        <is>
          <t>Medium</t>
        </is>
      </c>
      <c r="W245" s="806" t="inlineStr">
        <is>
          <t>Review — no exact prior-grantee match</t>
        </is>
      </c>
      <c r="X245" s="806" t="inlineStr">
        <is>
          <t>Yes — on Tract 3 owner list</t>
        </is>
      </c>
      <c r="Y245" s="806" t="inlineStr">
        <is>
          <t>Candidate 1 (helper — confirm from image)</t>
        </is>
      </c>
      <c r="Z245" s="806" t="inlineStr">
        <is>
          <t>Medium — helper value</t>
        </is>
      </c>
      <c r="AA245" s="807" t="inlineStr">
        <is>
          <t>Quit Claim Deed — Michael Best and Angale L. Bes to The Crouse Family TRUST, a Tru (1634/367)</t>
        </is>
      </c>
      <c r="AB245" s="808" t="inlineStr">
        <is>
          <t>Needs source review: grantor source</t>
        </is>
      </c>
    </row>
    <row r="246" ht="72" customHeight="1">
      <c r="A246" s="806" t="inlineStr">
        <is>
          <t>2001-000103</t>
        </is>
      </c>
      <c r="B246" s="806" t="n"/>
      <c r="C246" s="806" t="inlineStr">
        <is>
          <t>MD</t>
        </is>
      </c>
      <c r="D246" s="806" t="inlineStr">
        <is>
          <t>1631/416</t>
        </is>
      </c>
      <c r="E246" s="807" t="n">
        <v>36896</v>
      </c>
      <c r="F246" s="808" t="n">
        <v>36899</v>
      </c>
      <c r="G246" s="809" t="inlineStr">
        <is>
          <t>William C. Bain Jr.</t>
        </is>
      </c>
      <c r="H246" s="809" t="inlineStr">
        <is>
          <t>Donald R. Bain,
Melvin F. Bain,
Peggy J. Brawner,
Marilyn L. Broyles,
Leona I. Degrande,
Charlotte F. Willert</t>
        </is>
      </c>
      <c r="I246" s="810" t="inlineStr">
        <is>
          <t>NW/4 SE/4, S/2 SE/4, SW/4 NE/4 of 31-12N-24W (AOL)</t>
        </is>
      </c>
      <c r="J246" s="811" t="inlineStr">
        <is>
          <t>ARTI</t>
        </is>
      </c>
      <c r="K246" s="815" t="inlineStr">
        <is>
          <t>OKCountyRecords: 2001-000103</t>
        </is>
      </c>
      <c r="L246" s="806" t="inlineStr">
        <is>
          <t>Mineral; basis Conv Amt(dec). Gross=tract-map basis.</t>
        </is>
      </c>
      <c r="M246" s="806" t="inlineStr">
        <is>
          <t>CURRENT OWNER SOURCE</t>
        </is>
      </c>
      <c r="N246" s="806" t="n"/>
      <c r="O246" s="806" t="inlineStr">
        <is>
          <t>OUTSIDE LANDS</t>
        </is>
      </c>
      <c r="P246" s="807" t="inlineStr">
        <is>
          <t>Chain — minerals</t>
        </is>
      </c>
      <c r="Q246" s="808" t="inlineStr">
        <is>
          <t>Yes</t>
        </is>
      </c>
      <c r="R246" s="809" t="inlineStr">
        <is>
          <t>No</t>
        </is>
      </c>
      <c r="S246" s="809" t="inlineStr">
        <is>
          <t>Yes</t>
        </is>
      </c>
      <c r="T246" s="810" t="inlineStr">
        <is>
          <t>No</t>
        </is>
      </c>
      <c r="U246" s="811" t="inlineStr">
        <is>
          <t>Yes: 2 (legal supports)</t>
        </is>
      </c>
      <c r="V246" s="815" t="inlineStr">
        <is>
          <t>High</t>
        </is>
      </c>
      <c r="W246" s="806" t="inlineStr">
        <is>
          <t>Yes — prior grantee match</t>
        </is>
      </c>
      <c r="X246" s="806" t="inlineStr">
        <is>
          <t>Yes — on Tract 2 owner list</t>
        </is>
      </c>
      <c r="Y246" s="806" t="inlineStr">
        <is>
          <t>Candidate 1 (helper — confirm from image)</t>
        </is>
      </c>
      <c r="Z246" s="806" t="inlineStr">
        <is>
          <t>Medium — helper value</t>
        </is>
      </c>
      <c r="AA246" s="807" t="inlineStr">
        <is>
          <t>Mineral Deed — William C. Bain Jr. to Donald R. Bain, (1631/416)</t>
        </is>
      </c>
      <c r="AB246" s="808" t="n"/>
    </row>
    <row r="247" ht="48" customHeight="1">
      <c r="A247" s="806" t="inlineStr">
        <is>
          <t>2001-000921</t>
        </is>
      </c>
      <c r="B247" s="806" t="n"/>
      <c r="C247" s="806" t="inlineStr">
        <is>
          <t>MD</t>
        </is>
      </c>
      <c r="D247" s="806" t="inlineStr">
        <is>
          <t>1636/544</t>
        </is>
      </c>
      <c r="E247" s="807" t="n">
        <v>36921</v>
      </c>
      <c r="F247" s="808" t="n">
        <v>36956</v>
      </c>
      <c r="G247" s="809" t="inlineStr">
        <is>
          <t>Dow C. Bain</t>
        </is>
      </c>
      <c r="H247" s="809" t="inlineStr">
        <is>
          <t>Dow C. Bain and Edris O. Bain Trustees, or their Successors in Trust, under The Bain Family Trust</t>
        </is>
      </c>
      <c r="I247" s="810" t="inlineStr">
        <is>
          <t>NW/4 SE/4, S/2 SE/4, SW/4 NE/4 of 31-12N-24W</t>
        </is>
      </c>
      <c r="J247" s="811" t="inlineStr">
        <is>
          <t>An undivided 3.33333/791.47 acre interest in and to the oil, gas and other minerals in 2 sections</t>
        </is>
      </c>
      <c r="K247" s="815" t="inlineStr">
        <is>
          <t>OKCountyRecords: 2001-000921</t>
        </is>
      </c>
      <c r="L247" s="806" t="inlineStr">
        <is>
          <t>Mineral; basis Conv Amt(dec). Gross=tract-map basis.</t>
        </is>
      </c>
      <c r="M247" s="806" t="inlineStr">
        <is>
          <t>CURRENT OWNER SOURCE</t>
        </is>
      </c>
      <c r="N247" s="806" t="n"/>
      <c r="O247" s="806" t="inlineStr">
        <is>
          <t>MINERAL DEED</t>
        </is>
      </c>
      <c r="P247" s="807" t="inlineStr">
        <is>
          <t>Chain — minerals</t>
        </is>
      </c>
      <c r="Q247" s="808" t="inlineStr">
        <is>
          <t>Yes</t>
        </is>
      </c>
      <c r="R247" s="809" t="inlineStr">
        <is>
          <t>No</t>
        </is>
      </c>
      <c r="S247" s="809" t="inlineStr">
        <is>
          <t>Yes</t>
        </is>
      </c>
      <c r="T247" s="810" t="inlineStr">
        <is>
          <t>No</t>
        </is>
      </c>
      <c r="U247" s="811" t="inlineStr">
        <is>
          <t>Yes: 2 (legal supports)</t>
        </is>
      </c>
      <c r="V247" s="815" t="inlineStr">
        <is>
          <t>High</t>
        </is>
      </c>
      <c r="W247" s="806" t="inlineStr">
        <is>
          <t>Yes — prior grantee match</t>
        </is>
      </c>
      <c r="X247" s="806" t="inlineStr">
        <is>
          <t>Review</t>
        </is>
      </c>
      <c r="Y247" s="806" t="inlineStr">
        <is>
          <t>Candidate 0.00421156834750528 (helper — confirm from image)</t>
        </is>
      </c>
      <c r="Z247" s="806" t="inlineStr">
        <is>
          <t>Medium — helper value</t>
        </is>
      </c>
      <c r="AA247" s="807" t="inlineStr">
        <is>
          <t>Mineral Deed — Dow C. Bain to Dow C. Bain and Edris O. Bain (1636/544)</t>
        </is>
      </c>
      <c r="AB247" s="808" t="n"/>
    </row>
    <row r="248" ht="60" customHeight="1">
      <c r="A248" s="806" t="inlineStr">
        <is>
          <t>2001-000926</t>
        </is>
      </c>
      <c r="B248" s="806" t="n"/>
      <c r="C248" s="806" t="inlineStr">
        <is>
          <t>MD</t>
        </is>
      </c>
      <c r="D248" s="806" t="inlineStr">
        <is>
          <t>1636/554</t>
        </is>
      </c>
      <c r="E248" s="807" t="n">
        <v>36921</v>
      </c>
      <c r="F248" s="808" t="n">
        <v>36956</v>
      </c>
      <c r="G248" s="809" t="inlineStr">
        <is>
          <t>Dow C. Bain and Edris O. Bain, HW</t>
        </is>
      </c>
      <c r="H248" s="809" t="inlineStr">
        <is>
          <t>Dow C. Bain and Edris O. Bain Trustees, or their Successors in Trust, under The Bain Family Trust</t>
        </is>
      </c>
      <c r="I248" s="810" t="inlineStr">
        <is>
          <t>NW/4 SE/4, S/2 SE/4, SW/4 NE/4 of 31-12N-24W (AOL)</t>
        </is>
      </c>
      <c r="J248" s="811" t="inlineStr">
        <is>
          <t>ARTI</t>
        </is>
      </c>
      <c r="K248" s="815" t="inlineStr">
        <is>
          <t>OKCountyRecords: 2001-000926</t>
        </is>
      </c>
      <c r="L248" s="806" t="inlineStr">
        <is>
          <t>Mineral; basis Conv Amt(dec). Gross=tract-map basis.</t>
        </is>
      </c>
      <c r="M248" s="806" t="inlineStr">
        <is>
          <t>CURRENT OWNER SOURCE</t>
        </is>
      </c>
      <c r="N248" s="806" t="n"/>
      <c r="O248" s="806" t="inlineStr">
        <is>
          <t>OUTSIDE LANDS</t>
        </is>
      </c>
      <c r="P248" s="807" t="inlineStr">
        <is>
          <t>Chain — minerals</t>
        </is>
      </c>
      <c r="Q248" s="808" t="inlineStr">
        <is>
          <t>Yes</t>
        </is>
      </c>
      <c r="R248" s="809" t="inlineStr">
        <is>
          <t>No</t>
        </is>
      </c>
      <c r="S248" s="809" t="inlineStr">
        <is>
          <t>Yes</t>
        </is>
      </c>
      <c r="T248" s="810" t="inlineStr">
        <is>
          <t>No</t>
        </is>
      </c>
      <c r="U248" s="811" t="inlineStr">
        <is>
          <t>Yes: 2 (legal supports)</t>
        </is>
      </c>
      <c r="V248" s="815" t="inlineStr">
        <is>
          <t>High</t>
        </is>
      </c>
      <c r="W248" s="806" t="inlineStr">
        <is>
          <t>Probable — name-normalized match to Runsheet 245 grantee; confirm</t>
        </is>
      </c>
      <c r="X248" s="806" t="inlineStr">
        <is>
          <t>Review</t>
        </is>
      </c>
      <c r="Y248" s="806" t="inlineStr">
        <is>
          <t>Candidate 1 (helper — confirm from image)</t>
        </is>
      </c>
      <c r="Z248" s="806" t="inlineStr">
        <is>
          <t>Medium — helper value</t>
        </is>
      </c>
      <c r="AA248" s="807" t="inlineStr">
        <is>
          <t>Mineral Deed — Dow C. Bain and Edris O. Bain, to Dow C. Bain and Edris O. Bain (1636/554)</t>
        </is>
      </c>
      <c r="AB248" s="808" t="inlineStr">
        <is>
          <t>Needs source review: grantor source</t>
        </is>
      </c>
    </row>
    <row r="249" ht="60" customHeight="1">
      <c r="A249" s="806" t="inlineStr">
        <is>
          <t>2001-000927</t>
        </is>
      </c>
      <c r="B249" s="806" t="n"/>
      <c r="C249" s="806" t="inlineStr">
        <is>
          <t>MD</t>
        </is>
      </c>
      <c r="D249" s="806" t="inlineStr">
        <is>
          <t>1636/556</t>
        </is>
      </c>
      <c r="E249" s="807" t="n">
        <v>36921</v>
      </c>
      <c r="F249" s="808" t="n">
        <v>36956</v>
      </c>
      <c r="G249" s="809" t="inlineStr">
        <is>
          <t>Dow C. Bain and Or Edris O. Bain, HW, JTWROS</t>
        </is>
      </c>
      <c r="H249" s="809" t="inlineStr">
        <is>
          <t>Dow C. Bain and Edris O. Bain Trustees, or their Successors in Trust, under The Bain Family Trust</t>
        </is>
      </c>
      <c r="I249" s="810" t="inlineStr">
        <is>
          <t>NW/4 SE/4, S/2 SE/4, SW/4 NE/4 of 31-12N-24W</t>
        </is>
      </c>
      <c r="J249" s="814" t="inlineStr">
        <is>
          <t>ARTI, It is the intent to convey 8.0862 acres.</t>
        </is>
      </c>
      <c r="K249" s="815" t="inlineStr">
        <is>
          <t>OKCountyRecords: 2001-000927</t>
        </is>
      </c>
      <c r="L249" s="806" t="inlineStr">
        <is>
          <t>Mineral; basis Conv Amt(dec). Gross=tract-map basis.</t>
        </is>
      </c>
      <c r="M249" s="806" t="inlineStr">
        <is>
          <t>CURRENT OWNER SOURCE</t>
        </is>
      </c>
      <c r="N249" s="806" t="inlineStr">
        <is>
          <t>Conveys 8.0862 acres per notes; conv. dec = 8.0862/gross. Verify denominator/tract from image.</t>
        </is>
      </c>
      <c r="O249" s="806" t="inlineStr">
        <is>
          <t>MINERAL DEED</t>
        </is>
      </c>
      <c r="P249" s="807" t="inlineStr">
        <is>
          <t>Chain — minerals</t>
        </is>
      </c>
      <c r="Q249" s="808" t="inlineStr">
        <is>
          <t>Yes</t>
        </is>
      </c>
      <c r="R249" s="809" t="inlineStr">
        <is>
          <t>No</t>
        </is>
      </c>
      <c r="S249" s="809" t="inlineStr">
        <is>
          <t>Yes</t>
        </is>
      </c>
      <c r="T249" s="810" t="inlineStr">
        <is>
          <t>No</t>
        </is>
      </c>
      <c r="U249" s="814" t="inlineStr">
        <is>
          <t>Yes: 2 (legal supports)</t>
        </is>
      </c>
      <c r="V249" s="815" t="inlineStr">
        <is>
          <t>High</t>
        </is>
      </c>
      <c r="W249" s="806" t="inlineStr">
        <is>
          <t>Probable — name-normalized match to Runsheet 246 grantee; confirm</t>
        </is>
      </c>
      <c r="X249" s="806" t="inlineStr">
        <is>
          <t>Review</t>
        </is>
      </c>
      <c r="Y249" s="806" t="inlineStr">
        <is>
          <t>Candidate 0.05053875 (helper — confirm from image)</t>
        </is>
      </c>
      <c r="Z249" s="806" t="inlineStr">
        <is>
          <t>Medium — helper value</t>
        </is>
      </c>
      <c r="AA249" s="807" t="inlineStr">
        <is>
          <t>Mineral Deed — Dow C. Bain and Or Edris O. Ba to Dow C. Bain and Edris O. Bain (1636/556)</t>
        </is>
      </c>
      <c r="AB249" s="808" t="inlineStr">
        <is>
          <t>Needs source review: grantor source</t>
        </is>
      </c>
    </row>
    <row r="250" ht="72" customHeight="1">
      <c r="A250" s="806" t="inlineStr">
        <is>
          <t>2001-000957</t>
        </is>
      </c>
      <c r="B250" s="806" t="n"/>
      <c r="C250" s="806" t="inlineStr">
        <is>
          <t>MD</t>
        </is>
      </c>
      <c r="D250" s="806" t="inlineStr">
        <is>
          <t>1637/26</t>
        </is>
      </c>
      <c r="E250" s="807" t="n">
        <v>36922</v>
      </c>
      <c r="F250" s="808" t="n">
        <v>36957</v>
      </c>
      <c r="G250" s="809" t="inlineStr">
        <is>
          <t>Nanalee Faye Barnett</t>
        </is>
      </c>
      <c r="H250" s="809" t="inlineStr">
        <is>
          <t>Arrowhead Resources, Inc.</t>
        </is>
      </c>
      <c r="I250" s="813" t="inlineStr">
        <is>
          <t>E/2 NW/4, N/2 NE/4 SW/4, NE/4 SE/4, SE/4 NE/4 of 31-12N-24W (AOL)</t>
        </is>
      </c>
      <c r="J250" s="811" t="inlineStr">
        <is>
          <t>ARTI</t>
        </is>
      </c>
      <c r="K250" s="815" t="inlineStr">
        <is>
          <t>OKCountyRecords: 2001-000957</t>
        </is>
      </c>
      <c r="L250" s="806" t="inlineStr">
        <is>
          <t>Mineral; basis Conv Amt(dec). Gross=tract-map basis.</t>
        </is>
      </c>
      <c r="M250" s="806" t="inlineStr">
        <is>
          <t>CURRENT OWNER SOURCE</t>
        </is>
      </c>
      <c r="N250" s="806" t="n"/>
      <c r="O250" s="806" t="inlineStr">
        <is>
          <t>OUTSIDE LANDS</t>
        </is>
      </c>
      <c r="P250" s="807" t="inlineStr">
        <is>
          <t>Chain — minerals</t>
        </is>
      </c>
      <c r="Q250" s="808" t="inlineStr">
        <is>
          <t>Yes</t>
        </is>
      </c>
      <c r="R250" s="809" t="inlineStr">
        <is>
          <t>No</t>
        </is>
      </c>
      <c r="S250" s="809" t="inlineStr">
        <is>
          <t>Yes</t>
        </is>
      </c>
      <c r="T250" s="813" t="inlineStr">
        <is>
          <t>No</t>
        </is>
      </c>
      <c r="U250" s="811" t="inlineStr">
        <is>
          <t>Legal maps to 1, 3, 4, 7, 10; helper says 1, 3, 4, 7, 8</t>
        </is>
      </c>
      <c r="V250" s="815" t="inlineStr">
        <is>
          <t>Review</t>
        </is>
      </c>
      <c r="W250" s="806" t="inlineStr">
        <is>
          <t>Review — no exact prior-grantee match</t>
        </is>
      </c>
      <c r="X250" s="806" t="inlineStr">
        <is>
          <t>Yes — on Tract 3 owner list</t>
        </is>
      </c>
      <c r="Y250" s="806" t="inlineStr">
        <is>
          <t>Candidate 1 (helper — confirm from image)</t>
        </is>
      </c>
      <c r="Z250" s="806" t="inlineStr">
        <is>
          <t>Medium — helper value</t>
        </is>
      </c>
      <c r="AA250" s="807" t="inlineStr">
        <is>
          <t>Mineral Deed — Nanalee Faye Barnett to Arrowhead Resources, Inc. (1637/26)</t>
        </is>
      </c>
      <c r="AB250" s="808" t="inlineStr">
        <is>
          <t>Needs source review: tract, grantor source</t>
        </is>
      </c>
    </row>
    <row r="251" ht="84" customHeight="1">
      <c r="A251" s="806" t="inlineStr">
        <is>
          <t>2001-001091</t>
        </is>
      </c>
      <c r="B251" s="806" t="n"/>
      <c r="C251" s="806" t="inlineStr">
        <is>
          <t>Affidavit</t>
        </is>
      </c>
      <c r="D251" s="806" t="inlineStr">
        <is>
          <t>1637/471</t>
        </is>
      </c>
      <c r="E251" s="807" t="n">
        <v>36949</v>
      </c>
      <c r="F251" s="808" t="n">
        <v>36969</v>
      </c>
      <c r="G251" s="809" t="inlineStr">
        <is>
          <t>Thomas B. Goodwin</t>
        </is>
      </c>
      <c r="H251" s="809" t="inlineStr">
        <is>
          <t>The Public</t>
        </is>
      </c>
      <c r="I251" s="810" t="inlineStr">
        <is>
          <t>NW/4 NE/4 of 31-12N-24W (AOL)</t>
        </is>
      </c>
      <c r="J251" s="811" t="inlineStr">
        <is>
          <t>Affidavit and Certificate of Trust, which is in the possession of Laurence L. Crouse, Trustee of the Crouse Family Trust dated October 8, 1999.</t>
        </is>
      </c>
      <c r="K251" s="815" t="inlineStr">
        <is>
          <t>OKCountyRecords: 2001-001091</t>
        </is>
      </c>
      <c r="L251" s="806" t="inlineStr">
        <is>
          <t>Other (non-mineral; excluded from mineral NMA). Gross=tract-map basis.</t>
        </is>
      </c>
      <c r="M251" s="806" t="inlineStr">
        <is>
          <t>OK</t>
        </is>
      </c>
      <c r="N251" s="806" t="inlineStr">
        <is>
          <t>Non-conveying — notice/affidavit/address change (The Public).</t>
        </is>
      </c>
      <c r="O251" s="806" t="inlineStr">
        <is>
          <t>OUTSIDE LANDS</t>
        </is>
      </c>
      <c r="P251" s="807" t="inlineStr">
        <is>
          <t>Chain — title support (succession/entity/probate)</t>
        </is>
      </c>
      <c r="Q251" s="808" t="inlineStr">
        <is>
          <t>Yes</t>
        </is>
      </c>
      <c r="R251" s="809" t="inlineStr">
        <is>
          <t>No</t>
        </is>
      </c>
      <c r="S251" s="809" t="inlineStr">
        <is>
          <t>Yes</t>
        </is>
      </c>
      <c r="T251" s="810" t="inlineStr">
        <is>
          <t>No</t>
        </is>
      </c>
      <c r="U251" s="811" t="inlineStr">
        <is>
          <t>Yes: 1 (legal supports)</t>
        </is>
      </c>
      <c r="V251" s="815" t="inlineStr">
        <is>
          <t>High</t>
        </is>
      </c>
      <c r="W251" s="806" t="inlineStr">
        <is>
          <t>Review — no exact prior-grantee match</t>
        </is>
      </c>
      <c r="X251" s="806" t="inlineStr">
        <is>
          <t>Review</t>
        </is>
      </c>
      <c r="Y251" s="806" t="inlineStr">
        <is>
          <t>Interest amount needs review</t>
        </is>
      </c>
      <c r="Z251" s="806" t="inlineStr">
        <is>
          <t>Review</t>
        </is>
      </c>
      <c r="AA251" s="807" t="inlineStr">
        <is>
          <t>Affidavit — Thomas B. Goodwin to The Public (1637/471)</t>
        </is>
      </c>
      <c r="AB251" s="808" t="inlineStr">
        <is>
          <t>Needs source review: grantor source, interest amount</t>
        </is>
      </c>
    </row>
    <row r="252" ht="72" customHeight="1">
      <c r="A252" s="806" t="inlineStr">
        <is>
          <t>2001-001092</t>
        </is>
      </c>
      <c r="B252" s="806" t="n"/>
      <c r="C252" s="806" t="inlineStr">
        <is>
          <t>QCD</t>
        </is>
      </c>
      <c r="D252" s="806" t="inlineStr">
        <is>
          <t>1637/476</t>
        </is>
      </c>
      <c r="E252" s="807" t="n">
        <v>36955</v>
      </c>
      <c r="F252" s="808" t="n">
        <v>36969</v>
      </c>
      <c r="G252" s="809" t="inlineStr">
        <is>
          <t>The Crouse Family Trust, a Trust dated October 8, 1999</t>
        </is>
      </c>
      <c r="H252" s="809" t="inlineStr">
        <is>
          <t>The Crouse Family Limited Partnership, a limited partnership dated October 12, 1999</t>
        </is>
      </c>
      <c r="I252" s="810"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252" s="811" t="inlineStr">
        <is>
          <t>ARTI</t>
        </is>
      </c>
      <c r="K252" s="815" t="inlineStr">
        <is>
          <t>OKCountyRecords: 2001-001092</t>
        </is>
      </c>
      <c r="L252" s="806" t="inlineStr">
        <is>
          <t>Mineral; basis Conv Amt(dec). Gross=tract-map basis.</t>
        </is>
      </c>
      <c r="M252" s="806" t="inlineStr">
        <is>
          <t>CURRENT OWNER SOURCE</t>
        </is>
      </c>
      <c r="N252" s="806" t="n"/>
      <c r="O252" s="806" t="inlineStr">
        <is>
          <t>OUTSIDE LANDS</t>
        </is>
      </c>
      <c r="P252" s="807" t="inlineStr">
        <is>
          <t>Chain — deed (confirm minerals vs surface from instrument)</t>
        </is>
      </c>
      <c r="Q252" s="808" t="inlineStr">
        <is>
          <t>Yes</t>
        </is>
      </c>
      <c r="R252" s="809" t="inlineStr">
        <is>
          <t>No</t>
        </is>
      </c>
      <c r="S252" s="809" t="inlineStr">
        <is>
          <t>Review</t>
        </is>
      </c>
      <c r="T252" s="810" t="inlineStr">
        <is>
          <t>No</t>
        </is>
      </c>
      <c r="U252" s="811" t="inlineStr">
        <is>
          <t>Yes: 1, 2, 3 (broad legal)</t>
        </is>
      </c>
      <c r="V252" s="815" t="inlineStr">
        <is>
          <t>Medium</t>
        </is>
      </c>
      <c r="W252" s="806" t="inlineStr">
        <is>
          <t>Yes — prior grantee match</t>
        </is>
      </c>
      <c r="X252" s="806" t="inlineStr">
        <is>
          <t>Yes — on Tract 3 owner list</t>
        </is>
      </c>
      <c r="Y252" s="806" t="inlineStr">
        <is>
          <t>Candidate 1 (helper — confirm from image)</t>
        </is>
      </c>
      <c r="Z252" s="806" t="inlineStr">
        <is>
          <t>Medium — helper value</t>
        </is>
      </c>
      <c r="AA252" s="807" t="inlineStr">
        <is>
          <t>Quit Claim Deed — The Crouse Family Trust, a Tru to The Crouse Family Limited Part (1637/476)</t>
        </is>
      </c>
      <c r="AB252" s="808" t="n"/>
    </row>
    <row r="253" ht="72" customHeight="1">
      <c r="A253" s="806" t="inlineStr">
        <is>
          <t>2001-001414</t>
        </is>
      </c>
      <c r="B253" s="806" t="n"/>
      <c r="C253" s="806" t="inlineStr">
        <is>
          <t>MD</t>
        </is>
      </c>
      <c r="D253" s="806" t="inlineStr">
        <is>
          <t>1639/206</t>
        </is>
      </c>
      <c r="E253" s="807" t="n">
        <v>36957</v>
      </c>
      <c r="F253" s="808" t="n">
        <v>36987</v>
      </c>
      <c r="G253" s="809" t="inlineStr">
        <is>
          <t>Louise Ormand, now Louise Ormand McLerran</t>
        </is>
      </c>
      <c r="H253" s="809" t="inlineStr">
        <is>
          <t>Arrowhead Resources, Inc.</t>
        </is>
      </c>
      <c r="I253" s="810" t="inlineStr">
        <is>
          <t>E/2 NW/4, N/2 NE/4 SW/4, NE/4 SE/4, SE/4 NE/4 of 31-12N-24W</t>
        </is>
      </c>
      <c r="J253" s="811" t="inlineStr">
        <is>
          <t>ARTI
Chain note: source of title — MINERAL DEED 1990-006747 at 1176/54, Beckham County Court,
RE: In the Matter of the Estate of Annie E. Mitchel, Deceased to Glenn D. Mitchel, 1/3,
Louise Ormand, 1/3,
Mattie Britton, 1/3, covering E/2 NW/4, N/2 NE/4 SW/4, SE/4 NE/4, NE/4 SE/4 of 31-12N-24W, interest stated: ARTI, An undivided 1/26th interest. Confirm source instrument before relying on this conveyance.</t>
        </is>
      </c>
      <c r="K253" s="812" t="inlineStr">
        <is>
          <t>OKCountyRecords: 2001-001414</t>
        </is>
      </c>
      <c r="L253" s="806" t="inlineStr">
        <is>
          <t>Mineral; basis Conv Amt(dec). Gross=tract-map basis.</t>
        </is>
      </c>
      <c r="M253" s="806" t="inlineStr">
        <is>
          <t>CURRENT OWNER SOURCE</t>
        </is>
      </c>
      <c r="N253" s="806" t="n"/>
      <c r="O253" s="806" t="inlineStr">
        <is>
          <t>MINERAL DEED</t>
        </is>
      </c>
      <c r="P253" s="807" t="inlineStr">
        <is>
          <t>Chain — minerals</t>
        </is>
      </c>
      <c r="Q253" s="808" t="inlineStr">
        <is>
          <t>Yes</t>
        </is>
      </c>
      <c r="R253" s="809" t="inlineStr">
        <is>
          <t>No</t>
        </is>
      </c>
      <c r="S253" s="809" t="inlineStr">
        <is>
          <t>Yes</t>
        </is>
      </c>
      <c r="T253" s="810" t="inlineStr">
        <is>
          <t>No</t>
        </is>
      </c>
      <c r="U253" s="811" t="inlineStr">
        <is>
          <t>Legal maps to 1, 3, 4, 7, 10; helper says 1, 3, 4, 7, 8</t>
        </is>
      </c>
      <c r="V253" s="812" t="inlineStr">
        <is>
          <t>Review</t>
        </is>
      </c>
      <c r="W253" s="806" t="inlineStr">
        <is>
          <t>Review — no exact prior-grantee match</t>
        </is>
      </c>
      <c r="X253" s="806" t="inlineStr">
        <is>
          <t>Yes — on Tract 3 owner list</t>
        </is>
      </c>
      <c r="Y253" s="806" t="inlineStr">
        <is>
          <t>Candidate 1 (helper — confirm from image)</t>
        </is>
      </c>
      <c r="Z253" s="806" t="inlineStr">
        <is>
          <t>Medium — helper value</t>
        </is>
      </c>
      <c r="AA253" s="807" t="inlineStr">
        <is>
          <t>Mineral Deed — Louise Ormand, now Louise Orma to Arrowhead Resources, Inc. (1639/206)</t>
        </is>
      </c>
      <c r="AB253" s="808" t="inlineStr">
        <is>
          <t>Needs source review: tract, grantor source</t>
        </is>
      </c>
    </row>
    <row r="254" ht="72" customHeight="1">
      <c r="A254" s="806" t="inlineStr">
        <is>
          <t>2001-001463</t>
        </is>
      </c>
      <c r="B254" s="806" t="n"/>
      <c r="C254" s="806" t="inlineStr">
        <is>
          <t>MD</t>
        </is>
      </c>
      <c r="D254" s="806" t="inlineStr">
        <is>
          <t>1639/426</t>
        </is>
      </c>
      <c r="E254" s="807" t="n">
        <v>36963</v>
      </c>
      <c r="F254" s="808" t="n">
        <v>36991</v>
      </c>
      <c r="G254" s="809" t="inlineStr">
        <is>
          <t>Glenn D. Mitchel, a/k/a Glen D. Mitchel</t>
        </is>
      </c>
      <c r="H254" s="809" t="inlineStr">
        <is>
          <t>Arrowhead Resources, Inc.</t>
        </is>
      </c>
      <c r="I254" s="810" t="inlineStr">
        <is>
          <t>E/2 NW/4, N/2 NE/4 SW/4, NE/4 SE/4, SE/4 NE/4 of 31-12N-24W (AOL)</t>
        </is>
      </c>
      <c r="J254" s="811" t="inlineStr">
        <is>
          <t>ARTI</t>
        </is>
      </c>
      <c r="K254" s="812" t="inlineStr">
        <is>
          <t>OKCountyRecords: 2001-001463</t>
        </is>
      </c>
      <c r="L254" s="806" t="inlineStr">
        <is>
          <t>Mineral; basis Conv Amt(dec). Gross=tract-map basis.</t>
        </is>
      </c>
      <c r="M254" s="806" t="inlineStr">
        <is>
          <t>CURRENT OWNER SOURCE</t>
        </is>
      </c>
      <c r="N254" s="806" t="n"/>
      <c r="O254" s="806" t="inlineStr">
        <is>
          <t>OUTSIDE LANDS</t>
        </is>
      </c>
      <c r="P254" s="807" t="inlineStr">
        <is>
          <t>Chain — minerals</t>
        </is>
      </c>
      <c r="Q254" s="808" t="inlineStr">
        <is>
          <t>Yes</t>
        </is>
      </c>
      <c r="R254" s="809" t="inlineStr">
        <is>
          <t>No</t>
        </is>
      </c>
      <c r="S254" s="809" t="inlineStr">
        <is>
          <t>Yes</t>
        </is>
      </c>
      <c r="T254" s="810" t="inlineStr">
        <is>
          <t>No</t>
        </is>
      </c>
      <c r="U254" s="811" t="inlineStr">
        <is>
          <t>Legal maps to 1, 3, 4, 7, 10; helper says 1, 3, 4, 7, 8</t>
        </is>
      </c>
      <c r="V254" s="812" t="inlineStr">
        <is>
          <t>Review</t>
        </is>
      </c>
      <c r="W254" s="806" t="inlineStr">
        <is>
          <t>Probable — name-normalized match to Runsheet 190 grantee; confirm</t>
        </is>
      </c>
      <c r="X254" s="806" t="inlineStr">
        <is>
          <t>Yes — on Tract 3 owner list</t>
        </is>
      </c>
      <c r="Y254" s="806" t="inlineStr">
        <is>
          <t>Candidate 1 (helper — confirm from image)</t>
        </is>
      </c>
      <c r="Z254" s="806" t="inlineStr">
        <is>
          <t>Medium — helper value</t>
        </is>
      </c>
      <c r="AA254" s="807" t="inlineStr">
        <is>
          <t>Mineral Deed — Glenn D. Mitchel, a/k/a Glen D to Arrowhead Resources, Inc. (1639/426)</t>
        </is>
      </c>
      <c r="AB254" s="808" t="inlineStr">
        <is>
          <t>Needs source review: tract, grantor source</t>
        </is>
      </c>
    </row>
    <row r="255" ht="72" customHeight="1">
      <c r="A255" s="806" t="inlineStr">
        <is>
          <t>2001-002342</t>
        </is>
      </c>
      <c r="B255" s="806" t="n"/>
      <c r="C255" s="806" t="inlineStr">
        <is>
          <t>Decree</t>
        </is>
      </c>
      <c r="D255" s="806" t="inlineStr">
        <is>
          <t>1643/389</t>
        </is>
      </c>
      <c r="E255" s="807" t="n">
        <v>37014</v>
      </c>
      <c r="F255" s="808" t="n">
        <v>37034</v>
      </c>
      <c r="G255" s="809" t="inlineStr">
        <is>
          <t>Roger Mills County Court
RE: In the Matter of the Estate of Jack E. Barnett, Deceased</t>
        </is>
      </c>
      <c r="H255" s="809" t="inlineStr">
        <is>
          <t>Nanalee Faye Barnett</t>
        </is>
      </c>
      <c r="I255" s="810" t="inlineStr">
        <is>
          <t>E/2 NW/4, N/2 NE/4 SW/4, NE/4 SE/4, SE/4 NE/4 of 31-12N-24W (AOL)</t>
        </is>
      </c>
      <c r="J255" s="811" t="inlineStr">
        <is>
          <t>ARTI, an undivided 6.92307 mineral acres interest</t>
        </is>
      </c>
      <c r="K255" s="812" t="inlineStr">
        <is>
          <t>OKCountyRecords: 2001-002342</t>
        </is>
      </c>
      <c r="L255" s="806" t="inlineStr">
        <is>
          <t>Mineral; basis Conv Amt(dec). Gross=tract-map basis.</t>
        </is>
      </c>
      <c r="M255" s="806" t="n"/>
      <c r="N255" s="806" t="n"/>
      <c r="O255" s="806" t="inlineStr">
        <is>
          <t>OUTSIDE LANDS</t>
        </is>
      </c>
      <c r="P255" s="807" t="inlineStr">
        <is>
          <t>Chain — title support (succession/entity/probate)</t>
        </is>
      </c>
      <c r="Q255" s="808" t="inlineStr">
        <is>
          <t>Yes</t>
        </is>
      </c>
      <c r="R255" s="809" t="inlineStr">
        <is>
          <t>No</t>
        </is>
      </c>
      <c r="S255" s="809" t="inlineStr">
        <is>
          <t>Yes</t>
        </is>
      </c>
      <c r="T255" s="810" t="inlineStr">
        <is>
          <t>No</t>
        </is>
      </c>
      <c r="U255" s="811" t="inlineStr">
        <is>
          <t>Legal maps to 1, 3, 4, 7, 10; helper says 1, 3, 4, 7, 8</t>
        </is>
      </c>
      <c r="V255" s="812" t="inlineStr">
        <is>
          <t>Review</t>
        </is>
      </c>
      <c r="W255" s="806" t="inlineStr">
        <is>
          <t>Review — no exact prior-grantee match</t>
        </is>
      </c>
      <c r="X255" s="806" t="inlineStr">
        <is>
          <t>Yes — on Tract 3 owner list</t>
        </is>
      </c>
      <c r="Y255" s="806" t="inlineStr">
        <is>
          <t>Candidate 1 (helper — confirm from image)</t>
        </is>
      </c>
      <c r="Z255" s="806" t="inlineStr">
        <is>
          <t>Medium — helper value</t>
        </is>
      </c>
      <c r="AA255" s="807" t="inlineStr">
        <is>
          <t>Decree — Roger Mills County Court to Nanalee Faye Barnett (1643/389)</t>
        </is>
      </c>
      <c r="AB255" s="808" t="inlineStr">
        <is>
          <t>Needs source review: tract, grantor source</t>
        </is>
      </c>
    </row>
    <row r="256" ht="60" customHeight="1">
      <c r="A256" s="806" t="inlineStr">
        <is>
          <t>2001-002190</t>
        </is>
      </c>
      <c r="B256" s="806" t="n"/>
      <c r="C256" s="806" t="inlineStr">
        <is>
          <t>QCD</t>
        </is>
      </c>
      <c r="D256" s="806" t="inlineStr">
        <is>
          <t>1642/532</t>
        </is>
      </c>
      <c r="E256" s="807" t="n">
        <v>37022</v>
      </c>
      <c r="F256" s="808" t="n">
        <v>37029</v>
      </c>
      <c r="G256" s="809" t="inlineStr">
        <is>
          <t>Leonard Herzberg and Mary Alice Herzberg, HW</t>
        </is>
      </c>
      <c r="H256" s="809" t="inlineStr">
        <is>
          <t>Mary Alice Herzberg</t>
        </is>
      </c>
      <c r="I256" s="810" t="inlineStr">
        <is>
          <t>A tract of land in Lot 1 of 31-12N-24W, described as follows: Beginning at the NW corner of said Lot 1, thence East 420.58 feet, thence South 725 feet, thence West 420.58 feet, and thence North 725 feet to the point of beginning, containing 7 acres, more or less.</t>
        </is>
      </c>
      <c r="J256" s="811" t="inlineStr">
        <is>
          <t>ARTI
Chain note: source of title — MINERAL DEED 1997-003023 at 1514/525, Eula Cross, a single person to Leonard Herzperg and Mary Alice Herzperg, HW, Jtwors, covering A tract of land in Lot One 1 of 31-12N-24W described as follows: Beginning at the NW corner of said Lot 1, thence East 420.58 feet, thence … Full recital in recorded instrument — see Link.</t>
        </is>
      </c>
      <c r="K256" s="812" t="inlineStr">
        <is>
          <t>OKCountyRecords: 2001-002190</t>
        </is>
      </c>
      <c r="L256" s="806" t="inlineStr">
        <is>
          <t>Mineral; basis Conv Amt(dec). Gross=tract-map basis.</t>
        </is>
      </c>
      <c r="M256" s="806" t="inlineStr">
        <is>
          <t>CURRENT OWNER SOURCE</t>
        </is>
      </c>
      <c r="N256" s="806" t="n"/>
      <c r="O256" s="806" t="inlineStr">
        <is>
          <t>MINERAL DEED</t>
        </is>
      </c>
      <c r="P256" s="807" t="inlineStr">
        <is>
          <t>Chain — deed (confirm minerals vs surface from instrument)</t>
        </is>
      </c>
      <c r="Q256" s="808" t="inlineStr">
        <is>
          <t>Yes</t>
        </is>
      </c>
      <c r="R256" s="809" t="inlineStr">
        <is>
          <t>No</t>
        </is>
      </c>
      <c r="S256" s="809" t="inlineStr">
        <is>
          <t>Review</t>
        </is>
      </c>
      <c r="T256" s="810" t="inlineStr">
        <is>
          <t>No</t>
        </is>
      </c>
      <c r="U256" s="811" t="inlineStr">
        <is>
          <t>Yes: 5 (legal supports)</t>
        </is>
      </c>
      <c r="V256" s="812" t="inlineStr">
        <is>
          <t>High</t>
        </is>
      </c>
      <c r="W256" s="806" t="inlineStr">
        <is>
          <t>Review — no exact prior-grantee match</t>
        </is>
      </c>
      <c r="X256" s="806" t="inlineStr">
        <is>
          <t>Yes — on Tract 5 owner list</t>
        </is>
      </c>
      <c r="Y256" s="806" t="inlineStr">
        <is>
          <t>Candidate 1 (helper — confirm from image)</t>
        </is>
      </c>
      <c r="Z256" s="806" t="inlineStr">
        <is>
          <t>Medium — helper value</t>
        </is>
      </c>
      <c r="AA256" s="807" t="inlineStr">
        <is>
          <t>Quit Claim Deed — Leonard Herzberg and Mary Alic to Mary Alice Herzberg (1642/532)</t>
        </is>
      </c>
      <c r="AB256" s="808" t="inlineStr">
        <is>
          <t>Needs source review: grantor source</t>
        </is>
      </c>
    </row>
    <row r="257" ht="48.75" customHeight="1">
      <c r="A257" s="806" t="inlineStr">
        <is>
          <t>2002-002227</t>
        </is>
      </c>
      <c r="B257" s="806" t="n"/>
      <c r="C257" s="806" t="inlineStr">
        <is>
          <t>Deed, ASSN and Bill of Sale</t>
        </is>
      </c>
      <c r="D257" s="806" t="inlineStr">
        <is>
          <t>1680/318</t>
        </is>
      </c>
      <c r="E257" s="807" t="n">
        <v>37406</v>
      </c>
      <c r="F257" s="808" t="n">
        <v>37407</v>
      </c>
      <c r="G257" s="809" t="inlineStr">
        <is>
          <t>Arrowhead Resources, Inc.</t>
        </is>
      </c>
      <c r="H257" s="809" t="inlineStr">
        <is>
          <t>Bhch Mineral, Ltd., 47.5%,
Bhch Properties, Ltd., 2.5%,
Garg Oil, 50.0%</t>
        </is>
      </c>
      <c r="I257" s="810" t="inlineStr">
        <is>
          <t>ALL of 31-12N-24W (AOL)</t>
        </is>
      </c>
      <c r="J257" s="811" t="inlineStr">
        <is>
          <t>11.5385 NMA
From 1637/26, 1639/206, 1639/426</t>
        </is>
      </c>
      <c r="K257" s="812" t="inlineStr">
        <is>
          <t>OKCountyRecords: 2002-002227</t>
        </is>
      </c>
      <c r="L257" s="806" t="inlineStr">
        <is>
          <t>Mineral; basis Conv Amt(dec). All-section coverage. Gross=tract-map basis.</t>
        </is>
      </c>
      <c r="M257" s="806" t="inlineStr">
        <is>
          <t>REVIEW</t>
        </is>
      </c>
      <c r="N257" s="806" t="inlineStr">
        <is>
          <t>Conveys 11.5385 NMA per notes; conv. dec = 11.5385/gross. Verify denominator/tract from image.</t>
        </is>
      </c>
      <c r="O257" s="806" t="inlineStr">
        <is>
          <t>OUTSIDE LANDS</t>
        </is>
      </c>
      <c r="P257" s="807" t="inlineStr">
        <is>
          <t>Chain — WI/leasehold assignment</t>
        </is>
      </c>
      <c r="Q257" s="808" t="inlineStr">
        <is>
          <t>No</t>
        </is>
      </c>
      <c r="R257" s="809" t="inlineStr">
        <is>
          <t>Yes</t>
        </is>
      </c>
      <c r="S257" s="809" t="inlineStr">
        <is>
          <t>Review</t>
        </is>
      </c>
      <c r="T257" s="810" t="inlineStr">
        <is>
          <t>Yes</t>
        </is>
      </c>
      <c r="U257" s="811" t="inlineStr">
        <is>
          <t>Yes: 1, 8 (broad legal)</t>
        </is>
      </c>
      <c r="V257" s="812" t="inlineStr">
        <is>
          <t>Medium</t>
        </is>
      </c>
      <c r="W257" s="806" t="inlineStr">
        <is>
          <t>Yes — prior grantee match</t>
        </is>
      </c>
      <c r="X257" s="806" t="inlineStr">
        <is>
          <t>Review</t>
        </is>
      </c>
      <c r="Y257" s="806" t="inlineStr">
        <is>
          <t>Candidate 0.01802890625 (helper — confirm from image)</t>
        </is>
      </c>
      <c r="Z257" s="806" t="inlineStr">
        <is>
          <t>Medium — helper value</t>
        </is>
      </c>
      <c r="AA257" s="807" t="inlineStr">
        <is>
          <t>Deed, Assignment and Bill of Sal — Arrowhead Resources, Inc. to Bhch Mineral, Ltd., 47.5%, (1680/318)</t>
        </is>
      </c>
      <c r="AB257" s="808" t="n"/>
    </row>
    <row r="258" ht="72" customHeight="1">
      <c r="A258" s="806" t="inlineStr">
        <is>
          <t>2002-003563</t>
        </is>
      </c>
      <c r="B258" s="806" t="n"/>
      <c r="C258" s="806" t="inlineStr">
        <is>
          <t>MD</t>
        </is>
      </c>
      <c r="D258" s="806" t="inlineStr">
        <is>
          <t>1688/374</t>
        </is>
      </c>
      <c r="E258" s="807" t="n">
        <v>37482</v>
      </c>
      <c r="F258" s="808" t="n">
        <v>37505</v>
      </c>
      <c r="G258" s="809" t="inlineStr">
        <is>
          <t>Oleta Florene Flanagan, formerly Stewart, a/k/a Oleta Florene Wylie</t>
        </is>
      </c>
      <c r="H258" s="809" t="inlineStr">
        <is>
          <t>Arrowhead Resources, Inc.</t>
        </is>
      </c>
      <c r="I258" s="810" t="inlineStr">
        <is>
          <t>SE/4 SW/4 of 31-12N-24W</t>
        </is>
      </c>
      <c r="J258" s="811" t="inlineStr">
        <is>
          <t>ARTI, a 2.5 net mineral acre interest, in and to all of the oil, gas and other minerals
Chain note: no source of title into Oleta Florene Flanagan, formerly Stewart, a/k/a Oleta Florene Wylie located of record. Confirm ownership before crediting this conveyance.</t>
        </is>
      </c>
      <c r="K258" s="812" t="inlineStr">
        <is>
          <t>OKCountyRecords: 2002-003563</t>
        </is>
      </c>
      <c r="L258" s="806" t="inlineStr">
        <is>
          <t>Mineral; basis Conv Amt(dec). Gross=tract-map basis.</t>
        </is>
      </c>
      <c r="M258" s="806" t="inlineStr">
        <is>
          <t>CURRENT OWNER SOURCE</t>
        </is>
      </c>
      <c r="N258" s="806" t="n"/>
      <c r="O258" s="806" t="inlineStr">
        <is>
          <t>EASEMENT</t>
        </is>
      </c>
      <c r="P258" s="807" t="inlineStr">
        <is>
          <t>Chain — minerals</t>
        </is>
      </c>
      <c r="Q258" s="808" t="inlineStr">
        <is>
          <t>Yes</t>
        </is>
      </c>
      <c r="R258" s="809" t="inlineStr">
        <is>
          <t>No</t>
        </is>
      </c>
      <c r="S258" s="809" t="inlineStr">
        <is>
          <t>Yes</t>
        </is>
      </c>
      <c r="T258" s="810" t="inlineStr">
        <is>
          <t>No</t>
        </is>
      </c>
      <c r="U258" s="811" t="inlineStr">
        <is>
          <t>Yes: 5 (legal supports)</t>
        </is>
      </c>
      <c r="V258" s="812" t="inlineStr">
        <is>
          <t>High</t>
        </is>
      </c>
      <c r="W258" s="806" t="inlineStr">
        <is>
          <t>No — no source located</t>
        </is>
      </c>
      <c r="X258" s="806" t="inlineStr">
        <is>
          <t>Yes — on Tract 5 owner list</t>
        </is>
      </c>
      <c r="Y258" s="806" t="inlineStr">
        <is>
          <t>Candidate 1 (helper — confirm from image)</t>
        </is>
      </c>
      <c r="Z258" s="806" t="inlineStr">
        <is>
          <t>Medium — helper value</t>
        </is>
      </c>
      <c r="AA258" s="807" t="inlineStr">
        <is>
          <t>Mineral Deed — Oleta Florene Flanagan, former to Arrowhead Resources, Inc. (1688/374)</t>
        </is>
      </c>
      <c r="AB258" s="808" t="inlineStr">
        <is>
          <t>Needs source review: no source of title</t>
        </is>
      </c>
    </row>
    <row r="259" ht="72" customHeight="1">
      <c r="A259" s="806" t="inlineStr">
        <is>
          <t>2002-004378</t>
        </is>
      </c>
      <c r="B259" s="806" t="n"/>
      <c r="C259" s="806" t="inlineStr">
        <is>
          <t>MD</t>
        </is>
      </c>
      <c r="D259" s="806" t="inlineStr">
        <is>
          <t>1694/156</t>
        </is>
      </c>
      <c r="E259" s="807" t="n">
        <v>37536</v>
      </c>
      <c r="F259" s="808" t="n">
        <v>37573</v>
      </c>
      <c r="G259" s="809" t="inlineStr">
        <is>
          <t>William Cobal Bain and Billy Wayne Bain, Co-Trustees of the Testamentary Trust created under the Will of W. M. Bain for the benefit of Hazel Hamilton,
Billy Wayne Bain, Trustee ofthe Hazel Hamilton Inter Vivos Trust</t>
        </is>
      </c>
      <c r="H259" s="809" t="inlineStr">
        <is>
          <t>Deeanne Browning, 2/6,
Darrell E. Hamilton, 2/6,
Stacy L. Smith, 1/6,
Travis L. Smith, 1/6</t>
        </is>
      </c>
      <c r="I259" s="810" t="inlineStr">
        <is>
          <t>NW/4 SE/4, S/2 SE/4, SW/4 NE/4 of 31-12N-24W (AOL)</t>
        </is>
      </c>
      <c r="J259" s="811" t="inlineStr">
        <is>
          <t>An undivided 43.496672/791.47ths interest in and to all ofthe oil, gas, and other minerals in 2 sections</t>
        </is>
      </c>
      <c r="K259" s="812" t="inlineStr">
        <is>
          <t>OKCountyRecords: 2002-004378</t>
        </is>
      </c>
      <c r="L259" s="806" t="inlineStr">
        <is>
          <t>Mineral; basis Conv Amt(dec). Gross=tract-map basis.</t>
        </is>
      </c>
      <c r="M259" s="806" t="inlineStr">
        <is>
          <t>CURRENT OWNER SOURCE</t>
        </is>
      </c>
      <c r="N259" s="806" t="n"/>
      <c r="O259" s="806" t="inlineStr">
        <is>
          <t>OUTSIDE LANDS</t>
        </is>
      </c>
      <c r="P259" s="807" t="inlineStr">
        <is>
          <t>Chain — minerals</t>
        </is>
      </c>
      <c r="Q259" s="808" t="inlineStr">
        <is>
          <t>Yes</t>
        </is>
      </c>
      <c r="R259" s="809" t="inlineStr">
        <is>
          <t>No</t>
        </is>
      </c>
      <c r="S259" s="809" t="inlineStr">
        <is>
          <t>Yes</t>
        </is>
      </c>
      <c r="T259" s="810" t="inlineStr">
        <is>
          <t>No</t>
        </is>
      </c>
      <c r="U259" s="811" t="inlineStr">
        <is>
          <t>Yes: 2 (legal supports)</t>
        </is>
      </c>
      <c r="V259" s="812" t="inlineStr">
        <is>
          <t>High</t>
        </is>
      </c>
      <c r="W259" s="806" t="inlineStr">
        <is>
          <t>Probable — name-normalized match to Runsheet 150 grantee; confirm</t>
        </is>
      </c>
      <c r="X259" s="806" t="inlineStr">
        <is>
          <t>Review</t>
        </is>
      </c>
      <c r="Y259" s="806" t="inlineStr">
        <is>
          <t>Candidate 0.0549568170619227 (helper — confirm from image)</t>
        </is>
      </c>
      <c r="Z259" s="806" t="inlineStr">
        <is>
          <t>Medium — helper value</t>
        </is>
      </c>
      <c r="AA259" s="807" t="inlineStr">
        <is>
          <t>Mineral Deed — William Cobal Bain and Billy W to Deeanne Browning, 2/6, (1694/156)</t>
        </is>
      </c>
      <c r="AB259" s="808" t="inlineStr">
        <is>
          <t>Needs source review: grantor source</t>
        </is>
      </c>
    </row>
    <row r="260" ht="48.75" customHeight="1">
      <c r="A260" s="806" t="inlineStr">
        <is>
          <t>2002-004595</t>
        </is>
      </c>
      <c r="B260" s="806" t="n"/>
      <c r="C260" s="806" t="inlineStr">
        <is>
          <t>MD</t>
        </is>
      </c>
      <c r="D260" s="806" t="inlineStr">
        <is>
          <t>1695/238</t>
        </is>
      </c>
      <c r="E260" s="807" t="n">
        <v>37586</v>
      </c>
      <c r="F260" s="808" t="n">
        <v>37592</v>
      </c>
      <c r="G260" s="809" t="inlineStr">
        <is>
          <t>Hayhurst Oil Properties, Inc.</t>
        </is>
      </c>
      <c r="H260" s="809" t="inlineStr">
        <is>
          <t>Peggy J. HAYHURST, TRUSTEE, of the Peggy J. Hayhurst Revocable Trust datedrNovember 9, 1993</t>
        </is>
      </c>
      <c r="I260" s="810" t="inlineStr">
        <is>
          <t>E/2 NW/4, N/2 NE/4 SW/4, NE/4 SE/4, SE/4 NE/4 of 31-12N-24W (AOL)</t>
        </is>
      </c>
      <c r="J260" s="811" t="inlineStr">
        <is>
          <t>All its mineral interest (being appx 1.386 net acres m/1) (Re: Bk 1159, Pg 224)</t>
        </is>
      </c>
      <c r="K260" s="812" t="inlineStr">
        <is>
          <t>OKCountyRecords: 2002-004595</t>
        </is>
      </c>
      <c r="L260" s="806" t="inlineStr">
        <is>
          <t>Mineral; basis Conv Amt(dec). Gross=tract-map basis.</t>
        </is>
      </c>
      <c r="M260" s="806" t="inlineStr">
        <is>
          <t>REVIEW</t>
        </is>
      </c>
      <c r="N260" s="806" t="inlineStr">
        <is>
          <t>Denominator / tract allocation for 1.386 NMA from instrument image</t>
        </is>
      </c>
      <c r="O260" s="806" t="inlineStr">
        <is>
          <t>OUTSIDE LANDS</t>
        </is>
      </c>
      <c r="P260" s="807" t="inlineStr">
        <is>
          <t>Chain — minerals</t>
        </is>
      </c>
      <c r="Q260" s="808" t="inlineStr">
        <is>
          <t>Yes</t>
        </is>
      </c>
      <c r="R260" s="809" t="inlineStr">
        <is>
          <t>No</t>
        </is>
      </c>
      <c r="S260" s="809" t="inlineStr">
        <is>
          <t>Yes</t>
        </is>
      </c>
      <c r="T260" s="810" t="inlineStr">
        <is>
          <t>No</t>
        </is>
      </c>
      <c r="U260" s="811" t="inlineStr">
        <is>
          <t>Legal maps to 1, 3, 4, 7, 10; helper says 1, 3, 4, 7, 8</t>
        </is>
      </c>
      <c r="V260" s="812" t="inlineStr">
        <is>
          <t>Review</t>
        </is>
      </c>
      <c r="W260" s="806" t="inlineStr">
        <is>
          <t>Yes — prior grantee match</t>
        </is>
      </c>
      <c r="X260" s="806" t="inlineStr">
        <is>
          <t>Yes — on Tract 4 owner list</t>
        </is>
      </c>
      <c r="Y260" s="806" t="inlineStr">
        <is>
          <t>Candidate 1 (helper — confirm from image)</t>
        </is>
      </c>
      <c r="Z260" s="806" t="inlineStr">
        <is>
          <t>Medium — helper value</t>
        </is>
      </c>
      <c r="AA260" s="807" t="inlineStr">
        <is>
          <t>Mineral Deed — Hayhurst Oil Properties, Inc. to Peggy J. HAYHURST, TRUSTEE, of (1695/238)</t>
        </is>
      </c>
      <c r="AB260" s="808" t="inlineStr">
        <is>
          <t>Needs source review: tract</t>
        </is>
      </c>
    </row>
    <row r="261" ht="96" customHeight="1">
      <c r="A261" s="806" t="inlineStr">
        <is>
          <t>2003-001558</t>
        </is>
      </c>
      <c r="B261" s="806" t="n"/>
      <c r="C261" s="806" t="inlineStr">
        <is>
          <t>ASSN</t>
        </is>
      </c>
      <c r="D261" s="806" t="inlineStr">
        <is>
          <t>1706/384</t>
        </is>
      </c>
      <c r="E261" s="807" t="n">
        <v>37710</v>
      </c>
      <c r="F261" s="808" t="n">
        <v>37715</v>
      </c>
      <c r="G261" s="809" t="inlineStr">
        <is>
          <t>Dorothy G. Hamilton, Executrix</t>
        </is>
      </c>
      <c r="H261" s="809" t="inlineStr">
        <is>
          <t>Dorothy G. Hamilton and Harold D. Rogers, Trustees of the Dorothy Trust</t>
        </is>
      </c>
      <c r="I261" s="810" t="inlineStr">
        <is>
          <t>E/2 NW/4, N/2 NE/4 SW/4, NE/4 SE/4, SE/4 NE/4 of 31-12N-24W (AOL)</t>
        </is>
      </c>
      <c r="J261" s="811" t="inlineStr">
        <is>
          <t>ARTI</t>
        </is>
      </c>
      <c r="K261" s="812" t="inlineStr">
        <is>
          <t>OKCountyRecords: 2003-001558</t>
        </is>
      </c>
      <c r="L261" s="806" t="inlineStr">
        <is>
          <t>Mineral; amount not stated — confirm from instrument. Gross=tract-map basis.</t>
        </is>
      </c>
      <c r="M261" s="806" t="n"/>
      <c r="N261" s="806" t="n"/>
      <c r="O261" s="806" t="inlineStr">
        <is>
          <t>OUTSIDE LANDS</t>
        </is>
      </c>
      <c r="P261" s="807" t="inlineStr">
        <is>
          <t>Chain — assignment (WI or minerals — read granting clause)</t>
        </is>
      </c>
      <c r="Q261" s="808" t="inlineStr">
        <is>
          <t>Review</t>
        </is>
      </c>
      <c r="R261" s="809" t="inlineStr">
        <is>
          <t>Yes</t>
        </is>
      </c>
      <c r="S261" s="809" t="inlineStr">
        <is>
          <t>Review</t>
        </is>
      </c>
      <c r="T261" s="810" t="inlineStr">
        <is>
          <t>Yes</t>
        </is>
      </c>
      <c r="U261" s="811" t="inlineStr">
        <is>
          <t>Legal maps to 1, 3, 4, 7, 10; helper says 1, 3, 4, 7, 8</t>
        </is>
      </c>
      <c r="V261" s="812" t="inlineStr">
        <is>
          <t>Review</t>
        </is>
      </c>
      <c r="W261" s="806" t="inlineStr">
        <is>
          <t>Review — no exact prior-grantee match</t>
        </is>
      </c>
      <c r="X261" s="806" t="inlineStr">
        <is>
          <t>Review</t>
        </is>
      </c>
      <c r="Y261" s="806" t="inlineStr">
        <is>
          <t>Interest amount needs review</t>
        </is>
      </c>
      <c r="Z261" s="806" t="inlineStr">
        <is>
          <t>Review</t>
        </is>
      </c>
      <c r="AA261" s="807" t="inlineStr">
        <is>
          <t>Assignment — Dorothy G. Hamilton, Executrix to Dorothy G. Hamilton and Harold (1706/384)</t>
        </is>
      </c>
      <c r="AB261" s="808" t="inlineStr">
        <is>
          <t>Needs source review: tract, grantor source, interest amount</t>
        </is>
      </c>
    </row>
    <row r="262" ht="72" customHeight="1">
      <c r="A262" s="806" t="inlineStr">
        <is>
          <t>2003-001559</t>
        </is>
      </c>
      <c r="B262" s="806" t="n"/>
      <c r="C262" s="806" t="inlineStr">
        <is>
          <t>ASSN</t>
        </is>
      </c>
      <c r="D262" s="806" t="inlineStr">
        <is>
          <t>1706/386</t>
        </is>
      </c>
      <c r="E262" s="807" t="n">
        <v>37711</v>
      </c>
      <c r="F262" s="808" t="n">
        <v>37715</v>
      </c>
      <c r="G262" s="809" t="inlineStr">
        <is>
          <t>Dorothy G. Hamilton and Harold D. Rogers, Trustees of the Dorothy Trust</t>
        </is>
      </c>
      <c r="H262" s="809" t="inlineStr">
        <is>
          <t>Dorothy G. Hamilton</t>
        </is>
      </c>
      <c r="I262" s="810" t="inlineStr">
        <is>
          <t>E/2 NW/4, N/2 NE/4 SW/4, NE/4 SE/4, SE/4 NE/4 of 31-12N-24W (AOL)</t>
        </is>
      </c>
      <c r="J262" s="811" t="inlineStr">
        <is>
          <t>ARTI</t>
        </is>
      </c>
      <c r="K262" s="812" t="inlineStr">
        <is>
          <t>OKCountyRecords: 2003-001559</t>
        </is>
      </c>
      <c r="L262" s="806" t="inlineStr">
        <is>
          <t>Mineral; amount not stated — confirm from instrument. Gross=tract-map basis.</t>
        </is>
      </c>
      <c r="M262" s="806" t="n"/>
      <c r="N262" s="806" t="n"/>
      <c r="O262" s="806" t="inlineStr">
        <is>
          <t>OUTSIDE LANDS</t>
        </is>
      </c>
      <c r="P262" s="807" t="inlineStr">
        <is>
          <t>Chain — assignment (WI or minerals — read granting clause)</t>
        </is>
      </c>
      <c r="Q262" s="808" t="inlineStr">
        <is>
          <t>Review</t>
        </is>
      </c>
      <c r="R262" s="809" t="inlineStr">
        <is>
          <t>Yes</t>
        </is>
      </c>
      <c r="S262" s="809" t="inlineStr">
        <is>
          <t>Review</t>
        </is>
      </c>
      <c r="T262" s="810" t="inlineStr">
        <is>
          <t>Yes</t>
        </is>
      </c>
      <c r="U262" s="811" t="inlineStr">
        <is>
          <t>Legal maps to 1, 3, 4, 7, 10; helper says 1, 3, 4, 7, 8</t>
        </is>
      </c>
      <c r="V262" s="812" t="inlineStr">
        <is>
          <t>Review</t>
        </is>
      </c>
      <c r="W262" s="806" t="inlineStr">
        <is>
          <t>Yes — prior grantee match</t>
        </is>
      </c>
      <c r="X262" s="806" t="inlineStr">
        <is>
          <t>Review</t>
        </is>
      </c>
      <c r="Y262" s="806" t="inlineStr">
        <is>
          <t>Interest amount needs review</t>
        </is>
      </c>
      <c r="Z262" s="806" t="inlineStr">
        <is>
          <t>Review</t>
        </is>
      </c>
      <c r="AA262" s="807" t="inlineStr">
        <is>
          <t>Assignment — Dorothy G. Hamilton and Harold to Dorothy G. Hamilton (1706/386)</t>
        </is>
      </c>
      <c r="AB262" s="808" t="inlineStr">
        <is>
          <t>Needs source review: tract, interest amount</t>
        </is>
      </c>
    </row>
    <row r="263" ht="96" customHeight="1">
      <c r="A263" s="806" t="inlineStr">
        <is>
          <t>2003-001781</t>
        </is>
      </c>
      <c r="B263" s="806" t="n"/>
      <c r="C263" s="806" t="inlineStr">
        <is>
          <t>Disclaimer</t>
        </is>
      </c>
      <c r="D263" s="806" t="inlineStr">
        <is>
          <t>1707/512</t>
        </is>
      </c>
      <c r="E263" s="807" t="n">
        <v>37729</v>
      </c>
      <c r="F263" s="808" t="n">
        <v>37732</v>
      </c>
      <c r="G263" s="809" t="inlineStr">
        <is>
          <t>Beckham County Court,
RE: In the Matter of the Estate of Glenn Douglas Mitchel, Deceased,
Billy George Mitchel</t>
        </is>
      </c>
      <c r="H263" s="809" t="inlineStr">
        <is>
          <t>The Public</t>
        </is>
      </c>
      <c r="I263" s="810" t="inlineStr">
        <is>
          <t>E/2 NW/4, N/2 NE/4 SE/4, NE/4 SE/4, SE/4 NE/4 of 31-12N-24W (AOL)</t>
        </is>
      </c>
      <c r="J263" s="811" t="inlineStr">
        <is>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is>
      </c>
      <c r="K263" s="812" t="inlineStr">
        <is>
          <t>OKCountyRecords: 2003-001781</t>
        </is>
      </c>
      <c r="L263" s="806" t="inlineStr">
        <is>
          <t>Other (non-mineral; excluded from mineral NMA). Gross=tract-map basis.</t>
        </is>
      </c>
      <c r="M263" s="806" t="inlineStr">
        <is>
          <t>OK</t>
        </is>
      </c>
      <c r="N263" s="806" t="inlineStr">
        <is>
          <t>Non-conveying — notice/affidavit/address change (The Public).</t>
        </is>
      </c>
      <c r="O263" s="806" t="inlineStr">
        <is>
          <t>OUTSIDE LANDS</t>
        </is>
      </c>
      <c r="P263" s="807" t="inlineStr">
        <is>
          <t>Chain — title support (succession/entity/probate)</t>
        </is>
      </c>
      <c r="Q263" s="808" t="inlineStr">
        <is>
          <t>Yes</t>
        </is>
      </c>
      <c r="R263" s="809" t="inlineStr">
        <is>
          <t>No</t>
        </is>
      </c>
      <c r="S263" s="809" t="inlineStr">
        <is>
          <t>Yes</t>
        </is>
      </c>
      <c r="T263" s="810" t="inlineStr">
        <is>
          <t>No</t>
        </is>
      </c>
      <c r="U263" s="811" t="inlineStr">
        <is>
          <t>Legal maps to 1, 3, 4, 10; helper says 1, 3, 4, 8</t>
        </is>
      </c>
      <c r="V263" s="812" t="inlineStr">
        <is>
          <t>Review</t>
        </is>
      </c>
      <c r="W263" s="806" t="inlineStr">
        <is>
          <t>Review — no exact prior-grantee match</t>
        </is>
      </c>
      <c r="X263" s="806" t="inlineStr">
        <is>
          <t>Yes — on Tract 3 owner list</t>
        </is>
      </c>
      <c r="Y263" s="806" t="inlineStr">
        <is>
          <t>Interest amount needs review</t>
        </is>
      </c>
      <c r="Z263" s="806" t="inlineStr">
        <is>
          <t>Review</t>
        </is>
      </c>
      <c r="AA263" s="807" t="inlineStr">
        <is>
          <t>Disclaimer — Beckham County Court, to The Public (1707/512)</t>
        </is>
      </c>
      <c r="AB263" s="808" t="inlineStr">
        <is>
          <t>Needs source review: tract, grantor source, interest amount</t>
        </is>
      </c>
    </row>
    <row r="264" ht="72" customHeight="1">
      <c r="A264" s="806" t="inlineStr">
        <is>
          <t>2003-005699</t>
        </is>
      </c>
      <c r="B264" s="806" t="n"/>
      <c r="C264" s="806" t="inlineStr">
        <is>
          <t>DEC</t>
        </is>
      </c>
      <c r="D264" s="806" t="inlineStr">
        <is>
          <t>1728/457</t>
        </is>
      </c>
      <c r="E264" s="807" t="n">
        <v>37802</v>
      </c>
      <c r="F264" s="808" t="n">
        <v>37937</v>
      </c>
      <c r="G264" s="809" t="inlineStr">
        <is>
          <t>Beckham County Court,
RE: In the Matter of the Estate of Glenn Douglas Mitchel, Deceased</t>
        </is>
      </c>
      <c r="H264" s="809" t="inlineStr">
        <is>
          <t>The Public</t>
        </is>
      </c>
      <c r="I264" s="810" t="inlineStr">
        <is>
          <t>E/2 NW/4, SE/4 NE/4, NE/4 SE/4, N/2 NE/4, SE/4of 31-12N-24W (AOL)</t>
        </is>
      </c>
      <c r="J264" s="811" t="inlineStr">
        <is>
          <t>ARTI, An undivided 1/78th (2.308 min. ac.) interest</t>
        </is>
      </c>
      <c r="K264" s="812" t="inlineStr">
        <is>
          <t>OKCountyRecords: 2003-005699</t>
        </is>
      </c>
      <c r="L264" s="806" t="inlineStr">
        <is>
          <t>Mineral; basis Conv Amt(dec). Gross=tract-map basis.</t>
        </is>
      </c>
      <c r="M264" s="806" t="inlineStr">
        <is>
          <t>OK</t>
        </is>
      </c>
      <c r="N264" s="806" t="inlineStr">
        <is>
          <t>ARTI in Notes — interest retained as conveyed per affidavit (The Public notice).</t>
        </is>
      </c>
      <c r="O264" s="806" t="inlineStr">
        <is>
          <t>OUTSIDE LANDS</t>
        </is>
      </c>
      <c r="P264" s="807" t="inlineStr">
        <is>
          <t>Chain — title support (succession/entity/probate)</t>
        </is>
      </c>
      <c r="Q264" s="808" t="inlineStr">
        <is>
          <t>Yes</t>
        </is>
      </c>
      <c r="R264" s="809" t="inlineStr">
        <is>
          <t>No</t>
        </is>
      </c>
      <c r="S264" s="809" t="inlineStr">
        <is>
          <t>Yes</t>
        </is>
      </c>
      <c r="T264" s="810" t="inlineStr">
        <is>
          <t>No</t>
        </is>
      </c>
      <c r="U264" s="811" t="inlineStr">
        <is>
          <t>Legal maps to 1, 3, 4, 10; helper says 1, 3, 4, 8</t>
        </is>
      </c>
      <c r="V264" s="812" t="inlineStr">
        <is>
          <t>Review</t>
        </is>
      </c>
      <c r="W264" s="806" t="inlineStr">
        <is>
          <t>Review — no exact prior-grantee match</t>
        </is>
      </c>
      <c r="X264" s="806" t="inlineStr">
        <is>
          <t>Yes — on Tract 3 owner list</t>
        </is>
      </c>
      <c r="Y264" s="806" t="inlineStr">
        <is>
          <t>Candidate 1 (helper — confirm from image)</t>
        </is>
      </c>
      <c r="Z264" s="806" t="inlineStr">
        <is>
          <t>Medium — helper value</t>
        </is>
      </c>
      <c r="AA264" s="807" t="inlineStr">
        <is>
          <t>Final Decree — Beckham County Court, to The Public (1728/457)</t>
        </is>
      </c>
      <c r="AB264" s="808" t="inlineStr">
        <is>
          <t>Needs source review: tract, grantor source</t>
        </is>
      </c>
    </row>
    <row r="265" ht="48.75" customHeight="1">
      <c r="A265" s="806" t="inlineStr">
        <is>
          <t>2003-004945</t>
        </is>
      </c>
      <c r="B265" s="806" t="n"/>
      <c r="C265" s="806" t="inlineStr">
        <is>
          <t>Special WD, ASSN and Bill of Sale</t>
        </is>
      </c>
      <c r="D265" s="806" t="inlineStr">
        <is>
          <t>1724/582</t>
        </is>
      </c>
      <c r="E265" s="807" t="n">
        <v>37848</v>
      </c>
      <c r="F265" s="808" t="n">
        <v>37897</v>
      </c>
      <c r="G265" s="809" t="inlineStr">
        <is>
          <t>Bluebonnet Investments, Ltd.</t>
        </is>
      </c>
      <c r="H265" s="809" t="inlineStr">
        <is>
          <t>White Birch, L.P.</t>
        </is>
      </c>
      <c r="I265" s="810" t="inlineStr">
        <is>
          <t>E/2 NW/4, N/2 NE/4 SW/4, NE/4 SE/4, SE/4 NE/4 of 31-12N-24W (AOL)</t>
        </is>
      </c>
      <c r="J265" s="811" t="inlineStr">
        <is>
          <t>ARTI, being the same property conveyed in MD dated May 24, 1974, from Marie Lister to Mann Children's Trust, recorded in Book 165, Page 87 of the Mineral Records of Roger Mills County, Oklahoma, SAVE AND EXCEPT: The above described Property shall not include any contingent beneficiary interest, … Full recital in recorded instrument — see Link.</t>
        </is>
      </c>
      <c r="K265" s="812" t="inlineStr">
        <is>
          <t>OKCountyRecords: 2003-004945</t>
        </is>
      </c>
      <c r="L265" s="806" t="inlineStr">
        <is>
          <t>Mineral; basis Conv Amt(dec). Gross=tract-map basis.</t>
        </is>
      </c>
      <c r="M265" s="806" t="inlineStr">
        <is>
          <t>CURRENT OWNER SOURCE</t>
        </is>
      </c>
      <c r="N265" s="806" t="n"/>
      <c r="O265" s="806" t="inlineStr">
        <is>
          <t>OUTSIDE LANDS</t>
        </is>
      </c>
      <c r="P265" s="807" t="inlineStr">
        <is>
          <t>Chain — WI/leasehold assignment</t>
        </is>
      </c>
      <c r="Q265" s="808" t="inlineStr">
        <is>
          <t>No</t>
        </is>
      </c>
      <c r="R265" s="809" t="inlineStr">
        <is>
          <t>Yes</t>
        </is>
      </c>
      <c r="S265" s="809" t="inlineStr">
        <is>
          <t>Review</t>
        </is>
      </c>
      <c r="T265" s="810" t="inlineStr">
        <is>
          <t>Yes</t>
        </is>
      </c>
      <c r="U265" s="811" t="inlineStr">
        <is>
          <t>Legal maps to 1, 3, 4, 7, 10; helper says 1, 3, 4, 7, 8</t>
        </is>
      </c>
      <c r="V265" s="812" t="inlineStr">
        <is>
          <t>Review</t>
        </is>
      </c>
      <c r="W265" s="806" t="inlineStr">
        <is>
          <t>Yes — prior grantee match</t>
        </is>
      </c>
      <c r="X265" s="806" t="inlineStr">
        <is>
          <t>Yes — on Tract 3 owner list</t>
        </is>
      </c>
      <c r="Y265" s="806" t="inlineStr">
        <is>
          <t>Candidate 1 (helper — confirm from image)</t>
        </is>
      </c>
      <c r="Z265" s="806" t="inlineStr">
        <is>
          <t>Medium — helper value</t>
        </is>
      </c>
      <c r="AA265" s="807" t="inlineStr">
        <is>
          <t>Special Warranty Deed, Assignmen — Bluebonnet Investments, Ltd. to White Birch, L.P. (1724/582)</t>
        </is>
      </c>
      <c r="AB265" s="808" t="inlineStr">
        <is>
          <t>Needs source review: tract</t>
        </is>
      </c>
    </row>
    <row r="266" ht="72" customHeight="1">
      <c r="A266" s="806" t="inlineStr">
        <is>
          <t>2004-000099</t>
        </is>
      </c>
      <c r="B266" s="806" t="n"/>
      <c r="C266" s="806" t="inlineStr">
        <is>
          <t>DEC</t>
        </is>
      </c>
      <c r="D266" s="806" t="inlineStr">
        <is>
          <t>1734/14</t>
        </is>
      </c>
      <c r="E266" s="807" t="n">
        <v>37990</v>
      </c>
      <c r="F266" s="808" t="n">
        <v>37994</v>
      </c>
      <c r="G266" s="809" t="inlineStr">
        <is>
          <t>Beckham County Court,
RE: In the Matter of the Estate of Evelyn Louise McLerran, Deceased</t>
        </is>
      </c>
      <c r="H266" s="809" t="inlineStr">
        <is>
          <t>Nana Lou Jones</t>
        </is>
      </c>
      <c r="I266" s="810" t="inlineStr">
        <is>
          <t>E/2 NW/4, N/2 NE/4 SW/4, NE/4 SE/4, SE/4 NE/4 of 31-12N-24W (AOL)</t>
        </is>
      </c>
      <c r="J266" s="811" t="inlineStr">
        <is>
          <t>ARTI</t>
        </is>
      </c>
      <c r="K266" s="812" t="inlineStr">
        <is>
          <t>OKCountyRecords: 2004-000099</t>
        </is>
      </c>
      <c r="L266" s="806" t="inlineStr">
        <is>
          <t>Mineral; basis Conv Amt(dec). Gross=tract-map basis.</t>
        </is>
      </c>
      <c r="M266" s="806" t="inlineStr">
        <is>
          <t>CURRENT OWNER SOURCE</t>
        </is>
      </c>
      <c r="N266" s="806" t="n"/>
      <c r="O266" s="806" t="inlineStr">
        <is>
          <t>OUTSIDE LANDS</t>
        </is>
      </c>
      <c r="P266" s="807" t="inlineStr">
        <is>
          <t>Chain — title support (succession/entity/probate)</t>
        </is>
      </c>
      <c r="Q266" s="808" t="inlineStr">
        <is>
          <t>Yes</t>
        </is>
      </c>
      <c r="R266" s="809" t="inlineStr">
        <is>
          <t>No</t>
        </is>
      </c>
      <c r="S266" s="809" t="inlineStr">
        <is>
          <t>Yes</t>
        </is>
      </c>
      <c r="T266" s="810" t="inlineStr">
        <is>
          <t>No</t>
        </is>
      </c>
      <c r="U266" s="811" t="inlineStr">
        <is>
          <t>Legal maps to 1, 3, 4, 7, 10; helper says 1, 3, 4, 7, 8</t>
        </is>
      </c>
      <c r="V266" s="812" t="inlineStr">
        <is>
          <t>Review</t>
        </is>
      </c>
      <c r="W266" s="806" t="inlineStr">
        <is>
          <t>Review — no exact prior-grantee match</t>
        </is>
      </c>
      <c r="X266" s="806" t="inlineStr">
        <is>
          <t>Yes — on Tract 3 owner list</t>
        </is>
      </c>
      <c r="Y266" s="806" t="inlineStr">
        <is>
          <t>Candidate 1 (helper — confirm from image)</t>
        </is>
      </c>
      <c r="Z266" s="806" t="inlineStr">
        <is>
          <t>Medium — helper value</t>
        </is>
      </c>
      <c r="AA266" s="807" t="inlineStr">
        <is>
          <t>Final Decree — Beckham County Court, to Nana Lou Jones (1734/14)</t>
        </is>
      </c>
      <c r="AB266" s="808" t="inlineStr">
        <is>
          <t>Needs source review: tract, grantor source</t>
        </is>
      </c>
    </row>
    <row r="267" ht="96" customHeight="1">
      <c r="A267" s="806" t="inlineStr">
        <is>
          <t>2004-000723</t>
        </is>
      </c>
      <c r="B267" s="806" t="n">
        <v>1</v>
      </c>
      <c r="C267" s="806" t="inlineStr">
        <is>
          <t>OGL</t>
        </is>
      </c>
      <c r="D267" s="806" t="inlineStr">
        <is>
          <t>1736/594</t>
        </is>
      </c>
      <c r="E267" s="807" t="n">
        <v>38000</v>
      </c>
      <c r="F267" s="808" t="n">
        <v>38029</v>
      </c>
      <c r="G267" s="809" t="inlineStr">
        <is>
          <t>Carrie Leeann Mitchell
1880 Old Salem Road
Watkinsville, GA 30308</t>
        </is>
      </c>
      <c r="H267" s="809" t="inlineStr">
        <is>
          <t>R. Michael Lortz</t>
        </is>
      </c>
      <c r="I267" s="810" t="inlineStr">
        <is>
          <t>E/2 NW/4, N/2 NE/4, N/2 NE/4 SW/4, Lot 4, S/2 of Lot 3, NE/4 SE/4, S/2 NE/4 SW/4, SE/4 NE/4, SE/4 SW/4 of 31-12N-24W</t>
        </is>
      </c>
      <c r="J267" s="811" t="inlineStr">
        <is>
          <t>375.335 gross acres
3 yrs
3/16ths royalty</t>
        </is>
      </c>
      <c r="K267" s="812" t="inlineStr">
        <is>
          <t>OKCountyRecords: 2004-000723</t>
        </is>
      </c>
      <c r="L267" s="806" t="inlineStr">
        <is>
          <t>Leasehold (non-mineral; excluded from mineral NMA). All-section coverage. Gross=tract-map basis.</t>
        </is>
      </c>
      <c r="M267" s="806" t="inlineStr">
        <is>
          <t>CURRENT LEASE SOURCE</t>
        </is>
      </c>
      <c r="N267" s="806" t="n"/>
      <c r="O267" s="806" t="inlineStr">
        <is>
          <t>OGL / BASE LEASE</t>
        </is>
      </c>
      <c r="P267" s="807" t="inlineStr">
        <is>
          <t>Chain — leasehold (OGL)</t>
        </is>
      </c>
      <c r="Q267" s="808" t="inlineStr">
        <is>
          <t>No</t>
        </is>
      </c>
      <c r="R267" s="809" t="inlineStr">
        <is>
          <t>Yes</t>
        </is>
      </c>
      <c r="S267" s="809" t="inlineStr">
        <is>
          <t>No</t>
        </is>
      </c>
      <c r="T267" s="810" t="inlineStr">
        <is>
          <t>Yes</t>
        </is>
      </c>
      <c r="U267" s="811" t="inlineStr">
        <is>
          <t>Legal maps to 1, 3, 4, 5, 7, 9, 10; helper says 1, 8</t>
        </is>
      </c>
      <c r="V267" s="812" t="inlineStr">
        <is>
          <t>Review</t>
        </is>
      </c>
      <c r="W267" s="806" t="inlineStr">
        <is>
          <t>Review — no exact prior-grantee match</t>
        </is>
      </c>
      <c r="X267" s="806" t="inlineStr">
        <is>
          <t>Review</t>
        </is>
      </c>
      <c r="Y267" s="806" t="inlineStr">
        <is>
          <t>Interest amount needs review</t>
        </is>
      </c>
      <c r="Z267" s="806" t="inlineStr">
        <is>
          <t>Review</t>
        </is>
      </c>
      <c r="AA267" s="807" t="inlineStr">
        <is>
          <t>Oil and Gas Lease — Carrie Leeann Mitchell to R. Michael Lortz (1736/594)</t>
        </is>
      </c>
      <c r="AB267" s="808" t="inlineStr">
        <is>
          <t>Needs source review: tract, grantor source, interest amount</t>
        </is>
      </c>
    </row>
    <row r="268" ht="96" customHeight="1">
      <c r="A268" s="806" t="inlineStr">
        <is>
          <t>2004-000727</t>
        </is>
      </c>
      <c r="B268" s="806" t="n">
        <v>3</v>
      </c>
      <c r="C268" s="806" t="inlineStr">
        <is>
          <t>OGL</t>
        </is>
      </c>
      <c r="D268" s="806" t="inlineStr">
        <is>
          <t>1736/602</t>
        </is>
      </c>
      <c r="E268" s="807" t="n">
        <v>38000</v>
      </c>
      <c r="F268" s="808" t="n">
        <v>38029</v>
      </c>
      <c r="G268" s="809" t="inlineStr">
        <is>
          <t>Gena W. Moore aka Gena Williams
3890 Windyke Drive
Memphis, TN 38125</t>
        </is>
      </c>
      <c r="H268" s="809" t="inlineStr">
        <is>
          <t>R. Michael Lortz</t>
        </is>
      </c>
      <c r="I268" s="810" t="inlineStr">
        <is>
          <t>E/2 NW/4, N/2 NE/4, N/2 NE/4 SW/4, Lot 4, S/2 of Lot 3, NE/4 SE/4, S/2 NE/4 SW/4, SE/4 NE/4, SE/4 SW/4 of 31-12N-24W</t>
        </is>
      </c>
      <c r="J268" s="811" t="inlineStr">
        <is>
          <t>375.335 gross acres
3 yrs
3/16ths royalty</t>
        </is>
      </c>
      <c r="K268" s="812" t="inlineStr">
        <is>
          <t>OKCountyRecords: 2004-000727</t>
        </is>
      </c>
      <c r="L268" s="806" t="inlineStr">
        <is>
          <t>Leasehold (non-mineral; excluded from mineral NMA). All-section coverage. Gross=tract-map basis.</t>
        </is>
      </c>
      <c r="M268" s="806" t="inlineStr">
        <is>
          <t>CURRENT LEASE SOURCE</t>
        </is>
      </c>
      <c r="N268" s="806" t="n"/>
      <c r="O268" s="806" t="inlineStr">
        <is>
          <t>OGL / BASE LEASE</t>
        </is>
      </c>
      <c r="P268" s="807" t="inlineStr">
        <is>
          <t>Chain — leasehold (OGL)</t>
        </is>
      </c>
      <c r="Q268" s="808" t="inlineStr">
        <is>
          <t>No</t>
        </is>
      </c>
      <c r="R268" s="809" t="inlineStr">
        <is>
          <t>Yes</t>
        </is>
      </c>
      <c r="S268" s="809" t="inlineStr">
        <is>
          <t>No</t>
        </is>
      </c>
      <c r="T268" s="810" t="inlineStr">
        <is>
          <t>Yes</t>
        </is>
      </c>
      <c r="U268" s="811" t="inlineStr">
        <is>
          <t>Legal maps to 1, 3, 4, 5, 7, 9, 10; helper says 1, 8</t>
        </is>
      </c>
      <c r="V268" s="812" t="inlineStr">
        <is>
          <t>Review</t>
        </is>
      </c>
      <c r="W268" s="806" t="inlineStr">
        <is>
          <t>Review — no exact prior-grantee match</t>
        </is>
      </c>
      <c r="X268" s="806" t="inlineStr">
        <is>
          <t>Review</t>
        </is>
      </c>
      <c r="Y268" s="806" t="inlineStr">
        <is>
          <t>Interest amount needs review</t>
        </is>
      </c>
      <c r="Z268" s="806" t="inlineStr">
        <is>
          <t>Review</t>
        </is>
      </c>
      <c r="AA268" s="807" t="inlineStr">
        <is>
          <t>Oil and Gas Lease — Gena W. Moore aka Gena William to R. Michael Lortz (1736/602)</t>
        </is>
      </c>
      <c r="AB268" s="808" t="inlineStr">
        <is>
          <t>Needs source review: tract, grantor source, interest amount</t>
        </is>
      </c>
    </row>
    <row r="269" ht="72" customHeight="1">
      <c r="A269" s="806" t="inlineStr">
        <is>
          <t>2004-000722</t>
        </is>
      </c>
      <c r="B269" s="806" t="n">
        <v>4</v>
      </c>
      <c r="C269" s="806" t="inlineStr">
        <is>
          <t>OGL</t>
        </is>
      </c>
      <c r="D269" s="806" t="inlineStr">
        <is>
          <t>1736/592</t>
        </is>
      </c>
      <c r="E269" s="807" t="n">
        <v>38000</v>
      </c>
      <c r="F269" s="808" t="n">
        <v>38029</v>
      </c>
      <c r="G269" s="809" t="inlineStr">
        <is>
          <t>Nancy Mitchell Williams
100 West Dogwood
Hobart, OK 73651</t>
        </is>
      </c>
      <c r="H269" s="809" t="inlineStr">
        <is>
          <t>R. Michael Lortz</t>
        </is>
      </c>
      <c r="I269" s="810" t="inlineStr">
        <is>
          <t>E/2 NW/4, N/2 NE/4, N/2 NE/4 SW/4, Lot 4, S/2 of Lot 3, NE/4 SE/4, S/2 NE/4 SW/4, SE/4 NE/4, SE/4 SW/4 of 31-12N-24W</t>
        </is>
      </c>
      <c r="J269" s="811" t="inlineStr">
        <is>
          <t>375.335 gross acres
3 yrs
3/16ths royalty</t>
        </is>
      </c>
      <c r="K269" s="812" t="inlineStr">
        <is>
          <t>OKCountyRecords: 2004-000722</t>
        </is>
      </c>
      <c r="L269" s="806" t="inlineStr">
        <is>
          <t>Leasehold (non-mineral; excluded from mineral NMA). All-section coverage. Gross=tract-map basis.</t>
        </is>
      </c>
      <c r="M269" s="806" t="inlineStr">
        <is>
          <t>CURRENT LEASE SOURCE</t>
        </is>
      </c>
      <c r="N269" s="806" t="n"/>
      <c r="O269" s="806" t="inlineStr">
        <is>
          <t>OGL / BASE LEASE</t>
        </is>
      </c>
      <c r="P269" s="807" t="inlineStr">
        <is>
          <t>Chain — leasehold (OGL)</t>
        </is>
      </c>
      <c r="Q269" s="808" t="inlineStr">
        <is>
          <t>No</t>
        </is>
      </c>
      <c r="R269" s="809" t="inlineStr">
        <is>
          <t>Yes</t>
        </is>
      </c>
      <c r="S269" s="809" t="inlineStr">
        <is>
          <t>No</t>
        </is>
      </c>
      <c r="T269" s="810" t="inlineStr">
        <is>
          <t>Yes</t>
        </is>
      </c>
      <c r="U269" s="811" t="inlineStr">
        <is>
          <t>Legal maps to 1, 3, 4, 5, 7, 9, 10; helper says 1, 8</t>
        </is>
      </c>
      <c r="V269" s="812" t="inlineStr">
        <is>
          <t>Review</t>
        </is>
      </c>
      <c r="W269" s="806" t="inlineStr">
        <is>
          <t>Yes — prior grantee match</t>
        </is>
      </c>
      <c r="X269" s="806" t="inlineStr">
        <is>
          <t>Review</t>
        </is>
      </c>
      <c r="Y269" s="806" t="inlineStr">
        <is>
          <t>Interest amount needs review</t>
        </is>
      </c>
      <c r="Z269" s="806" t="inlineStr">
        <is>
          <t>Review</t>
        </is>
      </c>
      <c r="AA269" s="807" t="inlineStr">
        <is>
          <t>Oil and Gas Lease — Nancy Mitchell Williams to R. Michael Lortz (1736/592)</t>
        </is>
      </c>
      <c r="AB269" s="808" t="inlineStr">
        <is>
          <t>Needs source review: tract, interest amount</t>
        </is>
      </c>
    </row>
    <row r="270" ht="96" customHeight="1">
      <c r="A270" s="806" t="inlineStr">
        <is>
          <t>2004-000726</t>
        </is>
      </c>
      <c r="B270" s="806" t="n">
        <v>2</v>
      </c>
      <c r="C270" s="806" t="inlineStr">
        <is>
          <t>OGL</t>
        </is>
      </c>
      <c r="D270" s="806" t="inlineStr">
        <is>
          <t>1736/600</t>
        </is>
      </c>
      <c r="E270" s="807" t="n">
        <v>38000</v>
      </c>
      <c r="F270" s="808" t="n">
        <v>38029</v>
      </c>
      <c r="G270" s="809" t="inlineStr">
        <is>
          <t>Nancy Susan Mitchell
753 Velma
Memphis, TN 38104</t>
        </is>
      </c>
      <c r="H270" s="809" t="inlineStr">
        <is>
          <t>R. Michael Lortz</t>
        </is>
      </c>
      <c r="I270" s="810" t="inlineStr">
        <is>
          <t>E/2 NW/4, N/2 NE/4, N/2 NE/4 SW/4, Lot 4, S/2 of Lot 3, NE/4 SE/4, S/2 NE/4 SW/4, SE/4 NE/4, SE/4 SW/4 of 31-12N-24W</t>
        </is>
      </c>
      <c r="J270" s="811" t="inlineStr">
        <is>
          <t>375.335 gross acres
3 yrs
3/16ths royalty</t>
        </is>
      </c>
      <c r="K270" s="812" t="inlineStr">
        <is>
          <t>OKCountyRecords: 2004-000726</t>
        </is>
      </c>
      <c r="L270" s="806" t="inlineStr">
        <is>
          <t>Leasehold (non-mineral; excluded from mineral NMA). All-section coverage. Gross=tract-map basis.</t>
        </is>
      </c>
      <c r="M270" s="806" t="inlineStr">
        <is>
          <t>CURRENT LEASE SOURCE</t>
        </is>
      </c>
      <c r="N270" s="806" t="n"/>
      <c r="O270" s="806" t="inlineStr">
        <is>
          <t>OGL / BASE LEASE</t>
        </is>
      </c>
      <c r="P270" s="807" t="inlineStr">
        <is>
          <t>Chain — leasehold (OGL)</t>
        </is>
      </c>
      <c r="Q270" s="808" t="inlineStr">
        <is>
          <t>No</t>
        </is>
      </c>
      <c r="R270" s="809" t="inlineStr">
        <is>
          <t>Yes</t>
        </is>
      </c>
      <c r="S270" s="809" t="inlineStr">
        <is>
          <t>No</t>
        </is>
      </c>
      <c r="T270" s="810" t="inlineStr">
        <is>
          <t>Yes</t>
        </is>
      </c>
      <c r="U270" s="811" t="inlineStr">
        <is>
          <t>Legal maps to 1, 3, 4, 5, 7, 9, 10; helper says 1, 8</t>
        </is>
      </c>
      <c r="V270" s="812" t="inlineStr">
        <is>
          <t>Review</t>
        </is>
      </c>
      <c r="W270" s="806" t="inlineStr">
        <is>
          <t>Review — no exact prior-grantee match</t>
        </is>
      </c>
      <c r="X270" s="806" t="inlineStr">
        <is>
          <t>Review</t>
        </is>
      </c>
      <c r="Y270" s="806" t="inlineStr">
        <is>
          <t>Interest amount needs review</t>
        </is>
      </c>
      <c r="Z270" s="806" t="inlineStr">
        <is>
          <t>Review</t>
        </is>
      </c>
      <c r="AA270" s="807" t="inlineStr">
        <is>
          <t>Oil and Gas Lease — Nancy Susan Mitchell to R. Michael Lortz (1736/600)</t>
        </is>
      </c>
      <c r="AB270" s="808" t="inlineStr">
        <is>
          <t>Needs source review: tract, grantor source, interest amount</t>
        </is>
      </c>
    </row>
    <row r="271" ht="84" customHeight="1">
      <c r="A271" s="806" t="inlineStr">
        <is>
          <t>2004-000724</t>
        </is>
      </c>
      <c r="B271" s="806" t="n">
        <v>54</v>
      </c>
      <c r="C271" s="806" t="inlineStr">
        <is>
          <t>OGL</t>
        </is>
      </c>
      <c r="D271" s="806" t="inlineStr">
        <is>
          <t>1736/596</t>
        </is>
      </c>
      <c r="E271" s="807" t="n">
        <v>38002</v>
      </c>
      <c r="F271" s="808" t="n">
        <v>38029</v>
      </c>
      <c r="G271" s="809" t="inlineStr">
        <is>
          <t>Carl L. Bain aka Carl Leon Bain
1517 Twichell
Dumas, TX 79029</t>
        </is>
      </c>
      <c r="H271" s="809" t="inlineStr">
        <is>
          <t>R. Michael Lortz</t>
        </is>
      </c>
      <c r="I271" s="813" t="inlineStr">
        <is>
          <t>NW/4 SE/4, S/2 SE/4, SW/4 NE/4 of 31-12N-24W</t>
        </is>
      </c>
      <c r="J271" s="811" t="inlineStr">
        <is>
          <t>160 gross acres
3 yrs
3/16ths royalty</t>
        </is>
      </c>
      <c r="K271" s="812" t="inlineStr">
        <is>
          <t>OKCountyRecords: 2004-000724</t>
        </is>
      </c>
      <c r="L271" s="806" t="inlineStr">
        <is>
          <t>Leasehold (non-mineral; excluded from mineral NMA). Gross=tract-map basis.</t>
        </is>
      </c>
      <c r="M271" s="806" t="inlineStr">
        <is>
          <t>CURRENT LEASE SOURCE</t>
        </is>
      </c>
      <c r="N271" s="806" t="n"/>
      <c r="O271" s="806" t="inlineStr">
        <is>
          <t>OGL / BASE LEASE</t>
        </is>
      </c>
      <c r="P271" s="807" t="inlineStr">
        <is>
          <t>Chain — leasehold (OGL)</t>
        </is>
      </c>
      <c r="Q271" s="808" t="inlineStr">
        <is>
          <t>No</t>
        </is>
      </c>
      <c r="R271" s="809" t="inlineStr">
        <is>
          <t>Yes</t>
        </is>
      </c>
      <c r="S271" s="809" t="inlineStr">
        <is>
          <t>No</t>
        </is>
      </c>
      <c r="T271" s="813" t="inlineStr">
        <is>
          <t>Yes</t>
        </is>
      </c>
      <c r="U271" s="814" t="inlineStr">
        <is>
          <t>Yes: 2 (legal supports)</t>
        </is>
      </c>
      <c r="V271" s="812" t="inlineStr">
        <is>
          <t>High</t>
        </is>
      </c>
      <c r="W271" s="806" t="inlineStr">
        <is>
          <t>Probable — name-normalized match to Runsheet 202 grantee; confirm</t>
        </is>
      </c>
      <c r="X271" s="806" t="inlineStr">
        <is>
          <t>Review</t>
        </is>
      </c>
      <c r="Y271" s="806" t="inlineStr">
        <is>
          <t>Interest amount needs review</t>
        </is>
      </c>
      <c r="Z271" s="806" t="inlineStr">
        <is>
          <t>Review</t>
        </is>
      </c>
      <c r="AA271" s="807" t="inlineStr">
        <is>
          <t>Oil and Gas Lease — Carl L. Bain aka Carl Leon Bai to R. Michael Lortz (1736/596)</t>
        </is>
      </c>
      <c r="AB271" s="808" t="inlineStr">
        <is>
          <t>Needs source review: grantor source, interest amount</t>
        </is>
      </c>
    </row>
    <row r="272" ht="84" customHeight="1">
      <c r="A272" s="806" t="inlineStr">
        <is>
          <t>2004-000725</t>
        </is>
      </c>
      <c r="B272" s="806" t="n">
        <v>6</v>
      </c>
      <c r="C272" s="806" t="inlineStr">
        <is>
          <t>OGL</t>
        </is>
      </c>
      <c r="D272" s="806" t="inlineStr">
        <is>
          <t>1736/598</t>
        </is>
      </c>
      <c r="E272" s="807" t="n">
        <v>38002</v>
      </c>
      <c r="F272" s="808" t="n">
        <v>38029</v>
      </c>
      <c r="G272" s="809" t="inlineStr">
        <is>
          <t>Dow C. Bain and Edris O. Bain, HW
961 Country Road
Idaho Falls, ID 83402</t>
        </is>
      </c>
      <c r="H272" s="809" t="inlineStr">
        <is>
          <t>R. Michael Lortz</t>
        </is>
      </c>
      <c r="I272" s="813" t="inlineStr">
        <is>
          <t>NW/4 SE/4, S/2 SE/4, SW/4 NE/4 of 31-12N-24W</t>
        </is>
      </c>
      <c r="J272" s="811" t="inlineStr">
        <is>
          <t>160 gross acres
3 yrs
3/16ths royalty
Chain note: source of title — MINERAL DEED 1927-000706 at D38/162, Mark Hambrook, (Widower) to Panhandle Co-operative Royalty Company, covering W/2 NW/4 of 31-12N-24W, interest stated: An undivided 1/2 interest in all of the oil, gas, coal and other minerals. Confirm source instrument before relying on this conveyance.</t>
        </is>
      </c>
      <c r="K272" s="812" t="inlineStr">
        <is>
          <t>OKCountyRecords: 2004-000725</t>
        </is>
      </c>
      <c r="L272" s="806" t="inlineStr">
        <is>
          <t>Leasehold (non-mineral; excluded from mineral NMA). Gross=tract-map basis.</t>
        </is>
      </c>
      <c r="M272" s="806" t="inlineStr">
        <is>
          <t>CURRENT LEASE SOURCE</t>
        </is>
      </c>
      <c r="N272" s="806" t="n"/>
      <c r="O272" s="806" t="inlineStr">
        <is>
          <t>OGL / BASE LEASE</t>
        </is>
      </c>
      <c r="P272" s="807" t="inlineStr">
        <is>
          <t>Chain — leasehold (OGL)</t>
        </is>
      </c>
      <c r="Q272" s="808" t="inlineStr">
        <is>
          <t>No</t>
        </is>
      </c>
      <c r="R272" s="809" t="inlineStr">
        <is>
          <t>Yes</t>
        </is>
      </c>
      <c r="S272" s="809" t="inlineStr">
        <is>
          <t>No</t>
        </is>
      </c>
      <c r="T272" s="813" t="inlineStr">
        <is>
          <t>Yes</t>
        </is>
      </c>
      <c r="U272" s="814" t="inlineStr">
        <is>
          <t>Yes: 2 (legal supports)</t>
        </is>
      </c>
      <c r="V272" s="812" t="inlineStr">
        <is>
          <t>High</t>
        </is>
      </c>
      <c r="W272" s="806" t="inlineStr">
        <is>
          <t>Probable — name-normalized match to Runsheet 247 grantee; confirm</t>
        </is>
      </c>
      <c r="X272" s="806" t="inlineStr">
        <is>
          <t>Review</t>
        </is>
      </c>
      <c r="Y272" s="806" t="inlineStr">
        <is>
          <t>Interest amount needs review</t>
        </is>
      </c>
      <c r="Z272" s="806" t="inlineStr">
        <is>
          <t>Review</t>
        </is>
      </c>
      <c r="AA272" s="807" t="inlineStr">
        <is>
          <t>Oil and Gas Lease — Dow C. Bain and Edris O. Bain, to R. Michael Lortz (1736/598)</t>
        </is>
      </c>
      <c r="AB272" s="808" t="inlineStr">
        <is>
          <t>Needs source review: grantor source, interest amount</t>
        </is>
      </c>
    </row>
    <row r="273" ht="60" customHeight="1">
      <c r="A273" s="806" t="inlineStr">
        <is>
          <t>2004-000580</t>
        </is>
      </c>
      <c r="B273" s="806" t="n">
        <v>51</v>
      </c>
      <c r="C273" s="806" t="inlineStr">
        <is>
          <t>OGL</t>
        </is>
      </c>
      <c r="D273" s="806" t="inlineStr">
        <is>
          <t>1736/195</t>
        </is>
      </c>
      <c r="E273" s="807" t="n">
        <v>38002</v>
      </c>
      <c r="F273" s="808" t="n">
        <v>38020</v>
      </c>
      <c r="G273" s="809" t="inlineStr">
        <is>
          <t>Hans W. Jensen
317 Major Way
Sun Prairie, WI 53590</t>
        </is>
      </c>
      <c r="H273" s="809" t="inlineStr">
        <is>
          <t>R. Michael Lortz</t>
        </is>
      </c>
      <c r="I273" s="810" t="inlineStr">
        <is>
          <t>NW/4 SE/4, S/2 SE/4, SW/4 NE/4 of 31-12N-24W</t>
        </is>
      </c>
      <c r="J273" s="811" t="inlineStr">
        <is>
          <t>160 gross acres
3 yrs
3/16ths royalty
Chain note: source of title — OUTSIDE LANDS 1989-007000 at 1104/87, Ernest Jensen and Wilda Jensen, HW to Hans W. Jensen, covering SW/4 NE/4, NW/4 SE/4, S/2 SE/4 of 31-12N-24W (AOL), interest stated: An undivided 2/160th (2 acres) in 31-12N-24W, 10/791.47 interest in 2 sections. Confirm source instrument before relying on this conveyance.</t>
        </is>
      </c>
      <c r="K273" s="812" t="inlineStr">
        <is>
          <t>OKCountyRecords: 2004-000580</t>
        </is>
      </c>
      <c r="L273" s="806" t="inlineStr">
        <is>
          <t>Leasehold (non-mineral; excluded from mineral NMA). Gross=tract-map basis.</t>
        </is>
      </c>
      <c r="M273" s="806" t="inlineStr">
        <is>
          <t>CURRENT LEASE SOURCE</t>
        </is>
      </c>
      <c r="N273" s="806" t="n"/>
      <c r="O273" s="806" t="inlineStr">
        <is>
          <t>OUTSIDE LANDS</t>
        </is>
      </c>
      <c r="P273" s="807" t="inlineStr">
        <is>
          <t>Chain — leasehold (OGL)</t>
        </is>
      </c>
      <c r="Q273" s="808" t="inlineStr">
        <is>
          <t>No</t>
        </is>
      </c>
      <c r="R273" s="809" t="inlineStr">
        <is>
          <t>Yes</t>
        </is>
      </c>
      <c r="S273" s="809" t="inlineStr">
        <is>
          <t>No</t>
        </is>
      </c>
      <c r="T273" s="810" t="inlineStr">
        <is>
          <t>Yes</t>
        </is>
      </c>
      <c r="U273" s="811" t="inlineStr">
        <is>
          <t>Yes: 2 (legal supports)</t>
        </is>
      </c>
      <c r="V273" s="812" t="inlineStr">
        <is>
          <t>High</t>
        </is>
      </c>
      <c r="W273" s="806" t="inlineStr">
        <is>
          <t>Yes — prior grantee match</t>
        </is>
      </c>
      <c r="X273" s="806" t="inlineStr">
        <is>
          <t>Review</t>
        </is>
      </c>
      <c r="Y273" s="806" t="inlineStr">
        <is>
          <t>Interest amount needs review</t>
        </is>
      </c>
      <c r="Z273" s="806" t="inlineStr">
        <is>
          <t>Review</t>
        </is>
      </c>
      <c r="AA273" s="807" t="inlineStr">
        <is>
          <t>Oil and Gas Lease — Hans W. Jensen to R. Michael Lortz (1736/195)</t>
        </is>
      </c>
      <c r="AB273" s="808" t="inlineStr">
        <is>
          <t>Needs source review: interest amount</t>
        </is>
      </c>
    </row>
    <row r="274" ht="60" customHeight="1">
      <c r="A274" s="806" t="inlineStr">
        <is>
          <t>2004-000721</t>
        </is>
      </c>
      <c r="B274" s="806" t="n">
        <v>53</v>
      </c>
      <c r="C274" s="806" t="inlineStr">
        <is>
          <t>OGL</t>
        </is>
      </c>
      <c r="D274" s="806" t="inlineStr">
        <is>
          <t>1736/590</t>
        </is>
      </c>
      <c r="E274" s="807" t="n">
        <v>38002</v>
      </c>
      <c r="F274" s="808" t="n">
        <v>38029</v>
      </c>
      <c r="G274" s="809" t="inlineStr">
        <is>
          <t>Juanita M. Wolff
P. O. Box 182
Sioux City, IA 51102</t>
        </is>
      </c>
      <c r="H274" s="809" t="inlineStr">
        <is>
          <t>R. Michael Lortz</t>
        </is>
      </c>
      <c r="I274" s="810" t="inlineStr">
        <is>
          <t>NW/4 SE/4, S/2 SE/4, SW/4 NE/4 of 31-12N-24W</t>
        </is>
      </c>
      <c r="J274" s="811" t="inlineStr">
        <is>
          <t>160 gross acres
3 yrs
3/16ths royalty
Chain note: source of title — OUTSIDE LANDS 1979-004881 at 274/566, Juanita M. Wolff to Alpine Oil &amp; Royalty Company Incorporated, covering SW/4 NE/4, NW/4 SE/4, S/2 SE/4 of 31-12N-24W (AOL), interest stated: 10/791.47 interest in 2 sections. Confirm source instrument before relying on this conveyance.</t>
        </is>
      </c>
      <c r="K274" s="812" t="inlineStr">
        <is>
          <t>OKCountyRecords: 2004-000721</t>
        </is>
      </c>
      <c r="L274" s="806" t="inlineStr">
        <is>
          <t>Leasehold (non-mineral; excluded from mineral NMA). Gross=tract-map basis.</t>
        </is>
      </c>
      <c r="M274" s="806" t="inlineStr">
        <is>
          <t>CURRENT LEASE SOURCE</t>
        </is>
      </c>
      <c r="N274" s="806" t="n"/>
      <c r="O274" s="806" t="inlineStr">
        <is>
          <t>OUTSIDE LANDS</t>
        </is>
      </c>
      <c r="P274" s="807" t="inlineStr">
        <is>
          <t>Chain — leasehold (OGL)</t>
        </is>
      </c>
      <c r="Q274" s="808" t="inlineStr">
        <is>
          <t>No</t>
        </is>
      </c>
      <c r="R274" s="809" t="inlineStr">
        <is>
          <t>Yes</t>
        </is>
      </c>
      <c r="S274" s="809" t="inlineStr">
        <is>
          <t>No</t>
        </is>
      </c>
      <c r="T274" s="810" t="inlineStr">
        <is>
          <t>Yes</t>
        </is>
      </c>
      <c r="U274" s="811" t="inlineStr">
        <is>
          <t>Yes: 2 (legal supports)</t>
        </is>
      </c>
      <c r="V274" s="812" t="inlineStr">
        <is>
          <t>High</t>
        </is>
      </c>
      <c r="W274" s="806" t="inlineStr">
        <is>
          <t>Yes — prior grantee match</t>
        </is>
      </c>
      <c r="X274" s="806" t="inlineStr">
        <is>
          <t>Review</t>
        </is>
      </c>
      <c r="Y274" s="806" t="inlineStr">
        <is>
          <t>Interest amount needs review</t>
        </is>
      </c>
      <c r="Z274" s="806" t="inlineStr">
        <is>
          <t>Review</t>
        </is>
      </c>
      <c r="AA274" s="807" t="inlineStr">
        <is>
          <t>Oil and Gas Lease — Juanita M. Wolff to R. Michael Lortz (1736/590)</t>
        </is>
      </c>
      <c r="AB274" s="808" t="inlineStr">
        <is>
          <t>Needs source review: interest amount</t>
        </is>
      </c>
    </row>
    <row r="275" ht="60" customHeight="1">
      <c r="A275" s="806" t="inlineStr">
        <is>
          <t>2004-000582</t>
        </is>
      </c>
      <c r="B275" s="806" t="n">
        <v>52</v>
      </c>
      <c r="C275" s="806" t="inlineStr">
        <is>
          <t>OGL</t>
        </is>
      </c>
      <c r="D275" s="806" t="inlineStr">
        <is>
          <t>1736/199</t>
        </is>
      </c>
      <c r="E275" s="807" t="n">
        <v>38002</v>
      </c>
      <c r="F275" s="808" t="n">
        <v>38020</v>
      </c>
      <c r="G275" s="809" t="inlineStr">
        <is>
          <t>Tim E. Jensen
5673 Doschadis
Waterloo, WI 53594</t>
        </is>
      </c>
      <c r="H275" s="809" t="inlineStr">
        <is>
          <t>R. Michael Lortz</t>
        </is>
      </c>
      <c r="I275" s="810" t="inlineStr">
        <is>
          <t>NW/4 SE/4, S/2 SE/4, SW/4 NE/4 of 31-12N-24W</t>
        </is>
      </c>
      <c r="J275" s="811" t="inlineStr">
        <is>
          <t>160 gross acres
3 yrs
3/16ths royalty
Chain note: source of title — OUTSIDE LANDS 1989-007001 at 1104/90, Ernest Jensen and Wilda Jensen, HW to Tim E. Jensen, covering SW/4 NE/4, NW/4 SE/4, S/2 SE/4 of 31-12N-24W (AOL), interest stated: An undivided 2/160th (2 acres) in 31-12N-24W, 10/791.47 interest in 2 sections. Confirm source instrument before relying on this conveyance.</t>
        </is>
      </c>
      <c r="K275" s="812" t="inlineStr">
        <is>
          <t>OKCountyRecords: 2004-000582</t>
        </is>
      </c>
      <c r="L275" s="806" t="inlineStr">
        <is>
          <t>Leasehold (non-mineral; excluded from mineral NMA). Gross=tract-map basis.</t>
        </is>
      </c>
      <c r="M275" s="806" t="inlineStr">
        <is>
          <t>CURRENT LEASE SOURCE</t>
        </is>
      </c>
      <c r="N275" s="806" t="n"/>
      <c r="O275" s="806" t="inlineStr">
        <is>
          <t>OUTSIDE LANDS</t>
        </is>
      </c>
      <c r="P275" s="807" t="inlineStr">
        <is>
          <t>Chain — leasehold (OGL)</t>
        </is>
      </c>
      <c r="Q275" s="808" t="inlineStr">
        <is>
          <t>No</t>
        </is>
      </c>
      <c r="R275" s="809" t="inlineStr">
        <is>
          <t>Yes</t>
        </is>
      </c>
      <c r="S275" s="809" t="inlineStr">
        <is>
          <t>No</t>
        </is>
      </c>
      <c r="T275" s="810" t="inlineStr">
        <is>
          <t>Yes</t>
        </is>
      </c>
      <c r="U275" s="811" t="inlineStr">
        <is>
          <t>Yes: 2 (legal supports)</t>
        </is>
      </c>
      <c r="V275" s="812" t="inlineStr">
        <is>
          <t>High</t>
        </is>
      </c>
      <c r="W275" s="806" t="inlineStr">
        <is>
          <t>Yes — prior grantee match</t>
        </is>
      </c>
      <c r="X275" s="806" t="inlineStr">
        <is>
          <t>Review</t>
        </is>
      </c>
      <c r="Y275" s="806" t="inlineStr">
        <is>
          <t>Interest amount needs review</t>
        </is>
      </c>
      <c r="Z275" s="806" t="inlineStr">
        <is>
          <t>Review</t>
        </is>
      </c>
      <c r="AA275" s="807" t="inlineStr">
        <is>
          <t>Oil and Gas Lease — Tim E. Jensen to R. Michael Lortz (1736/199)</t>
        </is>
      </c>
      <c r="AB275" s="808" t="inlineStr">
        <is>
          <t>Needs source review: interest amount</t>
        </is>
      </c>
    </row>
    <row r="276" ht="60" customHeight="1">
      <c r="A276" s="806" t="inlineStr">
        <is>
          <t>2004-000579</t>
        </is>
      </c>
      <c r="B276" s="806" t="n">
        <v>5</v>
      </c>
      <c r="C276" s="806" t="inlineStr">
        <is>
          <t>OGL</t>
        </is>
      </c>
      <c r="D276" s="806" t="inlineStr">
        <is>
          <t>1736/193</t>
        </is>
      </c>
      <c r="E276" s="807" t="n">
        <v>38002</v>
      </c>
      <c r="F276" s="808" t="n">
        <v>38020</v>
      </c>
      <c r="G276" s="809" t="inlineStr">
        <is>
          <t>Wilda E. Jensen
317 Major Way
Sun Prairie, WI 53590</t>
        </is>
      </c>
      <c r="H276" s="809" t="inlineStr">
        <is>
          <t>R. Michael Lortz</t>
        </is>
      </c>
      <c r="I276" s="810" t="inlineStr">
        <is>
          <t>NW/4 SE/4, S/2 SE/4, SW/4 NE/4 of 31-12N-24W</t>
        </is>
      </c>
      <c r="J276" s="811" t="inlineStr">
        <is>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is>
      </c>
      <c r="K276" s="812" t="inlineStr">
        <is>
          <t>OKCountyRecords: 2004-000579</t>
        </is>
      </c>
      <c r="L276" s="806" t="inlineStr">
        <is>
          <t>Leasehold (non-mineral; excluded from mineral NMA). Gross=tract-map basis.</t>
        </is>
      </c>
      <c r="M276" s="806" t="inlineStr">
        <is>
          <t>CURRENT LEASE SOURCE</t>
        </is>
      </c>
      <c r="N276" s="806" t="n"/>
      <c r="O276" s="806" t="inlineStr">
        <is>
          <t>OUTSIDE LANDS</t>
        </is>
      </c>
      <c r="P276" s="807" t="inlineStr">
        <is>
          <t>Chain — leasehold (OGL)</t>
        </is>
      </c>
      <c r="Q276" s="808" t="inlineStr">
        <is>
          <t>No</t>
        </is>
      </c>
      <c r="R276" s="809" t="inlineStr">
        <is>
          <t>Yes</t>
        </is>
      </c>
      <c r="S276" s="809" t="inlineStr">
        <is>
          <t>No</t>
        </is>
      </c>
      <c r="T276" s="810" t="inlineStr">
        <is>
          <t>Yes</t>
        </is>
      </c>
      <c r="U276" s="811" t="inlineStr">
        <is>
          <t>Yes: 2 (legal supports)</t>
        </is>
      </c>
      <c r="V276" s="812" t="inlineStr">
        <is>
          <t>High</t>
        </is>
      </c>
      <c r="W276" s="806" t="inlineStr">
        <is>
          <t>Yes — prior grantee match</t>
        </is>
      </c>
      <c r="X276" s="806" t="inlineStr">
        <is>
          <t>Review</t>
        </is>
      </c>
      <c r="Y276" s="806" t="inlineStr">
        <is>
          <t>Interest amount needs review</t>
        </is>
      </c>
      <c r="Z276" s="806" t="inlineStr">
        <is>
          <t>Review</t>
        </is>
      </c>
      <c r="AA276" s="807" t="inlineStr">
        <is>
          <t>Oil and Gas Lease — Wilda E. Jensen to R. Michael Lortz (1736/193)</t>
        </is>
      </c>
      <c r="AB276" s="808" t="inlineStr">
        <is>
          <t>Needs source review: interest amount</t>
        </is>
      </c>
    </row>
    <row r="277" ht="60" customHeight="1">
      <c r="A277" s="806" t="inlineStr">
        <is>
          <t>2006-001223</t>
        </is>
      </c>
      <c r="B277" s="806" t="n">
        <v>7</v>
      </c>
      <c r="C277" s="806" t="inlineStr">
        <is>
          <t>OGL</t>
        </is>
      </c>
      <c r="D277" s="806" t="inlineStr">
        <is>
          <t>1824/181</t>
        </is>
      </c>
      <c r="E277" s="807" t="n">
        <v>38002</v>
      </c>
      <c r="F277" s="808" t="n">
        <v>38762</v>
      </c>
      <c r="G277" s="809" t="inlineStr">
        <is>
          <t>Wilda E. Jensen
317 Major Way
Sun Prairie, WI 53590</t>
        </is>
      </c>
      <c r="H277" s="809" t="inlineStr">
        <is>
          <t>R. Michael Lortz</t>
        </is>
      </c>
      <c r="I277" s="810" t="inlineStr">
        <is>
          <t>NW/4 SE/4, S/2 SE/4, SW/4 NE/4 of 31-12N-24W</t>
        </is>
      </c>
      <c r="J277" s="811" t="inlineStr">
        <is>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is>
      </c>
      <c r="K277" s="812" t="inlineStr">
        <is>
          <t>OKCountyRecords: 2006-001223</t>
        </is>
      </c>
      <c r="L277" s="806" t="inlineStr">
        <is>
          <t>Leasehold (non-mineral; excluded from mineral NMA). Gross=tract-map basis.</t>
        </is>
      </c>
      <c r="M277" s="806" t="inlineStr">
        <is>
          <t>CURRENT LEASE SOURCE</t>
        </is>
      </c>
      <c r="N277" s="806" t="n"/>
      <c r="O277" s="806" t="inlineStr">
        <is>
          <t>OUTSIDE LANDS</t>
        </is>
      </c>
      <c r="P277" s="807" t="inlineStr">
        <is>
          <t>Chain — leasehold (OGL)</t>
        </is>
      </c>
      <c r="Q277" s="808" t="inlineStr">
        <is>
          <t>No</t>
        </is>
      </c>
      <c r="R277" s="809" t="inlineStr">
        <is>
          <t>Yes</t>
        </is>
      </c>
      <c r="S277" s="809" t="inlineStr">
        <is>
          <t>No</t>
        </is>
      </c>
      <c r="T277" s="810" t="inlineStr">
        <is>
          <t>Yes</t>
        </is>
      </c>
      <c r="U277" s="811" t="inlineStr">
        <is>
          <t>Yes: 2 (legal supports)</t>
        </is>
      </c>
      <c r="V277" s="812" t="inlineStr">
        <is>
          <t>High</t>
        </is>
      </c>
      <c r="W277" s="806" t="inlineStr">
        <is>
          <t>Yes — prior grantee match</t>
        </is>
      </c>
      <c r="X277" s="806" t="inlineStr">
        <is>
          <t>Review</t>
        </is>
      </c>
      <c r="Y277" s="806" t="inlineStr">
        <is>
          <t>Interest amount needs review</t>
        </is>
      </c>
      <c r="Z277" s="806" t="inlineStr">
        <is>
          <t>Review</t>
        </is>
      </c>
      <c r="AA277" s="807" t="inlineStr">
        <is>
          <t>Oil and Gas Lease — Wilda E. Jensen to R. Michael Lortz (1824/181)</t>
        </is>
      </c>
      <c r="AB277" s="808" t="inlineStr">
        <is>
          <t>Needs source review: interest amount</t>
        </is>
      </c>
    </row>
    <row r="278" ht="84" customHeight="1">
      <c r="A278" s="806" t="inlineStr">
        <is>
          <t>2004-000720</t>
        </is>
      </c>
      <c r="B278" s="806" t="n">
        <v>11</v>
      </c>
      <c r="C278" s="806" t="inlineStr">
        <is>
          <t>OGL</t>
        </is>
      </c>
      <c r="D278" s="806" t="inlineStr">
        <is>
          <t>1736/588</t>
        </is>
      </c>
      <c r="E278" s="807" t="n">
        <v>38007</v>
      </c>
      <c r="F278" s="808" t="n">
        <v>38029</v>
      </c>
      <c r="G278" s="809" t="inlineStr">
        <is>
          <t>Clarence C. Bain, Trustee of the CDB Trust dated January 10, 1994
3236 West Cactus Road
Phoenix, AZ 85029</t>
        </is>
      </c>
      <c r="H278" s="809" t="inlineStr">
        <is>
          <t>R. Michael Lortz</t>
        </is>
      </c>
      <c r="I278" s="810" t="inlineStr">
        <is>
          <t>NW/4 SE/4, S/2 SE/4, SW/4 NE/4 of 31-12N-24W</t>
        </is>
      </c>
      <c r="J278" s="811" t="inlineStr">
        <is>
          <t>160 gross acres
3 yrs
3/16ths royalty
Chain note: source of title — OUTSIDE LANDS 1986-004476 at 829/7, Billy W. Bain to Clarence C. Bain, covering S/2 SE/4, NW/4 SE/4, SW/4 NE/4 of 31-12N-24W (AOL), interest stated: 3/791.47 interest in 2 sections. Confirm source instrument before relying on this conveyance.</t>
        </is>
      </c>
      <c r="K278" s="812" t="inlineStr">
        <is>
          <t>OKCountyRecords: 2004-000720</t>
        </is>
      </c>
      <c r="L278" s="806" t="inlineStr">
        <is>
          <t>Leasehold (non-mineral; excluded from mineral NMA). Gross=tract-map basis.</t>
        </is>
      </c>
      <c r="M278" s="806" t="inlineStr">
        <is>
          <t>CURRENT LEASE SOURCE</t>
        </is>
      </c>
      <c r="N278" s="806" t="n"/>
      <c r="O278" s="806" t="inlineStr">
        <is>
          <t>OUTSIDE LANDS</t>
        </is>
      </c>
      <c r="P278" s="807" t="inlineStr">
        <is>
          <t>Chain — leasehold (OGL)</t>
        </is>
      </c>
      <c r="Q278" s="808" t="inlineStr">
        <is>
          <t>No</t>
        </is>
      </c>
      <c r="R278" s="809" t="inlineStr">
        <is>
          <t>Yes</t>
        </is>
      </c>
      <c r="S278" s="809" t="inlineStr">
        <is>
          <t>No</t>
        </is>
      </c>
      <c r="T278" s="810" t="inlineStr">
        <is>
          <t>Yes</t>
        </is>
      </c>
      <c r="U278" s="814" t="inlineStr">
        <is>
          <t>Yes: 2 (legal supports)</t>
        </is>
      </c>
      <c r="V278" s="812" t="inlineStr">
        <is>
          <t>High</t>
        </is>
      </c>
      <c r="W278" s="806" t="inlineStr">
        <is>
          <t>Probable — name-normalized match to Runsheet 206 grantee; confirm</t>
        </is>
      </c>
      <c r="X278" s="806" t="inlineStr">
        <is>
          <t>Review</t>
        </is>
      </c>
      <c r="Y278" s="806" t="inlineStr">
        <is>
          <t>Interest amount needs review</t>
        </is>
      </c>
      <c r="Z278" s="806" t="inlineStr">
        <is>
          <t>Review</t>
        </is>
      </c>
      <c r="AA278" s="807" t="inlineStr">
        <is>
          <t>Oil and Gas Lease — Clarence C. Bain, Trustee of t to R. Michael Lortz (1736/588)</t>
        </is>
      </c>
      <c r="AB278" s="808" t="inlineStr">
        <is>
          <t>Needs source review: grantor source, interest amount</t>
        </is>
      </c>
    </row>
    <row r="279" ht="84" customHeight="1">
      <c r="A279" s="806" t="inlineStr">
        <is>
          <t>2004-000690</t>
        </is>
      </c>
      <c r="B279" s="806" t="n">
        <v>57</v>
      </c>
      <c r="C279" s="806" t="inlineStr">
        <is>
          <t>OGL</t>
        </is>
      </c>
      <c r="D279" s="806" t="inlineStr">
        <is>
          <t>1736/496</t>
        </is>
      </c>
      <c r="E279" s="807" t="n">
        <v>38013</v>
      </c>
      <c r="F279" s="808" t="n">
        <v>38027</v>
      </c>
      <c r="G279" s="809" t="inlineStr">
        <is>
          <t>John W. Bain, Joseph A. Bain and Anna T. Gibson, formerly Williams,
sole and only heirs of Billy W. Bain aka Billy Wayne Bain, deceased
229 North Chemical
Hutchinson, KS 67501</t>
        </is>
      </c>
      <c r="H279" s="809" t="inlineStr">
        <is>
          <t>R. Michael Lortz</t>
        </is>
      </c>
      <c r="I279" s="810" t="inlineStr">
        <is>
          <t>NW/4 SE/4, S/2 SE/4, SW/4 NE/4 of 31-12N-24W</t>
        </is>
      </c>
      <c r="J279" s="811" t="inlineStr">
        <is>
          <t>160 gross acres
3 yrs
3/16ths royalty</t>
        </is>
      </c>
      <c r="K279" s="812" t="inlineStr">
        <is>
          <t>OKCountyRecords: 2004-000690</t>
        </is>
      </c>
      <c r="L279" s="806" t="inlineStr">
        <is>
          <t>Leasehold (non-mineral; excluded from mineral NMA). Gross=tract-map basis.</t>
        </is>
      </c>
      <c r="M279" s="806" t="inlineStr">
        <is>
          <t>CURRENT LEASE SOURCE</t>
        </is>
      </c>
      <c r="N279" s="806" t="n"/>
      <c r="O279" s="806" t="inlineStr">
        <is>
          <t>OGL / BASE LEASE</t>
        </is>
      </c>
      <c r="P279" s="807" t="inlineStr">
        <is>
          <t>Chain — leasehold (OGL)</t>
        </is>
      </c>
      <c r="Q279" s="808" t="inlineStr">
        <is>
          <t>No</t>
        </is>
      </c>
      <c r="R279" s="809" t="inlineStr">
        <is>
          <t>Yes</t>
        </is>
      </c>
      <c r="S279" s="809" t="inlineStr">
        <is>
          <t>No</t>
        </is>
      </c>
      <c r="T279" s="810" t="inlineStr">
        <is>
          <t>Yes</t>
        </is>
      </c>
      <c r="U279" s="811" t="inlineStr">
        <is>
          <t>Yes: 2 (legal supports)</t>
        </is>
      </c>
      <c r="V279" s="812" t="inlineStr">
        <is>
          <t>High</t>
        </is>
      </c>
      <c r="W279" s="806" t="inlineStr">
        <is>
          <t>Probable — name-normalized match to Runsheet 162 grantee; confirm</t>
        </is>
      </c>
      <c r="X279" s="806" t="inlineStr">
        <is>
          <t>Review</t>
        </is>
      </c>
      <c r="Y279" s="806" t="inlineStr">
        <is>
          <t>Interest amount needs review</t>
        </is>
      </c>
      <c r="Z279" s="806" t="inlineStr">
        <is>
          <t>Review</t>
        </is>
      </c>
      <c r="AA279" s="807" t="inlineStr">
        <is>
          <t>Oil and Gas Lease — John W. Bain, Joseph A. Bain a to R. Michael Lortz (1736/496)</t>
        </is>
      </c>
      <c r="AB279" s="808" t="inlineStr">
        <is>
          <t>Needs source review: grantor source, interest amount</t>
        </is>
      </c>
    </row>
    <row r="280" ht="72" customHeight="1">
      <c r="A280" s="806" t="inlineStr">
        <is>
          <t>2004-000691</t>
        </is>
      </c>
      <c r="B280" s="806" t="n"/>
      <c r="C280" s="806" t="inlineStr">
        <is>
          <t>Proof of Death</t>
        </is>
      </c>
      <c r="D280" s="806" t="inlineStr">
        <is>
          <t>1736/498</t>
        </is>
      </c>
      <c r="E280" s="807" t="n">
        <v>38014</v>
      </c>
      <c r="F280" s="808" t="n">
        <v>38027</v>
      </c>
      <c r="G280" s="809" t="inlineStr">
        <is>
          <t>John W. Bain</t>
        </is>
      </c>
      <c r="H280" s="809" t="inlineStr">
        <is>
          <t>The Public
RE: Billy Bain aka Billy Wayne Bain, Deceased
Heirs:
John W. Bain,
Joseph A. Bain,
Anna T. Bain now Gibson, formerly Williams</t>
        </is>
      </c>
      <c r="I280" s="810" t="inlineStr">
        <is>
          <t>NW/4 SE/4, S/2 SE/4, SW/4 NE/4 of 31-12N-24W</t>
        </is>
      </c>
      <c r="J280" s="811" t="inlineStr">
        <is>
          <t>ARTI</t>
        </is>
      </c>
      <c r="K280" s="812" t="inlineStr">
        <is>
          <t>OKCountyRecords: 2004-000691</t>
        </is>
      </c>
      <c r="L280" s="806" t="inlineStr">
        <is>
          <t>Mineral; basis Conv Amt(dec). grantor indexed as 'The Public' — confirm source instrument. Gross=tract-map basis.</t>
        </is>
      </c>
      <c r="M280" s="806" t="inlineStr">
        <is>
          <t>REVIEW</t>
        </is>
      </c>
      <c r="N280" s="806" t="inlineStr">
        <is>
          <t>Confirm conveyed mineral acreage from instrument image — named party indexed under 'The Public' (affidavit/notice); identity resolved.</t>
        </is>
      </c>
      <c r="O280" s="806" t="inlineStr">
        <is>
          <t>MINERAL DEED</t>
        </is>
      </c>
      <c r="P280" s="807" t="inlineStr">
        <is>
          <t>Chain — title support (succession/entity/probate)</t>
        </is>
      </c>
      <c r="Q280" s="808" t="inlineStr">
        <is>
          <t>Yes</t>
        </is>
      </c>
      <c r="R280" s="809" t="inlineStr">
        <is>
          <t>No</t>
        </is>
      </c>
      <c r="S280" s="809" t="inlineStr">
        <is>
          <t>Yes</t>
        </is>
      </c>
      <c r="T280" s="810" t="inlineStr">
        <is>
          <t>No</t>
        </is>
      </c>
      <c r="U280" s="811" t="inlineStr">
        <is>
          <t>Yes: 2 (legal supports)</t>
        </is>
      </c>
      <c r="V280" s="812" t="inlineStr">
        <is>
          <t>High</t>
        </is>
      </c>
      <c r="W280" s="806" t="inlineStr">
        <is>
          <t>Review — no exact prior-grantee match</t>
        </is>
      </c>
      <c r="X280" s="806" t="inlineStr">
        <is>
          <t>Review</t>
        </is>
      </c>
      <c r="Y280" s="806" t="inlineStr">
        <is>
          <t>Candidate 1 (helper — confirm from image)</t>
        </is>
      </c>
      <c r="Z280" s="806" t="inlineStr">
        <is>
          <t>Medium — helper value</t>
        </is>
      </c>
      <c r="AA280" s="807" t="inlineStr">
        <is>
          <t>Proof of Death — John W. Bain to The Public (1736/498)</t>
        </is>
      </c>
      <c r="AB280" s="808" t="inlineStr">
        <is>
          <t>Needs source review: grantor source</t>
        </is>
      </c>
    </row>
    <row r="281" ht="96" customHeight="1">
      <c r="A281" s="806" t="inlineStr">
        <is>
          <t>2004-000581</t>
        </is>
      </c>
      <c r="B281" s="806" t="n">
        <v>9</v>
      </c>
      <c r="C281" s="806" t="inlineStr">
        <is>
          <t>OGL</t>
        </is>
      </c>
      <c r="D281" s="806" t="inlineStr">
        <is>
          <t>1736/197</t>
        </is>
      </c>
      <c r="E281" s="807" t="n">
        <v>38016</v>
      </c>
      <c r="F281" s="808" t="n">
        <v>38020</v>
      </c>
      <c r="G281" s="809" t="inlineStr">
        <is>
          <t>A. C. Campbell aka Audy C. Campbell
Rt. 2 Box 153
Sayre, OK 73662</t>
        </is>
      </c>
      <c r="H281" s="809" t="inlineStr">
        <is>
          <t>R. Michael Lortz</t>
        </is>
      </c>
      <c r="I281" s="810" t="inlineStr">
        <is>
          <t>S/2 NE/4 SW/4, Lot 4, SE/4 SW/4, S/2 of Lot 3 of 31-12N-24W</t>
        </is>
      </c>
      <c r="J281" s="811" t="inlineStr">
        <is>
          <t>115.335 gross acres
3/16ths royalty</t>
        </is>
      </c>
      <c r="K281" s="812" t="inlineStr">
        <is>
          <t>OKCountyRecords: 2004-000581</t>
        </is>
      </c>
      <c r="L281" s="806" t="inlineStr">
        <is>
          <t>Leasehold (non-mineral; excluded from mineral NMA). Gross=tract-map basis.</t>
        </is>
      </c>
      <c r="M281" s="806" t="inlineStr">
        <is>
          <t>CURRENT LEASE SOURCE</t>
        </is>
      </c>
      <c r="N281" s="806" t="n"/>
      <c r="O281" s="806" t="inlineStr">
        <is>
          <t>OGL / BASE LEASE</t>
        </is>
      </c>
      <c r="P281" s="807" t="inlineStr">
        <is>
          <t>Chain — leasehold (OGL)</t>
        </is>
      </c>
      <c r="Q281" s="808" t="inlineStr">
        <is>
          <t>No</t>
        </is>
      </c>
      <c r="R281" s="809" t="inlineStr">
        <is>
          <t>Yes</t>
        </is>
      </c>
      <c r="S281" s="809" t="inlineStr">
        <is>
          <t>No</t>
        </is>
      </c>
      <c r="T281" s="810" t="inlineStr">
        <is>
          <t>Yes</t>
        </is>
      </c>
      <c r="U281" s="811" t="inlineStr">
        <is>
          <t>Legal maps to 5, 7, 9; helper says 2, 3, 5, 6, 7</t>
        </is>
      </c>
      <c r="V281" s="812" t="inlineStr">
        <is>
          <t>Review</t>
        </is>
      </c>
      <c r="W281" s="806" t="inlineStr">
        <is>
          <t>Probable — name-normalized match to Runsheet 54 grantee; confirm</t>
        </is>
      </c>
      <c r="X281" s="806" t="inlineStr">
        <is>
          <t>Review</t>
        </is>
      </c>
      <c r="Y281" s="806" t="inlineStr">
        <is>
          <t>Interest amount needs review</t>
        </is>
      </c>
      <c r="Z281" s="806" t="inlineStr">
        <is>
          <t>Review</t>
        </is>
      </c>
      <c r="AA281" s="807" t="inlineStr">
        <is>
          <t>Oil and Gas Lease — A. C. Campbell aka Audy C. Cam to R. Michael Lortz (1736/197)</t>
        </is>
      </c>
      <c r="AB281" s="808" t="inlineStr">
        <is>
          <t>Needs source review: tract, grantor source, interest amount</t>
        </is>
      </c>
    </row>
    <row r="282" ht="96" customHeight="1">
      <c r="A282" s="806" t="inlineStr">
        <is>
          <t>2004-000685</t>
        </is>
      </c>
      <c r="B282" s="806" t="n">
        <v>8</v>
      </c>
      <c r="C282" s="806" t="inlineStr">
        <is>
          <t>OGL</t>
        </is>
      </c>
      <c r="D282" s="806" t="inlineStr">
        <is>
          <t>1736/485</t>
        </is>
      </c>
      <c r="E282" s="807" t="n">
        <v>38020</v>
      </c>
      <c r="F282" s="808" t="n">
        <v>38027</v>
      </c>
      <c r="G282" s="809" t="inlineStr">
        <is>
          <t>L. E. Thurman
Rt. 2 Box 34B
Sayre, OK 73662</t>
        </is>
      </c>
      <c r="H282" s="809" t="inlineStr">
        <is>
          <t>R. Michael Lortz</t>
        </is>
      </c>
      <c r="I282" s="810" t="inlineStr">
        <is>
          <t>E/2 NW/4, N/2 NE/4 SW/4, NE/4 SE/4, SE/4 NE/4 of 31-12N-24W</t>
        </is>
      </c>
      <c r="J282" s="811" t="inlineStr">
        <is>
          <t>180 gross acres
3 yrs
3/16ths royalty</t>
        </is>
      </c>
      <c r="K282" s="812" t="inlineStr">
        <is>
          <t>OKCountyRecords: 2004-000685</t>
        </is>
      </c>
      <c r="L282" s="806" t="inlineStr">
        <is>
          <t>Leasehold (non-mineral; excluded from mineral NMA). Gross=tract-map basis.</t>
        </is>
      </c>
      <c r="M282" s="806" t="inlineStr">
        <is>
          <t>CURRENT LEASE SOURCE</t>
        </is>
      </c>
      <c r="N282" s="806" t="n"/>
      <c r="O282" s="806" t="inlineStr">
        <is>
          <t>OGL / BASE LEASE</t>
        </is>
      </c>
      <c r="P282" s="807" t="inlineStr">
        <is>
          <t>Chain — leasehold (OGL)</t>
        </is>
      </c>
      <c r="Q282" s="808" t="inlineStr">
        <is>
          <t>No</t>
        </is>
      </c>
      <c r="R282" s="809" t="inlineStr">
        <is>
          <t>Yes</t>
        </is>
      </c>
      <c r="S282" s="809" t="inlineStr">
        <is>
          <t>No</t>
        </is>
      </c>
      <c r="T282" s="810" t="inlineStr">
        <is>
          <t>Yes</t>
        </is>
      </c>
      <c r="U282" s="811" t="inlineStr">
        <is>
          <t>Legal maps to 1, 3, 4, 7, 10; helper says 1, 3, 4, 7, 8</t>
        </is>
      </c>
      <c r="V282" s="812" t="inlineStr">
        <is>
          <t>Review</t>
        </is>
      </c>
      <c r="W282" s="806" t="inlineStr">
        <is>
          <t>Review — no exact prior-grantee match</t>
        </is>
      </c>
      <c r="X282" s="806" t="inlineStr">
        <is>
          <t>Review</t>
        </is>
      </c>
      <c r="Y282" s="806" t="inlineStr">
        <is>
          <t>Interest amount needs review</t>
        </is>
      </c>
      <c r="Z282" s="806" t="inlineStr">
        <is>
          <t>Review</t>
        </is>
      </c>
      <c r="AA282" s="807" t="inlineStr">
        <is>
          <t>Oil and Gas Lease — L. E. Thurman to R. Michael Lortz (1736/485)</t>
        </is>
      </c>
      <c r="AB282" s="808" t="inlineStr">
        <is>
          <t>Needs source review: tract, grantor source, interest amount</t>
        </is>
      </c>
    </row>
    <row r="283" ht="72" customHeight="1">
      <c r="A283" s="806" t="inlineStr">
        <is>
          <t>2004-001426</t>
        </is>
      </c>
      <c r="B283" s="806" t="n"/>
      <c r="C283" s="806" t="inlineStr">
        <is>
          <t>ASSN</t>
        </is>
      </c>
      <c r="D283" s="806" t="inlineStr">
        <is>
          <t>1740/424</t>
        </is>
      </c>
      <c r="E283" s="807" t="n">
        <v>38022</v>
      </c>
      <c r="F283" s="808" t="n">
        <v>38068</v>
      </c>
      <c r="G283" s="809" t="inlineStr">
        <is>
          <t>R. Michael Lortz</t>
        </is>
      </c>
      <c r="H283" s="809" t="inlineStr">
        <is>
          <t>Axis Exploration, LLC</t>
        </is>
      </c>
      <c r="I283" s="810" t="inlineStr">
        <is>
          <t>S/2 of Lot 3, NW/4 SE/4, S/2 NE/4 SW/4, S/2 SE/4, SE/4 SW/4 Lot 4, SW/4 NE/4 of 31-12N-24W</t>
        </is>
      </c>
      <c r="J283" s="811" t="inlineStr">
        <is>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 Full recital in recorded instrument — see Link.</t>
        </is>
      </c>
      <c r="K283" s="812" t="inlineStr">
        <is>
          <t>OKCountyRecords: 2004-001426</t>
        </is>
      </c>
      <c r="L283" s="806" t="inlineStr">
        <is>
          <t>Leasehold (non-mineral; excluded from mineral NMA). Gross=tract-map basis.</t>
        </is>
      </c>
      <c r="M283" s="806" t="n"/>
      <c r="N283" s="806" t="n"/>
      <c r="O283" s="806" t="inlineStr">
        <is>
          <t>LEASE ASSIGNMENT</t>
        </is>
      </c>
      <c r="P283" s="807" t="inlineStr">
        <is>
          <t>Chain — assignment (WI or minerals — read granting clause)</t>
        </is>
      </c>
      <c r="Q283" s="808" t="inlineStr">
        <is>
          <t>Review</t>
        </is>
      </c>
      <c r="R283" s="809" t="inlineStr">
        <is>
          <t>Yes</t>
        </is>
      </c>
      <c r="S283" s="809" t="inlineStr">
        <is>
          <t>Review</t>
        </is>
      </c>
      <c r="T283" s="810" t="inlineStr">
        <is>
          <t>Yes</t>
        </is>
      </c>
      <c r="U283" s="814" t="inlineStr">
        <is>
          <t>Legal maps to 2, 5, 7, 9; helper says 2, 3, 5, 6, 7</t>
        </is>
      </c>
      <c r="V283" s="812" t="inlineStr">
        <is>
          <t>Review</t>
        </is>
      </c>
      <c r="W283" s="806" t="inlineStr">
        <is>
          <t>Yes — prior grantee match</t>
        </is>
      </c>
      <c r="X283" s="806" t="inlineStr">
        <is>
          <t>Review</t>
        </is>
      </c>
      <c r="Y283" s="806" t="inlineStr">
        <is>
          <t>Interest amount needs review</t>
        </is>
      </c>
      <c r="Z283" s="806" t="inlineStr">
        <is>
          <t>Review</t>
        </is>
      </c>
      <c r="AA283" s="807" t="inlineStr">
        <is>
          <t>Assignment — R. Michael Lortz to Axis Exploration, LLC (1740/424)</t>
        </is>
      </c>
      <c r="AB283" s="808" t="inlineStr">
        <is>
          <t>Needs source review: tract, interest amount</t>
        </is>
      </c>
    </row>
    <row r="284" ht="84" customHeight="1">
      <c r="A284" s="806" t="inlineStr">
        <is>
          <t>2004-001053</t>
        </is>
      </c>
      <c r="B284" s="820" t="n">
        <v>17</v>
      </c>
      <c r="C284" s="806" t="inlineStr">
        <is>
          <t>OGL</t>
        </is>
      </c>
      <c r="D284" s="806" t="inlineStr">
        <is>
          <t>1738/479</t>
        </is>
      </c>
      <c r="E284" s="807" t="n">
        <v>38023</v>
      </c>
      <c r="F284" s="808" t="n">
        <v>38049</v>
      </c>
      <c r="G284" s="809" t="inlineStr">
        <is>
          <t>Lola F. Richards aka Lola Richards
Rt. 2 Box 141
Wanette, OK 74878</t>
        </is>
      </c>
      <c r="H284" s="809" t="inlineStr">
        <is>
          <t>R. Michael Lortz</t>
        </is>
      </c>
      <c r="I284" s="810" t="inlineStr">
        <is>
          <t>NW/4 SE/4, S/2 SE/4, SW/4 NE/4 of 31-12N-24W</t>
        </is>
      </c>
      <c r="J284" s="811" t="inlineStr">
        <is>
          <t>160 gross acres
3 yrs
3/16ths royalty</t>
        </is>
      </c>
      <c r="K284" s="812" t="inlineStr">
        <is>
          <t>OKCountyRecords: 2004-001053</t>
        </is>
      </c>
      <c r="L284" s="806" t="inlineStr">
        <is>
          <t>Leasehold (non-mineral; excluded from mineral NMA). Gross=tract-map basis.</t>
        </is>
      </c>
      <c r="M284" s="820" t="inlineStr">
        <is>
          <t>CURRENT LEASE SOURCE</t>
        </is>
      </c>
      <c r="N284" s="806" t="n"/>
      <c r="O284" s="806" t="inlineStr">
        <is>
          <t>OGL / BASE LEASE</t>
        </is>
      </c>
      <c r="P284" s="807" t="inlineStr">
        <is>
          <t>Chain — leasehold (OGL)</t>
        </is>
      </c>
      <c r="Q284" s="808" t="inlineStr">
        <is>
          <t>No</t>
        </is>
      </c>
      <c r="R284" s="809" t="inlineStr">
        <is>
          <t>Yes</t>
        </is>
      </c>
      <c r="S284" s="809" t="inlineStr">
        <is>
          <t>No</t>
        </is>
      </c>
      <c r="T284" s="810" t="inlineStr">
        <is>
          <t>Yes</t>
        </is>
      </c>
      <c r="U284" s="811" t="inlineStr">
        <is>
          <t>Yes: 2 (legal supports)</t>
        </is>
      </c>
      <c r="V284" s="812" t="inlineStr">
        <is>
          <t>High</t>
        </is>
      </c>
      <c r="W284" s="806" t="inlineStr">
        <is>
          <t>Review — no exact prior-grantee match</t>
        </is>
      </c>
      <c r="X284" s="820" t="inlineStr">
        <is>
          <t>Review</t>
        </is>
      </c>
      <c r="Y284" s="806" t="inlineStr">
        <is>
          <t>Interest amount needs review</t>
        </is>
      </c>
      <c r="Z284" s="806" t="inlineStr">
        <is>
          <t>Review</t>
        </is>
      </c>
      <c r="AA284" s="807" t="inlineStr">
        <is>
          <t>Oil and Gas Lease — Lola F. Richards aka Lola Rich to R. Michael Lortz (1738/479)</t>
        </is>
      </c>
      <c r="AB284" s="808" t="inlineStr">
        <is>
          <t>Needs source review: grantor source, interest amount</t>
        </is>
      </c>
    </row>
    <row r="285" ht="60" customHeight="1">
      <c r="A285" s="806" t="inlineStr">
        <is>
          <t>2004-000679</t>
        </is>
      </c>
      <c r="B285" s="806" t="n">
        <v>10</v>
      </c>
      <c r="C285" s="806" t="inlineStr">
        <is>
          <t>OGL</t>
        </is>
      </c>
      <c r="D285" s="806" t="inlineStr">
        <is>
          <t>1736/473</t>
        </is>
      </c>
      <c r="E285" s="807" t="n">
        <v>38026</v>
      </c>
      <c r="F285" s="808" t="n">
        <v>38027</v>
      </c>
      <c r="G285" s="809" t="inlineStr">
        <is>
          <t>Charles Allen Atha
Rt. 1 Box 124
Cheyenne, OK 73628</t>
        </is>
      </c>
      <c r="H285" s="809" t="inlineStr">
        <is>
          <t>R. Michael Lortz</t>
        </is>
      </c>
      <c r="I285" s="810" t="inlineStr">
        <is>
          <t>Lots 1 and 2, N/2 of Lot 3 of 31-12N-24W</t>
        </is>
      </c>
      <c r="J285" s="811" t="inlineStr">
        <is>
          <t>92.135 gross acres
3 yrs
3/16ths royalty
Chain note: source of title — OUTSIDE LANDS I-1907-002036 at FR2/199, General Land Office to Charles F. Kennett, covering SW/4 NE/4, W/2 SE/4, SE/4 SE/4 of 31-12N-24W (AOL), interest stated: ARTI. Confirm source instrument before relying on this conveyance.</t>
        </is>
      </c>
      <c r="K285" s="812" t="inlineStr">
        <is>
          <t>OKCountyRecords: 2004-000679</t>
        </is>
      </c>
      <c r="L285" s="806" t="inlineStr">
        <is>
          <t>Leasehold (non-mineral; excluded from mineral NMA). Gross=tract-map basis.</t>
        </is>
      </c>
      <c r="M285" s="806" t="inlineStr">
        <is>
          <t>CURRENT LEASE SOURCE</t>
        </is>
      </c>
      <c r="N285" s="806" t="n"/>
      <c r="O285" s="806" t="inlineStr">
        <is>
          <t>OUTSIDE LANDS</t>
        </is>
      </c>
      <c r="P285" s="807" t="inlineStr">
        <is>
          <t>Chain — leasehold (OGL)</t>
        </is>
      </c>
      <c r="Q285" s="808" t="inlineStr">
        <is>
          <t>No</t>
        </is>
      </c>
      <c r="R285" s="809" t="inlineStr">
        <is>
          <t>Yes</t>
        </is>
      </c>
      <c r="S285" s="809" t="inlineStr">
        <is>
          <t>No</t>
        </is>
      </c>
      <c r="T285" s="810" t="inlineStr">
        <is>
          <t>Yes</t>
        </is>
      </c>
      <c r="U285" s="814" t="inlineStr">
        <is>
          <t>Yes: 5, 6 (legal supports)</t>
        </is>
      </c>
      <c r="V285" s="812" t="inlineStr">
        <is>
          <t>High</t>
        </is>
      </c>
      <c r="W285" s="806" t="inlineStr">
        <is>
          <t>Yes — prior grantee match</t>
        </is>
      </c>
      <c r="X285" s="806" t="inlineStr">
        <is>
          <t>Review</t>
        </is>
      </c>
      <c r="Y285" s="806" t="inlineStr">
        <is>
          <t>Interest amount needs review</t>
        </is>
      </c>
      <c r="Z285" s="806" t="inlineStr">
        <is>
          <t>Review</t>
        </is>
      </c>
      <c r="AA285" s="807" t="inlineStr">
        <is>
          <t>Oil and Gas Lease — Charles Allen Atha to R. Michael Lortz (1736/473)</t>
        </is>
      </c>
      <c r="AB285" s="808" t="inlineStr">
        <is>
          <t>Needs source review: interest amount</t>
        </is>
      </c>
    </row>
    <row r="286" ht="72" customHeight="1">
      <c r="A286" s="806" t="inlineStr">
        <is>
          <t>2004-002305</t>
        </is>
      </c>
      <c r="B286" s="821" t="n"/>
      <c r="C286" s="806" t="inlineStr">
        <is>
          <t>ASSN</t>
        </is>
      </c>
      <c r="D286" s="806" t="inlineStr">
        <is>
          <t>1745/48</t>
        </is>
      </c>
      <c r="E286" s="807" t="n">
        <v>38029</v>
      </c>
      <c r="F286" s="808" t="n">
        <v>38117</v>
      </c>
      <c r="G286" s="809" t="inlineStr">
        <is>
          <t>R. Michael Lortz</t>
        </is>
      </c>
      <c r="H286" s="809" t="inlineStr">
        <is>
          <t>B&amp;W Exploration, Inc.</t>
        </is>
      </c>
      <c r="I286" s="810" t="inlineStr">
        <is>
          <t>E/2 NW/4, S/2 of Lot 3, Lot 4, N/2 NE/4, N/2 NE/4 SW/4, NE/4 SE/4, S/2 NE/4 SW/4, SE/4 NE/4, SE/4 SW/4 of 31-12N-24W</t>
        </is>
      </c>
      <c r="J286" s="811" t="inlineStr">
        <is>
          <t>ARTI in OGLs at 1736/592, 1736/594, 1736/600, 1736/602,</t>
        </is>
      </c>
      <c r="K286" s="812" t="inlineStr">
        <is>
          <t>OKCountyRecords: 2004-002305</t>
        </is>
      </c>
      <c r="L286" s="806" t="inlineStr">
        <is>
          <t>Leasehold (non-mineral; excluded from mineral NMA). Gross=tract-map basis.</t>
        </is>
      </c>
      <c r="M286" s="821" t="inlineStr">
        <is>
          <t>Confirm lease effect</t>
        </is>
      </c>
      <c r="N286" s="806" t="n"/>
      <c r="O286" s="806" t="inlineStr">
        <is>
          <t>LEASE ASSIGNMENT</t>
        </is>
      </c>
      <c r="P286" s="807" t="inlineStr">
        <is>
          <t>Chain — assignment (WI or minerals — read granting clause)</t>
        </is>
      </c>
      <c r="Q286" s="808" t="inlineStr">
        <is>
          <t>Review</t>
        </is>
      </c>
      <c r="R286" s="809" t="inlineStr">
        <is>
          <t>Yes</t>
        </is>
      </c>
      <c r="S286" s="809" t="inlineStr">
        <is>
          <t>Review</t>
        </is>
      </c>
      <c r="T286" s="810" t="inlineStr">
        <is>
          <t>Yes</t>
        </is>
      </c>
      <c r="U286" s="811" t="inlineStr">
        <is>
          <t>Legal maps to 1, 3, 4, 5, 7, 9, 10; helper says 1, 2, 3, 4, 5, 7, 8</t>
        </is>
      </c>
      <c r="V286" s="812" t="inlineStr">
        <is>
          <t>Review</t>
        </is>
      </c>
      <c r="W286" s="806" t="inlineStr">
        <is>
          <t>Yes — prior grantee match</t>
        </is>
      </c>
      <c r="X286" s="821" t="inlineStr">
        <is>
          <t>Review</t>
        </is>
      </c>
      <c r="Y286" s="806" t="inlineStr">
        <is>
          <t>Interest amount needs review</t>
        </is>
      </c>
      <c r="Z286" s="806" t="inlineStr">
        <is>
          <t>Review</t>
        </is>
      </c>
      <c r="AA286" s="807" t="inlineStr">
        <is>
          <t>Assignment — R. Michael Lortz to B&amp;W Exploration, Inc. (1745/48)</t>
        </is>
      </c>
      <c r="AB286" s="808" t="inlineStr">
        <is>
          <t>Needs source review: tract, interest amount</t>
        </is>
      </c>
    </row>
    <row r="287" ht="96" customHeight="1">
      <c r="A287" s="806" t="inlineStr">
        <is>
          <t>2004-000880</t>
        </is>
      </c>
      <c r="B287" s="806" t="n">
        <v>12</v>
      </c>
      <c r="C287" s="806" t="inlineStr">
        <is>
          <t>OGL</t>
        </is>
      </c>
      <c r="D287" s="806" t="inlineStr">
        <is>
          <t>1737/580</t>
        </is>
      </c>
      <c r="E287" s="807" t="n">
        <v>38032</v>
      </c>
      <c r="F287" s="808" t="n">
        <v>38040</v>
      </c>
      <c r="G287" s="809" t="inlineStr">
        <is>
          <t>Sandra Lorrain York
PO Box 34
Fort Cobb, OK 73038</t>
        </is>
      </c>
      <c r="H287" s="809" t="inlineStr">
        <is>
          <t>Kodiak Production Company</t>
        </is>
      </c>
      <c r="I287" s="813" t="inlineStr">
        <is>
          <t>Lots 1 and 2, N/2 of Lot 3 of 31-12N-24W</t>
        </is>
      </c>
      <c r="J287" s="811" t="inlineStr">
        <is>
          <t>92.0850 gross acres
3 years
3/16ths royalty
Chain note: no source of title into Sandra Lorrain York
PO Box 34
Fort Cobb, OK 73038 located of record. Confirm ownership before crediting this conveyance.</t>
        </is>
      </c>
      <c r="K287" s="812" t="inlineStr">
        <is>
          <t>OKCountyRecords: 2004-000880</t>
        </is>
      </c>
      <c r="L287" s="806" t="inlineStr">
        <is>
          <t>Leasehold (non-mineral; excluded from mineral NMA). All-section coverage. Gross=tract-map basis.</t>
        </is>
      </c>
      <c r="M287" s="806" t="inlineStr">
        <is>
          <t>CURRENT LEASE SOURCE</t>
        </is>
      </c>
      <c r="N287" s="806" t="n"/>
      <c r="O287" s="806" t="inlineStr">
        <is>
          <t>EASEMENT</t>
        </is>
      </c>
      <c r="P287" s="807" t="inlineStr">
        <is>
          <t>Chain — leasehold (OGL)</t>
        </is>
      </c>
      <c r="Q287" s="808" t="inlineStr">
        <is>
          <t>No</t>
        </is>
      </c>
      <c r="R287" s="809" t="inlineStr">
        <is>
          <t>Yes</t>
        </is>
      </c>
      <c r="S287" s="809" t="inlineStr">
        <is>
          <t>No</t>
        </is>
      </c>
      <c r="T287" s="813" t="inlineStr">
        <is>
          <t>Yes</t>
        </is>
      </c>
      <c r="U287" s="811" t="inlineStr">
        <is>
          <t>Legal maps to 5, 6, 8, 9; helper says 1, 8</t>
        </is>
      </c>
      <c r="V287" s="812" t="inlineStr">
        <is>
          <t>Review</t>
        </is>
      </c>
      <c r="W287" s="806" t="inlineStr">
        <is>
          <t>No — no source located</t>
        </is>
      </c>
      <c r="X287" s="806" t="inlineStr">
        <is>
          <t>Review</t>
        </is>
      </c>
      <c r="Y287" s="806" t="inlineStr">
        <is>
          <t>Interest amount needs review</t>
        </is>
      </c>
      <c r="Z287" s="806" t="inlineStr">
        <is>
          <t>Review</t>
        </is>
      </c>
      <c r="AA287" s="807" t="inlineStr">
        <is>
          <t>Oil and Gas Lease — Sandra Lorrain York to Kodiak Production Company (1737/580)</t>
        </is>
      </c>
      <c r="AB287" s="808" t="inlineStr">
        <is>
          <t>Needs source review: tract, no source of title, interest amount</t>
        </is>
      </c>
    </row>
    <row r="288" ht="60" customHeight="1">
      <c r="A288" s="806" t="inlineStr">
        <is>
          <t>2004-003392</t>
        </is>
      </c>
      <c r="B288" s="806" t="n"/>
      <c r="C288" s="806" t="inlineStr">
        <is>
          <t>ASSN</t>
        </is>
      </c>
      <c r="D288" s="806" t="inlineStr">
        <is>
          <t>1751/168</t>
        </is>
      </c>
      <c r="E288" s="807" t="n">
        <v>38041</v>
      </c>
      <c r="F288" s="808" t="n">
        <v>38168</v>
      </c>
      <c r="G288" s="809" t="inlineStr">
        <is>
          <t>R. Michael Lortz</t>
        </is>
      </c>
      <c r="H288" s="809" t="inlineStr">
        <is>
          <t>Yale Oil Association, Inc.</t>
        </is>
      </c>
      <c r="I288" s="810" t="inlineStr">
        <is>
          <t>Lots 1, 2, N/2 of Lot 3 of 31-12N-24W</t>
        </is>
      </c>
      <c r="J288" s="814" t="inlineStr">
        <is>
          <t>ARTI in OGL at 1736/473</t>
        </is>
      </c>
      <c r="K288" s="812" t="inlineStr">
        <is>
          <t>OKCountyRecords: 2004-003392</t>
        </is>
      </c>
      <c r="L288" s="806" t="inlineStr">
        <is>
          <t>Leasehold (non-mineral; excluded from mineral NMA). Gross=tract-map basis.</t>
        </is>
      </c>
      <c r="M288" s="806" t="n"/>
      <c r="N288" s="806" t="n"/>
      <c r="O288" s="806" t="inlineStr">
        <is>
          <t>LEASE ASSIGNMENT</t>
        </is>
      </c>
      <c r="P288" s="807" t="inlineStr">
        <is>
          <t>Chain — assignment (WI or minerals — read granting clause)</t>
        </is>
      </c>
      <c r="Q288" s="808" t="inlineStr">
        <is>
          <t>Review</t>
        </is>
      </c>
      <c r="R288" s="809" t="inlineStr">
        <is>
          <t>Yes</t>
        </is>
      </c>
      <c r="S288" s="809" t="inlineStr">
        <is>
          <t>Review</t>
        </is>
      </c>
      <c r="T288" s="810" t="inlineStr">
        <is>
          <t>Yes</t>
        </is>
      </c>
      <c r="U288" s="814" t="inlineStr">
        <is>
          <t>Yes: 5, 6 (legal supports)</t>
        </is>
      </c>
      <c r="V288" s="812" t="inlineStr">
        <is>
          <t>High</t>
        </is>
      </c>
      <c r="W288" s="806" t="inlineStr">
        <is>
          <t>Yes — prior grantee match</t>
        </is>
      </c>
      <c r="X288" s="806" t="inlineStr">
        <is>
          <t>Review</t>
        </is>
      </c>
      <c r="Y288" s="806" t="inlineStr">
        <is>
          <t>Interest amount needs review</t>
        </is>
      </c>
      <c r="Z288" s="806" t="inlineStr">
        <is>
          <t>Review</t>
        </is>
      </c>
      <c r="AA288" s="807" t="inlineStr">
        <is>
          <t>Assignment — R. Michael Lortz to Yale Oil Association, Inc. (1751/168)</t>
        </is>
      </c>
      <c r="AB288" s="808" t="inlineStr">
        <is>
          <t>Needs source review: interest amount</t>
        </is>
      </c>
    </row>
    <row r="289" ht="72" customHeight="1">
      <c r="A289" s="806" t="inlineStr">
        <is>
          <t>2004-001493</t>
        </is>
      </c>
      <c r="B289" s="806" t="n"/>
      <c r="C289" s="806" t="inlineStr">
        <is>
          <t>ASSN</t>
        </is>
      </c>
      <c r="D289" s="806" t="inlineStr">
        <is>
          <t>1741/70</t>
        </is>
      </c>
      <c r="E289" s="807" t="n">
        <v>38041</v>
      </c>
      <c r="F289" s="808" t="n">
        <v>38071</v>
      </c>
      <c r="G289" s="809" t="inlineStr">
        <is>
          <t>R. Michael Lortz</t>
        </is>
      </c>
      <c r="H289" s="809" t="inlineStr">
        <is>
          <t>Cirrus Production Company</t>
        </is>
      </c>
      <c r="I289" s="810" t="inlineStr">
        <is>
          <t>E/2 NW/4, N/2 NE/4 SW/4, NE/4 SE/4, SE/4 NE/4 of 31-12N-24W</t>
        </is>
      </c>
      <c r="J289" s="811" t="inlineStr">
        <is>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 Full recital in recorded instrument — see Link.</t>
        </is>
      </c>
      <c r="K289" s="812" t="inlineStr">
        <is>
          <t>OKCountyRecords: 2004-001493</t>
        </is>
      </c>
      <c r="L289" s="806" t="inlineStr">
        <is>
          <t>Leasehold (non-mineral; excluded from mineral NMA). Gross=tract-map basis.</t>
        </is>
      </c>
      <c r="M289" s="806" t="inlineStr">
        <is>
          <t>Confirm lease effect</t>
        </is>
      </c>
      <c r="N289" s="806" t="n"/>
      <c r="O289" s="806" t="inlineStr">
        <is>
          <t>LEASE ASSIGNMENT</t>
        </is>
      </c>
      <c r="P289" s="807" t="inlineStr">
        <is>
          <t>Chain — assignment (WI or minerals — read granting clause)</t>
        </is>
      </c>
      <c r="Q289" s="808" t="inlineStr">
        <is>
          <t>Review</t>
        </is>
      </c>
      <c r="R289" s="809" t="inlineStr">
        <is>
          <t>Yes</t>
        </is>
      </c>
      <c r="S289" s="809" t="inlineStr">
        <is>
          <t>Review</t>
        </is>
      </c>
      <c r="T289" s="810" t="inlineStr">
        <is>
          <t>Yes</t>
        </is>
      </c>
      <c r="U289" s="811" t="inlineStr">
        <is>
          <t>Legal maps to 1, 3, 4, 7, 10; helper says 1, 3, 4, 7, 8</t>
        </is>
      </c>
      <c r="V289" s="812" t="inlineStr">
        <is>
          <t>Review</t>
        </is>
      </c>
      <c r="W289" s="806" t="inlineStr">
        <is>
          <t>Yes — prior grantee match</t>
        </is>
      </c>
      <c r="X289" s="806" t="inlineStr">
        <is>
          <t>Review</t>
        </is>
      </c>
      <c r="Y289" s="806" t="inlineStr">
        <is>
          <t>Interest amount needs review</t>
        </is>
      </c>
      <c r="Z289" s="806" t="inlineStr">
        <is>
          <t>Review</t>
        </is>
      </c>
      <c r="AA289" s="807" t="inlineStr">
        <is>
          <t>Assignment — R. Michael Lortz to Cirrus Production Company (1741/70)</t>
        </is>
      </c>
      <c r="AB289" s="808" t="inlineStr">
        <is>
          <t>Needs source review: tract, interest amount</t>
        </is>
      </c>
    </row>
    <row r="290" ht="72" customHeight="1">
      <c r="A290" s="806" t="inlineStr">
        <is>
          <t>2004-001735</t>
        </is>
      </c>
      <c r="B290" s="806" t="n"/>
      <c r="C290" s="806" t="inlineStr">
        <is>
          <t>Affidavit of Termination of Join Tenancy</t>
        </is>
      </c>
      <c r="D290" s="806" t="inlineStr">
        <is>
          <t>1742/271</t>
        </is>
      </c>
      <c r="E290" s="807" t="n">
        <v>38078</v>
      </c>
      <c r="F290" s="808" t="n">
        <v>38084</v>
      </c>
      <c r="G290" s="809" t="inlineStr">
        <is>
          <t>Joe H. Britton</t>
        </is>
      </c>
      <c r="H290" s="809" t="inlineStr">
        <is>
          <t>The Public
Re: Anna R. BRITTON, Deceased</t>
        </is>
      </c>
      <c r="I290" s="810" t="inlineStr">
        <is>
          <t>E/2 NW/4, N/2 NE/4 SW/4, NE/4 SE/4, SE/4 NE/4 of 31-12N-24W (AOL)</t>
        </is>
      </c>
      <c r="J290" s="814" t="inlineStr">
        <is>
          <t>An undivided 2.30769 mineral acres interest, deed was duly recorded on March 30, 1992, in Book 1267 at page 168 of the records of the County Clerk of Roger Mills County, Oklahoma. Anna R. Britton, same person as Anna Leta Britton, herein called "Decedent", died on February 15, 2004</t>
        </is>
      </c>
      <c r="K290" s="812" t="inlineStr">
        <is>
          <t>OKCountyRecords: 2004-001735</t>
        </is>
      </c>
      <c r="L290" s="806" t="inlineStr">
        <is>
          <t>Mineral; basis Conv Amt(dec). grantor indexed as 'The Public' — confirm source instrument. Gross=tract-map basis.</t>
        </is>
      </c>
      <c r="M290" s="806" t="inlineStr">
        <is>
          <t>REVIEW</t>
        </is>
      </c>
      <c r="N290" s="806" t="inlineStr">
        <is>
          <t>Confirm conveyed mineral acreage from instrument image — named party indexed under 'The Public' (affidavit/notice); identity resolved.</t>
        </is>
      </c>
      <c r="O290" s="806" t="inlineStr">
        <is>
          <t>OUTSIDE LANDS</t>
        </is>
      </c>
      <c r="P290" s="807" t="inlineStr">
        <is>
          <t>Chain — title support (succession/entity/probate)</t>
        </is>
      </c>
      <c r="Q290" s="808" t="inlineStr">
        <is>
          <t>Yes</t>
        </is>
      </c>
      <c r="R290" s="809" t="inlineStr">
        <is>
          <t>No</t>
        </is>
      </c>
      <c r="S290" s="809" t="inlineStr">
        <is>
          <t>Yes</t>
        </is>
      </c>
      <c r="T290" s="810" t="inlineStr">
        <is>
          <t>No</t>
        </is>
      </c>
      <c r="U290" s="814" t="inlineStr">
        <is>
          <t>Legal maps to 1, 3, 4, 7, 10; helper says 1, 3, 4, 7, 8</t>
        </is>
      </c>
      <c r="V290" s="812" t="inlineStr">
        <is>
          <t>Review</t>
        </is>
      </c>
      <c r="W290" s="806" t="inlineStr">
        <is>
          <t>Probable — name-normalized match to Runsheet 197 grantee; confirm</t>
        </is>
      </c>
      <c r="X290" s="806" t="inlineStr">
        <is>
          <t>Yes — on Tract 3 owner list</t>
        </is>
      </c>
      <c r="Y290" s="806" t="inlineStr">
        <is>
          <t>Candidate 0.00824175 (helper — confirm from image)</t>
        </is>
      </c>
      <c r="Z290" s="806" t="inlineStr">
        <is>
          <t>Medium — helper value</t>
        </is>
      </c>
      <c r="AA290" s="807" t="inlineStr">
        <is>
          <t>Affidavit of Termination of Join — Joe H. Britton to The Public (1742/271)</t>
        </is>
      </c>
      <c r="AB290" s="808" t="inlineStr">
        <is>
          <t>Needs source review: tract, grantor source</t>
        </is>
      </c>
    </row>
    <row r="291" ht="60" customHeight="1">
      <c r="A291" s="822" t="inlineStr">
        <is>
          <t>2004-002491</t>
        </is>
      </c>
      <c r="B291" s="822" t="n"/>
      <c r="C291" s="822" t="inlineStr">
        <is>
          <t>Affidavit of Surviving Remainderman</t>
        </is>
      </c>
      <c r="D291" s="822" t="inlineStr">
        <is>
          <t>1746/158</t>
        </is>
      </c>
      <c r="E291" s="823" t="n">
        <v>38112</v>
      </c>
      <c r="F291" s="824" t="n">
        <v>38121</v>
      </c>
      <c r="G291" s="825" t="inlineStr">
        <is>
          <t>Peggy Brawner</t>
        </is>
      </c>
      <c r="H291" s="825" t="inlineStr">
        <is>
          <t>The Public
RE: William Cobal Bain, Jr., deceased</t>
        </is>
      </c>
      <c r="I291" s="815" t="inlineStr">
        <is>
          <t>NW/4 SE/4, S/2 SE/4, SW/4 NE/4 of 31-12N-24W (AOL)</t>
        </is>
      </c>
      <c r="J291" s="826" t="inlineStr">
        <is>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is>
      </c>
      <c r="K291" s="812" t="inlineStr">
        <is>
          <t>OKCountyRecords: 2004-002491</t>
        </is>
      </c>
      <c r="L291" s="822" t="inlineStr">
        <is>
          <t>Mineral; basis Conv Amt(dec). grantor indexed as 'The Public' — confirm source instrument. Gross=tract-map basis.</t>
        </is>
      </c>
      <c r="M291" s="822" t="inlineStr">
        <is>
          <t>REVIEW</t>
        </is>
      </c>
      <c r="N291" s="822" t="inlineStr">
        <is>
          <t>Confirm conveyed mineral acreage from instrument image — named party indexed under 'The Public' (affidavit/notice); identity resolved.</t>
        </is>
      </c>
      <c r="O291" s="822" t="inlineStr">
        <is>
          <t>OUTSIDE LANDS</t>
        </is>
      </c>
      <c r="P291" s="823" t="inlineStr">
        <is>
          <t>Chain — title support (succession/entity/probate)</t>
        </is>
      </c>
      <c r="Q291" s="824" t="inlineStr">
        <is>
          <t>Yes</t>
        </is>
      </c>
      <c r="R291" s="825" t="inlineStr">
        <is>
          <t>No</t>
        </is>
      </c>
      <c r="S291" s="825" t="inlineStr">
        <is>
          <t>Yes</t>
        </is>
      </c>
      <c r="T291" s="815" t="inlineStr">
        <is>
          <t>No</t>
        </is>
      </c>
      <c r="U291" s="826" t="inlineStr">
        <is>
          <t>Yes: 2 (legal supports)</t>
        </is>
      </c>
      <c r="V291" s="812" t="inlineStr">
        <is>
          <t>High</t>
        </is>
      </c>
      <c r="W291" s="822" t="inlineStr">
        <is>
          <t>Review — no exact prior-grantee match</t>
        </is>
      </c>
      <c r="X291" s="822" t="inlineStr">
        <is>
          <t>Review</t>
        </is>
      </c>
      <c r="Y291" s="822" t="inlineStr">
        <is>
          <t>Candidate 1 (helper — confirm from image)</t>
        </is>
      </c>
      <c r="Z291" s="822" t="inlineStr">
        <is>
          <t>Medium — helper value</t>
        </is>
      </c>
      <c r="AA291" s="823" t="inlineStr">
        <is>
          <t>Affidavit of Surviving Remainder — Peggy Brawner to The Public (1746/158)</t>
        </is>
      </c>
      <c r="AB291" s="824" t="inlineStr">
        <is>
          <t>Needs source review: grantor source</t>
        </is>
      </c>
    </row>
    <row r="292" ht="72" customHeight="1">
      <c r="A292" s="198" t="inlineStr">
        <is>
          <t>2004-002933</t>
        </is>
      </c>
      <c r="B292" s="198" t="n"/>
      <c r="C292" s="198" t="inlineStr">
        <is>
          <t>ASSN</t>
        </is>
      </c>
      <c r="D292" s="199" t="inlineStr">
        <is>
          <t>1749/49</t>
        </is>
      </c>
      <c r="E292" s="200" t="n">
        <v>38127</v>
      </c>
      <c r="F292" s="201" t="n">
        <v>38145</v>
      </c>
      <c r="G292" s="202" t="inlineStr">
        <is>
          <t>B. &amp; W. Exploration, Inc.</t>
        </is>
      </c>
      <c r="H292" s="202" t="inlineStr">
        <is>
          <t>R. Michael Lortz</t>
        </is>
      </c>
      <c r="I292" s="203" t="inlineStr">
        <is>
          <t>N/2 NE/4, E/2 NW/4, E/2 SW/4, N/2 NE/4 SW/4, S/2 Lots 3, Lot 4, NE/4 SE/4, SE/4 NE/4 of 31-12N-24W</t>
        </is>
      </c>
      <c r="J292" s="204" t="inlineStr">
        <is>
          <t>ARTI in OGLs at 1736/592, 1736/594, 1736/600, 1736/602,</t>
        </is>
      </c>
      <c r="K292" s="169" t="inlineStr">
        <is>
          <t>OKCountyRecords: 2004-002933</t>
        </is>
      </c>
      <c r="L292" s="198" t="inlineStr">
        <is>
          <t>Leasehold (non-mineral; excluded from mineral NMA). Gross=tract-map basis.</t>
        </is>
      </c>
      <c r="M292" s="198" t="n"/>
      <c r="N292" s="198" t="n"/>
      <c r="O292" s="199" t="inlineStr">
        <is>
          <t>LEASE ASSIGNMENT</t>
        </is>
      </c>
      <c r="P292" s="200" t="inlineStr">
        <is>
          <t>Chain — assignment (WI or minerals — read granting clause)</t>
        </is>
      </c>
      <c r="Q292" s="201" t="inlineStr">
        <is>
          <t>Review</t>
        </is>
      </c>
      <c r="R292" s="202" t="inlineStr">
        <is>
          <t>Yes</t>
        </is>
      </c>
      <c r="S292" s="202" t="inlineStr">
        <is>
          <t>Review</t>
        </is>
      </c>
      <c r="T292" s="203" t="inlineStr">
        <is>
          <t>Yes</t>
        </is>
      </c>
      <c r="U292" s="204" t="inlineStr">
        <is>
          <t>Legal maps to 1, 3, 4, 7, 9, 10; helper says 1, 3, 4, 5, 6, 7, 8</t>
        </is>
      </c>
      <c r="V292" s="169" t="inlineStr">
        <is>
          <t>Review</t>
        </is>
      </c>
      <c r="W292" s="198" t="inlineStr">
        <is>
          <t>Yes — prior grantee match</t>
        </is>
      </c>
      <c r="X292" s="198" t="inlineStr">
        <is>
          <t>Review</t>
        </is>
      </c>
      <c r="Y292" s="198" t="inlineStr">
        <is>
          <t>Interest amount needs review</t>
        </is>
      </c>
      <c r="Z292" s="199" t="inlineStr">
        <is>
          <t>Review</t>
        </is>
      </c>
      <c r="AA292" s="200" t="inlineStr">
        <is>
          <t>Assignment — B. &amp; W. Exploration, Inc. to R. Michael Lortz (1749/49)</t>
        </is>
      </c>
      <c r="AB292" s="201" t="inlineStr">
        <is>
          <t>Needs source review: tract, interest amount</t>
        </is>
      </c>
    </row>
    <row r="293" ht="72" customHeight="1">
      <c r="A293" s="827" t="inlineStr">
        <is>
          <t>2004-002934</t>
        </is>
      </c>
      <c r="B293" s="827" t="n"/>
      <c r="C293" s="828" t="inlineStr">
        <is>
          <t>ASSN</t>
        </is>
      </c>
      <c r="D293" s="829" t="inlineStr">
        <is>
          <t>1749/51</t>
        </is>
      </c>
      <c r="E293" s="829" t="n">
        <v>38139</v>
      </c>
      <c r="F293" s="829" t="n">
        <v>38145</v>
      </c>
      <c r="G293" s="830" t="inlineStr">
        <is>
          <t>R. Michael Lortz</t>
        </is>
      </c>
      <c r="H293" s="830" t="inlineStr">
        <is>
          <t>Newfield Exploration Mid Cont, Inc.</t>
        </is>
      </c>
      <c r="I293" s="827" t="inlineStr">
        <is>
          <t>N/2 NE/4, E/2 NW/4, E/2 SW/4, N/2 NE/4 SW/4, S/2 Lots 3, Lot 4, NE/4 SE/4, SE/4 NE/4 of 31-12N-24W</t>
        </is>
      </c>
      <c r="J293" s="831" t="inlineStr">
        <is>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 Full recital in recorded instrument — see Link.</t>
        </is>
      </c>
      <c r="K293" s="832" t="inlineStr">
        <is>
          <t>OKCountyRecords: 2004-002934</t>
        </is>
      </c>
      <c r="L293" s="827" t="inlineStr">
        <is>
          <t>Leasehold (non-mineral; excluded from mineral NMA). Gross=tract-map basis.</t>
        </is>
      </c>
      <c r="M293" s="827" t="inlineStr">
        <is>
          <t>Confirm lease effect</t>
        </is>
      </c>
      <c r="N293" s="828" t="n"/>
      <c r="O293" s="829" t="inlineStr">
        <is>
          <t>LEASE ASSIGNMENT</t>
        </is>
      </c>
      <c r="P293" s="827" t="inlineStr">
        <is>
          <t>Chain — assignment (WI or minerals — read granting clause)</t>
        </is>
      </c>
      <c r="Q293" s="827" t="inlineStr">
        <is>
          <t>Review</t>
        </is>
      </c>
      <c r="R293" s="830" t="inlineStr">
        <is>
          <t>Yes</t>
        </is>
      </c>
      <c r="S293" s="830" t="inlineStr">
        <is>
          <t>Review</t>
        </is>
      </c>
      <c r="T293" s="827" t="inlineStr">
        <is>
          <t>Yes</t>
        </is>
      </c>
      <c r="U293" s="831" t="inlineStr">
        <is>
          <t>Legal maps to 1, 3, 4, 7, 9, 10; helper says 1, 3, 4, 5, 6, 7, 8</t>
        </is>
      </c>
      <c r="V293" s="832" t="inlineStr">
        <is>
          <t>Review</t>
        </is>
      </c>
      <c r="W293" s="827" t="inlineStr">
        <is>
          <t>Yes — prior grantee match</t>
        </is>
      </c>
      <c r="X293" s="827" t="inlineStr">
        <is>
          <t>Review</t>
        </is>
      </c>
      <c r="Y293" s="828" t="inlineStr">
        <is>
          <t>Interest amount needs review</t>
        </is>
      </c>
      <c r="Z293" s="829" t="inlineStr">
        <is>
          <t>Review</t>
        </is>
      </c>
      <c r="AA293" s="827" t="inlineStr">
        <is>
          <t>Assignment — R. Michael Lortz to Newfield Exploration Mid Cont, (1749/51)</t>
        </is>
      </c>
      <c r="AB293" s="827" t="inlineStr">
        <is>
          <t>Needs source review: tract, interest amount</t>
        </is>
      </c>
    </row>
    <row r="294" ht="84" customHeight="1">
      <c r="A294" s="806" t="inlineStr">
        <is>
          <t>2004-005686</t>
        </is>
      </c>
      <c r="B294" s="806" t="n">
        <v>18</v>
      </c>
      <c r="C294" s="806" t="inlineStr">
        <is>
          <t>OGL</t>
        </is>
      </c>
      <c r="D294" s="806" t="inlineStr">
        <is>
          <t>1764/122</t>
        </is>
      </c>
      <c r="E294" s="807" t="n">
        <v>38251</v>
      </c>
      <c r="F294" s="808" t="n">
        <v>38272</v>
      </c>
      <c r="G294" s="809" t="inlineStr">
        <is>
          <t>Darrell E. Hamilton
1709 SW High, Apt. #1
Topeka, KS 66604</t>
        </is>
      </c>
      <c r="H294" s="809" t="inlineStr">
        <is>
          <t>R. Michael Lortz</t>
        </is>
      </c>
      <c r="I294" s="810" t="inlineStr">
        <is>
          <t>NW/4 SE/4, S/2 SE/4, SW/4 NE/4 of 31-12N-24W</t>
        </is>
      </c>
      <c r="J294" s="817" t="inlineStr">
        <is>
          <t>160 gross acres
3 yrs
3/16ths royalty</t>
        </is>
      </c>
      <c r="K294" s="812" t="inlineStr">
        <is>
          <t>OKCountyRecords: 2004-005686</t>
        </is>
      </c>
      <c r="L294" s="806" t="inlineStr">
        <is>
          <t>Leasehold (non-mineral; excluded from mineral NMA). Gross=tract-map basis.</t>
        </is>
      </c>
      <c r="M294" s="806" t="inlineStr">
        <is>
          <t>CURRENT LEASE SOURCE</t>
        </is>
      </c>
      <c r="N294" s="806" t="n"/>
      <c r="O294" s="806" t="inlineStr">
        <is>
          <t>TOP LEASE</t>
        </is>
      </c>
      <c r="P294" s="807" t="inlineStr">
        <is>
          <t>Chain — leasehold (OGL)</t>
        </is>
      </c>
      <c r="Q294" s="808" t="inlineStr">
        <is>
          <t>No</t>
        </is>
      </c>
      <c r="R294" s="809" t="inlineStr">
        <is>
          <t>Yes</t>
        </is>
      </c>
      <c r="S294" s="809" t="inlineStr">
        <is>
          <t>No</t>
        </is>
      </c>
      <c r="T294" s="810" t="inlineStr">
        <is>
          <t>Yes</t>
        </is>
      </c>
      <c r="U294" s="816" t="inlineStr">
        <is>
          <t>Yes: 2 (legal supports)</t>
        </is>
      </c>
      <c r="V294" s="812" t="inlineStr">
        <is>
          <t>High</t>
        </is>
      </c>
      <c r="W294" s="806" t="inlineStr">
        <is>
          <t>Review — no exact prior-grantee match</t>
        </is>
      </c>
      <c r="X294" s="806" t="inlineStr">
        <is>
          <t>Review</t>
        </is>
      </c>
      <c r="Y294" s="806" t="inlineStr">
        <is>
          <t>Interest amount needs review</t>
        </is>
      </c>
      <c r="Z294" s="806" t="inlineStr">
        <is>
          <t>Review</t>
        </is>
      </c>
      <c r="AA294" s="807" t="inlineStr">
        <is>
          <t>Oil and Gas Lease — Darrell E. Hamilton to R. Michael Lortz (1764/122)</t>
        </is>
      </c>
      <c r="AB294" s="808" t="inlineStr">
        <is>
          <t>Needs source review: grantor source, interest amount</t>
        </is>
      </c>
    </row>
    <row r="295" ht="84" customHeight="1">
      <c r="A295" s="806" t="inlineStr">
        <is>
          <t>2004-005687</t>
        </is>
      </c>
      <c r="B295" s="806" t="n">
        <v>19</v>
      </c>
      <c r="C295" s="806" t="inlineStr">
        <is>
          <t>OGL</t>
        </is>
      </c>
      <c r="D295" s="806" t="inlineStr">
        <is>
          <t>1764/124</t>
        </is>
      </c>
      <c r="E295" s="807" t="n">
        <v>38251</v>
      </c>
      <c r="F295" s="808" t="n">
        <v>38272</v>
      </c>
      <c r="G295" s="809" t="inlineStr">
        <is>
          <t>Deeanne Browning
3510 West 2nd Street
Wichita, KS 67203</t>
        </is>
      </c>
      <c r="H295" s="809" t="inlineStr">
        <is>
          <t>R. Michael Lortz</t>
        </is>
      </c>
      <c r="I295" s="810" t="inlineStr">
        <is>
          <t>NW/4 SE/4, S/2 SE/4, SW/4 NE/4 of 31-12N-24W</t>
        </is>
      </c>
      <c r="J295" s="834" t="inlineStr">
        <is>
          <t>160 gross acres
3 yrs
3/16ths royalty</t>
        </is>
      </c>
      <c r="K295" s="815" t="inlineStr">
        <is>
          <t>OKCountyRecords: 2004-005687</t>
        </is>
      </c>
      <c r="L295" s="806" t="inlineStr">
        <is>
          <t>Leasehold (non-mineral; excluded from mineral NMA). Gross=tract-map basis.</t>
        </is>
      </c>
      <c r="M295" s="806" t="inlineStr">
        <is>
          <t>CURRENT LEASE SOURCE</t>
        </is>
      </c>
      <c r="N295" s="806" t="n"/>
      <c r="O295" s="806" t="inlineStr">
        <is>
          <t>OGL / BASE LEASE</t>
        </is>
      </c>
      <c r="P295" s="807" t="inlineStr">
        <is>
          <t>Chain — leasehold (OGL)</t>
        </is>
      </c>
      <c r="Q295" s="808" t="inlineStr">
        <is>
          <t>No</t>
        </is>
      </c>
      <c r="R295" s="809" t="inlineStr">
        <is>
          <t>Yes</t>
        </is>
      </c>
      <c r="S295" s="809" t="inlineStr">
        <is>
          <t>No</t>
        </is>
      </c>
      <c r="T295" s="810" t="inlineStr">
        <is>
          <t>Yes</t>
        </is>
      </c>
      <c r="U295" s="833" t="inlineStr">
        <is>
          <t>Yes: 2 (legal supports)</t>
        </is>
      </c>
      <c r="V295" s="815" t="inlineStr">
        <is>
          <t>High</t>
        </is>
      </c>
      <c r="W295" s="806" t="inlineStr">
        <is>
          <t>Probable — name-normalized match to Runsheet 257 grantee; confirm</t>
        </is>
      </c>
      <c r="X295" s="806" t="inlineStr">
        <is>
          <t>Review</t>
        </is>
      </c>
      <c r="Y295" s="806" t="inlineStr">
        <is>
          <t>Interest amount needs review</t>
        </is>
      </c>
      <c r="Z295" s="806" t="inlineStr">
        <is>
          <t>Review</t>
        </is>
      </c>
      <c r="AA295" s="807" t="inlineStr">
        <is>
          <t>Oil and Gas Lease — Deeanne Browning to R. Michael Lortz (1764/124)</t>
        </is>
      </c>
      <c r="AB295" s="808" t="inlineStr">
        <is>
          <t>Needs source review: grantor source, interest amount</t>
        </is>
      </c>
    </row>
    <row r="296" ht="96" customHeight="1">
      <c r="A296" s="806" t="inlineStr">
        <is>
          <t>2004-005689</t>
        </is>
      </c>
      <c r="B296" s="806" t="n">
        <v>20</v>
      </c>
      <c r="C296" s="806" t="inlineStr">
        <is>
          <t>OGL</t>
        </is>
      </c>
      <c r="D296" s="806" t="inlineStr">
        <is>
          <t>1764/128</t>
        </is>
      </c>
      <c r="E296" s="808" t="n">
        <v>38251</v>
      </c>
      <c r="F296" s="808" t="n">
        <v>38272</v>
      </c>
      <c r="G296" s="809" t="inlineStr">
        <is>
          <t>Travis L. Smith
P. O. Box 129
Silver City, NM 88061</t>
        </is>
      </c>
      <c r="H296" s="809" t="inlineStr">
        <is>
          <t>R. Michael Lortz</t>
        </is>
      </c>
      <c r="I296" s="810" t="inlineStr">
        <is>
          <t>NW/4 SE/4, S/2 SE/4, SW/4 NE/4 of 31-12N-24W</t>
        </is>
      </c>
      <c r="J296" s="817" t="inlineStr">
        <is>
          <t>160 gross acres
3 yrs
3/16ths royalty
Chain note: source of title — OUTSIDE LANDS 2002-004378 at 1694/156, William Cobal Bain and Billy Wayne Bain, Co-Trustees of the Testamentary Trust created under the Will of W. M. … Full recital in recorded instrument — see Link.</t>
        </is>
      </c>
      <c r="K296" s="815" t="inlineStr">
        <is>
          <t>OKCountyRecords: 2004-005689</t>
        </is>
      </c>
      <c r="L296" s="806" t="inlineStr">
        <is>
          <t>Leasehold (non-mineral; excluded from mineral NMA). Gross=tract-map basis.</t>
        </is>
      </c>
      <c r="M296" s="806" t="inlineStr">
        <is>
          <t>CURRENT LEASE SOURCE</t>
        </is>
      </c>
      <c r="N296" s="806" t="n"/>
      <c r="O296" s="806" t="inlineStr">
        <is>
          <t>OUTSIDE LANDS</t>
        </is>
      </c>
      <c r="P296" s="808" t="inlineStr">
        <is>
          <t>Chain — leasehold (OGL)</t>
        </is>
      </c>
      <c r="Q296" s="808" t="inlineStr">
        <is>
          <t>No</t>
        </is>
      </c>
      <c r="R296" s="809" t="inlineStr">
        <is>
          <t>Yes</t>
        </is>
      </c>
      <c r="S296" s="809" t="inlineStr">
        <is>
          <t>No</t>
        </is>
      </c>
      <c r="T296" s="810" t="inlineStr">
        <is>
          <t>Yes</t>
        </is>
      </c>
      <c r="U296" s="816" t="inlineStr">
        <is>
          <t>Legal maps to 2; helper says 2, 5</t>
        </is>
      </c>
      <c r="V296" s="815" t="inlineStr">
        <is>
          <t>Review</t>
        </is>
      </c>
      <c r="W296" s="806" t="inlineStr">
        <is>
          <t>Review — no exact prior-grantee match</t>
        </is>
      </c>
      <c r="X296" s="806" t="inlineStr">
        <is>
          <t>Review</t>
        </is>
      </c>
      <c r="Y296" s="806" t="inlineStr">
        <is>
          <t>Interest amount needs review</t>
        </is>
      </c>
      <c r="Z296" s="806" t="inlineStr">
        <is>
          <t>Review</t>
        </is>
      </c>
      <c r="AA296" s="808" t="inlineStr">
        <is>
          <t>Oil and Gas Lease — Travis L. Smith to R. Michael Lortz (1764/128)</t>
        </is>
      </c>
      <c r="AB296" s="808" t="inlineStr">
        <is>
          <t>Needs source review: tract, grantor source, interest amount</t>
        </is>
      </c>
    </row>
    <row r="297" ht="84" customHeight="1">
      <c r="A297" s="806" t="inlineStr">
        <is>
          <t>2004-005738</t>
        </is>
      </c>
      <c r="B297" s="806" t="n"/>
      <c r="C297" s="806" t="inlineStr">
        <is>
          <t>MD</t>
        </is>
      </c>
      <c r="D297" s="806" t="inlineStr">
        <is>
          <t>1764/344</t>
        </is>
      </c>
      <c r="E297" s="807" t="n">
        <v>38260</v>
      </c>
      <c r="F297" s="808" t="n">
        <v>38274</v>
      </c>
      <c r="G297" s="809" t="inlineStr">
        <is>
          <t>Sandra Lorraine York</t>
        </is>
      </c>
      <c r="H297" s="809" t="inlineStr">
        <is>
          <t>Koala Production Company</t>
        </is>
      </c>
      <c r="I297" s="810"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7" s="817" t="inlineStr">
        <is>
          <t>An undivided 10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297" s="815" t="inlineStr">
        <is>
          <t>OKCountyRecords: 2004-005738</t>
        </is>
      </c>
      <c r="L297" s="806" t="inlineStr">
        <is>
          <t>Mineral; basis Conv Amt(dec). Gross=tract-map basis.</t>
        </is>
      </c>
      <c r="M297" s="806" t="inlineStr">
        <is>
          <t>REVIEW</t>
        </is>
      </c>
      <c r="N297" s="806" t="inlineStr">
        <is>
          <t>Denominator / tract allocation for 10 NMA from instrument image</t>
        </is>
      </c>
      <c r="O297" s="806" t="inlineStr">
        <is>
          <t>MINERAL DEED</t>
        </is>
      </c>
      <c r="P297" s="807" t="inlineStr">
        <is>
          <t>Chain — minerals</t>
        </is>
      </c>
      <c r="Q297" s="808" t="inlineStr">
        <is>
          <t>Yes</t>
        </is>
      </c>
      <c r="R297" s="809" t="inlineStr">
        <is>
          <t>No</t>
        </is>
      </c>
      <c r="S297" s="809" t="inlineStr">
        <is>
          <t>Yes</t>
        </is>
      </c>
      <c r="T297" s="810" t="inlineStr">
        <is>
          <t>No</t>
        </is>
      </c>
      <c r="U297" s="816" t="inlineStr">
        <is>
          <t>Legal maps to 5, 6, 8, 9; helper says 4, 5, 6</t>
        </is>
      </c>
      <c r="V297" s="815" t="inlineStr">
        <is>
          <t>Review</t>
        </is>
      </c>
      <c r="W297" s="806" t="inlineStr">
        <is>
          <t>Review — no exact prior-grantee match</t>
        </is>
      </c>
      <c r="X297" s="806" t="inlineStr">
        <is>
          <t>Yes — on Tract 4 owner list</t>
        </is>
      </c>
      <c r="Y297" s="806" t="inlineStr">
        <is>
          <t>Candidate 0.0357142857142857 (helper — confirm from image)</t>
        </is>
      </c>
      <c r="Z297" s="806" t="inlineStr">
        <is>
          <t>Medium — helper value</t>
        </is>
      </c>
      <c r="AA297" s="807" t="inlineStr">
        <is>
          <t>Mineral Deed — Sandra Lorraine York to Koala Production Company (1764/344)</t>
        </is>
      </c>
      <c r="AB297" s="808" t="inlineStr">
        <is>
          <t>Needs source review: tract, grantor source</t>
        </is>
      </c>
    </row>
    <row r="298" ht="60" customHeight="1">
      <c r="A298" s="806" t="inlineStr">
        <is>
          <t>2004-005692</t>
        </is>
      </c>
      <c r="B298" s="806" t="n"/>
      <c r="C298" s="806" t="inlineStr">
        <is>
          <t>ASSN</t>
        </is>
      </c>
      <c r="D298" s="806" t="inlineStr">
        <is>
          <t>1764/133</t>
        </is>
      </c>
      <c r="E298" s="807" t="n">
        <v>38266</v>
      </c>
      <c r="F298" s="808" t="n">
        <v>38272</v>
      </c>
      <c r="G298" s="809" t="inlineStr">
        <is>
          <t>R. Michael Lortz</t>
        </is>
      </c>
      <c r="H298" s="809" t="inlineStr">
        <is>
          <t>Panhandle Royalty Company</t>
        </is>
      </c>
      <c r="I298" s="810" t="inlineStr">
        <is>
          <t>NW/4 SE/4, S/2 SE/4, SW/4 NE/4 of 31-12N-24W</t>
        </is>
      </c>
      <c r="J298" s="817" t="inlineStr">
        <is>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 Full recital in recorded instrument — see Link.</t>
        </is>
      </c>
      <c r="K298" s="815" t="inlineStr">
        <is>
          <t>OKCountyRecords: 2004-005692</t>
        </is>
      </c>
      <c r="L298" s="806" t="inlineStr">
        <is>
          <t>Leasehold (non-mineral; excluded from mineral NMA). Gross=tract-map basis.</t>
        </is>
      </c>
      <c r="M298" s="806" t="inlineStr">
        <is>
          <t>Confirm lease effect</t>
        </is>
      </c>
      <c r="N298" s="806" t="n"/>
      <c r="O298" s="806" t="inlineStr">
        <is>
          <t>LEASE ASSIGNMENT</t>
        </is>
      </c>
      <c r="P298" s="807" t="inlineStr">
        <is>
          <t>Chain — assignment (WI or minerals — read granting clause)</t>
        </is>
      </c>
      <c r="Q298" s="808" t="inlineStr">
        <is>
          <t>Review</t>
        </is>
      </c>
      <c r="R298" s="809" t="inlineStr">
        <is>
          <t>Yes</t>
        </is>
      </c>
      <c r="S298" s="809" t="inlineStr">
        <is>
          <t>Review</t>
        </is>
      </c>
      <c r="T298" s="810" t="inlineStr">
        <is>
          <t>Yes</t>
        </is>
      </c>
      <c r="U298" s="816" t="inlineStr">
        <is>
          <t>Yes: 2 (legal supports)</t>
        </is>
      </c>
      <c r="V298" s="815" t="inlineStr">
        <is>
          <t>High</t>
        </is>
      </c>
      <c r="W298" s="806" t="inlineStr">
        <is>
          <t>Yes — prior grantee match</t>
        </is>
      </c>
      <c r="X298" s="806" t="inlineStr">
        <is>
          <t>Review</t>
        </is>
      </c>
      <c r="Y298" s="806" t="inlineStr">
        <is>
          <t>Interest amount needs review</t>
        </is>
      </c>
      <c r="Z298" s="806" t="inlineStr">
        <is>
          <t>Review</t>
        </is>
      </c>
      <c r="AA298" s="807" t="inlineStr">
        <is>
          <t>Assignment — R. Michael Lortz to Panhandle Royalty Company (1764/133)</t>
        </is>
      </c>
      <c r="AB298" s="808" t="inlineStr">
        <is>
          <t>Needs source review: interest amount</t>
        </is>
      </c>
    </row>
    <row r="299" ht="84" customHeight="1">
      <c r="A299" s="806" t="inlineStr">
        <is>
          <t>2004-005739</t>
        </is>
      </c>
      <c r="B299" s="806" t="n"/>
      <c r="C299" s="806" t="inlineStr">
        <is>
          <t>MD</t>
        </is>
      </c>
      <c r="D299" s="806" t="inlineStr">
        <is>
          <t>1764/345</t>
        </is>
      </c>
      <c r="E299" s="807" t="n">
        <v>38267</v>
      </c>
      <c r="F299" s="808" t="n">
        <v>38274</v>
      </c>
      <c r="G299" s="809" t="inlineStr">
        <is>
          <t>Sandra Lorraine York</t>
        </is>
      </c>
      <c r="H299" s="809" t="inlineStr">
        <is>
          <t>Koala Production Company</t>
        </is>
      </c>
      <c r="I299" s="813"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9" s="811" t="inlineStr">
        <is>
          <t>An undivided 5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299" s="815" t="inlineStr">
        <is>
          <t>OKCountyRecords: 2004-005739</t>
        </is>
      </c>
      <c r="L299" s="806" t="inlineStr">
        <is>
          <t>Mineral; basis Conv Amt(dec). Gross=tract-map basis.</t>
        </is>
      </c>
      <c r="M299" s="806" t="inlineStr">
        <is>
          <t>REVIEW</t>
        </is>
      </c>
      <c r="N299" s="806" t="inlineStr">
        <is>
          <t>Denominator / tract allocation for 5 NMA from instrument image</t>
        </is>
      </c>
      <c r="O299" s="806" t="inlineStr">
        <is>
          <t>MINERAL DEED</t>
        </is>
      </c>
      <c r="P299" s="807" t="inlineStr">
        <is>
          <t>Chain — minerals</t>
        </is>
      </c>
      <c r="Q299" s="808" t="inlineStr">
        <is>
          <t>Yes</t>
        </is>
      </c>
      <c r="R299" s="809" t="inlineStr">
        <is>
          <t>No</t>
        </is>
      </c>
      <c r="S299" s="809" t="inlineStr">
        <is>
          <t>Yes</t>
        </is>
      </c>
      <c r="T299" s="813" t="inlineStr">
        <is>
          <t>No</t>
        </is>
      </c>
      <c r="U299" s="814" t="inlineStr">
        <is>
          <t>Legal maps to 5, 6, 8, 9; helper says 4, 5, 6</t>
        </is>
      </c>
      <c r="V299" s="815" t="inlineStr">
        <is>
          <t>Review</t>
        </is>
      </c>
      <c r="W299" s="806" t="inlineStr">
        <is>
          <t>Review — no exact prior-grantee match</t>
        </is>
      </c>
      <c r="X299" s="806" t="inlineStr">
        <is>
          <t>Yes — on Tract 4 owner list</t>
        </is>
      </c>
      <c r="Y299" s="806" t="inlineStr">
        <is>
          <t>Candidate 0.0178571428571429 (helper — confirm from image)</t>
        </is>
      </c>
      <c r="Z299" s="806" t="inlineStr">
        <is>
          <t>Medium — helper value</t>
        </is>
      </c>
      <c r="AA299" s="807" t="inlineStr">
        <is>
          <t>Mineral Deed — Sandra Lorraine York to Koala Production Company (1764/345)</t>
        </is>
      </c>
      <c r="AB299" s="808" t="inlineStr">
        <is>
          <t>Needs source review: tract, grantor source</t>
        </is>
      </c>
    </row>
    <row r="300" ht="72" customHeight="1">
      <c r="A300" s="806" t="inlineStr">
        <is>
          <t>2004-005901</t>
        </is>
      </c>
      <c r="B300" s="806" t="n"/>
      <c r="C300" s="806" t="inlineStr">
        <is>
          <t>MD</t>
        </is>
      </c>
      <c r="D300" s="806" t="inlineStr">
        <is>
          <t>1765/306</t>
        </is>
      </c>
      <c r="E300" s="807" t="n">
        <v>38275</v>
      </c>
      <c r="F300" s="808" t="n">
        <v>38281</v>
      </c>
      <c r="G300" s="809" t="inlineStr">
        <is>
          <t>Aspen Energy Group, Inc.</t>
        </is>
      </c>
      <c r="H300" s="809" t="inlineStr">
        <is>
          <t>Crusader Energy Corporation</t>
        </is>
      </c>
      <c r="I300" s="810" t="inlineStr">
        <is>
          <t>E/2 NW/4, N/2 NE/4 SW/4, NE/4 SE/4, SE/4 NE/4 of 31-12N-24W (AOL)</t>
        </is>
      </c>
      <c r="J300" s="814" t="inlineStr">
        <is>
          <t>ARTI</t>
        </is>
      </c>
      <c r="K300" s="815" t="inlineStr">
        <is>
          <t>OKCountyRecords: 2004-005901</t>
        </is>
      </c>
      <c r="L300" s="806" t="inlineStr">
        <is>
          <t>Mineral; basis Conv Amt(dec). Gross=tract-map basis.</t>
        </is>
      </c>
      <c r="M300" s="806" t="inlineStr">
        <is>
          <t>CURRENT OWNER SOURCE</t>
        </is>
      </c>
      <c r="N300" s="806" t="n"/>
      <c r="O300" s="806" t="inlineStr">
        <is>
          <t>OUTSIDE LANDS</t>
        </is>
      </c>
      <c r="P300" s="807" t="inlineStr">
        <is>
          <t>Chain — minerals</t>
        </is>
      </c>
      <c r="Q300" s="808" t="inlineStr">
        <is>
          <t>Yes</t>
        </is>
      </c>
      <c r="R300" s="809" t="inlineStr">
        <is>
          <t>No</t>
        </is>
      </c>
      <c r="S300" s="809" t="inlineStr">
        <is>
          <t>Yes</t>
        </is>
      </c>
      <c r="T300" s="810" t="inlineStr">
        <is>
          <t>No</t>
        </is>
      </c>
      <c r="U300" s="814" t="inlineStr">
        <is>
          <t>Legal maps to 1, 3, 4, 7, 10; helper says 1, 3, 4, 7, 8</t>
        </is>
      </c>
      <c r="V300" s="815" t="inlineStr">
        <is>
          <t>Review</t>
        </is>
      </c>
      <c r="W300" s="806" t="inlineStr">
        <is>
          <t>Probable — name-normalized match to Runsheet 105 grantee; confirm</t>
        </is>
      </c>
      <c r="X300" s="806" t="inlineStr">
        <is>
          <t>Yes — on Tract 3 owner list</t>
        </is>
      </c>
      <c r="Y300" s="806" t="inlineStr">
        <is>
          <t>Candidate 1 (helper — confirm from image)</t>
        </is>
      </c>
      <c r="Z300" s="806" t="inlineStr">
        <is>
          <t>Medium — helper value</t>
        </is>
      </c>
      <c r="AA300" s="807" t="inlineStr">
        <is>
          <t>Mineral Deed — Aspen Energy Group, Inc. to Crusader Energy Corporation (1765/306)</t>
        </is>
      </c>
      <c r="AB300" s="808" t="inlineStr">
        <is>
          <t>Needs source review: tract, grantor source</t>
        </is>
      </c>
    </row>
    <row r="301" ht="84" customHeight="1">
      <c r="A301" s="806" t="inlineStr">
        <is>
          <t>2008-006536</t>
        </is>
      </c>
      <c r="B301" s="806" t="n"/>
      <c r="C301" s="806" t="inlineStr">
        <is>
          <t>MD</t>
        </is>
      </c>
      <c r="D301" s="806" t="inlineStr">
        <is>
          <t>1937/418</t>
        </is>
      </c>
      <c r="E301" s="807" t="n">
        <v>38286</v>
      </c>
      <c r="F301" s="808" t="n">
        <v>39748</v>
      </c>
      <c r="G301" s="809" t="inlineStr">
        <is>
          <t>Koala Production Company</t>
        </is>
      </c>
      <c r="H301" s="809" t="inlineStr">
        <is>
          <t>Fleshman Agency, Inc.</t>
        </is>
      </c>
      <c r="I301" s="810"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301" s="816" t="inlineStr">
        <is>
          <t>An undivided 5 acre mineral interest</t>
        </is>
      </c>
      <c r="K301" s="815" t="inlineStr">
        <is>
          <t>OKCountyRecords: 2008-006536</t>
        </is>
      </c>
      <c r="L301" s="806" t="inlineStr">
        <is>
          <t>Mineral; basis Conv Amt(dec). Gross=tract-map basis.</t>
        </is>
      </c>
      <c r="M301" s="806" t="inlineStr">
        <is>
          <t>REVIEW</t>
        </is>
      </c>
      <c r="N301" s="806" t="inlineStr">
        <is>
          <t>Denominator / tract allocation for 5 NMA from instrument image</t>
        </is>
      </c>
      <c r="O301" s="806" t="inlineStr">
        <is>
          <t>MINERAL DEED</t>
        </is>
      </c>
      <c r="P301" s="807" t="inlineStr">
        <is>
          <t>Chain — minerals</t>
        </is>
      </c>
      <c r="Q301" s="808" t="inlineStr">
        <is>
          <t>Yes</t>
        </is>
      </c>
      <c r="R301" s="809" t="inlineStr">
        <is>
          <t>No</t>
        </is>
      </c>
      <c r="S301" s="809" t="inlineStr">
        <is>
          <t>Yes</t>
        </is>
      </c>
      <c r="T301" s="810" t="inlineStr">
        <is>
          <t>No</t>
        </is>
      </c>
      <c r="U301" s="816" t="inlineStr">
        <is>
          <t>Legal maps to 5, 6, 8, 9; helper says 4, 5, 6</t>
        </is>
      </c>
      <c r="V301" s="815" t="inlineStr">
        <is>
          <t>Review</t>
        </is>
      </c>
      <c r="W301" s="806" t="inlineStr">
        <is>
          <t>Yes — prior grantee match</t>
        </is>
      </c>
      <c r="X301" s="806" t="inlineStr">
        <is>
          <t>Yes — on Tract 4 owner list</t>
        </is>
      </c>
      <c r="Y301" s="806" t="inlineStr">
        <is>
          <t>Candidate 0.0178571428571429 (helper — confirm from image)</t>
        </is>
      </c>
      <c r="Z301" s="806" t="inlineStr">
        <is>
          <t>Medium — helper value</t>
        </is>
      </c>
      <c r="AA301" s="807" t="inlineStr">
        <is>
          <t>Mineral Deed — Koala Production Company to Fleshman Agency, Inc. (1937/418)</t>
        </is>
      </c>
      <c r="AB301" s="808" t="inlineStr">
        <is>
          <t>Needs source review: tract</t>
        </is>
      </c>
    </row>
    <row r="302" ht="72" customHeight="1">
      <c r="A302" s="806" t="inlineStr">
        <is>
          <t>2004-006577</t>
        </is>
      </c>
      <c r="B302" s="806" t="n"/>
      <c r="C302" s="806" t="inlineStr">
        <is>
          <t>MD</t>
        </is>
      </c>
      <c r="D302" s="806" t="inlineStr">
        <is>
          <t>1768/339</t>
        </is>
      </c>
      <c r="E302" s="807" t="n">
        <v>38292</v>
      </c>
      <c r="F302" s="808" t="n">
        <v>38308</v>
      </c>
      <c r="G302" s="809" t="inlineStr">
        <is>
          <t>Sandra York, aka Sandra Lorraine York, aka Sandra Lorrain York, Individually and as heir of Virgil Hambrook</t>
        </is>
      </c>
      <c r="H302" s="809" t="inlineStr">
        <is>
          <t>Arrowhead Resources, Inc.</t>
        </is>
      </c>
      <c r="I302" s="810" t="inlineStr">
        <is>
          <t>Lots 1 and 2 also described as the W/2 NW/4 and the N/2 of Lot 3 of 31-12N-24W</t>
        </is>
      </c>
      <c r="J302" s="817" t="inlineStr">
        <is>
          <t>ARTI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302" s="815" t="inlineStr">
        <is>
          <t>OKCountyRecords: 2004-006577</t>
        </is>
      </c>
      <c r="L302" s="806" t="inlineStr">
        <is>
          <t>Mineral; basis Conv Amt(dec). Gross=tract-map basis.</t>
        </is>
      </c>
      <c r="M302" s="806" t="inlineStr">
        <is>
          <t>CURRENT OWNER SOURCE</t>
        </is>
      </c>
      <c r="N302" s="806" t="n"/>
      <c r="O302" s="806" t="inlineStr">
        <is>
          <t>MINERAL DEED</t>
        </is>
      </c>
      <c r="P302" s="807" t="inlineStr">
        <is>
          <t>Chain — minerals</t>
        </is>
      </c>
      <c r="Q302" s="808" t="inlineStr">
        <is>
          <t>Yes</t>
        </is>
      </c>
      <c r="R302" s="809" t="inlineStr">
        <is>
          <t>No</t>
        </is>
      </c>
      <c r="S302" s="809" t="inlineStr">
        <is>
          <t>Yes</t>
        </is>
      </c>
      <c r="T302" s="810" t="inlineStr">
        <is>
          <t>No</t>
        </is>
      </c>
      <c r="U302" s="816" t="inlineStr">
        <is>
          <t>Yes: 5, 6 (legal supports)</t>
        </is>
      </c>
      <c r="V302" s="815" t="inlineStr">
        <is>
          <t>High</t>
        </is>
      </c>
      <c r="W302" s="806" t="inlineStr">
        <is>
          <t>Probable — name-normalized match to Runsheet 74 grantee; confirm</t>
        </is>
      </c>
      <c r="X302" s="806" t="inlineStr">
        <is>
          <t>Yes — on Tract 5 owner list</t>
        </is>
      </c>
      <c r="Y302" s="806" t="inlineStr">
        <is>
          <t>Candidate 1 (helper — confirm from image)</t>
        </is>
      </c>
      <c r="Z302" s="806" t="inlineStr">
        <is>
          <t>Medium — helper value</t>
        </is>
      </c>
      <c r="AA302" s="807" t="inlineStr">
        <is>
          <t>Mineral Deed — Sandra York, aka Sandra Lorrai to Arrowhead Resources, Inc. (1768/339)</t>
        </is>
      </c>
      <c r="AB302" s="808" t="inlineStr">
        <is>
          <t>Needs source review: grantor source</t>
        </is>
      </c>
    </row>
    <row r="303" ht="60" customHeight="1">
      <c r="A303" s="806" t="inlineStr">
        <is>
          <t>2005-000347</t>
        </is>
      </c>
      <c r="B303" s="806" t="n"/>
      <c r="C303" s="806" t="inlineStr">
        <is>
          <t>Blanket Deed and Conveyance</t>
        </is>
      </c>
      <c r="D303" s="806" t="inlineStr">
        <is>
          <t>1775/296</t>
        </is>
      </c>
      <c r="E303" s="808" t="n">
        <v>38338</v>
      </c>
      <c r="F303" s="808" t="n">
        <v>38376</v>
      </c>
      <c r="G303" s="809" t="inlineStr">
        <is>
          <t>The Estate of Barbara Fasken, by Robert Dickson and Norbert J. Dickman, Co-Personal Representatives</t>
        </is>
      </c>
      <c r="H303" s="809" t="inlineStr">
        <is>
          <t>Fasken Land and Minerals, Ltd.</t>
        </is>
      </c>
      <c r="I303" s="810" t="inlineStr">
        <is>
          <t>Lot 1, 2, N/2 of 3, NW/4 SE/4, S/2 SE/4, SW/4 NE/4 of 31-12N-24W (AOL)</t>
        </is>
      </c>
      <c r="J303" s="816" t="inlineStr">
        <is>
          <t>ARTI</t>
        </is>
      </c>
      <c r="K303" s="815" t="inlineStr">
        <is>
          <t>OKCountyRecords: 2005-000347</t>
        </is>
      </c>
      <c r="L303" s="806" t="inlineStr">
        <is>
          <t>Mineral; basis Conv Amt(dec). Gross=tract-map basis.</t>
        </is>
      </c>
      <c r="M303" s="806" t="inlineStr">
        <is>
          <t>CURRENT OWNER SOURCE</t>
        </is>
      </c>
      <c r="N303" s="806" t="n"/>
      <c r="O303" s="806" t="inlineStr">
        <is>
          <t>OUTSIDE LANDS</t>
        </is>
      </c>
      <c r="P303" s="808" t="inlineStr">
        <is>
          <t>Chain — deed (confirm minerals vs surface from instrument)</t>
        </is>
      </c>
      <c r="Q303" s="808" t="inlineStr">
        <is>
          <t>Yes</t>
        </is>
      </c>
      <c r="R303" s="809" t="inlineStr">
        <is>
          <t>No</t>
        </is>
      </c>
      <c r="S303" s="809" t="inlineStr">
        <is>
          <t>Review</t>
        </is>
      </c>
      <c r="T303" s="810" t="inlineStr">
        <is>
          <t>No</t>
        </is>
      </c>
      <c r="U303" s="816" t="inlineStr">
        <is>
          <t>Yes: 2, 5 (legal supports)</t>
        </is>
      </c>
      <c r="V303" s="815" t="inlineStr">
        <is>
          <t>High</t>
        </is>
      </c>
      <c r="W303" s="806" t="inlineStr">
        <is>
          <t>Review — no exact prior-grantee match</t>
        </is>
      </c>
      <c r="X303" s="806" t="inlineStr">
        <is>
          <t>Yes — on Tract 5 owner list</t>
        </is>
      </c>
      <c r="Y303" s="806" t="inlineStr">
        <is>
          <t>Candidate 1 (helper — confirm from image)</t>
        </is>
      </c>
      <c r="Z303" s="806" t="inlineStr">
        <is>
          <t>Medium — helper value</t>
        </is>
      </c>
      <c r="AA303" s="808" t="inlineStr">
        <is>
          <t>Blanket Deed and Conveyance — The Estate of Barbara Fasken, to Fasken Land and Minerals, Ltd. (1775/296)</t>
        </is>
      </c>
      <c r="AB303" s="808" t="inlineStr">
        <is>
          <t>Needs source review: grantor source</t>
        </is>
      </c>
    </row>
    <row r="304" ht="72" customHeight="1">
      <c r="A304" s="806" t="inlineStr">
        <is>
          <t>2005-000158</t>
        </is>
      </c>
      <c r="B304" s="806" t="n"/>
      <c r="C304" s="806" t="inlineStr">
        <is>
          <t>MD</t>
        </is>
      </c>
      <c r="D304" s="806" t="inlineStr">
        <is>
          <t>1774/309</t>
        </is>
      </c>
      <c r="E304" s="807" t="n">
        <v>38362</v>
      </c>
      <c r="F304" s="808" t="n">
        <v>38365</v>
      </c>
      <c r="G304" s="809" t="inlineStr">
        <is>
          <t>Minion Investment Co,
Brian L. Rice</t>
        </is>
      </c>
      <c r="H304" s="809" t="inlineStr">
        <is>
          <t>Prism Energy, Inc.</t>
        </is>
      </c>
      <c r="I304" s="813" t="inlineStr">
        <is>
          <t>E/2 NW/4, N/2 NE/4 SW/4, NE/4 SE/4, SE/4 NE/4 of 31-12N-24W (AOL)</t>
        </is>
      </c>
      <c r="J304" s="814" t="inlineStr">
        <is>
          <t>ARTI (.69 net acre interest in 31-12N-24W)</t>
        </is>
      </c>
      <c r="K304" s="815" t="inlineStr">
        <is>
          <t>OKCountyRecords: 2005-000158</t>
        </is>
      </c>
      <c r="L304" s="806" t="inlineStr">
        <is>
          <t>Mineral; basis Conv Amt(dec). Gross=tract-map basis.</t>
        </is>
      </c>
      <c r="M304" s="806" t="inlineStr">
        <is>
          <t>CURRENT OWNER SOURCE</t>
        </is>
      </c>
      <c r="N304" s="806" t="n"/>
      <c r="O304" s="806" t="inlineStr">
        <is>
          <t>OUTSIDE LANDS</t>
        </is>
      </c>
      <c r="P304" s="807" t="inlineStr">
        <is>
          <t>Chain — minerals</t>
        </is>
      </c>
      <c r="Q304" s="808" t="inlineStr">
        <is>
          <t>Yes</t>
        </is>
      </c>
      <c r="R304" s="809" t="inlineStr">
        <is>
          <t>No</t>
        </is>
      </c>
      <c r="S304" s="809" t="inlineStr">
        <is>
          <t>Yes</t>
        </is>
      </c>
      <c r="T304" s="813" t="inlineStr">
        <is>
          <t>No</t>
        </is>
      </c>
      <c r="U304" s="814" t="inlineStr">
        <is>
          <t>Legal maps to 1, 3, 4, 7, 10; helper says 1, 3, 4, 7, 8</t>
        </is>
      </c>
      <c r="V304" s="815" t="inlineStr">
        <is>
          <t>Review</t>
        </is>
      </c>
      <c r="W304" s="806" t="inlineStr">
        <is>
          <t>Review — no exact prior-grantee match</t>
        </is>
      </c>
      <c r="X304" s="806" t="inlineStr">
        <is>
          <t>Yes — on Tract 3 owner list</t>
        </is>
      </c>
      <c r="Y304" s="806" t="inlineStr">
        <is>
          <t>Candidate 1 (helper — confirm from image)</t>
        </is>
      </c>
      <c r="Z304" s="806" t="inlineStr">
        <is>
          <t>Medium — helper value</t>
        </is>
      </c>
      <c r="AA304" s="807" t="inlineStr">
        <is>
          <t>Mineral Deed — Minion Investment Co, to Prism Energy, Inc. (1774/309)</t>
        </is>
      </c>
      <c r="AB304" s="808" t="inlineStr">
        <is>
          <t>Needs source review: tract, grantor source</t>
        </is>
      </c>
    </row>
    <row r="305" ht="84" customHeight="1">
      <c r="A305" s="806" t="inlineStr">
        <is>
          <t>2005-001365</t>
        </is>
      </c>
      <c r="B305" s="806" t="n">
        <v>13</v>
      </c>
      <c r="C305" s="806" t="inlineStr">
        <is>
          <t>OGL</t>
        </is>
      </c>
      <c r="D305" s="806" t="inlineStr">
        <is>
          <t>1780/409</t>
        </is>
      </c>
      <c r="E305" s="807" t="n">
        <v>38407</v>
      </c>
      <c r="F305" s="808" t="n">
        <v>38420</v>
      </c>
      <c r="G305" s="809" t="inlineStr">
        <is>
          <t>Jesse W. Fuchs, a single person
13053 Maguire Road
Noble, OK 73068</t>
        </is>
      </c>
      <c r="H305" s="809" t="inlineStr">
        <is>
          <t>N/G Discovery, LLC</t>
        </is>
      </c>
      <c r="I305" s="810" t="inlineStr">
        <is>
          <t>NW/4 SE/4, S/2 SE/4, SW/4 NE/4 of 31-12N-24W</t>
        </is>
      </c>
      <c r="J305" s="817"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5" s="815" t="inlineStr">
        <is>
          <t>OKCountyRecords: 2005-001365</t>
        </is>
      </c>
      <c r="L305" s="806" t="inlineStr">
        <is>
          <t>Leasehold (non-mineral; excluded from mineral NMA). Gross=tract-map basis.</t>
        </is>
      </c>
      <c r="M305" s="806" t="inlineStr">
        <is>
          <t>CURRENT LEASE SOURCE</t>
        </is>
      </c>
      <c r="N305" s="806" t="n"/>
      <c r="O305" s="806" t="inlineStr">
        <is>
          <t>RELEASE</t>
        </is>
      </c>
      <c r="P305" s="807" t="inlineStr">
        <is>
          <t>Chain — leasehold (OGL)</t>
        </is>
      </c>
      <c r="Q305" s="808" t="inlineStr">
        <is>
          <t>No</t>
        </is>
      </c>
      <c r="R305" s="809" t="inlineStr">
        <is>
          <t>Yes</t>
        </is>
      </c>
      <c r="S305" s="809" t="inlineStr">
        <is>
          <t>No</t>
        </is>
      </c>
      <c r="T305" s="810" t="inlineStr">
        <is>
          <t>Yes</t>
        </is>
      </c>
      <c r="U305" s="816" t="inlineStr">
        <is>
          <t>Yes: 2 (legal supports)</t>
        </is>
      </c>
      <c r="V305" s="815" t="inlineStr">
        <is>
          <t>High</t>
        </is>
      </c>
      <c r="W305" s="806" t="inlineStr">
        <is>
          <t>Review — no exact prior-grantee match</t>
        </is>
      </c>
      <c r="X305" s="806" t="inlineStr">
        <is>
          <t>Review</t>
        </is>
      </c>
      <c r="Y305" s="806" t="inlineStr">
        <is>
          <t>Interest amount needs review</t>
        </is>
      </c>
      <c r="Z305" s="806" t="inlineStr">
        <is>
          <t>Review</t>
        </is>
      </c>
      <c r="AA305" s="807" t="inlineStr">
        <is>
          <t>Oil and Gas Lease — Jesse W. Fuchs, a single perso to N/G Discovery, LLC (1780/409)</t>
        </is>
      </c>
      <c r="AB305" s="808" t="inlineStr">
        <is>
          <t>Needs source review: grantor source, interest amount</t>
        </is>
      </c>
    </row>
    <row r="306" ht="84" customHeight="1">
      <c r="A306" s="806" t="inlineStr">
        <is>
          <t>2005-001688</t>
        </is>
      </c>
      <c r="B306" s="818" t="n">
        <v>14</v>
      </c>
      <c r="C306" s="818" t="inlineStr">
        <is>
          <t>OGL</t>
        </is>
      </c>
      <c r="D306" s="818" t="inlineStr">
        <is>
          <t>1782/261</t>
        </is>
      </c>
      <c r="E306" s="819" t="n">
        <v>38408</v>
      </c>
      <c r="F306" s="808" t="n">
        <v>38432</v>
      </c>
      <c r="G306" s="813" t="inlineStr">
        <is>
          <t>Isa May Smith, a married woman dealing in her sole separate property
Route 1, Box 233
Macomb, OK 74852</t>
        </is>
      </c>
      <c r="H306" s="813" t="inlineStr">
        <is>
          <t>N/G Discovery, LLC</t>
        </is>
      </c>
      <c r="I306" s="813" t="inlineStr">
        <is>
          <t>NW/4 SE/4, S/2 SE/4, SW/4 NE/4 of 31-12N-24W</t>
        </is>
      </c>
      <c r="J306" s="811"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6" s="815" t="inlineStr">
        <is>
          <t>OKCountyRecords: 2005-001688</t>
        </is>
      </c>
      <c r="L306" s="806" t="inlineStr">
        <is>
          <t>Leasehold (non-mineral; excluded from mineral NMA). Gross=tract-map basis.</t>
        </is>
      </c>
      <c r="M306" s="818" t="inlineStr">
        <is>
          <t>CURRENT LEASE SOURCE</t>
        </is>
      </c>
      <c r="N306" s="818" t="n"/>
      <c r="O306" s="818" t="inlineStr">
        <is>
          <t>RELEASE</t>
        </is>
      </c>
      <c r="P306" s="819" t="inlineStr">
        <is>
          <t>Chain — leasehold (OGL)</t>
        </is>
      </c>
      <c r="Q306" s="808" t="inlineStr">
        <is>
          <t>No</t>
        </is>
      </c>
      <c r="R306" s="813" t="inlineStr">
        <is>
          <t>Yes</t>
        </is>
      </c>
      <c r="S306" s="813" t="inlineStr">
        <is>
          <t>No</t>
        </is>
      </c>
      <c r="T306" s="813" t="inlineStr">
        <is>
          <t>Yes</t>
        </is>
      </c>
      <c r="U306" s="814" t="inlineStr">
        <is>
          <t>Yes: 2 (legal supports)</t>
        </is>
      </c>
      <c r="V306" s="815" t="inlineStr">
        <is>
          <t>High</t>
        </is>
      </c>
      <c r="W306" s="806" t="inlineStr">
        <is>
          <t>Review — no exact prior-grantee match</t>
        </is>
      </c>
      <c r="X306" s="818" t="inlineStr">
        <is>
          <t>Review</t>
        </is>
      </c>
      <c r="Y306" s="818" t="inlineStr">
        <is>
          <t>Interest amount needs review</t>
        </is>
      </c>
      <c r="Z306" s="818" t="inlineStr">
        <is>
          <t>Review</t>
        </is>
      </c>
      <c r="AA306" s="819" t="inlineStr">
        <is>
          <t>Oil and Gas Lease — Isa May Smith, a married woman to N/G Discovery, LLC (1782/261)</t>
        </is>
      </c>
      <c r="AB306" s="808" t="inlineStr">
        <is>
          <t>Needs source review: grantor source, interest amount</t>
        </is>
      </c>
    </row>
    <row r="307" ht="60" customHeight="1">
      <c r="A307" s="806" t="inlineStr">
        <is>
          <t>2005-001690</t>
        </is>
      </c>
      <c r="B307" s="806" t="n">
        <v>16</v>
      </c>
      <c r="C307" s="806" t="inlineStr">
        <is>
          <t>OGL</t>
        </is>
      </c>
      <c r="D307" s="806" t="inlineStr">
        <is>
          <t>1782/267</t>
        </is>
      </c>
      <c r="E307" s="807" t="n">
        <v>38412</v>
      </c>
      <c r="F307" s="808" t="n">
        <v>38432</v>
      </c>
      <c r="G307" s="809" t="inlineStr">
        <is>
          <t>Mark J. Fuchs
2951 Black Locust Court
Norman, OK 73071</t>
        </is>
      </c>
      <c r="H307" s="809" t="inlineStr">
        <is>
          <t>N/G Discovery, LLC</t>
        </is>
      </c>
      <c r="I307" s="813" t="inlineStr">
        <is>
          <t>NW/4 SE/4, S/2 SE/4, SW/4 NE/4 of 31-12N-24W</t>
        </is>
      </c>
      <c r="J307" s="811"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7" s="815" t="inlineStr">
        <is>
          <t>OKCountyRecords: 2005-001690</t>
        </is>
      </c>
      <c r="L307" s="806" t="inlineStr">
        <is>
          <t>Leasehold (non-mineral; excluded from mineral NMA). Gross=tract-map basis.</t>
        </is>
      </c>
      <c r="M307" s="806" t="inlineStr">
        <is>
          <t>CURRENT LEASE SOURCE</t>
        </is>
      </c>
      <c r="N307" s="806" t="n"/>
      <c r="O307" s="806" t="inlineStr">
        <is>
          <t>RELEASE</t>
        </is>
      </c>
      <c r="P307" s="807" t="inlineStr">
        <is>
          <t>Chain — leasehold (OGL)</t>
        </is>
      </c>
      <c r="Q307" s="808" t="inlineStr">
        <is>
          <t>No</t>
        </is>
      </c>
      <c r="R307" s="809" t="inlineStr">
        <is>
          <t>Yes</t>
        </is>
      </c>
      <c r="S307" s="809" t="inlineStr">
        <is>
          <t>No</t>
        </is>
      </c>
      <c r="T307" s="813" t="inlineStr">
        <is>
          <t>Yes</t>
        </is>
      </c>
      <c r="U307" s="811" t="inlineStr">
        <is>
          <t>Yes: 2 (legal supports)</t>
        </is>
      </c>
      <c r="V307" s="815" t="inlineStr">
        <is>
          <t>High</t>
        </is>
      </c>
      <c r="W307" s="806" t="inlineStr">
        <is>
          <t>Yes — prior grantee match</t>
        </is>
      </c>
      <c r="X307" s="806" t="inlineStr">
        <is>
          <t>Review</t>
        </is>
      </c>
      <c r="Y307" s="806" t="inlineStr">
        <is>
          <t>Interest amount needs review</t>
        </is>
      </c>
      <c r="Z307" s="806" t="inlineStr">
        <is>
          <t>Review</t>
        </is>
      </c>
      <c r="AA307" s="807" t="inlineStr">
        <is>
          <t>Oil and Gas Lease — Mark J. Fuchs to N/G Discovery, LLC (1782/267)</t>
        </is>
      </c>
      <c r="AB307" s="808" t="inlineStr">
        <is>
          <t>Needs source review: interest amount</t>
        </is>
      </c>
    </row>
    <row r="308" ht="60" customHeight="1">
      <c r="A308" s="806" t="inlineStr">
        <is>
          <t>2005-001515</t>
        </is>
      </c>
      <c r="B308" s="806" t="n">
        <v>15</v>
      </c>
      <c r="C308" s="806" t="inlineStr">
        <is>
          <t>OGL</t>
        </is>
      </c>
      <c r="D308" s="806" t="inlineStr">
        <is>
          <t>1781/204</t>
        </is>
      </c>
      <c r="E308" s="807" t="n">
        <v>38412</v>
      </c>
      <c r="F308" s="808" t="n">
        <v>38426</v>
      </c>
      <c r="G308" s="809" t="inlineStr">
        <is>
          <t>Raymond M. Fuchs
5502 100th Avenue
Norman, OK 73026</t>
        </is>
      </c>
      <c r="H308" s="809" t="inlineStr">
        <is>
          <t>N/G Discovery, LLC</t>
        </is>
      </c>
      <c r="I308" s="810" t="inlineStr">
        <is>
          <t>NW/4 SE/4, S/2 SE/4, SW/4 NE/4 of 31-12N-24W</t>
        </is>
      </c>
      <c r="J308" s="811" t="inlineStr">
        <is>
          <t>160 gross acres
2 yrs
3/16ths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8" s="815" t="inlineStr">
        <is>
          <t>OKCountyRecords: 2005-001515</t>
        </is>
      </c>
      <c r="L308" s="806" t="inlineStr">
        <is>
          <t>Leasehold (non-mineral; excluded from mineral NMA). Gross=tract-map basis.</t>
        </is>
      </c>
      <c r="M308" s="806" t="inlineStr">
        <is>
          <t>CURRENT LEASE SOURCE</t>
        </is>
      </c>
      <c r="N308" s="806" t="n"/>
      <c r="O308" s="806" t="inlineStr">
        <is>
          <t>RELEASE</t>
        </is>
      </c>
      <c r="P308" s="807" t="inlineStr">
        <is>
          <t>Chain — leasehold (OGL)</t>
        </is>
      </c>
      <c r="Q308" s="808" t="inlineStr">
        <is>
          <t>No</t>
        </is>
      </c>
      <c r="R308" s="809" t="inlineStr">
        <is>
          <t>Yes</t>
        </is>
      </c>
      <c r="S308" s="809" t="inlineStr">
        <is>
          <t>No</t>
        </is>
      </c>
      <c r="T308" s="810" t="inlineStr">
        <is>
          <t>Yes</t>
        </is>
      </c>
      <c r="U308" s="814" t="inlineStr">
        <is>
          <t>Yes: 2 (legal supports)</t>
        </is>
      </c>
      <c r="V308" s="815" t="inlineStr">
        <is>
          <t>High</t>
        </is>
      </c>
      <c r="W308" s="806" t="inlineStr">
        <is>
          <t>Yes — prior grantee match</t>
        </is>
      </c>
      <c r="X308" s="806" t="inlineStr">
        <is>
          <t>Review</t>
        </is>
      </c>
      <c r="Y308" s="806" t="inlineStr">
        <is>
          <t>Interest amount needs review</t>
        </is>
      </c>
      <c r="Z308" s="806" t="inlineStr">
        <is>
          <t>Review</t>
        </is>
      </c>
      <c r="AA308" s="807" t="inlineStr">
        <is>
          <t>Oil and Gas Lease — Raymond M. Fuchs to N/G Discovery, LLC (1781/204)</t>
        </is>
      </c>
      <c r="AB308" s="808" t="inlineStr">
        <is>
          <t>Needs source review: interest amount</t>
        </is>
      </c>
    </row>
    <row r="309" ht="84" customHeight="1">
      <c r="A309" s="806" t="inlineStr">
        <is>
          <t>2005-002326</t>
        </is>
      </c>
      <c r="B309" s="806" t="n">
        <v>21</v>
      </c>
      <c r="C309" s="806" t="inlineStr">
        <is>
          <t>OGL</t>
        </is>
      </c>
      <c r="D309" s="806" t="inlineStr">
        <is>
          <t>1785/274</t>
        </is>
      </c>
      <c r="E309" s="807" t="n">
        <v>38419</v>
      </c>
      <c r="F309" s="808" t="n">
        <v>38457</v>
      </c>
      <c r="G309" s="813" t="inlineStr">
        <is>
          <t>Joe Devenas, Jr.
1302 Highland Avenue
Waukegan, IL 60085</t>
        </is>
      </c>
      <c r="H309" s="809" t="inlineStr">
        <is>
          <t>EOG Resources, Inc.</t>
        </is>
      </c>
      <c r="I309" s="810" t="inlineStr">
        <is>
          <t>SE/4 SW/4 of 31-12N-24W</t>
        </is>
      </c>
      <c r="J309" s="811" t="inlineStr">
        <is>
          <t>40 gross acres
3 yrs
3/16ths royalty</t>
        </is>
      </c>
      <c r="K309" s="815" t="inlineStr">
        <is>
          <t>OKCountyRecords: 2005-002326</t>
        </is>
      </c>
      <c r="L309" s="806" t="inlineStr">
        <is>
          <t>Leasehold (non-mineral; excluded from mineral NMA). Gross=tract-map basis.</t>
        </is>
      </c>
      <c r="M309" s="806" t="inlineStr">
        <is>
          <t>CURRENT LEASE SOURCE</t>
        </is>
      </c>
      <c r="N309" s="806" t="n"/>
      <c r="O309" s="806" t="inlineStr">
        <is>
          <t>OGL / BASE LEASE</t>
        </is>
      </c>
      <c r="P309" s="807" t="inlineStr">
        <is>
          <t>Chain — leasehold (OGL)</t>
        </is>
      </c>
      <c r="Q309" s="808" t="inlineStr">
        <is>
          <t>No</t>
        </is>
      </c>
      <c r="R309" s="813" t="inlineStr">
        <is>
          <t>Yes</t>
        </is>
      </c>
      <c r="S309" s="809" t="inlineStr">
        <is>
          <t>No</t>
        </is>
      </c>
      <c r="T309" s="810" t="inlineStr">
        <is>
          <t>Yes</t>
        </is>
      </c>
      <c r="U309" s="811" t="inlineStr">
        <is>
          <t>Yes: 5 (legal supports)</t>
        </is>
      </c>
      <c r="V309" s="815" t="inlineStr">
        <is>
          <t>High</t>
        </is>
      </c>
      <c r="W309" s="806" t="inlineStr">
        <is>
          <t>Review — no exact prior-grantee match</t>
        </is>
      </c>
      <c r="X309" s="806" t="inlineStr">
        <is>
          <t>Review</t>
        </is>
      </c>
      <c r="Y309" s="806" t="inlineStr">
        <is>
          <t>Interest amount needs review</t>
        </is>
      </c>
      <c r="Z309" s="806" t="inlineStr">
        <is>
          <t>Review</t>
        </is>
      </c>
      <c r="AA309" s="807" t="inlineStr">
        <is>
          <t>Oil and Gas Lease — Joe Devenas, Jr. to EOG Resources, Inc. (1785/274)</t>
        </is>
      </c>
      <c r="AB309" s="808" t="inlineStr">
        <is>
          <t>Needs source review: grantor source, interest amount</t>
        </is>
      </c>
    </row>
    <row r="310" ht="60" customHeight="1">
      <c r="A310" s="806" t="inlineStr">
        <is>
          <t>2005-002328</t>
        </is>
      </c>
      <c r="B310" s="806" t="n">
        <v>22</v>
      </c>
      <c r="C310" s="806" t="inlineStr">
        <is>
          <t>OGL</t>
        </is>
      </c>
      <c r="D310" s="806" t="inlineStr">
        <is>
          <t>1785/278</t>
        </is>
      </c>
      <c r="E310" s="807" t="n">
        <v>38419</v>
      </c>
      <c r="F310" s="808" t="n">
        <v>38457</v>
      </c>
      <c r="G310" s="809" t="inlineStr">
        <is>
          <t>Joseph Devenas, as Trustee of the Joseph Devenas Trust Declaration dated September 7, 1994
1302 Highland Avenue
Waukegan, IL 60085</t>
        </is>
      </c>
      <c r="H310" s="809" t="inlineStr">
        <is>
          <t>EOG Resources, Inc.</t>
        </is>
      </c>
      <c r="I310" s="810" t="inlineStr">
        <is>
          <t>SE/4 SW/4 of 31-12N-24W</t>
        </is>
      </c>
      <c r="J310" s="811" t="inlineStr">
        <is>
          <t>40 gross acres
3 yrs
3/16ths royalty
Chain note: source of title — OUTSIDE LANDS 1991-003518 at 1229/180, Mary Margaret Devenas, f/k/a Mary Margaret Wilson to Joseph Devenas and Mary Margaret Devenas, HW, JTWROS, covering SE/4 SW/4 of 31-12N-24W (AOL), interest stated: An undivided 7/48ths interest in … Full recital in recorded instrument — see Link.</t>
        </is>
      </c>
      <c r="K310" s="815" t="inlineStr">
        <is>
          <t>OKCountyRecords: 2005-002328</t>
        </is>
      </c>
      <c r="L310" s="806" t="inlineStr">
        <is>
          <t>Leasehold (non-mineral; excluded from mineral NMA). Gross=tract-map basis.</t>
        </is>
      </c>
      <c r="M310" s="806" t="inlineStr">
        <is>
          <t>CURRENT LEASE SOURCE</t>
        </is>
      </c>
      <c r="N310" s="806" t="n"/>
      <c r="O310" s="806" t="inlineStr">
        <is>
          <t>OUTSIDE LANDS</t>
        </is>
      </c>
      <c r="P310" s="807" t="inlineStr">
        <is>
          <t>Chain — leasehold (OGL)</t>
        </is>
      </c>
      <c r="Q310" s="808" t="inlineStr">
        <is>
          <t>No</t>
        </is>
      </c>
      <c r="R310" s="809" t="inlineStr">
        <is>
          <t>Yes</t>
        </is>
      </c>
      <c r="S310" s="809" t="inlineStr">
        <is>
          <t>No</t>
        </is>
      </c>
      <c r="T310" s="810" t="inlineStr">
        <is>
          <t>Yes</t>
        </is>
      </c>
      <c r="U310" s="814" t="inlineStr">
        <is>
          <t>Yes: 5 (legal supports)</t>
        </is>
      </c>
      <c r="V310" s="815" t="inlineStr">
        <is>
          <t>High</t>
        </is>
      </c>
      <c r="W310" s="806" t="inlineStr">
        <is>
          <t>Yes — prior grantee match</t>
        </is>
      </c>
      <c r="X310" s="806" t="inlineStr">
        <is>
          <t>Review</t>
        </is>
      </c>
      <c r="Y310" s="806" t="inlineStr">
        <is>
          <t>Interest amount needs review</t>
        </is>
      </c>
      <c r="Z310" s="806" t="inlineStr">
        <is>
          <t>Review</t>
        </is>
      </c>
      <c r="AA310" s="807" t="inlineStr">
        <is>
          <t>Oil and Gas Lease — Joseph Devenas, as Trustee of to EOG Resources, Inc. (1785/278)</t>
        </is>
      </c>
      <c r="AB310" s="808" t="inlineStr">
        <is>
          <t>Needs source review: interest amount</t>
        </is>
      </c>
    </row>
    <row r="311" ht="96" customHeight="1">
      <c r="A311" s="806" t="inlineStr">
        <is>
          <t>2005-002327</t>
        </is>
      </c>
      <c r="B311" s="806" t="n">
        <v>23</v>
      </c>
      <c r="C311" s="806" t="inlineStr">
        <is>
          <t>OGL</t>
        </is>
      </c>
      <c r="D311" s="806" t="inlineStr">
        <is>
          <t>1785/276</t>
        </is>
      </c>
      <c r="E311" s="807" t="n">
        <v>38420</v>
      </c>
      <c r="F311" s="808" t="n">
        <v>38457</v>
      </c>
      <c r="G311" s="809" t="inlineStr">
        <is>
          <t>Eleanore Wheeler
Route 2, Box 154
Sayre, OK 73662</t>
        </is>
      </c>
      <c r="H311" s="809" t="inlineStr">
        <is>
          <t>EOG Resources, Inc.</t>
        </is>
      </c>
      <c r="I311" s="813" t="inlineStr">
        <is>
          <t>Lot 4 &amp; S/2 of Lot 3 &amp; S/2 NE/4 SW/4 &amp; SE/4 SW/4, less and except a tract of land described as: Beginning at the SE/corner of the SW/4; then North 946 feet; then West 2547.60 feet: then South 946 feet; then East 2547.60 feet to the point of beginning.of 31-12N-24W</t>
        </is>
      </c>
      <c r="J311" s="811" t="inlineStr">
        <is>
          <t>115.34 gross acres
3/16ths royalty
3 yrs
Chain note: source of title — OUTSIDE LANDS 1993-000918 at 1324/22, Roger Mills County Court
RE: In the Matter of the Estate of John Klopfenstein, Deceased to Margaret Kirk, 1/4,
Linda Mize, 1/4,
Eleanore Wheeler, 1/4,
Roger Klopfenstein, 1/4, covering S/2 NE/4 … Full recital in recorded instrument — see Link.</t>
        </is>
      </c>
      <c r="K311" s="815" t="inlineStr">
        <is>
          <t>OKCountyRecords: 2005-002327</t>
        </is>
      </c>
      <c r="L311" s="806" t="inlineStr">
        <is>
          <t>Leasehold (non-mineral; excluded from mineral NMA). Gross=tract-map basis.</t>
        </is>
      </c>
      <c r="M311" s="806" t="inlineStr">
        <is>
          <t>CURRENT LEASE SOURCE</t>
        </is>
      </c>
      <c r="N311" s="806" t="n"/>
      <c r="O311" s="806" t="inlineStr">
        <is>
          <t>OUTSIDE LANDS</t>
        </is>
      </c>
      <c r="P311" s="807" t="inlineStr">
        <is>
          <t>Chain — leasehold (OGL)</t>
        </is>
      </c>
      <c r="Q311" s="808" t="inlineStr">
        <is>
          <t>No</t>
        </is>
      </c>
      <c r="R311" s="809" t="inlineStr">
        <is>
          <t>Yes</t>
        </is>
      </c>
      <c r="S311" s="809" t="inlineStr">
        <is>
          <t>No</t>
        </is>
      </c>
      <c r="T311" s="813" t="inlineStr">
        <is>
          <t>Yes</t>
        </is>
      </c>
      <c r="U311" s="811" t="inlineStr">
        <is>
          <t>Legal maps to 5, 7, 9; helper says 2, 3, 5, 6, 7</t>
        </is>
      </c>
      <c r="V311" s="815" t="inlineStr">
        <is>
          <t>Review</t>
        </is>
      </c>
      <c r="W311" s="806" t="inlineStr">
        <is>
          <t>Review — no exact prior-grantee match</t>
        </is>
      </c>
      <c r="X311" s="806" t="inlineStr">
        <is>
          <t>Review</t>
        </is>
      </c>
      <c r="Y311" s="806" t="inlineStr">
        <is>
          <t>Interest amount needs review</t>
        </is>
      </c>
      <c r="Z311" s="806" t="inlineStr">
        <is>
          <t>Review</t>
        </is>
      </c>
      <c r="AA311" s="807" t="inlineStr">
        <is>
          <t>Oil and Gas Lease — Eleanore Wheeler to EOG Resources, Inc. (1785/276)</t>
        </is>
      </c>
      <c r="AB311" s="808" t="inlineStr">
        <is>
          <t>Needs source review: tract, grantor source, interest amount</t>
        </is>
      </c>
    </row>
    <row r="312" ht="48" customHeight="1">
      <c r="A312" s="806" t="inlineStr">
        <is>
          <t>2005-001839</t>
        </is>
      </c>
      <c r="B312" s="806" t="n"/>
      <c r="C312" s="806" t="inlineStr">
        <is>
          <t>Affidavit of Surviving Joint Tenant</t>
        </is>
      </c>
      <c r="D312" s="806" t="inlineStr">
        <is>
          <t>1783/99</t>
        </is>
      </c>
      <c r="E312" s="807" t="n">
        <v>38427</v>
      </c>
      <c r="F312" s="808" t="n">
        <v>38440</v>
      </c>
      <c r="G312" s="809" t="inlineStr">
        <is>
          <t>Clarence Bain</t>
        </is>
      </c>
      <c r="H312" s="809" t="inlineStr">
        <is>
          <t>The Public
RE: Dorothy J. Bain, Deceased
Surviving JT: Clarence Bain</t>
        </is>
      </c>
      <c r="I312" s="810" t="inlineStr">
        <is>
          <t>NW/4 SE/4, SW/4 NE/4 of 31-12N-24W (AOL)</t>
        </is>
      </c>
      <c r="J312" s="814" t="inlineStr">
        <is>
          <t>ARTI</t>
        </is>
      </c>
      <c r="K312" s="815" t="inlineStr">
        <is>
          <t>OKCountyRecords: 2005-001839</t>
        </is>
      </c>
      <c r="L312" s="806" t="inlineStr">
        <is>
          <t>Mineral; basis Conv Amt(dec). grantor indexed as 'The Public' — confirm source instrument. Gross=tract-map basis.</t>
        </is>
      </c>
      <c r="M312" s="806" t="inlineStr">
        <is>
          <t>REVIEW</t>
        </is>
      </c>
      <c r="N312" s="806" t="inlineStr">
        <is>
          <t>Confirm conveyed mineral acreage from instrument image — named party indexed under 'The Public' (affidavit/notice); identity resolved.</t>
        </is>
      </c>
      <c r="O312" s="806" t="inlineStr">
        <is>
          <t>OUTSIDE LANDS</t>
        </is>
      </c>
      <c r="P312" s="807" t="inlineStr">
        <is>
          <t>Chain — title support (succession/entity/probate)</t>
        </is>
      </c>
      <c r="Q312" s="808" t="inlineStr">
        <is>
          <t>Yes</t>
        </is>
      </c>
      <c r="R312" s="809" t="inlineStr">
        <is>
          <t>No</t>
        </is>
      </c>
      <c r="S312" s="809" t="inlineStr">
        <is>
          <t>Yes</t>
        </is>
      </c>
      <c r="T312" s="810" t="inlineStr">
        <is>
          <t>No</t>
        </is>
      </c>
      <c r="U312" s="814" t="inlineStr">
        <is>
          <t>Yes: 2 (legal supports)</t>
        </is>
      </c>
      <c r="V312" s="815" t="inlineStr">
        <is>
          <t>High</t>
        </is>
      </c>
      <c r="W312" s="806" t="inlineStr">
        <is>
          <t>Yes — prior grantee match</t>
        </is>
      </c>
      <c r="X312" s="806" t="inlineStr">
        <is>
          <t>Review</t>
        </is>
      </c>
      <c r="Y312" s="806" t="inlineStr">
        <is>
          <t>Candidate 1 (helper — confirm from image)</t>
        </is>
      </c>
      <c r="Z312" s="806" t="inlineStr">
        <is>
          <t>Medium — helper value</t>
        </is>
      </c>
      <c r="AA312" s="807" t="inlineStr">
        <is>
          <t>Affidavit of Surviving Joint Ten — Clarence Bain to The Public (1783/99)</t>
        </is>
      </c>
      <c r="AB312" s="808" t="n"/>
    </row>
    <row r="313" ht="96" customHeight="1">
      <c r="A313" s="806" t="inlineStr">
        <is>
          <t>2005-002646</t>
        </is>
      </c>
      <c r="B313" s="806" t="n">
        <v>24</v>
      </c>
      <c r="C313" s="806" t="inlineStr">
        <is>
          <t>OGL</t>
        </is>
      </c>
      <c r="D313" s="806" t="inlineStr">
        <is>
          <t>1787/47</t>
        </is>
      </c>
      <c r="E313" s="807" t="n">
        <v>38436</v>
      </c>
      <c r="F313" s="808" t="n">
        <v>38464</v>
      </c>
      <c r="G313" s="809" t="inlineStr">
        <is>
          <t>Marchelle Sorenson Daigle and Michelle Sorenson Johnson, Trustees of the Sorenson Oil and Gas Trust, 13529 Darwin
Lane, Austin, TX 78729</t>
        </is>
      </c>
      <c r="H313" s="809" t="inlineStr">
        <is>
          <t>N/G Discovery, LLC</t>
        </is>
      </c>
      <c r="I313" s="810" t="inlineStr">
        <is>
          <t>E/2 NW/4, N/2 NE/4 SW/4, NE/4 SE/4, SE/4 NE/4 of 31-12N-24W</t>
        </is>
      </c>
      <c r="J313" s="811" t="inlineStr">
        <is>
          <t>180 gross acres
3 yrs
3/16ths royalty
Chain note: source of title — OUTSIDE LANDS 1982-004342 at 432/110, W. H. Sorenson to Sorenson Oil &amp; Gas Trust,
Michelle Sorenson Johnson, Trustee,
Marchelle Sorenson Uaigle, Trustee, covering E/2 NW/4, SE/4 NE/4, NE/4 SE/4, N/2 NE/4 SW/4 of 31-12N-24W (AOL), interest stated: 40/260 interest in 2 sections. Confirm source instrument before relying on this conveyance.</t>
        </is>
      </c>
      <c r="K313" s="815" t="inlineStr">
        <is>
          <t>OKCountyRecords: 2005-002646</t>
        </is>
      </c>
      <c r="L313" s="806" t="inlineStr">
        <is>
          <t>Leasehold (non-mineral; excluded from mineral NMA). Gross=tract-map basis.</t>
        </is>
      </c>
      <c r="M313" s="806" t="inlineStr">
        <is>
          <t>CURRENT LEASE SOURCE</t>
        </is>
      </c>
      <c r="N313" s="806" t="n"/>
      <c r="O313" s="806" t="inlineStr">
        <is>
          <t>OUTSIDE LANDS</t>
        </is>
      </c>
      <c r="P313" s="807" t="inlineStr">
        <is>
          <t>Chain — leasehold (OGL)</t>
        </is>
      </c>
      <c r="Q313" s="808" t="inlineStr">
        <is>
          <t>No</t>
        </is>
      </c>
      <c r="R313" s="809" t="inlineStr">
        <is>
          <t>Yes</t>
        </is>
      </c>
      <c r="S313" s="809" t="inlineStr">
        <is>
          <t>No</t>
        </is>
      </c>
      <c r="T313" s="810" t="inlineStr">
        <is>
          <t>Yes</t>
        </is>
      </c>
      <c r="U313" s="811" t="inlineStr">
        <is>
          <t>Legal maps to 1, 3, 4, 7, 10; helper says 1, 3, 4, 7, 8</t>
        </is>
      </c>
      <c r="V313" s="815" t="inlineStr">
        <is>
          <t>Review</t>
        </is>
      </c>
      <c r="W313" s="806" t="inlineStr">
        <is>
          <t>Review — no exact prior-grantee match</t>
        </is>
      </c>
      <c r="X313" s="806" t="inlineStr">
        <is>
          <t>Review</t>
        </is>
      </c>
      <c r="Y313" s="806" t="inlineStr">
        <is>
          <t>Interest amount needs review</t>
        </is>
      </c>
      <c r="Z313" s="806" t="inlineStr">
        <is>
          <t>Review</t>
        </is>
      </c>
      <c r="AA313" s="807" t="inlineStr">
        <is>
          <t>Oil and Gas Lease — Marchelle Sorenson Daigle and to N/G Discovery, LLC (1787/47)</t>
        </is>
      </c>
      <c r="AB313" s="808" t="inlineStr">
        <is>
          <t>Needs source review: tract, grantor source, interest amount</t>
        </is>
      </c>
    </row>
    <row r="314" ht="84" customHeight="1">
      <c r="A314" s="806" t="inlineStr">
        <is>
          <t>2005-003940</t>
        </is>
      </c>
      <c r="B314" s="806" t="n">
        <v>36</v>
      </c>
      <c r="C314" s="806" t="inlineStr">
        <is>
          <t>Ratification</t>
        </is>
      </c>
      <c r="D314" s="806" t="inlineStr">
        <is>
          <t>1793/502</t>
        </is>
      </c>
      <c r="E314" s="807" t="n">
        <v>38441</v>
      </c>
      <c r="F314" s="808" t="n">
        <v>38511</v>
      </c>
      <c r="G314" s="809" t="inlineStr">
        <is>
          <t>Joe Deveanas
862 West Church Street
Newark, OH 43055</t>
        </is>
      </c>
      <c r="H314" s="809" t="inlineStr">
        <is>
          <t>EOG Resources, Inc.</t>
        </is>
      </c>
      <c r="I314" s="813" t="inlineStr">
        <is>
          <t>SE/4 SW/4 of 31-12N-24W</t>
        </is>
      </c>
      <c r="J314" s="814" t="inlineStr">
        <is>
          <t>Ratification of OGL at 1792/517</t>
        </is>
      </c>
      <c r="K314" s="815" t="inlineStr">
        <is>
          <t>OKCountyRecords: 2005-003940</t>
        </is>
      </c>
      <c r="L314" s="806" t="inlineStr">
        <is>
          <t>Leasehold (non-mineral; excluded from mineral NMA). Gross=tract-map basis.</t>
        </is>
      </c>
      <c r="M314" s="806" t="inlineStr">
        <is>
          <t>CURRENT LEASE SOURCE</t>
        </is>
      </c>
      <c r="N314" s="806" t="n"/>
      <c r="O314" s="806" t="inlineStr">
        <is>
          <t>IGNORE FOR MINERAL OWNERSHIP</t>
        </is>
      </c>
      <c r="P314" s="807" t="inlineStr">
        <is>
          <t>Chain — leasehold (ratification/memo)</t>
        </is>
      </c>
      <c r="Q314" s="808" t="inlineStr">
        <is>
          <t>No</t>
        </is>
      </c>
      <c r="R314" s="809" t="inlineStr">
        <is>
          <t>Yes</t>
        </is>
      </c>
      <c r="S314" s="809" t="inlineStr">
        <is>
          <t>No</t>
        </is>
      </c>
      <c r="T314" s="813" t="inlineStr">
        <is>
          <t>Yes</t>
        </is>
      </c>
      <c r="U314" s="814" t="inlineStr">
        <is>
          <t>Yes: 5 (legal supports)</t>
        </is>
      </c>
      <c r="V314" s="815" t="inlineStr">
        <is>
          <t>High</t>
        </is>
      </c>
      <c r="W314" s="806" t="inlineStr">
        <is>
          <t>Review — no exact prior-grantee match</t>
        </is>
      </c>
      <c r="X314" s="806" t="inlineStr">
        <is>
          <t>Review</t>
        </is>
      </c>
      <c r="Y314" s="806" t="inlineStr">
        <is>
          <t>Interest amount needs review</t>
        </is>
      </c>
      <c r="Z314" s="806" t="inlineStr">
        <is>
          <t>Review</t>
        </is>
      </c>
      <c r="AA314" s="807" t="inlineStr">
        <is>
          <t>Ratification — Joe Deveanas to EOG Resources, Inc. (1793/502)</t>
        </is>
      </c>
      <c r="AB314" s="808" t="inlineStr">
        <is>
          <t>Needs source review: grantor source, interest amount</t>
        </is>
      </c>
    </row>
    <row r="315" ht="84" customHeight="1">
      <c r="A315" s="806" t="inlineStr">
        <is>
          <t>2005-003756</t>
        </is>
      </c>
      <c r="B315" s="806" t="n">
        <v>34</v>
      </c>
      <c r="C315" s="806" t="inlineStr">
        <is>
          <t>OGL</t>
        </is>
      </c>
      <c r="D315" s="806" t="inlineStr">
        <is>
          <t>1792/517</t>
        </is>
      </c>
      <c r="E315" s="807" t="n">
        <v>38441</v>
      </c>
      <c r="F315" s="808" t="n">
        <v>38504</v>
      </c>
      <c r="G315" s="809" t="inlineStr">
        <is>
          <t>Martha Ann Devenas a/k/a Ann Devenas
862 West Church Street
Newark, OH 43055</t>
        </is>
      </c>
      <c r="H315" s="809" t="inlineStr">
        <is>
          <t>EOG Resources, Inc.</t>
        </is>
      </c>
      <c r="I315" s="810" t="inlineStr">
        <is>
          <t>SE/4 SW/4 of 31-12N-24W</t>
        </is>
      </c>
      <c r="J315" s="817" t="inlineStr">
        <is>
          <t>40 gross acres
3 yrs
3/16ths royalty</t>
        </is>
      </c>
      <c r="K315" s="815" t="inlineStr">
        <is>
          <t>OKCountyRecords: 2005-003756</t>
        </is>
      </c>
      <c r="L315" s="806" t="inlineStr">
        <is>
          <t>Leasehold (non-mineral; excluded from mineral NMA). Gross=tract-map basis.</t>
        </is>
      </c>
      <c r="M315" s="806" t="inlineStr">
        <is>
          <t>CURRENT LEASE SOURCE</t>
        </is>
      </c>
      <c r="N315" s="806" t="n"/>
      <c r="O315" s="806" t="inlineStr">
        <is>
          <t>OGL / BASE LEASE</t>
        </is>
      </c>
      <c r="P315" s="807" t="inlineStr">
        <is>
          <t>Chain — leasehold (OGL)</t>
        </is>
      </c>
      <c r="Q315" s="808" t="inlineStr">
        <is>
          <t>No</t>
        </is>
      </c>
      <c r="R315" s="809" t="inlineStr">
        <is>
          <t>Yes</t>
        </is>
      </c>
      <c r="S315" s="809" t="inlineStr">
        <is>
          <t>No</t>
        </is>
      </c>
      <c r="T315" s="810" t="inlineStr">
        <is>
          <t>Yes</t>
        </is>
      </c>
      <c r="U315" s="816" t="inlineStr">
        <is>
          <t>Yes: 5 (legal supports)</t>
        </is>
      </c>
      <c r="V315" s="815" t="inlineStr">
        <is>
          <t>High</t>
        </is>
      </c>
      <c r="W315" s="806" t="inlineStr">
        <is>
          <t>Probable — name-normalized match to Runsheet 241 grantee; confirm</t>
        </is>
      </c>
      <c r="X315" s="806" t="inlineStr">
        <is>
          <t>Review</t>
        </is>
      </c>
      <c r="Y315" s="806" t="inlineStr">
        <is>
          <t>Interest amount needs review</t>
        </is>
      </c>
      <c r="Z315" s="806" t="inlineStr">
        <is>
          <t>Review</t>
        </is>
      </c>
      <c r="AA315" s="807" t="inlineStr">
        <is>
          <t>Oil and Gas Lease — Martha Ann Devenas a/k/a Ann D to EOG Resources, Inc. (1792/517)</t>
        </is>
      </c>
      <c r="AB315" s="808" t="inlineStr">
        <is>
          <t>Needs source review: grantor source, interest amount</t>
        </is>
      </c>
    </row>
    <row r="316" ht="96" customHeight="1">
      <c r="A316" s="806" t="inlineStr">
        <is>
          <t>2005-003939</t>
        </is>
      </c>
      <c r="B316" s="806" t="n">
        <v>35</v>
      </c>
      <c r="C316" s="806" t="inlineStr">
        <is>
          <t>Ratification of OGL</t>
        </is>
      </c>
      <c r="D316" s="806" t="inlineStr">
        <is>
          <t>1793/501</t>
        </is>
      </c>
      <c r="E316" s="807" t="n">
        <v>38441</v>
      </c>
      <c r="F316" s="808" t="n">
        <v>38511</v>
      </c>
      <c r="G316" s="809" t="inlineStr">
        <is>
          <t>Molly Devenas
862 West Church Street
Newark, OH 43055</t>
        </is>
      </c>
      <c r="H316" s="809" t="inlineStr">
        <is>
          <t>EOG Resources, Inc.</t>
        </is>
      </c>
      <c r="I316" s="810" t="inlineStr">
        <is>
          <t>SE/4 SW/4 of 31-12N-24W</t>
        </is>
      </c>
      <c r="J316" s="817" t="inlineStr">
        <is>
          <t>Ratification of OGL at 1792/517
Chain note: no source of title into Molly Devenas
862 West Church Street
Newark, OH 43055 located of record. Confirm ownership before crediting this conveyance.</t>
        </is>
      </c>
      <c r="K316" s="815" t="inlineStr">
        <is>
          <t>OKCountyRecords: 2005-003939</t>
        </is>
      </c>
      <c r="L316" s="806" t="inlineStr">
        <is>
          <t>Leasehold (non-mineral; excluded from mineral NMA). Gross=tract-map basis.</t>
        </is>
      </c>
      <c r="M316" s="806" t="inlineStr">
        <is>
          <t>CURRENT LEASE SOURCE</t>
        </is>
      </c>
      <c r="N316" s="806" t="n"/>
      <c r="O316" s="806" t="inlineStr">
        <is>
          <t>EASEMENT</t>
        </is>
      </c>
      <c r="P316" s="807" t="inlineStr">
        <is>
          <t>Chain — leasehold (ratification/memo)</t>
        </is>
      </c>
      <c r="Q316" s="808" t="inlineStr">
        <is>
          <t>No</t>
        </is>
      </c>
      <c r="R316" s="809" t="inlineStr">
        <is>
          <t>Yes</t>
        </is>
      </c>
      <c r="S316" s="809" t="inlineStr">
        <is>
          <t>No</t>
        </is>
      </c>
      <c r="T316" s="810" t="inlineStr">
        <is>
          <t>Yes</t>
        </is>
      </c>
      <c r="U316" s="816" t="inlineStr">
        <is>
          <t>Yes: 5 (legal supports)</t>
        </is>
      </c>
      <c r="V316" s="815" t="inlineStr">
        <is>
          <t>High</t>
        </is>
      </c>
      <c r="W316" s="806" t="inlineStr">
        <is>
          <t>No — no source located</t>
        </is>
      </c>
      <c r="X316" s="806" t="inlineStr">
        <is>
          <t>Review</t>
        </is>
      </c>
      <c r="Y316" s="806" t="inlineStr">
        <is>
          <t>Interest amount needs review</t>
        </is>
      </c>
      <c r="Z316" s="806" t="inlineStr">
        <is>
          <t>Review</t>
        </is>
      </c>
      <c r="AA316" s="807" t="inlineStr">
        <is>
          <t>Ratification of Oil and Gas Leas — Molly Devenas to EOG Resources, Inc. (1793/501)</t>
        </is>
      </c>
      <c r="AB316" s="808" t="inlineStr">
        <is>
          <t>Needs source review: no source of title, interest amount</t>
        </is>
      </c>
    </row>
    <row r="317" ht="60" customHeight="1">
      <c r="A317" s="806" t="inlineStr">
        <is>
          <t>2005-001909</t>
        </is>
      </c>
      <c r="B317" s="806" t="n"/>
      <c r="C317" s="806" t="inlineStr">
        <is>
          <t>MD</t>
        </is>
      </c>
      <c r="D317" s="806" t="inlineStr">
        <is>
          <t>1783/306</t>
        </is>
      </c>
      <c r="E317" s="807" t="n">
        <v>38446</v>
      </c>
      <c r="F317" s="808" t="n">
        <v>38446</v>
      </c>
      <c r="G317" s="809" t="inlineStr">
        <is>
          <t>John William Bain</t>
        </is>
      </c>
      <c r="H317" s="809" t="inlineStr">
        <is>
          <t>G. &amp; T. Partnership, C/O Michelle Martin, Manager</t>
        </is>
      </c>
      <c r="I317" s="813" t="inlineStr">
        <is>
          <t>NW/4 SE/4, S/2 SE/4, SW/4 NE/4 of 31-12N-24W (AOL)</t>
        </is>
      </c>
      <c r="J317" s="811" t="inlineStr">
        <is>
          <t>ARTI
It is the Intent to convey All Grantor's mineral interest he now possesses and may acquire as heir of Billy Wayne Bain, deceased</t>
        </is>
      </c>
      <c r="K317" s="815" t="inlineStr">
        <is>
          <t>OKCountyRecords: 2005-001909</t>
        </is>
      </c>
      <c r="L317" s="806" t="inlineStr">
        <is>
          <t>Mineral; basis Conv Amt(dec). Gross=tract-map basis.</t>
        </is>
      </c>
      <c r="M317" s="806" t="inlineStr">
        <is>
          <t>CURRENT OWNER SOURCE</t>
        </is>
      </c>
      <c r="N317" s="806" t="n"/>
      <c r="O317" s="806" t="inlineStr">
        <is>
          <t>OUTSIDE LANDS</t>
        </is>
      </c>
      <c r="P317" s="807" t="inlineStr">
        <is>
          <t>Chain — minerals</t>
        </is>
      </c>
      <c r="Q317" s="808" t="inlineStr">
        <is>
          <t>Yes</t>
        </is>
      </c>
      <c r="R317" s="809" t="inlineStr">
        <is>
          <t>No</t>
        </is>
      </c>
      <c r="S317" s="809" t="inlineStr">
        <is>
          <t>Yes</t>
        </is>
      </c>
      <c r="T317" s="813" t="inlineStr">
        <is>
          <t>No</t>
        </is>
      </c>
      <c r="U317" s="814" t="inlineStr">
        <is>
          <t>Yes: 2 (legal supports)</t>
        </is>
      </c>
      <c r="V317" s="815" t="inlineStr">
        <is>
          <t>High</t>
        </is>
      </c>
      <c r="W317" s="806" t="inlineStr">
        <is>
          <t>Probable — name-normalized match to Runsheet 70 grantee; confirm</t>
        </is>
      </c>
      <c r="X317" s="806" t="inlineStr">
        <is>
          <t>Review</t>
        </is>
      </c>
      <c r="Y317" s="806" t="inlineStr">
        <is>
          <t>Candidate 1 (helper — confirm from image)</t>
        </is>
      </c>
      <c r="Z317" s="806" t="inlineStr">
        <is>
          <t>Medium — helper value</t>
        </is>
      </c>
      <c r="AA317" s="807" t="inlineStr">
        <is>
          <t>Mineral Deed — John William Bain to G. &amp; T. Partnership, C/O Miche (1783/306)</t>
        </is>
      </c>
      <c r="AB317" s="808" t="inlineStr">
        <is>
          <t>Needs source review: grantor source</t>
        </is>
      </c>
    </row>
    <row r="318" ht="96" customHeight="1">
      <c r="A318" s="806" t="inlineStr">
        <is>
          <t>2005-002552</t>
        </is>
      </c>
      <c r="B318" s="806" t="n">
        <v>25</v>
      </c>
      <c r="C318" s="806" t="inlineStr">
        <is>
          <t>OGL</t>
        </is>
      </c>
      <c r="D318" s="806" t="inlineStr">
        <is>
          <t>1786/335</t>
        </is>
      </c>
      <c r="E318" s="807" t="n">
        <v>38447</v>
      </c>
      <c r="F318" s="808" t="n">
        <v>38462</v>
      </c>
      <c r="G318" s="809" t="inlineStr">
        <is>
          <t>Roger Klopfenstein and Linda Klopfenstein. HW
508 Willow
Tuttle, OK 73084</t>
        </is>
      </c>
      <c r="H318" s="809" t="inlineStr">
        <is>
          <t>Chesapeake Exploration Limited Partnership, an Oklahoma limited partnership</t>
        </is>
      </c>
      <c r="I318" s="810" t="inlineStr">
        <is>
          <t>Lot 4 &amp; S/2 of Lot 3 , S/2 NE/4 SW/4, SE/4 SW/4 of 31-12N-24W</t>
        </is>
      </c>
      <c r="J318" s="811" t="inlineStr">
        <is>
          <t>115.3350 gross acres
3/16ths royalty
3 yrs
Depth Clause: Notwithstanding anything herein contained to the contrary, on the day after the expiration of the primary term hereof, this OGL shall terminate insofar as it covers all rights deeper than one hundred feet (100') below the stratigraphic … Full recital in recorded instrument — see Link.</t>
        </is>
      </c>
      <c r="K318" s="815" t="inlineStr">
        <is>
          <t>OKCountyRecords: 2005-002552</t>
        </is>
      </c>
      <c r="L318" s="806" t="inlineStr">
        <is>
          <t>Leasehold (non-mineral; excluded from mineral NMA). Gross=tract-map basis.</t>
        </is>
      </c>
      <c r="M318" s="806" t="inlineStr">
        <is>
          <t>CURRENT LEASE SOURCE</t>
        </is>
      </c>
      <c r="N318" s="806" t="n"/>
      <c r="O318" s="806" t="inlineStr">
        <is>
          <t>OGL / BASE LEASE</t>
        </is>
      </c>
      <c r="P318" s="807" t="inlineStr">
        <is>
          <t>Chain — leasehold (OGL)</t>
        </is>
      </c>
      <c r="Q318" s="808" t="inlineStr">
        <is>
          <t>No</t>
        </is>
      </c>
      <c r="R318" s="809" t="inlineStr">
        <is>
          <t>Yes</t>
        </is>
      </c>
      <c r="S318" s="809" t="inlineStr">
        <is>
          <t>No</t>
        </is>
      </c>
      <c r="T318" s="810" t="inlineStr">
        <is>
          <t>Yes</t>
        </is>
      </c>
      <c r="U318" s="811" t="inlineStr">
        <is>
          <t>Legal maps to 5, 7, 9; helper says 2, 3, 5, 7</t>
        </is>
      </c>
      <c r="V318" s="815" t="inlineStr">
        <is>
          <t>Review</t>
        </is>
      </c>
      <c r="W318" s="806" t="inlineStr">
        <is>
          <t>Review — no exact prior-grantee match</t>
        </is>
      </c>
      <c r="X318" s="806" t="inlineStr">
        <is>
          <t>Review</t>
        </is>
      </c>
      <c r="Y318" s="806" t="inlineStr">
        <is>
          <t>Interest amount needs review</t>
        </is>
      </c>
      <c r="Z318" s="806" t="inlineStr">
        <is>
          <t>Review</t>
        </is>
      </c>
      <c r="AA318" s="807" t="inlineStr">
        <is>
          <t>Oil and Gas Lease — Roger Klopfenstein and Linda K to Chesapeake Exploration Limited (1786/335)</t>
        </is>
      </c>
      <c r="AB318" s="808" t="inlineStr">
        <is>
          <t>Needs source review: tract, grantor source, interest amount</t>
        </is>
      </c>
    </row>
    <row r="319" ht="60" customHeight="1">
      <c r="A319" s="806" t="inlineStr">
        <is>
          <t>2005-002196</t>
        </is>
      </c>
      <c r="B319" s="806" t="n"/>
      <c r="C319" s="806" t="inlineStr">
        <is>
          <t>Decree</t>
        </is>
      </c>
      <c r="D319" s="806" t="inlineStr">
        <is>
          <t>1784/591</t>
        </is>
      </c>
      <c r="E319" s="807" t="n">
        <v>38455</v>
      </c>
      <c r="F319" s="808" t="n">
        <v>38455</v>
      </c>
      <c r="G319" s="809" t="inlineStr">
        <is>
          <t>Roger Mills County Court
RE: In the Matter of the Estate of Virgil Mark Hambrook, Deceased</t>
        </is>
      </c>
      <c r="H319" s="809" t="inlineStr">
        <is>
          <t>Sandra York, a/k/a Sandra Lorraine York, a/k/a Sandra Lorrain
York</t>
        </is>
      </c>
      <c r="I319" s="813" t="inlineStr">
        <is>
          <t>Lots 1, 2, a/d/a W/2 NW/4, N/2 of Lot 3 of 31-12N-24W</t>
        </is>
      </c>
      <c r="J319" s="811" t="inlineStr">
        <is>
          <t>ARTI, 25.1002, NMA
Tract 1: An undivided 16.38915 mineral acres interest, more or less, lying under Lots 1 and 2, a/d/a the W/2 NW/4 of 31-12N-24W
Tract 2: An undivided 8.71105 mineral acres interest, more or less, lying under the North Half of Lot 3 of 31-12N-24W (AOL)</t>
        </is>
      </c>
      <c r="K319" s="815" t="inlineStr">
        <is>
          <t>OKCountyRecords: 2005-002196</t>
        </is>
      </c>
      <c r="L319" s="806" t="inlineStr">
        <is>
          <t>Mineral; basis Conv Amt(dec). Gross=tract-map basis.</t>
        </is>
      </c>
      <c r="M319" s="806" t="inlineStr">
        <is>
          <t>CURRENT OWNER SOURCE</t>
        </is>
      </c>
      <c r="N319" s="806" t="n"/>
      <c r="O319" s="806" t="inlineStr">
        <is>
          <t>OUTSIDE LANDS</t>
        </is>
      </c>
      <c r="P319" s="807" t="inlineStr">
        <is>
          <t>Chain — title support (succession/entity/probate)</t>
        </is>
      </c>
      <c r="Q319" s="808" t="inlineStr">
        <is>
          <t>Yes</t>
        </is>
      </c>
      <c r="R319" s="809" t="inlineStr">
        <is>
          <t>No</t>
        </is>
      </c>
      <c r="S319" s="809" t="inlineStr">
        <is>
          <t>Yes</t>
        </is>
      </c>
      <c r="T319" s="813" t="inlineStr">
        <is>
          <t>No</t>
        </is>
      </c>
      <c r="U319" s="814" t="inlineStr">
        <is>
          <t>Yes: 5, 6 (legal supports)</t>
        </is>
      </c>
      <c r="V319" s="815" t="inlineStr">
        <is>
          <t>High</t>
        </is>
      </c>
      <c r="W319" s="806" t="inlineStr">
        <is>
          <t>Review — no exact prior-grantee match</t>
        </is>
      </c>
      <c r="X319" s="806" t="inlineStr">
        <is>
          <t>Review</t>
        </is>
      </c>
      <c r="Y319" s="806" t="inlineStr">
        <is>
          <t>Candidate 1 (helper — confirm from image)</t>
        </is>
      </c>
      <c r="Z319" s="806" t="inlineStr">
        <is>
          <t>Medium — helper value</t>
        </is>
      </c>
      <c r="AA319" s="807" t="inlineStr">
        <is>
          <t>Decree — Roger Mills County Court to Sandra York, a/k/a Sandra Lorr (1784/591)</t>
        </is>
      </c>
      <c r="AB319" s="808" t="inlineStr">
        <is>
          <t>Needs source review: grantor source</t>
        </is>
      </c>
    </row>
    <row r="320" ht="60" customHeight="1">
      <c r="A320" s="806" t="inlineStr">
        <is>
          <t>2005-002831</t>
        </is>
      </c>
      <c r="B320" s="806" t="n">
        <v>63</v>
      </c>
      <c r="C320" s="806" t="inlineStr">
        <is>
          <t>OGL</t>
        </is>
      </c>
      <c r="D320" s="806" t="inlineStr">
        <is>
          <t>1788/24</t>
        </is>
      </c>
      <c r="E320" s="807" t="n">
        <v>38457</v>
      </c>
      <c r="F320" s="808" t="n">
        <v>38474</v>
      </c>
      <c r="G320" s="809" t="inlineStr">
        <is>
          <t>Arrowhead Resources, Inc.</t>
        </is>
      </c>
      <c r="H320" s="809" t="inlineStr">
        <is>
          <t>Arrowhead Explor &amp; Prod Co.</t>
        </is>
      </c>
      <c r="I320" s="810" t="inlineStr">
        <is>
          <t>SE/4 SW/4 of 31-12N-24W</t>
        </is>
      </c>
      <c r="J320" s="811" t="inlineStr">
        <is>
          <t>40 gross acres
5 yrs
3/16ths royalty</t>
        </is>
      </c>
      <c r="K320" s="815" t="inlineStr">
        <is>
          <t>OKCountyRecords: 2005-002831</t>
        </is>
      </c>
      <c r="L320" s="806" t="inlineStr">
        <is>
          <t>Leasehold (non-mineral; excluded from mineral NMA). Gross=tract-map basis.</t>
        </is>
      </c>
      <c r="M320" s="806" t="inlineStr">
        <is>
          <t>CURRENT LEASE SOURCE</t>
        </is>
      </c>
      <c r="N320" s="806" t="n"/>
      <c r="O320" s="806" t="inlineStr">
        <is>
          <t>OGL / BASE LEASE</t>
        </is>
      </c>
      <c r="P320" s="807" t="inlineStr">
        <is>
          <t>Chain — leasehold (OGL)</t>
        </is>
      </c>
      <c r="Q320" s="808" t="inlineStr">
        <is>
          <t>No</t>
        </is>
      </c>
      <c r="R320" s="809" t="inlineStr">
        <is>
          <t>Yes</t>
        </is>
      </c>
      <c r="S320" s="809" t="inlineStr">
        <is>
          <t>No</t>
        </is>
      </c>
      <c r="T320" s="810" t="inlineStr">
        <is>
          <t>Yes</t>
        </is>
      </c>
      <c r="U320" s="814" t="inlineStr">
        <is>
          <t>Yes: 5 (legal supports)</t>
        </is>
      </c>
      <c r="V320" s="815" t="inlineStr">
        <is>
          <t>High</t>
        </is>
      </c>
      <c r="W320" s="806" t="inlineStr">
        <is>
          <t>Yes — prior grantee match</t>
        </is>
      </c>
      <c r="X320" s="806" t="inlineStr">
        <is>
          <t>Review</t>
        </is>
      </c>
      <c r="Y320" s="806" t="inlineStr">
        <is>
          <t>Interest amount needs review</t>
        </is>
      </c>
      <c r="Z320" s="806" t="inlineStr">
        <is>
          <t>Review</t>
        </is>
      </c>
      <c r="AA320" s="807" t="inlineStr">
        <is>
          <t>Oil and Gas Lease — Arrowhead Resources, Inc. to Arrowhead Explor &amp; Prod Co. (1788/24)</t>
        </is>
      </c>
      <c r="AB320" s="808" t="inlineStr">
        <is>
          <t>Needs source review: interest amount</t>
        </is>
      </c>
    </row>
    <row r="321" ht="84" customHeight="1">
      <c r="A321" s="806" t="inlineStr">
        <is>
          <t>2005-004817</t>
        </is>
      </c>
      <c r="B321" s="806" t="n">
        <v>26</v>
      </c>
      <c r="C321" s="806" t="inlineStr">
        <is>
          <t>OGL</t>
        </is>
      </c>
      <c r="D321" s="806" t="inlineStr">
        <is>
          <t>1798/148</t>
        </is>
      </c>
      <c r="E321" s="807" t="n">
        <v>38468</v>
      </c>
      <c r="F321" s="808" t="n">
        <v>38551</v>
      </c>
      <c r="G321" s="809" t="inlineStr">
        <is>
          <t>Dwight J. Williams
c/o Robert M. Collins.
100 N. Main #608
Wichita, KS 67202</t>
        </is>
      </c>
      <c r="H321" s="809" t="inlineStr">
        <is>
          <t>Chesapeake Exploration Limited Partnership, an Oklahoma limited partnership</t>
        </is>
      </c>
      <c r="I321" s="813" t="inlineStr">
        <is>
          <t>NW/4 SE/4, S/2 SE/4, SW/4 NE/4 of 31-12N-24W</t>
        </is>
      </c>
      <c r="J321" s="811" t="inlineStr">
        <is>
          <t>160 gross acres
3 yrs
3/16ths royalty</t>
        </is>
      </c>
      <c r="K321" s="815" t="inlineStr">
        <is>
          <t>OKCountyRecords: 2005-004817</t>
        </is>
      </c>
      <c r="L321" s="806" t="inlineStr">
        <is>
          <t>Leasehold (non-mineral; excluded from mineral NMA). Gross=tract-map basis.</t>
        </is>
      </c>
      <c r="M321" s="806" t="inlineStr">
        <is>
          <t>CURRENT LEASE SOURCE</t>
        </is>
      </c>
      <c r="N321" s="806" t="n"/>
      <c r="O321" s="806" t="inlineStr">
        <is>
          <t>OGL / BASE LEASE</t>
        </is>
      </c>
      <c r="P321" s="807" t="inlineStr">
        <is>
          <t>Chain — leasehold (OGL)</t>
        </is>
      </c>
      <c r="Q321" s="808" t="inlineStr">
        <is>
          <t>No</t>
        </is>
      </c>
      <c r="R321" s="809" t="inlineStr">
        <is>
          <t>Yes</t>
        </is>
      </c>
      <c r="S321" s="809" t="inlineStr">
        <is>
          <t>No</t>
        </is>
      </c>
      <c r="T321" s="813" t="inlineStr">
        <is>
          <t>Yes</t>
        </is>
      </c>
      <c r="U321" s="814" t="inlineStr">
        <is>
          <t>Yes: 2 (legal supports)</t>
        </is>
      </c>
      <c r="V321" s="815" t="inlineStr">
        <is>
          <t>High</t>
        </is>
      </c>
      <c r="W321" s="806" t="inlineStr">
        <is>
          <t>Review — no exact prior-grantee match</t>
        </is>
      </c>
      <c r="X321" s="806" t="inlineStr">
        <is>
          <t>Review</t>
        </is>
      </c>
      <c r="Y321" s="806" t="inlineStr">
        <is>
          <t>Interest amount needs review</t>
        </is>
      </c>
      <c r="Z321" s="806" t="inlineStr">
        <is>
          <t>Review</t>
        </is>
      </c>
      <c r="AA321" s="807" t="inlineStr">
        <is>
          <t>Oil and Gas Lease — Dwight J. Williams to Chesapeake Exploration Limited (1798/148)</t>
        </is>
      </c>
      <c r="AB321" s="808" t="inlineStr">
        <is>
          <t>Needs source review: grantor source, interest amount</t>
        </is>
      </c>
    </row>
    <row r="322" ht="84" customHeight="1">
      <c r="A322" s="806" t="inlineStr">
        <is>
          <t>2005-004863</t>
        </is>
      </c>
      <c r="B322" s="806" t="n">
        <v>28</v>
      </c>
      <c r="C322" s="806" t="inlineStr">
        <is>
          <t>OGL</t>
        </is>
      </c>
      <c r="D322" s="806" t="inlineStr">
        <is>
          <t>1798/292</t>
        </is>
      </c>
      <c r="E322" s="807" t="n">
        <v>38468</v>
      </c>
      <c r="F322" s="808" t="n">
        <v>38552</v>
      </c>
      <c r="G322" s="809" t="inlineStr">
        <is>
          <t>Jan A. Schroff. Trustee of The Jan A. Schroff Trust under Trust Agreement dated Anril 8. 1998
c/o Robert M. Collins
100 N. Main #608
Wichita, KS 67202</t>
        </is>
      </c>
      <c r="H322" s="809" t="inlineStr">
        <is>
          <t>Chesapeake Exploration Limited Partnership, an Oklahoma limited partnership</t>
        </is>
      </c>
      <c r="I322" s="810" t="inlineStr">
        <is>
          <t>NW/4 SE/4, S/2 SE/4, SW/4 NE/4 of 31-12N-24W</t>
        </is>
      </c>
      <c r="J322" s="811" t="inlineStr">
        <is>
          <t>160 gross acres
3 yrs
3/16ths royalty
Jan Ann Schroff, 14.286% ARTI, An undivided 10/791.47ths interest in the oil, gas and other minerals by DEC at 1479/191</t>
        </is>
      </c>
      <c r="K322" s="815" t="inlineStr">
        <is>
          <t>OKCountyRecords: 2005-004863</t>
        </is>
      </c>
      <c r="L322" s="806" t="inlineStr">
        <is>
          <t>Leasehold (non-mineral; excluded from mineral NMA). Gross=tract-map basis.</t>
        </is>
      </c>
      <c r="M322" s="806" t="inlineStr">
        <is>
          <t>CURRENT LEASE SOURCE</t>
        </is>
      </c>
      <c r="N322" s="806" t="n"/>
      <c r="O322" s="806" t="inlineStr">
        <is>
          <t>OGL / BASE LEASE</t>
        </is>
      </c>
      <c r="P322" s="807" t="inlineStr">
        <is>
          <t>Chain — leasehold (OGL)</t>
        </is>
      </c>
      <c r="Q322" s="808" t="inlineStr">
        <is>
          <t>No</t>
        </is>
      </c>
      <c r="R322" s="809" t="inlineStr">
        <is>
          <t>Yes</t>
        </is>
      </c>
      <c r="S322" s="809" t="inlineStr">
        <is>
          <t>No</t>
        </is>
      </c>
      <c r="T322" s="810" t="inlineStr">
        <is>
          <t>Yes</t>
        </is>
      </c>
      <c r="U322" s="814" t="inlineStr">
        <is>
          <t>Yes: 2 (legal supports)</t>
        </is>
      </c>
      <c r="V322" s="815" t="inlineStr">
        <is>
          <t>High</t>
        </is>
      </c>
      <c r="W322" s="806" t="inlineStr">
        <is>
          <t>Probable — name-normalized match to Runsheet 223 grantee; confirm</t>
        </is>
      </c>
      <c r="X322" s="806" t="inlineStr">
        <is>
          <t>Review</t>
        </is>
      </c>
      <c r="Y322" s="806" t="inlineStr">
        <is>
          <t>Interest amount needs review</t>
        </is>
      </c>
      <c r="Z322" s="806" t="inlineStr">
        <is>
          <t>Review</t>
        </is>
      </c>
      <c r="AA322" s="807" t="inlineStr">
        <is>
          <t>Oil and Gas Lease — Jan A. Schroff. Trustee of The to Chesapeake Exploration Limited (1798/292)</t>
        </is>
      </c>
      <c r="AB322" s="808" t="inlineStr">
        <is>
          <t>Needs source review: grantor source, interest amount</t>
        </is>
      </c>
    </row>
    <row r="323" ht="84" customHeight="1">
      <c r="A323" s="806" t="inlineStr">
        <is>
          <t>2005-004816</t>
        </is>
      </c>
      <c r="B323" s="806" t="n">
        <v>38</v>
      </c>
      <c r="C323" s="806" t="inlineStr">
        <is>
          <t>OGL</t>
        </is>
      </c>
      <c r="D323" s="806" t="inlineStr">
        <is>
          <t>1798/146</t>
        </is>
      </c>
      <c r="E323" s="807" t="n">
        <v>38468</v>
      </c>
      <c r="F323" s="808" t="n">
        <v>38551</v>
      </c>
      <c r="G323" s="809" t="inlineStr">
        <is>
          <t>Rogene E. Williams. Trustee of the Jon T. Williams and Rogene E. Williams Trust dated 4-6-98
c/o Robert M. Collins.
100 N. Main #608
Wichita, KS 67202</t>
        </is>
      </c>
      <c r="H323" s="809" t="inlineStr">
        <is>
          <t>Chesapeake Exploration Limited Partnership, an Oklahoma limited partnership</t>
        </is>
      </c>
      <c r="I323" s="813" t="inlineStr">
        <is>
          <t>NW/4 SE/4, S/2 SE/4, SW/4 NE/4 of 31-12N-24W</t>
        </is>
      </c>
      <c r="J323" s="811" t="inlineStr">
        <is>
          <t>160 gross acres
3 yrs
3/16ths royalty</t>
        </is>
      </c>
      <c r="K323" s="815" t="inlineStr">
        <is>
          <t>OKCountyRecords: 2005-004816</t>
        </is>
      </c>
      <c r="L323" s="806" t="inlineStr">
        <is>
          <t>Leasehold (non-mineral; excluded from mineral NMA). Gross=tract-map basis.</t>
        </is>
      </c>
      <c r="M323" s="806" t="inlineStr">
        <is>
          <t>CURRENT LEASE SOURCE</t>
        </is>
      </c>
      <c r="N323" s="806" t="n"/>
      <c r="O323" s="806" t="inlineStr">
        <is>
          <t>OGL / BASE LEASE</t>
        </is>
      </c>
      <c r="P323" s="807" t="inlineStr">
        <is>
          <t>Chain — leasehold (OGL)</t>
        </is>
      </c>
      <c r="Q323" s="808" t="inlineStr">
        <is>
          <t>No</t>
        </is>
      </c>
      <c r="R323" s="809" t="inlineStr">
        <is>
          <t>Yes</t>
        </is>
      </c>
      <c r="S323" s="809" t="inlineStr">
        <is>
          <t>No</t>
        </is>
      </c>
      <c r="T323" s="813" t="inlineStr">
        <is>
          <t>Yes</t>
        </is>
      </c>
      <c r="U323" s="814" t="inlineStr">
        <is>
          <t>Yes: 2 (legal supports)</t>
        </is>
      </c>
      <c r="V323" s="815" t="inlineStr">
        <is>
          <t>High</t>
        </is>
      </c>
      <c r="W323" s="806" t="inlineStr">
        <is>
          <t>Probable — name-normalized match to Runsheet 222 grantee; confirm</t>
        </is>
      </c>
      <c r="X323" s="806" t="inlineStr">
        <is>
          <t>Review</t>
        </is>
      </c>
      <c r="Y323" s="806" t="inlineStr">
        <is>
          <t>Interest amount needs review</t>
        </is>
      </c>
      <c r="Z323" s="806" t="inlineStr">
        <is>
          <t>Review</t>
        </is>
      </c>
      <c r="AA323" s="807" t="inlineStr">
        <is>
          <t>Oil and Gas Lease — Rogene E. Williams. Trustee of to Chesapeake Exploration Limited (1798/146)</t>
        </is>
      </c>
      <c r="AB323" s="808" t="inlineStr">
        <is>
          <t>Needs source review: grantor source, interest amount</t>
        </is>
      </c>
    </row>
    <row r="324" ht="84" customHeight="1">
      <c r="A324" s="806" t="inlineStr">
        <is>
          <t>2005-004818</t>
        </is>
      </c>
      <c r="B324" s="806" t="n">
        <v>27</v>
      </c>
      <c r="C324" s="806" t="inlineStr">
        <is>
          <t>OGL</t>
        </is>
      </c>
      <c r="D324" s="806" t="inlineStr">
        <is>
          <t>1798/150</t>
        </is>
      </c>
      <c r="E324" s="807" t="n">
        <v>38468</v>
      </c>
      <c r="F324" s="808" t="n">
        <v>38551</v>
      </c>
      <c r="G324" s="809" t="inlineStr">
        <is>
          <t>Stephen M. Criser. Trustee of the "Rive Lind McCaul Trust” under Trust Agreement dated 8-11-95 and
Amended 2-17-98.
c/o Robert M. Collins
100 N. Main #608
Wichita, KS 67202</t>
        </is>
      </c>
      <c r="H324" s="809" t="inlineStr">
        <is>
          <t>Chesapeake Exploration Limited Partnership, an Oklahoma limited partnership</t>
        </is>
      </c>
      <c r="I324" s="813" t="inlineStr">
        <is>
          <t>NW/4 SE/4, SW/4 NE/4 of 31-12N-24W (AOL)</t>
        </is>
      </c>
      <c r="J324" s="811" t="inlineStr">
        <is>
          <t>160 gross acres
3 yrs
3/16ths royalty</t>
        </is>
      </c>
      <c r="K324" s="815" t="inlineStr">
        <is>
          <t>OKCountyRecords: 2005-004818</t>
        </is>
      </c>
      <c r="L324" s="806" t="inlineStr">
        <is>
          <t>Leasehold (non-mineral; excluded from mineral NMA). Gross=tract-map basis.</t>
        </is>
      </c>
      <c r="M324" s="806" t="inlineStr">
        <is>
          <t>CURRENT LEASE SOURCE</t>
        </is>
      </c>
      <c r="N324" s="806" t="n"/>
      <c r="O324" s="806" t="inlineStr">
        <is>
          <t>OUTSIDE LANDS</t>
        </is>
      </c>
      <c r="P324" s="807" t="inlineStr">
        <is>
          <t>Chain — leasehold (OGL)</t>
        </is>
      </c>
      <c r="Q324" s="808" t="inlineStr">
        <is>
          <t>No</t>
        </is>
      </c>
      <c r="R324" s="809" t="inlineStr">
        <is>
          <t>Yes</t>
        </is>
      </c>
      <c r="S324" s="809" t="inlineStr">
        <is>
          <t>No</t>
        </is>
      </c>
      <c r="T324" s="813" t="inlineStr">
        <is>
          <t>Yes</t>
        </is>
      </c>
      <c r="U324" s="814" t="inlineStr">
        <is>
          <t>Yes: 2 (legal supports)</t>
        </is>
      </c>
      <c r="V324" s="815" t="inlineStr">
        <is>
          <t>High</t>
        </is>
      </c>
      <c r="W324" s="806" t="inlineStr">
        <is>
          <t>Probable — name-normalized match to Runsheet 240 grantee; confirm</t>
        </is>
      </c>
      <c r="X324" s="806" t="inlineStr">
        <is>
          <t>Review</t>
        </is>
      </c>
      <c r="Y324" s="806" t="inlineStr">
        <is>
          <t>Interest amount needs review</t>
        </is>
      </c>
      <c r="Z324" s="806" t="inlineStr">
        <is>
          <t>Review</t>
        </is>
      </c>
      <c r="AA324" s="807" t="inlineStr">
        <is>
          <t>Oil and Gas Lease — Stephen M. Criser. Trustee of to Chesapeake Exploration Limited (1798/150)</t>
        </is>
      </c>
      <c r="AB324" s="808" t="inlineStr">
        <is>
          <t>Needs source review: grantor source, interest amount</t>
        </is>
      </c>
    </row>
    <row r="325" ht="48" customHeight="1">
      <c r="A325" s="806" t="inlineStr">
        <is>
          <t>2005-004793</t>
        </is>
      </c>
      <c r="B325" s="806" t="n"/>
      <c r="C325" s="806" t="inlineStr">
        <is>
          <t>MD</t>
        </is>
      </c>
      <c r="D325" s="806" t="inlineStr">
        <is>
          <t>1797/463</t>
        </is>
      </c>
      <c r="E325" s="807" t="n">
        <v>38473</v>
      </c>
      <c r="F325" s="808" t="n">
        <v>38548</v>
      </c>
      <c r="G325" s="809" t="inlineStr">
        <is>
          <t>Arrowhead Resources, Inc.</t>
        </is>
      </c>
      <c r="H325" s="809" t="inlineStr">
        <is>
          <t>MAP2004-OK</t>
        </is>
      </c>
      <c r="I325" s="810" t="inlineStr">
        <is>
          <t>Lots 1, 2, a/d/a W/2 NW/4, N/2 of Lot 3 of 31-12N-24W</t>
        </is>
      </c>
      <c r="J325" s="811" t="inlineStr">
        <is>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is>
      </c>
      <c r="K325" s="815" t="inlineStr">
        <is>
          <t>OKCountyRecords: 2005-004793</t>
        </is>
      </c>
      <c r="L325" s="806" t="inlineStr">
        <is>
          <t>Mineral; basis Conv Amt(dec). Gross=tract-map basis.</t>
        </is>
      </c>
      <c r="M325" s="806" t="inlineStr">
        <is>
          <t>REVIEW</t>
        </is>
      </c>
      <c r="N325" s="806" t="inlineStr">
        <is>
          <t>Conveys 10.13 NMA per notes; conv. dec = 10.13/gross. Verify denominator/tract from image.</t>
        </is>
      </c>
      <c r="O325" s="806" t="inlineStr">
        <is>
          <t>MINERAL DEED</t>
        </is>
      </c>
      <c r="P325" s="807" t="inlineStr">
        <is>
          <t>Chain — minerals</t>
        </is>
      </c>
      <c r="Q325" s="808" t="inlineStr">
        <is>
          <t>Yes</t>
        </is>
      </c>
      <c r="R325" s="809" t="inlineStr">
        <is>
          <t>No</t>
        </is>
      </c>
      <c r="S325" s="809" t="inlineStr">
        <is>
          <t>Yes</t>
        </is>
      </c>
      <c r="T325" s="810" t="inlineStr">
        <is>
          <t>No</t>
        </is>
      </c>
      <c r="U325" s="814" t="inlineStr">
        <is>
          <t>Yes: 5, 6 (legal supports)</t>
        </is>
      </c>
      <c r="V325" s="815" t="inlineStr">
        <is>
          <t>High</t>
        </is>
      </c>
      <c r="W325" s="806" t="inlineStr">
        <is>
          <t>Yes — prior grantee match</t>
        </is>
      </c>
      <c r="X325" s="806" t="inlineStr">
        <is>
          <t>Yes — on Tract 5 owner list</t>
        </is>
      </c>
      <c r="Y325" s="806" t="inlineStr">
        <is>
          <t>Candidate 0.05065 (helper — confirm from image)</t>
        </is>
      </c>
      <c r="Z325" s="806" t="inlineStr">
        <is>
          <t>Medium — helper value</t>
        </is>
      </c>
      <c r="AA325" s="807" t="inlineStr">
        <is>
          <t>Mineral Deed — Arrowhead Resources, Inc. to MAP2004-OK (1797/463)</t>
        </is>
      </c>
      <c r="AB325" s="808" t="n"/>
    </row>
    <row r="326" ht="48" customHeight="1">
      <c r="A326" s="806" t="inlineStr">
        <is>
          <t>2005-005251</t>
        </is>
      </c>
      <c r="B326" s="806" t="n"/>
      <c r="C326" s="806" t="inlineStr">
        <is>
          <t>MD</t>
        </is>
      </c>
      <c r="D326" s="806" t="inlineStr">
        <is>
          <t>1800/453</t>
        </is>
      </c>
      <c r="E326" s="807" t="n">
        <v>38473</v>
      </c>
      <c r="F326" s="808" t="n">
        <v>38573</v>
      </c>
      <c r="G326" s="809" t="inlineStr">
        <is>
          <t>Arrowhead Resources, Inc.</t>
        </is>
      </c>
      <c r="H326" s="809" t="inlineStr">
        <is>
          <t>MAP2004-OK</t>
        </is>
      </c>
      <c r="I326" s="810" t="inlineStr">
        <is>
          <t>SE/4 SW/4 of 31-12N-24W</t>
        </is>
      </c>
      <c r="J326" s="811" t="inlineStr">
        <is>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is>
      </c>
      <c r="K326" s="815" t="inlineStr">
        <is>
          <t>OKCountyRecords: 2005-005251</t>
        </is>
      </c>
      <c r="L326" s="806" t="inlineStr">
        <is>
          <t>Mineral; basis Conv Amt(dec). Gross=tract-map basis.</t>
        </is>
      </c>
      <c r="M326" s="806" t="inlineStr">
        <is>
          <t>REVIEW</t>
        </is>
      </c>
      <c r="N326" s="806" t="inlineStr">
        <is>
          <t>Conveys 2.5 NMA per notes; conv. dec = 2.5/gross. Verify denominator/tract from image.</t>
        </is>
      </c>
      <c r="O326" s="806" t="inlineStr">
        <is>
          <t>MINERAL DEED</t>
        </is>
      </c>
      <c r="P326" s="807" t="inlineStr">
        <is>
          <t>Chain — minerals</t>
        </is>
      </c>
      <c r="Q326" s="808" t="inlineStr">
        <is>
          <t>Yes</t>
        </is>
      </c>
      <c r="R326" s="809" t="inlineStr">
        <is>
          <t>No</t>
        </is>
      </c>
      <c r="S326" s="809" t="inlineStr">
        <is>
          <t>Yes</t>
        </is>
      </c>
      <c r="T326" s="810" t="inlineStr">
        <is>
          <t>No</t>
        </is>
      </c>
      <c r="U326" s="814" t="inlineStr">
        <is>
          <t>Yes: 5 (legal supports)</t>
        </is>
      </c>
      <c r="V326" s="815" t="inlineStr">
        <is>
          <t>High</t>
        </is>
      </c>
      <c r="W326" s="806" t="inlineStr">
        <is>
          <t>Yes — prior grantee match</t>
        </is>
      </c>
      <c r="X326" s="806" t="inlineStr">
        <is>
          <t>Yes — on Tract 5 owner list</t>
        </is>
      </c>
      <c r="Y326" s="806" t="inlineStr">
        <is>
          <t>Candidate 0.0208333333333333 (helper — confirm from image)</t>
        </is>
      </c>
      <c r="Z326" s="806" t="inlineStr">
        <is>
          <t>Medium — helper value</t>
        </is>
      </c>
      <c r="AA326" s="807" t="inlineStr">
        <is>
          <t>Mineral Deed — Arrowhead Resources, Inc. to MAP2004-OK (1800/453)</t>
        </is>
      </c>
      <c r="AB326" s="808" t="n"/>
    </row>
    <row r="327" ht="60" customHeight="1">
      <c r="A327" s="806" t="inlineStr">
        <is>
          <t>2005-003389</t>
        </is>
      </c>
      <c r="B327" s="806" t="n"/>
      <c r="C327" s="806" t="inlineStr">
        <is>
          <t>MD</t>
        </is>
      </c>
      <c r="D327" s="806" t="inlineStr">
        <is>
          <t>1790/386</t>
        </is>
      </c>
      <c r="E327" s="807" t="n">
        <v>38483</v>
      </c>
      <c r="F327" s="808" t="n">
        <v>38490</v>
      </c>
      <c r="G327" s="809" t="inlineStr">
        <is>
          <t>Laura Snyder Robertson, formerly Laura L. Snyder</t>
        </is>
      </c>
      <c r="H327" s="809" t="inlineStr">
        <is>
          <t>James M. Robertson and/or Rose E. Robertson</t>
        </is>
      </c>
      <c r="I327" s="810" t="inlineStr">
        <is>
          <t>NW/4 SE/4, S/2 SE/4, SW/4 NE/4 of 31-12N-24W (AOL)</t>
        </is>
      </c>
      <c r="J327" s="814" t="inlineStr">
        <is>
          <t>2/791.47 acres in 2 sections</t>
        </is>
      </c>
      <c r="K327" s="815" t="inlineStr">
        <is>
          <t>OKCountyRecords: 2005-003389</t>
        </is>
      </c>
      <c r="L327" s="806" t="inlineStr">
        <is>
          <t>Mineral; basis Conv Amt(dec). Gross=tract-map basis.</t>
        </is>
      </c>
      <c r="M327" s="806" t="inlineStr">
        <is>
          <t>CURRENT OWNER SOURCE</t>
        </is>
      </c>
      <c r="N327" s="806" t="n"/>
      <c r="O327" s="806" t="inlineStr">
        <is>
          <t>OUTSIDE LANDS</t>
        </is>
      </c>
      <c r="P327" s="807" t="inlineStr">
        <is>
          <t>Chain — minerals</t>
        </is>
      </c>
      <c r="Q327" s="808" t="inlineStr">
        <is>
          <t>Yes</t>
        </is>
      </c>
      <c r="R327" s="809" t="inlineStr">
        <is>
          <t>No</t>
        </is>
      </c>
      <c r="S327" s="809" t="inlineStr">
        <is>
          <t>Yes</t>
        </is>
      </c>
      <c r="T327" s="810" t="inlineStr">
        <is>
          <t>No</t>
        </is>
      </c>
      <c r="U327" s="814" t="inlineStr">
        <is>
          <t>Yes: 2 (legal supports)</t>
        </is>
      </c>
      <c r="V327" s="815" t="inlineStr">
        <is>
          <t>High</t>
        </is>
      </c>
      <c r="W327" s="806" t="inlineStr">
        <is>
          <t>Probable — name-normalized match to Runsheet 115 grantee; confirm</t>
        </is>
      </c>
      <c r="X327" s="806" t="inlineStr">
        <is>
          <t>Yes — on Tract 2 owner list</t>
        </is>
      </c>
      <c r="Y327" s="806" t="inlineStr">
        <is>
          <t>Candidate 0.0025269435354467 (helper — confirm from image)</t>
        </is>
      </c>
      <c r="Z327" s="806" t="inlineStr">
        <is>
          <t>Medium — helper value</t>
        </is>
      </c>
      <c r="AA327" s="807" t="inlineStr">
        <is>
          <t>Mineral Deed — Laura Snyder Robertson, former to James M. Robertson and/or Rose (1790/386)</t>
        </is>
      </c>
      <c r="AB327" s="808" t="inlineStr">
        <is>
          <t>Needs source review: grantor source</t>
        </is>
      </c>
    </row>
    <row r="328" ht="72" customHeight="1">
      <c r="A328" s="806" t="inlineStr">
        <is>
          <t>2005-003691</t>
        </is>
      </c>
      <c r="B328" s="806" t="n"/>
      <c r="C328" s="806" t="inlineStr">
        <is>
          <t>Partial ASSN</t>
        </is>
      </c>
      <c r="D328" s="806" t="inlineStr">
        <is>
          <t>1791/515</t>
        </is>
      </c>
      <c r="E328" s="807" t="n">
        <v>38497</v>
      </c>
      <c r="F328" s="808" t="n">
        <v>38499</v>
      </c>
      <c r="G328" s="809" t="inlineStr">
        <is>
          <t>N/G Discovery, LLC</t>
        </is>
      </c>
      <c r="H328" s="809" t="inlineStr">
        <is>
          <t>Sierra Resources, Inc.</t>
        </is>
      </c>
      <c r="I328" s="813" t="inlineStr">
        <is>
          <t>E/2 NW/4, N/2 NE/4 SW/4, NE/4 SE/4, NW/4 SE/4, S/2 SE/4, SE/4 NE/4, SW/4 NE/4 of 31-12N-24W (AOL)</t>
        </is>
      </c>
      <c r="J328" s="814" t="inlineStr">
        <is>
          <t>An undivided Forty Percent (40%) interest in and to the oil and gas leases at 1780/409, 1781/204, 1782/261, 1782/267, 1787/47</t>
        </is>
      </c>
      <c r="K328" s="815" t="inlineStr">
        <is>
          <t>OKCountyRecords: 2005-003691</t>
        </is>
      </c>
      <c r="L328" s="806" t="inlineStr">
        <is>
          <t>Leasehold (non-mineral; excluded from mineral NMA). Gross=tract-map basis.</t>
        </is>
      </c>
      <c r="M328" s="806" t="inlineStr">
        <is>
          <t>Confirm lease effect</t>
        </is>
      </c>
      <c r="N328" s="806" t="n"/>
      <c r="O328" s="806" t="inlineStr">
        <is>
          <t>OUTSIDE LANDS</t>
        </is>
      </c>
      <c r="P328" s="807" t="inlineStr">
        <is>
          <t>Chain — WI/leasehold assignment</t>
        </is>
      </c>
      <c r="Q328" s="808" t="inlineStr">
        <is>
          <t>No</t>
        </is>
      </c>
      <c r="R328" s="809" t="inlineStr">
        <is>
          <t>Yes</t>
        </is>
      </c>
      <c r="S328" s="809" t="inlineStr">
        <is>
          <t>Review</t>
        </is>
      </c>
      <c r="T328" s="813" t="inlineStr">
        <is>
          <t>Yes</t>
        </is>
      </c>
      <c r="U328" s="814" t="inlineStr">
        <is>
          <t>Legal maps to 1, 2, 3, 4, 7, 10; helper says 1, 2, 3, 4, 7, 8</t>
        </is>
      </c>
      <c r="V328" s="815" t="inlineStr">
        <is>
          <t>Review</t>
        </is>
      </c>
      <c r="W328" s="806" t="inlineStr">
        <is>
          <t>Yes — prior grantee match</t>
        </is>
      </c>
      <c r="X328" s="806" t="inlineStr">
        <is>
          <t>Review</t>
        </is>
      </c>
      <c r="Y328" s="806" t="inlineStr">
        <is>
          <t>Interest amount needs review</t>
        </is>
      </c>
      <c r="Z328" s="806" t="inlineStr">
        <is>
          <t>Review</t>
        </is>
      </c>
      <c r="AA328" s="807" t="inlineStr">
        <is>
          <t>Partial Assignment — N/G Discovery, LLC to Sierra Resources, Inc. (1791/515)</t>
        </is>
      </c>
      <c r="AB328" s="808" t="inlineStr">
        <is>
          <t>Needs source review: tract, interest amount</t>
        </is>
      </c>
    </row>
    <row r="329" ht="96" customHeight="1">
      <c r="A329" s="806" t="inlineStr">
        <is>
          <t>2005-004044</t>
        </is>
      </c>
      <c r="B329" s="806" t="n"/>
      <c r="C329" s="806" t="inlineStr">
        <is>
          <t>MD</t>
        </is>
      </c>
      <c r="D329" s="806" t="inlineStr">
        <is>
          <t>1794/173</t>
        </is>
      </c>
      <c r="E329" s="807" t="n">
        <v>38516</v>
      </c>
      <c r="F329" s="808" t="n">
        <v>38517</v>
      </c>
      <c r="G329" s="809" t="inlineStr">
        <is>
          <t>Koala Pordution Company</t>
        </is>
      </c>
      <c r="H329" s="809" t="inlineStr">
        <is>
          <t>Chisholm Royalty Partners</t>
        </is>
      </c>
      <c r="I329" s="810" t="inlineStr">
        <is>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is>
      </c>
      <c r="J329" s="811" t="inlineStr">
        <is>
          <t>ARTI
Chain note: source of title — MINERAL DEED 2004-005738 at 1764/344, Sandra Lorraine York to Koala Production Company, covering Lots 1 and Lot 2 and the North Half of Lot 3 of Section 31, as described as follows: Beginning at the NW Corner of the NW/4 of Section 31, thence East on Section Line 18.20 … Full recital in recorded instrument — see Link.</t>
        </is>
      </c>
      <c r="K329" s="815" t="inlineStr">
        <is>
          <t>OKCountyRecords: 2005-004044</t>
        </is>
      </c>
      <c r="L329" s="806" t="inlineStr">
        <is>
          <t>Mineral; basis Conv Amt(dec). Gross=tract-map basis.</t>
        </is>
      </c>
      <c r="M329" s="806" t="inlineStr">
        <is>
          <t>CURRENT OWNER SOURCE</t>
        </is>
      </c>
      <c r="N329" s="806" t="n"/>
      <c r="O329" s="806" t="inlineStr">
        <is>
          <t>MINERAL DEED</t>
        </is>
      </c>
      <c r="P329" s="807" t="inlineStr">
        <is>
          <t>Chain — minerals</t>
        </is>
      </c>
      <c r="Q329" s="808" t="inlineStr">
        <is>
          <t>Yes</t>
        </is>
      </c>
      <c r="R329" s="809" t="inlineStr">
        <is>
          <t>No</t>
        </is>
      </c>
      <c r="S329" s="809" t="inlineStr">
        <is>
          <t>Yes</t>
        </is>
      </c>
      <c r="T329" s="810" t="inlineStr">
        <is>
          <t>No</t>
        </is>
      </c>
      <c r="U329" s="814" t="inlineStr">
        <is>
          <t>Legal maps to 5, 6, 8, 9; helper says 4, 5, 6</t>
        </is>
      </c>
      <c r="V329" s="815" t="inlineStr">
        <is>
          <t>Review</t>
        </is>
      </c>
      <c r="W329" s="806" t="inlineStr">
        <is>
          <t>Review — no exact prior-grantee match</t>
        </is>
      </c>
      <c r="X329" s="806" t="inlineStr">
        <is>
          <t>Yes — on Tract 4 owner list</t>
        </is>
      </c>
      <c r="Y329" s="806" t="inlineStr">
        <is>
          <t>Candidate 1 (helper — confirm from image)</t>
        </is>
      </c>
      <c r="Z329" s="806" t="inlineStr">
        <is>
          <t>Medium — helper value</t>
        </is>
      </c>
      <c r="AA329" s="807" t="inlineStr">
        <is>
          <t>Mineral Deed — Koala Pordution Company to Chisholm Royalty Partners (1794/173)</t>
        </is>
      </c>
      <c r="AB329" s="808" t="inlineStr">
        <is>
          <t>Needs source review: tract, grantor source</t>
        </is>
      </c>
    </row>
    <row r="330" ht="84" customHeight="1">
      <c r="A330" s="806" t="inlineStr">
        <is>
          <t>2005-004940</t>
        </is>
      </c>
      <c r="B330" s="806" t="n">
        <v>31</v>
      </c>
      <c r="C330" s="806" t="inlineStr">
        <is>
          <t>OGL</t>
        </is>
      </c>
      <c r="D330" s="806" t="inlineStr">
        <is>
          <t>1798/579</t>
        </is>
      </c>
      <c r="E330" s="807" t="n">
        <v>38522</v>
      </c>
      <c r="F330" s="808" t="n">
        <v>38554</v>
      </c>
      <c r="G330" s="809" t="inlineStr">
        <is>
          <t>Charlotte F. Willert
2833 Montana Place
Loveland, CO 80538-3427</t>
        </is>
      </c>
      <c r="H330" s="809" t="inlineStr">
        <is>
          <t>EOG Resources, Inc.</t>
        </is>
      </c>
      <c r="I330" s="810" t="inlineStr">
        <is>
          <t>NW/4 SE/4, S/2 SE/4, SW/4 NE/4 of 31-12N-24W</t>
        </is>
      </c>
      <c r="J330" s="811" t="inlineStr">
        <is>
          <t>160 gross acres
3 yrs
3/16ths royalty
This lease is limited from the surface to the stratigraphic equivalent of 20,000 feet</t>
        </is>
      </c>
      <c r="K330" s="815" t="inlineStr">
        <is>
          <t>OKCountyRecords: 2005-004940</t>
        </is>
      </c>
      <c r="L330" s="806" t="inlineStr">
        <is>
          <t>Leasehold (non-mineral; excluded from mineral NMA). Gross=tract-map basis.</t>
        </is>
      </c>
      <c r="M330" s="806" t="inlineStr">
        <is>
          <t>CURRENT LEASE SOURCE</t>
        </is>
      </c>
      <c r="N330" s="806" t="n"/>
      <c r="O330" s="806" t="inlineStr">
        <is>
          <t>SURFACE ONLY</t>
        </is>
      </c>
      <c r="P330" s="807" t="inlineStr">
        <is>
          <t>Chain — leasehold (OGL)</t>
        </is>
      </c>
      <c r="Q330" s="808" t="inlineStr">
        <is>
          <t>No</t>
        </is>
      </c>
      <c r="R330" s="809" t="inlineStr">
        <is>
          <t>Yes</t>
        </is>
      </c>
      <c r="S330" s="809" t="inlineStr">
        <is>
          <t>No</t>
        </is>
      </c>
      <c r="T330" s="810" t="inlineStr">
        <is>
          <t>Yes</t>
        </is>
      </c>
      <c r="U330" s="814" t="inlineStr">
        <is>
          <t>Yes: 2 (legal supports)</t>
        </is>
      </c>
      <c r="V330" s="815" t="inlineStr">
        <is>
          <t>High</t>
        </is>
      </c>
      <c r="W330" s="806" t="inlineStr">
        <is>
          <t>Review — no exact prior-grantee match</t>
        </is>
      </c>
      <c r="X330" s="806" t="inlineStr">
        <is>
          <t>Review</t>
        </is>
      </c>
      <c r="Y330" s="806" t="inlineStr">
        <is>
          <t>Interest amount needs review</t>
        </is>
      </c>
      <c r="Z330" s="806" t="inlineStr">
        <is>
          <t>Review</t>
        </is>
      </c>
      <c r="AA330" s="807" t="inlineStr">
        <is>
          <t>Oil and Gas Lease — Charlotte F. Willert to EOG Resources, Inc. (1798/579)</t>
        </is>
      </c>
      <c r="AB330" s="808" t="inlineStr">
        <is>
          <t>Needs source review: grantor source, interest amount</t>
        </is>
      </c>
    </row>
    <row r="331" ht="60" customHeight="1">
      <c r="A331" s="806" t="inlineStr">
        <is>
          <t>2005-004939</t>
        </is>
      </c>
      <c r="B331" s="806" t="n">
        <v>30</v>
      </c>
      <c r="C331" s="806" t="inlineStr">
        <is>
          <t>OGL</t>
        </is>
      </c>
      <c r="D331" s="806" t="inlineStr">
        <is>
          <t>1798/576</t>
        </is>
      </c>
      <c r="E331" s="807" t="n">
        <v>38522</v>
      </c>
      <c r="F331" s="808" t="n">
        <v>38554</v>
      </c>
      <c r="G331" s="809" t="inlineStr">
        <is>
          <t>Donald R. Bain
1905 NW 29th Avenue, #220
Portland, OR 97210-5312</t>
        </is>
      </c>
      <c r="H331" s="809" t="inlineStr">
        <is>
          <t>EOG Resources, Inc.</t>
        </is>
      </c>
      <c r="I331" s="810" t="inlineStr">
        <is>
          <t>NW/4 SE/4, S/2 SE/4, SW/4 NE/4 of 31-12N-24W</t>
        </is>
      </c>
      <c r="J331" s="811" t="inlineStr">
        <is>
          <t>160 gross acres
3 yrs
3/16ths royalty
This lease is limited from the surface to the stratigraphic equivalent of 20,000 feet</t>
        </is>
      </c>
      <c r="K331" s="815" t="inlineStr">
        <is>
          <t>OKCountyRecords: 2005-004939</t>
        </is>
      </c>
      <c r="L331" s="806" t="inlineStr">
        <is>
          <t>Leasehold (non-mineral; excluded from mineral NMA). Gross=tract-map basis.</t>
        </is>
      </c>
      <c r="M331" s="806" t="inlineStr">
        <is>
          <t>CURRENT LEASE SOURCE</t>
        </is>
      </c>
      <c r="N331" s="806" t="n"/>
      <c r="O331" s="806" t="inlineStr">
        <is>
          <t>SURFACE ONLY</t>
        </is>
      </c>
      <c r="P331" s="807" t="inlineStr">
        <is>
          <t>Chain — leasehold (OGL)</t>
        </is>
      </c>
      <c r="Q331" s="808" t="inlineStr">
        <is>
          <t>No</t>
        </is>
      </c>
      <c r="R331" s="809" t="inlineStr">
        <is>
          <t>Yes</t>
        </is>
      </c>
      <c r="S331" s="809" t="inlineStr">
        <is>
          <t>No</t>
        </is>
      </c>
      <c r="T331" s="810" t="inlineStr">
        <is>
          <t>Yes</t>
        </is>
      </c>
      <c r="U331" s="814" t="inlineStr">
        <is>
          <t>Yes: 2 (legal supports)</t>
        </is>
      </c>
      <c r="V331" s="815" t="inlineStr">
        <is>
          <t>High</t>
        </is>
      </c>
      <c r="W331" s="806" t="inlineStr">
        <is>
          <t>Yes — prior grantee match</t>
        </is>
      </c>
      <c r="X331" s="806" t="inlineStr">
        <is>
          <t>Review</t>
        </is>
      </c>
      <c r="Y331" s="806" t="inlineStr">
        <is>
          <t>Interest amount needs review</t>
        </is>
      </c>
      <c r="Z331" s="806" t="inlineStr">
        <is>
          <t>Review</t>
        </is>
      </c>
      <c r="AA331" s="807" t="inlineStr">
        <is>
          <t>Oil and Gas Lease — Donald R. Bain to EOG Resources, Inc. (1798/576)</t>
        </is>
      </c>
      <c r="AB331" s="808" t="inlineStr">
        <is>
          <t>Needs source review: interest amount</t>
        </is>
      </c>
    </row>
    <row r="332" ht="84" customHeight="1">
      <c r="A332" s="806" t="inlineStr">
        <is>
          <t>2005-004938</t>
        </is>
      </c>
      <c r="B332" s="806" t="n">
        <v>29</v>
      </c>
      <c r="C332" s="806" t="inlineStr">
        <is>
          <t>OGL</t>
        </is>
      </c>
      <c r="D332" s="806" t="inlineStr">
        <is>
          <t>1798/573</t>
        </is>
      </c>
      <c r="E332" s="807" t="n">
        <v>38522</v>
      </c>
      <c r="F332" s="808" t="n">
        <v>38554</v>
      </c>
      <c r="G332" s="809" t="inlineStr">
        <is>
          <t>Leona I. De Grande
5254 Alkire Street
Arvada, CO 80002-1714</t>
        </is>
      </c>
      <c r="H332" s="809" t="inlineStr">
        <is>
          <t>EOG Resources, Inc.</t>
        </is>
      </c>
      <c r="I332" s="813" t="inlineStr">
        <is>
          <t>NW/4 SE/4, S/2 SE/4, SW/4 NE/4 of 31-12N-24W</t>
        </is>
      </c>
      <c r="J332" s="811" t="inlineStr">
        <is>
          <t>160 gross acres
3 yrs
3/16ths royalty
This lease is limited from the surface to the stratigraphic equivalent of 20,000 feet</t>
        </is>
      </c>
      <c r="K332" s="815" t="inlineStr">
        <is>
          <t>OKCountyRecords: 2005-004938</t>
        </is>
      </c>
      <c r="L332" s="806" t="inlineStr">
        <is>
          <t>Leasehold (non-mineral; excluded from mineral NMA). Gross=tract-map basis.</t>
        </is>
      </c>
      <c r="M332" s="806" t="inlineStr">
        <is>
          <t>CURRENT LEASE SOURCE</t>
        </is>
      </c>
      <c r="N332" s="806" t="n"/>
      <c r="O332" s="806" t="inlineStr">
        <is>
          <t>SURFACE ONLY</t>
        </is>
      </c>
      <c r="P332" s="807" t="inlineStr">
        <is>
          <t>Chain — leasehold (OGL)</t>
        </is>
      </c>
      <c r="Q332" s="808" t="inlineStr">
        <is>
          <t>No</t>
        </is>
      </c>
      <c r="R332" s="809" t="inlineStr">
        <is>
          <t>Yes</t>
        </is>
      </c>
      <c r="S332" s="809" t="inlineStr">
        <is>
          <t>No</t>
        </is>
      </c>
      <c r="T332" s="813" t="inlineStr">
        <is>
          <t>Yes</t>
        </is>
      </c>
      <c r="U332" s="814" t="inlineStr">
        <is>
          <t>Yes: 2 (legal supports)</t>
        </is>
      </c>
      <c r="V332" s="815" t="inlineStr">
        <is>
          <t>High</t>
        </is>
      </c>
      <c r="W332" s="806" t="inlineStr">
        <is>
          <t>Review — no exact prior-grantee match</t>
        </is>
      </c>
      <c r="X332" s="806" t="inlineStr">
        <is>
          <t>Review</t>
        </is>
      </c>
      <c r="Y332" s="806" t="inlineStr">
        <is>
          <t>Interest amount needs review</t>
        </is>
      </c>
      <c r="Z332" s="806" t="inlineStr">
        <is>
          <t>Review</t>
        </is>
      </c>
      <c r="AA332" s="807" t="inlineStr">
        <is>
          <t>Oil and Gas Lease — Leona I. De Grande to EOG Resources, Inc. (1798/573)</t>
        </is>
      </c>
      <c r="AB332" s="808" t="inlineStr">
        <is>
          <t>Needs source review: grantor source, interest amount</t>
        </is>
      </c>
    </row>
    <row r="333" ht="84" customHeight="1">
      <c r="A333" s="806" t="inlineStr">
        <is>
          <t>2005-004951</t>
        </is>
      </c>
      <c r="B333" s="806" t="n">
        <v>33</v>
      </c>
      <c r="C333" s="806" t="inlineStr">
        <is>
          <t>OGL</t>
        </is>
      </c>
      <c r="D333" s="806" t="inlineStr">
        <is>
          <t>1799/30</t>
        </is>
      </c>
      <c r="E333" s="807" t="n">
        <v>38522</v>
      </c>
      <c r="F333" s="808" t="n">
        <v>38555</v>
      </c>
      <c r="G333" s="809" t="inlineStr">
        <is>
          <t>Marilyn L. Broyles
P.O. Box 91
Red Feather Lakes, CO 80545</t>
        </is>
      </c>
      <c r="H333" s="809" t="inlineStr">
        <is>
          <t>EOG Resources, Inc.</t>
        </is>
      </c>
      <c r="I333" s="813" t="inlineStr">
        <is>
          <t>NW/4 SE/4, S/2 SE/4, SW/4 NE/4 of 31-12N-24W</t>
        </is>
      </c>
      <c r="J333" s="811" t="inlineStr">
        <is>
          <t>160 gross acres
3 yrs
3/16ths royalty
This lease is limited from the surface to the stratigraphic equivalent of 20,000 feet</t>
        </is>
      </c>
      <c r="K333" s="815" t="inlineStr">
        <is>
          <t>OKCountyRecords: 2005-004951</t>
        </is>
      </c>
      <c r="L333" s="806" t="inlineStr">
        <is>
          <t>Leasehold (non-mineral; excluded from mineral NMA). Gross=tract-map basis.</t>
        </is>
      </c>
      <c r="M333" s="806" t="inlineStr">
        <is>
          <t>CURRENT LEASE SOURCE</t>
        </is>
      </c>
      <c r="N333" s="806" t="n"/>
      <c r="O333" s="806" t="inlineStr">
        <is>
          <t>SURFACE ONLY</t>
        </is>
      </c>
      <c r="P333" s="807" t="inlineStr">
        <is>
          <t>Chain — leasehold (OGL)</t>
        </is>
      </c>
      <c r="Q333" s="808" t="inlineStr">
        <is>
          <t>No</t>
        </is>
      </c>
      <c r="R333" s="809" t="inlineStr">
        <is>
          <t>Yes</t>
        </is>
      </c>
      <c r="S333" s="809" t="inlineStr">
        <is>
          <t>No</t>
        </is>
      </c>
      <c r="T333" s="813" t="inlineStr">
        <is>
          <t>Yes</t>
        </is>
      </c>
      <c r="U333" s="814" t="inlineStr">
        <is>
          <t>Yes: 2 (legal supports)</t>
        </is>
      </c>
      <c r="V333" s="815" t="inlineStr">
        <is>
          <t>High</t>
        </is>
      </c>
      <c r="W333" s="806" t="inlineStr">
        <is>
          <t>Review — no exact prior-grantee match</t>
        </is>
      </c>
      <c r="X333" s="806" t="inlineStr">
        <is>
          <t>Review</t>
        </is>
      </c>
      <c r="Y333" s="806" t="inlineStr">
        <is>
          <t>Interest amount needs review</t>
        </is>
      </c>
      <c r="Z333" s="806" t="inlineStr">
        <is>
          <t>Review</t>
        </is>
      </c>
      <c r="AA333" s="807" t="inlineStr">
        <is>
          <t>Oil and Gas Lease — Marilyn L. Broyles to EOG Resources, Inc. (1799/30)</t>
        </is>
      </c>
      <c r="AB333" s="808" t="inlineStr">
        <is>
          <t>Needs source review: grantor source, interest amount</t>
        </is>
      </c>
    </row>
    <row r="334" ht="84" customHeight="1">
      <c r="A334" s="806" t="inlineStr">
        <is>
          <t>2005-004941</t>
        </is>
      </c>
      <c r="B334" s="806" t="n">
        <v>32</v>
      </c>
      <c r="C334" s="806" t="inlineStr">
        <is>
          <t>OGL</t>
        </is>
      </c>
      <c r="D334" s="806" t="inlineStr">
        <is>
          <t>1798/582</t>
        </is>
      </c>
      <c r="E334" s="807" t="n">
        <v>38522</v>
      </c>
      <c r="F334" s="808" t="n">
        <v>38554</v>
      </c>
      <c r="G334" s="809" t="inlineStr">
        <is>
          <t>Melvin F. Bain
P.O. Box 1224
Tularosa, NM 88352</t>
        </is>
      </c>
      <c r="H334" s="809" t="inlineStr">
        <is>
          <t>EOG Resources, Inc.</t>
        </is>
      </c>
      <c r="I334" s="810" t="inlineStr">
        <is>
          <t>NW/4 SE/4, S/2 SE/4, SW/4 NE/4 of 31-12N-24W</t>
        </is>
      </c>
      <c r="J334" s="817" t="inlineStr">
        <is>
          <t>160 gross acres
3 yrs
3/16ths royalty
This lease is limited from the surface to the stratigraphic equivalent of 20,000 feet</t>
        </is>
      </c>
      <c r="K334" s="815" t="inlineStr">
        <is>
          <t>OKCountyRecords: 2005-004941</t>
        </is>
      </c>
      <c r="L334" s="806" t="inlineStr">
        <is>
          <t>Leasehold (non-mineral; excluded from mineral NMA). Gross=tract-map basis.</t>
        </is>
      </c>
      <c r="M334" s="806" t="inlineStr">
        <is>
          <t>CURRENT LEASE SOURCE</t>
        </is>
      </c>
      <c r="N334" s="806" t="n"/>
      <c r="O334" s="806" t="inlineStr">
        <is>
          <t>SURFACE ONLY</t>
        </is>
      </c>
      <c r="P334" s="807" t="inlineStr">
        <is>
          <t>Chain — leasehold (OGL)</t>
        </is>
      </c>
      <c r="Q334" s="808" t="inlineStr">
        <is>
          <t>No</t>
        </is>
      </c>
      <c r="R334" s="809" t="inlineStr">
        <is>
          <t>Yes</t>
        </is>
      </c>
      <c r="S334" s="809" t="inlineStr">
        <is>
          <t>No</t>
        </is>
      </c>
      <c r="T334" s="810" t="inlineStr">
        <is>
          <t>Yes</t>
        </is>
      </c>
      <c r="U334" s="816" t="inlineStr">
        <is>
          <t>Yes: 2 (legal supports)</t>
        </is>
      </c>
      <c r="V334" s="815" t="inlineStr">
        <is>
          <t>High</t>
        </is>
      </c>
      <c r="W334" s="806" t="inlineStr">
        <is>
          <t>Review — no exact prior-grantee match</t>
        </is>
      </c>
      <c r="X334" s="806" t="inlineStr">
        <is>
          <t>Review</t>
        </is>
      </c>
      <c r="Y334" s="806" t="inlineStr">
        <is>
          <t>Interest amount needs review</t>
        </is>
      </c>
      <c r="Z334" s="806" t="inlineStr">
        <is>
          <t>Review</t>
        </is>
      </c>
      <c r="AA334" s="807" t="inlineStr">
        <is>
          <t>Oil and Gas Lease — Melvin F. Bain to EOG Resources, Inc. (1798/582)</t>
        </is>
      </c>
      <c r="AB334" s="808" t="inlineStr">
        <is>
          <t>Needs source review: grantor source, interest amount</t>
        </is>
      </c>
    </row>
    <row r="335" ht="84" customHeight="1">
      <c r="A335" s="806" t="inlineStr">
        <is>
          <t>2005-004681</t>
        </is>
      </c>
      <c r="B335" s="806" t="n">
        <v>37</v>
      </c>
      <c r="C335" s="806" t="inlineStr">
        <is>
          <t>OGL</t>
        </is>
      </c>
      <c r="D335" s="806" t="inlineStr">
        <is>
          <t>1797/167</t>
        </is>
      </c>
      <c r="E335" s="807" t="n">
        <v>38522</v>
      </c>
      <c r="F335" s="808" t="n">
        <v>38541</v>
      </c>
      <c r="G335" s="809" t="inlineStr">
        <is>
          <t>Peggy J. Brawner
309 N. Point Road
Toronto, KS 66777-3358</t>
        </is>
      </c>
      <c r="H335" s="809" t="inlineStr">
        <is>
          <t>EOG Resources, Inc.</t>
        </is>
      </c>
      <c r="I335" s="810" t="inlineStr">
        <is>
          <t>NW/4 SE/4, S/2 SE/4, SW/4 NE/4 of 31-12N-24W</t>
        </is>
      </c>
      <c r="J335" s="817" t="inlineStr">
        <is>
          <t>160 gross acres
2 yrs
3/16ths royalty
This lease is limited from the surface to the stratigraphic equivalent of 20,000 feet.</t>
        </is>
      </c>
      <c r="K335" s="815" t="inlineStr">
        <is>
          <t>OKCountyRecords: 2005-004681</t>
        </is>
      </c>
      <c r="L335" s="806" t="inlineStr">
        <is>
          <t>Leasehold (non-mineral; excluded from mineral NMA). Gross=tract-map basis.</t>
        </is>
      </c>
      <c r="M335" s="806" t="inlineStr">
        <is>
          <t>CURRENT LEASE SOURCE</t>
        </is>
      </c>
      <c r="N335" s="806" t="n"/>
      <c r="O335" s="806" t="inlineStr">
        <is>
          <t>SURFACE ONLY</t>
        </is>
      </c>
      <c r="P335" s="807" t="inlineStr">
        <is>
          <t>Chain — leasehold (OGL)</t>
        </is>
      </c>
      <c r="Q335" s="808" t="inlineStr">
        <is>
          <t>No</t>
        </is>
      </c>
      <c r="R335" s="809" t="inlineStr">
        <is>
          <t>Yes</t>
        </is>
      </c>
      <c r="S335" s="809" t="inlineStr">
        <is>
          <t>No</t>
        </is>
      </c>
      <c r="T335" s="810" t="inlineStr">
        <is>
          <t>Yes</t>
        </is>
      </c>
      <c r="U335" s="816" t="inlineStr">
        <is>
          <t>Yes: 2 (legal supports)</t>
        </is>
      </c>
      <c r="V335" s="815" t="inlineStr">
        <is>
          <t>High</t>
        </is>
      </c>
      <c r="W335" s="806" t="inlineStr">
        <is>
          <t>Review — no exact prior-grantee match</t>
        </is>
      </c>
      <c r="X335" s="806" t="inlineStr">
        <is>
          <t>Review</t>
        </is>
      </c>
      <c r="Y335" s="806" t="inlineStr">
        <is>
          <t>Interest amount needs review</t>
        </is>
      </c>
      <c r="Z335" s="806" t="inlineStr">
        <is>
          <t>Review</t>
        </is>
      </c>
      <c r="AA335" s="807" t="inlineStr">
        <is>
          <t>Oil and Gas Lease — Peggy J. Brawner to EOG Resources, Inc. (1797/167)</t>
        </is>
      </c>
      <c r="AB335" s="808" t="inlineStr">
        <is>
          <t>Needs source review: grantor source, interest amount</t>
        </is>
      </c>
    </row>
    <row r="336" ht="72" customHeight="1">
      <c r="A336" s="806" t="inlineStr">
        <is>
          <t>2005-005406</t>
        </is>
      </c>
      <c r="B336" s="806" t="n"/>
      <c r="C336" s="806" t="inlineStr">
        <is>
          <t>Partial ASSN</t>
        </is>
      </c>
      <c r="D336" s="806" t="inlineStr">
        <is>
          <t>1802/107</t>
        </is>
      </c>
      <c r="E336" s="807" t="n">
        <v>38523</v>
      </c>
      <c r="F336" s="808" t="n">
        <v>38579</v>
      </c>
      <c r="G336" s="809" t="inlineStr">
        <is>
          <t>N/G Discovery, LLC</t>
        </is>
      </c>
      <c r="H336" s="809" t="inlineStr">
        <is>
          <t>Norwich Petroleum Corporation</t>
        </is>
      </c>
      <c r="I336" s="810" t="inlineStr">
        <is>
          <t>E/2 NW/4, N/2 NE/4 SW/4, NE/4 SE/4, NW/4 SE/4, S/2 SE/4, SE/4 NE/4, SW/4 NE/4 of 31-12N-24W (AOL)</t>
        </is>
      </c>
      <c r="J336" s="814" t="inlineStr">
        <is>
          <t>an undivided Twenty Percent (20%) interest in and to the oil and gas leases at 1787/47, 1782/261, 1782/267 1781/204, 1780/409</t>
        </is>
      </c>
      <c r="K336" s="815" t="inlineStr">
        <is>
          <t>OKCountyRecords: 2005-005406</t>
        </is>
      </c>
      <c r="L336" s="806" t="inlineStr">
        <is>
          <t>Leasehold (non-mineral; excluded from mineral NMA). Gross=tract-map basis.</t>
        </is>
      </c>
      <c r="M336" s="806" t="inlineStr">
        <is>
          <t>Confirm lease effect</t>
        </is>
      </c>
      <c r="N336" s="806" t="n"/>
      <c r="O336" s="806" t="inlineStr">
        <is>
          <t>OUTSIDE LANDS</t>
        </is>
      </c>
      <c r="P336" s="807" t="inlineStr">
        <is>
          <t>Chain — WI/leasehold assignment</t>
        </is>
      </c>
      <c r="Q336" s="808" t="inlineStr">
        <is>
          <t>No</t>
        </is>
      </c>
      <c r="R336" s="809" t="inlineStr">
        <is>
          <t>Yes</t>
        </is>
      </c>
      <c r="S336" s="809" t="inlineStr">
        <is>
          <t>Review</t>
        </is>
      </c>
      <c r="T336" s="810" t="inlineStr">
        <is>
          <t>Yes</t>
        </is>
      </c>
      <c r="U336" s="814" t="inlineStr">
        <is>
          <t>Legal maps to 1, 2, 3, 4, 7, 10; helper says 1, 2, 3, 4, 7, 8</t>
        </is>
      </c>
      <c r="V336" s="815" t="inlineStr">
        <is>
          <t>Review</t>
        </is>
      </c>
      <c r="W336" s="806" t="inlineStr">
        <is>
          <t>Yes — prior grantee match</t>
        </is>
      </c>
      <c r="X336" s="806" t="inlineStr">
        <is>
          <t>Review</t>
        </is>
      </c>
      <c r="Y336" s="806" t="inlineStr">
        <is>
          <t>Interest amount needs review</t>
        </is>
      </c>
      <c r="Z336" s="806" t="inlineStr">
        <is>
          <t>Review</t>
        </is>
      </c>
      <c r="AA336" s="807" t="inlineStr">
        <is>
          <t>Partial Assignment — N/G Discovery, LLC to Norwich Petroleum Corporation (1802/107)</t>
        </is>
      </c>
      <c r="AB336" s="808" t="inlineStr">
        <is>
          <t>Needs source review: tract, interest amount</t>
        </is>
      </c>
    </row>
    <row r="337" ht="60" customHeight="1">
      <c r="A337" s="806" t="inlineStr">
        <is>
          <t>2005-007540</t>
        </is>
      </c>
      <c r="B337" s="806" t="n"/>
      <c r="C337" s="806" t="inlineStr">
        <is>
          <t>MD</t>
        </is>
      </c>
      <c r="D337" s="806" t="inlineStr">
        <is>
          <t>1812/120</t>
        </is>
      </c>
      <c r="E337" s="807" t="n">
        <v>38608</v>
      </c>
      <c r="F337" s="808" t="n">
        <v>38658</v>
      </c>
      <c r="G337" s="809" t="inlineStr">
        <is>
          <t>Melvin F. Bain</t>
        </is>
      </c>
      <c r="H337" s="809" t="inlineStr">
        <is>
          <t>Omega Royalty Co, LLC</t>
        </is>
      </c>
      <c r="I337" s="810" t="inlineStr">
        <is>
          <t>NW/4 SE/4, S/2 SE/4, SW/4 NE/4 of 31-12N-24W (AOL)</t>
        </is>
      </c>
      <c r="J337" s="816" t="inlineStr">
        <is>
          <t>ARTI</t>
        </is>
      </c>
      <c r="K337" s="815" t="inlineStr">
        <is>
          <t>OKCountyRecords: 2005-007540</t>
        </is>
      </c>
      <c r="L337" s="806" t="inlineStr">
        <is>
          <t>Mineral; basis Conv Amt(dec). Gross=tract-map basis.</t>
        </is>
      </c>
      <c r="M337" s="806" t="inlineStr">
        <is>
          <t>CURRENT OWNER SOURCE</t>
        </is>
      </c>
      <c r="N337" s="806" t="n"/>
      <c r="O337" s="806" t="inlineStr">
        <is>
          <t>OUTSIDE LANDS</t>
        </is>
      </c>
      <c r="P337" s="807" t="inlineStr">
        <is>
          <t>Chain — minerals</t>
        </is>
      </c>
      <c r="Q337" s="808" t="inlineStr">
        <is>
          <t>Yes</t>
        </is>
      </c>
      <c r="R337" s="809" t="inlineStr">
        <is>
          <t>No</t>
        </is>
      </c>
      <c r="S337" s="809" t="inlineStr">
        <is>
          <t>Yes</t>
        </is>
      </c>
      <c r="T337" s="810" t="inlineStr">
        <is>
          <t>No</t>
        </is>
      </c>
      <c r="U337" s="816" t="inlineStr">
        <is>
          <t>Yes: 2 (legal supports)</t>
        </is>
      </c>
      <c r="V337" s="815" t="inlineStr">
        <is>
          <t>High</t>
        </is>
      </c>
      <c r="W337" s="806" t="inlineStr">
        <is>
          <t>Review — no exact prior-grantee match</t>
        </is>
      </c>
      <c r="X337" s="806" t="inlineStr">
        <is>
          <t>Yes — on Tract 2 owner list</t>
        </is>
      </c>
      <c r="Y337" s="806" t="inlineStr">
        <is>
          <t>Candidate 1 (helper — confirm from image)</t>
        </is>
      </c>
      <c r="Z337" s="806" t="inlineStr">
        <is>
          <t>Medium — helper value</t>
        </is>
      </c>
      <c r="AA337" s="807" t="inlineStr">
        <is>
          <t>Mineral Deed — Melvin F. Bain to Omega Royalty Co, LLC (1812/120)</t>
        </is>
      </c>
      <c r="AB337" s="808" t="inlineStr">
        <is>
          <t>Needs source review: grantor source</t>
        </is>
      </c>
    </row>
    <row r="338" ht="84" customHeight="1">
      <c r="A338" s="806" t="inlineStr">
        <is>
          <t>2005-008722</t>
        </is>
      </c>
      <c r="B338" s="806" t="n">
        <v>39</v>
      </c>
      <c r="C338" s="806" t="inlineStr">
        <is>
          <t>OGL</t>
        </is>
      </c>
      <c r="D338" s="806" t="inlineStr">
        <is>
          <t>1817/388</t>
        </is>
      </c>
      <c r="E338" s="807" t="n">
        <v>38621</v>
      </c>
      <c r="F338" s="808" t="n">
        <v>38709</v>
      </c>
      <c r="G338" s="809" t="inlineStr">
        <is>
          <t>James E. Menehan
1755 16th Street
Monroe, WI 53566</t>
        </is>
      </c>
      <c r="H338" s="809" t="inlineStr">
        <is>
          <t>Todco Properties, Inc.
2401 Tee Circle. Suite 205
Norman. OK. 73069</t>
        </is>
      </c>
      <c r="I338" s="810" t="inlineStr">
        <is>
          <t>NW/4 SE/4, S/2 SE/4, SW/4 NE/4 of 31-12N-24W</t>
        </is>
      </c>
      <c r="J338" s="817" t="inlineStr">
        <is>
          <t>160 gross acres
3 yrs
3/16ths royalty
Chain note: source of title — MINERAL DEED 1931-000573 at D41/447, Thomas O. Hambrook and Flora E. Hambrook, HW to James G. Hambrook, covering Beginning at the North west corner of the North west quarter of Section Thirty one (31) in Township Twelve (12) North of … Full recital in recorded instrument — see Link.</t>
        </is>
      </c>
      <c r="K338" s="815" t="inlineStr">
        <is>
          <t>OKCountyRecords: 2005-008722</t>
        </is>
      </c>
      <c r="L338" s="806" t="inlineStr">
        <is>
          <t>Leasehold (non-mineral; excluded from mineral NMA). Gross=tract-map basis.</t>
        </is>
      </c>
      <c r="M338" s="806" t="inlineStr">
        <is>
          <t>CURRENT LEASE SOURCE</t>
        </is>
      </c>
      <c r="N338" s="806" t="n"/>
      <c r="O338" s="806" t="inlineStr">
        <is>
          <t>OGL / BASE LEASE</t>
        </is>
      </c>
      <c r="P338" s="807" t="inlineStr">
        <is>
          <t>Chain — leasehold (OGL)</t>
        </is>
      </c>
      <c r="Q338" s="808" t="inlineStr">
        <is>
          <t>No</t>
        </is>
      </c>
      <c r="R338" s="809" t="inlineStr">
        <is>
          <t>Yes</t>
        </is>
      </c>
      <c r="S338" s="809" t="inlineStr">
        <is>
          <t>No</t>
        </is>
      </c>
      <c r="T338" s="810" t="inlineStr">
        <is>
          <t>Yes</t>
        </is>
      </c>
      <c r="U338" s="816" t="inlineStr">
        <is>
          <t>Yes: 2 (legal supports)</t>
        </is>
      </c>
      <c r="V338" s="815" t="inlineStr">
        <is>
          <t>High</t>
        </is>
      </c>
      <c r="W338" s="806" t="inlineStr">
        <is>
          <t>Probable — name-normalized match to Runsheet 101 grantee; confirm</t>
        </is>
      </c>
      <c r="X338" s="806" t="inlineStr">
        <is>
          <t>Review</t>
        </is>
      </c>
      <c r="Y338" s="806" t="inlineStr">
        <is>
          <t>Interest amount needs review</t>
        </is>
      </c>
      <c r="Z338" s="806" t="inlineStr">
        <is>
          <t>Review</t>
        </is>
      </c>
      <c r="AA338" s="807" t="inlineStr">
        <is>
          <t>Oil and Gas Lease — James E. Menehan to Todco Properties, Inc. (1817/388)</t>
        </is>
      </c>
      <c r="AB338" s="808" t="inlineStr">
        <is>
          <t>Needs source review: grantor source, interest amount</t>
        </is>
      </c>
    </row>
    <row r="339" ht="96" customHeight="1">
      <c r="A339" s="806" t="inlineStr">
        <is>
          <t>2005-008721</t>
        </is>
      </c>
      <c r="B339" s="806" t="n">
        <v>49</v>
      </c>
      <c r="C339" s="806" t="inlineStr">
        <is>
          <t>OGL</t>
        </is>
      </c>
      <c r="D339" s="806" t="inlineStr">
        <is>
          <t>1817/386</t>
        </is>
      </c>
      <c r="E339" s="808" t="n">
        <v>38621</v>
      </c>
      <c r="F339" s="808" t="n">
        <v>38709</v>
      </c>
      <c r="G339" s="809" t="inlineStr">
        <is>
          <t>Joe H Britton, aka, Joe Britton
200 Grissom
Elk City, OK 73644</t>
        </is>
      </c>
      <c r="H339" s="809" t="inlineStr">
        <is>
          <t>Todco Properties, Inc.
2401 Tee Circle. Suite 205
Norman. OK. 73069</t>
        </is>
      </c>
      <c r="I339" s="810" t="inlineStr">
        <is>
          <t>E/2 NW/4, N/2 NE/4 SW/4, NE/4 SE/4, SE/4 NE/4 of 31-12N-24W</t>
        </is>
      </c>
      <c r="J339" s="811" t="inlineStr">
        <is>
          <t>180 gross acres
3 yrs
3/16ths royalty</t>
        </is>
      </c>
      <c r="K339" s="815" t="inlineStr">
        <is>
          <t>OKCountyRecords: 2005-008721</t>
        </is>
      </c>
      <c r="L339" s="806" t="inlineStr">
        <is>
          <t>Leasehold (non-mineral; excluded from mineral NMA). Gross=tract-map basis.</t>
        </is>
      </c>
      <c r="M339" s="806" t="inlineStr">
        <is>
          <t>CURRENT LEASE SOURCE</t>
        </is>
      </c>
      <c r="N339" s="806" t="n"/>
      <c r="O339" s="806" t="inlineStr">
        <is>
          <t>OGL / BASE LEASE</t>
        </is>
      </c>
      <c r="P339" s="808" t="inlineStr">
        <is>
          <t>Chain — leasehold (OGL)</t>
        </is>
      </c>
      <c r="Q339" s="808" t="inlineStr">
        <is>
          <t>No</t>
        </is>
      </c>
      <c r="R339" s="809" t="inlineStr">
        <is>
          <t>Yes</t>
        </is>
      </c>
      <c r="S339" s="809" t="inlineStr">
        <is>
          <t>No</t>
        </is>
      </c>
      <c r="T339" s="810" t="inlineStr">
        <is>
          <t>Yes</t>
        </is>
      </c>
      <c r="U339" s="811" t="inlineStr">
        <is>
          <t>Legal maps to 1, 3, 4, 7, 10; helper says 1, 3, 4, 7, 8</t>
        </is>
      </c>
      <c r="V339" s="815" t="inlineStr">
        <is>
          <t>Review</t>
        </is>
      </c>
      <c r="W339" s="806" t="inlineStr">
        <is>
          <t>Probable — name-normalized match to Runsheet 197 grantee; confirm</t>
        </is>
      </c>
      <c r="X339" s="806" t="inlineStr">
        <is>
          <t>Review</t>
        </is>
      </c>
      <c r="Y339" s="806" t="inlineStr">
        <is>
          <t>Interest amount needs review</t>
        </is>
      </c>
      <c r="Z339" s="806" t="inlineStr">
        <is>
          <t>Review</t>
        </is>
      </c>
      <c r="AA339" s="808" t="inlineStr">
        <is>
          <t>Oil and Gas Lease — Joe H Britton, aka, Joe Britto to Todco Properties, Inc. (1817/386)</t>
        </is>
      </c>
      <c r="AB339" s="808" t="inlineStr">
        <is>
          <t>Needs source review: tract, grantor source, interest amount</t>
        </is>
      </c>
    </row>
    <row r="340" ht="60" customHeight="1">
      <c r="A340" s="806" t="inlineStr">
        <is>
          <t>2005-007117</t>
        </is>
      </c>
      <c r="B340" s="818" t="n"/>
      <c r="C340" s="818" t="inlineStr">
        <is>
          <t>MD</t>
        </is>
      </c>
      <c r="D340" s="818" t="inlineStr">
        <is>
          <t>1810/16</t>
        </is>
      </c>
      <c r="E340" s="819" t="n">
        <v>38624</v>
      </c>
      <c r="F340" s="808" t="n">
        <v>38642</v>
      </c>
      <c r="G340" s="813" t="inlineStr">
        <is>
          <t>Charlotte F. Willert</t>
        </is>
      </c>
      <c r="H340" s="813" t="inlineStr">
        <is>
          <t>Mare Oil Company</t>
        </is>
      </c>
      <c r="I340" s="810" t="inlineStr">
        <is>
          <t>NW/4 SE/4, S/2 SE/4, SW/4 NE/4 of 31-12N-24W</t>
        </is>
      </c>
      <c r="J340" s="811" t="inlineStr">
        <is>
          <t>An undivided 1.54420 net acre interest</t>
        </is>
      </c>
      <c r="K340" s="815" t="inlineStr">
        <is>
          <t>OKCountyRecords: 2005-007117</t>
        </is>
      </c>
      <c r="L340" s="806" t="inlineStr">
        <is>
          <t>Mineral; basis Conv Amt(dec). Gross=tract-map basis.</t>
        </is>
      </c>
      <c r="M340" s="818" t="inlineStr">
        <is>
          <t>REVIEW</t>
        </is>
      </c>
      <c r="N340" s="818" t="inlineStr">
        <is>
          <t>Denominator / tract allocation for 1.54420 NMA from instrument image</t>
        </is>
      </c>
      <c r="O340" s="818" t="inlineStr">
        <is>
          <t>MINERAL DEED</t>
        </is>
      </c>
      <c r="P340" s="819" t="inlineStr">
        <is>
          <t>Chain — minerals</t>
        </is>
      </c>
      <c r="Q340" s="808" t="inlineStr">
        <is>
          <t>Yes</t>
        </is>
      </c>
      <c r="R340" s="813" t="inlineStr">
        <is>
          <t>No</t>
        </is>
      </c>
      <c r="S340" s="813" t="inlineStr">
        <is>
          <t>Yes</t>
        </is>
      </c>
      <c r="T340" s="810" t="inlineStr">
        <is>
          <t>No</t>
        </is>
      </c>
      <c r="U340" s="811" t="inlineStr">
        <is>
          <t>Yes: 2 (legal supports)</t>
        </is>
      </c>
      <c r="V340" s="815" t="inlineStr">
        <is>
          <t>High</t>
        </is>
      </c>
      <c r="W340" s="806" t="inlineStr">
        <is>
          <t>Review — no exact prior-grantee match</t>
        </is>
      </c>
      <c r="X340" s="818" t="inlineStr">
        <is>
          <t>Yes — on Tract 2 owner list</t>
        </is>
      </c>
      <c r="Y340" s="818" t="inlineStr">
        <is>
          <t>Candidate 0.00965125 (helper — confirm from image)</t>
        </is>
      </c>
      <c r="Z340" s="818" t="inlineStr">
        <is>
          <t>Medium — helper value</t>
        </is>
      </c>
      <c r="AA340" s="819" t="inlineStr">
        <is>
          <t>Mineral Deed — Charlotte F. Willert to Mare Oil Company (1810/16)</t>
        </is>
      </c>
      <c r="AB340" s="808" t="inlineStr">
        <is>
          <t>Needs source review: grantor source</t>
        </is>
      </c>
    </row>
    <row r="341" ht="60" customHeight="1">
      <c r="A341" s="806" t="inlineStr">
        <is>
          <t>2005-007116</t>
        </is>
      </c>
      <c r="B341" s="806" t="n"/>
      <c r="C341" s="806" t="inlineStr">
        <is>
          <t>MD</t>
        </is>
      </c>
      <c r="D341" s="806" t="inlineStr">
        <is>
          <t>1810/15</t>
        </is>
      </c>
      <c r="E341" s="807" t="n">
        <v>38625</v>
      </c>
      <c r="F341" s="808" t="n">
        <v>38642</v>
      </c>
      <c r="G341" s="809" t="inlineStr">
        <is>
          <t>Peggy J. Brawner</t>
        </is>
      </c>
      <c r="H341" s="809" t="inlineStr">
        <is>
          <t>Mare Oil Company</t>
        </is>
      </c>
      <c r="I341" s="810" t="inlineStr">
        <is>
          <t>NW/4 SE/4, S/2 SE/4, SW/4 NE/4 of 31-12N-24W</t>
        </is>
      </c>
      <c r="J341" s="814" t="inlineStr">
        <is>
          <t>An undivided 1.54420 net acre interest</t>
        </is>
      </c>
      <c r="K341" s="815" t="inlineStr">
        <is>
          <t>OKCountyRecords: 2005-007116</t>
        </is>
      </c>
      <c r="L341" s="806" t="inlineStr">
        <is>
          <t>Mineral; basis Conv Amt(dec). Gross=tract-map basis.</t>
        </is>
      </c>
      <c r="M341" s="806" t="inlineStr">
        <is>
          <t>REVIEW</t>
        </is>
      </c>
      <c r="N341" s="806" t="inlineStr">
        <is>
          <t>Denominator / tract allocation for 1.54420 NMA from instrument image</t>
        </is>
      </c>
      <c r="O341" s="806" t="inlineStr">
        <is>
          <t>MINERAL DEED</t>
        </is>
      </c>
      <c r="P341" s="807" t="inlineStr">
        <is>
          <t>Chain — minerals</t>
        </is>
      </c>
      <c r="Q341" s="808" t="inlineStr">
        <is>
          <t>Yes</t>
        </is>
      </c>
      <c r="R341" s="809" t="inlineStr">
        <is>
          <t>No</t>
        </is>
      </c>
      <c r="S341" s="809" t="inlineStr">
        <is>
          <t>Yes</t>
        </is>
      </c>
      <c r="T341" s="810" t="inlineStr">
        <is>
          <t>No</t>
        </is>
      </c>
      <c r="U341" s="814" t="inlineStr">
        <is>
          <t>Yes: 2 (legal supports)</t>
        </is>
      </c>
      <c r="V341" s="815" t="inlineStr">
        <is>
          <t>High</t>
        </is>
      </c>
      <c r="W341" s="806" t="inlineStr">
        <is>
          <t>Review — no exact prior-grantee match</t>
        </is>
      </c>
      <c r="X341" s="806" t="inlineStr">
        <is>
          <t>Yes — on Tract 2 owner list</t>
        </is>
      </c>
      <c r="Y341" s="806" t="inlineStr">
        <is>
          <t>Candidate 0.00965125 (helper — confirm from image)</t>
        </is>
      </c>
      <c r="Z341" s="806" t="inlineStr">
        <is>
          <t>Medium — helper value</t>
        </is>
      </c>
      <c r="AA341" s="807" t="inlineStr">
        <is>
          <t>Mineral Deed — Peggy J. Brawner to Mare Oil Company (1810/15)</t>
        </is>
      </c>
      <c r="AB341" s="808" t="inlineStr">
        <is>
          <t>Needs source review: grantor source</t>
        </is>
      </c>
    </row>
    <row r="342" ht="60" customHeight="1">
      <c r="A342" s="806" t="inlineStr">
        <is>
          <t>2005-007119</t>
        </is>
      </c>
      <c r="B342" s="806" t="n"/>
      <c r="C342" s="806" t="inlineStr">
        <is>
          <t>MD</t>
        </is>
      </c>
      <c r="D342" s="806" t="inlineStr">
        <is>
          <t>1810/18</t>
        </is>
      </c>
      <c r="E342" s="807" t="n">
        <v>38626</v>
      </c>
      <c r="F342" s="808" t="n">
        <v>38642</v>
      </c>
      <c r="G342" s="809" t="inlineStr">
        <is>
          <t>Leona I. DeGrande</t>
        </is>
      </c>
      <c r="H342" s="809" t="inlineStr">
        <is>
          <t>Mare Oil Company</t>
        </is>
      </c>
      <c r="I342" s="813" t="inlineStr">
        <is>
          <t>NW/4 SE/4, S/2 SE/4, SW/4 NE/4 of 31-12N-24W</t>
        </is>
      </c>
      <c r="J342" s="814" t="inlineStr">
        <is>
          <t>An undivided 1.54420 net acre interest</t>
        </is>
      </c>
      <c r="K342" s="815" t="inlineStr">
        <is>
          <t>OKCountyRecords: 2005-007119</t>
        </is>
      </c>
      <c r="L342" s="806" t="inlineStr">
        <is>
          <t>Mineral; basis Conv Amt(dec). Gross=tract-map basis.</t>
        </is>
      </c>
      <c r="M342" s="806" t="inlineStr">
        <is>
          <t>REVIEW</t>
        </is>
      </c>
      <c r="N342" s="806" t="inlineStr">
        <is>
          <t>Denominator / tract allocation for 1.54420 NMA from instrument image</t>
        </is>
      </c>
      <c r="O342" s="806" t="inlineStr">
        <is>
          <t>MINERAL DEED</t>
        </is>
      </c>
      <c r="P342" s="807" t="inlineStr">
        <is>
          <t>Chain — minerals</t>
        </is>
      </c>
      <c r="Q342" s="808" t="inlineStr">
        <is>
          <t>Yes</t>
        </is>
      </c>
      <c r="R342" s="809" t="inlineStr">
        <is>
          <t>No</t>
        </is>
      </c>
      <c r="S342" s="809" t="inlineStr">
        <is>
          <t>Yes</t>
        </is>
      </c>
      <c r="T342" s="813" t="inlineStr">
        <is>
          <t>No</t>
        </is>
      </c>
      <c r="U342" s="814" t="inlineStr">
        <is>
          <t>Yes: 2 (legal supports)</t>
        </is>
      </c>
      <c r="V342" s="815" t="inlineStr">
        <is>
          <t>High</t>
        </is>
      </c>
      <c r="W342" s="806" t="inlineStr">
        <is>
          <t>Review — no exact prior-grantee match</t>
        </is>
      </c>
      <c r="X342" s="806" t="inlineStr">
        <is>
          <t>Yes — on Tract 2 owner list</t>
        </is>
      </c>
      <c r="Y342" s="806" t="inlineStr">
        <is>
          <t>Candidate 0.00965125 (helper — confirm from image)</t>
        </is>
      </c>
      <c r="Z342" s="806" t="inlineStr">
        <is>
          <t>Medium — helper value</t>
        </is>
      </c>
      <c r="AA342" s="807" t="inlineStr">
        <is>
          <t>Mineral Deed — Leona I. DeGrande to Mare Oil Company (1810/18)</t>
        </is>
      </c>
      <c r="AB342" s="808" t="inlineStr">
        <is>
          <t>Needs source review: grantor source</t>
        </is>
      </c>
    </row>
    <row r="343" ht="60" customHeight="1">
      <c r="A343" s="806" t="inlineStr">
        <is>
          <t>2005-007120</t>
        </is>
      </c>
      <c r="B343" s="806" t="n"/>
      <c r="C343" s="806" t="inlineStr">
        <is>
          <t>MD</t>
        </is>
      </c>
      <c r="D343" s="806" t="inlineStr">
        <is>
          <t>1810/19</t>
        </is>
      </c>
      <c r="E343" s="807" t="n">
        <v>38626</v>
      </c>
      <c r="F343" s="808" t="n">
        <v>38642</v>
      </c>
      <c r="G343" s="809" t="inlineStr">
        <is>
          <t>Leona I. DeGrande</t>
        </is>
      </c>
      <c r="H343" s="809" t="inlineStr">
        <is>
          <t>Mare Oil Company</t>
        </is>
      </c>
      <c r="I343" s="813" t="inlineStr">
        <is>
          <t>NW/4 SE/4, S/2 SE/4, SW/4 NE/4 of 31-12N-24W</t>
        </is>
      </c>
      <c r="J343" s="814" t="inlineStr">
        <is>
          <t>An undivided 1.54420 net acre interest</t>
        </is>
      </c>
      <c r="K343" s="815" t="inlineStr">
        <is>
          <t>OKCountyRecords: 2005-007120</t>
        </is>
      </c>
      <c r="L343" s="806" t="inlineStr">
        <is>
          <t>Mineral; basis Conv Amt(dec). Gross=tract-map basis.</t>
        </is>
      </c>
      <c r="M343" s="806" t="inlineStr">
        <is>
          <t>REVIEW</t>
        </is>
      </c>
      <c r="N343" s="806" t="inlineStr">
        <is>
          <t>Denominator / tract allocation for 1.54420 NMA from instrument image</t>
        </is>
      </c>
      <c r="O343" s="806" t="inlineStr">
        <is>
          <t>MINERAL DEED</t>
        </is>
      </c>
      <c r="P343" s="807" t="inlineStr">
        <is>
          <t>Chain — minerals</t>
        </is>
      </c>
      <c r="Q343" s="808" t="inlineStr">
        <is>
          <t>Yes</t>
        </is>
      </c>
      <c r="R343" s="809" t="inlineStr">
        <is>
          <t>No</t>
        </is>
      </c>
      <c r="S343" s="809" t="inlineStr">
        <is>
          <t>Yes</t>
        </is>
      </c>
      <c r="T343" s="813" t="inlineStr">
        <is>
          <t>No</t>
        </is>
      </c>
      <c r="U343" s="814" t="inlineStr">
        <is>
          <t>Yes: 2 (legal supports)</t>
        </is>
      </c>
      <c r="V343" s="815" t="inlineStr">
        <is>
          <t>High</t>
        </is>
      </c>
      <c r="W343" s="806" t="inlineStr">
        <is>
          <t>Review — no exact prior-grantee match</t>
        </is>
      </c>
      <c r="X343" s="806" t="inlineStr">
        <is>
          <t>Yes — on Tract 2 owner list</t>
        </is>
      </c>
      <c r="Y343" s="806" t="inlineStr">
        <is>
          <t>Candidate 0.00965125 (helper — confirm from image)</t>
        </is>
      </c>
      <c r="Z343" s="806" t="inlineStr">
        <is>
          <t>Medium — helper value</t>
        </is>
      </c>
      <c r="AA343" s="807" t="inlineStr">
        <is>
          <t>Mineral Deed — Leona I. DeGrande to Mare Oil Company (1810/19)</t>
        </is>
      </c>
      <c r="AB343" s="808" t="inlineStr">
        <is>
          <t>Needs source review: grantor source</t>
        </is>
      </c>
    </row>
    <row r="344" ht="96" customHeight="1">
      <c r="A344" s="806" t="inlineStr">
        <is>
          <t>2005-006992</t>
        </is>
      </c>
      <c r="B344" s="806" t="n"/>
      <c r="C344" s="806" t="inlineStr">
        <is>
          <t>ASSN OF MINERAL INTERESTS</t>
        </is>
      </c>
      <c r="D344" s="806" t="inlineStr">
        <is>
          <t>1809/264</t>
        </is>
      </c>
      <c r="E344" s="807" t="n">
        <v>38629</v>
      </c>
      <c r="F344" s="808" t="n">
        <v>38632</v>
      </c>
      <c r="G344" s="809" t="inlineStr">
        <is>
          <t>The Estate of Dorothy G. Hamilton
Harold D. Hamilton Rogers,
and Heather H. Tedford, Co-executors</t>
        </is>
      </c>
      <c r="H344" s="809" t="inlineStr">
        <is>
          <t>Heather Hamilton Tedford
900 8th Street, Suite 710
Wichita Falls, TX 76301</t>
        </is>
      </c>
      <c r="I344" s="813" t="inlineStr">
        <is>
          <t>E/2 NW/4, N/2 NE/4 SW/4, NE/4 SE/4, SE/4 NE/4 of 31-12N-24W (AOL)</t>
        </is>
      </c>
      <c r="J344" s="814" t="inlineStr">
        <is>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is>
      </c>
      <c r="K344" s="815" t="inlineStr">
        <is>
          <t>OKCountyRecords: 2005-006992</t>
        </is>
      </c>
      <c r="L344" s="806" t="inlineStr">
        <is>
          <t>Leasehold (non-mineral; excluded from mineral NMA). Gross=tract-map basis.</t>
        </is>
      </c>
      <c r="M344" s="806" t="inlineStr">
        <is>
          <t>Confirm lease effect</t>
        </is>
      </c>
      <c r="N344" s="806" t="n"/>
      <c r="O344" s="806" t="inlineStr">
        <is>
          <t>OUTSIDE LANDS</t>
        </is>
      </c>
      <c r="P344" s="807" t="inlineStr">
        <is>
          <t>Chain — minerals</t>
        </is>
      </c>
      <c r="Q344" s="808" t="inlineStr">
        <is>
          <t>Yes</t>
        </is>
      </c>
      <c r="R344" s="809" t="inlineStr">
        <is>
          <t>No</t>
        </is>
      </c>
      <c r="S344" s="809" t="inlineStr">
        <is>
          <t>Yes</t>
        </is>
      </c>
      <c r="T344" s="813" t="inlineStr">
        <is>
          <t>No</t>
        </is>
      </c>
      <c r="U344" s="814" t="inlineStr">
        <is>
          <t>Legal maps to 1, 3, 4, 7, 10; helper says 1, 3, 4, 7, 8</t>
        </is>
      </c>
      <c r="V344" s="815" t="inlineStr">
        <is>
          <t>Review</t>
        </is>
      </c>
      <c r="W344" s="806" t="inlineStr">
        <is>
          <t>Probable — name-normalized match to Runsheet 260 grantee; confirm</t>
        </is>
      </c>
      <c r="X344" s="806" t="inlineStr">
        <is>
          <t>Review</t>
        </is>
      </c>
      <c r="Y344" s="806" t="inlineStr">
        <is>
          <t>Interest amount needs review</t>
        </is>
      </c>
      <c r="Z344" s="806" t="inlineStr">
        <is>
          <t>Review</t>
        </is>
      </c>
      <c r="AA344" s="807" t="inlineStr">
        <is>
          <t>Assignment OF MINERAL INTERESTS — The Estate of Dorothy G. Hamil to Heather Hamilton Tedford (1809/264)</t>
        </is>
      </c>
      <c r="AB344" s="808" t="inlineStr">
        <is>
          <t>Needs source review: tract, grantor source, interest amount</t>
        </is>
      </c>
    </row>
    <row r="345" ht="96" customHeight="1">
      <c r="A345" s="806" t="inlineStr">
        <is>
          <t>2005-007202</t>
        </is>
      </c>
      <c r="B345" s="806" t="n">
        <v>40</v>
      </c>
      <c r="C345" s="806" t="inlineStr">
        <is>
          <t>OGL</t>
        </is>
      </c>
      <c r="D345" s="806" t="inlineStr">
        <is>
          <t>1810/310</t>
        </is>
      </c>
      <c r="E345" s="807" t="n">
        <v>38632</v>
      </c>
      <c r="F345" s="808" t="n">
        <v>38644</v>
      </c>
      <c r="G345" s="809" t="inlineStr">
        <is>
          <t>Peggy J. Hayhurst, Trustee of the Peggy J. Hayhurst Revocable Trust dated 11-9-93
P.O. Box 828
Elk City, OK 73648</t>
        </is>
      </c>
      <c r="H345" s="809" t="inlineStr">
        <is>
          <t>Fleshman Agency, Inc.
P.O. Box 2197
Elk City, OK 73648</t>
        </is>
      </c>
      <c r="I345" s="810" t="inlineStr">
        <is>
          <t>E/2 NW/4, N/2 NE/4 SW/4, NE/4 SE/4, SE/4 NE/4 of 31-12N-24W</t>
        </is>
      </c>
      <c r="J345" s="817" t="inlineStr">
        <is>
          <t>180 gross acres
3 yrs
1/4th royalty
Depth clause: All depths 100 feet below the stratigraphic equivalent of the total depth drilled in any well during the primary term of this lease shall be released at the expiration of the primary term herein. … Full recital in recorded instrument — see Link.</t>
        </is>
      </c>
      <c r="K345" s="815" t="inlineStr">
        <is>
          <t>OKCountyRecords: 2005-007202</t>
        </is>
      </c>
      <c r="L345" s="806" t="inlineStr">
        <is>
          <t>Leasehold (non-mineral; excluded from mineral NMA). Gross=tract-map basis.</t>
        </is>
      </c>
      <c r="M345" s="806" t="inlineStr">
        <is>
          <t>CURRENT LEASE SOURCE</t>
        </is>
      </c>
      <c r="N345" s="806" t="n"/>
      <c r="O345" s="806" t="inlineStr">
        <is>
          <t>RELEASE</t>
        </is>
      </c>
      <c r="P345" s="807" t="inlineStr">
        <is>
          <t>Chain — leasehold (OGL)</t>
        </is>
      </c>
      <c r="Q345" s="808" t="inlineStr">
        <is>
          <t>No</t>
        </is>
      </c>
      <c r="R345" s="809" t="inlineStr">
        <is>
          <t>Yes</t>
        </is>
      </c>
      <c r="S345" s="809" t="inlineStr">
        <is>
          <t>No</t>
        </is>
      </c>
      <c r="T345" s="810" t="inlineStr">
        <is>
          <t>Yes</t>
        </is>
      </c>
      <c r="U345" s="816" t="inlineStr">
        <is>
          <t>Legal maps to 1, 3, 4, 7, 10; helper says 1, 3, 4, 7, 8</t>
        </is>
      </c>
      <c r="V345" s="815" t="inlineStr">
        <is>
          <t>Review</t>
        </is>
      </c>
      <c r="W345" s="806" t="inlineStr">
        <is>
          <t>Probable — name-normalized match to Runsheet 258 grantee; confirm</t>
        </is>
      </c>
      <c r="X345" s="806" t="inlineStr">
        <is>
          <t>Yes — on Tract 4 owner list</t>
        </is>
      </c>
      <c r="Y345" s="806" t="inlineStr">
        <is>
          <t>Interest amount needs review</t>
        </is>
      </c>
      <c r="Z345" s="806" t="inlineStr">
        <is>
          <t>Review</t>
        </is>
      </c>
      <c r="AA345" s="807" t="inlineStr">
        <is>
          <t>Oil and Gas Lease — Peggy J. Hayhurst, Trustee of to Fleshman Agency, Inc. (1810/310)</t>
        </is>
      </c>
      <c r="AB345" s="808" t="inlineStr">
        <is>
          <t>Needs source review: tract, grantor source, interest amount</t>
        </is>
      </c>
    </row>
    <row r="346" ht="72" customHeight="1">
      <c r="A346" s="806" t="inlineStr">
        <is>
          <t>2005-008517</t>
        </is>
      </c>
      <c r="B346" s="806" t="n">
        <v>46</v>
      </c>
      <c r="C346" s="806" t="inlineStr">
        <is>
          <t>OGL</t>
        </is>
      </c>
      <c r="D346" s="806" t="inlineStr">
        <is>
          <t>1816/358</t>
        </is>
      </c>
      <c r="E346" s="807" t="n">
        <v>38636</v>
      </c>
      <c r="F346" s="808" t="n">
        <v>38701</v>
      </c>
      <c r="G346" s="809" t="inlineStr">
        <is>
          <t>Eddie Tom Lakey
1501 Electra
Sayre, OK 73662</t>
        </is>
      </c>
      <c r="H346" s="809" t="inlineStr">
        <is>
          <t>Jess Harris, III, Inc.
Oklahoma City, OK 73112</t>
        </is>
      </c>
      <c r="I346" s="810" t="inlineStr">
        <is>
          <t>The North Forty (40) acres in a tract of land described as W. 18.20 chains (72-8/10 rods) of Lots 1 and 2 a/d/a W. 18.20 chains (or 72-8/10 rods) of W/2 NW/4 of 31-12N-24W</t>
        </is>
      </c>
      <c r="J346" s="811" t="inlineStr">
        <is>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K346" s="815" t="inlineStr">
        <is>
          <t>OKCountyRecords: 2005-008517</t>
        </is>
      </c>
      <c r="L346" s="806" t="inlineStr">
        <is>
          <t>Leasehold (non-mineral; excluded from mineral NMA). All-section coverage. Gross=tract-map basis.</t>
        </is>
      </c>
      <c r="M346" s="806" t="inlineStr">
        <is>
          <t>CURRENT LEASE SOURCE</t>
        </is>
      </c>
      <c r="N346" s="806" t="n"/>
      <c r="O346" s="806" t="inlineStr">
        <is>
          <t>OGL / BASE LEASE</t>
        </is>
      </c>
      <c r="P346" s="807" t="inlineStr">
        <is>
          <t>Chain — leasehold (OGL)</t>
        </is>
      </c>
      <c r="Q346" s="808" t="inlineStr">
        <is>
          <t>No</t>
        </is>
      </c>
      <c r="R346" s="809" t="inlineStr">
        <is>
          <t>Yes</t>
        </is>
      </c>
      <c r="S346" s="809" t="inlineStr">
        <is>
          <t>No</t>
        </is>
      </c>
      <c r="T346" s="810" t="inlineStr">
        <is>
          <t>Yes</t>
        </is>
      </c>
      <c r="U346" s="814" t="inlineStr">
        <is>
          <t>Legal maps to 5, 6, 8; helper says 1, 8</t>
        </is>
      </c>
      <c r="V346" s="815" t="inlineStr">
        <is>
          <t>Review</t>
        </is>
      </c>
      <c r="W346" s="806" t="inlineStr">
        <is>
          <t>Yes — prior grantee match</t>
        </is>
      </c>
      <c r="X346" s="806" t="inlineStr">
        <is>
          <t>Review</t>
        </is>
      </c>
      <c r="Y346" s="806" t="inlineStr">
        <is>
          <t>Interest amount needs review</t>
        </is>
      </c>
      <c r="Z346" s="806" t="inlineStr">
        <is>
          <t>Review</t>
        </is>
      </c>
      <c r="AA346" s="807" t="inlineStr">
        <is>
          <t>Oil and Gas Lease — Eddie Tom Lakey to Jess Harris, III, Inc. (1816/358)</t>
        </is>
      </c>
      <c r="AB346" s="808" t="inlineStr">
        <is>
          <t>Needs source review: tract, interest amount</t>
        </is>
      </c>
    </row>
    <row r="347" ht="96" customHeight="1">
      <c r="A347" s="806" t="inlineStr">
        <is>
          <t>2005-008515</t>
        </is>
      </c>
      <c r="B347" s="806" t="n">
        <v>47</v>
      </c>
      <c r="C347" s="806" t="inlineStr">
        <is>
          <t>OGL</t>
        </is>
      </c>
      <c r="D347" s="806" t="inlineStr">
        <is>
          <t>1816/352</t>
        </is>
      </c>
      <c r="E347" s="807" t="n">
        <v>38636</v>
      </c>
      <c r="F347" s="808" t="n">
        <v>38701</v>
      </c>
      <c r="G347" s="809" t="inlineStr">
        <is>
          <t>Shawn S. Walters
Rt. 1, Box 1660
Canute, OK 73626</t>
        </is>
      </c>
      <c r="H347" s="809" t="inlineStr">
        <is>
          <t>Jess Harris, III, Inc.
Oklahoma City, OK 73112</t>
        </is>
      </c>
      <c r="I347" s="810" t="inlineStr">
        <is>
          <t>SE/4 SW/4 of 31-12N-24W</t>
        </is>
      </c>
      <c r="J347" s="811" t="inlineStr">
        <is>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K347" s="815" t="inlineStr">
        <is>
          <t>OKCountyRecords: 2005-008515</t>
        </is>
      </c>
      <c r="L347" s="806" t="inlineStr">
        <is>
          <t>Leasehold (non-mineral; excluded from mineral NMA). Gross=tract-map basis.</t>
        </is>
      </c>
      <c r="M347" s="806" t="inlineStr">
        <is>
          <t>CURRENT LEASE SOURCE</t>
        </is>
      </c>
      <c r="N347" s="806" t="n"/>
      <c r="O347" s="806" t="inlineStr">
        <is>
          <t>EASEMENT</t>
        </is>
      </c>
      <c r="P347" s="807" t="inlineStr">
        <is>
          <t>Chain — leasehold (OGL)</t>
        </is>
      </c>
      <c r="Q347" s="808" t="inlineStr">
        <is>
          <t>No</t>
        </is>
      </c>
      <c r="R347" s="809" t="inlineStr">
        <is>
          <t>Yes</t>
        </is>
      </c>
      <c r="S347" s="809" t="inlineStr">
        <is>
          <t>No</t>
        </is>
      </c>
      <c r="T347" s="810" t="inlineStr">
        <is>
          <t>Yes</t>
        </is>
      </c>
      <c r="U347" s="814" t="inlineStr">
        <is>
          <t>Yes: 5 (legal supports)</t>
        </is>
      </c>
      <c r="V347" s="815" t="inlineStr">
        <is>
          <t>High</t>
        </is>
      </c>
      <c r="W347" s="806" t="inlineStr">
        <is>
          <t>No — no source located</t>
        </is>
      </c>
      <c r="X347" s="806" t="inlineStr">
        <is>
          <t>Review</t>
        </is>
      </c>
      <c r="Y347" s="806" t="inlineStr">
        <is>
          <t>Interest amount needs review</t>
        </is>
      </c>
      <c r="Z347" s="806" t="inlineStr">
        <is>
          <t>Review</t>
        </is>
      </c>
      <c r="AA347" s="807" t="inlineStr">
        <is>
          <t>Oil and Gas Lease — Shawn S. Walters to Jess Harris, III, Inc. (1816/352)</t>
        </is>
      </c>
      <c r="AB347" s="808" t="inlineStr">
        <is>
          <t>Needs source review: no source of title, interest amount</t>
        </is>
      </c>
    </row>
    <row r="348" ht="84" customHeight="1">
      <c r="A348" s="806" t="inlineStr">
        <is>
          <t>2005-008528</t>
        </is>
      </c>
      <c r="B348" s="806" t="n">
        <v>32</v>
      </c>
      <c r="C348" s="806" t="inlineStr">
        <is>
          <t>OGL</t>
        </is>
      </c>
      <c r="D348" s="806" t="inlineStr">
        <is>
          <t>1816/386</t>
        </is>
      </c>
      <c r="E348" s="807" t="n">
        <v>38637</v>
      </c>
      <c r="F348" s="808" t="n">
        <v>38701</v>
      </c>
      <c r="G348" s="809" t="inlineStr">
        <is>
          <t>Myron Slobin a/k/a Myron V. Slobin
2216 Jennings
Street, Sioux City, IA 51104</t>
        </is>
      </c>
      <c r="H348" s="809" t="inlineStr">
        <is>
          <t>Jess Harris, III, Inc.
Oklahoma City, OK 73112</t>
        </is>
      </c>
      <c r="I348" s="810" t="inlineStr">
        <is>
          <t>All of 31-12N-24W</t>
        </is>
      </c>
      <c r="J348" s="811" t="inlineStr">
        <is>
          <t>160 gross acres
3 yrs
3/16ths royalty</t>
        </is>
      </c>
      <c r="K348" s="815" t="inlineStr">
        <is>
          <t>OKCountyRecords: 2005-008528</t>
        </is>
      </c>
      <c r="L348" s="806" t="inlineStr">
        <is>
          <t>Leasehold (non-mineral; excluded from mineral NMA). All-section coverage. Gross=tract-map basis.</t>
        </is>
      </c>
      <c r="M348" s="806" t="inlineStr">
        <is>
          <t>CURRENT LEASE SOURCE</t>
        </is>
      </c>
      <c r="N348" s="806" t="n"/>
      <c r="O348" s="806" t="inlineStr">
        <is>
          <t>OGL / BASE LEASE</t>
        </is>
      </c>
      <c r="P348" s="807" t="inlineStr">
        <is>
          <t>Chain — leasehold (OGL)</t>
        </is>
      </c>
      <c r="Q348" s="808" t="inlineStr">
        <is>
          <t>No</t>
        </is>
      </c>
      <c r="R348" s="809" t="inlineStr">
        <is>
          <t>Yes</t>
        </is>
      </c>
      <c r="S348" s="809" t="inlineStr">
        <is>
          <t>No</t>
        </is>
      </c>
      <c r="T348" s="810" t="inlineStr">
        <is>
          <t>Yes</t>
        </is>
      </c>
      <c r="U348" s="814" t="inlineStr">
        <is>
          <t>Yes: 1, 8 (broad legal)</t>
        </is>
      </c>
      <c r="V348" s="815" t="inlineStr">
        <is>
          <t>Medium</t>
        </is>
      </c>
      <c r="W348" s="806" t="inlineStr">
        <is>
          <t>Probable — name-normalized match to Runsheet 225 grantee; confirm</t>
        </is>
      </c>
      <c r="X348" s="806" t="inlineStr">
        <is>
          <t>Review</t>
        </is>
      </c>
      <c r="Y348" s="806" t="inlineStr">
        <is>
          <t>Interest amount needs review</t>
        </is>
      </c>
      <c r="Z348" s="806" t="inlineStr">
        <is>
          <t>Review</t>
        </is>
      </c>
      <c r="AA348" s="807" t="inlineStr">
        <is>
          <t>Oil and Gas Lease — Myron Slobin a/k/a Myron V. Sl to Jess Harris, III, Inc. (1816/386)</t>
        </is>
      </c>
      <c r="AB348" s="808" t="inlineStr">
        <is>
          <t>Needs source review: grantor source, interest amount</t>
        </is>
      </c>
    </row>
    <row r="349" ht="72" customHeight="1">
      <c r="A349" s="806" t="inlineStr">
        <is>
          <t>2005-007551</t>
        </is>
      </c>
      <c r="B349" s="806" t="n"/>
      <c r="C349" s="806" t="inlineStr">
        <is>
          <t>MD</t>
        </is>
      </c>
      <c r="D349" s="806" t="inlineStr">
        <is>
          <t>1812/138</t>
        </is>
      </c>
      <c r="E349" s="807" t="n">
        <v>38650</v>
      </c>
      <c r="F349" s="808" t="n">
        <v>38658</v>
      </c>
      <c r="G349" s="809" t="inlineStr">
        <is>
          <t>Tripco, Inc.</t>
        </is>
      </c>
      <c r="H349" s="809" t="inlineStr">
        <is>
          <t>Prism Energy, Inc.</t>
        </is>
      </c>
      <c r="I349" s="810" t="inlineStr">
        <is>
          <t>E/2 NW/4, N/2 NE/4 SW/4, NE/4 SE/4, SE/4 NE/4 of 31-12N-24W (AOL)</t>
        </is>
      </c>
      <c r="J349" s="814" t="inlineStr">
        <is>
          <t>ARTI</t>
        </is>
      </c>
      <c r="K349" s="815" t="inlineStr">
        <is>
          <t>OKCountyRecords: 2005-007551</t>
        </is>
      </c>
      <c r="L349" s="806" t="inlineStr">
        <is>
          <t>Mineral; basis Conv Amt(dec). Gross=tract-map basis.</t>
        </is>
      </c>
      <c r="M349" s="806" t="inlineStr">
        <is>
          <t>CURRENT OWNER SOURCE</t>
        </is>
      </c>
      <c r="N349" s="806" t="n"/>
      <c r="O349" s="806" t="inlineStr">
        <is>
          <t>OUTSIDE LANDS</t>
        </is>
      </c>
      <c r="P349" s="807" t="inlineStr">
        <is>
          <t>Chain — minerals</t>
        </is>
      </c>
      <c r="Q349" s="808" t="inlineStr">
        <is>
          <t>Yes</t>
        </is>
      </c>
      <c r="R349" s="809" t="inlineStr">
        <is>
          <t>No</t>
        </is>
      </c>
      <c r="S349" s="809" t="inlineStr">
        <is>
          <t>Yes</t>
        </is>
      </c>
      <c r="T349" s="810" t="inlineStr">
        <is>
          <t>No</t>
        </is>
      </c>
      <c r="U349" s="814" t="inlineStr">
        <is>
          <t>Legal maps to 1, 3, 4, 7, 10; helper says 1, 3, 4, 7, 8</t>
        </is>
      </c>
      <c r="V349" s="815" t="inlineStr">
        <is>
          <t>Review</t>
        </is>
      </c>
      <c r="W349" s="806" t="inlineStr">
        <is>
          <t>Review — no exact prior-grantee match</t>
        </is>
      </c>
      <c r="X349" s="806" t="inlineStr">
        <is>
          <t>Yes — on Tract 3 owner list</t>
        </is>
      </c>
      <c r="Y349" s="806" t="inlineStr">
        <is>
          <t>Candidate 1 (helper — confirm from image)</t>
        </is>
      </c>
      <c r="Z349" s="806" t="inlineStr">
        <is>
          <t>Medium — helper value</t>
        </is>
      </c>
      <c r="AA349" s="807" t="inlineStr">
        <is>
          <t>Mineral Deed — Tripco, Inc. to Prism Energy, Inc. (1812/138)</t>
        </is>
      </c>
      <c r="AB349" s="808" t="inlineStr">
        <is>
          <t>Needs source review: tract, grantor source</t>
        </is>
      </c>
    </row>
    <row r="350" ht="60" customHeight="1">
      <c r="A350" s="806" t="inlineStr">
        <is>
          <t>2006-000767</t>
        </is>
      </c>
      <c r="B350" s="806" t="n"/>
      <c r="C350" s="806" t="inlineStr">
        <is>
          <t>ASSN of OGL</t>
        </is>
      </c>
      <c r="D350" s="806" t="inlineStr">
        <is>
          <t>1822/18</t>
        </is>
      </c>
      <c r="E350" s="807" t="n">
        <v>38651</v>
      </c>
      <c r="F350" s="808" t="n">
        <v>38749</v>
      </c>
      <c r="G350" s="809" t="inlineStr">
        <is>
          <t>Jess Harris, III, Inc.
Oklahoma City, OK 73112</t>
        </is>
      </c>
      <c r="H350" s="809" t="inlineStr">
        <is>
          <t>Newfield Exploration Mid-Continent, Inc.
110 West 7th, Ste. 1300
Tulsa, OK 74119</t>
        </is>
      </c>
      <c r="I350" s="813" t="inlineStr">
        <is>
          <t>N 40 acres in a tract of land desc as W 18.20 chains
(72-8/10 rods) of Lots 1, 2 a/d/a W 18.20 chains (or
72-8/10 rods) of W/2 NW/4 of 31-12N-24W</t>
        </is>
      </c>
      <c r="J350" s="811" t="inlineStr">
        <is>
          <t>Assigns all right, title and interest in and to the OGL recorded at 1816/358</t>
        </is>
      </c>
      <c r="K350" s="815" t="inlineStr">
        <is>
          <t>OKCountyRecords: 2006-000767</t>
        </is>
      </c>
      <c r="L350" s="806" t="inlineStr">
        <is>
          <t>Leasehold (non-mineral; excluded from mineral NMA). Gross=tract-map basis.</t>
        </is>
      </c>
      <c r="M350" s="806" t="inlineStr">
        <is>
          <t>Confirm lease effect</t>
        </is>
      </c>
      <c r="N350" s="806" t="n"/>
      <c r="O350" s="806" t="inlineStr">
        <is>
          <t>OGL / BASE LEASE</t>
        </is>
      </c>
      <c r="P350" s="807" t="inlineStr">
        <is>
          <t>Chain — leasehold (OGL)</t>
        </is>
      </c>
      <c r="Q350" s="808" t="inlineStr">
        <is>
          <t>No</t>
        </is>
      </c>
      <c r="R350" s="809" t="inlineStr">
        <is>
          <t>Yes</t>
        </is>
      </c>
      <c r="S350" s="809" t="inlineStr">
        <is>
          <t>No</t>
        </is>
      </c>
      <c r="T350" s="813" t="inlineStr">
        <is>
          <t>Yes</t>
        </is>
      </c>
      <c r="U350" s="811" t="inlineStr">
        <is>
          <t>Yes: 5 (legal supports)</t>
        </is>
      </c>
      <c r="V350" s="815" t="inlineStr">
        <is>
          <t>High</t>
        </is>
      </c>
      <c r="W350" s="806" t="inlineStr">
        <is>
          <t>Yes — prior grantee match</t>
        </is>
      </c>
      <c r="X350" s="806" t="inlineStr">
        <is>
          <t>Review</t>
        </is>
      </c>
      <c r="Y350" s="806" t="inlineStr">
        <is>
          <t>Interest amount needs review</t>
        </is>
      </c>
      <c r="Z350" s="806" t="inlineStr">
        <is>
          <t>Review</t>
        </is>
      </c>
      <c r="AA350" s="807" t="inlineStr">
        <is>
          <t>Assignment of Oil and Gas Lease — Jess Harris, III, Inc. to Newfield Exploration Mid-Conti (1822/18)</t>
        </is>
      </c>
      <c r="AB350" s="808" t="inlineStr">
        <is>
          <t>Needs source review: interest amount</t>
        </is>
      </c>
    </row>
    <row r="351" ht="84" customHeight="1">
      <c r="A351" s="806" t="inlineStr">
        <is>
          <t>2005-008530</t>
        </is>
      </c>
      <c r="B351" s="806" t="n">
        <v>41</v>
      </c>
      <c r="C351" s="806" t="inlineStr">
        <is>
          <t>OGL</t>
        </is>
      </c>
      <c r="D351" s="806" t="inlineStr">
        <is>
          <t>1816/389</t>
        </is>
      </c>
      <c r="E351" s="807" t="n">
        <v>38653</v>
      </c>
      <c r="F351" s="808" t="n">
        <v>38701</v>
      </c>
      <c r="G351" s="809" t="inlineStr">
        <is>
          <t>Gregory J. Wiinneke
14215 Cougar Creek
San Antonio,, TX 78230</t>
        </is>
      </c>
      <c r="H351" s="809" t="inlineStr">
        <is>
          <t>Jess Harris, III, Inc.
Oklahoma City, OK 73112</t>
        </is>
      </c>
      <c r="I351" s="813" t="inlineStr">
        <is>
          <t>SE/4 SE/4, SW/4 NE/4, W/2 SE/4 of 31-12N-24W</t>
        </is>
      </c>
      <c r="J351" s="811" t="inlineStr">
        <is>
          <t>160 gross acres
3 yrs
3/16ths royalty
Chain note: source of title — OUTSIDE LANDS 1982-011143 at 480/71, Billy W. Bain and Barbara J. Bain, HW to Gregory J. Winneke, covering S/2 SE/4, NW/4 SE/4, SW/4 NE/4 of 31-12N-24W (AOL), interest stated: 1/791.47 interest in 2 sections. Confirm source instrument before relying on this conveyance.</t>
        </is>
      </c>
      <c r="K351" s="815" t="inlineStr">
        <is>
          <t>OKCountyRecords: 2005-008530</t>
        </is>
      </c>
      <c r="L351" s="806" t="inlineStr">
        <is>
          <t>Leasehold (non-mineral; excluded from mineral NMA). Gross=tract-map basis.</t>
        </is>
      </c>
      <c r="M351" s="806" t="inlineStr">
        <is>
          <t>CURRENT LEASE SOURCE</t>
        </is>
      </c>
      <c r="N351" s="806" t="n"/>
      <c r="O351" s="806" t="inlineStr">
        <is>
          <t>OUTSIDE LANDS</t>
        </is>
      </c>
      <c r="P351" s="807" t="inlineStr">
        <is>
          <t>Chain — leasehold (OGL)</t>
        </is>
      </c>
      <c r="Q351" s="808" t="inlineStr">
        <is>
          <t>No</t>
        </is>
      </c>
      <c r="R351" s="809" t="inlineStr">
        <is>
          <t>Yes</t>
        </is>
      </c>
      <c r="S351" s="809" t="inlineStr">
        <is>
          <t>No</t>
        </is>
      </c>
      <c r="T351" s="813" t="inlineStr">
        <is>
          <t>Yes</t>
        </is>
      </c>
      <c r="U351" s="811" t="inlineStr">
        <is>
          <t>Yes: 2 (legal supports)</t>
        </is>
      </c>
      <c r="V351" s="815" t="inlineStr">
        <is>
          <t>High</t>
        </is>
      </c>
      <c r="W351" s="806" t="inlineStr">
        <is>
          <t>Review — no exact prior-grantee match</t>
        </is>
      </c>
      <c r="X351" s="806" t="inlineStr">
        <is>
          <t>Review</t>
        </is>
      </c>
      <c r="Y351" s="806" t="inlineStr">
        <is>
          <t>Interest amount needs review</t>
        </is>
      </c>
      <c r="Z351" s="806" t="inlineStr">
        <is>
          <t>Review</t>
        </is>
      </c>
      <c r="AA351" s="807" t="inlineStr">
        <is>
          <t>Oil and Gas Lease — Gregory J. Wiinneke to Jess Harris, III, Inc. (1816/389)</t>
        </is>
      </c>
      <c r="AB351" s="808" t="inlineStr">
        <is>
          <t>Needs source review: grantor source, interest amount</t>
        </is>
      </c>
    </row>
    <row r="352" ht="48" customHeight="1">
      <c r="A352" s="806" t="inlineStr">
        <is>
          <t>2005-007541</t>
        </is>
      </c>
      <c r="B352" s="806" t="n"/>
      <c r="C352" s="806" t="inlineStr">
        <is>
          <t>MD</t>
        </is>
      </c>
      <c r="D352" s="806" t="inlineStr">
        <is>
          <t>1812/121</t>
        </is>
      </c>
      <c r="E352" s="807" t="n">
        <v>38655</v>
      </c>
      <c r="F352" s="808" t="n">
        <v>38658</v>
      </c>
      <c r="G352" s="809" t="inlineStr">
        <is>
          <t>Omega Royalty Co, LLC</t>
        </is>
      </c>
      <c r="H352" s="809" t="inlineStr">
        <is>
          <t>Geotech Production, Inc.,
Jack B. Searle,
Tamara D. Searle</t>
        </is>
      </c>
      <c r="I352" s="810" t="inlineStr">
        <is>
          <t>NW/4 SE/4, S/2 SE/4, SW/4 NE/4 of 31-12N-24W (AOL)</t>
        </is>
      </c>
      <c r="J352" s="814" t="inlineStr">
        <is>
          <t>An undivided 13.62593725/791.47 net acre interest in and to all of the oil, gas and other minerals in 2 sections</t>
        </is>
      </c>
      <c r="K352" s="815" t="inlineStr">
        <is>
          <t>OKCountyRecords: 2005-007541</t>
        </is>
      </c>
      <c r="L352" s="806" t="inlineStr">
        <is>
          <t>Mineral; basis Conv Amt(dec). Gross=tract-map basis.</t>
        </is>
      </c>
      <c r="M352" s="806" t="inlineStr">
        <is>
          <t>CURRENT OWNER SOURCE</t>
        </is>
      </c>
      <c r="N352" s="806" t="n"/>
      <c r="O352" s="806" t="inlineStr">
        <is>
          <t>OUTSIDE LANDS</t>
        </is>
      </c>
      <c r="P352" s="807" t="inlineStr">
        <is>
          <t>Chain — minerals</t>
        </is>
      </c>
      <c r="Q352" s="808" t="inlineStr">
        <is>
          <t>Yes</t>
        </is>
      </c>
      <c r="R352" s="809" t="inlineStr">
        <is>
          <t>No</t>
        </is>
      </c>
      <c r="S352" s="809" t="inlineStr">
        <is>
          <t>Yes</t>
        </is>
      </c>
      <c r="T352" s="810" t="inlineStr">
        <is>
          <t>No</t>
        </is>
      </c>
      <c r="U352" s="814" t="inlineStr">
        <is>
          <t>Yes: 2 (legal supports)</t>
        </is>
      </c>
      <c r="V352" s="815" t="inlineStr">
        <is>
          <t>High</t>
        </is>
      </c>
      <c r="W352" s="806" t="inlineStr">
        <is>
          <t>Yes — prior grantee match</t>
        </is>
      </c>
      <c r="X352" s="806" t="inlineStr">
        <is>
          <t>Yes — on Tract 2 owner list</t>
        </is>
      </c>
      <c r="Y352" s="806" t="inlineStr">
        <is>
          <t>Candidate 0.0172159870241449 (helper — confirm from image)</t>
        </is>
      </c>
      <c r="Z352" s="806" t="inlineStr">
        <is>
          <t>Medium — helper value</t>
        </is>
      </c>
      <c r="AA352" s="807" t="inlineStr">
        <is>
          <t>Mineral Deed — Omega Royalty Co, LLC to Geotech Production, Inc., (1812/121)</t>
        </is>
      </c>
      <c r="AB352" s="808" t="n"/>
    </row>
    <row r="353" ht="96" customHeight="1">
      <c r="A353" s="806" t="inlineStr">
        <is>
          <t>2005-008247</t>
        </is>
      </c>
      <c r="B353" s="806" t="n"/>
      <c r="C353" s="806" t="inlineStr">
        <is>
          <t>ASSN, CONVEYANCE, BILL OF SALE AND MINERAL DEED</t>
        </is>
      </c>
      <c r="D353" s="806" t="inlineStr">
        <is>
          <t>1815/247</t>
        </is>
      </c>
      <c r="E353" s="807" t="n">
        <v>38657</v>
      </c>
      <c r="F353" s="808" t="n">
        <v>38692</v>
      </c>
      <c r="G353" s="809" t="inlineStr">
        <is>
          <t>Bruce H. C. Hill and Ellen S. Hill, HW</t>
        </is>
      </c>
      <c r="H353" s="809" t="inlineStr">
        <is>
          <t>Fredericksburg Royalty, Ltd.</t>
        </is>
      </c>
      <c r="I353" s="810" t="inlineStr">
        <is>
          <t>E/2 NW/4, N/2 NE/4 SW/4, NE/4 SE/4, SE/4 NE/4 of 31-12N-24W (AOL)</t>
        </is>
      </c>
      <c r="J353" s="814" t="inlineStr">
        <is>
          <t>ARTI</t>
        </is>
      </c>
      <c r="K353" s="815" t="inlineStr">
        <is>
          <t>OKCountyRecords: 2005-008247</t>
        </is>
      </c>
      <c r="L353" s="806" t="inlineStr">
        <is>
          <t>Leasehold (non-mineral; excluded from mineral NMA). Gross=tract-map basis.</t>
        </is>
      </c>
      <c r="M353" s="806" t="inlineStr">
        <is>
          <t>Confirm lease effect</t>
        </is>
      </c>
      <c r="N353" s="806" t="n"/>
      <c r="O353" s="806" t="inlineStr">
        <is>
          <t>OUTSIDE LANDS</t>
        </is>
      </c>
      <c r="P353" s="807" t="inlineStr">
        <is>
          <t>Chain — WI/leasehold assignment</t>
        </is>
      </c>
      <c r="Q353" s="808" t="inlineStr">
        <is>
          <t>No</t>
        </is>
      </c>
      <c r="R353" s="809" t="inlineStr">
        <is>
          <t>Yes</t>
        </is>
      </c>
      <c r="S353" s="809" t="inlineStr">
        <is>
          <t>Review</t>
        </is>
      </c>
      <c r="T353" s="810" t="inlineStr">
        <is>
          <t>Yes</t>
        </is>
      </c>
      <c r="U353" s="814" t="inlineStr">
        <is>
          <t>Legal maps to 1, 3, 4, 7, 10; helper says 1, 3, 4, 7, 8</t>
        </is>
      </c>
      <c r="V353" s="815" t="inlineStr">
        <is>
          <t>Review</t>
        </is>
      </c>
      <c r="W353" s="806" t="inlineStr">
        <is>
          <t>Review — no exact prior-grantee match</t>
        </is>
      </c>
      <c r="X353" s="806" t="inlineStr">
        <is>
          <t>Review</t>
        </is>
      </c>
      <c r="Y353" s="806" t="inlineStr">
        <is>
          <t>Interest amount needs review</t>
        </is>
      </c>
      <c r="Z353" s="806" t="inlineStr">
        <is>
          <t>Review</t>
        </is>
      </c>
      <c r="AA353" s="807" t="inlineStr">
        <is>
          <t>Assignment, CONVEYANCE, BILL OF — Bruce H. C. Hill and Ellen S. to Fredericksburg Royalty, Ltd. (1815/247)</t>
        </is>
      </c>
      <c r="AB353" s="808" t="inlineStr">
        <is>
          <t>Needs source review: tract, grantor source, interest amount</t>
        </is>
      </c>
    </row>
    <row r="354" ht="84" customHeight="1">
      <c r="A354" s="806" t="inlineStr">
        <is>
          <t>2005-008523</t>
        </is>
      </c>
      <c r="B354" s="806" t="n">
        <v>42</v>
      </c>
      <c r="C354" s="806" t="inlineStr">
        <is>
          <t>OGL</t>
        </is>
      </c>
      <c r="D354" s="806" t="inlineStr">
        <is>
          <t>1816/376</t>
        </is>
      </c>
      <c r="E354" s="807" t="n">
        <v>38657</v>
      </c>
      <c r="F354" s="808" t="n">
        <v>38701</v>
      </c>
      <c r="G354" s="809" t="inlineStr">
        <is>
          <t>Paul R. Deutsch &amp; Deborah A. Deutsch
3406 NW 59th Terrace
Kansas City, MO 64151</t>
        </is>
      </c>
      <c r="H354" s="809" t="inlineStr">
        <is>
          <t>Jess Harris, III, Inc.
Oklahoma City, OK 73112</t>
        </is>
      </c>
      <c r="I354" s="810" t="inlineStr">
        <is>
          <t>SE/4 SE/4, SW/4 NE/4, W/2 SE/4 of 31-12N-24W</t>
        </is>
      </c>
      <c r="J354" s="811" t="inlineStr">
        <is>
          <t>160 gross acres
3 yrs
1/4th royalty</t>
        </is>
      </c>
      <c r="K354" s="815" t="inlineStr">
        <is>
          <t>OKCountyRecords: 2005-008523</t>
        </is>
      </c>
      <c r="L354" s="806" t="inlineStr">
        <is>
          <t>Leasehold (non-mineral; excluded from mineral NMA). Gross=tract-map basis.</t>
        </is>
      </c>
      <c r="M354" s="806" t="inlineStr">
        <is>
          <t>CURRENT LEASE SOURCE</t>
        </is>
      </c>
      <c r="N354" s="806" t="n"/>
      <c r="O354" s="806" t="inlineStr">
        <is>
          <t>OGL / BASE LEASE</t>
        </is>
      </c>
      <c r="P354" s="807" t="inlineStr">
        <is>
          <t>Chain — leasehold (OGL)</t>
        </is>
      </c>
      <c r="Q354" s="808" t="inlineStr">
        <is>
          <t>No</t>
        </is>
      </c>
      <c r="R354" s="809" t="inlineStr">
        <is>
          <t>Yes</t>
        </is>
      </c>
      <c r="S354" s="809" t="inlineStr">
        <is>
          <t>No</t>
        </is>
      </c>
      <c r="T354" s="810" t="inlineStr">
        <is>
          <t>Yes</t>
        </is>
      </c>
      <c r="U354" s="814" t="inlineStr">
        <is>
          <t>Yes: 2 (legal supports)</t>
        </is>
      </c>
      <c r="V354" s="815" t="inlineStr">
        <is>
          <t>High</t>
        </is>
      </c>
      <c r="W354" s="806" t="inlineStr">
        <is>
          <t>Probable — name-normalized match to Runsheet 118 grantee; confirm</t>
        </is>
      </c>
      <c r="X354" s="806" t="inlineStr">
        <is>
          <t>Review</t>
        </is>
      </c>
      <c r="Y354" s="806" t="inlineStr">
        <is>
          <t>Interest amount needs review</t>
        </is>
      </c>
      <c r="Z354" s="806" t="inlineStr">
        <is>
          <t>Review</t>
        </is>
      </c>
      <c r="AA354" s="807" t="inlineStr">
        <is>
          <t>Oil and Gas Lease — Paul R. Deutsch &amp; Deborah A. D to Jess Harris, III, Inc. (1816/376)</t>
        </is>
      </c>
      <c r="AB354" s="808" t="inlineStr">
        <is>
          <t>Needs source review: grantor source, interest amount</t>
        </is>
      </c>
    </row>
    <row r="355" ht="60" customHeight="1">
      <c r="A355" s="806" t="inlineStr">
        <is>
          <t>2006-000936</t>
        </is>
      </c>
      <c r="B355" s="806" t="n">
        <v>59</v>
      </c>
      <c r="C355" s="806" t="inlineStr">
        <is>
          <t>OGL</t>
        </is>
      </c>
      <c r="D355" s="806" t="inlineStr">
        <is>
          <t>1822/572</t>
        </is>
      </c>
      <c r="E355" s="808" t="n">
        <v>38658</v>
      </c>
      <c r="F355" s="808" t="n">
        <v>38754</v>
      </c>
      <c r="G355" s="809" t="inlineStr">
        <is>
          <t>David S. Silverberg
26 W. 45th
Sioux City, IA 51101</t>
        </is>
      </c>
      <c r="H355" s="809" t="inlineStr">
        <is>
          <t>Jess Harris, III, Inc.
Oklahoma City, OK 73112</t>
        </is>
      </c>
      <c r="I355" s="810" t="inlineStr">
        <is>
          <t>SW/4 NE/4, W/2 SE/4, SE/4 SE/4, ada S/2 SE/4, NW/4 SE/4, SW/4 NE/4 of 31-12N-24W</t>
        </is>
      </c>
      <c r="J355" s="811" t="inlineStr">
        <is>
          <t>160 gross acres
3 yrs
3/16ths royalty
Chain note: source of title — OUTSIDE LANDS 1984-003786 at 611/58, Juanita M. Wolff to David S. Silverberry, covering S/2 SE/4, NW/4 SE/4, SW/4 NE/4 of 31-12N-24W (AOL), interest stated: 1/791.47 interest in 2 sections. Confirm source instrument before relying on this conveyance.</t>
        </is>
      </c>
      <c r="K355" s="815" t="inlineStr">
        <is>
          <t>OKCountyRecords: 2006-000936</t>
        </is>
      </c>
      <c r="L355" s="806" t="inlineStr">
        <is>
          <t>Leasehold (non-mineral; excluded from mineral NMA). Gross=tract-map basis.</t>
        </is>
      </c>
      <c r="M355" s="806" t="inlineStr">
        <is>
          <t>CURRENT LEASE SOURCE</t>
        </is>
      </c>
      <c r="N355" s="806" t="n"/>
      <c r="O355" s="806" t="inlineStr">
        <is>
          <t>OUTSIDE LANDS</t>
        </is>
      </c>
      <c r="P355" s="808" t="inlineStr">
        <is>
          <t>Chain — leasehold (OGL)</t>
        </is>
      </c>
      <c r="Q355" s="808" t="inlineStr">
        <is>
          <t>No</t>
        </is>
      </c>
      <c r="R355" s="809" t="inlineStr">
        <is>
          <t>Yes</t>
        </is>
      </c>
      <c r="S355" s="809" t="inlineStr">
        <is>
          <t>No</t>
        </is>
      </c>
      <c r="T355" s="810" t="inlineStr">
        <is>
          <t>Yes</t>
        </is>
      </c>
      <c r="U355" s="811" t="inlineStr">
        <is>
          <t>Yes: 2 (legal supports)</t>
        </is>
      </c>
      <c r="V355" s="815" t="inlineStr">
        <is>
          <t>High</t>
        </is>
      </c>
      <c r="W355" s="806" t="inlineStr">
        <is>
          <t>Yes — prior grantee match</t>
        </is>
      </c>
      <c r="X355" s="806" t="inlineStr">
        <is>
          <t>Review</t>
        </is>
      </c>
      <c r="Y355" s="806" t="inlineStr">
        <is>
          <t>Interest amount needs review</t>
        </is>
      </c>
      <c r="Z355" s="806" t="inlineStr">
        <is>
          <t>Review</t>
        </is>
      </c>
      <c r="AA355" s="808" t="inlineStr">
        <is>
          <t>Oil and Gas Lease — David S. Silverberg to Jess Harris, III, Inc. (1822/572)</t>
        </is>
      </c>
      <c r="AB355" s="808" t="inlineStr">
        <is>
          <t>Needs source review: interest amount</t>
        </is>
      </c>
    </row>
    <row r="356" ht="60" customHeight="1">
      <c r="A356" s="806" t="inlineStr">
        <is>
          <t>2006-000939</t>
        </is>
      </c>
      <c r="B356" s="806" t="n">
        <v>44</v>
      </c>
      <c r="C356" s="806" t="inlineStr">
        <is>
          <t>OGL</t>
        </is>
      </c>
      <c r="D356" s="806" t="inlineStr">
        <is>
          <t>1822/578</t>
        </is>
      </c>
      <c r="E356" s="807" t="n">
        <v>38658</v>
      </c>
      <c r="F356" s="808" t="n">
        <v>38754</v>
      </c>
      <c r="G356" s="809" t="inlineStr">
        <is>
          <t>Lyle T. Ibeling
740 Herron Court
Waterloo, WI 53594</t>
        </is>
      </c>
      <c r="H356" s="809" t="inlineStr">
        <is>
          <t>Jess Harris, III, Inc.
Oklahoma City, OK 73112</t>
        </is>
      </c>
      <c r="I356" s="813" t="inlineStr">
        <is>
          <t>SW/4 NE/4, W/2 SE/4, SE/4 SE/4, ada S/2 SE/4, NW/4 SE/4, SW/4 NE/4 of 31-12N-24W</t>
        </is>
      </c>
      <c r="J356" s="811" t="inlineStr">
        <is>
          <t>160 gross acres
3 yrs
3/16ths royalty
Chain note: source of title — OUTSIDE LANDS 1982-011144 at 480/72, Barbara J. Bain,
Billy W. Bain to Lyle T. Ibeling, covering S/2 SE/4, NW/4 SE/4, SW/4 NE/4 of 31-12N-24W (AOL), interest stated: 1/791.47 interest in 2 sections. Confirm source instrument before relying on this conveyance.</t>
        </is>
      </c>
      <c r="K356" s="815" t="inlineStr">
        <is>
          <t>OKCountyRecords: 2006-000939</t>
        </is>
      </c>
      <c r="L356" s="806" t="inlineStr">
        <is>
          <t>Leasehold (non-mineral; excluded from mineral NMA). Gross=tract-map basis.</t>
        </is>
      </c>
      <c r="M356" s="806" t="inlineStr">
        <is>
          <t>CURRENT LEASE SOURCE</t>
        </is>
      </c>
      <c r="N356" s="806" t="n"/>
      <c r="O356" s="806" t="inlineStr">
        <is>
          <t>OUTSIDE LANDS</t>
        </is>
      </c>
      <c r="P356" s="807" t="inlineStr">
        <is>
          <t>Chain — leasehold (OGL)</t>
        </is>
      </c>
      <c r="Q356" s="808" t="inlineStr">
        <is>
          <t>No</t>
        </is>
      </c>
      <c r="R356" s="809" t="inlineStr">
        <is>
          <t>Yes</t>
        </is>
      </c>
      <c r="S356" s="809" t="inlineStr">
        <is>
          <t>No</t>
        </is>
      </c>
      <c r="T356" s="813" t="inlineStr">
        <is>
          <t>Yes</t>
        </is>
      </c>
      <c r="U356" s="811" t="inlineStr">
        <is>
          <t>Yes: 2 (legal supports)</t>
        </is>
      </c>
      <c r="V356" s="815" t="inlineStr">
        <is>
          <t>High</t>
        </is>
      </c>
      <c r="W356" s="806" t="inlineStr">
        <is>
          <t>Yes — prior grantee match</t>
        </is>
      </c>
      <c r="X356" s="806" t="inlineStr">
        <is>
          <t>Review</t>
        </is>
      </c>
      <c r="Y356" s="806" t="inlineStr">
        <is>
          <t>Interest amount needs review</t>
        </is>
      </c>
      <c r="Z356" s="806" t="inlineStr">
        <is>
          <t>Review</t>
        </is>
      </c>
      <c r="AA356" s="807" t="inlineStr">
        <is>
          <t>Oil and Gas Lease — Lyle T. Ibeling to Jess Harris, III, Inc. (1822/578)</t>
        </is>
      </c>
      <c r="AB356" s="808" t="inlineStr">
        <is>
          <t>Needs source review: interest amount</t>
        </is>
      </c>
    </row>
    <row r="357" ht="84" customHeight="1">
      <c r="A357" s="806" t="inlineStr">
        <is>
          <t>2006-000937</t>
        </is>
      </c>
      <c r="B357" s="806" t="n">
        <v>43</v>
      </c>
      <c r="C357" s="806" t="inlineStr">
        <is>
          <t>OGL</t>
        </is>
      </c>
      <c r="D357" s="806" t="inlineStr">
        <is>
          <t>1822/574</t>
        </is>
      </c>
      <c r="E357" s="807" t="n">
        <v>38658</v>
      </c>
      <c r="F357" s="808" t="n">
        <v>38754</v>
      </c>
      <c r="G357" s="809" t="inlineStr">
        <is>
          <t>Mary Ellen Sitzmann aka Mary Ellen Silverberg
26 W. 45th
Sioux City, IA 51101</t>
        </is>
      </c>
      <c r="H357" s="809" t="inlineStr">
        <is>
          <t>Jess Harris, III, Inc.
Oklahoma City, OK 73112</t>
        </is>
      </c>
      <c r="I357" s="810" t="inlineStr">
        <is>
          <t>SW/4 NE/4, W/2 SE/4, SE/4 SE/4, ada S/2 SE/4, NW/4 SE/4, SW/4 NE/4 of 31-12N-24W</t>
        </is>
      </c>
      <c r="J357" s="811" t="inlineStr">
        <is>
          <t>160 gross acres
3 yrs
3/16ths royalty</t>
        </is>
      </c>
      <c r="K357" s="815" t="inlineStr">
        <is>
          <t>OKCountyRecords: 2006-000937</t>
        </is>
      </c>
      <c r="L357" s="806" t="inlineStr">
        <is>
          <t>Leasehold (non-mineral; excluded from mineral NMA). Gross=tract-map basis.</t>
        </is>
      </c>
      <c r="M357" s="806" t="inlineStr">
        <is>
          <t>CURRENT LEASE SOURCE</t>
        </is>
      </c>
      <c r="N357" s="806" t="n"/>
      <c r="O357" s="806" t="inlineStr">
        <is>
          <t>OGL / BASE LEASE</t>
        </is>
      </c>
      <c r="P357" s="807" t="inlineStr">
        <is>
          <t>Chain — leasehold (OGL)</t>
        </is>
      </c>
      <c r="Q357" s="808" t="inlineStr">
        <is>
          <t>No</t>
        </is>
      </c>
      <c r="R357" s="809" t="inlineStr">
        <is>
          <t>Yes</t>
        </is>
      </c>
      <c r="S357" s="809" t="inlineStr">
        <is>
          <t>No</t>
        </is>
      </c>
      <c r="T357" s="810" t="inlineStr">
        <is>
          <t>Yes</t>
        </is>
      </c>
      <c r="U357" s="811" t="inlineStr">
        <is>
          <t>Yes: 2 (legal supports)</t>
        </is>
      </c>
      <c r="V357" s="815" t="inlineStr">
        <is>
          <t>High</t>
        </is>
      </c>
      <c r="W357" s="806" t="inlineStr">
        <is>
          <t>Review — no exact prior-grantee match</t>
        </is>
      </c>
      <c r="X357" s="806" t="inlineStr">
        <is>
          <t>Review</t>
        </is>
      </c>
      <c r="Y357" s="806" t="inlineStr">
        <is>
          <t>Interest amount needs review</t>
        </is>
      </c>
      <c r="Z357" s="806" t="inlineStr">
        <is>
          <t>Review</t>
        </is>
      </c>
      <c r="AA357" s="807" t="inlineStr">
        <is>
          <t>Oil and Gas Lease — Mary Ellen Sitzmann aka Mary E to Jess Harris, III, Inc. (1822/574)</t>
        </is>
      </c>
      <c r="AB357" s="808" t="inlineStr">
        <is>
          <t>Needs source review: grantor source, interest amount</t>
        </is>
      </c>
    </row>
    <row r="358" ht="60" customHeight="1">
      <c r="A358" s="806" t="inlineStr">
        <is>
          <t>2006-000776</t>
        </is>
      </c>
      <c r="B358" s="806" t="n"/>
      <c r="C358" s="806" t="inlineStr">
        <is>
          <t>ASSN</t>
        </is>
      </c>
      <c r="D358" s="806" t="inlineStr">
        <is>
          <t>1822/27</t>
        </is>
      </c>
      <c r="E358" s="807" t="n">
        <v>38666</v>
      </c>
      <c r="F358" s="808" t="n">
        <v>38749</v>
      </c>
      <c r="G358" s="809" t="inlineStr">
        <is>
          <t>Jess Harris, III, Inc.
Oklahoma City, OK 73112</t>
        </is>
      </c>
      <c r="H358" s="809" t="inlineStr">
        <is>
          <t>Newfield Exploration Mid-Continent, Inc.
110 West 7th, Ste. 1300
Tulsa, OK 74119</t>
        </is>
      </c>
      <c r="I358" s="810" t="inlineStr">
        <is>
          <t>SW/4 NE/4, W/2 SE/4, SE/4 SE/4 ada S/2 SE/4, NW/4 SE/4, SW/4 NE/4 of 31-12N-24W</t>
        </is>
      </c>
      <c r="J358" s="814" t="inlineStr">
        <is>
          <t>Assigns all right, title and interest in and to the OGL recorded at 1816/386</t>
        </is>
      </c>
      <c r="K358" s="815" t="inlineStr">
        <is>
          <t>OKCountyRecords: 2006-000776</t>
        </is>
      </c>
      <c r="L358" s="806" t="inlineStr">
        <is>
          <t>Leasehold (non-mineral; excluded from mineral NMA). Gross=tract-map basis.</t>
        </is>
      </c>
      <c r="M358" s="806" t="inlineStr">
        <is>
          <t>Confirm lease effect</t>
        </is>
      </c>
      <c r="N358" s="806" t="n"/>
      <c r="O358" s="806" t="inlineStr">
        <is>
          <t>LEASE ASSIGNMENT</t>
        </is>
      </c>
      <c r="P358" s="807" t="inlineStr">
        <is>
          <t>Chain — assignment (WI or minerals — read granting clause)</t>
        </is>
      </c>
      <c r="Q358" s="808" t="inlineStr">
        <is>
          <t>Review</t>
        </is>
      </c>
      <c r="R358" s="809" t="inlineStr">
        <is>
          <t>Yes</t>
        </is>
      </c>
      <c r="S358" s="809" t="inlineStr">
        <is>
          <t>Review</t>
        </is>
      </c>
      <c r="T358" s="810" t="inlineStr">
        <is>
          <t>Yes</t>
        </is>
      </c>
      <c r="U358" s="814" t="inlineStr">
        <is>
          <t>Yes: 2 (legal supports)</t>
        </is>
      </c>
      <c r="V358" s="815" t="inlineStr">
        <is>
          <t>High</t>
        </is>
      </c>
      <c r="W358" s="806" t="inlineStr">
        <is>
          <t>Yes — prior grantee match</t>
        </is>
      </c>
      <c r="X358" s="806" t="inlineStr">
        <is>
          <t>Review</t>
        </is>
      </c>
      <c r="Y358" s="806" t="inlineStr">
        <is>
          <t>Interest amount needs review</t>
        </is>
      </c>
      <c r="Z358" s="806" t="inlineStr">
        <is>
          <t>Review</t>
        </is>
      </c>
      <c r="AA358" s="807" t="inlineStr">
        <is>
          <t>Assignment — Jess Harris, III, Inc. to Newfield Exploration Mid-Conti (1822/27)</t>
        </is>
      </c>
      <c r="AB358" s="808" t="inlineStr">
        <is>
          <t>Needs source review: interest amount</t>
        </is>
      </c>
    </row>
    <row r="359" ht="60" customHeight="1">
      <c r="A359" s="806" t="inlineStr">
        <is>
          <t>2006-000778</t>
        </is>
      </c>
      <c r="B359" s="806" t="n"/>
      <c r="C359" s="806" t="inlineStr">
        <is>
          <t>ASSN</t>
        </is>
      </c>
      <c r="D359" s="806" t="inlineStr">
        <is>
          <t>1822/29</t>
        </is>
      </c>
      <c r="E359" s="807" t="n">
        <v>38666</v>
      </c>
      <c r="F359" s="808" t="n">
        <v>38749</v>
      </c>
      <c r="G359" s="809" t="inlineStr">
        <is>
          <t>Jess Harris, III, Inc.
Oklahoma City, OK 73112</t>
        </is>
      </c>
      <c r="H359" s="809" t="inlineStr">
        <is>
          <t>Newfield Exploration Mid-Continent, Inc.
110 West 7th, Ste. 1300
Tulsa, OK 74119</t>
        </is>
      </c>
      <c r="I359" s="810" t="inlineStr">
        <is>
          <t>SW/4 NE/4, W/2 SE/4, SE/4 SE/4 ada S/2 SE/4, NW/4 SE/4, SW/4 NE/4 of 31-12N-24W</t>
        </is>
      </c>
      <c r="J359" s="814" t="inlineStr">
        <is>
          <t>Assigns all right, title and interest in and to the OGL recorded at 1816/389</t>
        </is>
      </c>
      <c r="K359" s="815" t="inlineStr">
        <is>
          <t>OKCountyRecords: 2006-000778</t>
        </is>
      </c>
      <c r="L359" s="806" t="inlineStr">
        <is>
          <t>Leasehold (non-mineral; excluded from mineral NMA). Gross=tract-map basis.</t>
        </is>
      </c>
      <c r="M359" s="806" t="inlineStr">
        <is>
          <t>Confirm lease effect</t>
        </is>
      </c>
      <c r="N359" s="806" t="n"/>
      <c r="O359" s="806" t="inlineStr">
        <is>
          <t>LEASE ASSIGNMENT</t>
        </is>
      </c>
      <c r="P359" s="807" t="inlineStr">
        <is>
          <t>Chain — assignment (WI or minerals — read granting clause)</t>
        </is>
      </c>
      <c r="Q359" s="808" t="inlineStr">
        <is>
          <t>Review</t>
        </is>
      </c>
      <c r="R359" s="809" t="inlineStr">
        <is>
          <t>Yes</t>
        </is>
      </c>
      <c r="S359" s="809" t="inlineStr">
        <is>
          <t>Review</t>
        </is>
      </c>
      <c r="T359" s="810" t="inlineStr">
        <is>
          <t>Yes</t>
        </is>
      </c>
      <c r="U359" s="814" t="inlineStr">
        <is>
          <t>Yes: 2 (legal supports)</t>
        </is>
      </c>
      <c r="V359" s="815" t="inlineStr">
        <is>
          <t>High</t>
        </is>
      </c>
      <c r="W359" s="806" t="inlineStr">
        <is>
          <t>Yes — prior grantee match</t>
        </is>
      </c>
      <c r="X359" s="806" t="inlineStr">
        <is>
          <t>Review</t>
        </is>
      </c>
      <c r="Y359" s="806" t="inlineStr">
        <is>
          <t>Interest amount needs review</t>
        </is>
      </c>
      <c r="Z359" s="806" t="inlineStr">
        <is>
          <t>Review</t>
        </is>
      </c>
      <c r="AA359" s="807" t="inlineStr">
        <is>
          <t>Assignment — Jess Harris, III, Inc. to Newfield Exploration Mid-Conti (1822/29)</t>
        </is>
      </c>
      <c r="AB359" s="808" t="inlineStr">
        <is>
          <t>Needs source review: interest amount</t>
        </is>
      </c>
    </row>
    <row r="360" ht="96" customHeight="1">
      <c r="A360" s="806" t="inlineStr">
        <is>
          <t>2005-008522</t>
        </is>
      </c>
      <c r="B360" s="806" t="n">
        <v>48</v>
      </c>
      <c r="C360" s="806" t="inlineStr">
        <is>
          <t>OGL</t>
        </is>
      </c>
      <c r="D360" s="806" t="inlineStr">
        <is>
          <t>1816/374</t>
        </is>
      </c>
      <c r="E360" s="807" t="n">
        <v>38670</v>
      </c>
      <c r="F360" s="808" t="n">
        <v>38701</v>
      </c>
      <c r="G360" s="809" t="inlineStr">
        <is>
          <t>Margaret Kirk
1105 West Avenue C
Elk City, OK 73648</t>
        </is>
      </c>
      <c r="H360" s="809" t="inlineStr">
        <is>
          <t>Jess Harris, III, Inc.
Oklahoma City, OK 73112</t>
        </is>
      </c>
      <c r="I360" s="810" t="inlineStr">
        <is>
          <t>Lot 4, S/2 N/2 SW/4 ada S/2 of Lot 3, S/2 NE/4 SW/4, SE/4 SW/4 of 31-12N-24W</t>
        </is>
      </c>
      <c r="J360" s="811" t="inlineStr">
        <is>
          <t>115.3350 gross acres
3 yrs
3/16ths royalty
Chain note: source of title — OUTSIDE LANDS 1984-009873 at 658/241, Mary Margaret Devenas,
Mary Margaret Wilson to The Public, covering SE/4 SW/4 of 31-12N-24W (AOL), interest stated: MARY MARGARET WILSON, now MARY MARGARET DEVENAS, residing
at 1302 Highland Avenue, Waukegan, Illinois 60085. 5.84 acres. Confirm source instrument before relying on this conveyance.</t>
        </is>
      </c>
      <c r="K360" s="815" t="inlineStr">
        <is>
          <t>OKCountyRecords: 2005-008522</t>
        </is>
      </c>
      <c r="L360" s="806" t="inlineStr">
        <is>
          <t>Leasehold (non-mineral; excluded from mineral NMA). Gross=tract-map basis.</t>
        </is>
      </c>
      <c r="M360" s="806" t="inlineStr">
        <is>
          <t>CURRENT LEASE SOURCE</t>
        </is>
      </c>
      <c r="N360" s="806" t="n"/>
      <c r="O360" s="806" t="inlineStr">
        <is>
          <t>OUTSIDE LANDS</t>
        </is>
      </c>
      <c r="P360" s="807" t="inlineStr">
        <is>
          <t>Chain — leasehold (OGL)</t>
        </is>
      </c>
      <c r="Q360" s="808" t="inlineStr">
        <is>
          <t>No</t>
        </is>
      </c>
      <c r="R360" s="809" t="inlineStr">
        <is>
          <t>Yes</t>
        </is>
      </c>
      <c r="S360" s="809" t="inlineStr">
        <is>
          <t>No</t>
        </is>
      </c>
      <c r="T360" s="810" t="inlineStr">
        <is>
          <t>Yes</t>
        </is>
      </c>
      <c r="U360" s="814" t="inlineStr">
        <is>
          <t>Legal maps to 5, 7, 9; helper says 5, 6, 7</t>
        </is>
      </c>
      <c r="V360" s="815" t="inlineStr">
        <is>
          <t>Review</t>
        </is>
      </c>
      <c r="W360" s="806" t="inlineStr">
        <is>
          <t>Probable — name-normalized match to Runsheet 208 grantee; confirm</t>
        </is>
      </c>
      <c r="X360" s="806" t="inlineStr">
        <is>
          <t>Review</t>
        </is>
      </c>
      <c r="Y360" s="806" t="inlineStr">
        <is>
          <t>Interest amount needs review</t>
        </is>
      </c>
      <c r="Z360" s="806" t="inlineStr">
        <is>
          <t>Review</t>
        </is>
      </c>
      <c r="AA360" s="807" t="inlineStr">
        <is>
          <t>Oil and Gas Lease — Margaret Kirk to Jess Harris, III, Inc. (1816/374)</t>
        </is>
      </c>
      <c r="AB360" s="808" t="inlineStr">
        <is>
          <t>Needs source review: tract, grantor source, interest amount</t>
        </is>
      </c>
    </row>
    <row r="361" ht="60" customHeight="1">
      <c r="A361" s="806" t="inlineStr">
        <is>
          <t>2006-000766</t>
        </is>
      </c>
      <c r="B361" s="806" t="n"/>
      <c r="C361" s="806" t="inlineStr">
        <is>
          <t>ASSN of OGL</t>
        </is>
      </c>
      <c r="D361" s="806" t="inlineStr">
        <is>
          <t>1822/17</t>
        </is>
      </c>
      <c r="E361" s="807" t="n">
        <v>38677</v>
      </c>
      <c r="F361" s="808" t="n">
        <v>38749</v>
      </c>
      <c r="G361" s="809" t="inlineStr">
        <is>
          <t>Jess Harris, III, Inc.
Oklahoma City, OK 73112</t>
        </is>
      </c>
      <c r="H361" s="809" t="inlineStr">
        <is>
          <t>Newfield Exploration Mid-Continent, Inc.
110 West 7th, Ste. 1300
Tulsa, OK 74119</t>
        </is>
      </c>
      <c r="I361" s="810" t="inlineStr">
        <is>
          <t>SE/4 SW/4 of 31-12N-24W</t>
        </is>
      </c>
      <c r="J361" s="814" t="inlineStr">
        <is>
          <t>Assigns all right, title and interest in and to the OGL recorded at 1816/352</t>
        </is>
      </c>
      <c r="K361" s="815" t="inlineStr">
        <is>
          <t>OKCountyRecords: 2006-000766</t>
        </is>
      </c>
      <c r="L361" s="806" t="inlineStr">
        <is>
          <t>Leasehold (non-mineral; excluded from mineral NMA). Gross=tract-map basis.</t>
        </is>
      </c>
      <c r="M361" s="806" t="inlineStr">
        <is>
          <t>Confirm lease effect</t>
        </is>
      </c>
      <c r="N361" s="806" t="n"/>
      <c r="O361" s="806" t="inlineStr">
        <is>
          <t>OGL / BASE LEASE</t>
        </is>
      </c>
      <c r="P361" s="807" t="inlineStr">
        <is>
          <t>Chain — leasehold (OGL)</t>
        </is>
      </c>
      <c r="Q361" s="808" t="inlineStr">
        <is>
          <t>No</t>
        </is>
      </c>
      <c r="R361" s="809" t="inlineStr">
        <is>
          <t>Yes</t>
        </is>
      </c>
      <c r="S361" s="809" t="inlineStr">
        <is>
          <t>No</t>
        </is>
      </c>
      <c r="T361" s="810" t="inlineStr">
        <is>
          <t>Yes</t>
        </is>
      </c>
      <c r="U361" s="814" t="inlineStr">
        <is>
          <t>Yes: 5 (legal supports)</t>
        </is>
      </c>
      <c r="V361" s="815" t="inlineStr">
        <is>
          <t>High</t>
        </is>
      </c>
      <c r="W361" s="806" t="inlineStr">
        <is>
          <t>Yes — prior grantee match</t>
        </is>
      </c>
      <c r="X361" s="806" t="inlineStr">
        <is>
          <t>Review</t>
        </is>
      </c>
      <c r="Y361" s="806" t="inlineStr">
        <is>
          <t>Interest amount needs review</t>
        </is>
      </c>
      <c r="Z361" s="806" t="inlineStr">
        <is>
          <t>Review</t>
        </is>
      </c>
      <c r="AA361" s="807" t="inlineStr">
        <is>
          <t>Assignment of Oil and Gas Lease — Jess Harris, III, Inc. to Newfield Exploration Mid-Conti (1822/17)</t>
        </is>
      </c>
      <c r="AB361" s="808" t="inlineStr">
        <is>
          <t>Needs source review: interest amount</t>
        </is>
      </c>
    </row>
    <row r="362" ht="84" customHeight="1">
      <c r="A362" s="806" t="inlineStr">
        <is>
          <t>2006-000938</t>
        </is>
      </c>
      <c r="B362" s="806" t="n">
        <v>45</v>
      </c>
      <c r="C362" s="806" t="inlineStr">
        <is>
          <t>OGL</t>
        </is>
      </c>
      <c r="D362" s="806" t="inlineStr">
        <is>
          <t>1822/576</t>
        </is>
      </c>
      <c r="E362" s="807" t="n">
        <v>38678</v>
      </c>
      <c r="F362" s="808" t="n">
        <v>38754</v>
      </c>
      <c r="G362" s="809" t="inlineStr">
        <is>
          <t>Charles D. Ray
P.O. Box 51608
Midland, TX 79710</t>
        </is>
      </c>
      <c r="H362" s="809" t="inlineStr">
        <is>
          <t>Jess Harris, III, Inc.
Oklahoma City, OK 73112</t>
        </is>
      </c>
      <c r="I362" s="810" t="inlineStr">
        <is>
          <t>E/2 NW/4 of 31-12N-24W</t>
        </is>
      </c>
      <c r="J362" s="811" t="inlineStr">
        <is>
          <t>80 gross acres
3 yrs
1/4th royalty
Chain note: source of title — OUTSIDE LANDS I-1907-002036 at FR2/199, General Land Office to Charles F. Kennett, covering SW/4 NE/4, W/2 SE/4, SE/4 SE/4 of 31-12N-24W (AOL), interest stated: ARTI. Confirm source instrument before relying on this conveyance.</t>
        </is>
      </c>
      <c r="K362" s="815" t="inlineStr">
        <is>
          <t>OKCountyRecords: 2006-000938</t>
        </is>
      </c>
      <c r="L362" s="806" t="inlineStr">
        <is>
          <t>Leasehold (non-mineral; excluded from mineral NMA). Gross=tract-map basis.</t>
        </is>
      </c>
      <c r="M362" s="806" t="inlineStr">
        <is>
          <t>CURRENT LEASE SOURCE</t>
        </is>
      </c>
      <c r="N362" s="806" t="n"/>
      <c r="O362" s="806" t="inlineStr">
        <is>
          <t>OUTSIDE LANDS</t>
        </is>
      </c>
      <c r="P362" s="807" t="inlineStr">
        <is>
          <t>Chain — leasehold (OGL)</t>
        </is>
      </c>
      <c r="Q362" s="808" t="inlineStr">
        <is>
          <t>No</t>
        </is>
      </c>
      <c r="R362" s="809" t="inlineStr">
        <is>
          <t>Yes</t>
        </is>
      </c>
      <c r="S362" s="809" t="inlineStr">
        <is>
          <t>No</t>
        </is>
      </c>
      <c r="T362" s="810" t="inlineStr">
        <is>
          <t>Yes</t>
        </is>
      </c>
      <c r="U362" s="814" t="inlineStr">
        <is>
          <t>Yes: 4 (legal supports)</t>
        </is>
      </c>
      <c r="V362" s="815" t="inlineStr">
        <is>
          <t>High</t>
        </is>
      </c>
      <c r="W362" s="806" t="inlineStr">
        <is>
          <t>Review — no exact prior-grantee match</t>
        </is>
      </c>
      <c r="X362" s="806" t="inlineStr">
        <is>
          <t>Review</t>
        </is>
      </c>
      <c r="Y362" s="806" t="inlineStr">
        <is>
          <t>Interest amount needs review</t>
        </is>
      </c>
      <c r="Z362" s="806" t="inlineStr">
        <is>
          <t>Review</t>
        </is>
      </c>
      <c r="AA362" s="807" t="inlineStr">
        <is>
          <t>Oil and Gas Lease — Charles D. Ray to Jess Harris, III, Inc. (1822/576)</t>
        </is>
      </c>
      <c r="AB362" s="808" t="inlineStr">
        <is>
          <t>Needs source review: grantor source, interest amount</t>
        </is>
      </c>
    </row>
    <row r="363" ht="72" customHeight="1">
      <c r="A363" s="806" t="inlineStr">
        <is>
          <t>2006-000770</t>
        </is>
      </c>
      <c r="B363" s="806" t="n"/>
      <c r="C363" s="806" t="inlineStr">
        <is>
          <t>ASSN</t>
        </is>
      </c>
      <c r="D363" s="806" t="inlineStr">
        <is>
          <t>1822/21</t>
        </is>
      </c>
      <c r="E363" s="807" t="n">
        <v>38686</v>
      </c>
      <c r="F363" s="808" t="n">
        <v>38749</v>
      </c>
      <c r="G363" s="809" t="inlineStr">
        <is>
          <t>Jess Harris, III, Inc.
Oklahoma City, OK 73112</t>
        </is>
      </c>
      <c r="H363" s="809" t="inlineStr">
        <is>
          <t>Newfield Exploration Mid-Continent, Inc.
110 West 7th, Ste. 1300
Tulsa, OK 74119</t>
        </is>
      </c>
      <c r="I363" s="810" t="inlineStr">
        <is>
          <t>Lot 4, S/2 N/2 SW/4 ada S/2 of Lot 3, S/2 NE/4 SW/4, SE/4 SW/4 of 31-12N-24W</t>
        </is>
      </c>
      <c r="J363" s="814" t="inlineStr">
        <is>
          <t>Assigns all right, title and interest in and to the OGL recorded at 1816/374</t>
        </is>
      </c>
      <c r="K363" s="815" t="inlineStr">
        <is>
          <t>OKCountyRecords: 2006-000770</t>
        </is>
      </c>
      <c r="L363" s="806" t="inlineStr">
        <is>
          <t>Leasehold (non-mineral; excluded from mineral NMA). Gross=tract-map basis.</t>
        </is>
      </c>
      <c r="M363" s="806" t="inlineStr">
        <is>
          <t>Confirm lease effect</t>
        </is>
      </c>
      <c r="N363" s="806" t="n"/>
      <c r="O363" s="806" t="inlineStr">
        <is>
          <t>LEASE ASSIGNMENT</t>
        </is>
      </c>
      <c r="P363" s="807" t="inlineStr">
        <is>
          <t>Chain — assignment (WI or minerals — read granting clause)</t>
        </is>
      </c>
      <c r="Q363" s="808" t="inlineStr">
        <is>
          <t>Review</t>
        </is>
      </c>
      <c r="R363" s="809" t="inlineStr">
        <is>
          <t>Yes</t>
        </is>
      </c>
      <c r="S363" s="809" t="inlineStr">
        <is>
          <t>Review</t>
        </is>
      </c>
      <c r="T363" s="810" t="inlineStr">
        <is>
          <t>Yes</t>
        </is>
      </c>
      <c r="U363" s="814" t="inlineStr">
        <is>
          <t>Legal maps to 5, 7, 9; helper says 2, 3, 5, 6, 7</t>
        </is>
      </c>
      <c r="V363" s="815" t="inlineStr">
        <is>
          <t>Review</t>
        </is>
      </c>
      <c r="W363" s="806" t="inlineStr">
        <is>
          <t>Yes — prior grantee match</t>
        </is>
      </c>
      <c r="X363" s="806" t="inlineStr">
        <is>
          <t>Review</t>
        </is>
      </c>
      <c r="Y363" s="806" t="inlineStr">
        <is>
          <t>Interest amount needs review</t>
        </is>
      </c>
      <c r="Z363" s="806" t="inlineStr">
        <is>
          <t>Review</t>
        </is>
      </c>
      <c r="AA363" s="807" t="inlineStr">
        <is>
          <t>Assignment — Jess Harris, III, Inc. to Newfield Exploration Mid-Conti (1822/21)</t>
        </is>
      </c>
      <c r="AB363" s="808" t="inlineStr">
        <is>
          <t>Needs source review: tract, interest amount</t>
        </is>
      </c>
    </row>
    <row r="364" ht="60" customHeight="1">
      <c r="A364" s="806" t="inlineStr">
        <is>
          <t>2006-002436</t>
        </is>
      </c>
      <c r="B364" s="806" t="n"/>
      <c r="C364" s="806" t="inlineStr">
        <is>
          <t>ASSN of OGL</t>
        </is>
      </c>
      <c r="D364" s="806" t="inlineStr">
        <is>
          <t>1830/516</t>
        </is>
      </c>
      <c r="E364" s="807" t="n">
        <v>38687</v>
      </c>
      <c r="F364" s="808" t="n">
        <v>38806</v>
      </c>
      <c r="G364" s="809" t="inlineStr">
        <is>
          <t>Jess Harris, III, Inc.
Oklahoma City, OK 73112</t>
        </is>
      </c>
      <c r="H364" s="809" t="inlineStr">
        <is>
          <t>Newfield Exploration Mid-Continent, Inc.
110 West 7th, Ste. 1300
Tulsa, OK 74119</t>
        </is>
      </c>
      <c r="I364" s="810" t="inlineStr">
        <is>
          <t>SW/4 NE/4, W/2 SE/4, SE/4 SE/4, ada S/2 SE/4, NW/4 SE/4, SW/4 NE/4 of 31-12N-24W</t>
        </is>
      </c>
      <c r="J364" s="811" t="inlineStr">
        <is>
          <t>Assigns all right, title and interest in and to the OGL recorded at 1822/572</t>
        </is>
      </c>
      <c r="K364" s="815" t="inlineStr">
        <is>
          <t>OKCountyRecords: 2006-002436</t>
        </is>
      </c>
      <c r="L364" s="806" t="inlineStr">
        <is>
          <t>Leasehold (non-mineral; excluded from mineral NMA). Gross=tract-map basis.</t>
        </is>
      </c>
      <c r="M364" s="806" t="inlineStr">
        <is>
          <t>Confirm lease effect</t>
        </is>
      </c>
      <c r="N364" s="806" t="n"/>
      <c r="O364" s="806" t="inlineStr">
        <is>
          <t>OGL / BASE LEASE</t>
        </is>
      </c>
      <c r="P364" s="807" t="inlineStr">
        <is>
          <t>Chain — leasehold (OGL)</t>
        </is>
      </c>
      <c r="Q364" s="808" t="inlineStr">
        <is>
          <t>No</t>
        </is>
      </c>
      <c r="R364" s="809" t="inlineStr">
        <is>
          <t>Yes</t>
        </is>
      </c>
      <c r="S364" s="809" t="inlineStr">
        <is>
          <t>No</t>
        </is>
      </c>
      <c r="T364" s="810" t="inlineStr">
        <is>
          <t>Yes</t>
        </is>
      </c>
      <c r="U364" s="811" t="inlineStr">
        <is>
          <t>Yes: 2 (legal supports)</t>
        </is>
      </c>
      <c r="V364" s="815" t="inlineStr">
        <is>
          <t>High</t>
        </is>
      </c>
      <c r="W364" s="806" t="inlineStr">
        <is>
          <t>Yes — prior grantee match</t>
        </is>
      </c>
      <c r="X364" s="806" t="inlineStr">
        <is>
          <t>Review</t>
        </is>
      </c>
      <c r="Y364" s="806" t="inlineStr">
        <is>
          <t>Interest amount needs review</t>
        </is>
      </c>
      <c r="Z364" s="806" t="inlineStr">
        <is>
          <t>Review</t>
        </is>
      </c>
      <c r="AA364" s="807" t="inlineStr">
        <is>
          <t>Assignment of Oil and Gas Lease — Jess Harris, III, Inc. to Newfield Exploration Mid-Conti (1830/516)</t>
        </is>
      </c>
      <c r="AB364" s="808" t="inlineStr">
        <is>
          <t>Needs source review: interest amount</t>
        </is>
      </c>
    </row>
    <row r="365" ht="60" customHeight="1">
      <c r="A365" s="806" t="inlineStr">
        <is>
          <t>2006-002437</t>
        </is>
      </c>
      <c r="B365" s="806" t="n"/>
      <c r="C365" s="806" t="inlineStr">
        <is>
          <t>ASSN of OGL</t>
        </is>
      </c>
      <c r="D365" s="806" t="inlineStr">
        <is>
          <t>1830/517</t>
        </is>
      </c>
      <c r="E365" s="807" t="n">
        <v>38687</v>
      </c>
      <c r="F365" s="808" t="n">
        <v>38806</v>
      </c>
      <c r="G365" s="809" t="inlineStr">
        <is>
          <t>Jess Harris, III, Inc.
Oklahoma City, OK 73112</t>
        </is>
      </c>
      <c r="H365" s="809" t="inlineStr">
        <is>
          <t>Newfield Exploration Mid-Continent, Inc.
110 West 7th, Ste. 1300
Tulsa, OK 74119</t>
        </is>
      </c>
      <c r="I365" s="810" t="inlineStr">
        <is>
          <t>SW/4 NE/4, W/2 SE/4, SE/4 SE/4, ada S/2 SE/4, NW/4 SE/4, SW/4 NE/4 of 31-12N-24W</t>
        </is>
      </c>
      <c r="J365" s="811" t="inlineStr">
        <is>
          <t>Assigns all right, title and interest in and to the OGL recorded at 1822/574</t>
        </is>
      </c>
      <c r="K365" s="815" t="inlineStr">
        <is>
          <t>OKCountyRecords: 2006-002437</t>
        </is>
      </c>
      <c r="L365" s="806" t="inlineStr">
        <is>
          <t>Leasehold (non-mineral; excluded from mineral NMA). Gross=tract-map basis.</t>
        </is>
      </c>
      <c r="M365" s="806" t="inlineStr">
        <is>
          <t>Confirm lease effect</t>
        </is>
      </c>
      <c r="N365" s="806" t="n"/>
      <c r="O365" s="806" t="inlineStr">
        <is>
          <t>OGL / BASE LEASE</t>
        </is>
      </c>
      <c r="P365" s="807" t="inlineStr">
        <is>
          <t>Chain — leasehold (OGL)</t>
        </is>
      </c>
      <c r="Q365" s="808" t="inlineStr">
        <is>
          <t>No</t>
        </is>
      </c>
      <c r="R365" s="809" t="inlineStr">
        <is>
          <t>Yes</t>
        </is>
      </c>
      <c r="S365" s="809" t="inlineStr">
        <is>
          <t>No</t>
        </is>
      </c>
      <c r="T365" s="810" t="inlineStr">
        <is>
          <t>Yes</t>
        </is>
      </c>
      <c r="U365" s="811" t="inlineStr">
        <is>
          <t>Yes: 2 (legal supports)</t>
        </is>
      </c>
      <c r="V365" s="815" t="inlineStr">
        <is>
          <t>High</t>
        </is>
      </c>
      <c r="W365" s="806" t="inlineStr">
        <is>
          <t>Yes — prior grantee match</t>
        </is>
      </c>
      <c r="X365" s="806" t="inlineStr">
        <is>
          <t>Review</t>
        </is>
      </c>
      <c r="Y365" s="806" t="inlineStr">
        <is>
          <t>Interest amount needs review</t>
        </is>
      </c>
      <c r="Z365" s="806" t="inlineStr">
        <is>
          <t>Review</t>
        </is>
      </c>
      <c r="AA365" s="807" t="inlineStr">
        <is>
          <t>Assignment of Oil and Gas Lease — Jess Harris, III, Inc. to Newfield Exploration Mid-Conti (1830/517)</t>
        </is>
      </c>
      <c r="AB365" s="808" t="inlineStr">
        <is>
          <t>Needs source review: interest amount</t>
        </is>
      </c>
    </row>
    <row r="366" ht="108" customHeight="1">
      <c r="A366" s="806" t="inlineStr">
        <is>
          <t>2006-002508</t>
        </is>
      </c>
      <c r="B366" s="806" t="n"/>
      <c r="C366" s="806" t="inlineStr">
        <is>
          <t>Agreement</t>
        </is>
      </c>
      <c r="D366" s="806" t="inlineStr">
        <is>
          <t>1831/55</t>
        </is>
      </c>
      <c r="E366" s="807" t="n">
        <v>38691</v>
      </c>
      <c r="F366" s="808" t="n">
        <v>38807</v>
      </c>
      <c r="G366" s="809" t="inlineStr">
        <is>
          <t>Charles D. Ray</t>
        </is>
      </c>
      <c r="H366" s="809" t="inlineStr">
        <is>
          <t>Jess Harris, III, Inc.</t>
        </is>
      </c>
      <c r="I366" s="810" t="inlineStr">
        <is>
          <t>All of 31-12N-24W</t>
        </is>
      </c>
      <c r="J366" s="811" t="inlineStr">
        <is>
          <t>Fractional Interest 3475/5741969</t>
        </is>
      </c>
      <c r="K366" s="815" t="inlineStr">
        <is>
          <t>OKCountyRecords: 2006-002508</t>
        </is>
      </c>
      <c r="L366" s="806" t="inlineStr">
        <is>
          <t>Other (non-mineral; excluded from mineral NMA). All-section coverage. Gross=tract-map basis.</t>
        </is>
      </c>
      <c r="M366" s="806" t="n"/>
      <c r="N366" s="806" t="n"/>
      <c r="O366" s="806" t="inlineStr">
        <is>
          <t>IGNORE FOR MINERAL OWNERSHIP</t>
        </is>
      </c>
      <c r="P366" s="807" t="inlineStr">
        <is>
          <t>Review — read instrument (type unclear)</t>
        </is>
      </c>
      <c r="Q366" s="808" t="inlineStr">
        <is>
          <t>Review</t>
        </is>
      </c>
      <c r="R366" s="809" t="inlineStr">
        <is>
          <t>Review</t>
        </is>
      </c>
      <c r="S366" s="809" t="inlineStr">
        <is>
          <t>Review</t>
        </is>
      </c>
      <c r="T366" s="810" t="inlineStr">
        <is>
          <t>Review</t>
        </is>
      </c>
      <c r="U366" s="811" t="inlineStr">
        <is>
          <t>Yes: 1, 8 (broad legal)</t>
        </is>
      </c>
      <c r="V366" s="815" t="inlineStr">
        <is>
          <t>Medium</t>
        </is>
      </c>
      <c r="W366" s="806" t="inlineStr">
        <is>
          <t>Review — no exact prior-grantee match</t>
        </is>
      </c>
      <c r="X366" s="806" t="inlineStr">
        <is>
          <t>Review</t>
        </is>
      </c>
      <c r="Y366" s="806" t="inlineStr">
        <is>
          <t>Interest amount needs review</t>
        </is>
      </c>
      <c r="Z366" s="806" t="inlineStr">
        <is>
          <t>Review</t>
        </is>
      </c>
      <c r="AA366" s="807" t="inlineStr">
        <is>
          <t>Agreement — Charles D. Ray to Jess Harris, III, Inc. (1831/55)</t>
        </is>
      </c>
      <c r="AB366" s="808" t="inlineStr">
        <is>
          <t>Needs source review: grantor source, interest amount, instrument type</t>
        </is>
      </c>
    </row>
    <row r="367" ht="84" customHeight="1">
      <c r="A367" s="806" t="inlineStr">
        <is>
          <t>2006-000931</t>
        </is>
      </c>
      <c r="B367" s="806" t="n">
        <v>60</v>
      </c>
      <c r="C367" s="806" t="inlineStr">
        <is>
          <t>OGL</t>
        </is>
      </c>
      <c r="D367" s="806" t="inlineStr">
        <is>
          <t>1822/562</t>
        </is>
      </c>
      <c r="E367" s="807" t="n">
        <v>38693</v>
      </c>
      <c r="F367" s="808" t="n">
        <v>38754</v>
      </c>
      <c r="G367" s="809" t="inlineStr">
        <is>
          <t>Clyde A. Pine
4567 Globe Willow
El Paso, TX 79922</t>
        </is>
      </c>
      <c r="H367" s="809" t="inlineStr">
        <is>
          <t>Jess Harris, III, Inc.
Oklahoma City, OK 73112</t>
        </is>
      </c>
      <c r="I367" s="810" t="inlineStr">
        <is>
          <t>E/2 NW/4 of 31-12N-24W</t>
        </is>
      </c>
      <c r="J367" s="811" t="inlineStr">
        <is>
          <t>80 gross acres
3 yrs
1/4th royalty
Chain note: source of title — OUTSIDE LANDS 1984-002948 at 605/27, Leede Exploration to Robert H. Frazier, 1/3,
Clyde A. Pine, 1/3,
Charles D. Ray, 1/3, covering E/2 NW/4 of 31-12N-24W (AOL), interest stated: An undivided 15.789% of 11% of Grantor's interest in the oil, gas and other minerals. Confirm source instrument before relying on this conveyance.</t>
        </is>
      </c>
      <c r="K367" s="815" t="inlineStr">
        <is>
          <t>OKCountyRecords: 2006-000931</t>
        </is>
      </c>
      <c r="L367" s="806" t="inlineStr">
        <is>
          <t>Leasehold (non-mineral; excluded from mineral NMA). Gross=tract-map basis.</t>
        </is>
      </c>
      <c r="M367" s="806" t="inlineStr">
        <is>
          <t>CURRENT LEASE SOURCE</t>
        </is>
      </c>
      <c r="N367" s="806" t="n"/>
      <c r="O367" s="806" t="inlineStr">
        <is>
          <t>OUTSIDE LANDS</t>
        </is>
      </c>
      <c r="P367" s="807" t="inlineStr">
        <is>
          <t>Chain — leasehold (OGL)</t>
        </is>
      </c>
      <c r="Q367" s="808" t="inlineStr">
        <is>
          <t>No</t>
        </is>
      </c>
      <c r="R367" s="809" t="inlineStr">
        <is>
          <t>Yes</t>
        </is>
      </c>
      <c r="S367" s="809" t="inlineStr">
        <is>
          <t>No</t>
        </is>
      </c>
      <c r="T367" s="810" t="inlineStr">
        <is>
          <t>Yes</t>
        </is>
      </c>
      <c r="U367" s="811" t="inlineStr">
        <is>
          <t>Yes: 4 (legal supports)</t>
        </is>
      </c>
      <c r="V367" s="815" t="inlineStr">
        <is>
          <t>High</t>
        </is>
      </c>
      <c r="W367" s="806" t="inlineStr">
        <is>
          <t>Review — no exact prior-grantee match</t>
        </is>
      </c>
      <c r="X367" s="806" t="inlineStr">
        <is>
          <t>Review</t>
        </is>
      </c>
      <c r="Y367" s="806" t="inlineStr">
        <is>
          <t>Interest amount needs review</t>
        </is>
      </c>
      <c r="Z367" s="806" t="inlineStr">
        <is>
          <t>Review</t>
        </is>
      </c>
      <c r="AA367" s="807" t="inlineStr">
        <is>
          <t>Oil and Gas Lease — Clyde A. Pine to Jess Harris, III, Inc. (1822/562)</t>
        </is>
      </c>
      <c r="AB367" s="808" t="inlineStr">
        <is>
          <t>Needs source review: grantor source, interest amount</t>
        </is>
      </c>
    </row>
    <row r="368" ht="60" customHeight="1">
      <c r="A368" s="806" t="inlineStr">
        <is>
          <t>2006-000153</t>
        </is>
      </c>
      <c r="B368" s="806" t="n"/>
      <c r="C368" s="806" t="inlineStr">
        <is>
          <t>Disclaimer and Quit Clam of Interest</t>
        </is>
      </c>
      <c r="D368" s="806" t="inlineStr">
        <is>
          <t>1819/156</t>
        </is>
      </c>
      <c r="E368" s="807" t="n">
        <v>38694</v>
      </c>
      <c r="F368" s="808" t="n">
        <v>38727</v>
      </c>
      <c r="G368" s="809" t="inlineStr">
        <is>
          <t>Eddie Tom Lakey</t>
        </is>
      </c>
      <c r="H368" s="809" t="inlineStr">
        <is>
          <t>The Public</t>
        </is>
      </c>
      <c r="I368" s="810" t="inlineStr">
        <is>
          <t>The South 32.80 acres in a tract of land described as West 18.20 Chains (72 8/10 Rods) of Lots 1 and 2 also described as the West 18.20 Chains (or 72 8/10 Rods) of the W/2 NW/4, containing 32.8 acres, more or less, of 31-12N-24W</t>
        </is>
      </c>
      <c r="J368" s="814" t="inlineStr">
        <is>
          <t>Disclaiming Party signs this Disclaimer as evidence that he makes no claim to any of the mineral interests in all or any part of the Lands.</t>
        </is>
      </c>
      <c r="K368" s="815" t="inlineStr">
        <is>
          <t>OKCountyRecords: 2006-000153</t>
        </is>
      </c>
      <c r="L368" s="806" t="inlineStr">
        <is>
          <t>Mineral — disclaimer; no interest conveyed. Gross=tract-map basis.</t>
        </is>
      </c>
      <c r="M368" s="806" t="inlineStr">
        <is>
          <t>OK</t>
        </is>
      </c>
      <c r="N368" s="806" t="inlineStr">
        <is>
          <t>Disclaimer — grantor makes no claim to minerals; no interest conveyed (The Public notice).</t>
        </is>
      </c>
      <c r="O368" s="806" t="inlineStr">
        <is>
          <t>MINERAL DEED</t>
        </is>
      </c>
      <c r="P368" s="807" t="inlineStr">
        <is>
          <t>Chain — title support (succession/entity/probate)</t>
        </is>
      </c>
      <c r="Q368" s="808" t="inlineStr">
        <is>
          <t>Yes</t>
        </is>
      </c>
      <c r="R368" s="809" t="inlineStr">
        <is>
          <t>No</t>
        </is>
      </c>
      <c r="S368" s="809" t="inlineStr">
        <is>
          <t>Yes</t>
        </is>
      </c>
      <c r="T368" s="810" t="inlineStr">
        <is>
          <t>No</t>
        </is>
      </c>
      <c r="U368" s="814" t="inlineStr">
        <is>
          <t>Yes: 5 (legal supports)</t>
        </is>
      </c>
      <c r="V368" s="815" t="inlineStr">
        <is>
          <t>High</t>
        </is>
      </c>
      <c r="W368" s="806" t="inlineStr">
        <is>
          <t>Yes — prior grantee match</t>
        </is>
      </c>
      <c r="X368" s="806" t="inlineStr">
        <is>
          <t>Yes — on Tract 5 owner list</t>
        </is>
      </c>
      <c r="Y368" s="806" t="inlineStr">
        <is>
          <t>Interest amount needs review</t>
        </is>
      </c>
      <c r="Z368" s="806" t="inlineStr">
        <is>
          <t>Review</t>
        </is>
      </c>
      <c r="AA368" s="807" t="inlineStr">
        <is>
          <t>Disclaimer and Quit Clam of Inte — Eddie Tom Lakey to The Public (1819/156)</t>
        </is>
      </c>
      <c r="AB368" s="808" t="inlineStr">
        <is>
          <t>Needs source review: interest amount</t>
        </is>
      </c>
    </row>
    <row r="369" ht="84" customHeight="1">
      <c r="A369" s="806" t="inlineStr">
        <is>
          <t>2006-000151</t>
        </is>
      </c>
      <c r="B369" s="806" t="n"/>
      <c r="C369" s="806" t="inlineStr">
        <is>
          <t>Disclaimer</t>
        </is>
      </c>
      <c r="D369" s="806" t="inlineStr">
        <is>
          <t>1819/154</t>
        </is>
      </c>
      <c r="E369" s="807" t="n">
        <v>38698</v>
      </c>
      <c r="F369" s="808" t="n">
        <v>38727</v>
      </c>
      <c r="G369" s="809" t="inlineStr">
        <is>
          <t>O.K. Oil Venture, c/o Greg Winneke</t>
        </is>
      </c>
      <c r="H369" s="809" t="inlineStr">
        <is>
          <t>Publc</t>
        </is>
      </c>
      <c r="I369" s="810" t="inlineStr">
        <is>
          <t>NW/4 SE/4, S/2 SE/4, SW/4 NE/4 of 31-12N-24W (AOL)</t>
        </is>
      </c>
      <c r="J369" s="814" t="inlineStr">
        <is>
          <t>This 1/32 non-participating royalty interest was reserved by Disclaiming Party in 5 separate MDs, all dated March 10, 1983, and recorded in Book 517 at Pages 134 through 138, of the Deed Records of the county and state named above. … Full recital in recorded instrument — see Link.</t>
        </is>
      </c>
      <c r="K369" s="815" t="inlineStr">
        <is>
          <t>OKCountyRecords: 2006-000151</t>
        </is>
      </c>
      <c r="L369" s="806" t="inlineStr">
        <is>
          <t>Other (non-mineral; excluded from mineral NMA). Gross=tract-map basis.</t>
        </is>
      </c>
      <c r="M369" s="806" t="n"/>
      <c r="N369" s="806" t="n"/>
      <c r="O369" s="806" t="inlineStr">
        <is>
          <t>OUTSIDE LANDS</t>
        </is>
      </c>
      <c r="P369" s="807" t="inlineStr">
        <is>
          <t>Chain — title support (succession/entity/probate)</t>
        </is>
      </c>
      <c r="Q369" s="808" t="inlineStr">
        <is>
          <t>Yes</t>
        </is>
      </c>
      <c r="R369" s="809" t="inlineStr">
        <is>
          <t>No</t>
        </is>
      </c>
      <c r="S369" s="809" t="inlineStr">
        <is>
          <t>Yes</t>
        </is>
      </c>
      <c r="T369" s="810" t="inlineStr">
        <is>
          <t>No</t>
        </is>
      </c>
      <c r="U369" s="814" t="inlineStr">
        <is>
          <t>Yes: 2 (legal supports)</t>
        </is>
      </c>
      <c r="V369" s="815" t="inlineStr">
        <is>
          <t>High</t>
        </is>
      </c>
      <c r="W369" s="806" t="inlineStr">
        <is>
          <t>Review — no exact prior-grantee match</t>
        </is>
      </c>
      <c r="X369" s="806" t="inlineStr">
        <is>
          <t>Review</t>
        </is>
      </c>
      <c r="Y369" s="806" t="inlineStr">
        <is>
          <t>Interest amount needs review</t>
        </is>
      </c>
      <c r="Z369" s="806" t="inlineStr">
        <is>
          <t>Review</t>
        </is>
      </c>
      <c r="AA369" s="807" t="inlineStr">
        <is>
          <t>Disclaimer — O.K. Oil Venture, c/o Greg Win to Publc (1819/154)</t>
        </is>
      </c>
      <c r="AB369" s="808" t="inlineStr">
        <is>
          <t>Needs source review: grantor source, interest amount</t>
        </is>
      </c>
    </row>
    <row r="370" ht="96" customHeight="1">
      <c r="A370" s="806" t="inlineStr">
        <is>
          <t>2006-000154</t>
        </is>
      </c>
      <c r="B370" s="806" t="n"/>
      <c r="C370" s="806" t="inlineStr">
        <is>
          <t>Disclaimer and Quit Clam of Interest</t>
        </is>
      </c>
      <c r="D370" s="806" t="inlineStr">
        <is>
          <t>1819/157</t>
        </is>
      </c>
      <c r="E370" s="807" t="n">
        <v>38699</v>
      </c>
      <c r="F370" s="808" t="n">
        <v>38727</v>
      </c>
      <c r="G370" s="809" t="inlineStr">
        <is>
          <t>Glenda A. Palmer, Trustee of the Glenn Douglas Mitchel and Hazel
Pearl Mitchel Trust</t>
        </is>
      </c>
      <c r="H370" s="809" t="inlineStr">
        <is>
          <t>The Public</t>
        </is>
      </c>
      <c r="I370" s="810" t="inlineStr">
        <is>
          <t>E/2 NW/4, N/2 NE/4 SW/4, NE/4 SE/4, SE/4 NE/4 of 31-12N-24W</t>
        </is>
      </c>
      <c r="J370" s="811" t="inlineStr">
        <is>
          <t>Disclaiming Party, signs this Disclaimer as evidence that she makes no claim to any of the mineral interests in all or any part of the Lands by and through the DEC entered in the Matter of the Estate of Glenn Douglass Mitchel, Deceased, Beckham County Probate Case No. PB-2003-37, recorded 11/12/03 in Book 1728 at Page 457 ofthe Roger Mills County Records.</t>
        </is>
      </c>
      <c r="K370" s="815" t="inlineStr">
        <is>
          <t>OKCountyRecords: 2006-000154</t>
        </is>
      </c>
      <c r="L370" s="806" t="inlineStr">
        <is>
          <t>Mineral — disclaimer; no interest conveyed. Gross=tract-map basis.</t>
        </is>
      </c>
      <c r="M370" s="806" t="inlineStr">
        <is>
          <t>OK</t>
        </is>
      </c>
      <c r="N370" s="806" t="inlineStr">
        <is>
          <t>Disclaimer — grantor makes no claim to minerals; no interest conveyed (The Public notice).</t>
        </is>
      </c>
      <c r="O370" s="806" t="inlineStr">
        <is>
          <t>MINERAL DEED</t>
        </is>
      </c>
      <c r="P370" s="807" t="inlineStr">
        <is>
          <t>Chain — title support (succession/entity/probate)</t>
        </is>
      </c>
      <c r="Q370" s="808" t="inlineStr">
        <is>
          <t>Yes</t>
        </is>
      </c>
      <c r="R370" s="809" t="inlineStr">
        <is>
          <t>No</t>
        </is>
      </c>
      <c r="S370" s="809" t="inlineStr">
        <is>
          <t>Yes</t>
        </is>
      </c>
      <c r="T370" s="810" t="inlineStr">
        <is>
          <t>No</t>
        </is>
      </c>
      <c r="U370" s="811" t="inlineStr">
        <is>
          <t>Legal maps to 1, 3, 4, 7, 10; helper says 1, 3, 4, 7, 8</t>
        </is>
      </c>
      <c r="V370" s="815" t="inlineStr">
        <is>
          <t>Review</t>
        </is>
      </c>
      <c r="W370" s="806" t="inlineStr">
        <is>
          <t>Review — no exact prior-grantee match</t>
        </is>
      </c>
      <c r="X370" s="806" t="inlineStr">
        <is>
          <t>Yes — on Tract 3 owner list</t>
        </is>
      </c>
      <c r="Y370" s="806" t="inlineStr">
        <is>
          <t>Interest amount needs review</t>
        </is>
      </c>
      <c r="Z370" s="806" t="inlineStr">
        <is>
          <t>Review</t>
        </is>
      </c>
      <c r="AA370" s="807" t="inlineStr">
        <is>
          <t>Disclaimer and Quit Clam of Inte — Glenda A. Palmer, Trustee of t to The Public (1819/157)</t>
        </is>
      </c>
      <c r="AB370" s="808" t="inlineStr">
        <is>
          <t>Needs source review: tract, grantor source, interest amount</t>
        </is>
      </c>
    </row>
    <row r="371" ht="60" customHeight="1">
      <c r="A371" s="806" t="inlineStr">
        <is>
          <t>2009-000272</t>
        </is>
      </c>
      <c r="B371" s="806" t="n"/>
      <c r="C371" s="806" t="inlineStr">
        <is>
          <t>ASSN</t>
        </is>
      </c>
      <c r="D371" s="806" t="inlineStr">
        <is>
          <t>1945/594</t>
        </is>
      </c>
      <c r="E371" s="807" t="n">
        <v>38701</v>
      </c>
      <c r="F371" s="808" t="n">
        <v>39833</v>
      </c>
      <c r="G371" s="809" t="inlineStr">
        <is>
          <t>Jess Harris, III, Inc.
Oklahoma City, OK 73112</t>
        </is>
      </c>
      <c r="H371" s="809" t="inlineStr">
        <is>
          <t>Newfield Exploration Mid-Continent, Inc.
110 West 7th, Ste. 1300
Tulsa, OK 74119</t>
        </is>
      </c>
      <c r="I371" s="810" t="inlineStr">
        <is>
          <t>SE/4 SE/4, SW/4 NE/4, W/2 SE/4 of 31-12N-24W</t>
        </is>
      </c>
      <c r="J371" s="814" t="inlineStr">
        <is>
          <t>ARTI in OGL at 1822/578</t>
        </is>
      </c>
      <c r="K371" s="815" t="inlineStr">
        <is>
          <t>OKCountyRecords: 2009-000272</t>
        </is>
      </c>
      <c r="L371" s="806" t="inlineStr">
        <is>
          <t>Leasehold (non-mineral; excluded from mineral NMA). Gross=tract-map basis.</t>
        </is>
      </c>
      <c r="M371" s="806" t="inlineStr">
        <is>
          <t>Confirm lease effect</t>
        </is>
      </c>
      <c r="N371" s="806" t="n"/>
      <c r="O371" s="806" t="inlineStr">
        <is>
          <t>LEASE ASSIGNMENT</t>
        </is>
      </c>
      <c r="P371" s="807" t="inlineStr">
        <is>
          <t>Chain — assignment (WI or minerals — read granting clause)</t>
        </is>
      </c>
      <c r="Q371" s="808" t="inlineStr">
        <is>
          <t>Review</t>
        </is>
      </c>
      <c r="R371" s="809" t="inlineStr">
        <is>
          <t>Yes</t>
        </is>
      </c>
      <c r="S371" s="809" t="inlineStr">
        <is>
          <t>Review</t>
        </is>
      </c>
      <c r="T371" s="810" t="inlineStr">
        <is>
          <t>Yes</t>
        </is>
      </c>
      <c r="U371" s="814" t="inlineStr">
        <is>
          <t>Yes: 2 (legal supports)</t>
        </is>
      </c>
      <c r="V371" s="815" t="inlineStr">
        <is>
          <t>High</t>
        </is>
      </c>
      <c r="W371" s="806" t="inlineStr">
        <is>
          <t>Yes — prior grantee match</t>
        </is>
      </c>
      <c r="X371" s="806" t="inlineStr">
        <is>
          <t>Review</t>
        </is>
      </c>
      <c r="Y371" s="806" t="inlineStr">
        <is>
          <t>Interest amount needs review</t>
        </is>
      </c>
      <c r="Z371" s="806" t="inlineStr">
        <is>
          <t>Review</t>
        </is>
      </c>
      <c r="AA371" s="807" t="inlineStr">
        <is>
          <t>Assignment — Jess Harris, III, Inc. to Newfield Exploration Mid-Conti (1945/594)</t>
        </is>
      </c>
      <c r="AB371" s="808" t="inlineStr">
        <is>
          <t>Needs source review: interest amount</t>
        </is>
      </c>
    </row>
    <row r="372" ht="60" customHeight="1">
      <c r="A372" s="806" t="inlineStr">
        <is>
          <t>2006-002438</t>
        </is>
      </c>
      <c r="B372" s="806" t="n"/>
      <c r="C372" s="806" t="inlineStr">
        <is>
          <t>ASSN of OGL</t>
        </is>
      </c>
      <c r="D372" s="806" t="inlineStr">
        <is>
          <t>1830/518</t>
        </is>
      </c>
      <c r="E372" s="807" t="n">
        <v>38702</v>
      </c>
      <c r="F372" s="808" t="n">
        <v>38806</v>
      </c>
      <c r="G372" s="809" t="inlineStr">
        <is>
          <t>Jess Harris, III, Inc.
Oklahoma City, OK 73112</t>
        </is>
      </c>
      <c r="H372" s="809" t="inlineStr">
        <is>
          <t>Newfield Exploration Mid-Continent, Inc.
110 West 7th, Ste. 1300
Tulsa, OK 74119</t>
        </is>
      </c>
      <c r="I372" s="810" t="inlineStr">
        <is>
          <t>E/2 NW/4 of 31-12N-24W</t>
        </is>
      </c>
      <c r="J372" s="811" t="inlineStr">
        <is>
          <t>Assigns all right, title and interest in and to the OGL recorded at 1822/576</t>
        </is>
      </c>
      <c r="K372" s="815" t="inlineStr">
        <is>
          <t>OKCountyRecords: 2006-002438</t>
        </is>
      </c>
      <c r="L372" s="806" t="inlineStr">
        <is>
          <t>Leasehold (non-mineral; excluded from mineral NMA). Gross=tract-map basis.</t>
        </is>
      </c>
      <c r="M372" s="806" t="inlineStr">
        <is>
          <t>Confirm lease effect</t>
        </is>
      </c>
      <c r="N372" s="806" t="n"/>
      <c r="O372" s="806" t="inlineStr">
        <is>
          <t>OGL / BASE LEASE</t>
        </is>
      </c>
      <c r="P372" s="807" t="inlineStr">
        <is>
          <t>Chain — leasehold (OGL)</t>
        </is>
      </c>
      <c r="Q372" s="808" t="inlineStr">
        <is>
          <t>No</t>
        </is>
      </c>
      <c r="R372" s="809" t="inlineStr">
        <is>
          <t>Yes</t>
        </is>
      </c>
      <c r="S372" s="809" t="inlineStr">
        <is>
          <t>No</t>
        </is>
      </c>
      <c r="T372" s="810" t="inlineStr">
        <is>
          <t>Yes</t>
        </is>
      </c>
      <c r="U372" s="811" t="inlineStr">
        <is>
          <t>Yes: 4 (legal supports)</t>
        </is>
      </c>
      <c r="V372" s="815" t="inlineStr">
        <is>
          <t>High</t>
        </is>
      </c>
      <c r="W372" s="806" t="inlineStr">
        <is>
          <t>Yes — prior grantee match</t>
        </is>
      </c>
      <c r="X372" s="806" t="inlineStr">
        <is>
          <t>Review</t>
        </is>
      </c>
      <c r="Y372" s="806" t="inlineStr">
        <is>
          <t>Interest amount needs review</t>
        </is>
      </c>
      <c r="Z372" s="806" t="inlineStr">
        <is>
          <t>Review</t>
        </is>
      </c>
      <c r="AA372" s="807" t="inlineStr">
        <is>
          <t>Assignment of Oil and Gas Lease — Jess Harris, III, Inc. to Newfield Exploration Mid-Conti (1830/518)</t>
        </is>
      </c>
      <c r="AB372" s="808" t="inlineStr">
        <is>
          <t>Needs source review: interest amount</t>
        </is>
      </c>
    </row>
    <row r="373" ht="60" customHeight="1">
      <c r="A373" s="806" t="inlineStr">
        <is>
          <t>2006-000321</t>
        </is>
      </c>
      <c r="B373" s="806" t="n">
        <v>55</v>
      </c>
      <c r="C373" s="806" t="inlineStr">
        <is>
          <t>OGL</t>
        </is>
      </c>
      <c r="D373" s="806" t="inlineStr">
        <is>
          <t>1820/15</t>
        </is>
      </c>
      <c r="E373" s="807" t="n">
        <v>38709</v>
      </c>
      <c r="F373" s="808" t="n">
        <v>38733</v>
      </c>
      <c r="G373" s="809" t="inlineStr">
        <is>
          <t>Myron V. Slobin
2216 Jennings Street
Sioux City, IA 51104</t>
        </is>
      </c>
      <c r="H373" s="809" t="inlineStr">
        <is>
          <t>Devon Energy Production Company, LP
20 N. Broadway, Suite 1500,
Oklahoma City, OK 73102</t>
        </is>
      </c>
      <c r="I373" s="810" t="inlineStr">
        <is>
          <t>NW/4 SE/4, S/2 SE/4, SW/4 NE/4 of 31-12N-24W</t>
        </is>
      </c>
      <c r="J373" s="811" t="inlineStr">
        <is>
          <t>160 gross acres
3 yrs
3/16ths royalty
Chain note: source of title — OUTSIDE LANDS 1982-011142 at 480/70, Billy W. Bain and Barbara J. Bain, HW to Myron V. Slobin, covering S/2 SE/4, NW/4 SE/4, SW/4 NE/4 of 31-12N-24W (AOL), interest stated: 1/791.47 interest in 2 sections. Confirm source instrument before relying on this conveyance.</t>
        </is>
      </c>
      <c r="K373" s="815" t="inlineStr">
        <is>
          <t>OKCountyRecords: 2006-000321</t>
        </is>
      </c>
      <c r="L373" s="806" t="inlineStr">
        <is>
          <t>Leasehold (non-mineral; excluded from mineral NMA). Gross=tract-map basis.</t>
        </is>
      </c>
      <c r="M373" s="806" t="inlineStr">
        <is>
          <t>CURRENT LEASE SOURCE</t>
        </is>
      </c>
      <c r="N373" s="806" t="n"/>
      <c r="O373" s="806" t="inlineStr">
        <is>
          <t>OUTSIDE LANDS</t>
        </is>
      </c>
      <c r="P373" s="807" t="inlineStr">
        <is>
          <t>Chain — leasehold (OGL)</t>
        </is>
      </c>
      <c r="Q373" s="808" t="inlineStr">
        <is>
          <t>No</t>
        </is>
      </c>
      <c r="R373" s="809" t="inlineStr">
        <is>
          <t>Yes</t>
        </is>
      </c>
      <c r="S373" s="809" t="inlineStr">
        <is>
          <t>No</t>
        </is>
      </c>
      <c r="T373" s="810" t="inlineStr">
        <is>
          <t>Yes</t>
        </is>
      </c>
      <c r="U373" s="814" t="inlineStr">
        <is>
          <t>Yes: 2 (legal supports)</t>
        </is>
      </c>
      <c r="V373" s="815" t="inlineStr">
        <is>
          <t>High</t>
        </is>
      </c>
      <c r="W373" s="806" t="inlineStr">
        <is>
          <t>Yes — prior grantee match</t>
        </is>
      </c>
      <c r="X373" s="806" t="inlineStr">
        <is>
          <t>Review</t>
        </is>
      </c>
      <c r="Y373" s="806" t="inlineStr">
        <is>
          <t>Interest amount needs review</t>
        </is>
      </c>
      <c r="Z373" s="806" t="inlineStr">
        <is>
          <t>Review</t>
        </is>
      </c>
      <c r="AA373" s="807" t="inlineStr">
        <is>
          <t>Oil and Gas Lease — Myron V. Slobin to Devon Energy Production Compan (1820/15)</t>
        </is>
      </c>
      <c r="AB373" s="808" t="inlineStr">
        <is>
          <t>Needs source review: interest amount</t>
        </is>
      </c>
    </row>
    <row r="374" ht="180" customHeight="1">
      <c r="A374" s="806" t="inlineStr">
        <is>
          <t>2006-006475</t>
        </is>
      </c>
      <c r="B374" s="806" t="n"/>
      <c r="C374" s="806" t="inlineStr">
        <is>
          <t>Stipulation of Mineral Ownership, Conveyance of Mineral Interests and MD</t>
        </is>
      </c>
      <c r="D374" s="806" t="inlineStr">
        <is>
          <t>1853/546</t>
        </is>
      </c>
      <c r="E374" s="807" t="n">
        <v>38717</v>
      </c>
      <c r="F374" s="808" t="n">
        <v>38982</v>
      </c>
      <c r="G374" s="809" t="inlineStr">
        <is>
          <t>Leede Exploration, a Texas general partnership,
Asarco Oil &amp; Gas Company, Inc.,
COLT Development, L.L.C.,
Roca Development, L.L.C.,
Clyde A. Pine,
Charles D. Ray,
Robert H. Frazier,
Jerry L. Hudgeons,
Thomas A. Morgan</t>
        </is>
      </c>
      <c r="H374" s="809" t="inlineStr">
        <is>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is>
      </c>
      <c r="I374" s="810" t="inlineStr">
        <is>
          <t>E/2 NW/4 of 31-12N-24W</t>
        </is>
      </c>
      <c r="J374" s="814" t="inlineStr">
        <is>
          <t>10.945 NMA</t>
        </is>
      </c>
      <c r="K374" s="815" t="inlineStr">
        <is>
          <t>OKCountyRecords: 2006-006475</t>
        </is>
      </c>
      <c r="L374" s="806" t="inlineStr">
        <is>
          <t>Leasehold (non-mineral; excluded from mineral NMA). Gross=tract-map basis.</t>
        </is>
      </c>
      <c r="M374" s="806" t="inlineStr">
        <is>
          <t>Confirm lease effect</t>
        </is>
      </c>
      <c r="N374" s="806" t="n"/>
      <c r="O374" s="806" t="inlineStr">
        <is>
          <t>MINERAL DEED</t>
        </is>
      </c>
      <c r="P374" s="807" t="inlineStr">
        <is>
          <t>Chain — minerals</t>
        </is>
      </c>
      <c r="Q374" s="808" t="inlineStr">
        <is>
          <t>Yes</t>
        </is>
      </c>
      <c r="R374" s="809" t="inlineStr">
        <is>
          <t>No</t>
        </is>
      </c>
      <c r="S374" s="809" t="inlineStr">
        <is>
          <t>Yes</t>
        </is>
      </c>
      <c r="T374" s="810" t="inlineStr">
        <is>
          <t>No</t>
        </is>
      </c>
      <c r="U374" s="814" t="inlineStr">
        <is>
          <t>Yes: 4 (legal supports)</t>
        </is>
      </c>
      <c r="V374" s="815" t="inlineStr">
        <is>
          <t>High</t>
        </is>
      </c>
      <c r="W374" s="806" t="inlineStr">
        <is>
          <t>Review — no exact prior-grantee match</t>
        </is>
      </c>
      <c r="X374" s="806" t="inlineStr">
        <is>
          <t>Review</t>
        </is>
      </c>
      <c r="Y374" s="806" t="inlineStr">
        <is>
          <t>Interest amount needs review</t>
        </is>
      </c>
      <c r="Z374" s="806" t="inlineStr">
        <is>
          <t>Review</t>
        </is>
      </c>
      <c r="AA374" s="807" t="inlineStr">
        <is>
          <t>Stipulation of Mineral Ownership — Leede Exploration, a Texas gen to O.I.L. Energy, Inc. (its succe (1853/546)</t>
        </is>
      </c>
      <c r="AB374" s="808" t="inlineStr">
        <is>
          <t>Needs source review: grantor source, interest amount</t>
        </is>
      </c>
    </row>
    <row r="375" ht="96" customHeight="1">
      <c r="A375" s="806" t="inlineStr">
        <is>
          <t>2006-001886</t>
        </is>
      </c>
      <c r="B375" s="806" t="n">
        <v>50</v>
      </c>
      <c r="C375" s="806" t="inlineStr">
        <is>
          <t>Memorandum of OGL</t>
        </is>
      </c>
      <c r="D375" s="806" t="inlineStr">
        <is>
          <t>1827/548</t>
        </is>
      </c>
      <c r="E375" s="807" t="n">
        <v>38720</v>
      </c>
      <c r="F375" s="808" t="n">
        <v>38785</v>
      </c>
      <c r="G375" s="809" t="inlineStr">
        <is>
          <t>B. H. C. H. Mineral, Ltd.,
B. H. C. H. Properties, Ltd.
By: Bruce HC. Hill, Presidentof B.H.C.H Properties, Ltd..General Partner of B.H.C.H. Mineral, Ltd.
2601 NW Expressway, Suite 200E
Oklahoma City, OK 73112</t>
        </is>
      </c>
      <c r="H375" s="809" t="inlineStr">
        <is>
          <t>Jess Harris, III, Inc.
Oklahoma City, OK 73112</t>
        </is>
      </c>
      <c r="I375" s="810" t="inlineStr">
        <is>
          <t>E/2 NW/4, N/2 NE/4 SW/4, NE/4 SE/4, SE/4 NE/4 of 31-12N-24W</t>
        </is>
      </c>
      <c r="J375" s="814" t="inlineStr">
        <is>
          <t>3 yrs</t>
        </is>
      </c>
      <c r="K375" s="815" t="inlineStr">
        <is>
          <t>OKCountyRecords: 2006-001886</t>
        </is>
      </c>
      <c r="L375" s="806" t="inlineStr">
        <is>
          <t>Leasehold (non-mineral; excluded from mineral NMA). Gross=tract-map basis.</t>
        </is>
      </c>
      <c r="M375" s="806" t="inlineStr">
        <is>
          <t>CURRENT LEASE SOURCE</t>
        </is>
      </c>
      <c r="N375" s="806" t="n"/>
      <c r="O375" s="806" t="inlineStr">
        <is>
          <t>OGL / BASE LEASE</t>
        </is>
      </c>
      <c r="P375" s="807" t="inlineStr">
        <is>
          <t>Chain — leasehold (ratification/memo)</t>
        </is>
      </c>
      <c r="Q375" s="808" t="inlineStr">
        <is>
          <t>No</t>
        </is>
      </c>
      <c r="R375" s="809" t="inlineStr">
        <is>
          <t>Yes</t>
        </is>
      </c>
      <c r="S375" s="809" t="inlineStr">
        <is>
          <t>No</t>
        </is>
      </c>
      <c r="T375" s="810" t="inlineStr">
        <is>
          <t>Yes</t>
        </is>
      </c>
      <c r="U375" s="814" t="inlineStr">
        <is>
          <t>Legal maps to 1, 3, 4, 7, 10; helper says 1, 3, 4, 7, 8</t>
        </is>
      </c>
      <c r="V375" s="815" t="inlineStr">
        <is>
          <t>Review</t>
        </is>
      </c>
      <c r="W375" s="806" t="inlineStr">
        <is>
          <t>Probable — name-normalized match to Runsheet 255 grantee; confirm</t>
        </is>
      </c>
      <c r="X375" s="806" t="inlineStr">
        <is>
          <t>Review</t>
        </is>
      </c>
      <c r="Y375" s="806" t="inlineStr">
        <is>
          <t>Interest amount needs review</t>
        </is>
      </c>
      <c r="Z375" s="806" t="inlineStr">
        <is>
          <t>Review</t>
        </is>
      </c>
      <c r="AA375" s="807" t="inlineStr">
        <is>
          <t>Memorandum of Oil and Gas Lease — B. H. C. H. Mineral, Ltd., to Jess Harris, III, Inc. (1827/548)</t>
        </is>
      </c>
      <c r="AB375" s="808" t="inlineStr">
        <is>
          <t>Needs source review: tract, grantor source, interest amount</t>
        </is>
      </c>
    </row>
    <row r="376" ht="60" customHeight="1">
      <c r="A376" s="806" t="inlineStr">
        <is>
          <t>2006-000762</t>
        </is>
      </c>
      <c r="B376" s="806" t="n"/>
      <c r="C376" s="806" t="inlineStr">
        <is>
          <t>ASSN</t>
        </is>
      </c>
      <c r="D376" s="806" t="inlineStr">
        <is>
          <t>1822/13</t>
        </is>
      </c>
      <c r="E376" s="807" t="n">
        <v>38723</v>
      </c>
      <c r="F376" s="808" t="n">
        <v>38749</v>
      </c>
      <c r="G376" s="809" t="inlineStr">
        <is>
          <t>Kodiak Production Company</t>
        </is>
      </c>
      <c r="H376" s="809" t="inlineStr">
        <is>
          <t>Newfield Exploration Mid-Continent, Inc.
110 West 7th, Ste. 1300
Tulsa, OK 74119</t>
        </is>
      </c>
      <c r="I376" s="810" t="inlineStr">
        <is>
          <t>Lots 1, 2, N/2 of Lot 3 of 31-12N-24W</t>
        </is>
      </c>
      <c r="J376" s="814" t="inlineStr">
        <is>
          <t>Assigns all right, title and interest in and to the OGL recorded 1737/581</t>
        </is>
      </c>
      <c r="K376" s="815" t="inlineStr">
        <is>
          <t>OKCountyRecords: 2006-000762</t>
        </is>
      </c>
      <c r="L376" s="806" t="inlineStr">
        <is>
          <t>Leasehold (non-mineral; excluded from mineral NMA). Gross=tract-map basis.</t>
        </is>
      </c>
      <c r="M376" s="806" t="inlineStr">
        <is>
          <t>Confirm lease effect</t>
        </is>
      </c>
      <c r="N376" s="806" t="n"/>
      <c r="O376" s="806" t="inlineStr">
        <is>
          <t>LEASE ASSIGNMENT</t>
        </is>
      </c>
      <c r="P376" s="807" t="inlineStr">
        <is>
          <t>Chain — assignment (WI or minerals — read granting clause)</t>
        </is>
      </c>
      <c r="Q376" s="808" t="inlineStr">
        <is>
          <t>Review</t>
        </is>
      </c>
      <c r="R376" s="809" t="inlineStr">
        <is>
          <t>Yes</t>
        </is>
      </c>
      <c r="S376" s="809" t="inlineStr">
        <is>
          <t>Review</t>
        </is>
      </c>
      <c r="T376" s="810" t="inlineStr">
        <is>
          <t>Yes</t>
        </is>
      </c>
      <c r="U376" s="814" t="inlineStr">
        <is>
          <t>Yes: 5 (legal supports)</t>
        </is>
      </c>
      <c r="V376" s="815" t="inlineStr">
        <is>
          <t>High</t>
        </is>
      </c>
      <c r="W376" s="806" t="inlineStr">
        <is>
          <t>Yes — prior grantee match</t>
        </is>
      </c>
      <c r="X376" s="806" t="inlineStr">
        <is>
          <t>Review</t>
        </is>
      </c>
      <c r="Y376" s="806" t="inlineStr">
        <is>
          <t>Interest amount needs review</t>
        </is>
      </c>
      <c r="Z376" s="806" t="inlineStr">
        <is>
          <t>Review</t>
        </is>
      </c>
      <c r="AA376" s="807" t="inlineStr">
        <is>
          <t>Assignment — Kodiak Production Company to Newfield Exploration Mid-Conti (1822/13)</t>
        </is>
      </c>
      <c r="AB376" s="808" t="inlineStr">
        <is>
          <t>Needs source review: interest amount</t>
        </is>
      </c>
    </row>
    <row r="377" ht="96" customHeight="1">
      <c r="A377" s="806" t="inlineStr">
        <is>
          <t>2006-000583</t>
        </is>
      </c>
      <c r="B377" s="806" t="n">
        <v>56</v>
      </c>
      <c r="C377" s="806" t="inlineStr">
        <is>
          <t>OGL</t>
        </is>
      </c>
      <c r="D377" s="806" t="inlineStr">
        <is>
          <t>1821/92</t>
        </is>
      </c>
      <c r="E377" s="807" t="n">
        <v>38726</v>
      </c>
      <c r="F377" s="808" t="n">
        <v>38742</v>
      </c>
      <c r="G377" s="809" t="inlineStr">
        <is>
          <t>Anna Tamise Gibson
P.O. Box 16913
Wichita, KS 67216</t>
        </is>
      </c>
      <c r="H377" s="809" t="inlineStr">
        <is>
          <t>Devon Energy Production Company, LP
20 N. Broadway, Suite 1500,
Oklahoma City, OK 73102</t>
        </is>
      </c>
      <c r="I377" s="810" t="inlineStr">
        <is>
          <t>NW/4 SE/4, S/2 SE/4, SW/4 NE/4 of 31-12N-24W</t>
        </is>
      </c>
      <c r="J377" s="811" t="inlineStr">
        <is>
          <t>160 gross acres
3 yrs
3/16ths royalty
Chain note: source of title — OGL / BASE LEASE 2004-000690 at 1736/496, John W. Bain, Joseph A. Bain and Anna T. Gibson, formerly Williams,
sole and only heirs of Billy W. Bain aka Billy Wayne Bain, deceased
229 North Chemical
Hutchinson, KS 67501
 to R. … Full recital in recorded instrument — see Link.</t>
        </is>
      </c>
      <c r="K377" s="815" t="inlineStr">
        <is>
          <t>OKCountyRecords: 2006-000583</t>
        </is>
      </c>
      <c r="L377" s="806" t="inlineStr">
        <is>
          <t>Leasehold (non-mineral; excluded from mineral NMA). Gross=tract-map basis.</t>
        </is>
      </c>
      <c r="M377" s="806" t="inlineStr">
        <is>
          <t>CURRENT LEASE SOURCE</t>
        </is>
      </c>
      <c r="N377" s="806" t="n"/>
      <c r="O377" s="806" t="inlineStr">
        <is>
          <t>OGL / BASE LEASE</t>
        </is>
      </c>
      <c r="P377" s="807" t="inlineStr">
        <is>
          <t>Chain — leasehold (OGL)</t>
        </is>
      </c>
      <c r="Q377" s="808" t="inlineStr">
        <is>
          <t>No</t>
        </is>
      </c>
      <c r="R377" s="809" t="inlineStr">
        <is>
          <t>Yes</t>
        </is>
      </c>
      <c r="S377" s="809" t="inlineStr">
        <is>
          <t>No</t>
        </is>
      </c>
      <c r="T377" s="810" t="inlineStr">
        <is>
          <t>Yes</t>
        </is>
      </c>
      <c r="U377" s="814" t="inlineStr">
        <is>
          <t>Yes: 2 (legal supports)</t>
        </is>
      </c>
      <c r="V377" s="815" t="inlineStr">
        <is>
          <t>High</t>
        </is>
      </c>
      <c r="W377" s="806" t="inlineStr">
        <is>
          <t>Review — no exact prior-grantee match</t>
        </is>
      </c>
      <c r="X377" s="806" t="inlineStr">
        <is>
          <t>Review</t>
        </is>
      </c>
      <c r="Y377" s="806" t="inlineStr">
        <is>
          <t>Interest amount needs review</t>
        </is>
      </c>
      <c r="Z377" s="806" t="inlineStr">
        <is>
          <t>Review</t>
        </is>
      </c>
      <c r="AA377" s="807" t="inlineStr">
        <is>
          <t>Oil and Gas Lease — Anna Tamise Gibson to Devon Energy Production Compan (1821/92)</t>
        </is>
      </c>
      <c r="AB377" s="808" t="inlineStr">
        <is>
          <t>Needs source review: grantor source, interest amount</t>
        </is>
      </c>
    </row>
    <row r="378" ht="48" customHeight="1">
      <c r="A378" s="806" t="inlineStr">
        <is>
          <t>2006-000870</t>
        </is>
      </c>
      <c r="B378" s="806" t="n"/>
      <c r="C378" s="806" t="inlineStr">
        <is>
          <t>Correction MD</t>
        </is>
      </c>
      <c r="D378" s="806" t="inlineStr">
        <is>
          <t>1822/291</t>
        </is>
      </c>
      <c r="E378" s="807" t="n">
        <v>38733</v>
      </c>
      <c r="F378" s="808" t="n">
        <v>38751</v>
      </c>
      <c r="G378" s="809" t="inlineStr">
        <is>
          <t>Arrowhead Resources, Inc.</t>
        </is>
      </c>
      <c r="H378" s="809" t="inlineStr">
        <is>
          <t>MAP2004-OK</t>
        </is>
      </c>
      <c r="I378" s="810" t="inlineStr">
        <is>
          <t>SE/4 SW/4 of 31-12N-24W</t>
        </is>
      </c>
      <c r="J378" s="811" t="inlineStr">
        <is>
          <t>An undivided 2.5 net mineral acre interest,
This deeds corrects that certain MD filed in Book 1800 at page 453. It is the intention of the Grantor herein, to convey an undivided 2.5 net mineral acres in the above described lands, acquired from Oleta Florene Flanagan, formerly Stewart, a/k/a Oleta Florene Wylie, mineral deed filed in Book 1688, at page 374.</t>
        </is>
      </c>
      <c r="K378" s="815" t="inlineStr">
        <is>
          <t>OKCountyRecords: 2006-000870</t>
        </is>
      </c>
      <c r="L378" s="806" t="inlineStr">
        <is>
          <t>Mineral; basis Conv Amt(dec). Gross=tract-map basis.</t>
        </is>
      </c>
      <c r="M378" s="806" t="inlineStr">
        <is>
          <t>REVIEW</t>
        </is>
      </c>
      <c r="N378" s="806" t="inlineStr">
        <is>
          <t>Conveys 2.5 NMA per notes; conv. dec = 2.5/gross. Verify denominator/tract from image.</t>
        </is>
      </c>
      <c r="O378" s="806" t="inlineStr">
        <is>
          <t>MINERAL DEED</t>
        </is>
      </c>
      <c r="P378" s="807" t="inlineStr">
        <is>
          <t>Chain — minerals</t>
        </is>
      </c>
      <c r="Q378" s="808" t="inlineStr">
        <is>
          <t>Yes</t>
        </is>
      </c>
      <c r="R378" s="809" t="inlineStr">
        <is>
          <t>No</t>
        </is>
      </c>
      <c r="S378" s="809" t="inlineStr">
        <is>
          <t>Yes</t>
        </is>
      </c>
      <c r="T378" s="810" t="inlineStr">
        <is>
          <t>No</t>
        </is>
      </c>
      <c r="U378" s="814" t="inlineStr">
        <is>
          <t>Yes: 5 (legal supports)</t>
        </is>
      </c>
      <c r="V378" s="815" t="inlineStr">
        <is>
          <t>High</t>
        </is>
      </c>
      <c r="W378" s="806" t="inlineStr">
        <is>
          <t>Yes — prior grantee match</t>
        </is>
      </c>
      <c r="X378" s="806" t="inlineStr">
        <is>
          <t>Yes — on Tract 5 owner list</t>
        </is>
      </c>
      <c r="Y378" s="806" t="inlineStr">
        <is>
          <t>Candidate 0.0208333333333333 (helper — confirm from image)</t>
        </is>
      </c>
      <c r="Z378" s="806" t="inlineStr">
        <is>
          <t>Medium — helper value</t>
        </is>
      </c>
      <c r="AA378" s="807" t="inlineStr">
        <is>
          <t>Correction Mineral Deed — Arrowhead Resources, Inc. to MAP2004-OK (1822/291)</t>
        </is>
      </c>
      <c r="AB378" s="808" t="n"/>
    </row>
    <row r="379" ht="84" customHeight="1">
      <c r="A379" s="806" t="inlineStr">
        <is>
          <t>2006-000702</t>
        </is>
      </c>
      <c r="B379" s="806" t="n">
        <v>58</v>
      </c>
      <c r="C379" s="806" t="inlineStr">
        <is>
          <t>OGL</t>
        </is>
      </c>
      <c r="D379" s="806" t="inlineStr">
        <is>
          <t>1821/465</t>
        </is>
      </c>
      <c r="E379" s="807" t="n">
        <v>38733</v>
      </c>
      <c r="F379" s="808" t="n">
        <v>38747</v>
      </c>
      <c r="G379" s="809" t="inlineStr">
        <is>
          <t>James M. Robertson and Rose Elaine Robertson
18402 310th Street
Norman, OK 73072</t>
        </is>
      </c>
      <c r="H379" s="809" t="inlineStr">
        <is>
          <t>Devon Energy Production Company, LP
20 N. Broadway, Suite 1500,
Oklahoma City, OK 73102</t>
        </is>
      </c>
      <c r="I379" s="810" t="inlineStr">
        <is>
          <t>NW/4 SE/4, S/2 SE/4, SW/4 NE/4 of 31-12N-24W</t>
        </is>
      </c>
      <c r="J379" s="811" t="inlineStr">
        <is>
          <t>160 gross acres
18 months
1/4th royalty
Chain note: source of title — MINERAL DEED 1931-000573 at D41/447, Thomas O. Hambrook and Flora E. Hambrook, HW to James G. Hambrook, covering Beginning at the North west corner of the North west quarter of Section Thirty one (31) in Township Twelve (12) North … Full recital in recorded instrument — see Link.</t>
        </is>
      </c>
      <c r="K379" s="815" t="inlineStr">
        <is>
          <t>OKCountyRecords: 2006-000702</t>
        </is>
      </c>
      <c r="L379" s="806" t="inlineStr">
        <is>
          <t>Leasehold (non-mineral; excluded from mineral NMA). Gross=tract-map basis.</t>
        </is>
      </c>
      <c r="M379" s="806" t="inlineStr">
        <is>
          <t>CURRENT LEASE SOURCE</t>
        </is>
      </c>
      <c r="N379" s="806" t="n"/>
      <c r="O379" s="806" t="inlineStr">
        <is>
          <t>OGL / BASE LEASE</t>
        </is>
      </c>
      <c r="P379" s="807" t="inlineStr">
        <is>
          <t>Chain — leasehold (OGL)</t>
        </is>
      </c>
      <c r="Q379" s="808" t="inlineStr">
        <is>
          <t>No</t>
        </is>
      </c>
      <c r="R379" s="809" t="inlineStr">
        <is>
          <t>Yes</t>
        </is>
      </c>
      <c r="S379" s="809" t="inlineStr">
        <is>
          <t>No</t>
        </is>
      </c>
      <c r="T379" s="810" t="inlineStr">
        <is>
          <t>Yes</t>
        </is>
      </c>
      <c r="U379" s="811" t="inlineStr">
        <is>
          <t>Yes: 2 (legal supports)</t>
        </is>
      </c>
      <c r="V379" s="815" t="inlineStr">
        <is>
          <t>High</t>
        </is>
      </c>
      <c r="W379" s="806" t="inlineStr">
        <is>
          <t>Probable — name-normalized match to Runsheet 325 grantee; confirm</t>
        </is>
      </c>
      <c r="X379" s="806" t="inlineStr">
        <is>
          <t>Review</t>
        </is>
      </c>
      <c r="Y379" s="806" t="inlineStr">
        <is>
          <t>Interest amount needs review</t>
        </is>
      </c>
      <c r="Z379" s="806" t="inlineStr">
        <is>
          <t>Review</t>
        </is>
      </c>
      <c r="AA379" s="807" t="inlineStr">
        <is>
          <t>Oil and Gas Lease — James M. Robertson and Rose El to Devon Energy Production Compan (1821/465)</t>
        </is>
      </c>
      <c r="AB379" s="808" t="inlineStr">
        <is>
          <t>Needs source review: grantor source, interest amount</t>
        </is>
      </c>
    </row>
    <row r="380" ht="84" customHeight="1">
      <c r="A380" s="806" t="inlineStr">
        <is>
          <t>2006-002915</t>
        </is>
      </c>
      <c r="B380" s="806" t="n">
        <v>62</v>
      </c>
      <c r="C380" s="806" t="inlineStr">
        <is>
          <t>OGL</t>
        </is>
      </c>
      <c r="D380" s="806" t="inlineStr">
        <is>
          <t>1833/218</t>
        </is>
      </c>
      <c r="E380" s="807" t="n">
        <v>38734</v>
      </c>
      <c r="F380" s="808" t="n">
        <v>38824</v>
      </c>
      <c r="G380" s="809" t="inlineStr">
        <is>
          <t>Ella Pearl Kirk
Box 512
Cheyenne, OK 73628</t>
        </is>
      </c>
      <c r="H380" s="809" t="inlineStr">
        <is>
          <t>Jess Harris, III, Inc.
2601 NW Expressway, Suite 200E
Oklahoma City, OK 73112</t>
        </is>
      </c>
      <c r="I380" s="810" t="inlineStr">
        <is>
          <t>The South 32.80 acres in a tract of land described as W. 18.20 chains (72 8/10 Rods) of Lots 1 &amp; 2 ADA W 18.20 chains (or 72 8/10 Rods) of W/2 NW/4 &amp; W 18.20 chains (or 72 8/10 Rods) of N/2 of Lot 3 ADA W 18.20 chains (or 72 8/10 Rods) of N/2 NW/4 SW/4 of 31-12N-24W</t>
        </is>
      </c>
      <c r="J380" s="811" t="inlineStr">
        <is>
          <t>32.80 gross acres
Three (3) Years
Chain note: source of title — AFFIDAVIT / HEIRSHIP / PROBATE 1923-001306 at MIS12/119, A. H. Douglass to The Public, covering All of 31-12N-24W, interest stated: Affidavit / claim of equity: affiant's ~1/1/1925 block agreement to secure a test well; K. J. … Full recital in recorded instrument — see Link.</t>
        </is>
      </c>
      <c r="K380" s="815" t="inlineStr">
        <is>
          <t>OKCountyRecords: 2006-002915</t>
        </is>
      </c>
      <c r="L380" s="806" t="inlineStr">
        <is>
          <t>Leasehold (non-mineral; excluded from mineral NMA). Gross=tract-map basis.</t>
        </is>
      </c>
      <c r="M380" s="806" t="inlineStr">
        <is>
          <t>CURRENT LEASE SOURCE</t>
        </is>
      </c>
      <c r="N380" s="806" t="n"/>
      <c r="O380" s="806" t="inlineStr">
        <is>
          <t>OGL / BASE LEASE</t>
        </is>
      </c>
      <c r="P380" s="807" t="inlineStr">
        <is>
          <t>Chain — leasehold (OGL)</t>
        </is>
      </c>
      <c r="Q380" s="808" t="inlineStr">
        <is>
          <t>No</t>
        </is>
      </c>
      <c r="R380" s="809" t="inlineStr">
        <is>
          <t>Yes</t>
        </is>
      </c>
      <c r="S380" s="809" t="inlineStr">
        <is>
          <t>No</t>
        </is>
      </c>
      <c r="T380" s="810" t="inlineStr">
        <is>
          <t>Yes</t>
        </is>
      </c>
      <c r="U380" s="811" t="inlineStr">
        <is>
          <t>Yes: 5 (legal supports)</t>
        </is>
      </c>
      <c r="V380" s="815" t="inlineStr">
        <is>
          <t>High</t>
        </is>
      </c>
      <c r="W380" s="806" t="inlineStr">
        <is>
          <t>Review — no exact prior-grantee match</t>
        </is>
      </c>
      <c r="X380" s="806" t="inlineStr">
        <is>
          <t>Review</t>
        </is>
      </c>
      <c r="Y380" s="806" t="inlineStr">
        <is>
          <t>Interest amount needs review</t>
        </is>
      </c>
      <c r="Z380" s="806" t="inlineStr">
        <is>
          <t>Review</t>
        </is>
      </c>
      <c r="AA380" s="807" t="inlineStr">
        <is>
          <t>Oil and Gas Lease — Ella Pearl Kirk to Jess Harris, III, Inc. (1833/218)</t>
        </is>
      </c>
      <c r="AB380" s="808" t="inlineStr">
        <is>
          <t>Needs source review: grantor source, interest amount</t>
        </is>
      </c>
    </row>
    <row r="381" ht="60" customHeight="1">
      <c r="A381" s="806" t="inlineStr">
        <is>
          <t>2006-001930</t>
        </is>
      </c>
      <c r="B381" s="806" t="n"/>
      <c r="C381" s="806" t="inlineStr">
        <is>
          <t>ASSN of OGL</t>
        </is>
      </c>
      <c r="D381" s="806" t="inlineStr">
        <is>
          <t>1828/302</t>
        </is>
      </c>
      <c r="E381" s="807" t="n">
        <v>38737</v>
      </c>
      <c r="F381" s="808" t="n">
        <v>38789</v>
      </c>
      <c r="G381" s="809" t="inlineStr">
        <is>
          <t>Jess Harris, III, Inc.
Oklahoma City, OK 73112</t>
        </is>
      </c>
      <c r="H381" s="809" t="inlineStr">
        <is>
          <t>Newfield Exploration Mid-Continent, Inc.
110 West 7th, Ste. 1300
Tulsa, OK 74119</t>
        </is>
      </c>
      <c r="I381" s="810" t="inlineStr">
        <is>
          <t>E/2 NW/4 of 31-12N-24W</t>
        </is>
      </c>
      <c r="J381" s="811" t="inlineStr">
        <is>
          <t>Assigns all right, title and interest in and to the OGL recorded at 1822/562</t>
        </is>
      </c>
      <c r="K381" s="815" t="inlineStr">
        <is>
          <t>OKCountyRecords: 2006-001930</t>
        </is>
      </c>
      <c r="L381" s="806" t="inlineStr">
        <is>
          <t>Leasehold (non-mineral; excluded from mineral NMA). Gross=tract-map basis.</t>
        </is>
      </c>
      <c r="M381" s="806" t="inlineStr">
        <is>
          <t>Confirm lease effect</t>
        </is>
      </c>
      <c r="N381" s="806" t="n"/>
      <c r="O381" s="806" t="inlineStr">
        <is>
          <t>OGL / BASE LEASE</t>
        </is>
      </c>
      <c r="P381" s="807" t="inlineStr">
        <is>
          <t>Chain — leasehold (OGL)</t>
        </is>
      </c>
      <c r="Q381" s="808" t="inlineStr">
        <is>
          <t>No</t>
        </is>
      </c>
      <c r="R381" s="809" t="inlineStr">
        <is>
          <t>Yes</t>
        </is>
      </c>
      <c r="S381" s="809" t="inlineStr">
        <is>
          <t>No</t>
        </is>
      </c>
      <c r="T381" s="810" t="inlineStr">
        <is>
          <t>Yes</t>
        </is>
      </c>
      <c r="U381" s="811" t="inlineStr">
        <is>
          <t>Yes: 4 (legal supports)</t>
        </is>
      </c>
      <c r="V381" s="815" t="inlineStr">
        <is>
          <t>High</t>
        </is>
      </c>
      <c r="W381" s="806" t="inlineStr">
        <is>
          <t>Yes — prior grantee match</t>
        </is>
      </c>
      <c r="X381" s="806" t="inlineStr">
        <is>
          <t>Review</t>
        </is>
      </c>
      <c r="Y381" s="806" t="inlineStr">
        <is>
          <t>Interest amount needs review</t>
        </is>
      </c>
      <c r="Z381" s="806" t="inlineStr">
        <is>
          <t>Review</t>
        </is>
      </c>
      <c r="AA381" s="807" t="inlineStr">
        <is>
          <t>Assignment of Oil and Gas Lease — Jess Harris, III, Inc. to Newfield Exploration Mid-Conti (1828/302)</t>
        </is>
      </c>
      <c r="AB381" s="808" t="inlineStr">
        <is>
          <t>Needs source review: interest amount</t>
        </is>
      </c>
    </row>
    <row r="382" ht="72" customHeight="1">
      <c r="A382" s="806" t="inlineStr">
        <is>
          <t>2006-002590</t>
        </is>
      </c>
      <c r="B382" s="806" t="n"/>
      <c r="C382" s="806" t="inlineStr">
        <is>
          <t>ASSN of OGL</t>
        </is>
      </c>
      <c r="D382" s="806" t="inlineStr">
        <is>
          <t>1831/229</t>
        </is>
      </c>
      <c r="E382" s="807" t="n">
        <v>38748</v>
      </c>
      <c r="F382" s="808" t="n">
        <v>38810</v>
      </c>
      <c r="G382" s="809" t="inlineStr">
        <is>
          <t>Fleshman Agency, Inc.</t>
        </is>
      </c>
      <c r="H382" s="809" t="inlineStr">
        <is>
          <t>Newfield Exploration Mid-Continent, Inc.
110 West 7th, Ste. 1300
Tulsa, OK 74119</t>
        </is>
      </c>
      <c r="I382" s="810" t="inlineStr">
        <is>
          <t>E/2 NW/4, N/2 NE/4 SW/4, NE/4 SE/4, SE/4 NE/4 of 31-12N-24W</t>
        </is>
      </c>
      <c r="J382" s="814" t="inlineStr">
        <is>
          <t>Assigns all right, title and interest in and to the OGL recorded at 1810/310</t>
        </is>
      </c>
      <c r="K382" s="815" t="inlineStr">
        <is>
          <t>OKCountyRecords: 2006-002590</t>
        </is>
      </c>
      <c r="L382" s="806" t="inlineStr">
        <is>
          <t>Leasehold (non-mineral; excluded from mineral NMA). Gross=tract-map basis.</t>
        </is>
      </c>
      <c r="M382" s="806" t="inlineStr">
        <is>
          <t>Confirm lease effect</t>
        </is>
      </c>
      <c r="N382" s="806" t="n"/>
      <c r="O382" s="806" t="inlineStr">
        <is>
          <t>OGL / BASE LEASE</t>
        </is>
      </c>
      <c r="P382" s="807" t="inlineStr">
        <is>
          <t>Chain — leasehold (OGL)</t>
        </is>
      </c>
      <c r="Q382" s="808" t="inlineStr">
        <is>
          <t>No</t>
        </is>
      </c>
      <c r="R382" s="809" t="inlineStr">
        <is>
          <t>Yes</t>
        </is>
      </c>
      <c r="S382" s="809" t="inlineStr">
        <is>
          <t>No</t>
        </is>
      </c>
      <c r="T382" s="810" t="inlineStr">
        <is>
          <t>Yes</t>
        </is>
      </c>
      <c r="U382" s="814" t="inlineStr">
        <is>
          <t>Legal maps to 1, 3, 4, 7, 10; helper says 1, 3, 4, 7, 8</t>
        </is>
      </c>
      <c r="V382" s="815" t="inlineStr">
        <is>
          <t>Review</t>
        </is>
      </c>
      <c r="W382" s="806" t="inlineStr">
        <is>
          <t>Yes — prior grantee match</t>
        </is>
      </c>
      <c r="X382" s="806" t="inlineStr">
        <is>
          <t>Review</t>
        </is>
      </c>
      <c r="Y382" s="806" t="inlineStr">
        <is>
          <t>Interest amount needs review</t>
        </is>
      </c>
      <c r="Z382" s="806" t="inlineStr">
        <is>
          <t>Review</t>
        </is>
      </c>
      <c r="AA382" s="807" t="inlineStr">
        <is>
          <t>Assignment of Oil and Gas Lease — Fleshman Agency, Inc. to Newfield Exploration Mid-Conti (1831/229)</t>
        </is>
      </c>
      <c r="AB382" s="808" t="inlineStr">
        <is>
          <t>Needs source review: tract, interest amount</t>
        </is>
      </c>
    </row>
    <row r="383" ht="72" customHeight="1">
      <c r="A383" s="806" t="inlineStr">
        <is>
          <t>2006-001349</t>
        </is>
      </c>
      <c r="B383" s="806" t="n"/>
      <c r="C383" s="806" t="inlineStr">
        <is>
          <t>ASSN of OGL</t>
        </is>
      </c>
      <c r="D383" s="806" t="inlineStr">
        <is>
          <t>1825/37</t>
        </is>
      </c>
      <c r="E383" s="807" t="n">
        <v>38748</v>
      </c>
      <c r="F383" s="808" t="n">
        <v>38765</v>
      </c>
      <c r="G383" s="809" t="inlineStr">
        <is>
          <t>Todco Properties, Inc.</t>
        </is>
      </c>
      <c r="H383" s="809" t="inlineStr">
        <is>
          <t>Samson Resources Company
Samson Plaza, Two West Second Street
Tulsa, OK 74103-3103</t>
        </is>
      </c>
      <c r="I383" s="810" t="inlineStr">
        <is>
          <t>E/2 NW/4, N/2 NE/4, NE/4 SE/4, NW/4 SE/4, S/2 NE/4, SE/4 NE/4, SW/4 NE/4 of 31-12N-24W</t>
        </is>
      </c>
      <c r="J383" s="814" t="inlineStr">
        <is>
          <t>ARTI in OGLs at 1817/386, 1817/388</t>
        </is>
      </c>
      <c r="K383" s="815" t="inlineStr">
        <is>
          <t>OKCountyRecords: 2006-001349</t>
        </is>
      </c>
      <c r="L383" s="806" t="inlineStr">
        <is>
          <t>Leasehold (non-mineral; excluded from mineral NMA). Gross=tract-map basis.</t>
        </is>
      </c>
      <c r="M383" s="806" t="inlineStr">
        <is>
          <t>Confirm lease effect</t>
        </is>
      </c>
      <c r="N383" s="806" t="n"/>
      <c r="O383" s="806" t="inlineStr">
        <is>
          <t>OGL / BASE LEASE</t>
        </is>
      </c>
      <c r="P383" s="807" t="inlineStr">
        <is>
          <t>Chain — leasehold (OGL)</t>
        </is>
      </c>
      <c r="Q383" s="808" t="inlineStr">
        <is>
          <t>No</t>
        </is>
      </c>
      <c r="R383" s="809" t="inlineStr">
        <is>
          <t>Yes</t>
        </is>
      </c>
      <c r="S383" s="809" t="inlineStr">
        <is>
          <t>No</t>
        </is>
      </c>
      <c r="T383" s="810" t="inlineStr">
        <is>
          <t>Yes</t>
        </is>
      </c>
      <c r="U383" s="814" t="inlineStr">
        <is>
          <t>Legal maps to 1, 2, 3, 4, 10; helper says 1, 2, 3, 4, 8</t>
        </is>
      </c>
      <c r="V383" s="815" t="inlineStr">
        <is>
          <t>Review</t>
        </is>
      </c>
      <c r="W383" s="806" t="inlineStr">
        <is>
          <t>Yes — prior grantee match</t>
        </is>
      </c>
      <c r="X383" s="806" t="inlineStr">
        <is>
          <t>Review</t>
        </is>
      </c>
      <c r="Y383" s="806" t="inlineStr">
        <is>
          <t>Interest amount needs review</t>
        </is>
      </c>
      <c r="Z383" s="806" t="inlineStr">
        <is>
          <t>Review</t>
        </is>
      </c>
      <c r="AA383" s="807" t="inlineStr">
        <is>
          <t>Assignment of Oil and Gas Lease — Todco Properties, Inc. to Samson Resources Company (1825/37)</t>
        </is>
      </c>
      <c r="AB383" s="808" t="inlineStr">
        <is>
          <t>Needs source review: tract, interest amount</t>
        </is>
      </c>
    </row>
    <row r="384" ht="60" customHeight="1">
      <c r="A384" s="806" t="inlineStr">
        <is>
          <t>2006-002339</t>
        </is>
      </c>
      <c r="B384" s="806" t="n"/>
      <c r="C384" s="806" t="inlineStr">
        <is>
          <t>ASSN of OGLs</t>
        </is>
      </c>
      <c r="D384" s="806" t="inlineStr">
        <is>
          <t>1830/242</t>
        </is>
      </c>
      <c r="E384" s="807" t="n">
        <v>38757</v>
      </c>
      <c r="F384" s="808" t="n">
        <v>38804</v>
      </c>
      <c r="G384" s="809" t="inlineStr">
        <is>
          <t>Axis Exploration, LLC</t>
        </is>
      </c>
      <c r="H384" s="809" t="inlineStr">
        <is>
          <t>EOG Resources, Inc.
3817 N.W. Expressway, Suite 500
Oklahoma City, OK 73112</t>
        </is>
      </c>
      <c r="I384" s="810" t="inlineStr">
        <is>
          <t>NW/4 SE/4, S/2 SE/4, SW/4 NE/4 of 31-12N-24W</t>
        </is>
      </c>
      <c r="J384" s="814" t="inlineStr">
        <is>
          <t>Assigns all right, title and interest in and to the OGL recorded at 1736/193, 1736/195, 1736/197, 1736/199, 1736/496, 1736/588, 1736/590, 1736/596, 1736/598</t>
        </is>
      </c>
      <c r="K384" s="815" t="inlineStr">
        <is>
          <t>OKCountyRecords: 2006-002339</t>
        </is>
      </c>
      <c r="L384" s="806" t="inlineStr">
        <is>
          <t>Leasehold (non-mineral; excluded from mineral NMA). Gross=tract-map basis.</t>
        </is>
      </c>
      <c r="M384" s="806" t="inlineStr">
        <is>
          <t>Confirm lease effect</t>
        </is>
      </c>
      <c r="N384" s="806" t="n"/>
      <c r="O384" s="806" t="inlineStr">
        <is>
          <t>OGL / BASE LEASE</t>
        </is>
      </c>
      <c r="P384" s="807" t="inlineStr">
        <is>
          <t>Chain — leasehold (OGL)</t>
        </is>
      </c>
      <c r="Q384" s="808" t="inlineStr">
        <is>
          <t>No</t>
        </is>
      </c>
      <c r="R384" s="809" t="inlineStr">
        <is>
          <t>Yes</t>
        </is>
      </c>
      <c r="S384" s="809" t="inlineStr">
        <is>
          <t>No</t>
        </is>
      </c>
      <c r="T384" s="810" t="inlineStr">
        <is>
          <t>Yes</t>
        </is>
      </c>
      <c r="U384" s="814" t="inlineStr">
        <is>
          <t>Yes: 2 (legal supports)</t>
        </is>
      </c>
      <c r="V384" s="815" t="inlineStr">
        <is>
          <t>High</t>
        </is>
      </c>
      <c r="W384" s="806" t="inlineStr">
        <is>
          <t>Yes — prior grantee match</t>
        </is>
      </c>
      <c r="X384" s="806" t="inlineStr">
        <is>
          <t>Review</t>
        </is>
      </c>
      <c r="Y384" s="806" t="inlineStr">
        <is>
          <t>Interest amount needs review</t>
        </is>
      </c>
      <c r="Z384" s="806" t="inlineStr">
        <is>
          <t>Review</t>
        </is>
      </c>
      <c r="AA384" s="807" t="inlineStr">
        <is>
          <t>Assignment of Oil and Gas Leases — Axis Exploration, LLC to EOG Resources, Inc. (1830/242)</t>
        </is>
      </c>
      <c r="AB384" s="808" t="inlineStr">
        <is>
          <t>Needs source review: interest amount</t>
        </is>
      </c>
    </row>
    <row r="385" ht="60" customHeight="1">
      <c r="A385" s="806" t="inlineStr">
        <is>
          <t>2009-000273</t>
        </is>
      </c>
      <c r="B385" s="806" t="n"/>
      <c r="C385" s="806" t="inlineStr">
        <is>
          <t>ASSN</t>
        </is>
      </c>
      <c r="D385" s="806" t="inlineStr">
        <is>
          <t>1945/595</t>
        </is>
      </c>
      <c r="E385" s="807" t="n">
        <v>38760</v>
      </c>
      <c r="F385" s="808" t="n">
        <v>39833</v>
      </c>
      <c r="G385" s="809" t="inlineStr">
        <is>
          <t>Jess Harris, III, Inc.
Oklahoma City, OK 73112</t>
        </is>
      </c>
      <c r="H385" s="809" t="inlineStr">
        <is>
          <t>Newfield Exploration Mid-Continent, Inc.
110 West 7th, Ste. 1300
Tulsa, OK 74119</t>
        </is>
      </c>
      <c r="I385" s="810" t="inlineStr">
        <is>
          <t>Lots 1-3 Partial of 31-12N-24W</t>
        </is>
      </c>
      <c r="J385" s="816" t="inlineStr">
        <is>
          <t>ARTI in OGL at 1833/218</t>
        </is>
      </c>
      <c r="K385" s="815" t="inlineStr">
        <is>
          <t>OKCountyRecords: 2009-000273</t>
        </is>
      </c>
      <c r="L385" s="806" t="inlineStr">
        <is>
          <t>Leasehold (non-mineral; excluded from mineral NMA). Gross=tract-map basis.</t>
        </is>
      </c>
      <c r="M385" s="806" t="inlineStr">
        <is>
          <t>Confirm lease effect</t>
        </is>
      </c>
      <c r="N385" s="806" t="n"/>
      <c r="O385" s="806" t="inlineStr">
        <is>
          <t>LEASE ASSIGNMENT</t>
        </is>
      </c>
      <c r="P385" s="807" t="inlineStr">
        <is>
          <t>Chain — assignment (WI or minerals — read granting clause)</t>
        </is>
      </c>
      <c r="Q385" s="808" t="inlineStr">
        <is>
          <t>Review</t>
        </is>
      </c>
      <c r="R385" s="809" t="inlineStr">
        <is>
          <t>Yes</t>
        </is>
      </c>
      <c r="S385" s="809" t="inlineStr">
        <is>
          <t>Review</t>
        </is>
      </c>
      <c r="T385" s="810" t="inlineStr">
        <is>
          <t>Yes</t>
        </is>
      </c>
      <c r="U385" s="816" t="inlineStr">
        <is>
          <t>Yes: 5 (legal supports)</t>
        </is>
      </c>
      <c r="V385" s="815" t="inlineStr">
        <is>
          <t>High</t>
        </is>
      </c>
      <c r="W385" s="806" t="inlineStr">
        <is>
          <t>Yes — prior grantee match</t>
        </is>
      </c>
      <c r="X385" s="806" t="inlineStr">
        <is>
          <t>Review</t>
        </is>
      </c>
      <c r="Y385" s="806" t="inlineStr">
        <is>
          <t>Interest amount needs review</t>
        </is>
      </c>
      <c r="Z385" s="806" t="inlineStr">
        <is>
          <t>Review</t>
        </is>
      </c>
      <c r="AA385" s="807" t="inlineStr">
        <is>
          <t>Assignment — Jess Harris, III, Inc. to Newfield Exploration Mid-Conti (1945/595)</t>
        </is>
      </c>
      <c r="AB385" s="808" t="inlineStr">
        <is>
          <t>Needs source review: interest amount</t>
        </is>
      </c>
    </row>
    <row r="386" ht="96" customHeight="1">
      <c r="A386" s="806" t="inlineStr">
        <is>
          <t>2006-002044</t>
        </is>
      </c>
      <c r="B386" s="806" t="n">
        <v>61</v>
      </c>
      <c r="C386" s="806" t="inlineStr">
        <is>
          <t>OGL</t>
        </is>
      </c>
      <c r="D386" s="806" t="inlineStr">
        <is>
          <t>1829/26</t>
        </is>
      </c>
      <c r="E386" s="807" t="n">
        <v>38760</v>
      </c>
      <c r="F386" s="808" t="n">
        <v>38792</v>
      </c>
      <c r="G386" s="809" t="inlineStr">
        <is>
          <t>The Termo Company
P.O. Box 2767
Long Beach, CA 90801</t>
        </is>
      </c>
      <c r="H386" s="809" t="inlineStr">
        <is>
          <t>Devon Energy Production Company, LP
20 N. Broadway, Suite 1500,
Oklahoma City, OK 73102</t>
        </is>
      </c>
      <c r="I386" s="810" t="inlineStr">
        <is>
          <t>E/2 NW/4, N/2 NE/4 SW/4, NE/4 SE/4, SE/4 NE/4 of 31-12N-24W</t>
        </is>
      </c>
      <c r="J386" s="817" t="inlineStr">
        <is>
          <t>180 gross acres
3 yrs
1/4th royalty
Chain note: source of title — OUTSIDE LANDS 1990-005043 at 1159/225, Termo Company to Hayhurst Oil Properties, Inc., covering NE/4 SE/4, SE/4 NE/4, N/2 NE/4 SW/4, E/2 NW/4 of 31-12N-24W (AOL), interest stated: ARTI. Confirm source instrument before relying on this conveyance.</t>
        </is>
      </c>
      <c r="K386" s="815" t="inlineStr">
        <is>
          <t>OKCountyRecords: 2006-002044</t>
        </is>
      </c>
      <c r="L386" s="806" t="inlineStr">
        <is>
          <t>Leasehold (non-mineral; excluded from mineral NMA). Gross=tract-map basis.</t>
        </is>
      </c>
      <c r="M386" s="806" t="inlineStr">
        <is>
          <t>CURRENT LEASE SOURCE</t>
        </is>
      </c>
      <c r="N386" s="806" t="n"/>
      <c r="O386" s="806" t="inlineStr">
        <is>
          <t>OUTSIDE LANDS</t>
        </is>
      </c>
      <c r="P386" s="807" t="inlineStr">
        <is>
          <t>Chain — leasehold (OGL)</t>
        </is>
      </c>
      <c r="Q386" s="808" t="inlineStr">
        <is>
          <t>No</t>
        </is>
      </c>
      <c r="R386" s="809" t="inlineStr">
        <is>
          <t>Yes</t>
        </is>
      </c>
      <c r="S386" s="809" t="inlineStr">
        <is>
          <t>No</t>
        </is>
      </c>
      <c r="T386" s="810" t="inlineStr">
        <is>
          <t>Yes</t>
        </is>
      </c>
      <c r="U386" s="816" t="inlineStr">
        <is>
          <t>Legal maps to 1, 3, 4, 7, 10; helper says 1, 3, 4, 7, 8</t>
        </is>
      </c>
      <c r="V386" s="815" t="inlineStr">
        <is>
          <t>Review</t>
        </is>
      </c>
      <c r="W386" s="806" t="inlineStr">
        <is>
          <t>Review — no exact prior-grantee match</t>
        </is>
      </c>
      <c r="X386" s="806" t="inlineStr">
        <is>
          <t>Review</t>
        </is>
      </c>
      <c r="Y386" s="806" t="inlineStr">
        <is>
          <t>Interest amount needs review</t>
        </is>
      </c>
      <c r="Z386" s="806" t="inlineStr">
        <is>
          <t>Review</t>
        </is>
      </c>
      <c r="AA386" s="807" t="inlineStr">
        <is>
          <t>Oil and Gas Lease — The Termo Company to Devon Energy Production Compan (1829/26)</t>
        </is>
      </c>
      <c r="AB386" s="808" t="inlineStr">
        <is>
          <t>Needs source review: tract, grantor source, interest amount</t>
        </is>
      </c>
    </row>
    <row r="387" ht="72" customHeight="1">
      <c r="A387" s="806" t="inlineStr">
        <is>
          <t>2006-003963</t>
        </is>
      </c>
      <c r="B387" s="806" t="n"/>
      <c r="C387" s="806" t="inlineStr">
        <is>
          <t>ASSN of OGL</t>
        </is>
      </c>
      <c r="D387" s="806" t="inlineStr">
        <is>
          <t>1839/9</t>
        </is>
      </c>
      <c r="E387" s="807" t="n">
        <v>38769</v>
      </c>
      <c r="F387" s="808" t="n">
        <v>38863</v>
      </c>
      <c r="G387" s="809" t="inlineStr">
        <is>
          <t>Jess Harris, III, Inc.
Oklahoma City, OK 73112</t>
        </is>
      </c>
      <c r="H387" s="809" t="inlineStr">
        <is>
          <t>Newfield Exploration Mid-Continent, Inc.
110 West 7th, Ste. 1300
Tulsa, OK 74119</t>
        </is>
      </c>
      <c r="I387" s="810" t="inlineStr">
        <is>
          <t>E/2 NW/4, N/2 NE/4 SW/4, NE/4 SE/4, SE/4 NE/4 of 31-12N-24W</t>
        </is>
      </c>
      <c r="J387" s="811" t="inlineStr">
        <is>
          <t>Assigns all right, title and interest in and to the OGL recorded at 1827/548</t>
        </is>
      </c>
      <c r="K387" s="815" t="inlineStr">
        <is>
          <t>OKCountyRecords: 2006-003963</t>
        </is>
      </c>
      <c r="L387" s="806" t="inlineStr">
        <is>
          <t>Leasehold (non-mineral; excluded from mineral NMA). Gross=tract-map basis.</t>
        </is>
      </c>
      <c r="M387" s="806" t="inlineStr">
        <is>
          <t>Confirm lease effect</t>
        </is>
      </c>
      <c r="N387" s="806" t="n"/>
      <c r="O387" s="806" t="inlineStr">
        <is>
          <t>OGL / BASE LEASE</t>
        </is>
      </c>
      <c r="P387" s="807" t="inlineStr">
        <is>
          <t>Chain — leasehold (OGL)</t>
        </is>
      </c>
      <c r="Q387" s="808" t="inlineStr">
        <is>
          <t>No</t>
        </is>
      </c>
      <c r="R387" s="809" t="inlineStr">
        <is>
          <t>Yes</t>
        </is>
      </c>
      <c r="S387" s="809" t="inlineStr">
        <is>
          <t>No</t>
        </is>
      </c>
      <c r="T387" s="810" t="inlineStr">
        <is>
          <t>Yes</t>
        </is>
      </c>
      <c r="U387" s="811" t="inlineStr">
        <is>
          <t>Legal maps to 1, 3, 4, 7, 10; helper says 1, 3, 4, 7, 8</t>
        </is>
      </c>
      <c r="V387" s="815" t="inlineStr">
        <is>
          <t>Review</t>
        </is>
      </c>
      <c r="W387" s="806" t="inlineStr">
        <is>
          <t>Yes — prior grantee match</t>
        </is>
      </c>
      <c r="X387" s="806" t="inlineStr">
        <is>
          <t>Review</t>
        </is>
      </c>
      <c r="Y387" s="806" t="inlineStr">
        <is>
          <t>Interest amount needs review</t>
        </is>
      </c>
      <c r="Z387" s="806" t="inlineStr">
        <is>
          <t>Review</t>
        </is>
      </c>
      <c r="AA387" s="807" t="inlineStr">
        <is>
          <t>Assignment of Oil and Gas Lease — Jess Harris, III, Inc. to Newfield Exploration Mid-Conti (1839/9)</t>
        </is>
      </c>
      <c r="AB387" s="808" t="inlineStr">
        <is>
          <t>Needs source review: tract, interest amount</t>
        </is>
      </c>
    </row>
    <row r="388" ht="60" customHeight="1">
      <c r="A388" s="806" t="inlineStr">
        <is>
          <t>2007-002804</t>
        </is>
      </c>
      <c r="B388" s="806" t="n"/>
      <c r="C388" s="806" t="inlineStr">
        <is>
          <t>Correction ASSN of OGLs</t>
        </is>
      </c>
      <c r="D388" s="806" t="inlineStr">
        <is>
          <t>1878/109</t>
        </is>
      </c>
      <c r="E388" s="807" t="n">
        <v>38798</v>
      </c>
      <c r="F388" s="808" t="n">
        <v>39262</v>
      </c>
      <c r="G388" s="809" t="inlineStr">
        <is>
          <t>EOG Resources, Inc.</t>
        </is>
      </c>
      <c r="H388" s="809" t="inlineStr">
        <is>
          <t>Trilogy Oil and Gas, LLC</t>
        </is>
      </c>
      <c r="I388" s="810" t="inlineStr">
        <is>
          <t>NW/4 SE/4, S/2 SE/4, SW/4 NE/4 of 31-12N-24W</t>
        </is>
      </c>
      <c r="J388" s="811" t="inlineStr">
        <is>
          <t>ARTI
ASSN of OGLs dated the 22nd day of March, 2006, but effective as of the 20th day of March, 2006, recorded at Book 1831, Pages 481-483, incorrectly states the description of the A. C. Campbell aka Audy C. Campbell OGL dated January 22, 2004, recorded in Book 1736, Pages 197-198. … Full recital in recorded instrument — see Link.</t>
        </is>
      </c>
      <c r="K388" s="815" t="inlineStr">
        <is>
          <t>OKCountyRecords: 2007-002804</t>
        </is>
      </c>
      <c r="L388" s="806" t="inlineStr">
        <is>
          <t>Leasehold (non-mineral; excluded from mineral NMA). Gross=tract-map basis.</t>
        </is>
      </c>
      <c r="M388" s="806" t="inlineStr">
        <is>
          <t>Confirm lease effect</t>
        </is>
      </c>
      <c r="N388" s="806" t="n"/>
      <c r="O388" s="806" t="inlineStr">
        <is>
          <t>OGL / BASE LEASE</t>
        </is>
      </c>
      <c r="P388" s="807" t="inlineStr">
        <is>
          <t>Chain — leasehold (OGL)</t>
        </is>
      </c>
      <c r="Q388" s="808" t="inlineStr">
        <is>
          <t>No</t>
        </is>
      </c>
      <c r="R388" s="809" t="inlineStr">
        <is>
          <t>Yes</t>
        </is>
      </c>
      <c r="S388" s="809" t="inlineStr">
        <is>
          <t>No</t>
        </is>
      </c>
      <c r="T388" s="810" t="inlineStr">
        <is>
          <t>Yes</t>
        </is>
      </c>
      <c r="U388" s="811" t="inlineStr">
        <is>
          <t>Yes: 2 (legal supports)</t>
        </is>
      </c>
      <c r="V388" s="815" t="inlineStr">
        <is>
          <t>High</t>
        </is>
      </c>
      <c r="W388" s="806" t="inlineStr">
        <is>
          <t>Yes — prior grantee match</t>
        </is>
      </c>
      <c r="X388" s="806" t="inlineStr">
        <is>
          <t>Review</t>
        </is>
      </c>
      <c r="Y388" s="806" t="inlineStr">
        <is>
          <t>Interest amount needs review</t>
        </is>
      </c>
      <c r="Z388" s="806" t="inlineStr">
        <is>
          <t>Review</t>
        </is>
      </c>
      <c r="AA388" s="807" t="inlineStr">
        <is>
          <t>Correction Assignment of Oil and — EOG Resources, Inc. to Trilogy Oil and Gas, LLC (1878/109)</t>
        </is>
      </c>
      <c r="AB388" s="808" t="inlineStr">
        <is>
          <t>Needs source review: interest amount</t>
        </is>
      </c>
    </row>
    <row r="389" ht="60" customHeight="1">
      <c r="A389" s="806" t="inlineStr">
        <is>
          <t>2006-002685</t>
        </is>
      </c>
      <c r="B389" s="806" t="n"/>
      <c r="C389" s="806" t="inlineStr">
        <is>
          <t>Partial ASSN of OGLs</t>
        </is>
      </c>
      <c r="D389" s="806" t="inlineStr">
        <is>
          <t>1831/481</t>
        </is>
      </c>
      <c r="E389" s="807" t="n">
        <v>38798</v>
      </c>
      <c r="F389" s="808" t="n">
        <v>38813</v>
      </c>
      <c r="G389" s="809" t="inlineStr">
        <is>
          <t>EOG Resources, Inc.</t>
        </is>
      </c>
      <c r="H389" s="809" t="inlineStr">
        <is>
          <t>Trilogy Oil &amp; Gas, LLC
P.O. Box 280235
Lakewood, CO 80228</t>
        </is>
      </c>
      <c r="I389" s="810" t="inlineStr">
        <is>
          <t>NW/4 SE/4, S/2 SE/4, SW/4 NE/4 of 31-12N-24W</t>
        </is>
      </c>
      <c r="J389" s="811" t="inlineStr">
        <is>
          <t>an undivided 40 net
acres in OGLs at 1736/596-597, 1736/598-599, 1736/193-194, 1824/181-182, 1736/195-196, 1736/199-200, 1736/496-497, 1736/588-589, 1736/590-591, 1736/197-198</t>
        </is>
      </c>
      <c r="K389" s="815" t="inlineStr">
        <is>
          <t>OKCountyRecords: 2006-002685</t>
        </is>
      </c>
      <c r="L389" s="806" t="inlineStr">
        <is>
          <t>Leasehold (non-mineral; excluded from mineral NMA). Gross=tract-map basis.</t>
        </is>
      </c>
      <c r="M389" s="806" t="inlineStr">
        <is>
          <t>Confirm lease effect</t>
        </is>
      </c>
      <c r="N389" s="806" t="n"/>
      <c r="O389" s="806" t="inlineStr">
        <is>
          <t>OGL / BASE LEASE</t>
        </is>
      </c>
      <c r="P389" s="807" t="inlineStr">
        <is>
          <t>Chain — leasehold (OGL)</t>
        </is>
      </c>
      <c r="Q389" s="808" t="inlineStr">
        <is>
          <t>No</t>
        </is>
      </c>
      <c r="R389" s="809" t="inlineStr">
        <is>
          <t>Yes</t>
        </is>
      </c>
      <c r="S389" s="809" t="inlineStr">
        <is>
          <t>No</t>
        </is>
      </c>
      <c r="T389" s="810" t="inlineStr">
        <is>
          <t>Yes</t>
        </is>
      </c>
      <c r="U389" s="814" t="inlineStr">
        <is>
          <t>Yes: 2 (legal supports)</t>
        </is>
      </c>
      <c r="V389" s="815" t="inlineStr">
        <is>
          <t>High</t>
        </is>
      </c>
      <c r="W389" s="806" t="inlineStr">
        <is>
          <t>Yes — prior grantee match</t>
        </is>
      </c>
      <c r="X389" s="806" t="inlineStr">
        <is>
          <t>Review</t>
        </is>
      </c>
      <c r="Y389" s="806" t="inlineStr">
        <is>
          <t>Interest amount needs review</t>
        </is>
      </c>
      <c r="Z389" s="806" t="inlineStr">
        <is>
          <t>Review</t>
        </is>
      </c>
      <c r="AA389" s="807" t="inlineStr">
        <is>
          <t>Partial Assignment of Oil and Ga — EOG Resources, Inc. to Trilogy Oil &amp; Gas, LLC (1831/481)</t>
        </is>
      </c>
      <c r="AB389" s="808" t="inlineStr">
        <is>
          <t>Needs source review: interest amount</t>
        </is>
      </c>
    </row>
    <row r="390" ht="60" customHeight="1">
      <c r="A390" s="806" t="inlineStr">
        <is>
          <t>2006-003765</t>
        </is>
      </c>
      <c r="B390" s="806" t="n"/>
      <c r="C390" s="806" t="inlineStr">
        <is>
          <t>MD</t>
        </is>
      </c>
      <c r="D390" s="806" t="inlineStr">
        <is>
          <t>1838/136</t>
        </is>
      </c>
      <c r="E390" s="807" t="n">
        <v>38855</v>
      </c>
      <c r="F390" s="808" t="n">
        <v>38856</v>
      </c>
      <c r="G390" s="809" t="inlineStr">
        <is>
          <t>G. &amp; T. Partnership</t>
        </is>
      </c>
      <c r="H390" s="809" t="inlineStr">
        <is>
          <t>Datt Investment Company,
Four A. Investments</t>
        </is>
      </c>
      <c r="I390" s="810" t="inlineStr">
        <is>
          <t>NW/4 SE/4, S/2 SE/4, SW/4 NE/4 of 31-12N-24W (AOL)</t>
        </is>
      </c>
      <c r="J390" s="811" t="inlineStr">
        <is>
          <t>ARTI, It is the Intent to convey equally All Grantor's mineral interest acquired in MD 1783/306, recorded in Roger Mills County, Oklahoma.</t>
        </is>
      </c>
      <c r="K390" s="815" t="inlineStr">
        <is>
          <t>OKCountyRecords: 2006-003765</t>
        </is>
      </c>
      <c r="L390" s="806" t="inlineStr">
        <is>
          <t>Mineral; basis Conv Amt(dec). Gross=tract-map basis.</t>
        </is>
      </c>
      <c r="M390" s="806" t="inlineStr">
        <is>
          <t>CURRENT OWNER SOURCE</t>
        </is>
      </c>
      <c r="N390" s="806" t="n"/>
      <c r="O390" s="806" t="inlineStr">
        <is>
          <t>OUTSIDE LANDS</t>
        </is>
      </c>
      <c r="P390" s="807" t="inlineStr">
        <is>
          <t>Chain — minerals</t>
        </is>
      </c>
      <c r="Q390" s="808" t="inlineStr">
        <is>
          <t>Yes</t>
        </is>
      </c>
      <c r="R390" s="809" t="inlineStr">
        <is>
          <t>No</t>
        </is>
      </c>
      <c r="S390" s="809" t="inlineStr">
        <is>
          <t>Yes</t>
        </is>
      </c>
      <c r="T390" s="810" t="inlineStr">
        <is>
          <t>No</t>
        </is>
      </c>
      <c r="U390" s="811" t="inlineStr">
        <is>
          <t>Yes: 2 (legal supports)</t>
        </is>
      </c>
      <c r="V390" s="815" t="inlineStr">
        <is>
          <t>High</t>
        </is>
      </c>
      <c r="W390" s="806" t="inlineStr">
        <is>
          <t>Review — no exact prior-grantee match</t>
        </is>
      </c>
      <c r="X390" s="806" t="inlineStr">
        <is>
          <t>Yes — on Tract 2 owner list</t>
        </is>
      </c>
      <c r="Y390" s="806" t="inlineStr">
        <is>
          <t>Candidate 1 (helper — confirm from image)</t>
        </is>
      </c>
      <c r="Z390" s="806" t="inlineStr">
        <is>
          <t>Medium — helper value</t>
        </is>
      </c>
      <c r="AA390" s="807" t="inlineStr">
        <is>
          <t>Mineral Deed — G. &amp; T. Partnership to Datt Investment Company, (1838/136)</t>
        </is>
      </c>
      <c r="AB390" s="808" t="inlineStr">
        <is>
          <t>Needs source review: grantor source</t>
        </is>
      </c>
    </row>
    <row r="391" ht="108" customHeight="1">
      <c r="A391" s="806" t="inlineStr">
        <is>
          <t>2006-006122</t>
        </is>
      </c>
      <c r="B391" s="806" t="n"/>
      <c r="C391" s="806" t="inlineStr">
        <is>
          <t>Correction</t>
        </is>
      </c>
      <c r="D391" s="806" t="inlineStr">
        <is>
          <t>1852/8</t>
        </is>
      </c>
      <c r="E391" s="807" t="n">
        <v>38861</v>
      </c>
      <c r="F391" s="808" t="n">
        <v>38961</v>
      </c>
      <c r="G391" s="809" t="inlineStr">
        <is>
          <t>Rogene E. Williams</t>
        </is>
      </c>
      <c r="H391" s="809" t="inlineStr">
        <is>
          <t>Rogene E. Williams, Trustee of The Jon T. and Rogene E. Williams Trust under Trust Agreement dated April 6, 1998, c/o Robert M. Collins</t>
        </is>
      </c>
      <c r="I391" s="810" t="inlineStr">
        <is>
          <t>NW/4 SE/4, S/2 SE/4, SW/4 NE/4 of 31-12N-24W (AOL)</t>
        </is>
      </c>
      <c r="J391" s="811" t="inlineStr">
        <is>
          <t>ARTI</t>
        </is>
      </c>
      <c r="K391" s="815" t="inlineStr">
        <is>
          <t>OKCountyRecords: 2006-006122</t>
        </is>
      </c>
      <c r="L391" s="806" t="inlineStr">
        <is>
          <t>Mineral; amount not stated — confirm from instrument. Gross=tract-map basis.</t>
        </is>
      </c>
      <c r="M391" s="806" t="inlineStr">
        <is>
          <t>CURRENT OWNER SOURCE</t>
        </is>
      </c>
      <c r="N391" s="806" t="n"/>
      <c r="O391" s="806" t="inlineStr">
        <is>
          <t>OUTSIDE LANDS</t>
        </is>
      </c>
      <c r="P391" s="807" t="inlineStr">
        <is>
          <t>Review — read instrument (type unclear)</t>
        </is>
      </c>
      <c r="Q391" s="808" t="inlineStr">
        <is>
          <t>Review</t>
        </is>
      </c>
      <c r="R391" s="809" t="inlineStr">
        <is>
          <t>Review</t>
        </is>
      </c>
      <c r="S391" s="809" t="inlineStr">
        <is>
          <t>Review</t>
        </is>
      </c>
      <c r="T391" s="810" t="inlineStr">
        <is>
          <t>Review</t>
        </is>
      </c>
      <c r="U391" s="811" t="inlineStr">
        <is>
          <t>Yes: 2 (legal supports)</t>
        </is>
      </c>
      <c r="V391" s="815" t="inlineStr">
        <is>
          <t>High</t>
        </is>
      </c>
      <c r="W391" s="806" t="inlineStr">
        <is>
          <t>Probable — name-normalized match to Runsheet 222 grantee; confirm</t>
        </is>
      </c>
      <c r="X391" s="806" t="inlineStr">
        <is>
          <t>Review</t>
        </is>
      </c>
      <c r="Y391" s="806" t="inlineStr">
        <is>
          <t>Interest amount needs review</t>
        </is>
      </c>
      <c r="Z391" s="806" t="inlineStr">
        <is>
          <t>Review</t>
        </is>
      </c>
      <c r="AA391" s="807" t="inlineStr">
        <is>
          <t>Correction — Rogene E. Williams to Rogene E. Williams, Trustee of (1852/8)</t>
        </is>
      </c>
      <c r="AB391" s="808" t="inlineStr">
        <is>
          <t>Needs source review: grantor source, interest amount, instrument type</t>
        </is>
      </c>
    </row>
    <row r="392" ht="96" customHeight="1">
      <c r="A392" s="806" t="inlineStr">
        <is>
          <t>2007-001310</t>
        </is>
      </c>
      <c r="B392" s="806" t="n"/>
      <c r="C392" s="806" t="inlineStr">
        <is>
          <t>ASSN of ORRI</t>
        </is>
      </c>
      <c r="D392" s="806" t="inlineStr">
        <is>
          <t>1869/164</t>
        </is>
      </c>
      <c r="E392" s="807" t="n">
        <v>38861</v>
      </c>
      <c r="F392" s="808" t="n">
        <v>39162</v>
      </c>
      <c r="G392" s="809" t="inlineStr">
        <is>
          <t>Samson Resources Co.</t>
        </is>
      </c>
      <c r="H392" s="809" t="inlineStr">
        <is>
          <t>Gary Reid</t>
        </is>
      </c>
      <c r="I392" s="810" t="inlineStr">
        <is>
          <t>E/2 NW/4, N/2 NE/4 SW/4, NE/4 SE/4, NW/4 SE/4, S/2 SE/4, SE/4 NE/4, SW/4 NE/4 of 31-12N-24W</t>
        </is>
      </c>
      <c r="J392" s="811" t="inlineStr">
        <is>
          <t>ORRI</t>
        </is>
      </c>
      <c r="K392" s="815" t="inlineStr">
        <is>
          <t>OKCountyRecords: 2007-001310</t>
        </is>
      </c>
      <c r="L392" s="806" t="inlineStr">
        <is>
          <t>ORRI (non-mineral; excluded from mineral NMA). Gross=tract-map basis.</t>
        </is>
      </c>
      <c r="M392" s="806" t="n"/>
      <c r="N392" s="806" t="n"/>
      <c r="O392" s="806" t="inlineStr">
        <is>
          <t>ORRI</t>
        </is>
      </c>
      <c r="P392" s="807" t="inlineStr">
        <is>
          <t>Chain — ORRI (burden on WI)</t>
        </is>
      </c>
      <c r="Q392" s="808" t="inlineStr">
        <is>
          <t>No</t>
        </is>
      </c>
      <c r="R392" s="809" t="inlineStr">
        <is>
          <t>Review</t>
        </is>
      </c>
      <c r="S392" s="809" t="inlineStr">
        <is>
          <t>No</t>
        </is>
      </c>
      <c r="T392" s="810" t="inlineStr">
        <is>
          <t>Yes</t>
        </is>
      </c>
      <c r="U392" s="811" t="inlineStr">
        <is>
          <t>Legal maps to 1, 2, 3, 4, 7, 10; helper says 1, 2, 3, 4, 7, 8</t>
        </is>
      </c>
      <c r="V392" s="815" t="inlineStr">
        <is>
          <t>Review</t>
        </is>
      </c>
      <c r="W392" s="806" t="inlineStr">
        <is>
          <t>Review — no exact prior-grantee match</t>
        </is>
      </c>
      <c r="X392" s="806" t="inlineStr">
        <is>
          <t>Review</t>
        </is>
      </c>
      <c r="Y392" s="806" t="inlineStr">
        <is>
          <t>Interest amount needs review</t>
        </is>
      </c>
      <c r="Z392" s="806" t="inlineStr">
        <is>
          <t>Review</t>
        </is>
      </c>
      <c r="AA392" s="807" t="inlineStr">
        <is>
          <t>Assignment of ORRI — Samson Resources Co. to Gary Reid (1869/164)</t>
        </is>
      </c>
      <c r="AB392" s="808" t="inlineStr">
        <is>
          <t>Needs source review: tract, grantor source, interest amount</t>
        </is>
      </c>
    </row>
    <row r="393" ht="409.5" customHeight="1">
      <c r="A393" s="806" t="inlineStr">
        <is>
          <t>2006-003993</t>
        </is>
      </c>
      <c r="B393" s="806" t="n"/>
      <c r="C393" s="806" t="inlineStr">
        <is>
          <t>Partial ASSN of OGLs</t>
        </is>
      </c>
      <c r="D393" s="806" t="inlineStr">
        <is>
          <t>1839/66</t>
        </is>
      </c>
      <c r="E393" s="807" t="n">
        <v>38862</v>
      </c>
      <c r="F393" s="808" t="n">
        <v>38867</v>
      </c>
      <c r="G393" s="809" t="inlineStr">
        <is>
          <t>Trilogy Oil &amp; Gas, LLC</t>
        </is>
      </c>
      <c r="H393" s="809" t="inlineStr">
        <is>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is>
      </c>
      <c r="I393" s="810" t="inlineStr">
        <is>
          <t>NW/4 SE/4, S/2 SE/4, SW/4 NE/4 of 31-12N-24W</t>
        </is>
      </c>
      <c r="J393" s="811" t="inlineStr">
        <is>
          <t>Assignees reflected in the amount set opposite their names, in OGLs at 1736/596, 1736/598, 1736/193, 1824/181, 1736/195, 1736/199, 1736/496, 1736/588, 1736/590, 1736/197</t>
        </is>
      </c>
      <c r="K393" s="815" t="inlineStr">
        <is>
          <t>OKCountyRecords: 2006-003993</t>
        </is>
      </c>
      <c r="L393" s="806" t="inlineStr">
        <is>
          <t>Leasehold (non-mineral; excluded from mineral NMA). Gross=tract-map basis.</t>
        </is>
      </c>
      <c r="M393" s="806" t="inlineStr">
        <is>
          <t>Confirm lease effect</t>
        </is>
      </c>
      <c r="N393" s="806" t="n"/>
      <c r="O393" s="806" t="inlineStr">
        <is>
          <t>OGL / BASE LEASE</t>
        </is>
      </c>
      <c r="P393" s="807" t="inlineStr">
        <is>
          <t>Chain — leasehold (OGL)</t>
        </is>
      </c>
      <c r="Q393" s="808" t="inlineStr">
        <is>
          <t>No</t>
        </is>
      </c>
      <c r="R393" s="809" t="inlineStr">
        <is>
          <t>Yes</t>
        </is>
      </c>
      <c r="S393" s="809" t="inlineStr">
        <is>
          <t>No</t>
        </is>
      </c>
      <c r="T393" s="810" t="inlineStr">
        <is>
          <t>Yes</t>
        </is>
      </c>
      <c r="U393" s="811" t="inlineStr">
        <is>
          <t>Yes: 2 (legal supports)</t>
        </is>
      </c>
      <c r="V393" s="815" t="inlineStr">
        <is>
          <t>High</t>
        </is>
      </c>
      <c r="W393" s="806" t="inlineStr">
        <is>
          <t>Yes — prior grantee match</t>
        </is>
      </c>
      <c r="X393" s="806" t="inlineStr">
        <is>
          <t>Review</t>
        </is>
      </c>
      <c r="Y393" s="806" t="inlineStr">
        <is>
          <t>Interest amount needs review</t>
        </is>
      </c>
      <c r="Z393" s="806" t="inlineStr">
        <is>
          <t>Review</t>
        </is>
      </c>
      <c r="AA393" s="807" t="inlineStr">
        <is>
          <t>Partial Assignment of Oil and Ga — Trilogy Oil &amp; Gas, LLC to ST. GEORGE COAL CO., 5 NMA, (1839/66)</t>
        </is>
      </c>
      <c r="AB393" s="808" t="inlineStr">
        <is>
          <t>Needs source review: interest amount</t>
        </is>
      </c>
    </row>
    <row r="394" ht="84" customHeight="1">
      <c r="A394" s="806" t="inlineStr">
        <is>
          <t>2006-005146</t>
        </is>
      </c>
      <c r="B394" s="806" t="n"/>
      <c r="C394" s="806" t="inlineStr">
        <is>
          <t>Memorandum of Trust</t>
        </is>
      </c>
      <c r="D394" s="806" t="inlineStr">
        <is>
          <t>1845/333</t>
        </is>
      </c>
      <c r="E394" s="807" t="n">
        <v>38869</v>
      </c>
      <c r="F394" s="808" t="n">
        <v>38915</v>
      </c>
      <c r="G394" s="809" t="inlineStr">
        <is>
          <t>Ruth Olson</t>
        </is>
      </c>
      <c r="H394" s="809" t="inlineStr">
        <is>
          <t>The Public</t>
        </is>
      </c>
      <c r="I394" s="810" t="inlineStr">
        <is>
          <t>E/2 NW/4 of 31-12N-24W (AOL)</t>
        </is>
      </c>
      <c r="J394" s="814" t="inlineStr">
        <is>
          <t>Memorandum of Ruth Olson Living Trust dated 2/28/1991.</t>
        </is>
      </c>
      <c r="K394" s="815" t="inlineStr">
        <is>
          <t>OKCountyRecords: 2006-005146</t>
        </is>
      </c>
      <c r="L394" s="806" t="inlineStr">
        <is>
          <t>Leasehold (non-mineral; excluded from mineral NMA). Gross=tract-map basis.</t>
        </is>
      </c>
      <c r="M394" s="806" t="inlineStr">
        <is>
          <t>OK</t>
        </is>
      </c>
      <c r="N394" s="806" t="inlineStr">
        <is>
          <t>Non-conveying — notice/affidavit/address change (The Public).</t>
        </is>
      </c>
      <c r="O394" s="806" t="inlineStr">
        <is>
          <t>OUTSIDE LANDS</t>
        </is>
      </c>
      <c r="P394" s="807" t="inlineStr">
        <is>
          <t>Chain — title support (succession/entity/probate)</t>
        </is>
      </c>
      <c r="Q394" s="808" t="inlineStr">
        <is>
          <t>Yes</t>
        </is>
      </c>
      <c r="R394" s="809" t="inlineStr">
        <is>
          <t>No</t>
        </is>
      </c>
      <c r="S394" s="809" t="inlineStr">
        <is>
          <t>Yes</t>
        </is>
      </c>
      <c r="T394" s="810" t="inlineStr">
        <is>
          <t>No</t>
        </is>
      </c>
      <c r="U394" s="814" t="inlineStr">
        <is>
          <t>Yes: 4 (legal supports)</t>
        </is>
      </c>
      <c r="V394" s="815" t="inlineStr">
        <is>
          <t>High</t>
        </is>
      </c>
      <c r="W394" s="806" t="inlineStr">
        <is>
          <t>Review — no exact prior-grantee match</t>
        </is>
      </c>
      <c r="X394" s="806" t="inlineStr">
        <is>
          <t>Yes — on Tract 4 owner list</t>
        </is>
      </c>
      <c r="Y394" s="806" t="inlineStr">
        <is>
          <t>Interest amount needs review</t>
        </is>
      </c>
      <c r="Z394" s="806" t="inlineStr">
        <is>
          <t>Review</t>
        </is>
      </c>
      <c r="AA394" s="807" t="inlineStr">
        <is>
          <t>Memorandum of Trust — Ruth Olson to The Public (1845/333)</t>
        </is>
      </c>
      <c r="AB394" s="808" t="inlineStr">
        <is>
          <t>Needs source review: grantor source, interest amount</t>
        </is>
      </c>
    </row>
    <row r="395" ht="108" customHeight="1">
      <c r="A395" s="806" t="inlineStr">
        <is>
          <t>2006-004747</t>
        </is>
      </c>
      <c r="B395" s="806" t="n"/>
      <c r="C395" s="806" t="inlineStr">
        <is>
          <t>Partial ASSN of OGL</t>
        </is>
      </c>
      <c r="D395" s="806" t="inlineStr">
        <is>
          <t>1842/453</t>
        </is>
      </c>
      <c r="E395" s="807" t="n">
        <v>38890</v>
      </c>
      <c r="F395" s="808" t="n">
        <v>38897</v>
      </c>
      <c r="G395" s="809" t="inlineStr">
        <is>
          <t>John Butera</t>
        </is>
      </c>
      <c r="H395" s="809" t="inlineStr">
        <is>
          <t>Double L, LLC, 0.66 NMA,
5970 W. Sumac Ave.
Denver, CO 80202,
Wolf Point Exploration, LLC, 0.66 NMA,
315 W. Oak St., Suite 704
Ft. Collins, CO 80521,
John Butera, 0.66 NMA,
8770 Allison Drive, Unit F
Arvada, CO 80005</t>
        </is>
      </c>
      <c r="I395" s="813" t="inlineStr">
        <is>
          <t>NW/4 SE/4, S/2 SE/4, SW/4 NE/4 of 31-12N-24W</t>
        </is>
      </c>
      <c r="J395" s="811" t="inlineStr">
        <is>
          <t>Assignees reflected in the amount set opposite their names, in OGLs at 1736/496, 1736/596, 1736/598, 1736/193, 1736/195, 1736/199, 1736/496, 1736/588</t>
        </is>
      </c>
      <c r="K395" s="815" t="inlineStr">
        <is>
          <t>OKCountyRecords: 2006-004747</t>
        </is>
      </c>
      <c r="L395" s="806" t="inlineStr">
        <is>
          <t>Leasehold (non-mineral; excluded from mineral NMA). Gross=tract-map basis.</t>
        </is>
      </c>
      <c r="M395" s="806" t="inlineStr">
        <is>
          <t>Confirm lease effect</t>
        </is>
      </c>
      <c r="N395" s="806" t="n"/>
      <c r="O395" s="806" t="inlineStr">
        <is>
          <t>OGL / BASE LEASE</t>
        </is>
      </c>
      <c r="P395" s="807" t="inlineStr">
        <is>
          <t>Chain — leasehold (OGL)</t>
        </is>
      </c>
      <c r="Q395" s="808" t="inlineStr">
        <is>
          <t>No</t>
        </is>
      </c>
      <c r="R395" s="809" t="inlineStr">
        <is>
          <t>Yes</t>
        </is>
      </c>
      <c r="S395" s="809" t="inlineStr">
        <is>
          <t>No</t>
        </is>
      </c>
      <c r="T395" s="813" t="inlineStr">
        <is>
          <t>Yes</t>
        </is>
      </c>
      <c r="U395" s="811" t="inlineStr">
        <is>
          <t>Yes: 2 (legal supports)</t>
        </is>
      </c>
      <c r="V395" s="815" t="inlineStr">
        <is>
          <t>High</t>
        </is>
      </c>
      <c r="W395" s="806" t="inlineStr">
        <is>
          <t>Review — no exact prior-grantee match</t>
        </is>
      </c>
      <c r="X395" s="806" t="inlineStr">
        <is>
          <t>Review</t>
        </is>
      </c>
      <c r="Y395" s="806" t="inlineStr">
        <is>
          <t>Interest amount needs review</t>
        </is>
      </c>
      <c r="Z395" s="806" t="inlineStr">
        <is>
          <t>Review</t>
        </is>
      </c>
      <c r="AA395" s="807" t="inlineStr">
        <is>
          <t>Partial Assignment of Oil and Ga — John Butera to Double L, LLC, 0.66 NMA, (1842/453)</t>
        </is>
      </c>
      <c r="AB395" s="808" t="inlineStr">
        <is>
          <t>Needs source review: grantor source, interest amount</t>
        </is>
      </c>
    </row>
    <row r="396" ht="84" customHeight="1">
      <c r="A396" s="806" t="inlineStr">
        <is>
          <t>2006-005043</t>
        </is>
      </c>
      <c r="B396" s="806" t="n"/>
      <c r="C396" s="806" t="inlineStr">
        <is>
          <t>ASSN of OGLs</t>
        </is>
      </c>
      <c r="D396" s="806" t="inlineStr">
        <is>
          <t>1844/584</t>
        </is>
      </c>
      <c r="E396" s="807" t="n">
        <v>38905</v>
      </c>
      <c r="F396" s="808" t="n">
        <v>38911</v>
      </c>
      <c r="G396" s="809" t="inlineStr">
        <is>
          <t>St George Coal Co.</t>
        </is>
      </c>
      <c r="H396" s="809" t="inlineStr">
        <is>
          <t>George B. Duke
P.O. Box 21
Edgar, MT 59026</t>
        </is>
      </c>
      <c r="I396" s="810" t="inlineStr">
        <is>
          <t>NW/4 SE/4, S/2 SE/4, SW/4 NE/4 of 31-12N-24W</t>
        </is>
      </c>
      <c r="J396" s="811" t="inlineStr">
        <is>
          <t>Assigns all right, title and interest in and to the OGLs recorded at 1736/596, 1736/598, 1736/193, 1824/181, 1736/195, 1736/199, 1736/496, 1736/588, 1736/590, 1736/197</t>
        </is>
      </c>
      <c r="K396" s="815" t="inlineStr">
        <is>
          <t>OKCountyRecords: 2006-005043</t>
        </is>
      </c>
      <c r="L396" s="806" t="inlineStr">
        <is>
          <t>Leasehold (non-mineral; excluded from mineral NMA). Gross=tract-map basis.</t>
        </is>
      </c>
      <c r="M396" s="806" t="inlineStr">
        <is>
          <t>Confirm lease effect</t>
        </is>
      </c>
      <c r="N396" s="806" t="n"/>
      <c r="O396" s="806" t="inlineStr">
        <is>
          <t>OGL / BASE LEASE</t>
        </is>
      </c>
      <c r="P396" s="807" t="inlineStr">
        <is>
          <t>Chain — leasehold (OGL)</t>
        </is>
      </c>
      <c r="Q396" s="808" t="inlineStr">
        <is>
          <t>No</t>
        </is>
      </c>
      <c r="R396" s="809" t="inlineStr">
        <is>
          <t>Yes</t>
        </is>
      </c>
      <c r="S396" s="809" t="inlineStr">
        <is>
          <t>No</t>
        </is>
      </c>
      <c r="T396" s="810" t="inlineStr">
        <is>
          <t>Yes</t>
        </is>
      </c>
      <c r="U396" s="811" t="inlineStr">
        <is>
          <t>Yes: 2 (legal supports)</t>
        </is>
      </c>
      <c r="V396" s="815" t="inlineStr">
        <is>
          <t>High</t>
        </is>
      </c>
      <c r="W396" s="806" t="inlineStr">
        <is>
          <t>Review — no exact prior-grantee match</t>
        </is>
      </c>
      <c r="X396" s="806" t="inlineStr">
        <is>
          <t>Review</t>
        </is>
      </c>
      <c r="Y396" s="806" t="inlineStr">
        <is>
          <t>Interest amount needs review</t>
        </is>
      </c>
      <c r="Z396" s="806" t="inlineStr">
        <is>
          <t>Review</t>
        </is>
      </c>
      <c r="AA396" s="807" t="inlineStr">
        <is>
          <t>Assignment of Oil and Gas Leases — St George Coal Co. to George B. Duke (1844/584)</t>
        </is>
      </c>
      <c r="AB396" s="808" t="inlineStr">
        <is>
          <t>Needs source review: grantor source, interest amount</t>
        </is>
      </c>
    </row>
    <row r="397" ht="372" customHeight="1">
      <c r="A397" s="806" t="inlineStr">
        <is>
          <t>2007-008043</t>
        </is>
      </c>
      <c r="B397" s="806" t="n"/>
      <c r="C397" s="806" t="inlineStr">
        <is>
          <t>ASSN of OGLs</t>
        </is>
      </c>
      <c r="D397" s="806" t="inlineStr">
        <is>
          <t>1567/6</t>
        </is>
      </c>
      <c r="E397" s="807" t="n">
        <v>38909</v>
      </c>
      <c r="F397" s="808" t="n"/>
      <c r="G397" s="809" t="inlineStr">
        <is>
          <t>George Jourdan</t>
        </is>
      </c>
      <c r="H397" s="809" t="inlineStr">
        <is>
          <t>JH Famiy, LLC
P.O. Box 3503
Lafayette, LA 70502</t>
        </is>
      </c>
      <c r="I397" s="810" t="inlineStr">
        <is>
          <t>NW/4 SE/4, S/2 SE/4, SW/4 NE/4 of 31-12N-24W</t>
        </is>
      </c>
      <c r="J397" s="811" t="inlineStr">
        <is>
          <t>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 Full recital in recorded instrument — see Link.</t>
        </is>
      </c>
      <c r="K397" s="815" t="inlineStr">
        <is>
          <t>OKCountyRecords: 2007-008043</t>
        </is>
      </c>
      <c r="L397" s="806" t="inlineStr">
        <is>
          <t>Leasehold (non-mineral; excluded from mineral NMA). Gross=tract-map basis.</t>
        </is>
      </c>
      <c r="M397" s="806" t="inlineStr">
        <is>
          <t>Needs source review</t>
        </is>
      </c>
      <c r="N397" s="806" t="inlineStr">
        <is>
          <t>Pull recorded image (Bk/Pg 1567/0006); confirm assignor, assignee, lease(s) assigned, legal, and dates.</t>
        </is>
      </c>
      <c r="O397" s="806" t="inlineStr">
        <is>
          <t>OGL / BASE LEASE</t>
        </is>
      </c>
      <c r="P397" s="807" t="inlineStr">
        <is>
          <t>Chain — leasehold (OGL)</t>
        </is>
      </c>
      <c r="Q397" s="808" t="inlineStr">
        <is>
          <t>No</t>
        </is>
      </c>
      <c r="R397" s="809" t="inlineStr">
        <is>
          <t>Yes</t>
        </is>
      </c>
      <c r="S397" s="809" t="inlineStr">
        <is>
          <t>No</t>
        </is>
      </c>
      <c r="T397" s="810" t="inlineStr">
        <is>
          <t>Yes</t>
        </is>
      </c>
      <c r="U397" s="811" t="inlineStr">
        <is>
          <t>Yes: 2 (legal supports)</t>
        </is>
      </c>
      <c r="V397" s="815" t="inlineStr">
        <is>
          <t>High</t>
        </is>
      </c>
      <c r="W397" s="806" t="inlineStr">
        <is>
          <t>Review — no exact prior-grantee match</t>
        </is>
      </c>
      <c r="X397" s="806" t="inlineStr">
        <is>
          <t>Review</t>
        </is>
      </c>
      <c r="Y397" s="806" t="inlineStr">
        <is>
          <t>Candidate 1 (helper — confirm from image)</t>
        </is>
      </c>
      <c r="Z397" s="806" t="inlineStr">
        <is>
          <t>Medium — helper value</t>
        </is>
      </c>
      <c r="AA397" s="807" t="inlineStr">
        <is>
          <t>Assignment of Oil and Gas Leases — George Jourdan to JH Famiy, LLC (1567/6)</t>
        </is>
      </c>
      <c r="AB397" s="808" t="inlineStr">
        <is>
          <t>Needs source review: grantor source</t>
        </is>
      </c>
    </row>
    <row r="398" ht="60" customHeight="1">
      <c r="A398" s="806" t="inlineStr">
        <is>
          <t>2006-005081</t>
        </is>
      </c>
      <c r="B398" s="806" t="n"/>
      <c r="C398" s="806" t="inlineStr">
        <is>
          <t>ASSN of OGLs</t>
        </is>
      </c>
      <c r="D398" s="806" t="inlineStr">
        <is>
          <t>1845/128</t>
        </is>
      </c>
      <c r="E398" s="807" t="n">
        <v>38909</v>
      </c>
      <c r="F398" s="808" t="n">
        <v>38912</v>
      </c>
      <c r="G398" s="809" t="inlineStr">
        <is>
          <t>George Jourdan</t>
        </is>
      </c>
      <c r="H398" s="809" t="inlineStr">
        <is>
          <t>JH Famiy, LLC
P.O. Box 3503
Lafayette, LA 70502</t>
        </is>
      </c>
      <c r="I398" s="810" t="inlineStr">
        <is>
          <t>NW/4 SE/4, S/2 SE/4, SW/4 NE/4 of 31-12N-24W</t>
        </is>
      </c>
      <c r="J398" s="811" t="inlineStr">
        <is>
          <t>Assigns all right, title and interest in and to the OGLs recorded at 1736/596, 1736/598, 1736/193, 1824/181, 1736/195, 1736/199, 1736/496, 1736/588, 1736/590, 1736/197</t>
        </is>
      </c>
      <c r="K398" s="812" t="inlineStr">
        <is>
          <t>OKCountyRecords: 2006-005081</t>
        </is>
      </c>
      <c r="L398" s="806" t="inlineStr">
        <is>
          <t>Leasehold (non-mineral; excluded from mineral NMA). Gross=tract-map basis.</t>
        </is>
      </c>
      <c r="M398" s="806" t="inlineStr">
        <is>
          <t>REVIEW</t>
        </is>
      </c>
      <c r="N398" s="806" t="inlineStr">
        <is>
          <t>Verify grantee name — "JH Famiy, LLC" likely "JH Family, LLC"; confirm against instrument image</t>
        </is>
      </c>
      <c r="O398" s="806" t="inlineStr">
        <is>
          <t>OGL / BASE LEASE</t>
        </is>
      </c>
      <c r="P398" s="807" t="inlineStr">
        <is>
          <t>Chain — leasehold (OGL)</t>
        </is>
      </c>
      <c r="Q398" s="808" t="inlineStr">
        <is>
          <t>No</t>
        </is>
      </c>
      <c r="R398" s="809" t="inlineStr">
        <is>
          <t>Yes</t>
        </is>
      </c>
      <c r="S398" s="809" t="inlineStr">
        <is>
          <t>No</t>
        </is>
      </c>
      <c r="T398" s="810" t="inlineStr">
        <is>
          <t>Yes</t>
        </is>
      </c>
      <c r="U398" s="811" t="inlineStr">
        <is>
          <t>Yes: 2 (legal supports)</t>
        </is>
      </c>
      <c r="V398" s="812" t="inlineStr">
        <is>
          <t>High</t>
        </is>
      </c>
      <c r="W398" s="806" t="inlineStr">
        <is>
          <t>Review — no exact prior-grantee match</t>
        </is>
      </c>
      <c r="X398" s="806" t="inlineStr">
        <is>
          <t>Review</t>
        </is>
      </c>
      <c r="Y398" s="806" t="inlineStr">
        <is>
          <t>Candidate 1 (helper — confirm from image)</t>
        </is>
      </c>
      <c r="Z398" s="806" t="inlineStr">
        <is>
          <t>Medium — helper value</t>
        </is>
      </c>
      <c r="AA398" s="807" t="inlineStr">
        <is>
          <t>Assignment of Oil and Gas Leases — George Jourdan to JH Famiy, LLC (1845/128)</t>
        </is>
      </c>
      <c r="AB398" s="808" t="inlineStr">
        <is>
          <t>Needs source review: grantor source</t>
        </is>
      </c>
    </row>
    <row r="399" ht="84" customHeight="1">
      <c r="A399" s="806" t="inlineStr">
        <is>
          <t>2006-007198</t>
        </is>
      </c>
      <c r="B399" s="806" t="n"/>
      <c r="C399" s="806" t="inlineStr">
        <is>
          <t>Partial ASSN of OGL Correction</t>
        </is>
      </c>
      <c r="D399" s="806" t="inlineStr">
        <is>
          <t>1858/52</t>
        </is>
      </c>
      <c r="E399" s="807" t="n">
        <v>39009</v>
      </c>
      <c r="F399" s="808" t="n">
        <v>39029</v>
      </c>
      <c r="G399" s="809" t="inlineStr">
        <is>
          <t>John Butera</t>
        </is>
      </c>
      <c r="H399" s="809" t="inlineStr">
        <is>
          <t>Double L, LLC, 0.5 NMA,
5970 W. Sumac Ave.
Denver, CO 80202,
Wolf Point Exploration, LLC, 0.25 NMA,
315 W. Oak St., Suite 704
Ft. Collins, CO 80521</t>
        </is>
      </c>
      <c r="I399" s="810" t="inlineStr">
        <is>
          <t>NW/4 SE/4, S/2 SE/4, SW/4 NE/4 of 31-12N-24W</t>
        </is>
      </c>
      <c r="J399" s="811" t="inlineStr">
        <is>
          <t>Assignees reflected in the amount set opposite their names, in OGLs at 1736/496, 1736/596, 1736/598, 1736/193, 1736/195, 1736/199, 1736/496, 1736/588</t>
        </is>
      </c>
      <c r="K399" s="812" t="inlineStr">
        <is>
          <t>OKCountyRecords: 2006-007198</t>
        </is>
      </c>
      <c r="L399" s="806" t="inlineStr">
        <is>
          <t>Leasehold (non-mineral; excluded from mineral NMA). Gross=tract-map basis.</t>
        </is>
      </c>
      <c r="M399" s="806" t="inlineStr">
        <is>
          <t>Confirm lease effect</t>
        </is>
      </c>
      <c r="N399" s="806" t="n"/>
      <c r="O399" s="806" t="inlineStr">
        <is>
          <t>OGL / BASE LEASE</t>
        </is>
      </c>
      <c r="P399" s="807" t="inlineStr">
        <is>
          <t>Chain — leasehold (OGL)</t>
        </is>
      </c>
      <c r="Q399" s="808" t="inlineStr">
        <is>
          <t>No</t>
        </is>
      </c>
      <c r="R399" s="809" t="inlineStr">
        <is>
          <t>Yes</t>
        </is>
      </c>
      <c r="S399" s="809" t="inlineStr">
        <is>
          <t>No</t>
        </is>
      </c>
      <c r="T399" s="810" t="inlineStr">
        <is>
          <t>Yes</t>
        </is>
      </c>
      <c r="U399" s="811" t="inlineStr">
        <is>
          <t>Yes: 2 (legal supports)</t>
        </is>
      </c>
      <c r="V399" s="812" t="inlineStr">
        <is>
          <t>High</t>
        </is>
      </c>
      <c r="W399" s="806" t="inlineStr">
        <is>
          <t>Review — no exact prior-grantee match</t>
        </is>
      </c>
      <c r="X399" s="806" t="inlineStr">
        <is>
          <t>Review</t>
        </is>
      </c>
      <c r="Y399" s="806" t="inlineStr">
        <is>
          <t>Interest amount needs review</t>
        </is>
      </c>
      <c r="Z399" s="806" t="inlineStr">
        <is>
          <t>Review</t>
        </is>
      </c>
      <c r="AA399" s="807" t="inlineStr">
        <is>
          <t>Partial Assignment of Oil and Ga — John Butera to Double L, LLC, 0.5 NMA, (1858/52)</t>
        </is>
      </c>
      <c r="AB399" s="808" t="inlineStr">
        <is>
          <t>Needs source review: grantor source, interest amount</t>
        </is>
      </c>
    </row>
    <row r="400" ht="84" customHeight="1">
      <c r="A400" s="806" t="inlineStr">
        <is>
          <t>2007-000328</t>
        </is>
      </c>
      <c r="B400" s="806" t="n"/>
      <c r="C400" s="806" t="inlineStr">
        <is>
          <t>ASSN</t>
        </is>
      </c>
      <c r="D400" s="806" t="inlineStr">
        <is>
          <t>1864/96</t>
        </is>
      </c>
      <c r="E400" s="807" t="n">
        <v>39052</v>
      </c>
      <c r="F400" s="808" t="n">
        <v>39104</v>
      </c>
      <c r="G400" s="809" t="inlineStr">
        <is>
          <t>B. Kole Killion</t>
        </is>
      </c>
      <c r="H400" s="809" t="inlineStr">
        <is>
          <t>Rhett L. Frazier
7731 Romaine St #3
West Hollywood, CA 90046</t>
        </is>
      </c>
      <c r="I400" s="810" t="inlineStr">
        <is>
          <t>NW/4 SE/4, S/2 SE/4, SW/4 NE/4 of 31-12N-24W</t>
        </is>
      </c>
      <c r="J400" s="811" t="inlineStr">
        <is>
          <t>One-half (1/2) of Assignor's right, title and interest in and to the oil and gas leases recorded at 1736/596, 1736/598, 1736/193, 1824/181, 1736/195, 1736/199, 1736/496, 1736/588, 1736/590, 1736/197</t>
        </is>
      </c>
      <c r="K400" s="812" t="inlineStr">
        <is>
          <t>OKCountyRecords: 2007-000328</t>
        </is>
      </c>
      <c r="L400" s="806" t="inlineStr">
        <is>
          <t>Leasehold (non-mineral; excluded from mineral NMA). Gross=tract-map basis.</t>
        </is>
      </c>
      <c r="M400" s="806" t="inlineStr">
        <is>
          <t>Confirm lease effect</t>
        </is>
      </c>
      <c r="N400" s="806" t="n"/>
      <c r="O400" s="806" t="inlineStr">
        <is>
          <t>LEASE ASSIGNMENT</t>
        </is>
      </c>
      <c r="P400" s="807" t="inlineStr">
        <is>
          <t>Chain — assignment (WI or minerals — read granting clause)</t>
        </is>
      </c>
      <c r="Q400" s="808" t="inlineStr">
        <is>
          <t>Review</t>
        </is>
      </c>
      <c r="R400" s="809" t="inlineStr">
        <is>
          <t>Yes</t>
        </is>
      </c>
      <c r="S400" s="809" t="inlineStr">
        <is>
          <t>Review</t>
        </is>
      </c>
      <c r="T400" s="810" t="inlineStr">
        <is>
          <t>Yes</t>
        </is>
      </c>
      <c r="U400" s="811" t="inlineStr">
        <is>
          <t>Yes: 2 (legal supports)</t>
        </is>
      </c>
      <c r="V400" s="812" t="inlineStr">
        <is>
          <t>High</t>
        </is>
      </c>
      <c r="W400" s="806" t="inlineStr">
        <is>
          <t>Review — no exact prior-grantee match</t>
        </is>
      </c>
      <c r="X400" s="806" t="inlineStr">
        <is>
          <t>Review</t>
        </is>
      </c>
      <c r="Y400" s="806" t="inlineStr">
        <is>
          <t>Interest amount needs review</t>
        </is>
      </c>
      <c r="Z400" s="806" t="inlineStr">
        <is>
          <t>Review</t>
        </is>
      </c>
      <c r="AA400" s="807" t="inlineStr">
        <is>
          <t>Assignment — B. Kole Killion to Rhett L. Frazier (1864/96)</t>
        </is>
      </c>
      <c r="AB400" s="808" t="inlineStr">
        <is>
          <t>Needs source review: grantor source, interest amount</t>
        </is>
      </c>
    </row>
    <row r="401" ht="72" customHeight="1">
      <c r="A401" s="806" t="inlineStr">
        <is>
          <t>2007-003914</t>
        </is>
      </c>
      <c r="B401" s="806" t="n"/>
      <c r="C401" s="806" t="inlineStr">
        <is>
          <t>Memorandum of Option for Easement Agreement</t>
        </is>
      </c>
      <c r="D401" s="806" t="inlineStr">
        <is>
          <t>1883/582</t>
        </is>
      </c>
      <c r="E401" s="807" t="n">
        <v>39145</v>
      </c>
      <c r="F401" s="808" t="n">
        <v>39325</v>
      </c>
      <c r="G401" s="809" t="inlineStr">
        <is>
          <t>Floyd W. Atha,
Nancy D. Atha</t>
        </is>
      </c>
      <c r="H401" s="809" t="inlineStr">
        <is>
          <t>Boulevard Associates, LLC</t>
        </is>
      </c>
      <c r="I401" s="810" t="inlineStr">
        <is>
          <t>N/2 NE/4, NE/4 SE/4, SE/4 NE/4 of 31-12N-24W (AOL)</t>
        </is>
      </c>
      <c r="J401" s="811" t="inlineStr">
        <is>
          <t>Memorandum of option for easement agreement. See instrument.</t>
        </is>
      </c>
      <c r="K401" s="812" t="inlineStr">
        <is>
          <t>OKCountyRecords: 2007-003914</t>
        </is>
      </c>
      <c r="L401" s="806" t="inlineStr">
        <is>
          <t>Leasehold (non-mineral; excluded from mineral NMA). Gross=tract-map basis.</t>
        </is>
      </c>
      <c r="M401" s="806" t="inlineStr">
        <is>
          <t>Confirm lease effect</t>
        </is>
      </c>
      <c r="N401" s="806" t="n"/>
      <c r="O401" s="806" t="inlineStr">
        <is>
          <t>OUTSIDE LANDS</t>
        </is>
      </c>
      <c r="P401" s="807" t="inlineStr">
        <is>
          <t>Do Not Chain — easement/option</t>
        </is>
      </c>
      <c r="Q401" s="808" t="inlineStr">
        <is>
          <t>No</t>
        </is>
      </c>
      <c r="R401" s="809" t="inlineStr">
        <is>
          <t>No</t>
        </is>
      </c>
      <c r="S401" s="809" t="inlineStr">
        <is>
          <t>No</t>
        </is>
      </c>
      <c r="T401" s="810" t="inlineStr">
        <is>
          <t>No</t>
        </is>
      </c>
      <c r="U401" s="811" t="inlineStr">
        <is>
          <t>Legal maps to 1, 3, 10; helper says 1, 3, 8</t>
        </is>
      </c>
      <c r="V401" s="812" t="inlineStr">
        <is>
          <t>Review</t>
        </is>
      </c>
      <c r="W401" s="806" t="inlineStr">
        <is>
          <t>Review — no exact prior-grantee match</t>
        </is>
      </c>
      <c r="X401" s="806" t="inlineStr">
        <is>
          <t>Review</t>
        </is>
      </c>
      <c r="Y401" s="806" t="inlineStr">
        <is>
          <t>Interest amount needs review</t>
        </is>
      </c>
      <c r="Z401" s="806" t="inlineStr">
        <is>
          <t>Review</t>
        </is>
      </c>
      <c r="AA401" s="807" t="inlineStr">
        <is>
          <t>Memorandum of Option for Easemen — Floyd W. Atha, to Boulevard Associates, LLC (1883/582)</t>
        </is>
      </c>
      <c r="AB401" s="808" t="inlineStr">
        <is>
          <t>Needs source review: tract, grantor source</t>
        </is>
      </c>
    </row>
    <row r="402" ht="60" customHeight="1">
      <c r="A402" s="806" t="inlineStr">
        <is>
          <t>2007-001374</t>
        </is>
      </c>
      <c r="B402" s="806" t="n"/>
      <c r="C402" s="806" t="inlineStr">
        <is>
          <t>MD</t>
        </is>
      </c>
      <c r="D402" s="806" t="inlineStr">
        <is>
          <t>1869/351</t>
        </is>
      </c>
      <c r="E402" s="807" t="n">
        <v>39160</v>
      </c>
      <c r="F402" s="808" t="n">
        <v>39167</v>
      </c>
      <c r="G402" s="809" t="inlineStr">
        <is>
          <t>Lola F. Ricards</t>
        </is>
      </c>
      <c r="H402" s="809" t="inlineStr">
        <is>
          <t>Arrowhead Resources, Inc.</t>
        </is>
      </c>
      <c r="I402" s="810" t="inlineStr">
        <is>
          <t>NW/4 SE/4, S/2 SE/4, SW/4 NE/4 of 31-12N-24W (AOL)</t>
        </is>
      </c>
      <c r="J402" s="811" t="inlineStr">
        <is>
          <t>ARTI</t>
        </is>
      </c>
      <c r="K402" s="812" t="inlineStr">
        <is>
          <t>OKCountyRecords: 2007-001374</t>
        </is>
      </c>
      <c r="L402" s="806" t="inlineStr">
        <is>
          <t>Mineral; basis Conv Amt(dec). Gross=tract-map basis.</t>
        </is>
      </c>
      <c r="M402" s="806" t="inlineStr">
        <is>
          <t>CURRENT OWNER SOURCE</t>
        </is>
      </c>
      <c r="N402" s="806" t="n"/>
      <c r="O402" s="806" t="inlineStr">
        <is>
          <t>OUTSIDE LANDS</t>
        </is>
      </c>
      <c r="P402" s="807" t="inlineStr">
        <is>
          <t>Chain — minerals</t>
        </is>
      </c>
      <c r="Q402" s="808" t="inlineStr">
        <is>
          <t>Yes</t>
        </is>
      </c>
      <c r="R402" s="809" t="inlineStr">
        <is>
          <t>No</t>
        </is>
      </c>
      <c r="S402" s="809" t="inlineStr">
        <is>
          <t>Yes</t>
        </is>
      </c>
      <c r="T402" s="810" t="inlineStr">
        <is>
          <t>No</t>
        </is>
      </c>
      <c r="U402" s="811" t="inlineStr">
        <is>
          <t>Yes: 2 (legal supports)</t>
        </is>
      </c>
      <c r="V402" s="812" t="inlineStr">
        <is>
          <t>High</t>
        </is>
      </c>
      <c r="W402" s="806" t="inlineStr">
        <is>
          <t>Review — no exact prior-grantee match</t>
        </is>
      </c>
      <c r="X402" s="806" t="inlineStr">
        <is>
          <t>Review</t>
        </is>
      </c>
      <c r="Y402" s="806" t="inlineStr">
        <is>
          <t>Candidate 1 (helper — confirm from image)</t>
        </is>
      </c>
      <c r="Z402" s="806" t="inlineStr">
        <is>
          <t>Medium — helper value</t>
        </is>
      </c>
      <c r="AA402" s="807" t="inlineStr">
        <is>
          <t>Mineral Deed — Lola F. Ricards to Arrowhead Resources, Inc. (1869/351)</t>
        </is>
      </c>
      <c r="AB402" s="808" t="inlineStr">
        <is>
          <t>Needs source review: grantor source</t>
        </is>
      </c>
    </row>
    <row r="403" ht="60" customHeight="1">
      <c r="A403" s="806" t="inlineStr">
        <is>
          <t>2007-001848</t>
        </is>
      </c>
      <c r="B403" s="806" t="n"/>
      <c r="C403" s="806" t="inlineStr">
        <is>
          <t>QCD</t>
        </is>
      </c>
      <c r="D403" s="806" t="inlineStr">
        <is>
          <t>1872/277</t>
        </is>
      </c>
      <c r="E403" s="807" t="n">
        <v>39162</v>
      </c>
      <c r="F403" s="808" t="n">
        <v>39197</v>
      </c>
      <c r="G403" s="809" t="inlineStr">
        <is>
          <t>Floyd W. Atha and Nancy D. Atha, HW</t>
        </is>
      </c>
      <c r="H403" s="809" t="inlineStr">
        <is>
          <t>Floyd Atha and Nancy Atha, Co-Trustees of the Floyd Atha and Nancy Atha Revocable Trust dated March 21st, 2007</t>
        </is>
      </c>
      <c r="I403" s="810" t="inlineStr">
        <is>
          <t>E/2 W/2 E/2 Lots 1-4, N/2 NE/4, NE/4 SE/4, SE/4 NE/4 of 31-12N-24W</t>
        </is>
      </c>
      <c r="J403" s="811" t="inlineStr">
        <is>
          <t>ARTI</t>
        </is>
      </c>
      <c r="K403" s="812" t="inlineStr">
        <is>
          <t>OKCountyRecords: 2007-001848</t>
        </is>
      </c>
      <c r="L403" s="806" t="inlineStr">
        <is>
          <t>Mineral; basis Conv Amt(dec). Gross=tract-map basis.</t>
        </is>
      </c>
      <c r="M403" s="806" t="inlineStr">
        <is>
          <t>CURRENT OWNER SOURCE</t>
        </is>
      </c>
      <c r="N403" s="806" t="n"/>
      <c r="O403" s="806" t="inlineStr">
        <is>
          <t>MINERAL DEED</t>
        </is>
      </c>
      <c r="P403" s="807" t="inlineStr">
        <is>
          <t>Chain — deed (confirm minerals vs surface from instrument)</t>
        </is>
      </c>
      <c r="Q403" s="808" t="inlineStr">
        <is>
          <t>Yes</t>
        </is>
      </c>
      <c r="R403" s="809" t="inlineStr">
        <is>
          <t>No</t>
        </is>
      </c>
      <c r="S403" s="809" t="inlineStr">
        <is>
          <t>Review</t>
        </is>
      </c>
      <c r="T403" s="810" t="inlineStr">
        <is>
          <t>No</t>
        </is>
      </c>
      <c r="U403" s="811" t="inlineStr">
        <is>
          <t>Yes: 1, 3, 5, 8 (legal supports)</t>
        </is>
      </c>
      <c r="V403" s="812" t="inlineStr">
        <is>
          <t>High</t>
        </is>
      </c>
      <c r="W403" s="806" t="inlineStr">
        <is>
          <t>Review — no exact prior-grantee match</t>
        </is>
      </c>
      <c r="X403" s="806" t="inlineStr">
        <is>
          <t>Yes — on Tract 3 owner list</t>
        </is>
      </c>
      <c r="Y403" s="806" t="inlineStr">
        <is>
          <t>Candidate 1 (helper — confirm from image)</t>
        </is>
      </c>
      <c r="Z403" s="806" t="inlineStr">
        <is>
          <t>Medium — helper value</t>
        </is>
      </c>
      <c r="AA403" s="807" t="inlineStr">
        <is>
          <t>Quit Claim Deed — Floyd W. Atha and Nancy D. Ath to Floyd Atha and Nancy Atha, Co- (1872/277)</t>
        </is>
      </c>
      <c r="AB403" s="808" t="inlineStr">
        <is>
          <t>Needs source review: grantor source</t>
        </is>
      </c>
    </row>
    <row r="404" ht="72" customHeight="1">
      <c r="A404" s="806" t="inlineStr">
        <is>
          <t>2007-002874</t>
        </is>
      </c>
      <c r="B404" s="806" t="n"/>
      <c r="C404" s="806" t="inlineStr">
        <is>
          <t>Correction ASSN of OGLs</t>
        </is>
      </c>
      <c r="D404" s="806" t="inlineStr">
        <is>
          <t>1878/327</t>
        </is>
      </c>
      <c r="E404" s="807" t="n">
        <v>39268</v>
      </c>
      <c r="F404" s="808" t="n">
        <v>39269</v>
      </c>
      <c r="G404" s="809" t="inlineStr">
        <is>
          <t>Axis Exploration, LLC</t>
        </is>
      </c>
      <c r="H404" s="809" t="inlineStr">
        <is>
          <t>EOG Resources, Inc.</t>
        </is>
      </c>
      <c r="I404" s="810" t="inlineStr">
        <is>
          <t>S/2 NE/4 SW/4 Lots 3-4, SE/4 SW/4 of 31-12N-24W</t>
        </is>
      </c>
      <c r="J404" s="811" t="inlineStr">
        <is>
          <t>ARTI
AXIS Exploration, L.L.C. and EOG Resources, Inc. do hereby amend and correct the description of the A. C.
Campbell aka Audy C. Campbell OGL dated January 22, 2004, recorded in Book 1736,
Pages 197-198 by deleting the description "The Southwest Quarter of the Northeast Quarter and the
Northwest … Full recital in recorded instrument — see Link.</t>
        </is>
      </c>
      <c r="K404" s="812" t="inlineStr">
        <is>
          <t>OKCountyRecords: 2007-002874</t>
        </is>
      </c>
      <c r="L404" s="806" t="inlineStr">
        <is>
          <t>Leasehold (non-mineral; excluded from mineral NMA). Gross=tract-map basis.</t>
        </is>
      </c>
      <c r="M404" s="806" t="inlineStr">
        <is>
          <t>Confirm lease effect</t>
        </is>
      </c>
      <c r="N404" s="806" t="n"/>
      <c r="O404" s="806" t="inlineStr">
        <is>
          <t>OGL / BASE LEASE</t>
        </is>
      </c>
      <c r="P404" s="807" t="inlineStr">
        <is>
          <t>Chain — leasehold (OGL)</t>
        </is>
      </c>
      <c r="Q404" s="808" t="inlineStr">
        <is>
          <t>No</t>
        </is>
      </c>
      <c r="R404" s="809" t="inlineStr">
        <is>
          <t>Yes</t>
        </is>
      </c>
      <c r="S404" s="809" t="inlineStr">
        <is>
          <t>No</t>
        </is>
      </c>
      <c r="T404" s="810" t="inlineStr">
        <is>
          <t>Yes</t>
        </is>
      </c>
      <c r="U404" s="811" t="inlineStr">
        <is>
          <t>Legal maps to 5, 7, 9; helper says 2, 3, 5, 6, 7</t>
        </is>
      </c>
      <c r="V404" s="812" t="inlineStr">
        <is>
          <t>Review</t>
        </is>
      </c>
      <c r="W404" s="806" t="inlineStr">
        <is>
          <t>Yes — prior grantee match</t>
        </is>
      </c>
      <c r="X404" s="806" t="inlineStr">
        <is>
          <t>Review</t>
        </is>
      </c>
      <c r="Y404" s="806" t="inlineStr">
        <is>
          <t>Interest amount needs review</t>
        </is>
      </c>
      <c r="Z404" s="806" t="inlineStr">
        <is>
          <t>Review</t>
        </is>
      </c>
      <c r="AA404" s="807" t="inlineStr">
        <is>
          <t>Correction Assignment of Oil and — Axis Exploration, LLC to EOG Resources, Inc. (1878/327)</t>
        </is>
      </c>
      <c r="AB404" s="808" t="inlineStr">
        <is>
          <t>Needs source review: tract, interest amount</t>
        </is>
      </c>
    </row>
    <row r="405" ht="60" customHeight="1">
      <c r="A405" s="806" t="inlineStr">
        <is>
          <t>2007-004018</t>
        </is>
      </c>
      <c r="B405" s="806" t="n"/>
      <c r="C405" s="806" t="inlineStr">
        <is>
          <t>Power of Attorney</t>
        </is>
      </c>
      <c r="D405" s="806" t="inlineStr">
        <is>
          <t>1884/508</t>
        </is>
      </c>
      <c r="E405" s="807" t="n">
        <v>39315</v>
      </c>
      <c r="F405" s="808" t="n">
        <v>39329</v>
      </c>
      <c r="G405" s="809" t="inlineStr">
        <is>
          <t>Kaiser Francis Oil Company</t>
        </is>
      </c>
      <c r="H405" s="809" t="inlineStr">
        <is>
          <t>The Public</t>
        </is>
      </c>
      <c r="I405" s="810" t="inlineStr">
        <is>
          <t>All of 31-12N-24W (AOL)</t>
        </is>
      </c>
      <c r="J405" s="811" t="inlineStr">
        <is>
          <t>See instrument</t>
        </is>
      </c>
      <c r="K405" s="812" t="inlineStr">
        <is>
          <t>OKCountyRecords: 2007-004018</t>
        </is>
      </c>
      <c r="L405" s="806" t="inlineStr">
        <is>
          <t>Other (non-mineral; excluded from mineral NMA). All-section coverage. Gross=tract-map basis.</t>
        </is>
      </c>
      <c r="M405" s="806" t="inlineStr">
        <is>
          <t>OK</t>
        </is>
      </c>
      <c r="N405" s="806" t="inlineStr">
        <is>
          <t>Non-conveying — notice/affidavit/address change (The Public).</t>
        </is>
      </c>
      <c r="O405" s="806" t="inlineStr">
        <is>
          <t>OUTSIDE LANDS</t>
        </is>
      </c>
      <c r="P405" s="807" t="inlineStr">
        <is>
          <t>Do Not Chain — POA, no interest conveyed</t>
        </is>
      </c>
      <c r="Q405" s="808" t="inlineStr">
        <is>
          <t>No</t>
        </is>
      </c>
      <c r="R405" s="809" t="inlineStr">
        <is>
          <t>No</t>
        </is>
      </c>
      <c r="S405" s="809" t="inlineStr">
        <is>
          <t>No</t>
        </is>
      </c>
      <c r="T405" s="810" t="inlineStr">
        <is>
          <t>No</t>
        </is>
      </c>
      <c r="U405" s="811" t="inlineStr">
        <is>
          <t>Yes: 1, 8 (broad legal)</t>
        </is>
      </c>
      <c r="V405" s="812" t="inlineStr">
        <is>
          <t>Medium</t>
        </is>
      </c>
      <c r="W405" s="806" t="inlineStr">
        <is>
          <t>Review — no exact prior-grantee match</t>
        </is>
      </c>
      <c r="X405" s="806" t="inlineStr">
        <is>
          <t>Review</t>
        </is>
      </c>
      <c r="Y405" s="806" t="inlineStr">
        <is>
          <t>Interest amount needs review</t>
        </is>
      </c>
      <c r="Z405" s="806" t="inlineStr">
        <is>
          <t>Review</t>
        </is>
      </c>
      <c r="AA405" s="807" t="inlineStr">
        <is>
          <t>Power of Attorney — Kaiser Francis Oil Company to The Public (1884/508)</t>
        </is>
      </c>
      <c r="AB405" s="808" t="inlineStr">
        <is>
          <t>Needs source review: grantor source</t>
        </is>
      </c>
    </row>
    <row r="406" ht="96" customHeight="1">
      <c r="A406" s="806" t="inlineStr">
        <is>
          <t>1998-000843</t>
        </is>
      </c>
      <c r="B406" s="806" t="n">
        <v>40</v>
      </c>
      <c r="C406" s="806" t="inlineStr">
        <is>
          <t>ASSN, Bill of Sale and Conveyance</t>
        </is>
      </c>
      <c r="D406" s="806" t="inlineStr">
        <is>
          <t>1567/6</t>
        </is>
      </c>
      <c r="E406" s="807" t="n">
        <v>39336</v>
      </c>
      <c r="F406" s="808" t="n">
        <v>39336</v>
      </c>
      <c r="G406" s="809" t="inlineStr">
        <is>
          <t>Ocean Energy, Inc.</t>
        </is>
      </c>
      <c r="H406" s="809" t="inlineStr">
        <is>
          <t>Ocean Energy Resources, Inc., a Delaware corporation
410 Seventeenth Street, Suite 1400
Denver, Colorado 80202</t>
        </is>
      </c>
      <c r="I406" s="810" t="inlineStr">
        <is>
          <t>E/2 NW/4, NE/4 SE/4, SE/4 NE/4, W/2 NE/4 of 31-12N-24W (AOL)</t>
        </is>
      </c>
      <c r="J406" s="811" t="inlineStr">
        <is>
          <t>ARTI</t>
        </is>
      </c>
      <c r="K406" s="812" t="inlineStr">
        <is>
          <t>OKCountyRecords: 1998-000843</t>
        </is>
      </c>
      <c r="L406" s="806" t="inlineStr">
        <is>
          <t>Leasehold (non-mineral; excluded from mineral NMA). Gross=tract-map basis.</t>
        </is>
      </c>
      <c r="M406" s="806" t="inlineStr">
        <is>
          <t>REVIEW</t>
        </is>
      </c>
      <c r="N406" s="806" t="inlineStr">
        <is>
          <t>Confirm recording date — Instr# 1998-000843 and Bk 1567/6 indicate a 1998 instrument, but Effective/Recorded dates are entered as 09/2007. CONFLICT — verify against source image.</t>
        </is>
      </c>
      <c r="O406" s="806" t="inlineStr">
        <is>
          <t>OUTSIDE LANDS</t>
        </is>
      </c>
      <c r="P406" s="807" t="inlineStr">
        <is>
          <t>Chain — WI/leasehold assignment</t>
        </is>
      </c>
      <c r="Q406" s="808" t="inlineStr">
        <is>
          <t>No</t>
        </is>
      </c>
      <c r="R406" s="809" t="inlineStr">
        <is>
          <t>Yes</t>
        </is>
      </c>
      <c r="S406" s="809" t="inlineStr">
        <is>
          <t>Review</t>
        </is>
      </c>
      <c r="T406" s="810" t="inlineStr">
        <is>
          <t>Yes</t>
        </is>
      </c>
      <c r="U406" s="811" t="inlineStr">
        <is>
          <t>Legal maps to 3, 4, 10; helper says 1, 2, 3, 4, 8</t>
        </is>
      </c>
      <c r="V406" s="812" t="inlineStr">
        <is>
          <t>Review</t>
        </is>
      </c>
      <c r="W406" s="806" t="inlineStr">
        <is>
          <t>Probable — name-normalized match to Runsheet 105 grantee; confirm</t>
        </is>
      </c>
      <c r="X406" s="806" t="inlineStr">
        <is>
          <t>Review</t>
        </is>
      </c>
      <c r="Y406" s="806" t="inlineStr">
        <is>
          <t>Interest amount needs review</t>
        </is>
      </c>
      <c r="Z406" s="806" t="inlineStr">
        <is>
          <t>Review</t>
        </is>
      </c>
      <c r="AA406" s="807" t="inlineStr">
        <is>
          <t>Assignment, Bill of Sale and Con — Ocean Energy, Inc. to Ocean Energy Resources, Inc., (1567/6)</t>
        </is>
      </c>
      <c r="AB406" s="808" t="inlineStr">
        <is>
          <t>Needs source review: tract, grantor source, interest amount</t>
        </is>
      </c>
    </row>
    <row r="407" ht="60" customHeight="1">
      <c r="A407" s="806" t="inlineStr">
        <is>
          <t>2007-005167</t>
        </is>
      </c>
      <c r="B407" s="806" t="n"/>
      <c r="C407" s="806" t="inlineStr">
        <is>
          <t>DEC</t>
        </is>
      </c>
      <c r="D407" s="806" t="inlineStr">
        <is>
          <t>1892/567</t>
        </is>
      </c>
      <c r="E407" s="807" t="n">
        <v>39400</v>
      </c>
      <c r="F407" s="808" t="n">
        <v>39400</v>
      </c>
      <c r="G407" s="809" t="inlineStr">
        <is>
          <t>Roger Mills County Court
RE: In the Matter of the Estate of Billy Wayne Bain, same person as
Billy W. BAIN, Deceased</t>
        </is>
      </c>
      <c r="H407" s="809" t="inlineStr">
        <is>
          <t>Joseph A. Bain 1/3;
John W. Bain 1/3;
Anna T. Gibson 1/3;</t>
        </is>
      </c>
      <c r="I407" s="810" t="inlineStr">
        <is>
          <t>NW/4 SE/4, S/2 SE/4, SW/4 NE/4 of 31-12N-24W (AOL)</t>
        </is>
      </c>
      <c r="J407" s="811" t="inlineStr">
        <is>
          <t>ARTI An undivided 15.985121 acre interest, more or less, in the OIL, GAS and OTHER MINERALS</t>
        </is>
      </c>
      <c r="K407" s="812" t="inlineStr">
        <is>
          <t>OKCountyRecords: 2007-005167</t>
        </is>
      </c>
      <c r="L407" s="806" t="inlineStr">
        <is>
          <t>Mineral; basis Conv Amt(dec). Gross=tract-map basis.</t>
        </is>
      </c>
      <c r="M407" s="806" t="inlineStr">
        <is>
          <t>CURRENT OWNER SOURCE</t>
        </is>
      </c>
      <c r="N407" s="806" t="n"/>
      <c r="O407" s="806" t="inlineStr">
        <is>
          <t>OUTSIDE LANDS</t>
        </is>
      </c>
      <c r="P407" s="807" t="inlineStr">
        <is>
          <t>Chain — title support (succession/entity/probate)</t>
        </is>
      </c>
      <c r="Q407" s="808" t="inlineStr">
        <is>
          <t>Yes</t>
        </is>
      </c>
      <c r="R407" s="809" t="inlineStr">
        <is>
          <t>No</t>
        </is>
      </c>
      <c r="S407" s="809" t="inlineStr">
        <is>
          <t>Yes</t>
        </is>
      </c>
      <c r="T407" s="810" t="inlineStr">
        <is>
          <t>No</t>
        </is>
      </c>
      <c r="U407" s="811" t="inlineStr">
        <is>
          <t>Yes: 2 (legal supports)</t>
        </is>
      </c>
      <c r="V407" s="812" t="inlineStr">
        <is>
          <t>High</t>
        </is>
      </c>
      <c r="W407" s="806" t="inlineStr">
        <is>
          <t>Review — no exact prior-grantee match</t>
        </is>
      </c>
      <c r="X407" s="806" t="inlineStr">
        <is>
          <t>Review</t>
        </is>
      </c>
      <c r="Y407" s="806" t="inlineStr">
        <is>
          <t>Candidate 1 (helper — confirm from image)</t>
        </is>
      </c>
      <c r="Z407" s="806" t="inlineStr">
        <is>
          <t>Medium — helper value</t>
        </is>
      </c>
      <c r="AA407" s="807" t="inlineStr">
        <is>
          <t>Final Decree — Roger Mills County Court to Joseph A. Bain 1/3; (1892/567)</t>
        </is>
      </c>
      <c r="AB407" s="808" t="inlineStr">
        <is>
          <t>Needs source review: grantor source</t>
        </is>
      </c>
    </row>
    <row r="408" ht="60" customHeight="1">
      <c r="A408" s="806" t="inlineStr">
        <is>
          <t>2008-004060</t>
        </is>
      </c>
      <c r="B408" s="806" t="n"/>
      <c r="C408" s="806" t="inlineStr">
        <is>
          <t>QCMD</t>
        </is>
      </c>
      <c r="D408" s="806" t="inlineStr">
        <is>
          <t>1919/359</t>
        </is>
      </c>
      <c r="E408" s="807" t="n">
        <v>39645</v>
      </c>
      <c r="F408" s="808" t="n">
        <v>39652</v>
      </c>
      <c r="G408" s="809" t="inlineStr">
        <is>
          <t>Wayne A. Walters and Shawn S. Walters, HW</t>
        </is>
      </c>
      <c r="H408" s="809" t="inlineStr">
        <is>
          <t>Wayne A. Walters and Shawn S. Walters, Co-Trustees of the Wayne A. Walters and Shawn S. Walters 2008 Oil and Gas Revocable Living Trust, dated the 16th day of July, 2008</t>
        </is>
      </c>
      <c r="I408" s="810" t="inlineStr">
        <is>
          <t>SE/4 SW/4 of 31-12N-24W (AOL)</t>
        </is>
      </c>
      <c r="J408" s="811" t="inlineStr">
        <is>
          <t>ARTI</t>
        </is>
      </c>
      <c r="K408" s="812" t="inlineStr">
        <is>
          <t>OKCountyRecords: 2008-004060</t>
        </is>
      </c>
      <c r="L408" s="806" t="inlineStr">
        <is>
          <t>Mineral; basis Conv Amt(dec). Gross=tract-map basis.</t>
        </is>
      </c>
      <c r="M408" s="806" t="inlineStr">
        <is>
          <t>CURRENT OWNER SOURCE</t>
        </is>
      </c>
      <c r="N408" s="806" t="n"/>
      <c r="O408" s="806" t="inlineStr">
        <is>
          <t>OUTSIDE LANDS</t>
        </is>
      </c>
      <c r="P408" s="807" t="inlineStr">
        <is>
          <t>Chain — minerals</t>
        </is>
      </c>
      <c r="Q408" s="808" t="inlineStr">
        <is>
          <t>Yes</t>
        </is>
      </c>
      <c r="R408" s="809" t="inlineStr">
        <is>
          <t>No</t>
        </is>
      </c>
      <c r="S408" s="809" t="inlineStr">
        <is>
          <t>Yes</t>
        </is>
      </c>
      <c r="T408" s="810" t="inlineStr">
        <is>
          <t>No</t>
        </is>
      </c>
      <c r="U408" s="811" t="inlineStr">
        <is>
          <t>Yes: 5 (legal supports)</t>
        </is>
      </c>
      <c r="V408" s="812" t="inlineStr">
        <is>
          <t>High</t>
        </is>
      </c>
      <c r="W408" s="806" t="inlineStr">
        <is>
          <t>Review — no exact prior-grantee match</t>
        </is>
      </c>
      <c r="X408" s="806" t="inlineStr">
        <is>
          <t>Yes — on Tract 5 owner list</t>
        </is>
      </c>
      <c r="Y408" s="806" t="inlineStr">
        <is>
          <t>Candidate 1 (helper — confirm from image)</t>
        </is>
      </c>
      <c r="Z408" s="806" t="inlineStr">
        <is>
          <t>Medium — helper value</t>
        </is>
      </c>
      <c r="AA408" s="807" t="inlineStr">
        <is>
          <t>Quit Claim Mineral Deed — Wayne A. Walters and Shawn S. to Wayne A. Walters and Shawn S. (1919/359)</t>
        </is>
      </c>
      <c r="AB408" s="808" t="inlineStr">
        <is>
          <t>Needs source review: grantor source</t>
        </is>
      </c>
    </row>
    <row r="409" ht="60" customHeight="1">
      <c r="A409" s="806" t="inlineStr">
        <is>
          <t>2008-007325</t>
        </is>
      </c>
      <c r="B409" s="806" t="n"/>
      <c r="C409" s="806" t="inlineStr">
        <is>
          <t>MD</t>
        </is>
      </c>
      <c r="D409" s="806" t="inlineStr">
        <is>
          <t>1941/550</t>
        </is>
      </c>
      <c r="E409" s="807" t="n">
        <v>39751</v>
      </c>
      <c r="F409" s="808" t="n">
        <v>39783</v>
      </c>
      <c r="G409" s="809" t="inlineStr">
        <is>
          <t>Jan A. Schroff, Independent Executor of the Estate of Rogene E. Williams, from The Jon T. and Rogene E. Williams Trust</t>
        </is>
      </c>
      <c r="H409" s="809" t="inlineStr">
        <is>
          <t>Rogene E. Williams Revocable Living Trust</t>
        </is>
      </c>
      <c r="I409" s="810" t="inlineStr">
        <is>
          <t>NW/4 SE/4, S/2 SE/4, SW/4 NE/4 of 31-12N-24W (AOL)</t>
        </is>
      </c>
      <c r="J409" s="811" t="inlineStr">
        <is>
          <t>ARTI</t>
        </is>
      </c>
      <c r="K409" s="812" t="inlineStr">
        <is>
          <t>OKCountyRecords: 2008-007325</t>
        </is>
      </c>
      <c r="L409" s="806" t="inlineStr">
        <is>
          <t>Mineral; basis Conv Amt(dec). Gross=tract-map basis.</t>
        </is>
      </c>
      <c r="M409" s="806" t="inlineStr">
        <is>
          <t>CURRENT OWNER SOURCE</t>
        </is>
      </c>
      <c r="N409" s="806" t="n"/>
      <c r="O409" s="806" t="inlineStr">
        <is>
          <t>OUTSIDE LANDS</t>
        </is>
      </c>
      <c r="P409" s="807" t="inlineStr">
        <is>
          <t>Chain — minerals</t>
        </is>
      </c>
      <c r="Q409" s="808" t="inlineStr">
        <is>
          <t>Yes</t>
        </is>
      </c>
      <c r="R409" s="809" t="inlineStr">
        <is>
          <t>No</t>
        </is>
      </c>
      <c r="S409" s="809" t="inlineStr">
        <is>
          <t>Yes</t>
        </is>
      </c>
      <c r="T409" s="810" t="inlineStr">
        <is>
          <t>No</t>
        </is>
      </c>
      <c r="U409" s="811" t="inlineStr">
        <is>
          <t>Yes: 2 (legal supports)</t>
        </is>
      </c>
      <c r="V409" s="812" t="inlineStr">
        <is>
          <t>High</t>
        </is>
      </c>
      <c r="W409" s="806" t="inlineStr">
        <is>
          <t>Review — no exact prior-grantee match</t>
        </is>
      </c>
      <c r="X409" s="806" t="inlineStr">
        <is>
          <t>Yes — on Tract 2 owner list</t>
        </is>
      </c>
      <c r="Y409" s="806" t="inlineStr">
        <is>
          <t>Candidate 1 (helper — confirm from image)</t>
        </is>
      </c>
      <c r="Z409" s="806" t="inlineStr">
        <is>
          <t>Medium — helper value</t>
        </is>
      </c>
      <c r="AA409" s="807" t="inlineStr">
        <is>
          <t>Mineral Deed — Jan A. Schroff, Independent Ex to Rogene E. Williams Revocable L (1941/550)</t>
        </is>
      </c>
      <c r="AB409" s="808" t="inlineStr">
        <is>
          <t>Needs source review: grantor source</t>
        </is>
      </c>
    </row>
    <row r="410" ht="84" customHeight="1">
      <c r="A410" s="806" t="inlineStr">
        <is>
          <t>2008-007080</t>
        </is>
      </c>
      <c r="B410" s="806" t="n"/>
      <c r="C410" s="806" t="inlineStr">
        <is>
          <t>Memorandum of Trust</t>
        </is>
      </c>
      <c r="D410" s="806" t="inlineStr">
        <is>
          <t>1940/420</t>
        </is>
      </c>
      <c r="E410" s="807" t="n">
        <v>39756</v>
      </c>
      <c r="F410" s="808" t="n">
        <v>39770</v>
      </c>
      <c r="G410" s="809" t="inlineStr">
        <is>
          <t>Wayne A. Walters and Shawn S. Walters, the duly appointed
Co-Trustees</t>
        </is>
      </c>
      <c r="H410" s="809" t="inlineStr">
        <is>
          <t>The Public</t>
        </is>
      </c>
      <c r="I410" s="810" t="inlineStr">
        <is>
          <t>SE/4 SW/4 of 31-12N-24W (AOL)</t>
        </is>
      </c>
      <c r="J410" s="811" t="inlineStr">
        <is>
          <t>ARTI to Trust</t>
        </is>
      </c>
      <c r="K410" s="812" t="inlineStr">
        <is>
          <t>OKCountyRecords: 2008-007080</t>
        </is>
      </c>
      <c r="L410" s="806" t="inlineStr">
        <is>
          <t>Leasehold (non-mineral; excluded from mineral NMA). FLAG: grantor indexed as 'The Public'-verify. Gross=tract-map basis.</t>
        </is>
      </c>
      <c r="M410" s="806" t="n"/>
      <c r="N410" s="806" t="n"/>
      <c r="O410" s="806" t="inlineStr">
        <is>
          <t>OUTSIDE LANDS</t>
        </is>
      </c>
      <c r="P410" s="807" t="inlineStr">
        <is>
          <t>Chain — title support (succession/entity/probate)</t>
        </is>
      </c>
      <c r="Q410" s="808" t="inlineStr">
        <is>
          <t>Yes</t>
        </is>
      </c>
      <c r="R410" s="809" t="inlineStr">
        <is>
          <t>No</t>
        </is>
      </c>
      <c r="S410" s="809" t="inlineStr">
        <is>
          <t>Yes</t>
        </is>
      </c>
      <c r="T410" s="810" t="inlineStr">
        <is>
          <t>No</t>
        </is>
      </c>
      <c r="U410" s="811" t="inlineStr">
        <is>
          <t>Yes: 5 (legal supports)</t>
        </is>
      </c>
      <c r="V410" s="812" t="inlineStr">
        <is>
          <t>High</t>
        </is>
      </c>
      <c r="W410" s="806" t="inlineStr">
        <is>
          <t>Probable — name-normalized match to Runsheet 406 grantee; confirm</t>
        </is>
      </c>
      <c r="X410" s="806" t="inlineStr">
        <is>
          <t>Yes — on Tract 5 owner list</t>
        </is>
      </c>
      <c r="Y410" s="806" t="inlineStr">
        <is>
          <t>Interest amount needs review</t>
        </is>
      </c>
      <c r="Z410" s="806" t="inlineStr">
        <is>
          <t>Review</t>
        </is>
      </c>
      <c r="AA410" s="807" t="inlineStr">
        <is>
          <t>Memorandum of Trust — Wayne A. Walters and Shawn S. to The Public (1940/420)</t>
        </is>
      </c>
      <c r="AB410" s="808" t="inlineStr">
        <is>
          <t>Needs source review: grantor source, interest amount</t>
        </is>
      </c>
    </row>
    <row r="411" ht="96" customHeight="1">
      <c r="A411" s="806" t="inlineStr">
        <is>
          <t>2009-000222</t>
        </is>
      </c>
      <c r="B411" s="806" t="n"/>
      <c r="C411" s="806" t="inlineStr">
        <is>
          <t>ASSN</t>
        </is>
      </c>
      <c r="D411" s="806" t="inlineStr">
        <is>
          <t>1945/410</t>
        </is>
      </c>
      <c r="E411" s="807" t="n">
        <v>39815</v>
      </c>
      <c r="F411" s="808" t="n">
        <v>39828</v>
      </c>
      <c r="G411" s="809" t="inlineStr">
        <is>
          <t>Encore Operating, L.P.</t>
        </is>
      </c>
      <c r="H411" s="809" t="inlineStr">
        <is>
          <t>Encore Energy Partners Operating, LLC</t>
        </is>
      </c>
      <c r="I411" s="810" t="inlineStr">
        <is>
          <t>E/2 NW/4, N/2 NE/4 SW/4, NE/4 SE/4, SE/4 NE/4 of 31-12N-24W (AOL)</t>
        </is>
      </c>
      <c r="J411" s="811" t="inlineStr">
        <is>
          <t>ARTI</t>
        </is>
      </c>
      <c r="K411" s="812" t="inlineStr">
        <is>
          <t>OKCountyRecords: 2009-000222</t>
        </is>
      </c>
      <c r="L411" s="806" t="inlineStr">
        <is>
          <t>Leasehold (non-mineral; excluded from mineral NMA). Gross=tract-map basis.</t>
        </is>
      </c>
      <c r="M411" s="806" t="inlineStr">
        <is>
          <t>Confirm lease effect</t>
        </is>
      </c>
      <c r="N411" s="806" t="n"/>
      <c r="O411" s="806" t="inlineStr">
        <is>
          <t>OUTSIDE LANDS</t>
        </is>
      </c>
      <c r="P411" s="807" t="inlineStr">
        <is>
          <t>Chain — assignment (WI or minerals — read granting clause)</t>
        </is>
      </c>
      <c r="Q411" s="808" t="inlineStr">
        <is>
          <t>Review</t>
        </is>
      </c>
      <c r="R411" s="809" t="inlineStr">
        <is>
          <t>Yes</t>
        </is>
      </c>
      <c r="S411" s="809" t="inlineStr">
        <is>
          <t>Review</t>
        </is>
      </c>
      <c r="T411" s="810" t="inlineStr">
        <is>
          <t>Yes</t>
        </is>
      </c>
      <c r="U411" s="811" t="inlineStr">
        <is>
          <t>Legal maps to 1, 3, 4, 7, 10; helper says 1, 3, 4, 7, 8</t>
        </is>
      </c>
      <c r="V411" s="812" t="inlineStr">
        <is>
          <t>Review</t>
        </is>
      </c>
      <c r="W411" s="806" t="inlineStr">
        <is>
          <t>Review — no exact prior-grantee match</t>
        </is>
      </c>
      <c r="X411" s="806" t="inlineStr">
        <is>
          <t>Review</t>
        </is>
      </c>
      <c r="Y411" s="806" t="inlineStr">
        <is>
          <t>Interest amount needs review</t>
        </is>
      </c>
      <c r="Z411" s="806" t="inlineStr">
        <is>
          <t>Review</t>
        </is>
      </c>
      <c r="AA411" s="807" t="inlineStr">
        <is>
          <t>Assignment — Encore Operating, L.P. to Encore Energy Partners Operati (1945/410)</t>
        </is>
      </c>
      <c r="AB411" s="808" t="inlineStr">
        <is>
          <t>Needs source review: tract, grantor source, interest amount</t>
        </is>
      </c>
    </row>
    <row r="412" ht="60" customHeight="1">
      <c r="A412" s="806" t="inlineStr">
        <is>
          <t>2009-000702</t>
        </is>
      </c>
      <c r="B412" s="806" t="n"/>
      <c r="C412" s="806" t="inlineStr">
        <is>
          <t>AOH</t>
        </is>
      </c>
      <c r="D412" s="806" t="inlineStr">
        <is>
          <t>1948/262</t>
        </is>
      </c>
      <c r="E412" s="807" t="n">
        <v>39854</v>
      </c>
      <c r="F412" s="808" t="n">
        <v>39861</v>
      </c>
      <c r="G412" s="809" t="inlineStr">
        <is>
          <t>Willa Hambrook</t>
        </is>
      </c>
      <c r="H412" s="809" t="inlineStr">
        <is>
          <t>The Public
RE: Thomas O HAMBROOK, deceased
Heirs:
Ray HAMBROOK,
Vada Loretth Hubbard</t>
        </is>
      </c>
      <c r="I412" s="810" t="inlineStr">
        <is>
          <t>All of 31-12N-24W</t>
        </is>
      </c>
      <c r="J412" s="811" t="inlineStr">
        <is>
          <t>ARTI
Chain note: source of title — MINERAL DEED 1907-001545 at D11/209, Herbert E. McGuire and Claude J. McGuire, HW to Mark Hambrook, covering N/2 of Lot 3, N/2 NE/4 SE/4 of 31-12N-24W, interest stated: ARTI. Confirm source instrument before relying on this conveyance.</t>
        </is>
      </c>
      <c r="K412" s="812" t="inlineStr">
        <is>
          <t>OKCountyRecords: 2009-000702</t>
        </is>
      </c>
      <c r="L412" s="806" t="inlineStr">
        <is>
          <t>Mineral; basis Conv Amt(dec). grantor indexed as 'The Public' — confirm source instrument. All-section coverage. Gross=tract-map basis.</t>
        </is>
      </c>
      <c r="M412" s="806" t="inlineStr">
        <is>
          <t>REVIEW</t>
        </is>
      </c>
      <c r="N412" s="806" t="inlineStr">
        <is>
          <t>Confirm conveyed mineral acreage from instrument image — named party indexed under 'The Public' (affidavit/notice); identity resolved.</t>
        </is>
      </c>
      <c r="O412" s="806" t="inlineStr">
        <is>
          <t>MINERAL DEED</t>
        </is>
      </c>
      <c r="P412" s="807" t="inlineStr">
        <is>
          <t>Chain — title support (succession/entity/probate)</t>
        </is>
      </c>
      <c r="Q412" s="808" t="inlineStr">
        <is>
          <t>Yes</t>
        </is>
      </c>
      <c r="R412" s="809" t="inlineStr">
        <is>
          <t>No</t>
        </is>
      </c>
      <c r="S412" s="809" t="inlineStr">
        <is>
          <t>Yes</t>
        </is>
      </c>
      <c r="T412" s="810" t="inlineStr">
        <is>
          <t>No</t>
        </is>
      </c>
      <c r="U412" s="811" t="inlineStr">
        <is>
          <t>Yes: 1, 8 (broad legal)</t>
        </is>
      </c>
      <c r="V412" s="812" t="inlineStr">
        <is>
          <t>Medium</t>
        </is>
      </c>
      <c r="W412" s="806" t="inlineStr">
        <is>
          <t>Review — no exact prior-grantee match</t>
        </is>
      </c>
      <c r="X412" s="806" t="inlineStr">
        <is>
          <t>Review</t>
        </is>
      </c>
      <c r="Y412" s="806" t="inlineStr">
        <is>
          <t>Candidate 1 (helper — confirm from image)</t>
        </is>
      </c>
      <c r="Z412" s="806" t="inlineStr">
        <is>
          <t>Medium — helper value</t>
        </is>
      </c>
      <c r="AA412" s="807" t="inlineStr">
        <is>
          <t>Affidavit of Heirship — Willa Hambrook to The Public (1948/262)</t>
        </is>
      </c>
      <c r="AB412" s="808" t="inlineStr">
        <is>
          <t>Needs source review: grantor source</t>
        </is>
      </c>
    </row>
    <row r="413" ht="60" customHeight="1">
      <c r="A413" s="806" t="inlineStr">
        <is>
          <t>2009-000895</t>
        </is>
      </c>
      <c r="B413" s="806" t="n"/>
      <c r="C413" s="806" t="inlineStr">
        <is>
          <t>MD</t>
        </is>
      </c>
      <c r="D413" s="806" t="inlineStr">
        <is>
          <t>1949/217</t>
        </is>
      </c>
      <c r="E413" s="807" t="n">
        <v>39871</v>
      </c>
      <c r="F413" s="808" t="n">
        <v>39874</v>
      </c>
      <c r="G413" s="809" t="inlineStr">
        <is>
          <t>Jesse W. Fuchs and Jinkee Acuero Fuchs, HW</t>
        </is>
      </c>
      <c r="H413" s="809" t="inlineStr">
        <is>
          <t>Jessica Corry Fuchs</t>
        </is>
      </c>
      <c r="I413" s="810" t="inlineStr">
        <is>
          <t>NW/4 SE/4, S/2 SE/4, SW/4 NE/4 of 31-12N-24W (AOL)</t>
        </is>
      </c>
      <c r="J413" s="811" t="inlineStr">
        <is>
          <t>An undivided 22.915741/791.47 interest in 2 sections</t>
        </is>
      </c>
      <c r="K413" s="812" t="inlineStr">
        <is>
          <t>OKCountyRecords: 2009-000895</t>
        </is>
      </c>
      <c r="L413" s="806" t="inlineStr">
        <is>
          <t>Mineral; basis Conv Amt(dec). Gross=tract-map basis.</t>
        </is>
      </c>
      <c r="M413" s="806" t="n"/>
      <c r="N413" s="806" t="n"/>
      <c r="O413" s="806" t="inlineStr">
        <is>
          <t>OUTSIDE LANDS</t>
        </is>
      </c>
      <c r="P413" s="807" t="inlineStr">
        <is>
          <t>Chain — minerals</t>
        </is>
      </c>
      <c r="Q413" s="808" t="inlineStr">
        <is>
          <t>Yes</t>
        </is>
      </c>
      <c r="R413" s="809" t="inlineStr">
        <is>
          <t>No</t>
        </is>
      </c>
      <c r="S413" s="809" t="inlineStr">
        <is>
          <t>Yes</t>
        </is>
      </c>
      <c r="T413" s="810" t="inlineStr">
        <is>
          <t>No</t>
        </is>
      </c>
      <c r="U413" s="811" t="inlineStr">
        <is>
          <t>Yes: 2 (legal supports)</t>
        </is>
      </c>
      <c r="V413" s="812" t="inlineStr">
        <is>
          <t>High</t>
        </is>
      </c>
      <c r="W413" s="806" t="inlineStr">
        <is>
          <t>Review — no exact prior-grantee match</t>
        </is>
      </c>
      <c r="X413" s="806" t="inlineStr">
        <is>
          <t>Review</t>
        </is>
      </c>
      <c r="Y413" s="806" t="inlineStr">
        <is>
          <t>Candidate 0.0289533917899605 (helper — confirm from image)</t>
        </is>
      </c>
      <c r="Z413" s="806" t="inlineStr">
        <is>
          <t>Medium — helper value</t>
        </is>
      </c>
      <c r="AA413" s="807" t="inlineStr">
        <is>
          <t>Mineral Deed — Jesse W. Fuchs and Jinkee Acue to Jessica Corry Fuchs (1949/217)</t>
        </is>
      </c>
      <c r="AB413" s="808" t="inlineStr">
        <is>
          <t>Needs source review: grantor source</t>
        </is>
      </c>
    </row>
    <row r="414" ht="60" customHeight="1">
      <c r="A414" s="806" t="inlineStr">
        <is>
          <t>2009-004292</t>
        </is>
      </c>
      <c r="B414" s="806" t="n"/>
      <c r="C414" s="806" t="inlineStr">
        <is>
          <t>Power of Attorney</t>
        </is>
      </c>
      <c r="D414" s="806" t="inlineStr">
        <is>
          <t>1972/574</t>
        </is>
      </c>
      <c r="E414" s="807" t="n">
        <v>40059</v>
      </c>
      <c r="F414" s="808" t="n">
        <v>40094</v>
      </c>
      <c r="G414" s="809" t="inlineStr">
        <is>
          <t>Kaiser-francis Oil Company</t>
        </is>
      </c>
      <c r="H414" s="809" t="inlineStr">
        <is>
          <t>Craig Dolinsky</t>
        </is>
      </c>
      <c r="I414" s="810" t="inlineStr">
        <is>
          <t>LALEXANDER 1-31 of 31-12N-24W (AOL)</t>
        </is>
      </c>
      <c r="J414" s="811" t="inlineStr">
        <is>
          <t>See instrument</t>
        </is>
      </c>
      <c r="K414" s="812" t="inlineStr">
        <is>
          <t>OKCountyRecords: 2009-004292</t>
        </is>
      </c>
      <c r="L414" s="806" t="inlineStr">
        <is>
          <t>Other (non-mineral; excluded from mineral NMA). All-section coverage. Gross=tract-map basis.</t>
        </is>
      </c>
      <c r="M414" s="806" t="inlineStr">
        <is>
          <t>ADDRESS SOURCE LIKELY</t>
        </is>
      </c>
      <c r="N414" s="806" t="n"/>
      <c r="O414" s="806" t="inlineStr">
        <is>
          <t>OUTSIDE LANDS</t>
        </is>
      </c>
      <c r="P414" s="807" t="inlineStr">
        <is>
          <t>Do Not Chain — POA, no interest conveyed</t>
        </is>
      </c>
      <c r="Q414" s="808" t="inlineStr">
        <is>
          <t>No</t>
        </is>
      </c>
      <c r="R414" s="809" t="inlineStr">
        <is>
          <t>No</t>
        </is>
      </c>
      <c r="S414" s="809" t="inlineStr">
        <is>
          <t>No</t>
        </is>
      </c>
      <c r="T414" s="810" t="inlineStr">
        <is>
          <t>No</t>
        </is>
      </c>
      <c r="U414" s="811" t="inlineStr">
        <is>
          <t>Yes: 1, 8 (broad legal)</t>
        </is>
      </c>
      <c r="V414" s="812" t="inlineStr">
        <is>
          <t>Medium</t>
        </is>
      </c>
      <c r="W414" s="806" t="inlineStr">
        <is>
          <t>Review — no exact prior-grantee match</t>
        </is>
      </c>
      <c r="X414" s="806" t="inlineStr">
        <is>
          <t>Review</t>
        </is>
      </c>
      <c r="Y414" s="806" t="inlineStr">
        <is>
          <t>Interest amount needs review</t>
        </is>
      </c>
      <c r="Z414" s="806" t="inlineStr">
        <is>
          <t>Review</t>
        </is>
      </c>
      <c r="AA414" s="807" t="inlineStr">
        <is>
          <t>Power of Attorney — Kaiser-francis Oil Company to Craig Dolinsky (1972/574)</t>
        </is>
      </c>
      <c r="AB414" s="808" t="inlineStr">
        <is>
          <t>Needs source review: grantor source</t>
        </is>
      </c>
    </row>
    <row r="415" ht="60" customHeight="1">
      <c r="A415" s="806" t="inlineStr">
        <is>
          <t>2010-002337</t>
        </is>
      </c>
      <c r="B415" s="806" t="n"/>
      <c r="C415" s="806" t="inlineStr">
        <is>
          <t>QCMD</t>
        </is>
      </c>
      <c r="D415" s="806" t="inlineStr">
        <is>
          <t>2002/576</t>
        </is>
      </c>
      <c r="E415" s="807" t="n">
        <v>40067</v>
      </c>
      <c r="F415" s="808" t="n">
        <v>40238</v>
      </c>
      <c r="G415" s="809" t="inlineStr">
        <is>
          <t>Dwight J. Williams and Elizabeth M. Williams, HW</t>
        </is>
      </c>
      <c r="H415" s="809" t="inlineStr">
        <is>
          <t>Dwight J. Williams Revocable Trust U/A Dated May 28, 2009, Dwight J. Williams Trustee</t>
        </is>
      </c>
      <c r="I415" s="810" t="inlineStr">
        <is>
          <t>NW/4 SE/4, S/2 SE/4, SW/4 NE/4 of 31-12N-24W (AOL)</t>
        </is>
      </c>
      <c r="J415" s="811" t="inlineStr">
        <is>
          <t>ARTI</t>
        </is>
      </c>
      <c r="K415" s="812" t="inlineStr">
        <is>
          <t>OKCountyRecords: 2010-002337</t>
        </is>
      </c>
      <c r="L415" s="806" t="inlineStr">
        <is>
          <t>Mineral; basis Conv Amt(dec). Gross=tract-map basis.</t>
        </is>
      </c>
      <c r="M415" s="806" t="inlineStr">
        <is>
          <t>CURRENT OWNER SOURCE</t>
        </is>
      </c>
      <c r="N415" s="806" t="n"/>
      <c r="O415" s="806" t="inlineStr">
        <is>
          <t>OUTSIDE LANDS</t>
        </is>
      </c>
      <c r="P415" s="807" t="inlineStr">
        <is>
          <t>Chain — minerals</t>
        </is>
      </c>
      <c r="Q415" s="808" t="inlineStr">
        <is>
          <t>Yes</t>
        </is>
      </c>
      <c r="R415" s="809" t="inlineStr">
        <is>
          <t>No</t>
        </is>
      </c>
      <c r="S415" s="809" t="inlineStr">
        <is>
          <t>Yes</t>
        </is>
      </c>
      <c r="T415" s="810" t="inlineStr">
        <is>
          <t>No</t>
        </is>
      </c>
      <c r="U415" s="811" t="inlineStr">
        <is>
          <t>Yes: 2 (legal supports)</t>
        </is>
      </c>
      <c r="V415" s="812" t="inlineStr">
        <is>
          <t>High</t>
        </is>
      </c>
      <c r="W415" s="806" t="inlineStr">
        <is>
          <t>Review — no exact prior-grantee match</t>
        </is>
      </c>
      <c r="X415" s="806" t="inlineStr">
        <is>
          <t>Review</t>
        </is>
      </c>
      <c r="Y415" s="806" t="inlineStr">
        <is>
          <t>Candidate 1 (helper — confirm from image)</t>
        </is>
      </c>
      <c r="Z415" s="806" t="inlineStr">
        <is>
          <t>Medium — helper value</t>
        </is>
      </c>
      <c r="AA415" s="807" t="inlineStr">
        <is>
          <t>Quit Claim Mineral Deed — Dwight J. Williams and Elizabe to Dwight J. Williams Revocable T (2002/576)</t>
        </is>
      </c>
      <c r="AB415" s="808" t="inlineStr">
        <is>
          <t>Needs source review: grantor source</t>
        </is>
      </c>
    </row>
    <row r="416" ht="60" customHeight="1">
      <c r="A416" s="806" t="inlineStr">
        <is>
          <t>2009-006282</t>
        </is>
      </c>
      <c r="B416" s="806" t="n"/>
      <c r="C416" s="806" t="inlineStr">
        <is>
          <t>Stipulation</t>
        </is>
      </c>
      <c r="D416" s="806" t="inlineStr">
        <is>
          <t>1984/236</t>
        </is>
      </c>
      <c r="E416" s="807" t="n">
        <v>40133</v>
      </c>
      <c r="F416" s="808" t="n">
        <v>40158</v>
      </c>
      <c r="G416" s="809" t="inlineStr">
        <is>
          <t>Arrowhead Resources, Inc.</t>
        </is>
      </c>
      <c r="H416" s="809" t="inlineStr">
        <is>
          <t>Bhch Mineral, Ltd.,
Bhch Properties, Ltd.,
Garg Oil</t>
        </is>
      </c>
      <c r="I416" s="813" t="inlineStr">
        <is>
          <t>All of 31-12N-24W (AOL)</t>
        </is>
      </c>
      <c r="J416" s="811" t="inlineStr">
        <is>
          <t>11.5385 NMA
From 1637/26, 1639/206, 1639/426</t>
        </is>
      </c>
      <c r="K416" s="812" t="inlineStr">
        <is>
          <t>OKCountyRecords: 2009-006282</t>
        </is>
      </c>
      <c r="L416" s="806" t="inlineStr">
        <is>
          <t>Leasehold (non-mineral; excluded from mineral NMA). All-section coverage. Gross=tract-map basis.</t>
        </is>
      </c>
      <c r="M416" s="806" t="inlineStr">
        <is>
          <t>Confirm lease effect</t>
        </is>
      </c>
      <c r="N416" s="806" t="n"/>
      <c r="O416" s="806" t="inlineStr">
        <is>
          <t>OUTSIDE LANDS</t>
        </is>
      </c>
      <c r="P416" s="807" t="inlineStr">
        <is>
          <t>Chain — title support (stipulation)</t>
        </is>
      </c>
      <c r="Q416" s="808" t="inlineStr">
        <is>
          <t>Yes</t>
        </is>
      </c>
      <c r="R416" s="809" t="inlineStr">
        <is>
          <t>No</t>
        </is>
      </c>
      <c r="S416" s="809" t="inlineStr">
        <is>
          <t>Yes</t>
        </is>
      </c>
      <c r="T416" s="813" t="inlineStr">
        <is>
          <t>No</t>
        </is>
      </c>
      <c r="U416" s="814" t="inlineStr">
        <is>
          <t>Yes: 1, 8 (broad legal)</t>
        </is>
      </c>
      <c r="V416" s="812" t="inlineStr">
        <is>
          <t>Medium</t>
        </is>
      </c>
      <c r="W416" s="806" t="inlineStr">
        <is>
          <t>Yes — prior grantee match</t>
        </is>
      </c>
      <c r="X416" s="806" t="inlineStr">
        <is>
          <t>Review</t>
        </is>
      </c>
      <c r="Y416" s="806" t="inlineStr">
        <is>
          <t>Interest amount needs review</t>
        </is>
      </c>
      <c r="Z416" s="806" t="inlineStr">
        <is>
          <t>Review</t>
        </is>
      </c>
      <c r="AA416" s="807" t="inlineStr">
        <is>
          <t>Stipulation — Arrowhead Resources, Inc. to Bhch Mineral, Ltd., (1984/236)</t>
        </is>
      </c>
      <c r="AB416" s="808" t="inlineStr">
        <is>
          <t>Needs source review: interest amount</t>
        </is>
      </c>
    </row>
    <row r="417" ht="108" customHeight="1">
      <c r="A417" s="806" t="inlineStr">
        <is>
          <t>2010-005367</t>
        </is>
      </c>
      <c r="B417" s="806" t="n"/>
      <c r="C417" s="806" t="inlineStr">
        <is>
          <t>Letter</t>
        </is>
      </c>
      <c r="D417" s="806" t="inlineStr">
        <is>
          <t>2019/500</t>
        </is>
      </c>
      <c r="E417" s="807" t="n">
        <v>40298</v>
      </c>
      <c r="F417" s="808" t="n">
        <v>40315</v>
      </c>
      <c r="G417" s="809" t="inlineStr">
        <is>
          <t>Clarence C. Dcd Bain,
Clarence Clifton Dcd Bain,
Clarence C. Bain, Trustee,
Michael L. Bain,
Michael L. Co- Bain, Trustee,
William C. Co- Bain, Trustee,
Cdb Trust</t>
        </is>
      </c>
      <c r="H417" s="809" t="inlineStr">
        <is>
          <t>The Public</t>
        </is>
      </c>
      <c r="I417" s="813" t="inlineStr">
        <is>
          <t>31-12N-24W (AOL)</t>
        </is>
      </c>
      <c r="J417" s="814" t="inlineStr">
        <is>
          <t>See instrument</t>
        </is>
      </c>
      <c r="K417" s="812" t="inlineStr">
        <is>
          <t>OKCountyRecords: 2010-005367</t>
        </is>
      </c>
      <c r="L417" s="806" t="inlineStr">
        <is>
          <t>Other (non-mineral; excluded from mineral NMA). All-section coverage. Gross=tract-map basis.</t>
        </is>
      </c>
      <c r="M417" s="806" t="inlineStr">
        <is>
          <t>OK</t>
        </is>
      </c>
      <c r="N417" s="806" t="inlineStr">
        <is>
          <t>Non-conveying — notice/affidavit/address change (The Public).</t>
        </is>
      </c>
      <c r="O417" s="806" t="inlineStr">
        <is>
          <t>OUTSIDE LANDS</t>
        </is>
      </c>
      <c r="P417" s="807" t="inlineStr">
        <is>
          <t>Review — read instrument (type unclear)</t>
        </is>
      </c>
      <c r="Q417" s="808" t="inlineStr">
        <is>
          <t>Review</t>
        </is>
      </c>
      <c r="R417" s="809" t="inlineStr">
        <is>
          <t>Review</t>
        </is>
      </c>
      <c r="S417" s="809" t="inlineStr">
        <is>
          <t>Review</t>
        </is>
      </c>
      <c r="T417" s="813" t="inlineStr">
        <is>
          <t>Review</t>
        </is>
      </c>
      <c r="U417" s="814" t="inlineStr">
        <is>
          <t>Yes: 1, 8 (broad legal)</t>
        </is>
      </c>
      <c r="V417" s="812" t="inlineStr">
        <is>
          <t>Medium</t>
        </is>
      </c>
      <c r="W417" s="806" t="inlineStr">
        <is>
          <t>Probable — name-normalized match to Runsheet 206 grantee; confirm</t>
        </is>
      </c>
      <c r="X417" s="806" t="inlineStr">
        <is>
          <t>Review</t>
        </is>
      </c>
      <c r="Y417" s="806" t="inlineStr">
        <is>
          <t>Interest amount needs review</t>
        </is>
      </c>
      <c r="Z417" s="806" t="inlineStr">
        <is>
          <t>Review</t>
        </is>
      </c>
      <c r="AA417" s="807" t="inlineStr">
        <is>
          <t>Letter — Clarence C. Dcd Bain, to The Public (2019/500)</t>
        </is>
      </c>
      <c r="AB417" s="808" t="inlineStr">
        <is>
          <t>Needs source review: grantor source, interest amount, instrument type</t>
        </is>
      </c>
    </row>
    <row r="418" ht="60" customHeight="1">
      <c r="A418" s="806" t="inlineStr">
        <is>
          <t>2010-006561</t>
        </is>
      </c>
      <c r="B418" s="806" t="n"/>
      <c r="C418" s="806" t="inlineStr">
        <is>
          <t>Correction QCMD</t>
        </is>
      </c>
      <c r="D418" s="806" t="inlineStr">
        <is>
          <t>2027/85</t>
        </is>
      </c>
      <c r="E418" s="807" t="n">
        <v>40318</v>
      </c>
      <c r="F418" s="808" t="n">
        <v>40357</v>
      </c>
      <c r="G418" s="809" t="inlineStr">
        <is>
          <t>Dwight James Williams, as Successor Trustee of the Jon T. and Rogene E. Williams Trust</t>
        </is>
      </c>
      <c r="H418" s="809" t="inlineStr">
        <is>
          <t>Rogene E. Williams Revocable Living Trust</t>
        </is>
      </c>
      <c r="I418" s="810" t="inlineStr">
        <is>
          <t>NW/4 SE/4, S/2 SE/4, SW/4 NE/4 of 31-12N-24W (AOL)</t>
        </is>
      </c>
      <c r="J418" s="811" t="inlineStr">
        <is>
          <t>ARTI, Corrects QCMD dated October 30, 2008, duly recorded in Book 1941, Page 550</t>
        </is>
      </c>
      <c r="K418" s="812" t="inlineStr">
        <is>
          <t>OKCountyRecords: 2010-006561</t>
        </is>
      </c>
      <c r="L418" s="806" t="inlineStr">
        <is>
          <t>Mineral; basis Conv Amt(dec). Gross=tract-map basis.</t>
        </is>
      </c>
      <c r="M418" s="806" t="inlineStr">
        <is>
          <t>CURRENT OWNER SOURCE</t>
        </is>
      </c>
      <c r="N418" s="806" t="n"/>
      <c r="O418" s="806" t="inlineStr">
        <is>
          <t>OUTSIDE LANDS</t>
        </is>
      </c>
      <c r="P418" s="807" t="inlineStr">
        <is>
          <t>Chain — minerals</t>
        </is>
      </c>
      <c r="Q418" s="808" t="inlineStr">
        <is>
          <t>Yes</t>
        </is>
      </c>
      <c r="R418" s="809" t="inlineStr">
        <is>
          <t>No</t>
        </is>
      </c>
      <c r="S418" s="809" t="inlineStr">
        <is>
          <t>Yes</t>
        </is>
      </c>
      <c r="T418" s="810" t="inlineStr">
        <is>
          <t>No</t>
        </is>
      </c>
      <c r="U418" s="811" t="inlineStr">
        <is>
          <t>Yes: 2 (legal supports)</t>
        </is>
      </c>
      <c r="V418" s="812" t="inlineStr">
        <is>
          <t>High</t>
        </is>
      </c>
      <c r="W418" s="806" t="inlineStr">
        <is>
          <t>Probable — name-normalized match to Runsheet 407 grantee; confirm</t>
        </is>
      </c>
      <c r="X418" s="806" t="inlineStr">
        <is>
          <t>Yes — on Tract 2 owner list</t>
        </is>
      </c>
      <c r="Y418" s="806" t="inlineStr">
        <is>
          <t>Candidate 1 (helper — confirm from image)</t>
        </is>
      </c>
      <c r="Z418" s="806" t="inlineStr">
        <is>
          <t>Medium — helper value</t>
        </is>
      </c>
      <c r="AA418" s="807" t="inlineStr">
        <is>
          <t>Correction Quit Claim Mineral De — Dwight James Williams, as Succ to Rogene E. Williams Revocable L (2027/85)</t>
        </is>
      </c>
      <c r="AB418" s="808" t="inlineStr">
        <is>
          <t>Needs source review: grantor source</t>
        </is>
      </c>
    </row>
    <row r="419" ht="60" customHeight="1">
      <c r="A419" s="806" t="inlineStr">
        <is>
          <t>2010-005993</t>
        </is>
      </c>
      <c r="B419" s="806" t="n"/>
      <c r="C419" s="806" t="inlineStr">
        <is>
          <t>MD</t>
        </is>
      </c>
      <c r="D419" s="806" t="inlineStr">
        <is>
          <t>2022/493</t>
        </is>
      </c>
      <c r="E419" s="807" t="n">
        <v>40333</v>
      </c>
      <c r="F419" s="808" t="n">
        <v>40336</v>
      </c>
      <c r="G419" s="809" t="inlineStr">
        <is>
          <t>Wilda Jensen, a/k/a Wilda E. Jensen, (Widow of Ernest Jensen)</t>
        </is>
      </c>
      <c r="H419" s="809" t="inlineStr">
        <is>
          <t>Hans W. Jensen, 50%
Tim E. Jensen, 50%</t>
        </is>
      </c>
      <c r="I419" s="810" t="inlineStr">
        <is>
          <t>NW/4 SE/4, S/2 SE/4, SW/4 NE/4 of 31-12N-24W (AOL)</t>
        </is>
      </c>
      <c r="J419" s="811" t="inlineStr">
        <is>
          <t>ARTI</t>
        </is>
      </c>
      <c r="K419" s="812" t="inlineStr">
        <is>
          <t>OKCountyRecords: 2010-005993</t>
        </is>
      </c>
      <c r="L419" s="806" t="inlineStr">
        <is>
          <t>Mineral; basis Conv Amt(dec). Gross=tract-map basis.</t>
        </is>
      </c>
      <c r="M419" s="806" t="inlineStr">
        <is>
          <t>CURRENT OWNER SOURCE</t>
        </is>
      </c>
      <c r="N419" s="806" t="n"/>
      <c r="O419" s="806" t="inlineStr">
        <is>
          <t>OUTSIDE LANDS</t>
        </is>
      </c>
      <c r="P419" s="807" t="inlineStr">
        <is>
          <t>Chain — minerals</t>
        </is>
      </c>
      <c r="Q419" s="808" t="inlineStr">
        <is>
          <t>Yes</t>
        </is>
      </c>
      <c r="R419" s="809" t="inlineStr">
        <is>
          <t>No</t>
        </is>
      </c>
      <c r="S419" s="809" t="inlineStr">
        <is>
          <t>Yes</t>
        </is>
      </c>
      <c r="T419" s="810" t="inlineStr">
        <is>
          <t>No</t>
        </is>
      </c>
      <c r="U419" s="811" t="inlineStr">
        <is>
          <t>Yes: 2 (legal supports)</t>
        </is>
      </c>
      <c r="V419" s="812" t="inlineStr">
        <is>
          <t>High</t>
        </is>
      </c>
      <c r="W419" s="806" t="inlineStr">
        <is>
          <t>Probable — name-normalized match to Runsheet 200 grantee; confirm</t>
        </is>
      </c>
      <c r="X419" s="806" t="inlineStr">
        <is>
          <t>Review</t>
        </is>
      </c>
      <c r="Y419" s="806" t="inlineStr">
        <is>
          <t>Candidate 1 (helper — confirm from image)</t>
        </is>
      </c>
      <c r="Z419" s="806" t="inlineStr">
        <is>
          <t>Medium — helper value</t>
        </is>
      </c>
      <c r="AA419" s="807" t="inlineStr">
        <is>
          <t>Mineral Deed — Wilda Jensen, a/k/a Wilda E. J to Hans W. Jensen, 50% (2022/493)</t>
        </is>
      </c>
      <c r="AB419" s="808" t="inlineStr">
        <is>
          <t>Needs source review: grantor source</t>
        </is>
      </c>
    </row>
    <row r="420" ht="84" customHeight="1">
      <c r="A420" s="806" t="inlineStr">
        <is>
          <t>2010-006266</t>
        </is>
      </c>
      <c r="B420" s="806" t="n"/>
      <c r="C420" s="806" t="inlineStr">
        <is>
          <t>ASSN</t>
        </is>
      </c>
      <c r="D420" s="806" t="inlineStr">
        <is>
          <t>2024/85</t>
        </is>
      </c>
      <c r="E420" s="807" t="n">
        <v>40338</v>
      </c>
      <c r="F420" s="808" t="n">
        <v>40345</v>
      </c>
      <c r="G420" s="809" t="inlineStr">
        <is>
          <t>Rialto Oil &amp; Gas Corporation</t>
        </is>
      </c>
      <c r="H420" s="809" t="inlineStr">
        <is>
          <t>Sydtran, LP</t>
        </is>
      </c>
      <c r="I420" s="810" t="inlineStr">
        <is>
          <t>E/2 NW/4 of 31-12N-24W (AOL)</t>
        </is>
      </c>
      <c r="J420" s="811" t="inlineStr">
        <is>
          <t>fifty percent (50%) of all the
interest of the Assignor in and to the Oil &amp; Gas Properties, Wells, Substances, Equipment and
Contracts</t>
        </is>
      </c>
      <c r="K420" s="812" t="inlineStr">
        <is>
          <t>OKCountyRecords: 2010-006266</t>
        </is>
      </c>
      <c r="L420" s="806" t="inlineStr">
        <is>
          <t>Leasehold (non-mineral; excluded from mineral NMA). Gross=tract-map basis.</t>
        </is>
      </c>
      <c r="M420" s="806" t="inlineStr">
        <is>
          <t>Confirm lease effect</t>
        </is>
      </c>
      <c r="N420" s="806" t="n"/>
      <c r="O420" s="806" t="inlineStr">
        <is>
          <t>OUTSIDE LANDS</t>
        </is>
      </c>
      <c r="P420" s="807" t="inlineStr">
        <is>
          <t>Chain — assignment (WI or minerals — read granting clause)</t>
        </is>
      </c>
      <c r="Q420" s="808" t="inlineStr">
        <is>
          <t>Review</t>
        </is>
      </c>
      <c r="R420" s="809" t="inlineStr">
        <is>
          <t>Yes</t>
        </is>
      </c>
      <c r="S420" s="809" t="inlineStr">
        <is>
          <t>Review</t>
        </is>
      </c>
      <c r="T420" s="810" t="inlineStr">
        <is>
          <t>Yes</t>
        </is>
      </c>
      <c r="U420" s="811" t="inlineStr">
        <is>
          <t>Yes: 4 (legal supports)</t>
        </is>
      </c>
      <c r="V420" s="812" t="inlineStr">
        <is>
          <t>High</t>
        </is>
      </c>
      <c r="W420" s="806" t="inlineStr">
        <is>
          <t>Review — no exact prior-grantee match</t>
        </is>
      </c>
      <c r="X420" s="806" t="inlineStr">
        <is>
          <t>Review</t>
        </is>
      </c>
      <c r="Y420" s="806" t="inlineStr">
        <is>
          <t>Interest amount needs review</t>
        </is>
      </c>
      <c r="Z420" s="806" t="inlineStr">
        <is>
          <t>Review</t>
        </is>
      </c>
      <c r="AA420" s="807" t="inlineStr">
        <is>
          <t>Assignment — Rialto Oil &amp; Gas Corporation to Sydtran, LP (2024/85)</t>
        </is>
      </c>
      <c r="AB420" s="808" t="inlineStr">
        <is>
          <t>Needs source review: grantor source, interest amount</t>
        </is>
      </c>
    </row>
    <row r="421" ht="84" customHeight="1">
      <c r="A421" s="806" t="inlineStr">
        <is>
          <t>2010-006265</t>
        </is>
      </c>
      <c r="B421" s="806" t="n"/>
      <c r="C421" s="806" t="inlineStr">
        <is>
          <t>ASSN</t>
        </is>
      </c>
      <c r="D421" s="806" t="inlineStr">
        <is>
          <t>2024/74</t>
        </is>
      </c>
      <c r="E421" s="807" t="n">
        <v>40338</v>
      </c>
      <c r="F421" s="808" t="n">
        <v>40345</v>
      </c>
      <c r="G421" s="809" t="inlineStr">
        <is>
          <t>Rialto Production Company</t>
        </is>
      </c>
      <c r="H421" s="809" t="inlineStr">
        <is>
          <t>Sydtran Management, LLC</t>
        </is>
      </c>
      <c r="I421" s="810" t="inlineStr">
        <is>
          <t>E/2 NW/4 of 31-12N-24W (AOL)</t>
        </is>
      </c>
      <c r="J421" s="811" t="inlineStr">
        <is>
          <t>fifty percent (50%) of all the
interest of the Assignor in and to the Oil &amp; Gas Properties, Wells, Substances, Equipment and
Contracts</t>
        </is>
      </c>
      <c r="K421" s="812" t="inlineStr">
        <is>
          <t>OKCountyRecords: 2010-006265</t>
        </is>
      </c>
      <c r="L421" s="806" t="inlineStr">
        <is>
          <t>Leasehold (non-mineral; excluded from mineral NMA). Gross=tract-map basis.</t>
        </is>
      </c>
      <c r="M421" s="806" t="inlineStr">
        <is>
          <t>Confirm lease effect</t>
        </is>
      </c>
      <c r="N421" s="806" t="n"/>
      <c r="O421" s="806" t="inlineStr">
        <is>
          <t>OUTSIDE LANDS</t>
        </is>
      </c>
      <c r="P421" s="807" t="inlineStr">
        <is>
          <t>Chain — assignment (WI or minerals — read granting clause)</t>
        </is>
      </c>
      <c r="Q421" s="808" t="inlineStr">
        <is>
          <t>Review</t>
        </is>
      </c>
      <c r="R421" s="809" t="inlineStr">
        <is>
          <t>Yes</t>
        </is>
      </c>
      <c r="S421" s="809" t="inlineStr">
        <is>
          <t>Review</t>
        </is>
      </c>
      <c r="T421" s="810" t="inlineStr">
        <is>
          <t>Yes</t>
        </is>
      </c>
      <c r="U421" s="811" t="inlineStr">
        <is>
          <t>Yes: 4 (legal supports)</t>
        </is>
      </c>
      <c r="V421" s="812" t="inlineStr">
        <is>
          <t>High</t>
        </is>
      </c>
      <c r="W421" s="806" t="inlineStr">
        <is>
          <t>Review — no exact prior-grantee match</t>
        </is>
      </c>
      <c r="X421" s="806" t="inlineStr">
        <is>
          <t>Review</t>
        </is>
      </c>
      <c r="Y421" s="806" t="inlineStr">
        <is>
          <t>Interest amount needs review</t>
        </is>
      </c>
      <c r="Z421" s="806" t="inlineStr">
        <is>
          <t>Review</t>
        </is>
      </c>
      <c r="AA421" s="807" t="inlineStr">
        <is>
          <t>Assignment — Rialto Production Company to Sydtran Management, LLC (2024/74)</t>
        </is>
      </c>
      <c r="AB421" s="808" t="inlineStr">
        <is>
          <t>Needs source review: grantor source, interest amount</t>
        </is>
      </c>
    </row>
    <row r="422" ht="60" customHeight="1">
      <c r="A422" s="806" t="inlineStr">
        <is>
          <t>2010-007125</t>
        </is>
      </c>
      <c r="B422" s="806" t="n"/>
      <c r="C422" s="806" t="inlineStr">
        <is>
          <t>MD</t>
        </is>
      </c>
      <c r="D422" s="806" t="inlineStr">
        <is>
          <t>2031/5</t>
        </is>
      </c>
      <c r="E422" s="807" t="n">
        <v>40357</v>
      </c>
      <c r="F422" s="808" t="n">
        <v>40374</v>
      </c>
      <c r="G422" s="809" t="inlineStr">
        <is>
          <t>Leona I. Degrande</t>
        </is>
      </c>
      <c r="H422" s="809" t="inlineStr">
        <is>
          <t>Mare Oil Company</t>
        </is>
      </c>
      <c r="I422" s="810" t="inlineStr">
        <is>
          <t>NW/4 SE/4, S/2 SE/4, SW/4 NE/4 of 31-12N-24W</t>
        </is>
      </c>
      <c r="J422" s="811" t="inlineStr">
        <is>
          <t>ARTI</t>
        </is>
      </c>
      <c r="K422" s="812" t="inlineStr">
        <is>
          <t>OKCountyRecords: 2010-007125</t>
        </is>
      </c>
      <c r="L422" s="806" t="inlineStr">
        <is>
          <t>Mineral; basis Conv Amt(dec). Gross=tract-map basis.</t>
        </is>
      </c>
      <c r="M422" s="806" t="inlineStr">
        <is>
          <t>CURRENT OWNER SOURCE</t>
        </is>
      </c>
      <c r="N422" s="806" t="n"/>
      <c r="O422" s="806" t="inlineStr">
        <is>
          <t>MINERAL DEED</t>
        </is>
      </c>
      <c r="P422" s="807" t="inlineStr">
        <is>
          <t>Chain — minerals</t>
        </is>
      </c>
      <c r="Q422" s="808" t="inlineStr">
        <is>
          <t>Yes</t>
        </is>
      </c>
      <c r="R422" s="809" t="inlineStr">
        <is>
          <t>No</t>
        </is>
      </c>
      <c r="S422" s="809" t="inlineStr">
        <is>
          <t>Yes</t>
        </is>
      </c>
      <c r="T422" s="810" t="inlineStr">
        <is>
          <t>No</t>
        </is>
      </c>
      <c r="U422" s="811" t="inlineStr">
        <is>
          <t>Yes: 2 (legal supports)</t>
        </is>
      </c>
      <c r="V422" s="812" t="inlineStr">
        <is>
          <t>High</t>
        </is>
      </c>
      <c r="W422" s="806" t="inlineStr">
        <is>
          <t>Review — no exact prior-grantee match</t>
        </is>
      </c>
      <c r="X422" s="806" t="inlineStr">
        <is>
          <t>Yes — on Tract 2 owner list</t>
        </is>
      </c>
      <c r="Y422" s="806" t="inlineStr">
        <is>
          <t>Candidate 1 (helper — confirm from image)</t>
        </is>
      </c>
      <c r="Z422" s="806" t="inlineStr">
        <is>
          <t>Medium — helper value</t>
        </is>
      </c>
      <c r="AA422" s="807" t="inlineStr">
        <is>
          <t>Mineral Deed — Leona I. Degrande to Mare Oil Company (2031/5)</t>
        </is>
      </c>
      <c r="AB422" s="808" t="inlineStr">
        <is>
          <t>Needs source review: grantor source</t>
        </is>
      </c>
    </row>
    <row r="423" ht="96" customHeight="1">
      <c r="A423" s="806" t="inlineStr">
        <is>
          <t>2010-010052</t>
        </is>
      </c>
      <c r="B423" s="806" t="n"/>
      <c r="C423" s="806" t="inlineStr">
        <is>
          <t>Notice</t>
        </is>
      </c>
      <c r="D423" s="806" t="inlineStr">
        <is>
          <t>2048/268</t>
        </is>
      </c>
      <c r="E423" s="807" t="n">
        <v>40360</v>
      </c>
      <c r="F423" s="808" t="n">
        <v>40483</v>
      </c>
      <c r="G423" s="809" t="inlineStr">
        <is>
          <t>Boulevard Associates, LLC</t>
        </is>
      </c>
      <c r="H423" s="809" t="inlineStr">
        <is>
          <t>Danielle Delane Tucker,
Monte Earl Tucker</t>
        </is>
      </c>
      <c r="I423" s="810" t="inlineStr">
        <is>
          <t>N/2 NE/4, NE/4 SE/4, SE/4 NE/4 of 31-12N-24W</t>
        </is>
      </c>
      <c r="J423" s="814" t="inlineStr">
        <is>
          <t>See instrument</t>
        </is>
      </c>
      <c r="K423" s="812" t="inlineStr">
        <is>
          <t>OKCountyRecords: 2010-010052</t>
        </is>
      </c>
      <c r="L423" s="806" t="inlineStr">
        <is>
          <t>Other (non-mineral; excluded from mineral NMA). Gross=tract-map basis.</t>
        </is>
      </c>
      <c r="M423" s="806" t="n"/>
      <c r="N423" s="806" t="n"/>
      <c r="O423" s="806" t="inlineStr">
        <is>
          <t>IGNORE FOR MINERAL OWNERSHIP</t>
        </is>
      </c>
      <c r="P423" s="807" t="inlineStr">
        <is>
          <t>Review — read instrument (type unclear)</t>
        </is>
      </c>
      <c r="Q423" s="808" t="inlineStr">
        <is>
          <t>Review</t>
        </is>
      </c>
      <c r="R423" s="809" t="inlineStr">
        <is>
          <t>Review</t>
        </is>
      </c>
      <c r="S423" s="809" t="inlineStr">
        <is>
          <t>Review</t>
        </is>
      </c>
      <c r="T423" s="810" t="inlineStr">
        <is>
          <t>Review</t>
        </is>
      </c>
      <c r="U423" s="814" t="inlineStr">
        <is>
          <t>Legal maps to 1, 3, 10; helper says 1, 3, 8</t>
        </is>
      </c>
      <c r="V423" s="812" t="inlineStr">
        <is>
          <t>Review</t>
        </is>
      </c>
      <c r="W423" s="806" t="inlineStr">
        <is>
          <t>Yes — prior grantee match</t>
        </is>
      </c>
      <c r="X423" s="806" t="inlineStr">
        <is>
          <t>Review</t>
        </is>
      </c>
      <c r="Y423" s="806" t="inlineStr">
        <is>
          <t>Interest amount needs review</t>
        </is>
      </c>
      <c r="Z423" s="806" t="inlineStr">
        <is>
          <t>Review</t>
        </is>
      </c>
      <c r="AA423" s="807" t="inlineStr">
        <is>
          <t>Notice — Boulevard Associates, LLC to Danielle Delane Tucker, (2048/268)</t>
        </is>
      </c>
      <c r="AB423" s="808" t="inlineStr">
        <is>
          <t>Needs source review: tract, interest amount, instrument type</t>
        </is>
      </c>
    </row>
    <row r="424" ht="60" customHeight="1">
      <c r="A424" s="806" t="inlineStr">
        <is>
          <t>2010-008922</t>
        </is>
      </c>
      <c r="B424" s="806" t="n"/>
      <c r="C424" s="806" t="inlineStr">
        <is>
          <t>MD</t>
        </is>
      </c>
      <c r="D424" s="806" t="inlineStr">
        <is>
          <t>2041/379</t>
        </is>
      </c>
      <c r="E424" s="807" t="n">
        <v>40416</v>
      </c>
      <c r="F424" s="808" t="n">
        <v>40438</v>
      </c>
      <c r="G424" s="809" t="inlineStr">
        <is>
          <t>Terry Bish and Fausta J. Bish aka Tina Bish, his wife, dba Datt Investment Company</t>
        </is>
      </c>
      <c r="H424" s="809" t="inlineStr">
        <is>
          <t>Terry V. Bish and Fausta J. Bish as Trustees of The Bish Family Trust, an express trust, and their successors in Trust</t>
        </is>
      </c>
      <c r="I424" s="810" t="inlineStr">
        <is>
          <t>NW/4 SE/4, S/2 SE/4, SW/4 NE/4 of 31-12N-24W (AOL)</t>
        </is>
      </c>
      <c r="J424" s="811" t="inlineStr">
        <is>
          <t>ARTI</t>
        </is>
      </c>
      <c r="K424" s="812" t="inlineStr">
        <is>
          <t>OKCountyRecords: 2010-008922</t>
        </is>
      </c>
      <c r="L424" s="806" t="inlineStr">
        <is>
          <t>Mineral; basis Conv Amt(dec). Gross=tract-map basis.</t>
        </is>
      </c>
      <c r="M424" s="806" t="inlineStr">
        <is>
          <t>CURRENT OWNER SOURCE</t>
        </is>
      </c>
      <c r="N424" s="806" t="n"/>
      <c r="O424" s="806" t="inlineStr">
        <is>
          <t>OUTSIDE LANDS</t>
        </is>
      </c>
      <c r="P424" s="807" t="inlineStr">
        <is>
          <t>Chain — minerals</t>
        </is>
      </c>
      <c r="Q424" s="808" t="inlineStr">
        <is>
          <t>Yes</t>
        </is>
      </c>
      <c r="R424" s="809" t="inlineStr">
        <is>
          <t>No</t>
        </is>
      </c>
      <c r="S424" s="809" t="inlineStr">
        <is>
          <t>Yes</t>
        </is>
      </c>
      <c r="T424" s="810" t="inlineStr">
        <is>
          <t>No</t>
        </is>
      </c>
      <c r="U424" s="811" t="inlineStr">
        <is>
          <t>Yes: 2 (legal supports)</t>
        </is>
      </c>
      <c r="V424" s="812" t="inlineStr">
        <is>
          <t>High</t>
        </is>
      </c>
      <c r="W424" s="806" t="inlineStr">
        <is>
          <t>Probable — name-normalized match to Runsheet 388 grantee; confirm</t>
        </is>
      </c>
      <c r="X424" s="806" t="inlineStr">
        <is>
          <t>Review</t>
        </is>
      </c>
      <c r="Y424" s="806" t="inlineStr">
        <is>
          <t>Candidate 1 (helper — confirm from image)</t>
        </is>
      </c>
      <c r="Z424" s="806" t="inlineStr">
        <is>
          <t>Medium — helper value</t>
        </is>
      </c>
      <c r="AA424" s="807" t="inlineStr">
        <is>
          <t>Mineral Deed — Terry Bish and Fausta J. Bish to Terry V. Bish and Fausta J. Bi (2041/379)</t>
        </is>
      </c>
      <c r="AB424" s="808" t="inlineStr">
        <is>
          <t>Needs source review: grantor source</t>
        </is>
      </c>
    </row>
    <row r="425" ht="60" customHeight="1">
      <c r="A425" s="806" t="inlineStr">
        <is>
          <t>2010-008934</t>
        </is>
      </c>
      <c r="B425" s="806" t="n"/>
      <c r="C425" s="806" t="inlineStr">
        <is>
          <t>MD</t>
        </is>
      </c>
      <c r="D425" s="806" t="inlineStr">
        <is>
          <t>2041/406</t>
        </is>
      </c>
      <c r="E425" s="807" t="n">
        <v>40437</v>
      </c>
      <c r="F425" s="808" t="n">
        <v>40441</v>
      </c>
      <c r="G425" s="809" t="inlineStr">
        <is>
          <t>Petrohawk Energy Corporation</t>
        </is>
      </c>
      <c r="H425" s="809" t="inlineStr">
        <is>
          <t>Petrohawk Properties, L.P.</t>
        </is>
      </c>
      <c r="I425" s="810" t="inlineStr">
        <is>
          <t>E/2 NW/4 of 31-12N-24W (AOL)</t>
        </is>
      </c>
      <c r="J425" s="811" t="inlineStr">
        <is>
          <t>ARTI</t>
        </is>
      </c>
      <c r="K425" s="812" t="inlineStr">
        <is>
          <t>OKCountyRecords: 2010-008934</t>
        </is>
      </c>
      <c r="L425" s="806" t="inlineStr">
        <is>
          <t>Mineral; basis Conv Amt(dec). Gross=tract-map basis.</t>
        </is>
      </c>
      <c r="M425" s="806" t="inlineStr">
        <is>
          <t>CURRENT OWNER SOURCE</t>
        </is>
      </c>
      <c r="N425" s="806" t="n"/>
      <c r="O425" s="806" t="inlineStr">
        <is>
          <t>OUTSIDE LANDS</t>
        </is>
      </c>
      <c r="P425" s="807" t="inlineStr">
        <is>
          <t>Chain — minerals</t>
        </is>
      </c>
      <c r="Q425" s="808" t="inlineStr">
        <is>
          <t>Yes</t>
        </is>
      </c>
      <c r="R425" s="809" t="inlineStr">
        <is>
          <t>No</t>
        </is>
      </c>
      <c r="S425" s="809" t="inlineStr">
        <is>
          <t>Yes</t>
        </is>
      </c>
      <c r="T425" s="810" t="inlineStr">
        <is>
          <t>No</t>
        </is>
      </c>
      <c r="U425" s="811" t="inlineStr">
        <is>
          <t>Yes: 4 (legal supports)</t>
        </is>
      </c>
      <c r="V425" s="812" t="inlineStr">
        <is>
          <t>High</t>
        </is>
      </c>
      <c r="W425" s="806" t="inlineStr">
        <is>
          <t>Review — no exact prior-grantee match</t>
        </is>
      </c>
      <c r="X425" s="806" t="inlineStr">
        <is>
          <t>Review</t>
        </is>
      </c>
      <c r="Y425" s="806" t="inlineStr">
        <is>
          <t>Candidate 1 (helper — confirm from image)</t>
        </is>
      </c>
      <c r="Z425" s="806" t="inlineStr">
        <is>
          <t>Medium — helper value</t>
        </is>
      </c>
      <c r="AA425" s="807" t="inlineStr">
        <is>
          <t>Mineral Deed — Petrohawk Energy Corporation to Petrohawk Properties, L.P. (2041/406)</t>
        </is>
      </c>
      <c r="AB425" s="808" t="inlineStr">
        <is>
          <t>Needs source review: grantor source</t>
        </is>
      </c>
    </row>
    <row r="426" ht="60" customHeight="1">
      <c r="A426" s="806" t="inlineStr">
        <is>
          <t>2011-000110</t>
        </is>
      </c>
      <c r="B426" s="806" t="n"/>
      <c r="C426" s="806" t="inlineStr">
        <is>
          <t>Quitclaim Deed, ASSN, Transfer and Conveyance of Oil and Gas Interests</t>
        </is>
      </c>
      <c r="D426" s="806" t="inlineStr">
        <is>
          <t>2057/347</t>
        </is>
      </c>
      <c r="E426" s="807" t="n">
        <v>40513</v>
      </c>
      <c r="F426" s="808" t="n">
        <v>40549</v>
      </c>
      <c r="G426" s="809" t="inlineStr">
        <is>
          <t>Hefner Company, Inc.</t>
        </is>
      </c>
      <c r="H426" s="809" t="inlineStr">
        <is>
          <t>Cheyenne Resources, LLC</t>
        </is>
      </c>
      <c r="I426" s="810" t="inlineStr">
        <is>
          <t>All of 31-12N-24W (AOL)</t>
        </is>
      </c>
      <c r="J426" s="811" t="inlineStr">
        <is>
          <t>ARTI</t>
        </is>
      </c>
      <c r="K426" s="812" t="inlineStr">
        <is>
          <t>OKCountyRecords: 2011-000110</t>
        </is>
      </c>
      <c r="L426" s="806" t="inlineStr">
        <is>
          <t>Mineral; basis Conv Amt(dec). All-section coverage. Gross=tract-map basis.</t>
        </is>
      </c>
      <c r="M426" s="806" t="n"/>
      <c r="N426" s="806" t="n"/>
      <c r="O426" s="806" t="inlineStr">
        <is>
          <t>OUTSIDE LANDS</t>
        </is>
      </c>
      <c r="P426" s="807" t="inlineStr">
        <is>
          <t>Chain — deed (confirm minerals vs surface from instrument)</t>
        </is>
      </c>
      <c r="Q426" s="808" t="inlineStr">
        <is>
          <t>Yes</t>
        </is>
      </c>
      <c r="R426" s="809" t="inlineStr">
        <is>
          <t>No</t>
        </is>
      </c>
      <c r="S426" s="809" t="inlineStr">
        <is>
          <t>Review</t>
        </is>
      </c>
      <c r="T426" s="810" t="inlineStr">
        <is>
          <t>No</t>
        </is>
      </c>
      <c r="U426" s="811" t="inlineStr">
        <is>
          <t>Yes: 1, 8 (broad legal)</t>
        </is>
      </c>
      <c r="V426" s="812" t="inlineStr">
        <is>
          <t>Medium</t>
        </is>
      </c>
      <c r="W426" s="806" t="inlineStr">
        <is>
          <t>Review — no exact prior-grantee match</t>
        </is>
      </c>
      <c r="X426" s="806" t="inlineStr">
        <is>
          <t>Review</t>
        </is>
      </c>
      <c r="Y426" s="806" t="inlineStr">
        <is>
          <t>Candidate 1 (helper — confirm from image)</t>
        </is>
      </c>
      <c r="Z426" s="806" t="inlineStr">
        <is>
          <t>Medium — helper value</t>
        </is>
      </c>
      <c r="AA426" s="807" t="inlineStr">
        <is>
          <t>Quitclaim Deed, Assignment, Tran — Hefner Company, Inc. to Cheyenne Resources, LLC (2057/347)</t>
        </is>
      </c>
      <c r="AB426" s="808" t="inlineStr">
        <is>
          <t>Needs source review: grantor source</t>
        </is>
      </c>
    </row>
    <row r="427" ht="84" customHeight="1">
      <c r="A427" s="806" t="inlineStr">
        <is>
          <t>2011-001008</t>
        </is>
      </c>
      <c r="B427" s="806" t="n"/>
      <c r="C427" s="806" t="inlineStr">
        <is>
          <t>MINERAL DEED OF TRUSTEE [Deed of Distribution]</t>
        </is>
      </c>
      <c r="D427" s="806" t="inlineStr">
        <is>
          <t>2063/494</t>
        </is>
      </c>
      <c r="E427" s="807" t="n">
        <v>40577</v>
      </c>
      <c r="F427" s="808" t="n">
        <v>40592</v>
      </c>
      <c r="G427" s="809" t="inlineStr">
        <is>
          <t>Glenda Ann Palmer, as Trustee of the Glenn Douglas Mitchel and Hazel Pearl Mitchel Trust</t>
        </is>
      </c>
      <c r="H427" s="809"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427" s="810" t="inlineStr">
        <is>
          <t>E/2 NW/4, N/2 NE/4 SE/4, NE/4 SE/4, SE/4 NE/4 of 31-12N-24W (AOL)</t>
        </is>
      </c>
      <c r="J427" s="811" t="inlineStr">
        <is>
          <t>ARTI</t>
        </is>
      </c>
      <c r="K427" s="812" t="inlineStr">
        <is>
          <t>OKCountyRecords: 2011-001008</t>
        </is>
      </c>
      <c r="L427" s="806" t="inlineStr">
        <is>
          <t>Mineral; basis Conv Amt(dec). Gross=tract-map basis.</t>
        </is>
      </c>
      <c r="M427" s="806" t="inlineStr">
        <is>
          <t>CURRENT OWNER SOURCE</t>
        </is>
      </c>
      <c r="N427" s="806" t="n"/>
      <c r="O427" s="806" t="inlineStr">
        <is>
          <t>OUTSIDE LANDS</t>
        </is>
      </c>
      <c r="P427" s="807" t="inlineStr">
        <is>
          <t>Chain — minerals</t>
        </is>
      </c>
      <c r="Q427" s="808" t="inlineStr">
        <is>
          <t>Yes</t>
        </is>
      </c>
      <c r="R427" s="809" t="inlineStr">
        <is>
          <t>No</t>
        </is>
      </c>
      <c r="S427" s="809" t="inlineStr">
        <is>
          <t>Yes</t>
        </is>
      </c>
      <c r="T427" s="810" t="inlineStr">
        <is>
          <t>No</t>
        </is>
      </c>
      <c r="U427" s="811" t="inlineStr">
        <is>
          <t>Legal maps to 1, 3, 4, 10; helper says 1, 3, 4, 8</t>
        </is>
      </c>
      <c r="V427" s="812" t="inlineStr">
        <is>
          <t>Review</t>
        </is>
      </c>
      <c r="W427" s="806" t="inlineStr">
        <is>
          <t>Review — no exact prior-grantee match</t>
        </is>
      </c>
      <c r="X427" s="806" t="inlineStr">
        <is>
          <t>Review</t>
        </is>
      </c>
      <c r="Y427" s="806" t="inlineStr">
        <is>
          <t>Candidate 1 (helper — confirm from image)</t>
        </is>
      </c>
      <c r="Z427" s="806" t="inlineStr">
        <is>
          <t>Medium — helper value</t>
        </is>
      </c>
      <c r="AA427" s="807" t="inlineStr">
        <is>
          <t>MINERAL DEED OF TRUSTEE [Deed of — Glenda Ann Palmer, as Trustee to Glenda Ann Palmer and Richard (2063/494)</t>
        </is>
      </c>
      <c r="AB427" s="808" t="inlineStr">
        <is>
          <t>Needs source review: tract, grantor source</t>
        </is>
      </c>
    </row>
    <row r="428" ht="84" customHeight="1">
      <c r="A428" s="806" t="inlineStr">
        <is>
          <t>2011-001007</t>
        </is>
      </c>
      <c r="B428" s="806" t="n"/>
      <c r="C428" s="806" t="inlineStr">
        <is>
          <t>MINERAL DEED OF TRUSTEE [Deed of Distribution]</t>
        </is>
      </c>
      <c r="D428" s="806" t="inlineStr">
        <is>
          <t>2063/491</t>
        </is>
      </c>
      <c r="E428" s="807" t="n">
        <v>40577</v>
      </c>
      <c r="F428" s="808" t="n">
        <v>40592</v>
      </c>
      <c r="G428" s="809" t="inlineStr">
        <is>
          <t>Richard Palmer and Glenda Palmer, HW</t>
        </is>
      </c>
      <c r="H428" s="809"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428" s="810" t="inlineStr">
        <is>
          <t>E/2 NW/4, N/2 NE/4 SE/4, NE/4 SE/4, SE/4 NE/4 of 31-12N-24W (AOL)</t>
        </is>
      </c>
      <c r="J428" s="814" t="inlineStr">
        <is>
          <t>ARTI</t>
        </is>
      </c>
      <c r="K428" s="812" t="inlineStr">
        <is>
          <t>OKCountyRecords: 2011-001007</t>
        </is>
      </c>
      <c r="L428" s="806" t="inlineStr">
        <is>
          <t>Mineral; basis Conv Amt(dec). Gross=tract-map basis.</t>
        </is>
      </c>
      <c r="M428" s="806" t="inlineStr">
        <is>
          <t>CURRENT OWNER SOURCE</t>
        </is>
      </c>
      <c r="N428" s="806" t="n"/>
      <c r="O428" s="806" t="inlineStr">
        <is>
          <t>OUTSIDE LANDS</t>
        </is>
      </c>
      <c r="P428" s="807" t="inlineStr">
        <is>
          <t>Chain — minerals</t>
        </is>
      </c>
      <c r="Q428" s="808" t="inlineStr">
        <is>
          <t>Yes</t>
        </is>
      </c>
      <c r="R428" s="809" t="inlineStr">
        <is>
          <t>No</t>
        </is>
      </c>
      <c r="S428" s="809" t="inlineStr">
        <is>
          <t>Yes</t>
        </is>
      </c>
      <c r="T428" s="810" t="inlineStr">
        <is>
          <t>No</t>
        </is>
      </c>
      <c r="U428" s="814" t="inlineStr">
        <is>
          <t>Legal maps to 1, 3, 4, 10; helper says 1, 3, 4, 8</t>
        </is>
      </c>
      <c r="V428" s="812" t="inlineStr">
        <is>
          <t>Review</t>
        </is>
      </c>
      <c r="W428" s="806" t="inlineStr">
        <is>
          <t>Probable — name-normalized match to Runsheet 425 grantee; confirm</t>
        </is>
      </c>
      <c r="X428" s="806" t="inlineStr">
        <is>
          <t>Review</t>
        </is>
      </c>
      <c r="Y428" s="806" t="inlineStr">
        <is>
          <t>Candidate 1 (helper — confirm from image)</t>
        </is>
      </c>
      <c r="Z428" s="806" t="inlineStr">
        <is>
          <t>Medium — helper value</t>
        </is>
      </c>
      <c r="AA428" s="807" t="inlineStr">
        <is>
          <t>MINERAL DEED OF TRUSTEE [Deed of — Richard Palmer and Glenda Palm to Glenda Ann Palmer and Richard (2063/491)</t>
        </is>
      </c>
      <c r="AB428" s="808" t="inlineStr">
        <is>
          <t>Needs source review: tract, grantor source</t>
        </is>
      </c>
    </row>
    <row r="429" ht="72" customHeight="1">
      <c r="A429" s="806" t="inlineStr">
        <is>
          <t>2011-001009</t>
        </is>
      </c>
      <c r="B429" s="820" t="n"/>
      <c r="C429" s="806" t="inlineStr">
        <is>
          <t>MINERAL DEED OF TRUSTEE [Deed of Distribution]</t>
        </is>
      </c>
      <c r="D429" s="806" t="inlineStr">
        <is>
          <t>2063/497</t>
        </is>
      </c>
      <c r="E429" s="807" t="n">
        <v>40583</v>
      </c>
      <c r="F429" s="808" t="n">
        <v>40592</v>
      </c>
      <c r="G429" s="809" t="inlineStr">
        <is>
          <t>Shonna Mitchel, same person as Shonna A. Mitchel and as Shonna Arlene Mitchel, single person</t>
        </is>
      </c>
      <c r="H429" s="809" t="inlineStr">
        <is>
          <t>Shonna Arlene Mitchel, same person as Shonna A. Mitchel, as Trustee of The Jack D. Mitchel and Shonna A. Mitchel Family Trust, u/t/a dated September 13, 1990</t>
        </is>
      </c>
      <c r="I429" s="810" t="inlineStr">
        <is>
          <t>E/2 NW/4, N/2 NE/4 SE/4, NE/4 SE/4, SE/4 NE/4 of 31-12N-24W (AOL)</t>
        </is>
      </c>
      <c r="J429" s="811" t="inlineStr">
        <is>
          <t>ARTI</t>
        </is>
      </c>
      <c r="K429" s="812" t="inlineStr">
        <is>
          <t>OKCountyRecords: 2011-001009</t>
        </is>
      </c>
      <c r="L429" s="806" t="inlineStr">
        <is>
          <t>Mineral; basis Conv Amt(dec). Gross=tract-map basis.</t>
        </is>
      </c>
      <c r="M429" s="820" t="inlineStr">
        <is>
          <t>CURRENT OWNER SOURCE</t>
        </is>
      </c>
      <c r="N429" s="806" t="n"/>
      <c r="O429" s="806" t="inlineStr">
        <is>
          <t>OUTSIDE LANDS</t>
        </is>
      </c>
      <c r="P429" s="807" t="inlineStr">
        <is>
          <t>Chain — minerals</t>
        </is>
      </c>
      <c r="Q429" s="808" t="inlineStr">
        <is>
          <t>Yes</t>
        </is>
      </c>
      <c r="R429" s="809" t="inlineStr">
        <is>
          <t>No</t>
        </is>
      </c>
      <c r="S429" s="809" t="inlineStr">
        <is>
          <t>Yes</t>
        </is>
      </c>
      <c r="T429" s="810" t="inlineStr">
        <is>
          <t>No</t>
        </is>
      </c>
      <c r="U429" s="811" t="inlineStr">
        <is>
          <t>Legal maps to 1, 3, 4, 10; helper says 1, 3, 4, 8</t>
        </is>
      </c>
      <c r="V429" s="812" t="inlineStr">
        <is>
          <t>Review</t>
        </is>
      </c>
      <c r="W429" s="806" t="inlineStr">
        <is>
          <t>Probable — name-normalized match to Runsheet 46 grantee; confirm</t>
        </is>
      </c>
      <c r="X429" s="820" t="inlineStr">
        <is>
          <t>Yes — on Tract 3 owner list</t>
        </is>
      </c>
      <c r="Y429" s="806" t="inlineStr">
        <is>
          <t>Candidate 1 (helper — confirm from image)</t>
        </is>
      </c>
      <c r="Z429" s="806" t="inlineStr">
        <is>
          <t>Medium — helper value</t>
        </is>
      </c>
      <c r="AA429" s="807" t="inlineStr">
        <is>
          <t>MINERAL DEED OF TRUSTEE [Deed of — Shonna Mitchel, same person as to Shonna Arlene Mitchel, same pe (2063/497)</t>
        </is>
      </c>
      <c r="AB429" s="808" t="inlineStr">
        <is>
          <t>Needs source review: tract, grantor source</t>
        </is>
      </c>
    </row>
    <row r="430" ht="60" customHeight="1">
      <c r="A430" s="806" t="inlineStr">
        <is>
          <t>2011-003023</t>
        </is>
      </c>
      <c r="B430" s="806" t="n"/>
      <c r="C430" s="806" t="inlineStr">
        <is>
          <t>MD</t>
        </is>
      </c>
      <c r="D430" s="806" t="inlineStr">
        <is>
          <t>2074/536</t>
        </is>
      </c>
      <c r="E430" s="807" t="n">
        <v>40661</v>
      </c>
      <c r="F430" s="808" t="n">
        <v>40665</v>
      </c>
      <c r="G430" s="809" t="inlineStr">
        <is>
          <t>Byron A. Hetherington, d/b/a 4-A Investments</t>
        </is>
      </c>
      <c r="H430" s="809" t="inlineStr">
        <is>
          <t>Byron A. Hetherington, Trustee of the Byron A. Hetherington Trust, 1/2,
Gloria A. Hetherington, Trustee of the Gloria A. Hetherington Trust, 1/2</t>
        </is>
      </c>
      <c r="I430" s="810" t="inlineStr">
        <is>
          <t>NW/4 SE/4, S/2 SE/4, SW/4 NE/4 of 31-12N-24W (AOL)</t>
        </is>
      </c>
      <c r="J430" s="814" t="inlineStr">
        <is>
          <t>ARTI</t>
        </is>
      </c>
      <c r="K430" s="812" t="inlineStr">
        <is>
          <t>OKCountyRecords: 2011-003023</t>
        </is>
      </c>
      <c r="L430" s="806" t="inlineStr">
        <is>
          <t>Mineral; basis Conv Amt(dec). Gross=tract-map basis.</t>
        </is>
      </c>
      <c r="M430" s="806" t="inlineStr">
        <is>
          <t>CURRENT OWNER SOURCE</t>
        </is>
      </c>
      <c r="N430" s="806" t="n"/>
      <c r="O430" s="806" t="inlineStr">
        <is>
          <t>OUTSIDE LANDS</t>
        </is>
      </c>
      <c r="P430" s="807" t="inlineStr">
        <is>
          <t>Chain — minerals</t>
        </is>
      </c>
      <c r="Q430" s="808" t="inlineStr">
        <is>
          <t>Yes</t>
        </is>
      </c>
      <c r="R430" s="809" t="inlineStr">
        <is>
          <t>No</t>
        </is>
      </c>
      <c r="S430" s="809" t="inlineStr">
        <is>
          <t>Yes</t>
        </is>
      </c>
      <c r="T430" s="810" t="inlineStr">
        <is>
          <t>No</t>
        </is>
      </c>
      <c r="U430" s="814" t="inlineStr">
        <is>
          <t>Yes: 2 (legal supports)</t>
        </is>
      </c>
      <c r="V430" s="812" t="inlineStr">
        <is>
          <t>High</t>
        </is>
      </c>
      <c r="W430" s="806" t="inlineStr">
        <is>
          <t>Review — no exact prior-grantee match</t>
        </is>
      </c>
      <c r="X430" s="806" t="inlineStr">
        <is>
          <t>Review</t>
        </is>
      </c>
      <c r="Y430" s="806" t="inlineStr">
        <is>
          <t>Candidate 1 (helper — confirm from image)</t>
        </is>
      </c>
      <c r="Z430" s="806" t="inlineStr">
        <is>
          <t>Medium — helper value</t>
        </is>
      </c>
      <c r="AA430" s="807" t="inlineStr">
        <is>
          <t>Mineral Deed — Byron A. Hetherington, d/b/a 4 to Byron A. Hetherington, Trustee (2074/536)</t>
        </is>
      </c>
      <c r="AB430" s="808" t="inlineStr">
        <is>
          <t>Needs source review: grantor source</t>
        </is>
      </c>
    </row>
    <row r="431" ht="60" customHeight="1">
      <c r="A431" s="806" t="inlineStr">
        <is>
          <t>2011-005695</t>
        </is>
      </c>
      <c r="B431" s="821" t="n"/>
      <c r="C431" s="806" t="inlineStr">
        <is>
          <t>MD</t>
        </is>
      </c>
      <c r="D431" s="806" t="inlineStr">
        <is>
          <t>2092/134</t>
        </is>
      </c>
      <c r="E431" s="807" t="n">
        <v>40778</v>
      </c>
      <c r="F431" s="808" t="n">
        <v>40781</v>
      </c>
      <c r="G431" s="809" t="inlineStr">
        <is>
          <t>Michelle Sorenson Johnson, Sole Trustee of the Sorenson Oil and Gas Trust</t>
        </is>
      </c>
      <c r="H431" s="809" t="inlineStr">
        <is>
          <t>Mark Ashley Daigle Trust, 33.3%,
Keri Lee Daigle Trust, 33.3%,
Kevin Warner Johnson Trust, 33.4%</t>
        </is>
      </c>
      <c r="I431" s="810" t="inlineStr">
        <is>
          <t>LALEXANDER 1-31 of 31-12N-24W</t>
        </is>
      </c>
      <c r="J431" s="811" t="inlineStr">
        <is>
          <t>all the grantor's rights, title and interest, suspense held funds in the oil, gas and minerals (40/260 int)</t>
        </is>
      </c>
      <c r="K431" s="812" t="inlineStr">
        <is>
          <t>OKCountyRecords: 2011-005695</t>
        </is>
      </c>
      <c r="L431" s="806" t="inlineStr">
        <is>
          <t>Mineral; basis Conv Amt(dec). All-section coverage. Gross=tract-map basis.</t>
        </is>
      </c>
      <c r="M431" s="821" t="inlineStr">
        <is>
          <t>REVIEW</t>
        </is>
      </c>
      <c r="N431" s="806" t="inlineStr">
        <is>
          <t>Conveyed interest / decimal from instrument image</t>
        </is>
      </c>
      <c r="O431" s="806" t="inlineStr">
        <is>
          <t>MINERAL DEED</t>
        </is>
      </c>
      <c r="P431" s="807" t="inlineStr">
        <is>
          <t>Chain — minerals</t>
        </is>
      </c>
      <c r="Q431" s="808" t="inlineStr">
        <is>
          <t>Yes</t>
        </is>
      </c>
      <c r="R431" s="809" t="inlineStr">
        <is>
          <t>No</t>
        </is>
      </c>
      <c r="S431" s="809" t="inlineStr">
        <is>
          <t>Yes</t>
        </is>
      </c>
      <c r="T431" s="810" t="inlineStr">
        <is>
          <t>No</t>
        </is>
      </c>
      <c r="U431" s="811" t="inlineStr">
        <is>
          <t>Yes: 1, 8 (broad legal)</t>
        </is>
      </c>
      <c r="V431" s="812" t="inlineStr">
        <is>
          <t>Medium</t>
        </is>
      </c>
      <c r="W431" s="806" t="inlineStr">
        <is>
          <t>Probable — name-normalized match to Runsheet 86 grantee; confirm</t>
        </is>
      </c>
      <c r="X431" s="821" t="inlineStr">
        <is>
          <t>Review</t>
        </is>
      </c>
      <c r="Y431" s="806" t="inlineStr">
        <is>
          <t>Candidate 1 (helper — confirm from image)</t>
        </is>
      </c>
      <c r="Z431" s="806" t="inlineStr">
        <is>
          <t>Medium — helper value</t>
        </is>
      </c>
      <c r="AA431" s="807" t="inlineStr">
        <is>
          <t>Mineral Deed — Michelle Sorenson Johnson, Sol to Mark Ashley Daigle Trust, 33.3 (2092/134)</t>
        </is>
      </c>
      <c r="AB431" s="808" t="inlineStr">
        <is>
          <t>Needs source review: grantor source</t>
        </is>
      </c>
    </row>
    <row r="432" ht="48.75" customHeight="1">
      <c r="A432" s="806" t="inlineStr">
        <is>
          <t>2011-005926</t>
        </is>
      </c>
      <c r="B432" s="806" t="n"/>
      <c r="C432" s="806" t="inlineStr">
        <is>
          <t>Quitclaim Deed, ASSN, Transfer and Conveyance of Oil and Gas Interests</t>
        </is>
      </c>
      <c r="D432" s="806" t="inlineStr">
        <is>
          <t>2093/461</t>
        </is>
      </c>
      <c r="E432" s="807" t="n">
        <v>40788</v>
      </c>
      <c r="F432" s="808" t="n">
        <v>40793</v>
      </c>
      <c r="G432" s="809" t="inlineStr">
        <is>
          <t>Cheyenne Resources, LLC</t>
        </is>
      </c>
      <c r="H432" s="809" t="inlineStr">
        <is>
          <t>Hefner Company, Inc.</t>
        </is>
      </c>
      <c r="I432" s="813" t="inlineStr">
        <is>
          <t>All of 31-12N-24W (AOL)</t>
        </is>
      </c>
      <c r="J432" s="811" t="inlineStr">
        <is>
          <t>assigns forever, all of Transferor's right, title, interest and estate, both at law and in equity, in and to all oil and gas interests</t>
        </is>
      </c>
      <c r="K432" s="812" t="inlineStr">
        <is>
          <t>OKCountyRecords: 2011-005926</t>
        </is>
      </c>
      <c r="L432" s="806" t="inlineStr">
        <is>
          <t>Mineral; basis Conv Amt(dec). All-section coverage. Gross=tract-map basis.</t>
        </is>
      </c>
      <c r="M432" s="806" t="inlineStr">
        <is>
          <t>REVIEW</t>
        </is>
      </c>
      <c r="N432" s="806" t="inlineStr">
        <is>
          <t>Conveyed interest / decimal from instrument image</t>
        </is>
      </c>
      <c r="O432" s="806" t="inlineStr">
        <is>
          <t>OUTSIDE LANDS</t>
        </is>
      </c>
      <c r="P432" s="807" t="inlineStr">
        <is>
          <t>Chain — deed (confirm minerals vs surface from instrument)</t>
        </is>
      </c>
      <c r="Q432" s="808" t="inlineStr">
        <is>
          <t>Yes</t>
        </is>
      </c>
      <c r="R432" s="809" t="inlineStr">
        <is>
          <t>No</t>
        </is>
      </c>
      <c r="S432" s="809" t="inlineStr">
        <is>
          <t>Review</t>
        </is>
      </c>
      <c r="T432" s="813" t="inlineStr">
        <is>
          <t>No</t>
        </is>
      </c>
      <c r="U432" s="811" t="inlineStr">
        <is>
          <t>Yes: 1, 8 (broad legal)</t>
        </is>
      </c>
      <c r="V432" s="812" t="inlineStr">
        <is>
          <t>Medium</t>
        </is>
      </c>
      <c r="W432" s="806" t="inlineStr">
        <is>
          <t>Yes — prior grantee match</t>
        </is>
      </c>
      <c r="X432" s="806" t="inlineStr">
        <is>
          <t>Review</t>
        </is>
      </c>
      <c r="Y432" s="806" t="inlineStr">
        <is>
          <t>Candidate 1 (helper — confirm from image)</t>
        </is>
      </c>
      <c r="Z432" s="806" t="inlineStr">
        <is>
          <t>Medium — helper value</t>
        </is>
      </c>
      <c r="AA432" s="807" t="inlineStr">
        <is>
          <t>Quitclaim Deed, Assignment, Tran — Cheyenne Resources, LLC to Hefner Company, Inc. (2093/461)</t>
        </is>
      </c>
      <c r="AB432" s="808" t="n"/>
    </row>
    <row r="433" ht="132" customHeight="1">
      <c r="A433" s="806" t="inlineStr">
        <is>
          <t>2011-007727</t>
        </is>
      </c>
      <c r="B433" s="806" t="n"/>
      <c r="C433" s="806" t="inlineStr">
        <is>
          <t>Affidavit by Successor Co-Trustees</t>
        </is>
      </c>
      <c r="D433" s="806" t="inlineStr">
        <is>
          <t>2104/234</t>
        </is>
      </c>
      <c r="E433" s="807" t="n">
        <v>40839</v>
      </c>
      <c r="F433" s="808" t="n">
        <v>40869</v>
      </c>
      <c r="G433" s="809" t="inlineStr">
        <is>
          <t>Michael Bain,
William C. Bain</t>
        </is>
      </c>
      <c r="H433" s="809"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433" s="810" t="inlineStr">
        <is>
          <t>NW/4 SE/4, S/2 SE/4, SW/4 NE/4 of 31-12N-24W (AOL)</t>
        </is>
      </c>
      <c r="J433" s="814" t="inlineStr">
        <is>
          <t>ARTI</t>
        </is>
      </c>
      <c r="K433" s="812" t="inlineStr">
        <is>
          <t>OKCountyRecords: 2011-007727</t>
        </is>
      </c>
      <c r="L433" s="806" t="inlineStr">
        <is>
          <t>Mineral; amount not stated — confirm from instrument. Gross=tract-map basis.</t>
        </is>
      </c>
      <c r="M433" s="806" t="inlineStr">
        <is>
          <t>CURRENT OWNER SOURCE</t>
        </is>
      </c>
      <c r="N433" s="806" t="n"/>
      <c r="O433" s="806" t="inlineStr">
        <is>
          <t>OUTSIDE LANDS</t>
        </is>
      </c>
      <c r="P433" s="807" t="inlineStr">
        <is>
          <t>Chain — title support (succession/entity/probate)</t>
        </is>
      </c>
      <c r="Q433" s="808" t="inlineStr">
        <is>
          <t>Yes</t>
        </is>
      </c>
      <c r="R433" s="809" t="inlineStr">
        <is>
          <t>No</t>
        </is>
      </c>
      <c r="S433" s="809" t="inlineStr">
        <is>
          <t>Yes</t>
        </is>
      </c>
      <c r="T433" s="810" t="inlineStr">
        <is>
          <t>No</t>
        </is>
      </c>
      <c r="U433" s="814" t="inlineStr">
        <is>
          <t>Yes: 2 (legal supports)</t>
        </is>
      </c>
      <c r="V433" s="812" t="inlineStr">
        <is>
          <t>High</t>
        </is>
      </c>
      <c r="W433" s="806" t="inlineStr">
        <is>
          <t>Probable — name-normalized match to Runsheet 145 grantee; confirm</t>
        </is>
      </c>
      <c r="X433" s="806" t="inlineStr">
        <is>
          <t>Review</t>
        </is>
      </c>
      <c r="Y433" s="806" t="inlineStr">
        <is>
          <t>Interest amount needs review</t>
        </is>
      </c>
      <c r="Z433" s="806" t="inlineStr">
        <is>
          <t>Review</t>
        </is>
      </c>
      <c r="AA433" s="807" t="inlineStr">
        <is>
          <t>Affidavit by Successor Co-Truste — Michael Bain, to Michael L. Bain, as Trustee of (2104/234)</t>
        </is>
      </c>
      <c r="AB433" s="808" t="inlineStr">
        <is>
          <t>Needs source review: grantor source, interest amount</t>
        </is>
      </c>
    </row>
    <row r="434" ht="132" customHeight="1">
      <c r="A434" s="806" t="inlineStr">
        <is>
          <t>2011-007728</t>
        </is>
      </c>
      <c r="B434" s="806" t="n"/>
      <c r="C434" s="806" t="inlineStr">
        <is>
          <t>Deed</t>
        </is>
      </c>
      <c r="D434" s="806" t="inlineStr">
        <is>
          <t>2104/239</t>
        </is>
      </c>
      <c r="E434" s="807" t="n">
        <v>40839</v>
      </c>
      <c r="F434" s="808" t="n">
        <v>40869</v>
      </c>
      <c r="G434" s="809" t="inlineStr">
        <is>
          <t>Michael L. Bain and William C. BAIN, Successor Co-Trustees</t>
        </is>
      </c>
      <c r="H434" s="809"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434" s="810" t="inlineStr">
        <is>
          <t>SE/4 SE/4, SW/4 NE/4, W/2 SE/4 of 31-12N-24W (AOL)</t>
        </is>
      </c>
      <c r="J434" s="811" t="inlineStr">
        <is>
          <t>ARTI</t>
        </is>
      </c>
      <c r="K434" s="812" t="inlineStr">
        <is>
          <t>OKCountyRecords: 2011-007728</t>
        </is>
      </c>
      <c r="L434" s="806" t="inlineStr">
        <is>
          <t>Mineral; basis Conv Amt(dec). Gross=tract-map basis.</t>
        </is>
      </c>
      <c r="M434" s="806" t="inlineStr">
        <is>
          <t>CURRENT OWNER SOURCE</t>
        </is>
      </c>
      <c r="N434" s="806" t="n"/>
      <c r="O434" s="806" t="inlineStr">
        <is>
          <t>OUTSIDE LANDS</t>
        </is>
      </c>
      <c r="P434" s="807" t="inlineStr">
        <is>
          <t>Chain — deed (confirm minerals vs surface from instrument)</t>
        </is>
      </c>
      <c r="Q434" s="808" t="inlineStr">
        <is>
          <t>Yes</t>
        </is>
      </c>
      <c r="R434" s="809" t="inlineStr">
        <is>
          <t>No</t>
        </is>
      </c>
      <c r="S434" s="809" t="inlineStr">
        <is>
          <t>Review</t>
        </is>
      </c>
      <c r="T434" s="810" t="inlineStr">
        <is>
          <t>No</t>
        </is>
      </c>
      <c r="U434" s="811" t="inlineStr">
        <is>
          <t>Yes: 2 (legal supports)</t>
        </is>
      </c>
      <c r="V434" s="812" t="inlineStr">
        <is>
          <t>High</t>
        </is>
      </c>
      <c r="W434" s="806" t="inlineStr">
        <is>
          <t>Probable — name-normalized match to Runsheet 145 grantee; confirm</t>
        </is>
      </c>
      <c r="X434" s="806" t="inlineStr">
        <is>
          <t>Review</t>
        </is>
      </c>
      <c r="Y434" s="806" t="inlineStr">
        <is>
          <t>Candidate 1 (helper — confirm from image)</t>
        </is>
      </c>
      <c r="Z434" s="806" t="inlineStr">
        <is>
          <t>Medium — helper value</t>
        </is>
      </c>
      <c r="AA434" s="807" t="inlineStr">
        <is>
          <t>Deed — Michael L. Bain and William C. to Michael L. Bain, as Trustee of (2104/239)</t>
        </is>
      </c>
      <c r="AB434" s="808" t="inlineStr">
        <is>
          <t>Needs source review: grantor source</t>
        </is>
      </c>
    </row>
    <row r="435" ht="264" customHeight="1">
      <c r="A435" s="806" t="inlineStr">
        <is>
          <t>2011-007729</t>
        </is>
      </c>
      <c r="B435" s="806" t="n"/>
      <c r="C435" s="806" t="inlineStr">
        <is>
          <t>MD</t>
        </is>
      </c>
      <c r="D435" s="806" t="inlineStr">
        <is>
          <t>2104/242</t>
        </is>
      </c>
      <c r="E435" s="807" t="n">
        <v>40839</v>
      </c>
      <c r="F435" s="808" t="n">
        <v>40869</v>
      </c>
      <c r="G435" s="809" t="inlineStr">
        <is>
          <t>Michael L. Bain and William C. BAIN, Successor Co-Trustees</t>
        </is>
      </c>
      <c r="H435" s="809" t="inlineStr">
        <is>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is>
      </c>
      <c r="I435" s="810" t="inlineStr">
        <is>
          <t>NW/4 SE/4, S/2 SE/4, SW/4 NE/4 of 31-12N-24W (AOL)</t>
        </is>
      </c>
      <c r="J435" s="814" t="inlineStr">
        <is>
          <t>ARTI</t>
        </is>
      </c>
      <c r="K435" s="812" t="inlineStr">
        <is>
          <t>OKCountyRecords: 2011-007729</t>
        </is>
      </c>
      <c r="L435" s="806" t="inlineStr">
        <is>
          <t>Mineral; basis Conv Amt(dec). Gross=tract-map basis.</t>
        </is>
      </c>
      <c r="M435" s="806" t="inlineStr">
        <is>
          <t>CURRENT OWNER SOURCE</t>
        </is>
      </c>
      <c r="N435" s="806" t="n"/>
      <c r="O435" s="806" t="inlineStr">
        <is>
          <t>OUTSIDE LANDS</t>
        </is>
      </c>
      <c r="P435" s="807" t="inlineStr">
        <is>
          <t>Chain — minerals</t>
        </is>
      </c>
      <c r="Q435" s="808" t="inlineStr">
        <is>
          <t>Yes</t>
        </is>
      </c>
      <c r="R435" s="809" t="inlineStr">
        <is>
          <t>No</t>
        </is>
      </c>
      <c r="S435" s="809" t="inlineStr">
        <is>
          <t>Yes</t>
        </is>
      </c>
      <c r="T435" s="810" t="inlineStr">
        <is>
          <t>No</t>
        </is>
      </c>
      <c r="U435" s="814" t="inlineStr">
        <is>
          <t>Yes: 2 (legal supports)</t>
        </is>
      </c>
      <c r="V435" s="812" t="inlineStr">
        <is>
          <t>High</t>
        </is>
      </c>
      <c r="W435" s="806" t="inlineStr">
        <is>
          <t>Probable — name-normalized match to Runsheet 145 grantee; confirm</t>
        </is>
      </c>
      <c r="X435" s="806" t="inlineStr">
        <is>
          <t>Review</t>
        </is>
      </c>
      <c r="Y435" s="806" t="inlineStr">
        <is>
          <t>Candidate 1 (helper — confirm from image)</t>
        </is>
      </c>
      <c r="Z435" s="806" t="inlineStr">
        <is>
          <t>Medium — helper value</t>
        </is>
      </c>
      <c r="AA435" s="807" t="inlineStr">
        <is>
          <t>Mineral Deed — Michael L. Bain and William C. to Michael L. Bain, as Trustee of (2104/242)</t>
        </is>
      </c>
      <c r="AB435" s="808" t="inlineStr">
        <is>
          <t>Needs source review: grantor source</t>
        </is>
      </c>
    </row>
    <row r="436" ht="84" customHeight="1">
      <c r="A436" s="822" t="inlineStr">
        <is>
          <t>2011-007826</t>
        </is>
      </c>
      <c r="B436" s="822" t="n"/>
      <c r="C436" s="822" t="inlineStr">
        <is>
          <t>MD</t>
        </is>
      </c>
      <c r="D436" s="822" t="inlineStr">
        <is>
          <t>2104/537</t>
        </is>
      </c>
      <c r="E436" s="823" t="n">
        <v>40855</v>
      </c>
      <c r="F436" s="824" t="n">
        <v>40876</v>
      </c>
      <c r="G436" s="825" t="inlineStr">
        <is>
          <t>Fleshman Agency</t>
        </is>
      </c>
      <c r="H436" s="825" t="inlineStr">
        <is>
          <t>Mekusukey Oil Company, LLC</t>
        </is>
      </c>
      <c r="I436" s="815"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is>
      </c>
      <c r="J436" s="826" t="inlineStr">
        <is>
          <t>An undivided 2.00 net mineral acres in 31-12N-24W An undivided 8.79166/1,052.085 net mineral acre interest</t>
        </is>
      </c>
      <c r="K436" s="812" t="inlineStr">
        <is>
          <t>OKCountyRecords: 2011-007826</t>
        </is>
      </c>
      <c r="L436" s="822" t="inlineStr">
        <is>
          <t>Mineral; basis Conv Amt(dec). Gross=tract-map basis.</t>
        </is>
      </c>
      <c r="M436" s="822" t="inlineStr">
        <is>
          <t>CURRENT OWNER SOURCE</t>
        </is>
      </c>
      <c r="N436" s="822" t="inlineStr">
        <is>
          <t>Conveys 2 NMA per notes; conv. dec = 2/gross. Verify denominator/tract from image.</t>
        </is>
      </c>
      <c r="O436" s="822" t="inlineStr">
        <is>
          <t>OUTSIDE LANDS</t>
        </is>
      </c>
      <c r="P436" s="823" t="inlineStr">
        <is>
          <t>Chain — minerals</t>
        </is>
      </c>
      <c r="Q436" s="824" t="inlineStr">
        <is>
          <t>Yes</t>
        </is>
      </c>
      <c r="R436" s="825" t="inlineStr">
        <is>
          <t>No</t>
        </is>
      </c>
      <c r="S436" s="825" t="inlineStr">
        <is>
          <t>Yes</t>
        </is>
      </c>
      <c r="T436" s="815" t="inlineStr">
        <is>
          <t>No</t>
        </is>
      </c>
      <c r="U436" s="826" t="inlineStr">
        <is>
          <t>Yes: 5, 6 (legal supports)</t>
        </is>
      </c>
      <c r="V436" s="812" t="inlineStr">
        <is>
          <t>High</t>
        </is>
      </c>
      <c r="W436" s="822" t="inlineStr">
        <is>
          <t>Review — no exact prior-grantee match</t>
        </is>
      </c>
      <c r="X436" s="822" t="inlineStr">
        <is>
          <t>Yes — on Tract 5 owner list</t>
        </is>
      </c>
      <c r="Y436" s="822" t="inlineStr">
        <is>
          <t>Candidate 0.01 (helper — confirm from image)</t>
        </is>
      </c>
      <c r="Z436" s="822" t="inlineStr">
        <is>
          <t>Medium — helper value</t>
        </is>
      </c>
      <c r="AA436" s="823" t="inlineStr">
        <is>
          <t>Mineral Deed — Fleshman Agency to Mekusukey Oil Company, LLC (2104/537)</t>
        </is>
      </c>
      <c r="AB436" s="824" t="inlineStr">
        <is>
          <t>Needs source review: grantor source</t>
        </is>
      </c>
    </row>
    <row r="437" ht="48.75" customHeight="1">
      <c r="A437" s="198" t="inlineStr">
        <is>
          <t>2011-008134</t>
        </is>
      </c>
      <c r="B437" s="198" t="n"/>
      <c r="C437" s="198" t="inlineStr">
        <is>
          <t>Mineral and Royalty Deed</t>
        </is>
      </c>
      <c r="D437" s="199" t="inlineStr">
        <is>
          <t>2106/387</t>
        </is>
      </c>
      <c r="E437" s="200" t="n">
        <v>40876</v>
      </c>
      <c r="F437" s="201" t="n">
        <v>40886</v>
      </c>
      <c r="G437" s="202" t="inlineStr">
        <is>
          <t>Myron V. Slobin</t>
        </is>
      </c>
      <c r="H437" s="202" t="inlineStr">
        <is>
          <t>Brian Herman Kortright</t>
        </is>
      </c>
      <c r="I437" s="203" t="inlineStr">
        <is>
          <t>NW/4 SE/4, S/2 SE/4, SE/4 NE/4 of 31-12N-24W (AOL)</t>
        </is>
      </c>
      <c r="J437" s="226" t="inlineStr">
        <is>
          <t>1/791.47 interest
1 (One) Net mineral acre, in 2 sections</t>
        </is>
      </c>
      <c r="K437" s="169" t="inlineStr">
        <is>
          <t>OKCountyRecords: 2011-008134</t>
        </is>
      </c>
      <c r="L437" s="198" t="inlineStr">
        <is>
          <t>Mineral; basis Conv Amt(dec). Gross=tract-map basis.</t>
        </is>
      </c>
      <c r="M437" s="198" t="inlineStr">
        <is>
          <t>CURRENT OWNER SOURCE</t>
        </is>
      </c>
      <c r="N437" s="198" t="n"/>
      <c r="O437" s="199" t="inlineStr">
        <is>
          <t>OUTSIDE LANDS</t>
        </is>
      </c>
      <c r="P437" s="200" t="inlineStr">
        <is>
          <t>Chain — minerals</t>
        </is>
      </c>
      <c r="Q437" s="201" t="inlineStr">
        <is>
          <t>Yes</t>
        </is>
      </c>
      <c r="R437" s="202" t="inlineStr">
        <is>
          <t>No</t>
        </is>
      </c>
      <c r="S437" s="202" t="inlineStr">
        <is>
          <t>Yes</t>
        </is>
      </c>
      <c r="T437" s="203" t="inlineStr">
        <is>
          <t>No</t>
        </is>
      </c>
      <c r="U437" s="204" t="inlineStr">
        <is>
          <t>Yes: 2, 3 (legal supports)</t>
        </is>
      </c>
      <c r="V437" s="169" t="inlineStr">
        <is>
          <t>High</t>
        </is>
      </c>
      <c r="W437" s="198" t="inlineStr">
        <is>
          <t>Yes — prior grantee match</t>
        </is>
      </c>
      <c r="X437" s="198" t="inlineStr">
        <is>
          <t>Yes — on Tract 2 owner list</t>
        </is>
      </c>
      <c r="Y437" s="198" t="inlineStr">
        <is>
          <t>Candidate 0.00126347176772335 (helper — confirm from image)</t>
        </is>
      </c>
      <c r="Z437" s="199" t="inlineStr">
        <is>
          <t>Medium — helper value</t>
        </is>
      </c>
      <c r="AA437" s="200" t="inlineStr">
        <is>
          <t>Mineral and Royalty Deed — Myron V. Slobin to Brian Herman Kortright (2106/387)</t>
        </is>
      </c>
      <c r="AB437" s="201" t="n"/>
    </row>
    <row r="438" ht="48" customHeight="1">
      <c r="A438" s="827" t="inlineStr">
        <is>
          <t>2013-006083</t>
        </is>
      </c>
      <c r="B438" s="827" t="n"/>
      <c r="C438" s="828" t="inlineStr">
        <is>
          <t>Mineral and Royalty Deed</t>
        </is>
      </c>
      <c r="D438" s="829" t="inlineStr">
        <is>
          <t>2219/516</t>
        </is>
      </c>
      <c r="E438" s="829" t="n">
        <v>40876</v>
      </c>
      <c r="F438" s="829" t="n">
        <v>41592</v>
      </c>
      <c r="G438" s="830" t="inlineStr">
        <is>
          <t>Myron V. Slobin</t>
        </is>
      </c>
      <c r="H438" s="830" t="inlineStr">
        <is>
          <t>Brian Herman Kortright</t>
        </is>
      </c>
      <c r="I438" s="827" t="inlineStr">
        <is>
          <t>NW/4 SE/4, S/2 SE/4, SW/4 NE/4 of 31-12N-24W (AOL)</t>
        </is>
      </c>
      <c r="J438" s="831" t="inlineStr">
        <is>
          <t>1/791.47 interest
1 (One) Net mineral acre, in 2 sections</t>
        </is>
      </c>
      <c r="K438" s="832" t="inlineStr">
        <is>
          <t>OKCountyRecords: 2013-006083</t>
        </is>
      </c>
      <c r="L438" s="827" t="inlineStr">
        <is>
          <t>Mineral; basis Conv Amt(dec). Gross=tract-map basis.</t>
        </is>
      </c>
      <c r="M438" s="827" t="inlineStr">
        <is>
          <t>CURRENT OWNER SOURCE</t>
        </is>
      </c>
      <c r="N438" s="828" t="n"/>
      <c r="O438" s="829" t="inlineStr">
        <is>
          <t>OUTSIDE LANDS</t>
        </is>
      </c>
      <c r="P438" s="827" t="inlineStr">
        <is>
          <t>Chain — minerals</t>
        </is>
      </c>
      <c r="Q438" s="827" t="inlineStr">
        <is>
          <t>Yes</t>
        </is>
      </c>
      <c r="R438" s="830" t="inlineStr">
        <is>
          <t>No</t>
        </is>
      </c>
      <c r="S438" s="830" t="inlineStr">
        <is>
          <t>Yes</t>
        </is>
      </c>
      <c r="T438" s="827" t="inlineStr">
        <is>
          <t>No</t>
        </is>
      </c>
      <c r="U438" s="831" t="inlineStr">
        <is>
          <t>Yes: 2 (legal supports)</t>
        </is>
      </c>
      <c r="V438" s="832" t="inlineStr">
        <is>
          <t>High</t>
        </is>
      </c>
      <c r="W438" s="827" t="inlineStr">
        <is>
          <t>Yes — prior grantee match</t>
        </is>
      </c>
      <c r="X438" s="827" t="inlineStr">
        <is>
          <t>Yes — on Tract 2 owner list</t>
        </is>
      </c>
      <c r="Y438" s="828" t="inlineStr">
        <is>
          <t>Candidate 0.00126347176772335 (helper — confirm from image)</t>
        </is>
      </c>
      <c r="Z438" s="829" t="inlineStr">
        <is>
          <t>Medium — helper value</t>
        </is>
      </c>
      <c r="AA438" s="827" t="inlineStr">
        <is>
          <t>Mineral and Royalty Deed — Myron V. Slobin to Brian Herman Kortright (2219/516)</t>
        </is>
      </c>
      <c r="AB438" s="827" t="n"/>
    </row>
    <row r="439" ht="60" customHeight="1">
      <c r="A439" s="806" t="inlineStr">
        <is>
          <t>2011-008366</t>
        </is>
      </c>
      <c r="B439" s="806" t="n"/>
      <c r="C439" s="806" t="inlineStr">
        <is>
          <t>MD</t>
        </is>
      </c>
      <c r="D439" s="806" t="inlineStr">
        <is>
          <t>2108/102</t>
        </is>
      </c>
      <c r="E439" s="807" t="n">
        <v>40892</v>
      </c>
      <c r="F439" s="808" t="n">
        <v>40896</v>
      </c>
      <c r="G439" s="809" t="inlineStr">
        <is>
          <t>Michelle Sorenson Johnson</t>
        </is>
      </c>
      <c r="H439" s="809" t="inlineStr">
        <is>
          <t>Mark Ashley Daigle Trust, 33.3%,
Keri Lee Daigle Trust, 33.3%,
Kevin Warner Johnson Trust, 33.4%</t>
        </is>
      </c>
      <c r="I439" s="810" t="inlineStr">
        <is>
          <t>LALEXANDER 1-31 of 31-12N-24W</t>
        </is>
      </c>
      <c r="J439" s="816" t="inlineStr">
        <is>
          <t>ARTI</t>
        </is>
      </c>
      <c r="K439" s="812" t="inlineStr">
        <is>
          <t>OKCountyRecords: 2011-008366</t>
        </is>
      </c>
      <c r="L439" s="806" t="inlineStr">
        <is>
          <t>Mineral; basis Conv Amt(dec). All-section coverage. Gross=tract-map basis.</t>
        </is>
      </c>
      <c r="M439" s="806" t="inlineStr">
        <is>
          <t>CURRENT OWNER SOURCE</t>
        </is>
      </c>
      <c r="N439" s="806" t="n"/>
      <c r="O439" s="806" t="inlineStr">
        <is>
          <t>MINERAL DEED</t>
        </is>
      </c>
      <c r="P439" s="807" t="inlineStr">
        <is>
          <t>Chain — minerals</t>
        </is>
      </c>
      <c r="Q439" s="808" t="inlineStr">
        <is>
          <t>Yes</t>
        </is>
      </c>
      <c r="R439" s="809" t="inlineStr">
        <is>
          <t>No</t>
        </is>
      </c>
      <c r="S439" s="809" t="inlineStr">
        <is>
          <t>Yes</t>
        </is>
      </c>
      <c r="T439" s="810" t="inlineStr">
        <is>
          <t>No</t>
        </is>
      </c>
      <c r="U439" s="816" t="inlineStr">
        <is>
          <t>Yes: 1, 8 (broad legal)</t>
        </is>
      </c>
      <c r="V439" s="812" t="inlineStr">
        <is>
          <t>Medium</t>
        </is>
      </c>
      <c r="W439" s="806" t="inlineStr">
        <is>
          <t>Review — no exact prior-grantee match</t>
        </is>
      </c>
      <c r="X439" s="806" t="inlineStr">
        <is>
          <t>Review</t>
        </is>
      </c>
      <c r="Y439" s="806" t="inlineStr">
        <is>
          <t>Candidate 1 (helper — confirm from image)</t>
        </is>
      </c>
      <c r="Z439" s="806" t="inlineStr">
        <is>
          <t>Medium — helper value</t>
        </is>
      </c>
      <c r="AA439" s="807" t="inlineStr">
        <is>
          <t>Mineral Deed — Michelle Sorenson Johnson to Mark Ashley Daigle Trust, 33.3 (2108/102)</t>
        </is>
      </c>
      <c r="AB439" s="808" t="inlineStr">
        <is>
          <t>Needs source review: grantor source</t>
        </is>
      </c>
    </row>
    <row r="440" ht="84" customHeight="1">
      <c r="A440" s="806" t="inlineStr">
        <is>
          <t>2012-000970</t>
        </is>
      </c>
      <c r="B440" s="806" t="n"/>
      <c r="C440" s="806" t="inlineStr">
        <is>
          <t>Affidavit of Identity</t>
        </is>
      </c>
      <c r="D440" s="806" t="inlineStr">
        <is>
          <t>2116/16</t>
        </is>
      </c>
      <c r="E440" s="807" t="n">
        <v>40905</v>
      </c>
      <c r="F440" s="808" t="n">
        <v>40949</v>
      </c>
      <c r="G440" s="809" t="inlineStr">
        <is>
          <t>Keri L. Tucker</t>
        </is>
      </c>
      <c r="H440" s="809" t="inlineStr">
        <is>
          <t>The Public</t>
        </is>
      </c>
      <c r="I440" s="810" t="inlineStr">
        <is>
          <t>LALEXANDER 1-31 of 31-12N-24W</t>
        </is>
      </c>
      <c r="J440" s="834" t="inlineStr">
        <is>
          <t>the Keri Lee Daigle Trust is one and the same Trust as the Keri Daigle Tucker Trust, and (2) that Keri Lee Daigle is the one and the same person as Keri Daigle Tucker.
Chain note: source of title — MINERAL DEED 2011-005695 at 2092/134, Michelle Sorenson Johnson, Sole Trustee of the Sorenson Oil and Gas … Full recital in recorded instrument — see Link.</t>
        </is>
      </c>
      <c r="K440" s="815" t="inlineStr">
        <is>
          <t>OKCountyRecords: 2012-000970</t>
        </is>
      </c>
      <c r="L440" s="806" t="inlineStr">
        <is>
          <t>Other (non-mineral; excluded from mineral NMA). All-section coverage. Gross=tract-map basis.</t>
        </is>
      </c>
      <c r="M440" s="806" t="inlineStr">
        <is>
          <t>OK</t>
        </is>
      </c>
      <c r="N440" s="806" t="inlineStr">
        <is>
          <t>Non-conveying — notice/affidavit/address change (The Public).</t>
        </is>
      </c>
      <c r="O440" s="806" t="inlineStr">
        <is>
          <t>AFFIDAVIT / HEIRSHIP / PROBATE</t>
        </is>
      </c>
      <c r="P440" s="807" t="inlineStr">
        <is>
          <t>Chain — title support (succession/entity/probate)</t>
        </is>
      </c>
      <c r="Q440" s="808" t="inlineStr">
        <is>
          <t>Yes</t>
        </is>
      </c>
      <c r="R440" s="809" t="inlineStr">
        <is>
          <t>No</t>
        </is>
      </c>
      <c r="S440" s="809" t="inlineStr">
        <is>
          <t>Yes</t>
        </is>
      </c>
      <c r="T440" s="810" t="inlineStr">
        <is>
          <t>No</t>
        </is>
      </c>
      <c r="U440" s="833" t="inlineStr">
        <is>
          <t>Yes: 1, 8 (broad legal)</t>
        </is>
      </c>
      <c r="V440" s="815" t="inlineStr">
        <is>
          <t>Medium</t>
        </is>
      </c>
      <c r="W440" s="806" t="inlineStr">
        <is>
          <t>Review — no exact prior-grantee match</t>
        </is>
      </c>
      <c r="X440" s="806" t="inlineStr">
        <is>
          <t>Review</t>
        </is>
      </c>
      <c r="Y440" s="806" t="inlineStr">
        <is>
          <t>Interest amount needs review</t>
        </is>
      </c>
      <c r="Z440" s="806" t="inlineStr">
        <is>
          <t>Review</t>
        </is>
      </c>
      <c r="AA440" s="807" t="inlineStr">
        <is>
          <t>Affidavit of Identity — Keri L. Tucker to The Public (2116/16)</t>
        </is>
      </c>
      <c r="AB440" s="808" t="inlineStr">
        <is>
          <t>Needs source review: grantor source, interest amount</t>
        </is>
      </c>
    </row>
    <row r="441" ht="84" customHeight="1">
      <c r="A441" s="806" t="inlineStr">
        <is>
          <t>2012-005041</t>
        </is>
      </c>
      <c r="B441" s="806" t="n"/>
      <c r="C441" s="806" t="inlineStr">
        <is>
          <t>Order Appointing Co-Trustees</t>
        </is>
      </c>
      <c r="D441" s="806" t="inlineStr">
        <is>
          <t>2148/385</t>
        </is>
      </c>
      <c r="E441" s="808" t="n">
        <v>40961</v>
      </c>
      <c r="F441" s="808" t="n">
        <v>41106</v>
      </c>
      <c r="G441" s="809" t="inlineStr">
        <is>
          <t>Beckham County Court,
RE: In the Matter of the Fred A. Standiford, Jr. Trust</t>
        </is>
      </c>
      <c r="H441" s="809" t="inlineStr">
        <is>
          <t>Kimberly D. Standiford,
Rosa C. Standiford</t>
        </is>
      </c>
      <c r="I441" s="810" t="inlineStr">
        <is>
          <t>SE/4 SW/4 of 31-12N-24W (AOL)</t>
        </is>
      </c>
      <c r="J441" s="816" t="inlineStr">
        <is>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is>
      </c>
      <c r="K441" s="815" t="inlineStr">
        <is>
          <t>OKCountyRecords: 2012-005041</t>
        </is>
      </c>
      <c r="L441" s="806" t="inlineStr">
        <is>
          <t>Other (non-mineral; excluded from mineral NMA). Gross=tract-map basis.</t>
        </is>
      </c>
      <c r="M441" s="806" t="n"/>
      <c r="N441" s="806" t="n"/>
      <c r="O441" s="806" t="inlineStr">
        <is>
          <t>OUTSIDE LANDS</t>
        </is>
      </c>
      <c r="P441" s="808" t="inlineStr">
        <is>
          <t>Chain — title support (succession/entity/probate)</t>
        </is>
      </c>
      <c r="Q441" s="808" t="inlineStr">
        <is>
          <t>Yes</t>
        </is>
      </c>
      <c r="R441" s="809" t="inlineStr">
        <is>
          <t>No</t>
        </is>
      </c>
      <c r="S441" s="809" t="inlineStr">
        <is>
          <t>Yes</t>
        </is>
      </c>
      <c r="T441" s="810" t="inlineStr">
        <is>
          <t>No</t>
        </is>
      </c>
      <c r="U441" s="816" t="inlineStr">
        <is>
          <t>Yes: 5 (legal supports)</t>
        </is>
      </c>
      <c r="V441" s="815" t="inlineStr">
        <is>
          <t>High</t>
        </is>
      </c>
      <c r="W441" s="806" t="inlineStr">
        <is>
          <t>Review — no exact prior-grantee match</t>
        </is>
      </c>
      <c r="X441" s="806" t="inlineStr">
        <is>
          <t>Yes — on Tract 5 owner list</t>
        </is>
      </c>
      <c r="Y441" s="806" t="inlineStr">
        <is>
          <t>Interest amount needs review</t>
        </is>
      </c>
      <c r="Z441" s="806" t="inlineStr">
        <is>
          <t>Review</t>
        </is>
      </c>
      <c r="AA441" s="808" t="inlineStr">
        <is>
          <t>Order Appointing Co-Trustees — Beckham County Court, to Kimberly D. Standiford, (2148/385)</t>
        </is>
      </c>
      <c r="AB441" s="808" t="inlineStr">
        <is>
          <t>Needs source review: grantor source, interest amount</t>
        </is>
      </c>
    </row>
    <row r="442" ht="96" customHeight="1">
      <c r="A442" s="806" t="inlineStr">
        <is>
          <t>2012-001856</t>
        </is>
      </c>
      <c r="B442" s="806" t="n"/>
      <c r="C442" s="806" t="inlineStr">
        <is>
          <t>Partial Release</t>
        </is>
      </c>
      <c r="D442" s="806" t="inlineStr">
        <is>
          <t>2121/77</t>
        </is>
      </c>
      <c r="E442" s="807" t="n">
        <v>40973</v>
      </c>
      <c r="F442" s="808" t="n">
        <v>40983</v>
      </c>
      <c r="G442" s="809" t="inlineStr">
        <is>
          <t>Wells Fargo Bank</t>
        </is>
      </c>
      <c r="H442" s="809" t="inlineStr">
        <is>
          <t>Chesapeake Exploration, LLC</t>
        </is>
      </c>
      <c r="I442" s="810" t="inlineStr">
        <is>
          <t>NW/4 SE/4, S/2 NE/4 SW/4 Lots 3-4, S/2 SE/4, SE/4 SW/4, SW/4 NE/4 of 31-12N-24W (AOL)</t>
        </is>
      </c>
      <c r="J442" s="816" t="inlineStr">
        <is>
          <t>MTG partial release</t>
        </is>
      </c>
      <c r="K442" s="815" t="inlineStr">
        <is>
          <t>OKCountyRecords: 2012-001856</t>
        </is>
      </c>
      <c r="L442" s="806" t="inlineStr">
        <is>
          <t>Leasehold (non-mineral; excluded from mineral NMA). Gross=tract-map basis.</t>
        </is>
      </c>
      <c r="M442" s="806" t="inlineStr">
        <is>
          <t>Confirm lease effect</t>
        </is>
      </c>
      <c r="N442" s="806" t="n"/>
      <c r="O442" s="806" t="inlineStr">
        <is>
          <t>OUTSIDE LANDS</t>
        </is>
      </c>
      <c r="P442" s="807" t="inlineStr">
        <is>
          <t>Chain — lease release (check OGL affected)</t>
        </is>
      </c>
      <c r="Q442" s="808" t="inlineStr">
        <is>
          <t>No</t>
        </is>
      </c>
      <c r="R442" s="809" t="inlineStr">
        <is>
          <t>Yes</t>
        </is>
      </c>
      <c r="S442" s="809" t="inlineStr">
        <is>
          <t>No</t>
        </is>
      </c>
      <c r="T442" s="810" t="inlineStr">
        <is>
          <t>Yes</t>
        </is>
      </c>
      <c r="U442" s="816" t="inlineStr">
        <is>
          <t>Legal maps to 2, 5, 7, 9; helper says 2, 3, 5, 6, 7</t>
        </is>
      </c>
      <c r="V442" s="815" t="inlineStr">
        <is>
          <t>Review</t>
        </is>
      </c>
      <c r="W442" s="806" t="inlineStr">
        <is>
          <t>Review — no exact prior-grantee match</t>
        </is>
      </c>
      <c r="X442" s="806" t="inlineStr">
        <is>
          <t>Review</t>
        </is>
      </c>
      <c r="Y442" s="806" t="inlineStr">
        <is>
          <t>Interest amount needs review</t>
        </is>
      </c>
      <c r="Z442" s="806" t="inlineStr">
        <is>
          <t>Review</t>
        </is>
      </c>
      <c r="AA442" s="807" t="inlineStr">
        <is>
          <t>Partial Release — Wells Fargo Bank to Chesapeake Exploration, LLC (2121/77)</t>
        </is>
      </c>
      <c r="AB442" s="808" t="inlineStr">
        <is>
          <t>Needs source review: tract, grantor source, interest amount</t>
        </is>
      </c>
    </row>
    <row r="443" ht="60" customHeight="1">
      <c r="A443" s="806" t="inlineStr">
        <is>
          <t>2012-002191</t>
        </is>
      </c>
      <c r="B443" s="806" t="n"/>
      <c r="C443" s="806" t="inlineStr">
        <is>
          <t>Order Determining Heirs, Legatees and Devisees. and DEC of Distribution and Discharge</t>
        </is>
      </c>
      <c r="D443" s="806" t="inlineStr">
        <is>
          <t>2124/117</t>
        </is>
      </c>
      <c r="E443" s="807" t="n">
        <v>40988</v>
      </c>
      <c r="F443" s="808" t="n">
        <v>40990</v>
      </c>
      <c r="G443" s="809" t="inlineStr">
        <is>
          <t>Beckham County Court,
RE: In the Matter of the Estate of Fred A. Standiford, Jr., Deceased</t>
        </is>
      </c>
      <c r="H443" s="809" t="inlineStr">
        <is>
          <t>Rosa C. Standiford and Kimberly D. Standiford, Co-Trustees of the Fred A. Standiford, Jr. Trust</t>
        </is>
      </c>
      <c r="I443" s="810" t="inlineStr">
        <is>
          <t>SE/4 SW/4 of 31-12N-24W (AOL)</t>
        </is>
      </c>
      <c r="J443" s="816" t="inlineStr">
        <is>
          <t>ARTI</t>
        </is>
      </c>
      <c r="K443" s="815" t="inlineStr">
        <is>
          <t>OKCountyRecords: 2012-002191</t>
        </is>
      </c>
      <c r="L443" s="806" t="inlineStr">
        <is>
          <t>Mineral; basis Conv Amt(dec). Gross=tract-map basis.</t>
        </is>
      </c>
      <c r="M443" s="806" t="inlineStr">
        <is>
          <t>CURRENT OWNER SOURCE</t>
        </is>
      </c>
      <c r="N443" s="806" t="n"/>
      <c r="O443" s="806" t="inlineStr">
        <is>
          <t>OUTSIDE LANDS</t>
        </is>
      </c>
      <c r="P443" s="807" t="inlineStr">
        <is>
          <t>Chain — title support (succession/entity/probate)</t>
        </is>
      </c>
      <c r="Q443" s="808" t="inlineStr">
        <is>
          <t>Yes</t>
        </is>
      </c>
      <c r="R443" s="809" t="inlineStr">
        <is>
          <t>No</t>
        </is>
      </c>
      <c r="S443" s="809" t="inlineStr">
        <is>
          <t>Yes</t>
        </is>
      </c>
      <c r="T443" s="810" t="inlineStr">
        <is>
          <t>No</t>
        </is>
      </c>
      <c r="U443" s="816" t="inlineStr">
        <is>
          <t>Yes: 5 (legal supports)</t>
        </is>
      </c>
      <c r="V443" s="815" t="inlineStr">
        <is>
          <t>High</t>
        </is>
      </c>
      <c r="W443" s="806" t="inlineStr">
        <is>
          <t>Review — no exact prior-grantee match</t>
        </is>
      </c>
      <c r="X443" s="806" t="inlineStr">
        <is>
          <t>Yes — on Tract 5 owner list</t>
        </is>
      </c>
      <c r="Y443" s="806" t="inlineStr">
        <is>
          <t>Candidate 1 (helper — confirm from image)</t>
        </is>
      </c>
      <c r="Z443" s="806" t="inlineStr">
        <is>
          <t>Medium — helper value</t>
        </is>
      </c>
      <c r="AA443" s="807" t="inlineStr">
        <is>
          <t>Order Determining Heirs, Legatee — Beckham County Court, to Rosa C. Standiford and Kimberl (2124/117)</t>
        </is>
      </c>
      <c r="AB443" s="808" t="inlineStr">
        <is>
          <t>Needs source review: grantor source</t>
        </is>
      </c>
    </row>
    <row r="444" ht="84" customHeight="1">
      <c r="A444" s="806" t="inlineStr">
        <is>
          <t>2012-005854</t>
        </is>
      </c>
      <c r="B444" s="806" t="n"/>
      <c r="C444" s="806" t="inlineStr">
        <is>
          <t>Amendment</t>
        </is>
      </c>
      <c r="D444" s="806" t="inlineStr">
        <is>
          <t>2154/229</t>
        </is>
      </c>
      <c r="E444" s="807" t="n">
        <v>41000</v>
      </c>
      <c r="F444" s="808" t="n">
        <v>41145</v>
      </c>
      <c r="G444" s="809" t="inlineStr">
        <is>
          <t>Chesapeake Exploration, LLC</t>
        </is>
      </c>
      <c r="H444" s="809" t="inlineStr">
        <is>
          <t>CHK Cleveland Tonkawa, LLC</t>
        </is>
      </c>
      <c r="I444" s="813" t="inlineStr">
        <is>
          <t>All of 31-12N-24W (AOL)</t>
        </is>
      </c>
      <c r="J444" s="814" t="inlineStr">
        <is>
          <t>99.9% of their interest</t>
        </is>
      </c>
      <c r="K444" s="815" t="inlineStr">
        <is>
          <t>OKCountyRecords: 2012-005854</t>
        </is>
      </c>
      <c r="L444" s="806" t="inlineStr">
        <is>
          <t>Leasehold (non-mineral; excluded from mineral NMA). All-section coverage. Gross=tract-map basis.</t>
        </is>
      </c>
      <c r="M444" s="806" t="n"/>
      <c r="N444" s="806" t="n"/>
      <c r="O444" s="806" t="inlineStr">
        <is>
          <t>OUTSIDE LANDS</t>
        </is>
      </c>
      <c r="P444" s="807" t="inlineStr">
        <is>
          <t>Review — read instrument (type unclear)</t>
        </is>
      </c>
      <c r="Q444" s="808" t="inlineStr">
        <is>
          <t>Review</t>
        </is>
      </c>
      <c r="R444" s="809" t="inlineStr">
        <is>
          <t>Review</t>
        </is>
      </c>
      <c r="S444" s="809" t="inlineStr">
        <is>
          <t>Review</t>
        </is>
      </c>
      <c r="T444" s="813" t="inlineStr">
        <is>
          <t>Review</t>
        </is>
      </c>
      <c r="U444" s="814" t="inlineStr">
        <is>
          <t>Yes: 1, 8 (broad legal)</t>
        </is>
      </c>
      <c r="V444" s="815" t="inlineStr">
        <is>
          <t>Medium</t>
        </is>
      </c>
      <c r="W444" s="806" t="inlineStr">
        <is>
          <t>Yes — prior grantee match</t>
        </is>
      </c>
      <c r="X444" s="806" t="inlineStr">
        <is>
          <t>Review</t>
        </is>
      </c>
      <c r="Y444" s="806" t="inlineStr">
        <is>
          <t>Interest amount needs review</t>
        </is>
      </c>
      <c r="Z444" s="806" t="inlineStr">
        <is>
          <t>Review</t>
        </is>
      </c>
      <c r="AA444" s="807" t="inlineStr">
        <is>
          <t>Amendment — Chesapeake Exploration, LLC to CHK Cleveland Tonkawa, LLC (2154/229)</t>
        </is>
      </c>
      <c r="AB444" s="808" t="inlineStr">
        <is>
          <t>Needs source review: interest amount, instrument type</t>
        </is>
      </c>
    </row>
    <row r="445" ht="60" customHeight="1">
      <c r="A445" s="806" t="inlineStr">
        <is>
          <t>2012-002539</t>
        </is>
      </c>
      <c r="B445" s="806" t="n"/>
      <c r="C445" s="806" t="inlineStr">
        <is>
          <t>ASSN</t>
        </is>
      </c>
      <c r="D445" s="806" t="inlineStr">
        <is>
          <t>2129/1</t>
        </is>
      </c>
      <c r="E445" s="807" t="n">
        <v>41000</v>
      </c>
      <c r="F445" s="808" t="n">
        <v>41002</v>
      </c>
      <c r="G445" s="809" t="inlineStr">
        <is>
          <t>Chesapeake Exploration, LLC</t>
        </is>
      </c>
      <c r="H445" s="809" t="inlineStr">
        <is>
          <t>CHK Cleveland Tonkawa, LLC</t>
        </is>
      </c>
      <c r="I445" s="810" t="inlineStr">
        <is>
          <t>All of 31-12N-24W (AOL)</t>
        </is>
      </c>
      <c r="J445" s="814" t="inlineStr">
        <is>
          <t>99.9% of their interest</t>
        </is>
      </c>
      <c r="K445" s="815" t="inlineStr">
        <is>
          <t>OKCountyRecords: 2012-002539</t>
        </is>
      </c>
      <c r="L445" s="806" t="inlineStr">
        <is>
          <t>Leasehold (non-mineral; excluded from mineral NMA). All-section coverage. Gross=tract-map basis.</t>
        </is>
      </c>
      <c r="M445" s="806" t="n"/>
      <c r="N445" s="806" t="n"/>
      <c r="O445" s="806" t="inlineStr">
        <is>
          <t>OUTSIDE LANDS</t>
        </is>
      </c>
      <c r="P445" s="807" t="inlineStr">
        <is>
          <t>Chain — assignment (WI or minerals — read granting clause)</t>
        </is>
      </c>
      <c r="Q445" s="808" t="inlineStr">
        <is>
          <t>Review</t>
        </is>
      </c>
      <c r="R445" s="809" t="inlineStr">
        <is>
          <t>Yes</t>
        </is>
      </c>
      <c r="S445" s="809" t="inlineStr">
        <is>
          <t>Review</t>
        </is>
      </c>
      <c r="T445" s="810" t="inlineStr">
        <is>
          <t>Yes</t>
        </is>
      </c>
      <c r="U445" s="814" t="inlineStr">
        <is>
          <t>Yes: 1, 8 (broad legal)</t>
        </is>
      </c>
      <c r="V445" s="815" t="inlineStr">
        <is>
          <t>Medium</t>
        </is>
      </c>
      <c r="W445" s="806" t="inlineStr">
        <is>
          <t>Yes — prior grantee match</t>
        </is>
      </c>
      <c r="X445" s="806" t="inlineStr">
        <is>
          <t>Review</t>
        </is>
      </c>
      <c r="Y445" s="806" t="inlineStr">
        <is>
          <t>Interest amount needs review</t>
        </is>
      </c>
      <c r="Z445" s="806" t="inlineStr">
        <is>
          <t>Review</t>
        </is>
      </c>
      <c r="AA445" s="807" t="inlineStr">
        <is>
          <t>Assignment — Chesapeake Exploration, LLC to CHK Cleveland Tonkawa, LLC (2129/1)</t>
        </is>
      </c>
      <c r="AB445" s="808" t="inlineStr">
        <is>
          <t>Needs source review: interest amount</t>
        </is>
      </c>
    </row>
    <row r="446" ht="60" customHeight="1">
      <c r="A446" s="806" t="inlineStr">
        <is>
          <t>2012-002930</t>
        </is>
      </c>
      <c r="B446" s="806" t="n"/>
      <c r="C446" s="806" t="inlineStr">
        <is>
          <t>MD</t>
        </is>
      </c>
      <c r="D446" s="806" t="inlineStr">
        <is>
          <t>2131/599</t>
        </is>
      </c>
      <c r="E446" s="807" t="n">
        <v>41011</v>
      </c>
      <c r="F446" s="808" t="n">
        <v>41015</v>
      </c>
      <c r="G446" s="809" t="inlineStr">
        <is>
          <t>Jospeh A. Bain and Doris Bain, HW</t>
        </is>
      </c>
      <c r="H446" s="809" t="inlineStr">
        <is>
          <t>Lighthouse Point, LLC</t>
        </is>
      </c>
      <c r="I446" s="810" t="inlineStr">
        <is>
          <t>NW/4 SE/4, S/2 SE/4, SW/4 NE/4 of 31-12N-24W (AOL)</t>
        </is>
      </c>
      <c r="J446" s="817" t="inlineStr">
        <is>
          <t>3 NMA in 31-12N-24W,
A total of six (6) net mineral acres of Grantor's right, title and interest in and to all of the oil, gas and other minerals in and under 2 sections</t>
        </is>
      </c>
      <c r="K446" s="815" t="inlineStr">
        <is>
          <t>OKCountyRecords: 2012-002930</t>
        </is>
      </c>
      <c r="L446" s="806" t="inlineStr">
        <is>
          <t>Mineral; basis Conv Amt(dec). Gross=tract-map basis.</t>
        </is>
      </c>
      <c r="M446" s="806" t="inlineStr">
        <is>
          <t>REVIEW</t>
        </is>
      </c>
      <c r="N446" s="806" t="inlineStr">
        <is>
          <t>Conveys 3 NMA per notes; conv. dec = 3/gross. Verify denominator/tract from image.</t>
        </is>
      </c>
      <c r="O446" s="806" t="inlineStr">
        <is>
          <t>OUTSIDE LANDS</t>
        </is>
      </c>
      <c r="P446" s="807" t="inlineStr">
        <is>
          <t>Chain — minerals</t>
        </is>
      </c>
      <c r="Q446" s="808" t="inlineStr">
        <is>
          <t>Yes</t>
        </is>
      </c>
      <c r="R446" s="809" t="inlineStr">
        <is>
          <t>No</t>
        </is>
      </c>
      <c r="S446" s="809" t="inlineStr">
        <is>
          <t>Yes</t>
        </is>
      </c>
      <c r="T446" s="810" t="inlineStr">
        <is>
          <t>No</t>
        </is>
      </c>
      <c r="U446" s="816" t="inlineStr">
        <is>
          <t>Yes: 2 (legal supports)</t>
        </is>
      </c>
      <c r="V446" s="815" t="inlineStr">
        <is>
          <t>High</t>
        </is>
      </c>
      <c r="W446" s="806" t="inlineStr">
        <is>
          <t>Review — no exact prior-grantee match</t>
        </is>
      </c>
      <c r="X446" s="806" t="inlineStr">
        <is>
          <t>Yes — on Tract 2 owner list</t>
        </is>
      </c>
      <c r="Y446" s="806" t="inlineStr">
        <is>
          <t>Candidate 0.01875 (helper — confirm from image)</t>
        </is>
      </c>
      <c r="Z446" s="806" t="inlineStr">
        <is>
          <t>Medium — helper value</t>
        </is>
      </c>
      <c r="AA446" s="807" t="inlineStr">
        <is>
          <t>Mineral Deed — Jospeh A. Bain and Doris Bain, to Lighthouse Point, LLC (2131/599)</t>
        </is>
      </c>
      <c r="AB446" s="808" t="inlineStr">
        <is>
          <t>Needs source review: grantor source</t>
        </is>
      </c>
    </row>
    <row r="447" ht="60" customHeight="1">
      <c r="A447" s="806" t="inlineStr">
        <is>
          <t>2012-004060</t>
        </is>
      </c>
      <c r="B447" s="806" t="n"/>
      <c r="C447" s="806" t="inlineStr">
        <is>
          <t>MD</t>
        </is>
      </c>
      <c r="D447" s="806" t="inlineStr">
        <is>
          <t>2141/3</t>
        </is>
      </c>
      <c r="E447" s="807" t="n">
        <v>41059</v>
      </c>
      <c r="F447" s="808" t="n">
        <v>41061</v>
      </c>
      <c r="G447" s="809" t="inlineStr">
        <is>
          <t>OK Oil Ventures an unincorporated partnership comprising Gregory J. Winneke, Myron V. Slobin and the heirs of Lyle T. Ibeling, being: Michelle L Ibeling, Janelle Ibeling Ness, Joel R. Ibeling and Cassandra M. Wynia</t>
        </is>
      </c>
      <c r="H447" s="809" t="inlineStr">
        <is>
          <t>Gregory J. Winneke 33.33 %,
Myron V. Slobin 33.33%</t>
        </is>
      </c>
      <c r="I447" s="810" t="inlineStr">
        <is>
          <t>NW/4 SE/4, S/2 SE/4, SE/4 NE/4 of 31-12N-24W (AOL)</t>
        </is>
      </c>
      <c r="J447" s="816" t="inlineStr">
        <is>
          <t>all of his right, title and interest in and to all the oil, gas and any and all other minerals in 2 sections</t>
        </is>
      </c>
      <c r="K447" s="815" t="inlineStr">
        <is>
          <t>OKCountyRecords: 2012-004060</t>
        </is>
      </c>
      <c r="L447" s="806" t="inlineStr">
        <is>
          <t>Mineral; basis Conv Amt(dec). Gross=tract-map basis.</t>
        </is>
      </c>
      <c r="M447" s="806" t="inlineStr">
        <is>
          <t>CURRENT OWNER SOURCE</t>
        </is>
      </c>
      <c r="N447" s="806" t="n"/>
      <c r="O447" s="806" t="inlineStr">
        <is>
          <t>OUTSIDE LANDS</t>
        </is>
      </c>
      <c r="P447" s="807" t="inlineStr">
        <is>
          <t>Chain — minerals</t>
        </is>
      </c>
      <c r="Q447" s="808" t="inlineStr">
        <is>
          <t>Yes</t>
        </is>
      </c>
      <c r="R447" s="809" t="inlineStr">
        <is>
          <t>No</t>
        </is>
      </c>
      <c r="S447" s="809" t="inlineStr">
        <is>
          <t>Yes</t>
        </is>
      </c>
      <c r="T447" s="810" t="inlineStr">
        <is>
          <t>No</t>
        </is>
      </c>
      <c r="U447" s="816" t="inlineStr">
        <is>
          <t>Yes: 2, 3 (legal supports)</t>
        </is>
      </c>
      <c r="V447" s="815" t="inlineStr">
        <is>
          <t>High</t>
        </is>
      </c>
      <c r="W447" s="806" t="inlineStr">
        <is>
          <t>Probable — name-normalized match to Runsheet 225 grantee; confirm</t>
        </is>
      </c>
      <c r="X447" s="806" t="inlineStr">
        <is>
          <t>Review</t>
        </is>
      </c>
      <c r="Y447" s="806" t="inlineStr">
        <is>
          <t>Candidate 1 (helper — confirm from image)</t>
        </is>
      </c>
      <c r="Z447" s="806" t="inlineStr">
        <is>
          <t>Medium — helper value</t>
        </is>
      </c>
      <c r="AA447" s="807" t="inlineStr">
        <is>
          <t>Mineral Deed — OK Oil Ventures an unincorpora to Gregory J. Winneke 33.33 %, (2141/3)</t>
        </is>
      </c>
      <c r="AB447" s="808" t="inlineStr">
        <is>
          <t>Needs source review: grantor source</t>
        </is>
      </c>
    </row>
    <row r="448" ht="84" customHeight="1">
      <c r="A448" s="806" t="inlineStr">
        <is>
          <t>2012-006477</t>
        </is>
      </c>
      <c r="B448" s="806" t="n"/>
      <c r="C448" s="806" t="inlineStr">
        <is>
          <t>ASSN of ORRI</t>
        </is>
      </c>
      <c r="D448" s="806" t="inlineStr">
        <is>
          <t>2159/361</t>
        </is>
      </c>
      <c r="E448" s="808" t="n">
        <v>41074</v>
      </c>
      <c r="F448" s="808" t="n">
        <v>41173</v>
      </c>
      <c r="G448" s="809" t="inlineStr">
        <is>
          <t>Yale Oil Assoc, Inc.</t>
        </is>
      </c>
      <c r="H448" s="809" t="inlineStr">
        <is>
          <t>Chelin H. Satherlie,
Gregg M. Satherlie</t>
        </is>
      </c>
      <c r="I448" s="810" t="inlineStr">
        <is>
          <t>Lots 1-3 of 31-12N-24W</t>
        </is>
      </c>
      <c r="J448" s="816" t="inlineStr">
        <is>
          <t>ORRI</t>
        </is>
      </c>
      <c r="K448" s="815" t="inlineStr">
        <is>
          <t>OKCountyRecords: 2012-006477</t>
        </is>
      </c>
      <c r="L448" s="806" t="inlineStr">
        <is>
          <t>Leasehold (non-mineral; excluded from mineral NMA). Gross=tract-map basis.</t>
        </is>
      </c>
      <c r="M448" s="806" t="inlineStr">
        <is>
          <t>Confirm lease effect</t>
        </is>
      </c>
      <c r="N448" s="806" t="n"/>
      <c r="O448" s="806" t="inlineStr">
        <is>
          <t>LEASE ASSIGNMENT</t>
        </is>
      </c>
      <c r="P448" s="808" t="inlineStr">
        <is>
          <t>Chain — ORRI (burden on WI)</t>
        </is>
      </c>
      <c r="Q448" s="808" t="inlineStr">
        <is>
          <t>No</t>
        </is>
      </c>
      <c r="R448" s="809" t="inlineStr">
        <is>
          <t>Review</t>
        </is>
      </c>
      <c r="S448" s="809" t="inlineStr">
        <is>
          <t>No</t>
        </is>
      </c>
      <c r="T448" s="810" t="inlineStr">
        <is>
          <t>Yes</t>
        </is>
      </c>
      <c r="U448" s="816" t="inlineStr">
        <is>
          <t>Yes: 5 (legal supports)</t>
        </is>
      </c>
      <c r="V448" s="815" t="inlineStr">
        <is>
          <t>High</t>
        </is>
      </c>
      <c r="W448" s="806" t="inlineStr">
        <is>
          <t>Review — no exact prior-grantee match</t>
        </is>
      </c>
      <c r="X448" s="806" t="inlineStr">
        <is>
          <t>Review</t>
        </is>
      </c>
      <c r="Y448" s="806" t="inlineStr">
        <is>
          <t>Interest amount needs review</t>
        </is>
      </c>
      <c r="Z448" s="806" t="inlineStr">
        <is>
          <t>Review</t>
        </is>
      </c>
      <c r="AA448" s="808" t="inlineStr">
        <is>
          <t>Assignment of ORRI — Yale Oil Assoc, Inc. to Chelin H. Satherlie, (2159/361)</t>
        </is>
      </c>
      <c r="AB448" s="808" t="inlineStr">
        <is>
          <t>Needs source review: grantor source, interest amount</t>
        </is>
      </c>
    </row>
    <row r="449" ht="48" customHeight="1">
      <c r="A449" s="806" t="inlineStr">
        <is>
          <t>2012-004836</t>
        </is>
      </c>
      <c r="B449" s="806" t="n"/>
      <c r="C449" s="806" t="inlineStr">
        <is>
          <t>Power of Attorney</t>
        </is>
      </c>
      <c r="D449" s="806" t="inlineStr">
        <is>
          <t>2147/239</t>
        </is>
      </c>
      <c r="E449" s="807" t="n">
        <v>41092</v>
      </c>
      <c r="F449" s="808" t="n">
        <v>41095</v>
      </c>
      <c r="G449" s="809" t="inlineStr">
        <is>
          <t>Kaiser-francis Oil Co.</t>
        </is>
      </c>
      <c r="H449" s="809" t="inlineStr">
        <is>
          <t>Craig Aif Dolinsky</t>
        </is>
      </c>
      <c r="I449" s="813" t="inlineStr">
        <is>
          <t>All of 31-12N-24W (AOL)</t>
        </is>
      </c>
      <c r="J449" s="814" t="inlineStr">
        <is>
          <t>See instrument</t>
        </is>
      </c>
      <c r="K449" s="815" t="inlineStr">
        <is>
          <t>OKCountyRecords: 2012-004836</t>
        </is>
      </c>
      <c r="L449" s="806" t="inlineStr">
        <is>
          <t>Other (non-mineral; excluded from mineral NMA). All-section coverage. Gross=tract-map basis.</t>
        </is>
      </c>
      <c r="M449" s="806" t="inlineStr">
        <is>
          <t>ADDRESS SOURCE LIKELY</t>
        </is>
      </c>
      <c r="N449" s="806" t="n"/>
      <c r="O449" s="806" t="inlineStr">
        <is>
          <t>OUTSIDE LANDS</t>
        </is>
      </c>
      <c r="P449" s="807" t="inlineStr">
        <is>
          <t>Do Not Chain — POA, no interest conveyed</t>
        </is>
      </c>
      <c r="Q449" s="808" t="inlineStr">
        <is>
          <t>No</t>
        </is>
      </c>
      <c r="R449" s="809" t="inlineStr">
        <is>
          <t>No</t>
        </is>
      </c>
      <c r="S449" s="809" t="inlineStr">
        <is>
          <t>No</t>
        </is>
      </c>
      <c r="T449" s="813" t="inlineStr">
        <is>
          <t>No</t>
        </is>
      </c>
      <c r="U449" s="814" t="inlineStr">
        <is>
          <t>Yes: 1, 8 (broad legal)</t>
        </is>
      </c>
      <c r="V449" s="815" t="inlineStr">
        <is>
          <t>Medium</t>
        </is>
      </c>
      <c r="W449" s="806" t="inlineStr">
        <is>
          <t>Yes — prior grantee match</t>
        </is>
      </c>
      <c r="X449" s="806" t="inlineStr">
        <is>
          <t>Review</t>
        </is>
      </c>
      <c r="Y449" s="806" t="inlineStr">
        <is>
          <t>Interest amount needs review</t>
        </is>
      </c>
      <c r="Z449" s="806" t="inlineStr">
        <is>
          <t>Review</t>
        </is>
      </c>
      <c r="AA449" s="807" t="inlineStr">
        <is>
          <t>Power of Attorney — Kaiser-francis Oil Co. to Craig Aif Dolinsky (2147/239)</t>
        </is>
      </c>
      <c r="AB449" s="808" t="n"/>
    </row>
    <row r="450" ht="60" customHeight="1">
      <c r="A450" s="806" t="inlineStr">
        <is>
          <t>2012-007511</t>
        </is>
      </c>
      <c r="B450" s="806" t="n"/>
      <c r="C450" s="806" t="inlineStr">
        <is>
          <t>ASSN of ORRI</t>
        </is>
      </c>
      <c r="D450" s="806" t="inlineStr">
        <is>
          <t>2166/194</t>
        </is>
      </c>
      <c r="E450" s="807" t="n">
        <v>41215</v>
      </c>
      <c r="F450" s="808" t="n">
        <v>41227</v>
      </c>
      <c r="G450" s="809" t="inlineStr">
        <is>
          <t>Yale Oil Association, Inc.</t>
        </is>
      </c>
      <c r="H450" s="809" t="inlineStr">
        <is>
          <t>K. C. Production</t>
        </is>
      </c>
      <c r="I450" s="810" t="inlineStr">
        <is>
          <t>Lots 1,2, N/2 of 3 of 31-12N-24W</t>
        </is>
      </c>
      <c r="J450" s="816" t="inlineStr">
        <is>
          <t>ORRI</t>
        </is>
      </c>
      <c r="K450" s="815" t="inlineStr">
        <is>
          <t>OKCountyRecords: 2012-007511</t>
        </is>
      </c>
      <c r="L450" s="806" t="inlineStr">
        <is>
          <t>Leasehold (non-mineral; excluded from mineral NMA). Gross=tract-map basis.</t>
        </is>
      </c>
      <c r="M450" s="806" t="inlineStr">
        <is>
          <t>Confirm lease effect</t>
        </is>
      </c>
      <c r="N450" s="806" t="n"/>
      <c r="O450" s="806" t="inlineStr">
        <is>
          <t>LEASE ASSIGNMENT</t>
        </is>
      </c>
      <c r="P450" s="807" t="inlineStr">
        <is>
          <t>Chain — ORRI (burden on WI)</t>
        </is>
      </c>
      <c r="Q450" s="808" t="inlineStr">
        <is>
          <t>No</t>
        </is>
      </c>
      <c r="R450" s="809" t="inlineStr">
        <is>
          <t>Review</t>
        </is>
      </c>
      <c r="S450" s="809" t="inlineStr">
        <is>
          <t>No</t>
        </is>
      </c>
      <c r="T450" s="810" t="inlineStr">
        <is>
          <t>Yes</t>
        </is>
      </c>
      <c r="U450" s="816" t="inlineStr">
        <is>
          <t>Yes: 5 (legal supports)</t>
        </is>
      </c>
      <c r="V450" s="815" t="inlineStr">
        <is>
          <t>High</t>
        </is>
      </c>
      <c r="W450" s="806" t="inlineStr">
        <is>
          <t>Yes — prior grantee match</t>
        </is>
      </c>
      <c r="X450" s="806" t="inlineStr">
        <is>
          <t>Review</t>
        </is>
      </c>
      <c r="Y450" s="806" t="inlineStr">
        <is>
          <t>Interest amount needs review</t>
        </is>
      </c>
      <c r="Z450" s="806" t="inlineStr">
        <is>
          <t>Review</t>
        </is>
      </c>
      <c r="AA450" s="807" t="inlineStr">
        <is>
          <t>Assignment of ORRI — Yale Oil Association, Inc. to K. C. Production (2166/194)</t>
        </is>
      </c>
      <c r="AB450" s="808" t="inlineStr">
        <is>
          <t>Needs source review: interest amount</t>
        </is>
      </c>
    </row>
    <row r="451" ht="108" customHeight="1">
      <c r="A451" s="806" t="inlineStr">
        <is>
          <t>2013-002047</t>
        </is>
      </c>
      <c r="B451" s="818" t="n">
        <v>42</v>
      </c>
      <c r="C451" s="818" t="inlineStr">
        <is>
          <t>Memorandum</t>
        </is>
      </c>
      <c r="D451" s="818" t="inlineStr">
        <is>
          <t>2179/1</t>
        </is>
      </c>
      <c r="E451" s="819" t="n">
        <v>41255</v>
      </c>
      <c r="F451" s="808" t="n">
        <v>41318</v>
      </c>
      <c r="G451" s="813" t="inlineStr">
        <is>
          <t>Chesapeake Midstream Development</t>
        </is>
      </c>
      <c r="H451" s="813" t="inlineStr">
        <is>
          <t>Compass Bank</t>
        </is>
      </c>
      <c r="I451" s="813" t="inlineStr">
        <is>
          <t>S29 T16N R22W A S22 T16N R25W A 322 more candidate from related target search page of 31-12N-24W (AOL)</t>
        </is>
      </c>
      <c r="J451" s="814" t="inlineStr">
        <is>
          <t>Provides record notice of lease</t>
        </is>
      </c>
      <c r="K451" s="815" t="inlineStr">
        <is>
          <t>OKCountyRecords: 2013-002047</t>
        </is>
      </c>
      <c r="L451" s="806" t="inlineStr">
        <is>
          <t>Leasehold (non-mineral; excluded from mineral NMA). All-section coverage. Gross=tract-map basis.</t>
        </is>
      </c>
      <c r="M451" s="818" t="inlineStr">
        <is>
          <t>CURRENT LEASE SOURCE</t>
        </is>
      </c>
      <c r="N451" s="818" t="n"/>
      <c r="O451" s="818" t="inlineStr">
        <is>
          <t>OUTSIDE LANDS</t>
        </is>
      </c>
      <c r="P451" s="819" t="inlineStr">
        <is>
          <t>Review — read instrument (type unclear)</t>
        </is>
      </c>
      <c r="Q451" s="808" t="inlineStr">
        <is>
          <t>Review</t>
        </is>
      </c>
      <c r="R451" s="813" t="inlineStr">
        <is>
          <t>Review</t>
        </is>
      </c>
      <c r="S451" s="813" t="inlineStr">
        <is>
          <t>Review</t>
        </is>
      </c>
      <c r="T451" s="813" t="inlineStr">
        <is>
          <t>Review</t>
        </is>
      </c>
      <c r="U451" s="814" t="inlineStr">
        <is>
          <t>Yes: 1, 8 (broad legal)</t>
        </is>
      </c>
      <c r="V451" s="815" t="inlineStr">
        <is>
          <t>Medium</t>
        </is>
      </c>
      <c r="W451" s="806" t="inlineStr">
        <is>
          <t>Review — no exact prior-grantee match</t>
        </is>
      </c>
      <c r="X451" s="818" t="inlineStr">
        <is>
          <t>Review</t>
        </is>
      </c>
      <c r="Y451" s="818" t="inlineStr">
        <is>
          <t>Interest amount needs review</t>
        </is>
      </c>
      <c r="Z451" s="818" t="inlineStr">
        <is>
          <t>Review</t>
        </is>
      </c>
      <c r="AA451" s="819" t="inlineStr">
        <is>
          <t>Memorandum — Chesapeake Midstream Developme to Compass Bank (2179/1)</t>
        </is>
      </c>
      <c r="AB451" s="808" t="inlineStr">
        <is>
          <t>Needs source review: grantor source, interest amount, instrument type</t>
        </is>
      </c>
    </row>
    <row r="452" ht="72" customHeight="1">
      <c r="A452" s="806" t="inlineStr">
        <is>
          <t>2013-000518</t>
        </is>
      </c>
      <c r="B452" s="806" t="n"/>
      <c r="C452" s="806" t="inlineStr">
        <is>
          <t>Order Allowing Final Account and Decree of Distribution and Final Discharge</t>
        </is>
      </c>
      <c r="D452" s="806" t="inlineStr">
        <is>
          <t>2177/33</t>
        </is>
      </c>
      <c r="E452" s="807" t="n">
        <v>41290</v>
      </c>
      <c r="F452" s="808" t="n">
        <v>41304</v>
      </c>
      <c r="G452" s="809" t="inlineStr">
        <is>
          <t>Kiowa County Court,
RE: In the Matter of the Probate of The Last Will and Testament
of Nancy Mitchell WILLIAMS, Deceased</t>
        </is>
      </c>
      <c r="H452" s="809" t="inlineStr">
        <is>
          <t>Gene G. Williams</t>
        </is>
      </c>
      <c r="I452" s="813" t="inlineStr">
        <is>
          <t>E/2 NW/4, N/2 NE/4, N/2 NE/4 SW/4, NE/4 SE/4, SE/4 NE/4, SE/4 NE/4 SW/4 S/2 of Lot 3, Lot 4, SE/4 SW/4 of 31-12N-24W (AOL)</t>
        </is>
      </c>
      <c r="J452" s="811" t="inlineStr">
        <is>
          <t>ARTI,
An undivided 1/8th (37.50 acre) interest in the oil, gas and other minerals in the N/2 NE/4 and E/2 NW/4 and SE/4 NE/4 and NE/4 SE/4 and SE/4 SW/4 and N/2 NE/4 SW/4, of Section 31, Township 12 North, Range 24 W.I.M., Roger Mills, County, Oklahoma, containing 300.00 acres. more or less; … Full recital in recorded instrument — see Link.</t>
        </is>
      </c>
      <c r="K452" s="815" t="inlineStr">
        <is>
          <t>OKCountyRecords: 2013-000518</t>
        </is>
      </c>
      <c r="L452" s="806" t="inlineStr">
        <is>
          <t>Mineral; basis Conv Amt(dec). Gross=tract-map basis.</t>
        </is>
      </c>
      <c r="M452" s="806" t="inlineStr">
        <is>
          <t>CURRENT OWNER SOURCE</t>
        </is>
      </c>
      <c r="N452" s="806" t="n"/>
      <c r="O452" s="806" t="inlineStr">
        <is>
          <t>OUTSIDE LANDS</t>
        </is>
      </c>
      <c r="P452" s="807" t="inlineStr">
        <is>
          <t>Chain — title support (succession/entity/probate)</t>
        </is>
      </c>
      <c r="Q452" s="808" t="inlineStr">
        <is>
          <t>Yes</t>
        </is>
      </c>
      <c r="R452" s="809" t="inlineStr">
        <is>
          <t>No</t>
        </is>
      </c>
      <c r="S452" s="809" t="inlineStr">
        <is>
          <t>Yes</t>
        </is>
      </c>
      <c r="T452" s="813" t="inlineStr">
        <is>
          <t>No</t>
        </is>
      </c>
      <c r="U452" s="811" t="inlineStr">
        <is>
          <t>Legal maps to 1, 3, 4, 5, 7, 9, 10; helper says 1, 3, 4, 5, 6, 7, 8</t>
        </is>
      </c>
      <c r="V452" s="815" t="inlineStr">
        <is>
          <t>Review</t>
        </is>
      </c>
      <c r="W452" s="806" t="inlineStr">
        <is>
          <t>Review — no exact prior-grantee match</t>
        </is>
      </c>
      <c r="X452" s="806" t="inlineStr">
        <is>
          <t>Yes — on Tract 1 owner list</t>
        </is>
      </c>
      <c r="Y452" s="806" t="inlineStr">
        <is>
          <t>Candidate 1 (helper — confirm from image)</t>
        </is>
      </c>
      <c r="Z452" s="806" t="inlineStr">
        <is>
          <t>Medium — helper value</t>
        </is>
      </c>
      <c r="AA452" s="807" t="inlineStr">
        <is>
          <t>Order Allowing Final Account and — Kiowa County Court, to Gene G. Williams (2177/33)</t>
        </is>
      </c>
      <c r="AB452" s="808" t="inlineStr">
        <is>
          <t>Needs source review: tract, grantor source</t>
        </is>
      </c>
    </row>
    <row r="453" ht="108" customHeight="1">
      <c r="A453" s="806" t="inlineStr">
        <is>
          <t>2013-001272</t>
        </is>
      </c>
      <c r="B453" s="806" t="n"/>
      <c r="C453" s="806" t="inlineStr">
        <is>
          <t>Correction MD</t>
        </is>
      </c>
      <c r="D453" s="806" t="inlineStr">
        <is>
          <t>2182/95</t>
        </is>
      </c>
      <c r="E453" s="807" t="n">
        <v>41340</v>
      </c>
      <c r="F453" s="808" t="n">
        <v>41346</v>
      </c>
      <c r="G453" s="809" t="inlineStr">
        <is>
          <t>Chisholm Royalty Partners</t>
        </is>
      </c>
      <c r="H453" s="809" t="inlineStr">
        <is>
          <t>Fleshman Agency, Inc.</t>
        </is>
      </c>
      <c r="I453" s="810" t="inlineStr">
        <is>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is>
      </c>
      <c r="J453" s="814" t="inlineStr">
        <is>
          <t>An undivided five (5) net acres</t>
        </is>
      </c>
      <c r="K453" s="815" t="inlineStr">
        <is>
          <t>OKCountyRecords: 2013-001272</t>
        </is>
      </c>
      <c r="L453" s="806" t="inlineStr">
        <is>
          <t>Mineral; basis Conv Amt(dec). All-section coverage. Gross=tract-map basis.</t>
        </is>
      </c>
      <c r="M453" s="806" t="inlineStr">
        <is>
          <t>REVIEW</t>
        </is>
      </c>
      <c r="N453" s="806" t="inlineStr">
        <is>
          <t>Confirm whether row conveys mineral interest</t>
        </is>
      </c>
      <c r="O453" s="806" t="inlineStr">
        <is>
          <t>MINERAL DEED</t>
        </is>
      </c>
      <c r="P453" s="807" t="inlineStr">
        <is>
          <t>Chain — minerals</t>
        </is>
      </c>
      <c r="Q453" s="808" t="inlineStr">
        <is>
          <t>Yes</t>
        </is>
      </c>
      <c r="R453" s="809" t="inlineStr">
        <is>
          <t>No</t>
        </is>
      </c>
      <c r="S453" s="809" t="inlineStr">
        <is>
          <t>Yes</t>
        </is>
      </c>
      <c r="T453" s="810" t="inlineStr">
        <is>
          <t>No</t>
        </is>
      </c>
      <c r="U453" s="814" t="inlineStr">
        <is>
          <t>Yes: 1, 8 (broad legal)</t>
        </is>
      </c>
      <c r="V453" s="815" t="inlineStr">
        <is>
          <t>Medium</t>
        </is>
      </c>
      <c r="W453" s="806" t="inlineStr">
        <is>
          <t>Yes — prior grantee match</t>
        </is>
      </c>
      <c r="X453" s="806" t="inlineStr">
        <is>
          <t>Review</t>
        </is>
      </c>
      <c r="Y453" s="806" t="inlineStr">
        <is>
          <t>Candidate 0.0078125 (helper — confirm from image)</t>
        </is>
      </c>
      <c r="Z453" s="806" t="inlineStr">
        <is>
          <t>Medium — helper value</t>
        </is>
      </c>
      <c r="AA453" s="807" t="inlineStr">
        <is>
          <t>Correction Mineral Deed — Chisholm Royalty Partners to Fleshman Agency, Inc. (2182/95)</t>
        </is>
      </c>
      <c r="AB453" s="808" t="n"/>
    </row>
    <row r="454" ht="108" customHeight="1">
      <c r="A454" s="806" t="inlineStr">
        <is>
          <t>2013-001724</t>
        </is>
      </c>
      <c r="B454" s="806" t="n"/>
      <c r="C454" s="806" t="inlineStr">
        <is>
          <t>QCMD</t>
        </is>
      </c>
      <c r="D454" s="806" t="inlineStr">
        <is>
          <t>2184/570</t>
        </is>
      </c>
      <c r="E454" s="807" t="n">
        <v>41368</v>
      </c>
      <c r="F454" s="808" t="n">
        <v>41372</v>
      </c>
      <c r="G454" s="813" t="inlineStr">
        <is>
          <t>Fleshman Agency, Inc.</t>
        </is>
      </c>
      <c r="H454" s="809" t="inlineStr">
        <is>
          <t>Mekusukey Oil Company, LLC</t>
        </is>
      </c>
      <c r="I454" s="810"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is>
      </c>
      <c r="J454" s="811" t="inlineStr">
        <is>
          <t>An undivided 2.00 net mineral acre interest,
(The Grantor is hereby executing this QCMD for the sole purpose of clarifying record title ownership for Mekusukey Oil Company, LLC, which pertains to that certain conveyance between Fleshman Agencyy, Inc. … Full recital in recorded instrument — see Link.</t>
        </is>
      </c>
      <c r="K454" s="815" t="inlineStr">
        <is>
          <t>OKCountyRecords: 2013-001724</t>
        </is>
      </c>
      <c r="L454" s="806" t="inlineStr">
        <is>
          <t>Mineral; basis Conv Amt(dec). Gross=tract-map basis.</t>
        </is>
      </c>
      <c r="M454" s="806" t="inlineStr">
        <is>
          <t>REVIEW</t>
        </is>
      </c>
      <c r="N454" s="806" t="inlineStr">
        <is>
          <t>Denominator / tract allocation for 2.00 NMA from instrument image</t>
        </is>
      </c>
      <c r="O454" s="806" t="inlineStr">
        <is>
          <t>MINERAL DEED</t>
        </is>
      </c>
      <c r="P454" s="807" t="inlineStr">
        <is>
          <t>Chain — minerals</t>
        </is>
      </c>
      <c r="Q454" s="808" t="inlineStr">
        <is>
          <t>Yes</t>
        </is>
      </c>
      <c r="R454" s="813" t="inlineStr">
        <is>
          <t>No</t>
        </is>
      </c>
      <c r="S454" s="809" t="inlineStr">
        <is>
          <t>Yes</t>
        </is>
      </c>
      <c r="T454" s="810" t="inlineStr">
        <is>
          <t>No</t>
        </is>
      </c>
      <c r="U454" s="811" t="inlineStr">
        <is>
          <t>Yes: 5, 6 (legal supports)</t>
        </is>
      </c>
      <c r="V454" s="815" t="inlineStr">
        <is>
          <t>High</t>
        </is>
      </c>
      <c r="W454" s="806" t="inlineStr">
        <is>
          <t>Yes — prior grantee match</t>
        </is>
      </c>
      <c r="X454" s="806" t="inlineStr">
        <is>
          <t>Yes — on Tract 5 owner list</t>
        </is>
      </c>
      <c r="Y454" s="806" t="inlineStr">
        <is>
          <t>Candidate 0.01 (helper — confirm from image)</t>
        </is>
      </c>
      <c r="Z454" s="806" t="inlineStr">
        <is>
          <t>Medium — helper value</t>
        </is>
      </c>
      <c r="AA454" s="807" t="inlineStr">
        <is>
          <t>Quit Claim Mineral Deed — Fleshman Agency, Inc. to Mekusukey Oil Company, LLC (2184/570)</t>
        </is>
      </c>
      <c r="AB454" s="808" t="n"/>
    </row>
    <row r="455" ht="108" customHeight="1">
      <c r="A455" s="806" t="inlineStr">
        <is>
          <t>2013-002727</t>
        </is>
      </c>
      <c r="B455" s="806" t="n"/>
      <c r="C455" s="806" t="inlineStr">
        <is>
          <t>Memorandum</t>
        </is>
      </c>
      <c r="D455" s="806" t="inlineStr">
        <is>
          <t>2193/517</t>
        </is>
      </c>
      <c r="E455" s="807" t="n">
        <v>41404</v>
      </c>
      <c r="F455" s="808" t="n">
        <v>41422</v>
      </c>
      <c r="G455" s="809" t="inlineStr">
        <is>
          <t>Devon Energy Production Co.</t>
        </is>
      </c>
      <c r="H455" s="809" t="inlineStr">
        <is>
          <t>Plains Marketing, L.P.</t>
        </is>
      </c>
      <c r="I455" s="810" t="inlineStr">
        <is>
          <t>All of 31-12N-24W (AOL)</t>
        </is>
      </c>
      <c r="J455" s="814" t="inlineStr">
        <is>
          <t>MEMORANDUM OF CRUDE OIL SALES COMMITMENT</t>
        </is>
      </c>
      <c r="K455" s="815" t="inlineStr">
        <is>
          <t>OKCountyRecords: 2013-002727</t>
        </is>
      </c>
      <c r="L455" s="806" t="inlineStr">
        <is>
          <t>Leasehold (non-mineral; excluded from mineral NMA). All-section coverage. Gross=tract-map basis.</t>
        </is>
      </c>
      <c r="M455" s="806" t="inlineStr">
        <is>
          <t>Confirm lease effect</t>
        </is>
      </c>
      <c r="N455" s="806" t="n"/>
      <c r="O455" s="806" t="inlineStr">
        <is>
          <t>OUTSIDE LANDS</t>
        </is>
      </c>
      <c r="P455" s="807" t="inlineStr">
        <is>
          <t>Review — read instrument (type unclear)</t>
        </is>
      </c>
      <c r="Q455" s="808" t="inlineStr">
        <is>
          <t>Review</t>
        </is>
      </c>
      <c r="R455" s="809" t="inlineStr">
        <is>
          <t>Review</t>
        </is>
      </c>
      <c r="S455" s="809" t="inlineStr">
        <is>
          <t>Review</t>
        </is>
      </c>
      <c r="T455" s="810" t="inlineStr">
        <is>
          <t>Review</t>
        </is>
      </c>
      <c r="U455" s="814" t="inlineStr">
        <is>
          <t>Yes: 1, 8 (broad legal)</t>
        </is>
      </c>
      <c r="V455" s="815" t="inlineStr">
        <is>
          <t>Medium</t>
        </is>
      </c>
      <c r="W455" s="806" t="inlineStr">
        <is>
          <t>Review — no exact prior-grantee match</t>
        </is>
      </c>
      <c r="X455" s="806" t="inlineStr">
        <is>
          <t>Review</t>
        </is>
      </c>
      <c r="Y455" s="806" t="inlineStr">
        <is>
          <t>Interest amount needs review</t>
        </is>
      </c>
      <c r="Z455" s="806" t="inlineStr">
        <is>
          <t>Review</t>
        </is>
      </c>
      <c r="AA455" s="807" t="inlineStr">
        <is>
          <t>Memorandum — Devon Energy Production Co. to Plains Marketing, L.P. (2193/517)</t>
        </is>
      </c>
      <c r="AB455" s="808" t="inlineStr">
        <is>
          <t>Needs source review: grantor source, interest amount, instrument type</t>
        </is>
      </c>
    </row>
    <row r="456" ht="108" customHeight="1">
      <c r="A456" s="806" t="inlineStr">
        <is>
          <t>2013-004163</t>
        </is>
      </c>
      <c r="B456" s="806" t="n"/>
      <c r="C456" s="806" t="inlineStr">
        <is>
          <t>MD</t>
        </is>
      </c>
      <c r="D456" s="806" t="inlineStr">
        <is>
          <t>2203/395</t>
        </is>
      </c>
      <c r="E456" s="807" t="n">
        <v>41456</v>
      </c>
      <c r="F456" s="808" t="n">
        <v>41495</v>
      </c>
      <c r="G456" s="809" t="inlineStr">
        <is>
          <t>Fleshman Agency, Inc.</t>
        </is>
      </c>
      <c r="H456" s="809" t="inlineStr">
        <is>
          <t>Mekusukey Oil Company, LLC</t>
        </is>
      </c>
      <c r="I456" s="813" t="inlineStr">
        <is>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is>
      </c>
      <c r="J456" s="811" t="inlineStr">
        <is>
          <t>An undivided 3.00 net mineral acres in 31-12N-24W, An undivided 5.00/252.085 net mineral acre interest in 2 sections</t>
        </is>
      </c>
      <c r="K456" s="815" t="inlineStr">
        <is>
          <t>OKCountyRecords: 2013-004163</t>
        </is>
      </c>
      <c r="L456" s="806" t="inlineStr">
        <is>
          <t>Mineral; basis Conv Amt(dec). All-section coverage. Gross=tract-map basis.</t>
        </is>
      </c>
      <c r="M456" s="806" t="inlineStr">
        <is>
          <t>CURRENT OWNER SOURCE</t>
        </is>
      </c>
      <c r="N456" s="806" t="inlineStr">
        <is>
          <t>Conveys 3 NMA per notes; conv. dec = 3/gross. Verify denominator/tract from image.</t>
        </is>
      </c>
      <c r="O456" s="806" t="inlineStr">
        <is>
          <t>MINERAL DEED</t>
        </is>
      </c>
      <c r="P456" s="807" t="inlineStr">
        <is>
          <t>Chain — minerals</t>
        </is>
      </c>
      <c r="Q456" s="808" t="inlineStr">
        <is>
          <t>Yes</t>
        </is>
      </c>
      <c r="R456" s="809" t="inlineStr">
        <is>
          <t>No</t>
        </is>
      </c>
      <c r="S456" s="809" t="inlineStr">
        <is>
          <t>Yes</t>
        </is>
      </c>
      <c r="T456" s="813" t="inlineStr">
        <is>
          <t>No</t>
        </is>
      </c>
      <c r="U456" s="811" t="inlineStr">
        <is>
          <t>Yes: 1, 8 (broad legal)</t>
        </is>
      </c>
      <c r="V456" s="815" t="inlineStr">
        <is>
          <t>Medium</t>
        </is>
      </c>
      <c r="W456" s="806" t="inlineStr">
        <is>
          <t>Yes — prior grantee match</t>
        </is>
      </c>
      <c r="X456" s="806" t="inlineStr">
        <is>
          <t>Yes — on Tract 8 owner list</t>
        </is>
      </c>
      <c r="Y456" s="806" t="inlineStr">
        <is>
          <t>Candidate 0.0046875 (helper — confirm from image)</t>
        </is>
      </c>
      <c r="Z456" s="806" t="inlineStr">
        <is>
          <t>Medium — helper value</t>
        </is>
      </c>
      <c r="AA456" s="807" t="inlineStr">
        <is>
          <t>Mineral Deed — Fleshman Agency, Inc. to Mekusukey Oil Company, LLC (2203/395)</t>
        </is>
      </c>
      <c r="AB456" s="808" t="n"/>
    </row>
    <row r="457" ht="60" customHeight="1">
      <c r="A457" s="806" t="inlineStr">
        <is>
          <t>2013-004038</t>
        </is>
      </c>
      <c r="B457" s="806" t="n"/>
      <c r="C457" s="806" t="inlineStr">
        <is>
          <t>ASSN of ORRI</t>
        </is>
      </c>
      <c r="D457" s="806" t="inlineStr">
        <is>
          <t>2202/378</t>
        </is>
      </c>
      <c r="E457" s="807" t="n">
        <v>41474</v>
      </c>
      <c r="F457" s="808" t="n">
        <v>41488</v>
      </c>
      <c r="G457" s="809" t="inlineStr">
        <is>
          <t>Gary Reid</t>
        </is>
      </c>
      <c r="H457" s="809" t="inlineStr">
        <is>
          <t>Gary C. Reid, Trustee,
Reid Rev Trust,
Shannon D. Reid, Trustee</t>
        </is>
      </c>
      <c r="I457" s="810" t="inlineStr">
        <is>
          <t>All of 31-12N-24W (AOL)</t>
        </is>
      </c>
      <c r="J457" s="814" t="inlineStr">
        <is>
          <t>ORRI</t>
        </is>
      </c>
      <c r="K457" s="815" t="inlineStr">
        <is>
          <t>OKCountyRecords: 2013-004038</t>
        </is>
      </c>
      <c r="L457" s="806" t="inlineStr">
        <is>
          <t>Leasehold (non-mineral; excluded from mineral NMA). All-section coverage. Gross=tract-map basis.</t>
        </is>
      </c>
      <c r="M457" s="806" t="inlineStr">
        <is>
          <t>Confirm lease effect</t>
        </is>
      </c>
      <c r="N457" s="806" t="n"/>
      <c r="O457" s="806" t="inlineStr">
        <is>
          <t>OUTSIDE LANDS</t>
        </is>
      </c>
      <c r="P457" s="807" t="inlineStr">
        <is>
          <t>Chain — ORRI (burden on WI)</t>
        </is>
      </c>
      <c r="Q457" s="808" t="inlineStr">
        <is>
          <t>No</t>
        </is>
      </c>
      <c r="R457" s="809" t="inlineStr">
        <is>
          <t>Review</t>
        </is>
      </c>
      <c r="S457" s="809" t="inlineStr">
        <is>
          <t>No</t>
        </is>
      </c>
      <c r="T457" s="810" t="inlineStr">
        <is>
          <t>Yes</t>
        </is>
      </c>
      <c r="U457" s="814" t="inlineStr">
        <is>
          <t>Yes: 1, 8 (broad legal)</t>
        </is>
      </c>
      <c r="V457" s="815" t="inlineStr">
        <is>
          <t>Medium</t>
        </is>
      </c>
      <c r="W457" s="806" t="inlineStr">
        <is>
          <t>Yes — prior grantee match</t>
        </is>
      </c>
      <c r="X457" s="806" t="inlineStr">
        <is>
          <t>Review</t>
        </is>
      </c>
      <c r="Y457" s="806" t="inlineStr">
        <is>
          <t>Interest amount needs review</t>
        </is>
      </c>
      <c r="Z457" s="806" t="inlineStr">
        <is>
          <t>Review</t>
        </is>
      </c>
      <c r="AA457" s="807" t="inlineStr">
        <is>
          <t>Assignment of ORRI — Gary Reid to Gary C. Reid, Trustee, (2202/378)</t>
        </is>
      </c>
      <c r="AB457" s="808" t="inlineStr">
        <is>
          <t>Needs source review: interest amount</t>
        </is>
      </c>
    </row>
    <row r="458" ht="72" customHeight="1">
      <c r="A458" s="806" t="inlineStr">
        <is>
          <t>2013-006585</t>
        </is>
      </c>
      <c r="B458" s="806" t="n"/>
      <c r="C458" s="806" t="inlineStr">
        <is>
          <t>MD</t>
        </is>
      </c>
      <c r="D458" s="806" t="inlineStr">
        <is>
          <t>2224/382</t>
        </is>
      </c>
      <c r="E458" s="807" t="n">
        <v>41486</v>
      </c>
      <c r="F458" s="808" t="n">
        <v>41625</v>
      </c>
      <c r="G458" s="809" t="inlineStr">
        <is>
          <t>Joseph A. Bain and Doris M. Bain, husband and wife</t>
        </is>
      </c>
      <c r="H458" s="809" t="inlineStr">
        <is>
          <t>Anna T. Gibson
Wichita, Ks</t>
        </is>
      </c>
      <c r="I458" s="810" t="inlineStr">
        <is>
          <t>NW/4 SE/4, S/2 SE/4, SW/4 of 31-12N-24W (AOL)</t>
        </is>
      </c>
      <c r="J458" s="811" t="inlineStr">
        <is>
          <t>An undivided 2.00 net mineral acre interest in 31-12N-24W a total of ten (10) net mineral acres in 2 sections</t>
        </is>
      </c>
      <c r="K458" s="815" t="inlineStr">
        <is>
          <t>OKCountyRecords: 2013-006585</t>
        </is>
      </c>
      <c r="L458" s="806" t="inlineStr">
        <is>
          <t>Mineral; basis Conv Amt(dec). Gross=tract-map basis.</t>
        </is>
      </c>
      <c r="M458" s="806" t="inlineStr">
        <is>
          <t>REVIEW</t>
        </is>
      </c>
      <c r="N458" s="806" t="inlineStr">
        <is>
          <t>Denominator / tract allocation for 2.00 NMA from instrument image</t>
        </is>
      </c>
      <c r="O458" s="806" t="inlineStr">
        <is>
          <t>OUTSIDE LANDS</t>
        </is>
      </c>
      <c r="P458" s="807" t="inlineStr">
        <is>
          <t>Chain — minerals</t>
        </is>
      </c>
      <c r="Q458" s="808" t="inlineStr">
        <is>
          <t>Yes</t>
        </is>
      </c>
      <c r="R458" s="809" t="inlineStr">
        <is>
          <t>No</t>
        </is>
      </c>
      <c r="S458" s="809" t="inlineStr">
        <is>
          <t>Yes</t>
        </is>
      </c>
      <c r="T458" s="810" t="inlineStr">
        <is>
          <t>No</t>
        </is>
      </c>
      <c r="U458" s="811" t="inlineStr">
        <is>
          <t>Legal maps to 2; helper says 2, 5, 6, 7</t>
        </is>
      </c>
      <c r="V458" s="815" t="inlineStr">
        <is>
          <t>Review</t>
        </is>
      </c>
      <c r="W458" s="806" t="inlineStr">
        <is>
          <t>Probable — name-normalized match to Runsheet 405 grantee; confirm</t>
        </is>
      </c>
      <c r="X458" s="806" t="inlineStr">
        <is>
          <t>Yes — on Tract 2 owner list</t>
        </is>
      </c>
      <c r="Y458" s="806" t="inlineStr">
        <is>
          <t>Candidate 0.005 (helper — confirm from image)</t>
        </is>
      </c>
      <c r="Z458" s="806" t="inlineStr">
        <is>
          <t>Medium — helper value</t>
        </is>
      </c>
      <c r="AA458" s="807" t="inlineStr">
        <is>
          <t>Mineral Deed — Joseph A. Bain and Doris M. Ba to Anna T. Gibson (2224/382)</t>
        </is>
      </c>
      <c r="AB458" s="808" t="inlineStr">
        <is>
          <t>Needs source review: tract, grantor source</t>
        </is>
      </c>
    </row>
    <row r="459" ht="48" customHeight="1">
      <c r="A459" s="806" t="inlineStr">
        <is>
          <t>2013-006129</t>
        </is>
      </c>
      <c r="B459" s="806" t="n"/>
      <c r="C459" s="806" t="inlineStr">
        <is>
          <t>QCMD</t>
        </is>
      </c>
      <c r="D459" s="806" t="inlineStr">
        <is>
          <t>2220/118</t>
        </is>
      </c>
      <c r="E459" s="807" t="n">
        <v>41505</v>
      </c>
      <c r="F459" s="808" t="n">
        <v>41596</v>
      </c>
      <c r="G459" s="809" t="inlineStr">
        <is>
          <t>Martha Ann Devenas</t>
        </is>
      </c>
      <c r="H459" s="809" t="inlineStr">
        <is>
          <t>Joseph A. Devenas, Jr.</t>
        </is>
      </c>
      <c r="I459" s="813" t="inlineStr">
        <is>
          <t>SE/4 SW/4 of 31-12N-24W (AOL)</t>
        </is>
      </c>
      <c r="J459" s="814" t="inlineStr">
        <is>
          <t>An undivided 1/2 interest in 5.83333 mineral acres</t>
        </is>
      </c>
      <c r="K459" s="815" t="inlineStr">
        <is>
          <t>OKCountyRecords: 2013-006129</t>
        </is>
      </c>
      <c r="L459" s="806" t="inlineStr">
        <is>
          <t>Mineral; basis Conv Amt(dec). Gross=tract-map basis.</t>
        </is>
      </c>
      <c r="M459" s="806" t="inlineStr">
        <is>
          <t>CURRENT OWNER SOURCE</t>
        </is>
      </c>
      <c r="N459" s="806" t="n"/>
      <c r="O459" s="806" t="inlineStr">
        <is>
          <t>OUTSIDE LANDS</t>
        </is>
      </c>
      <c r="P459" s="807" t="inlineStr">
        <is>
          <t>Chain — minerals</t>
        </is>
      </c>
      <c r="Q459" s="808" t="inlineStr">
        <is>
          <t>Yes</t>
        </is>
      </c>
      <c r="R459" s="809" t="inlineStr">
        <is>
          <t>No</t>
        </is>
      </c>
      <c r="S459" s="809" t="inlineStr">
        <is>
          <t>Yes</t>
        </is>
      </c>
      <c r="T459" s="813" t="inlineStr">
        <is>
          <t>No</t>
        </is>
      </c>
      <c r="U459" s="814" t="inlineStr">
        <is>
          <t>Yes: 5 (legal supports)</t>
        </is>
      </c>
      <c r="V459" s="815" t="inlineStr">
        <is>
          <t>High</t>
        </is>
      </c>
      <c r="W459" s="806" t="inlineStr">
        <is>
          <t>Yes — prior grantee match</t>
        </is>
      </c>
      <c r="X459" s="806" t="inlineStr">
        <is>
          <t>Yes — on Tract 5 owner list</t>
        </is>
      </c>
      <c r="Y459" s="806" t="inlineStr">
        <is>
          <t>Candidate 0.5 (helper — confirm from image)</t>
        </is>
      </c>
      <c r="Z459" s="806" t="inlineStr">
        <is>
          <t>Medium — helper value</t>
        </is>
      </c>
      <c r="AA459" s="807" t="inlineStr">
        <is>
          <t>Quit Claim Mineral Deed — Martha Ann Devenas to Joseph A. Devenas, Jr. (2220/118)</t>
        </is>
      </c>
      <c r="AB459" s="808" t="n"/>
    </row>
    <row r="460" ht="60" customHeight="1">
      <c r="A460" s="806" t="inlineStr">
        <is>
          <t>2013-006501</t>
        </is>
      </c>
      <c r="B460" s="806" t="n"/>
      <c r="C460" s="806" t="inlineStr">
        <is>
          <t>MD &amp; Royalty Deed</t>
        </is>
      </c>
      <c r="D460" s="806" t="inlineStr">
        <is>
          <t>2223/305</t>
        </is>
      </c>
      <c r="E460" s="807" t="n">
        <v>41517</v>
      </c>
      <c r="F460" s="808" t="n">
        <v>41621</v>
      </c>
      <c r="G460" s="809" t="inlineStr">
        <is>
          <t>David Silverberg, a/k/a David S. Silverberg, a married man dealing in his sole and separate property</t>
        </is>
      </c>
      <c r="H460" s="809" t="inlineStr">
        <is>
          <t>Cambria Energy, LLC</t>
        </is>
      </c>
      <c r="I460" s="810" t="inlineStr">
        <is>
          <t>All of 31-12N-24W</t>
        </is>
      </c>
      <c r="J460" s="816"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460" s="815" t="inlineStr">
        <is>
          <t>OKCountyRecords: 2013-006501</t>
        </is>
      </c>
      <c r="L460" s="806" t="inlineStr">
        <is>
          <t>Mineral; basis Conv Amt(dec). All-section coverage. Gross=tract-map basis.</t>
        </is>
      </c>
      <c r="M460" s="806" t="inlineStr">
        <is>
          <t>REVIEW</t>
        </is>
      </c>
      <c r="N460" s="806" t="inlineStr">
        <is>
          <t>SOURCE: conveyed amount parsed from Notes as ARTI</t>
        </is>
      </c>
      <c r="O460" s="806" t="inlineStr">
        <is>
          <t>ORRI</t>
        </is>
      </c>
      <c r="P460" s="807" t="inlineStr">
        <is>
          <t>Chain — minerals</t>
        </is>
      </c>
      <c r="Q460" s="808" t="inlineStr">
        <is>
          <t>Yes</t>
        </is>
      </c>
      <c r="R460" s="809" t="inlineStr">
        <is>
          <t>No</t>
        </is>
      </c>
      <c r="S460" s="809" t="inlineStr">
        <is>
          <t>Yes</t>
        </is>
      </c>
      <c r="T460" s="810" t="inlineStr">
        <is>
          <t>No</t>
        </is>
      </c>
      <c r="U460" s="816" t="inlineStr">
        <is>
          <t>Yes: 1, 8 (broad legal)</t>
        </is>
      </c>
      <c r="V460" s="815" t="inlineStr">
        <is>
          <t>Medium</t>
        </is>
      </c>
      <c r="W460" s="806" t="inlineStr">
        <is>
          <t>Review — no exact prior-grantee match</t>
        </is>
      </c>
      <c r="X460" s="806" t="inlineStr">
        <is>
          <t>Review</t>
        </is>
      </c>
      <c r="Y460" s="806" t="inlineStr">
        <is>
          <t>Candidate 1 (helper — confirm from image)</t>
        </is>
      </c>
      <c r="Z460" s="806" t="inlineStr">
        <is>
          <t>Medium — helper value</t>
        </is>
      </c>
      <c r="AA460" s="807" t="inlineStr">
        <is>
          <t>Mineral Deed &amp; Royalty Deed — David Silverberg, a/k/a David to Cambria Energy, LLC (2223/305)</t>
        </is>
      </c>
      <c r="AB460" s="808" t="inlineStr">
        <is>
          <t>Needs source review: grantor source</t>
        </is>
      </c>
    </row>
    <row r="461" ht="120" customHeight="1">
      <c r="A461" s="806" t="inlineStr">
        <is>
          <t>2013-006584</t>
        </is>
      </c>
      <c r="B461" s="806" t="n"/>
      <c r="C461" s="806" t="inlineStr">
        <is>
          <t>Purchase and Sale Agreement</t>
        </is>
      </c>
      <c r="D461" s="806" t="inlineStr">
        <is>
          <t>2224/378</t>
        </is>
      </c>
      <c r="E461" s="807" t="n">
        <v>41526</v>
      </c>
      <c r="F461" s="808" t="n">
        <v>41625</v>
      </c>
      <c r="G461" s="809" t="inlineStr">
        <is>
          <t>Joseph A. Bain</t>
        </is>
      </c>
      <c r="H461" s="809" t="inlineStr">
        <is>
          <t>Anna T. Bain Gibson</t>
        </is>
      </c>
      <c r="I461" s="810" t="inlineStr">
        <is>
          <t>NW/4 SE/4, S/2 SE/4, SW/4 of 31-12N-24W (AOL)</t>
        </is>
      </c>
      <c r="J461" s="816" t="inlineStr">
        <is>
          <t>See instrument</t>
        </is>
      </c>
      <c r="K461" s="815" t="inlineStr">
        <is>
          <t>OKCountyRecords: 2013-006584</t>
        </is>
      </c>
      <c r="L461" s="806" t="inlineStr">
        <is>
          <t>Other (non-mineral; excluded from mineral NMA). Gross=tract-map basis.</t>
        </is>
      </c>
      <c r="M461" s="806" t="n"/>
      <c r="N461" s="806" t="n"/>
      <c r="O461" s="806" t="inlineStr">
        <is>
          <t>OUTSIDE LANDS</t>
        </is>
      </c>
      <c r="P461" s="807" t="inlineStr">
        <is>
          <t>Review — read instrument (type unclear)</t>
        </is>
      </c>
      <c r="Q461" s="808" t="inlineStr">
        <is>
          <t>Review</t>
        </is>
      </c>
      <c r="R461" s="809" t="inlineStr">
        <is>
          <t>Review</t>
        </is>
      </c>
      <c r="S461" s="809" t="inlineStr">
        <is>
          <t>Review</t>
        </is>
      </c>
      <c r="T461" s="810" t="inlineStr">
        <is>
          <t>Review</t>
        </is>
      </c>
      <c r="U461" s="816" t="inlineStr">
        <is>
          <t>Legal maps to 2; helper says 2, 5, 6, 7</t>
        </is>
      </c>
      <c r="V461" s="815" t="inlineStr">
        <is>
          <t>Review</t>
        </is>
      </c>
      <c r="W461" s="806" t="inlineStr">
        <is>
          <t>Probable — name-normalized match to Runsheet 405 grantee; confirm</t>
        </is>
      </c>
      <c r="X461" s="806" t="inlineStr">
        <is>
          <t>Review</t>
        </is>
      </c>
      <c r="Y461" s="806" t="inlineStr">
        <is>
          <t>Interest amount needs review</t>
        </is>
      </c>
      <c r="Z461" s="806" t="inlineStr">
        <is>
          <t>Review</t>
        </is>
      </c>
      <c r="AA461" s="807" t="inlineStr">
        <is>
          <t>Purchase and Sale Agreement — Joseph A. Bain to Anna T. Bain Gibson (2224/378)</t>
        </is>
      </c>
      <c r="AB461" s="808" t="inlineStr">
        <is>
          <t>Needs source review: tract, grantor source, interest amount, instrument type</t>
        </is>
      </c>
    </row>
    <row r="462" ht="60" customHeight="1">
      <c r="A462" s="806" t="inlineStr">
        <is>
          <t>2013-006188</t>
        </is>
      </c>
      <c r="B462" s="806" t="n"/>
      <c r="C462" s="806" t="inlineStr">
        <is>
          <t>ASSN</t>
        </is>
      </c>
      <c r="D462" s="806" t="inlineStr">
        <is>
          <t>2220/400</t>
        </is>
      </c>
      <c r="E462" s="807" t="n">
        <v>41543</v>
      </c>
      <c r="F462" s="808" t="n">
        <v>41599</v>
      </c>
      <c r="G462" s="809" t="inlineStr">
        <is>
          <t>EOG Resources, Inc.</t>
        </is>
      </c>
      <c r="H462" s="809" t="inlineStr">
        <is>
          <t>Linn Energy Holdings, LLC</t>
        </is>
      </c>
      <c r="I462" s="813" t="inlineStr">
        <is>
          <t>All of 31-12N-24W (AOL)</t>
        </is>
      </c>
      <c r="J462" s="814" t="inlineStr">
        <is>
          <t>ARTI</t>
        </is>
      </c>
      <c r="K462" s="815" t="inlineStr">
        <is>
          <t>OKCountyRecords: 2013-006188</t>
        </is>
      </c>
      <c r="L462" s="806" t="inlineStr">
        <is>
          <t>Leasehold (non-mineral; excluded from mineral NMA). All-section coverage. Gross=tract-map basis.</t>
        </is>
      </c>
      <c r="M462" s="806" t="n"/>
      <c r="N462" s="806" t="n"/>
      <c r="O462" s="806" t="inlineStr">
        <is>
          <t>OUTSIDE LANDS</t>
        </is>
      </c>
      <c r="P462" s="807" t="inlineStr">
        <is>
          <t>Chain — assignment (WI or minerals — read granting clause)</t>
        </is>
      </c>
      <c r="Q462" s="808" t="inlineStr">
        <is>
          <t>Review</t>
        </is>
      </c>
      <c r="R462" s="809" t="inlineStr">
        <is>
          <t>Yes</t>
        </is>
      </c>
      <c r="S462" s="809" t="inlineStr">
        <is>
          <t>Review</t>
        </is>
      </c>
      <c r="T462" s="813" t="inlineStr">
        <is>
          <t>Yes</t>
        </is>
      </c>
      <c r="U462" s="814" t="inlineStr">
        <is>
          <t>Yes: 1, 8 (broad legal)</t>
        </is>
      </c>
      <c r="V462" s="815" t="inlineStr">
        <is>
          <t>Medium</t>
        </is>
      </c>
      <c r="W462" s="806" t="inlineStr">
        <is>
          <t>Yes — prior grantee match</t>
        </is>
      </c>
      <c r="X462" s="806" t="inlineStr">
        <is>
          <t>Review</t>
        </is>
      </c>
      <c r="Y462" s="806" t="inlineStr">
        <is>
          <t>Interest amount needs review</t>
        </is>
      </c>
      <c r="Z462" s="806" t="inlineStr">
        <is>
          <t>Review</t>
        </is>
      </c>
      <c r="AA462" s="807" t="inlineStr">
        <is>
          <t>Assignment — EOG Resources, Inc. to Linn Energy Holdings, LLC (2220/400)</t>
        </is>
      </c>
      <c r="AB462" s="808" t="inlineStr">
        <is>
          <t>Needs source review: interest amount</t>
        </is>
      </c>
    </row>
    <row r="463" ht="60" customHeight="1">
      <c r="A463" s="806" t="inlineStr">
        <is>
          <t>2013-006502</t>
        </is>
      </c>
      <c r="B463" s="806" t="n"/>
      <c r="C463" s="806" t="inlineStr">
        <is>
          <t>MD</t>
        </is>
      </c>
      <c r="D463" s="806" t="inlineStr">
        <is>
          <t>2223/307</t>
        </is>
      </c>
      <c r="E463" s="807" t="n">
        <v>41575</v>
      </c>
      <c r="F463" s="808" t="n">
        <v>41621</v>
      </c>
      <c r="G463" s="809" t="inlineStr">
        <is>
          <t>Mary Ellen Silverberg, a/k/a Mary Ellen Sitzmann, a married woman dealing in her sole and separate property</t>
        </is>
      </c>
      <c r="H463" s="809" t="inlineStr">
        <is>
          <t>Cambria Energy, LLC</t>
        </is>
      </c>
      <c r="I463" s="810" t="inlineStr">
        <is>
          <t>All of 31-12N-24W</t>
        </is>
      </c>
      <c r="J463" s="811"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463" s="815" t="inlineStr">
        <is>
          <t>OKCountyRecords: 2013-006502</t>
        </is>
      </c>
      <c r="L463" s="806" t="inlineStr">
        <is>
          <t>Mineral; basis Conv Amt(dec). All-section coverage. Gross=tract-map basis.</t>
        </is>
      </c>
      <c r="M463" s="806" t="inlineStr">
        <is>
          <t>REVIEW</t>
        </is>
      </c>
      <c r="N463" s="806" t="inlineStr">
        <is>
          <t>SOURCE: conveyed amount parsed from Notes as ARTI</t>
        </is>
      </c>
      <c r="O463" s="806" t="inlineStr">
        <is>
          <t>ORRI</t>
        </is>
      </c>
      <c r="P463" s="807" t="inlineStr">
        <is>
          <t>Chain — minerals</t>
        </is>
      </c>
      <c r="Q463" s="808" t="inlineStr">
        <is>
          <t>Yes</t>
        </is>
      </c>
      <c r="R463" s="809" t="inlineStr">
        <is>
          <t>No</t>
        </is>
      </c>
      <c r="S463" s="809" t="inlineStr">
        <is>
          <t>Yes</t>
        </is>
      </c>
      <c r="T463" s="810" t="inlineStr">
        <is>
          <t>No</t>
        </is>
      </c>
      <c r="U463" s="811" t="inlineStr">
        <is>
          <t>Yes: 1, 8 (broad legal)</t>
        </is>
      </c>
      <c r="V463" s="815" t="inlineStr">
        <is>
          <t>Medium</t>
        </is>
      </c>
      <c r="W463" s="806" t="inlineStr">
        <is>
          <t>Review — no exact prior-grantee match</t>
        </is>
      </c>
      <c r="X463" s="806" t="inlineStr">
        <is>
          <t>Review</t>
        </is>
      </c>
      <c r="Y463" s="806" t="inlineStr">
        <is>
          <t>Candidate 1 (helper — confirm from image)</t>
        </is>
      </c>
      <c r="Z463" s="806" t="inlineStr">
        <is>
          <t>Medium — helper value</t>
        </is>
      </c>
      <c r="AA463" s="807" t="inlineStr">
        <is>
          <t>Mineral Deed — Mary Ellen Silverberg, a/k/a M to Cambria Energy, LLC (2223/307)</t>
        </is>
      </c>
      <c r="AB463" s="808" t="inlineStr">
        <is>
          <t>Needs source review: grantor source</t>
        </is>
      </c>
    </row>
    <row r="464" ht="72" customHeight="1">
      <c r="A464" s="806" t="inlineStr">
        <is>
          <t>2013-006644</t>
        </is>
      </c>
      <c r="B464" s="806" t="n"/>
      <c r="C464" s="806" t="inlineStr">
        <is>
          <t>Proof of Death</t>
        </is>
      </c>
      <c r="D464" s="806" t="inlineStr">
        <is>
          <t>2224/529</t>
        </is>
      </c>
      <c r="E464" s="807" t="n">
        <v>41624</v>
      </c>
      <c r="F464" s="808" t="n">
        <v>41631</v>
      </c>
      <c r="G464" s="809" t="inlineStr">
        <is>
          <t>Sheila Kay Salvo</t>
        </is>
      </c>
      <c r="H464" s="809" t="inlineStr">
        <is>
          <t>The Public
RE: Edris Oleta (Miller) Bain, Deceased
Heirs:
Richard Clay Bain,
Kevin Randolf Bain,
Sheila Kay (Bain) Salvo</t>
        </is>
      </c>
      <c r="I464" s="813" t="inlineStr">
        <is>
          <t>NW/4 SE/4, S/2 SE/4, SW/4 NE/4 of 31-12N-24W (AOL)</t>
        </is>
      </c>
      <c r="J464" s="814" t="inlineStr">
        <is>
          <t>ARTI</t>
        </is>
      </c>
      <c r="K464" s="815" t="inlineStr">
        <is>
          <t>OKCountyRecords: 2013-006644</t>
        </is>
      </c>
      <c r="L464" s="806" t="inlineStr">
        <is>
          <t>Mineral; basis Conv Amt(dec). grantor indexed as 'The Public' — confirm source instrument. Gross=tract-map basis.</t>
        </is>
      </c>
      <c r="M464" s="806" t="inlineStr">
        <is>
          <t>REVIEW</t>
        </is>
      </c>
      <c r="N464" s="806" t="inlineStr">
        <is>
          <t>Confirm conveyed mineral acreage from instrument image — named party indexed under 'The Public' (affidavit/notice); identity resolved.</t>
        </is>
      </c>
      <c r="O464" s="806" t="inlineStr">
        <is>
          <t>OUTSIDE LANDS</t>
        </is>
      </c>
      <c r="P464" s="807" t="inlineStr">
        <is>
          <t>Chain — title support (succession/entity/probate)</t>
        </is>
      </c>
      <c r="Q464" s="808" t="inlineStr">
        <is>
          <t>Yes</t>
        </is>
      </c>
      <c r="R464" s="809" t="inlineStr">
        <is>
          <t>No</t>
        </is>
      </c>
      <c r="S464" s="809" t="inlineStr">
        <is>
          <t>Yes</t>
        </is>
      </c>
      <c r="T464" s="813" t="inlineStr">
        <is>
          <t>No</t>
        </is>
      </c>
      <c r="U464" s="814" t="inlineStr">
        <is>
          <t>Yes: 2 (legal supports)</t>
        </is>
      </c>
      <c r="V464" s="815" t="inlineStr">
        <is>
          <t>High</t>
        </is>
      </c>
      <c r="W464" s="806" t="inlineStr">
        <is>
          <t>Review — no exact prior-grantee match</t>
        </is>
      </c>
      <c r="X464" s="806" t="inlineStr">
        <is>
          <t>Review</t>
        </is>
      </c>
      <c r="Y464" s="806" t="inlineStr">
        <is>
          <t>Candidate 1 (helper — confirm from image)</t>
        </is>
      </c>
      <c r="Z464" s="806" t="inlineStr">
        <is>
          <t>Medium — helper value</t>
        </is>
      </c>
      <c r="AA464" s="807" t="inlineStr">
        <is>
          <t>Proof of Death — Sheila Kay Salvo to The Public (2224/529)</t>
        </is>
      </c>
      <c r="AB464" s="808" t="inlineStr">
        <is>
          <t>Needs source review: grantor source</t>
        </is>
      </c>
    </row>
    <row r="465" ht="72" customHeight="1">
      <c r="A465" s="806" t="inlineStr">
        <is>
          <t>2013-006645</t>
        </is>
      </c>
      <c r="B465" s="806" t="n"/>
      <c r="C465" s="806" t="inlineStr">
        <is>
          <t>Proof of Death</t>
        </is>
      </c>
      <c r="D465" s="806" t="inlineStr">
        <is>
          <t>2224/535</t>
        </is>
      </c>
      <c r="E465" s="807" t="n">
        <v>41624</v>
      </c>
      <c r="F465" s="808" t="n">
        <v>41631</v>
      </c>
      <c r="G465" s="809" t="inlineStr">
        <is>
          <t>Sheila Kay Salvo</t>
        </is>
      </c>
      <c r="H465" s="809" t="inlineStr">
        <is>
          <t>The Public
RE: Dow Conrad Bain, Deceased
Heirs:
Richard Clay Bain,
Kevin Randolf Bain,
Sheila Kay (Bain) Salvo</t>
        </is>
      </c>
      <c r="I465" s="810" t="inlineStr">
        <is>
          <t>NW/4 SE/4, S/2 SE/4, SW/4 NE/4 of 31-12N-24W (AOL)</t>
        </is>
      </c>
      <c r="J465" s="814" t="inlineStr">
        <is>
          <t>ARTI</t>
        </is>
      </c>
      <c r="K465" s="815" t="inlineStr">
        <is>
          <t>OKCountyRecords: 2013-006645</t>
        </is>
      </c>
      <c r="L465" s="806" t="inlineStr">
        <is>
          <t>Mineral; basis Conv Amt(dec). grantor indexed as 'The Public' — confirm source instrument. Gross=tract-map basis.</t>
        </is>
      </c>
      <c r="M465" s="806" t="inlineStr">
        <is>
          <t>REVIEW</t>
        </is>
      </c>
      <c r="N465" s="806" t="inlineStr">
        <is>
          <t>Confirm conveyed mineral acreage from instrument image — named party indexed under 'The Public' (affidavit/notice); identity resolved.</t>
        </is>
      </c>
      <c r="O465" s="806" t="inlineStr">
        <is>
          <t>OUTSIDE LANDS</t>
        </is>
      </c>
      <c r="P465" s="807" t="inlineStr">
        <is>
          <t>Chain — title support (succession/entity/probate)</t>
        </is>
      </c>
      <c r="Q465" s="808" t="inlineStr">
        <is>
          <t>Yes</t>
        </is>
      </c>
      <c r="R465" s="809" t="inlineStr">
        <is>
          <t>No</t>
        </is>
      </c>
      <c r="S465" s="809" t="inlineStr">
        <is>
          <t>Yes</t>
        </is>
      </c>
      <c r="T465" s="810" t="inlineStr">
        <is>
          <t>No</t>
        </is>
      </c>
      <c r="U465" s="814" t="inlineStr">
        <is>
          <t>Yes: 2 (legal supports)</t>
        </is>
      </c>
      <c r="V465" s="815" t="inlineStr">
        <is>
          <t>High</t>
        </is>
      </c>
      <c r="W465" s="806" t="inlineStr">
        <is>
          <t>Review — no exact prior-grantee match</t>
        </is>
      </c>
      <c r="X465" s="806" t="inlineStr">
        <is>
          <t>Review</t>
        </is>
      </c>
      <c r="Y465" s="806" t="inlineStr">
        <is>
          <t>Candidate 1 (helper — confirm from image)</t>
        </is>
      </c>
      <c r="Z465" s="806" t="inlineStr">
        <is>
          <t>Medium — helper value</t>
        </is>
      </c>
      <c r="AA465" s="807" t="inlineStr">
        <is>
          <t>Proof of Death — Sheila Kay Salvo to The Public (2224/535)</t>
        </is>
      </c>
      <c r="AB465" s="808" t="inlineStr">
        <is>
          <t>Needs source review: grantor source</t>
        </is>
      </c>
    </row>
    <row r="466" ht="84" customHeight="1">
      <c r="A466" s="806" t="inlineStr">
        <is>
          <t>2014-002337</t>
        </is>
      </c>
      <c r="B466" s="806" t="n"/>
      <c r="C466" s="806" t="inlineStr">
        <is>
          <t>Ownership Affidavit</t>
        </is>
      </c>
      <c r="D466" s="806" t="inlineStr">
        <is>
          <t>2247/183</t>
        </is>
      </c>
      <c r="E466" s="807" t="n">
        <v>41730</v>
      </c>
      <c r="F466" s="808" t="n">
        <v>41746</v>
      </c>
      <c r="G466" s="809" t="inlineStr">
        <is>
          <t>Duke R. Ligon, Manager of Mekusukey Oil Company, LLC, an Oklahoma Limited Liability Company</t>
        </is>
      </c>
      <c r="H466" s="809" t="inlineStr">
        <is>
          <t>The Public</t>
        </is>
      </c>
      <c r="I466" s="813" t="inlineStr">
        <is>
          <t>All of 31-12N-24W (AOL)</t>
        </is>
      </c>
      <c r="J466" s="814" t="inlineStr">
        <is>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 Full recital in recorded instrument — see Link.</t>
        </is>
      </c>
      <c r="K466" s="815" t="inlineStr">
        <is>
          <t>OKCountyRecords: 2014-002337</t>
        </is>
      </c>
      <c r="L466" s="806" t="inlineStr">
        <is>
          <t>Other (non-mineral; excluded from mineral NMA). All-section coverage. Gross=tract-map basis.</t>
        </is>
      </c>
      <c r="M466" s="806" t="inlineStr">
        <is>
          <t>OK</t>
        </is>
      </c>
      <c r="N466" s="806" t="inlineStr">
        <is>
          <t>Non-conveying — notice/affidavit/address change (The Public).</t>
        </is>
      </c>
      <c r="O466" s="806" t="inlineStr">
        <is>
          <t>OUTSIDE LANDS</t>
        </is>
      </c>
      <c r="P466" s="807" t="inlineStr">
        <is>
          <t>Chain — title support (succession/entity/probate)</t>
        </is>
      </c>
      <c r="Q466" s="808" t="inlineStr">
        <is>
          <t>Yes</t>
        </is>
      </c>
      <c r="R466" s="809" t="inlineStr">
        <is>
          <t>No</t>
        </is>
      </c>
      <c r="S466" s="809" t="inlineStr">
        <is>
          <t>Yes</t>
        </is>
      </c>
      <c r="T466" s="813" t="inlineStr">
        <is>
          <t>No</t>
        </is>
      </c>
      <c r="U466" s="814" t="inlineStr">
        <is>
          <t>Yes: 1, 8 (broad legal)</t>
        </is>
      </c>
      <c r="V466" s="815" t="inlineStr">
        <is>
          <t>Medium</t>
        </is>
      </c>
      <c r="W466" s="806" t="inlineStr">
        <is>
          <t>Review — no exact prior-grantee match</t>
        </is>
      </c>
      <c r="X466" s="806" t="inlineStr">
        <is>
          <t>Review</t>
        </is>
      </c>
      <c r="Y466" s="806" t="inlineStr">
        <is>
          <t>Interest amount needs review</t>
        </is>
      </c>
      <c r="Z466" s="806" t="inlineStr">
        <is>
          <t>Review</t>
        </is>
      </c>
      <c r="AA466" s="807" t="inlineStr">
        <is>
          <t>Ownership Affidavit — Duke R. Ligon, Manager of Meku to The Public (2247/183)</t>
        </is>
      </c>
      <c r="AB466" s="808" t="inlineStr">
        <is>
          <t>Needs source review: grantor source, interest amount</t>
        </is>
      </c>
    </row>
    <row r="467" ht="48" customHeight="1">
      <c r="A467" s="806" t="inlineStr">
        <is>
          <t>2014-002935</t>
        </is>
      </c>
      <c r="B467" s="806" t="n"/>
      <c r="C467" s="806" t="inlineStr">
        <is>
          <t>MD</t>
        </is>
      </c>
      <c r="D467" s="806" t="inlineStr">
        <is>
          <t>2251/22</t>
        </is>
      </c>
      <c r="E467" s="807" t="n">
        <v>41734</v>
      </c>
      <c r="F467" s="808" t="n">
        <v>41766</v>
      </c>
      <c r="G467" s="809" t="inlineStr">
        <is>
          <t>Jessica Corry Fuchs</t>
        </is>
      </c>
      <c r="H467" s="809" t="inlineStr">
        <is>
          <t>Jesse William Fuchs</t>
        </is>
      </c>
      <c r="I467" s="810" t="inlineStr">
        <is>
          <t>NW/4 SE/4, S/2 SE/4, SW/4 NE/4 of 31-12N-24W (AOL)</t>
        </is>
      </c>
      <c r="J467" s="814" t="inlineStr">
        <is>
          <t>An undivided 22.915741/791.47 interest in all of the oil, gas, and other minerals in and under 2 sections</t>
        </is>
      </c>
      <c r="K467" s="815" t="inlineStr">
        <is>
          <t>OKCountyRecords: 2014-002935</t>
        </is>
      </c>
      <c r="L467" s="806" t="inlineStr">
        <is>
          <t>Mineral; basis Conv Amt(dec). Gross=tract-map basis.</t>
        </is>
      </c>
      <c r="M467" s="806" t="inlineStr">
        <is>
          <t>CURRENT OWNER SOURCE</t>
        </is>
      </c>
      <c r="N467" s="806" t="n"/>
      <c r="O467" s="806" t="inlineStr">
        <is>
          <t>OUTSIDE LANDS</t>
        </is>
      </c>
      <c r="P467" s="807" t="inlineStr">
        <is>
          <t>Chain — minerals</t>
        </is>
      </c>
      <c r="Q467" s="808" t="inlineStr">
        <is>
          <t>Yes</t>
        </is>
      </c>
      <c r="R467" s="809" t="inlineStr">
        <is>
          <t>No</t>
        </is>
      </c>
      <c r="S467" s="809" t="inlineStr">
        <is>
          <t>Yes</t>
        </is>
      </c>
      <c r="T467" s="810" t="inlineStr">
        <is>
          <t>No</t>
        </is>
      </c>
      <c r="U467" s="814" t="inlineStr">
        <is>
          <t>Yes: 2 (legal supports)</t>
        </is>
      </c>
      <c r="V467" s="815" t="inlineStr">
        <is>
          <t>High</t>
        </is>
      </c>
      <c r="W467" s="806" t="inlineStr">
        <is>
          <t>Yes — prior grantee match</t>
        </is>
      </c>
      <c r="X467" s="806" t="inlineStr">
        <is>
          <t>Review</t>
        </is>
      </c>
      <c r="Y467" s="806" t="inlineStr">
        <is>
          <t>Candidate 0.0289533917899605 (helper — confirm from image)</t>
        </is>
      </c>
      <c r="Z467" s="806" t="inlineStr">
        <is>
          <t>Medium — helper value</t>
        </is>
      </c>
      <c r="AA467" s="807" t="inlineStr">
        <is>
          <t>Mineral Deed — Jessica Corry Fuchs to Jesse William Fuchs (2251/22)</t>
        </is>
      </c>
      <c r="AB467" s="808" t="n"/>
    </row>
    <row r="468" ht="84" customHeight="1">
      <c r="A468" s="806" t="inlineStr">
        <is>
          <t>2014-003089</t>
        </is>
      </c>
      <c r="B468" s="806" t="n"/>
      <c r="C468" s="806" t="inlineStr">
        <is>
          <t>MD</t>
        </is>
      </c>
      <c r="D468" s="806" t="inlineStr">
        <is>
          <t>2251/529</t>
        </is>
      </c>
      <c r="E468" s="807" t="n">
        <v>41746</v>
      </c>
      <c r="F468" s="808" t="n">
        <v>41774</v>
      </c>
      <c r="G468" s="809" t="inlineStr">
        <is>
          <t>Luther Ervin Thurman and Veronica Gentry Thurman, HW</t>
        </is>
      </c>
      <c r="H468" s="809" t="inlineStr">
        <is>
          <t>Luther Ervin Thurman and Veronica Gentry Thurman, Trustees or their
successors in Trust under the Luther and Veronica Thurman Living Trust, a Revocable Trust,
dated April 17, 2014, and any amendments thereto</t>
        </is>
      </c>
      <c r="I468" s="813" t="inlineStr">
        <is>
          <t>E/2 NW/4, N/2 NE/4 SW/4, NE/4 SE/4, SE/4 NE/4 of 31-12N-24W (AOL)</t>
        </is>
      </c>
      <c r="J468" s="814" t="inlineStr">
        <is>
          <t>an undivided 110/260th interest in and to all of the oil, gas and other minerals (It is the intention of this instrument to convey One Hundred Ten [110] mineral acres.)</t>
        </is>
      </c>
      <c r="K468" s="815" t="inlineStr">
        <is>
          <t>OKCountyRecords: 2014-003089</t>
        </is>
      </c>
      <c r="L468" s="806" t="inlineStr">
        <is>
          <t>Mineral; basis Conv Amt(dec). Gross=tract-map basis.</t>
        </is>
      </c>
      <c r="M468" s="806" t="inlineStr">
        <is>
          <t>CURRENT OWNER SOURCE</t>
        </is>
      </c>
      <c r="N468" s="806" t="n"/>
      <c r="O468" s="806" t="inlineStr">
        <is>
          <t>OUTSIDE LANDS</t>
        </is>
      </c>
      <c r="P468" s="807" t="inlineStr">
        <is>
          <t>Chain — minerals</t>
        </is>
      </c>
      <c r="Q468" s="808" t="inlineStr">
        <is>
          <t>Yes</t>
        </is>
      </c>
      <c r="R468" s="809" t="inlineStr">
        <is>
          <t>No</t>
        </is>
      </c>
      <c r="S468" s="809" t="inlineStr">
        <is>
          <t>Yes</t>
        </is>
      </c>
      <c r="T468" s="813" t="inlineStr">
        <is>
          <t>No</t>
        </is>
      </c>
      <c r="U468" s="814" t="inlineStr">
        <is>
          <t>Legal maps to 1, 3, 4, 7, 10; helper says 1, 3, 4, 7, 8</t>
        </is>
      </c>
      <c r="V468" s="815" t="inlineStr">
        <is>
          <t>Review</t>
        </is>
      </c>
      <c r="W468" s="806" t="inlineStr">
        <is>
          <t>Review — no exact prior-grantee match</t>
        </is>
      </c>
      <c r="X468" s="806" t="inlineStr">
        <is>
          <t>Review</t>
        </is>
      </c>
      <c r="Y468" s="806" t="inlineStr">
        <is>
          <t>Candidate 0.423076923076923 (helper — confirm from image)</t>
        </is>
      </c>
      <c r="Z468" s="806" t="inlineStr">
        <is>
          <t>Medium — helper value</t>
        </is>
      </c>
      <c r="AA468" s="807" t="inlineStr">
        <is>
          <t>Mineral Deed — Luther Ervin Thurman and Veron to Luther Ervin Thurman and Veron (2251/529)</t>
        </is>
      </c>
      <c r="AB468" s="808" t="inlineStr">
        <is>
          <t>Needs source review: tract, grantor source</t>
        </is>
      </c>
    </row>
    <row r="469" ht="96" customHeight="1">
      <c r="A469" s="806" t="inlineStr">
        <is>
          <t>2014-004525</t>
        </is>
      </c>
      <c r="B469" s="806" t="n"/>
      <c r="C469" s="806" t="inlineStr">
        <is>
          <t>Divorce Decree</t>
        </is>
      </c>
      <c r="D469" s="806" t="inlineStr">
        <is>
          <t>2261/255</t>
        </is>
      </c>
      <c r="E469" s="807" t="n">
        <v>41782</v>
      </c>
      <c r="F469" s="808" t="n">
        <v>41834</v>
      </c>
      <c r="G469" s="809" t="inlineStr">
        <is>
          <t>Roger Mills County Court
RE: In the Matter of the Marriage of William Edgar Bryant and Kathy Lynn Bryant</t>
        </is>
      </c>
      <c r="H469" s="809" t="inlineStr">
        <is>
          <t>William Edgar Bryant</t>
        </is>
      </c>
      <c r="I469" s="813" t="inlineStr">
        <is>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is>
      </c>
      <c r="J469" s="811" t="inlineStr">
        <is>
          <t>ARTI
Chain note: source of title — MINERAL DEED 1983-001671 at 512/67, Roger Mills County Court
RE: In the Matter of the Estate of Jesse G. French, Deceased to Lola B. French, covering 31-12N-24W not found on document, interest stated: ARTI. Confirm source instrument before relying on this conveyance.</t>
        </is>
      </c>
      <c r="K469" s="815" t="inlineStr">
        <is>
          <t>OKCountyRecords: 2014-004525</t>
        </is>
      </c>
      <c r="L469" s="806" t="inlineStr">
        <is>
          <t>Mineral; basis Conv Amt(dec). Gross acres unresolved. Gross=tract-map basis.</t>
        </is>
      </c>
      <c r="M469" s="806" t="inlineStr">
        <is>
          <t>CURRENT OWNER SOURCE</t>
        </is>
      </c>
      <c r="N469" s="806" t="n"/>
      <c r="O469" s="806" t="inlineStr">
        <is>
          <t>MINERAL DEED</t>
        </is>
      </c>
      <c r="P469" s="807" t="inlineStr">
        <is>
          <t>Do Not Chain — other section lands</t>
        </is>
      </c>
      <c r="Q469" s="808" t="inlineStr">
        <is>
          <t>Yes</t>
        </is>
      </c>
      <c r="R469" s="809" t="inlineStr">
        <is>
          <t>No</t>
        </is>
      </c>
      <c r="S469" s="809" t="inlineStr">
        <is>
          <t>Yes</t>
        </is>
      </c>
      <c r="T469" s="813" t="inlineStr">
        <is>
          <t>No</t>
        </is>
      </c>
      <c r="U469" s="814" t="inlineStr">
        <is>
          <t>Other section — no Sec 31 tract</t>
        </is>
      </c>
      <c r="V469" s="815" t="inlineStr">
        <is>
          <t>High</t>
        </is>
      </c>
      <c r="W469" s="806" t="inlineStr">
        <is>
          <t>Review — no exact prior-grantee match</t>
        </is>
      </c>
      <c r="X469" s="806" t="inlineStr">
        <is>
          <t>Review</t>
        </is>
      </c>
      <c r="Y469" s="806" t="inlineStr">
        <is>
          <t>Candidate 1 (helper — confirm from image)</t>
        </is>
      </c>
      <c r="Z469" s="806" t="inlineStr">
        <is>
          <t>Medium — helper value</t>
        </is>
      </c>
      <c r="AA469" s="807" t="inlineStr">
        <is>
          <t>Divorce Decree — Roger Mills County Court to William Edgar Bryant (2261/255)</t>
        </is>
      </c>
      <c r="AB469" s="808" t="inlineStr">
        <is>
          <t>Needs source review: grantor source</t>
        </is>
      </c>
    </row>
    <row r="470" ht="84" customHeight="1">
      <c r="A470" s="806" t="inlineStr">
        <is>
          <t>2015-002747</t>
        </is>
      </c>
      <c r="B470" s="806" t="n"/>
      <c r="C470" s="806" t="inlineStr">
        <is>
          <t>ASSN</t>
        </is>
      </c>
      <c r="D470" s="806" t="inlineStr">
        <is>
          <t>2307/1</t>
        </is>
      </c>
      <c r="E470" s="807" t="n">
        <v>41821</v>
      </c>
      <c r="F470" s="808" t="n">
        <v>42250</v>
      </c>
      <c r="G470" s="809" t="inlineStr">
        <is>
          <t>Chesapeake Exploration</t>
        </is>
      </c>
      <c r="H470" s="809" t="inlineStr">
        <is>
          <t>Fourpoint Energy, LLC</t>
        </is>
      </c>
      <c r="I470" s="810" t="inlineStr">
        <is>
          <t>All of 31-12N-24W (AOL)</t>
        </is>
      </c>
      <c r="J470" s="814" t="inlineStr">
        <is>
          <t>ARTI</t>
        </is>
      </c>
      <c r="K470" s="815" t="inlineStr">
        <is>
          <t>OKCountyRecords: 2015-002747</t>
        </is>
      </c>
      <c r="L470" s="806" t="inlineStr">
        <is>
          <t>Leasehold (non-mineral; excluded from mineral NMA). All-section coverage. Gross=tract-map basis.</t>
        </is>
      </c>
      <c r="M470" s="806" t="inlineStr">
        <is>
          <t>Confirm lease effect</t>
        </is>
      </c>
      <c r="N470" s="806" t="n"/>
      <c r="O470" s="806" t="inlineStr">
        <is>
          <t>OUTSIDE LANDS</t>
        </is>
      </c>
      <c r="P470" s="807" t="inlineStr">
        <is>
          <t>Chain — assignment (WI or minerals — read granting clause)</t>
        </is>
      </c>
      <c r="Q470" s="808" t="inlineStr">
        <is>
          <t>Review</t>
        </is>
      </c>
      <c r="R470" s="809" t="inlineStr">
        <is>
          <t>Yes</t>
        </is>
      </c>
      <c r="S470" s="809" t="inlineStr">
        <is>
          <t>Review</t>
        </is>
      </c>
      <c r="T470" s="810" t="inlineStr">
        <is>
          <t>Yes</t>
        </is>
      </c>
      <c r="U470" s="814" t="inlineStr">
        <is>
          <t>Yes: 1, 8 (broad legal)</t>
        </is>
      </c>
      <c r="V470" s="815" t="inlineStr">
        <is>
          <t>Medium</t>
        </is>
      </c>
      <c r="W470" s="806" t="inlineStr">
        <is>
          <t>Review — no exact prior-grantee match</t>
        </is>
      </c>
      <c r="X470" s="806" t="inlineStr">
        <is>
          <t>Review</t>
        </is>
      </c>
      <c r="Y470" s="806" t="inlineStr">
        <is>
          <t>Interest amount needs review</t>
        </is>
      </c>
      <c r="Z470" s="806" t="inlineStr">
        <is>
          <t>Review</t>
        </is>
      </c>
      <c r="AA470" s="807" t="inlineStr">
        <is>
          <t>Assignment — Chesapeake Exploration to Fourpoint Energy, LLC (2307/1)</t>
        </is>
      </c>
      <c r="AB470" s="808" t="inlineStr">
        <is>
          <t>Needs source review: grantor source, interest amount</t>
        </is>
      </c>
    </row>
    <row r="471" ht="84" customHeight="1">
      <c r="A471" s="806" t="inlineStr">
        <is>
          <t>2014-005920</t>
        </is>
      </c>
      <c r="B471" s="806" t="n"/>
      <c r="C471" s="806" t="inlineStr">
        <is>
          <t>ASSN</t>
        </is>
      </c>
      <c r="D471" s="806" t="inlineStr">
        <is>
          <t>2270/316</t>
        </is>
      </c>
      <c r="E471" s="807" t="n">
        <v>41821</v>
      </c>
      <c r="F471" s="808" t="n">
        <v>41907</v>
      </c>
      <c r="G471" s="809" t="inlineStr">
        <is>
          <t>Newfield Exploartion Company,
Newfield Exploration Mid Continent, Inc.</t>
        </is>
      </c>
      <c r="H471" s="809" t="inlineStr">
        <is>
          <t>Templar Energy, LLC</t>
        </is>
      </c>
      <c r="I471" s="810" t="inlineStr">
        <is>
          <t>All of 31-12N-24W (AOL)</t>
        </is>
      </c>
      <c r="J471" s="814" t="inlineStr">
        <is>
          <t>ARTI</t>
        </is>
      </c>
      <c r="K471" s="815" t="inlineStr">
        <is>
          <t>OKCountyRecords: 2014-005920</t>
        </is>
      </c>
      <c r="L471" s="806" t="inlineStr">
        <is>
          <t>Leasehold (non-mineral; excluded from mineral NMA). All-section coverage. Gross=tract-map basis.</t>
        </is>
      </c>
      <c r="M471" s="806" t="inlineStr">
        <is>
          <t>Confirm lease effect</t>
        </is>
      </c>
      <c r="N471" s="806" t="n"/>
      <c r="O471" s="806" t="inlineStr">
        <is>
          <t>OUTSIDE LANDS</t>
        </is>
      </c>
      <c r="P471" s="807" t="inlineStr">
        <is>
          <t>Chain — assignment (WI or minerals — read granting clause)</t>
        </is>
      </c>
      <c r="Q471" s="808" t="inlineStr">
        <is>
          <t>Review</t>
        </is>
      </c>
      <c r="R471" s="809" t="inlineStr">
        <is>
          <t>Yes</t>
        </is>
      </c>
      <c r="S471" s="809" t="inlineStr">
        <is>
          <t>Review</t>
        </is>
      </c>
      <c r="T471" s="810" t="inlineStr">
        <is>
          <t>Yes</t>
        </is>
      </c>
      <c r="U471" s="814" t="inlineStr">
        <is>
          <t>Yes: 1, 8 (broad legal)</t>
        </is>
      </c>
      <c r="V471" s="815" t="inlineStr">
        <is>
          <t>Medium</t>
        </is>
      </c>
      <c r="W471" s="806" t="inlineStr">
        <is>
          <t>Review — no exact prior-grantee match</t>
        </is>
      </c>
      <c r="X471" s="806" t="inlineStr">
        <is>
          <t>Review</t>
        </is>
      </c>
      <c r="Y471" s="806" t="inlineStr">
        <is>
          <t>Interest amount needs review</t>
        </is>
      </c>
      <c r="Z471" s="806" t="inlineStr">
        <is>
          <t>Review</t>
        </is>
      </c>
      <c r="AA471" s="807" t="inlineStr">
        <is>
          <t>Assignment — Newfield Exploartion Company, to Templar Energy, LLC (2270/316)</t>
        </is>
      </c>
      <c r="AB471" s="808" t="inlineStr">
        <is>
          <t>Needs source review: grantor source, interest amount</t>
        </is>
      </c>
    </row>
    <row r="472" ht="60" customHeight="1">
      <c r="A472" s="806" t="inlineStr">
        <is>
          <t>2014-004286</t>
        </is>
      </c>
      <c r="B472" s="806" t="n"/>
      <c r="C472" s="806" t="inlineStr">
        <is>
          <t>Decree of Settlement of Final Account, Determination of Heirs, Legatees and Devisees of Decedent, and Decree of Distribution and Discharge</t>
        </is>
      </c>
      <c r="D472" s="806" t="inlineStr">
        <is>
          <t>2259/397</t>
        </is>
      </c>
      <c r="E472" s="807" t="n">
        <v>41821</v>
      </c>
      <c r="F472" s="808" t="n">
        <v>41821</v>
      </c>
      <c r="G472" s="809" t="inlineStr">
        <is>
          <t>Roger Mills County Court
RE: In the Matter of the Estate of Lyle Terrence Ibeling, Deceased</t>
        </is>
      </c>
      <c r="H472" s="809" t="inlineStr">
        <is>
          <t>Michelle Ibeling, 1/4,
Joel Ibeling, 1/4,
Janelle Ibeling Ness, 1/4,
Cassandra Wynia, 1/4</t>
        </is>
      </c>
      <c r="I472" s="810" t="inlineStr">
        <is>
          <t>NW/4 SE/4, S/2 SE/4, SW/4 NE/4 of 31-12N-24W (AOL)</t>
        </is>
      </c>
      <c r="J472" s="814" t="inlineStr">
        <is>
          <t>ARTI, An undivided 1/791.47 interest (1 net mineral acre, more or less), in and to all of the OIL, GAS and OTHER MINERALS in and under 2 sections</t>
        </is>
      </c>
      <c r="K472" s="815" t="inlineStr">
        <is>
          <t>OKCountyRecords: 2014-004286</t>
        </is>
      </c>
      <c r="L472" s="806" t="inlineStr">
        <is>
          <t>Mineral; basis Conv Amt(dec). Gross=tract-map basis.</t>
        </is>
      </c>
      <c r="M472" s="806" t="inlineStr">
        <is>
          <t>CURRENT OWNER SOURCE</t>
        </is>
      </c>
      <c r="N472" s="806" t="n"/>
      <c r="O472" s="806" t="inlineStr">
        <is>
          <t>OUTSIDE LANDS</t>
        </is>
      </c>
      <c r="P472" s="807" t="inlineStr">
        <is>
          <t>Chain — title support (succession/entity/probate)</t>
        </is>
      </c>
      <c r="Q472" s="808" t="inlineStr">
        <is>
          <t>Yes</t>
        </is>
      </c>
      <c r="R472" s="809" t="inlineStr">
        <is>
          <t>No</t>
        </is>
      </c>
      <c r="S472" s="809" t="inlineStr">
        <is>
          <t>Yes</t>
        </is>
      </c>
      <c r="T472" s="810" t="inlineStr">
        <is>
          <t>No</t>
        </is>
      </c>
      <c r="U472" s="814" t="inlineStr">
        <is>
          <t>Yes: 2 (legal supports)</t>
        </is>
      </c>
      <c r="V472" s="815" t="inlineStr">
        <is>
          <t>High</t>
        </is>
      </c>
      <c r="W472" s="806" t="inlineStr">
        <is>
          <t>Review — no exact prior-grantee match</t>
        </is>
      </c>
      <c r="X472" s="806" t="inlineStr">
        <is>
          <t>Review</t>
        </is>
      </c>
      <c r="Y472" s="806" t="inlineStr">
        <is>
          <t>Candidate 1 (helper — confirm from image)</t>
        </is>
      </c>
      <c r="Z472" s="806" t="inlineStr">
        <is>
          <t>Medium — helper value</t>
        </is>
      </c>
      <c r="AA472" s="807" t="inlineStr">
        <is>
          <t>Decree of Settlement of Final Ac — Roger Mills County Court to Michelle Ibeling, 1/4, (2259/397)</t>
        </is>
      </c>
      <c r="AB472" s="808" t="inlineStr">
        <is>
          <t>Needs source review: grantor source</t>
        </is>
      </c>
    </row>
    <row r="473" ht="60" customHeight="1">
      <c r="A473" s="806" t="inlineStr">
        <is>
          <t>2014-005899</t>
        </is>
      </c>
      <c r="B473" s="806" t="n"/>
      <c r="C473" s="806" t="inlineStr">
        <is>
          <t>MD</t>
        </is>
      </c>
      <c r="D473" s="806" t="inlineStr">
        <is>
          <t>2270/252</t>
        </is>
      </c>
      <c r="E473" s="807" t="n">
        <v>41851</v>
      </c>
      <c r="F473" s="808" t="n">
        <v>41905</v>
      </c>
      <c r="G473" s="809" t="inlineStr">
        <is>
          <t>Eddie Tom Lakey and Marinita Lakey, HW</t>
        </is>
      </c>
      <c r="H473" s="809" t="inlineStr">
        <is>
          <t>The Eddie Tom Lakey and Marinita Ann Lakey Revocable Trust dated June 1, 2014</t>
        </is>
      </c>
      <c r="I473" s="813" t="inlineStr">
        <is>
          <t>NW/4 of 31-12N-24W (AOL)</t>
        </is>
      </c>
      <c r="J473" s="814" t="inlineStr">
        <is>
          <t>ARTI</t>
        </is>
      </c>
      <c r="K473" s="815" t="inlineStr">
        <is>
          <t>OKCountyRecords: 2014-005899</t>
        </is>
      </c>
      <c r="L473" s="806" t="inlineStr">
        <is>
          <t>Mineral; basis Conv Amt(dec). Gross=tract-map basis.</t>
        </is>
      </c>
      <c r="M473" s="806" t="inlineStr">
        <is>
          <t>CURRENT OWNER SOURCE</t>
        </is>
      </c>
      <c r="N473" s="806" t="n"/>
      <c r="O473" s="806" t="inlineStr">
        <is>
          <t>OUTSIDE LANDS</t>
        </is>
      </c>
      <c r="P473" s="807" t="inlineStr">
        <is>
          <t>Chain — minerals</t>
        </is>
      </c>
      <c r="Q473" s="808" t="inlineStr">
        <is>
          <t>Yes</t>
        </is>
      </c>
      <c r="R473" s="809" t="inlineStr">
        <is>
          <t>No</t>
        </is>
      </c>
      <c r="S473" s="809" t="inlineStr">
        <is>
          <t>Yes</t>
        </is>
      </c>
      <c r="T473" s="813" t="inlineStr">
        <is>
          <t>No</t>
        </is>
      </c>
      <c r="U473" s="814" t="inlineStr">
        <is>
          <t>Yes: 4, 5 (broad legal)</t>
        </is>
      </c>
      <c r="V473" s="815" t="inlineStr">
        <is>
          <t>Medium</t>
        </is>
      </c>
      <c r="W473" s="806" t="inlineStr">
        <is>
          <t>Probable — name-normalized match to Runsheet 91 grantee; confirm</t>
        </is>
      </c>
      <c r="X473" s="806" t="inlineStr">
        <is>
          <t>Yes — on Tract 4 owner list</t>
        </is>
      </c>
      <c r="Y473" s="806" t="inlineStr">
        <is>
          <t>Candidate 1 (helper — confirm from image)</t>
        </is>
      </c>
      <c r="Z473" s="806" t="inlineStr">
        <is>
          <t>Medium — helper value</t>
        </is>
      </c>
      <c r="AA473" s="807" t="inlineStr">
        <is>
          <t>Mineral Deed — Eddie Tom Lakey and Marinita L to The Eddie Tom Lakey and Marini (2270/252)</t>
        </is>
      </c>
      <c r="AB473" s="808" t="inlineStr">
        <is>
          <t>Needs source review: grantor source</t>
        </is>
      </c>
    </row>
    <row r="474" ht="72" customHeight="1">
      <c r="A474" s="806" t="inlineStr">
        <is>
          <t>2014-006293</t>
        </is>
      </c>
      <c r="B474" s="806" t="n"/>
      <c r="C474" s="806" t="inlineStr">
        <is>
          <t>MD</t>
        </is>
      </c>
      <c r="D474" s="806" t="inlineStr">
        <is>
          <t>2273/223</t>
        </is>
      </c>
      <c r="E474" s="807" t="n">
        <v>41926</v>
      </c>
      <c r="F474" s="808" t="n">
        <v>41927</v>
      </c>
      <c r="G474" s="809" t="inlineStr">
        <is>
          <t>Joe Britton, same person as Joe H. Britton and Joe Harold Britton, Grantor, joined by his wife, Etta Britton</t>
        </is>
      </c>
      <c r="H474" s="809" t="inlineStr">
        <is>
          <t>Linda C. Browning</t>
        </is>
      </c>
      <c r="I474" s="810" t="inlineStr">
        <is>
          <t>E/2 NW/4, N/2 NE/4, NE/4 SE/4, SE/4 NE/4 of 31-12N-24W (AOL)</t>
        </is>
      </c>
      <c r="J474" s="811" t="inlineStr">
        <is>
          <t>2.30769 min. ac. In 31-12N-24W
all right, title and interest of Grantor in the oil, gas and other minerals and mineral rights in and under 2 sections</t>
        </is>
      </c>
      <c r="K474" s="815" t="inlineStr">
        <is>
          <t>OKCountyRecords: 2014-006293</t>
        </is>
      </c>
      <c r="L474" s="806" t="inlineStr">
        <is>
          <t>Mineral; basis Conv Amt(dec). Gross=tract-map basis.</t>
        </is>
      </c>
      <c r="M474" s="806" t="inlineStr">
        <is>
          <t>CURRENT OWNER SOURCE</t>
        </is>
      </c>
      <c r="N474" s="806" t="n"/>
      <c r="O474" s="806" t="inlineStr">
        <is>
          <t>OUTSIDE LANDS</t>
        </is>
      </c>
      <c r="P474" s="807" t="inlineStr">
        <is>
          <t>Chain — minerals</t>
        </is>
      </c>
      <c r="Q474" s="808" t="inlineStr">
        <is>
          <t>Yes</t>
        </is>
      </c>
      <c r="R474" s="809" t="inlineStr">
        <is>
          <t>No</t>
        </is>
      </c>
      <c r="S474" s="809" t="inlineStr">
        <is>
          <t>Yes</t>
        </is>
      </c>
      <c r="T474" s="810" t="inlineStr">
        <is>
          <t>No</t>
        </is>
      </c>
      <c r="U474" s="814" t="inlineStr">
        <is>
          <t>Legal maps to 1, 3, 4, 10; helper says 1, 3, 4, 8</t>
        </is>
      </c>
      <c r="V474" s="815" t="inlineStr">
        <is>
          <t>Review</t>
        </is>
      </c>
      <c r="W474" s="806" t="inlineStr">
        <is>
          <t>Probable — name-normalized match to Runsheet 197 grantee; confirm</t>
        </is>
      </c>
      <c r="X474" s="806" t="inlineStr">
        <is>
          <t>Yes — on Tract 3 owner list</t>
        </is>
      </c>
      <c r="Y474" s="806" t="inlineStr">
        <is>
          <t>Candidate 1 (helper — confirm from image)</t>
        </is>
      </c>
      <c r="Z474" s="806" t="inlineStr">
        <is>
          <t>Medium — helper value</t>
        </is>
      </c>
      <c r="AA474" s="807" t="inlineStr">
        <is>
          <t>Mineral Deed — Joe Britton, same person as Jo to Linda C. Browning (2273/223)</t>
        </is>
      </c>
      <c r="AB474" s="808" t="inlineStr">
        <is>
          <t>Needs source review: tract, grantor source</t>
        </is>
      </c>
    </row>
    <row r="475" ht="84" customHeight="1">
      <c r="A475" s="806" t="inlineStr">
        <is>
          <t>2014-006352</t>
        </is>
      </c>
      <c r="B475" s="806" t="n"/>
      <c r="C475" s="806" t="inlineStr">
        <is>
          <t>Affidavit of Identity</t>
        </is>
      </c>
      <c r="D475" s="806" t="inlineStr">
        <is>
          <t>2273/539</t>
        </is>
      </c>
      <c r="E475" s="807" t="n">
        <v>41926</v>
      </c>
      <c r="F475" s="808" t="n">
        <v>41932</v>
      </c>
      <c r="G475" s="809" t="inlineStr">
        <is>
          <t>Jon Wilkerson</t>
        </is>
      </c>
      <c r="H475" s="809" t="inlineStr">
        <is>
          <t>The Public
RE: Linda Fields, aka Linda Klipfenstein, aka Linda Mize</t>
        </is>
      </c>
      <c r="I475" s="810" t="inlineStr">
        <is>
          <t>All of 31-12N-24W (AOL)</t>
        </is>
      </c>
      <c r="J475" s="814" t="inlineStr">
        <is>
          <t>See instrument</t>
        </is>
      </c>
      <c r="K475" s="815" t="inlineStr">
        <is>
          <t>OKCountyRecords: 2014-006352</t>
        </is>
      </c>
      <c r="L475" s="806" t="inlineStr">
        <is>
          <t>Other (non-mineral; excluded from mineral NMA). grantor indexed as 'The Public' — confirm source instrument. All-section coverage. Gross=tract-map basis.</t>
        </is>
      </c>
      <c r="M475" s="806" t="inlineStr">
        <is>
          <t>REVIEW</t>
        </is>
      </c>
      <c r="N475" s="806" t="inlineStr">
        <is>
          <t>Confirm conveyed mineral acreage from instrument image — named party indexed under 'The Public' (affidavit/notice); identity resolved.</t>
        </is>
      </c>
      <c r="O475" s="806" t="inlineStr">
        <is>
          <t>OUTSIDE LANDS</t>
        </is>
      </c>
      <c r="P475" s="807" t="inlineStr">
        <is>
          <t>Chain — title support (succession/entity/probate)</t>
        </is>
      </c>
      <c r="Q475" s="808" t="inlineStr">
        <is>
          <t>Yes</t>
        </is>
      </c>
      <c r="R475" s="809" t="inlineStr">
        <is>
          <t>No</t>
        </is>
      </c>
      <c r="S475" s="809" t="inlineStr">
        <is>
          <t>Yes</t>
        </is>
      </c>
      <c r="T475" s="810" t="inlineStr">
        <is>
          <t>No</t>
        </is>
      </c>
      <c r="U475" s="814" t="inlineStr">
        <is>
          <t>Yes: 1, 8 (broad legal)</t>
        </is>
      </c>
      <c r="V475" s="815" t="inlineStr">
        <is>
          <t>Medium</t>
        </is>
      </c>
      <c r="W475" s="806" t="inlineStr">
        <is>
          <t>Review — no exact prior-grantee match</t>
        </is>
      </c>
      <c r="X475" s="806" t="inlineStr">
        <is>
          <t>Review</t>
        </is>
      </c>
      <c r="Y475" s="806" t="inlineStr">
        <is>
          <t>Interest amount needs review</t>
        </is>
      </c>
      <c r="Z475" s="806" t="inlineStr">
        <is>
          <t>Review</t>
        </is>
      </c>
      <c r="AA475" s="807" t="inlineStr">
        <is>
          <t>Affidavit of Identity — Jon Wilkerson to The Public (2273/539)</t>
        </is>
      </c>
      <c r="AB475" s="808" t="inlineStr">
        <is>
          <t>Needs source review: grantor source, interest amount</t>
        </is>
      </c>
    </row>
    <row r="476" ht="84" customHeight="1">
      <c r="A476" s="806" t="inlineStr">
        <is>
          <t>2015-002749</t>
        </is>
      </c>
      <c r="B476" s="806" t="n"/>
      <c r="C476" s="806" t="inlineStr">
        <is>
          <t>ASSN</t>
        </is>
      </c>
      <c r="D476" s="806" t="inlineStr">
        <is>
          <t>2308/23</t>
        </is>
      </c>
      <c r="E476" s="807" t="n">
        <v>41944</v>
      </c>
      <c r="F476" s="808" t="n">
        <v>42250</v>
      </c>
      <c r="G476" s="809" t="inlineStr">
        <is>
          <t>Chk Cleveland Tonkawa</t>
        </is>
      </c>
      <c r="H476" s="809" t="inlineStr">
        <is>
          <t>Fourpoint Energy, LLC</t>
        </is>
      </c>
      <c r="I476" s="810" t="inlineStr">
        <is>
          <t>All of 31-12N-24W (AOL)</t>
        </is>
      </c>
      <c r="J476" s="814" t="inlineStr">
        <is>
          <t>ARTI</t>
        </is>
      </c>
      <c r="K476" s="815" t="inlineStr">
        <is>
          <t>OKCountyRecords: 2015-002749</t>
        </is>
      </c>
      <c r="L476" s="806" t="inlineStr">
        <is>
          <t>Leasehold (non-mineral; excluded from mineral NMA). All-section coverage. Gross=tract-map basis.</t>
        </is>
      </c>
      <c r="M476" s="806" t="inlineStr">
        <is>
          <t>Confirm lease effect</t>
        </is>
      </c>
      <c r="N476" s="806" t="n"/>
      <c r="O476" s="806" t="inlineStr">
        <is>
          <t>OUTSIDE LANDS</t>
        </is>
      </c>
      <c r="P476" s="807" t="inlineStr">
        <is>
          <t>Chain — assignment (WI or minerals — read granting clause)</t>
        </is>
      </c>
      <c r="Q476" s="808" t="inlineStr">
        <is>
          <t>Review</t>
        </is>
      </c>
      <c r="R476" s="809" t="inlineStr">
        <is>
          <t>Yes</t>
        </is>
      </c>
      <c r="S476" s="809" t="inlineStr">
        <is>
          <t>Review</t>
        </is>
      </c>
      <c r="T476" s="810" t="inlineStr">
        <is>
          <t>Yes</t>
        </is>
      </c>
      <c r="U476" s="814" t="inlineStr">
        <is>
          <t>Yes: 1, 8 (broad legal)</t>
        </is>
      </c>
      <c r="V476" s="815" t="inlineStr">
        <is>
          <t>Medium</t>
        </is>
      </c>
      <c r="W476" s="806" t="inlineStr">
        <is>
          <t>Review — no exact prior-grantee match</t>
        </is>
      </c>
      <c r="X476" s="806" t="inlineStr">
        <is>
          <t>Review</t>
        </is>
      </c>
      <c r="Y476" s="806" t="inlineStr">
        <is>
          <t>Interest amount needs review</t>
        </is>
      </c>
      <c r="Z476" s="806" t="inlineStr">
        <is>
          <t>Review</t>
        </is>
      </c>
      <c r="AA476" s="807" t="inlineStr">
        <is>
          <t>Assignment — Chk Cleveland Tonkawa to Fourpoint Energy, LLC (2308/23)</t>
        </is>
      </c>
      <c r="AB476" s="808" t="inlineStr">
        <is>
          <t>Needs source review: grantor source, interest amount</t>
        </is>
      </c>
    </row>
    <row r="477" ht="180" customHeight="1">
      <c r="A477" s="806" t="inlineStr">
        <is>
          <t>2015-000058</t>
        </is>
      </c>
      <c r="B477" s="806" t="n"/>
      <c r="C477" s="806" t="inlineStr">
        <is>
          <t>ASSN</t>
        </is>
      </c>
      <c r="D477" s="806" t="inlineStr">
        <is>
          <t>2282/234</t>
        </is>
      </c>
      <c r="E477" s="807" t="n">
        <v>41988</v>
      </c>
      <c r="F477" s="808" t="n">
        <v>42011</v>
      </c>
      <c r="G477" s="809" t="inlineStr">
        <is>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is>
      </c>
      <c r="H477" s="809" t="inlineStr">
        <is>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is>
      </c>
      <c r="I477" s="813" t="inlineStr">
        <is>
          <t>All of 31-12N-24W (AOL)</t>
        </is>
      </c>
      <c r="J477" s="814" t="inlineStr">
        <is>
          <t>ARTI</t>
        </is>
      </c>
      <c r="K477" s="815" t="inlineStr">
        <is>
          <t>OKCountyRecords: 2015-000058</t>
        </is>
      </c>
      <c r="L477" s="806" t="inlineStr">
        <is>
          <t>Leasehold (non-mineral; excluded from mineral NMA). All-section coverage. Gross=tract-map basis.</t>
        </is>
      </c>
      <c r="M477" s="806" t="inlineStr">
        <is>
          <t>Confirm lease effect</t>
        </is>
      </c>
      <c r="N477" s="806" t="n"/>
      <c r="O477" s="806" t="inlineStr">
        <is>
          <t>OUTSIDE LANDS</t>
        </is>
      </c>
      <c r="P477" s="807" t="inlineStr">
        <is>
          <t>Chain — assignment (WI or minerals — read granting clause)</t>
        </is>
      </c>
      <c r="Q477" s="808" t="inlineStr">
        <is>
          <t>Review</t>
        </is>
      </c>
      <c r="R477" s="809" t="inlineStr">
        <is>
          <t>Yes</t>
        </is>
      </c>
      <c r="S477" s="809" t="inlineStr">
        <is>
          <t>Review</t>
        </is>
      </c>
      <c r="T477" s="813" t="inlineStr">
        <is>
          <t>Yes</t>
        </is>
      </c>
      <c r="U477" s="814" t="inlineStr">
        <is>
          <t>Yes: 1, 8 (broad legal)</t>
        </is>
      </c>
      <c r="V477" s="815" t="inlineStr">
        <is>
          <t>Medium</t>
        </is>
      </c>
      <c r="W477" s="806" t="inlineStr">
        <is>
          <t>Review — no exact prior-grantee match</t>
        </is>
      </c>
      <c r="X477" s="806" t="inlineStr">
        <is>
          <t>Review</t>
        </is>
      </c>
      <c r="Y477" s="806" t="inlineStr">
        <is>
          <t>Interest amount needs review</t>
        </is>
      </c>
      <c r="Z477" s="806" t="inlineStr">
        <is>
          <t>Review</t>
        </is>
      </c>
      <c r="AA477" s="807" t="inlineStr">
        <is>
          <t>Assignment — Linn Energy Holdings, LLC, a D to EnerVest Energy Institutional (2282/234)</t>
        </is>
      </c>
      <c r="AB477" s="808" t="inlineStr">
        <is>
          <t>Needs source review: grantor source, interest amount</t>
        </is>
      </c>
    </row>
    <row r="478" ht="60" customHeight="1">
      <c r="A478" s="806" t="inlineStr">
        <is>
          <t>2015-000877</t>
        </is>
      </c>
      <c r="B478" s="806" t="n"/>
      <c r="C478" s="806" t="inlineStr">
        <is>
          <t>MD</t>
        </is>
      </c>
      <c r="D478" s="806" t="inlineStr">
        <is>
          <t>2290/178</t>
        </is>
      </c>
      <c r="E478" s="807" t="n">
        <v>42061</v>
      </c>
      <c r="F478" s="808" t="n">
        <v>42068</v>
      </c>
      <c r="G478" s="809" t="inlineStr">
        <is>
          <t>William A. Smith and Isa May Smith, HW</t>
        </is>
      </c>
      <c r="H478" s="809" t="inlineStr">
        <is>
          <t>The William A. Smith and Isa May Smith Family Revocable Trust dated February 26, 2015
33839 Acme Road
Macomb, OK 74852</t>
        </is>
      </c>
      <c r="I478" s="813" t="inlineStr">
        <is>
          <t>NW/4 SE/4, S/2 SE/4, SW/4 NE/4 of 31-12N-24W (AOL)</t>
        </is>
      </c>
      <c r="J478" s="814" t="inlineStr">
        <is>
          <t>ARTI</t>
        </is>
      </c>
      <c r="K478" s="815" t="inlineStr">
        <is>
          <t>OKCountyRecords: 2015-000877</t>
        </is>
      </c>
      <c r="L478" s="806" t="inlineStr">
        <is>
          <t>Mineral; basis Conv Amt(dec). Gross=tract-map basis.</t>
        </is>
      </c>
      <c r="M478" s="806" t="inlineStr">
        <is>
          <t>CURRENT OWNER SOURCE</t>
        </is>
      </c>
      <c r="N478" s="806" t="n"/>
      <c r="O478" s="806" t="inlineStr">
        <is>
          <t>OUTSIDE LANDS</t>
        </is>
      </c>
      <c r="P478" s="807" t="inlineStr">
        <is>
          <t>Chain — minerals</t>
        </is>
      </c>
      <c r="Q478" s="808" t="inlineStr">
        <is>
          <t>Yes</t>
        </is>
      </c>
      <c r="R478" s="809" t="inlineStr">
        <is>
          <t>No</t>
        </is>
      </c>
      <c r="S478" s="809" t="inlineStr">
        <is>
          <t>Yes</t>
        </is>
      </c>
      <c r="T478" s="813" t="inlineStr">
        <is>
          <t>No</t>
        </is>
      </c>
      <c r="U478" s="814" t="inlineStr">
        <is>
          <t>Yes: 2 (legal supports)</t>
        </is>
      </c>
      <c r="V478" s="815" t="inlineStr">
        <is>
          <t>High</t>
        </is>
      </c>
      <c r="W478" s="806" t="inlineStr">
        <is>
          <t>Probable — name-normalized match to Runsheet 232 grantee; confirm</t>
        </is>
      </c>
      <c r="X478" s="806" t="inlineStr">
        <is>
          <t>Review</t>
        </is>
      </c>
      <c r="Y478" s="806" t="inlineStr">
        <is>
          <t>Candidate 1 (helper — confirm from image)</t>
        </is>
      </c>
      <c r="Z478" s="806" t="inlineStr">
        <is>
          <t>Medium — helper value</t>
        </is>
      </c>
      <c r="AA478" s="807" t="inlineStr">
        <is>
          <t>Mineral Deed — William A. Smith and Isa May S to The William A. Smith and Isa M (2290/178)</t>
        </is>
      </c>
      <c r="AB478" s="808" t="inlineStr">
        <is>
          <t>Needs source review: grantor source</t>
        </is>
      </c>
    </row>
    <row r="479" ht="84" customHeight="1">
      <c r="A479" s="806" t="inlineStr">
        <is>
          <t>2015-001388</t>
        </is>
      </c>
      <c r="B479" s="806" t="n"/>
      <c r="C479" s="806" t="inlineStr">
        <is>
          <t>Stipulation</t>
        </is>
      </c>
      <c r="D479" s="806" t="inlineStr">
        <is>
          <t>2294/47</t>
        </is>
      </c>
      <c r="E479" s="807" t="n">
        <v>42111</v>
      </c>
      <c r="F479" s="808" t="n">
        <v>42115</v>
      </c>
      <c r="G479" s="809" t="inlineStr">
        <is>
          <t>Peggy J. Brawner</t>
        </is>
      </c>
      <c r="H479" s="809" t="inlineStr">
        <is>
          <t>ADWINA M. MULLEN or WALTER CRAIG MULLEN, JTWROS,1/2
ALLEN W. SMITH or JANET S. SMITH, JTWROS, 1/2</t>
        </is>
      </c>
      <c r="I479" s="810" t="inlineStr">
        <is>
          <t>NW/4 SE/4, S/2 SE/4, SW/4 NE/4 of 31-12N-24W</t>
        </is>
      </c>
      <c r="J479" s="817" t="inlineStr">
        <is>
          <t>An undivided 5.27323/160 interest (5.27323 mineral acres, more or less) in the OIL, GAS and OTHER
MINERALS</t>
        </is>
      </c>
      <c r="K479" s="815" t="inlineStr">
        <is>
          <t>OKCountyRecords: 2015-001388</t>
        </is>
      </c>
      <c r="L479" s="806" t="inlineStr">
        <is>
          <t>Leasehold (non-mineral; excluded from mineral NMA). Gross=tract-map basis.</t>
        </is>
      </c>
      <c r="M479" s="806" t="inlineStr">
        <is>
          <t>OK</t>
        </is>
      </c>
      <c r="N479" s="806" t="inlineStr">
        <is>
          <t>Non-conveying — notice/affidavit/address change (The Public).</t>
        </is>
      </c>
      <c r="O479" s="806" t="inlineStr">
        <is>
          <t>MINERAL DEED</t>
        </is>
      </c>
      <c r="P479" s="807" t="inlineStr">
        <is>
          <t>Chain — title support (stipulation)</t>
        </is>
      </c>
      <c r="Q479" s="808" t="inlineStr">
        <is>
          <t>Yes</t>
        </is>
      </c>
      <c r="R479" s="809" t="inlineStr">
        <is>
          <t>No</t>
        </is>
      </c>
      <c r="S479" s="809" t="inlineStr">
        <is>
          <t>Yes</t>
        </is>
      </c>
      <c r="T479" s="810" t="inlineStr">
        <is>
          <t>No</t>
        </is>
      </c>
      <c r="U479" s="816" t="inlineStr">
        <is>
          <t>Yes: 2 (legal supports)</t>
        </is>
      </c>
      <c r="V479" s="815" t="inlineStr">
        <is>
          <t>High</t>
        </is>
      </c>
      <c r="W479" s="806" t="inlineStr">
        <is>
          <t>Review — no exact prior-grantee match</t>
        </is>
      </c>
      <c r="X479" s="806" t="inlineStr">
        <is>
          <t>Review</t>
        </is>
      </c>
      <c r="Y479" s="806" t="inlineStr">
        <is>
          <t>Interest amount needs review</t>
        </is>
      </c>
      <c r="Z479" s="806" t="inlineStr">
        <is>
          <t>Review</t>
        </is>
      </c>
      <c r="AA479" s="807" t="inlineStr">
        <is>
          <t>Stipulation — Peggy J. Brawner to ADWINA M. MULLEN or WALTER CRA (2294/47)</t>
        </is>
      </c>
      <c r="AB479" s="808" t="inlineStr">
        <is>
          <t>Needs source review: grantor source, interest amount</t>
        </is>
      </c>
    </row>
    <row r="480" ht="84" customHeight="1">
      <c r="A480" s="806" t="inlineStr">
        <is>
          <t>2015-001661</t>
        </is>
      </c>
      <c r="B480" s="806" t="n"/>
      <c r="C480" s="806" t="inlineStr">
        <is>
          <t>ASSN</t>
        </is>
      </c>
      <c r="D480" s="806" t="inlineStr">
        <is>
          <t>2295/372</t>
        </is>
      </c>
      <c r="E480" s="807" t="n">
        <v>42129</v>
      </c>
      <c r="F480" s="808" t="n">
        <v>42139</v>
      </c>
      <c r="G480" s="809" t="inlineStr">
        <is>
          <t>Robert H. Frazier</t>
        </is>
      </c>
      <c r="H480" s="809" t="inlineStr">
        <is>
          <t>Robert H. Frazier Royalty, LLC
P.O.BOX 50264
MIDLAND, TX 79710</t>
        </is>
      </c>
      <c r="I480" s="810" t="inlineStr">
        <is>
          <t>All of 31-12N-24W (AOL)</t>
        </is>
      </c>
      <c r="J480" s="816" t="inlineStr">
        <is>
          <t xml:space="preserve"> .063364 Min. Acres: Stipulation of Mineral Interest, book 1853, pg 546, Sept. 22, 2006.</t>
        </is>
      </c>
      <c r="K480" s="815" t="inlineStr">
        <is>
          <t>OKCountyRecords: 2015-001661</t>
        </is>
      </c>
      <c r="L480" s="806" t="inlineStr">
        <is>
          <t>Mineral; amount not stated — confirm from instrument. All-section coverage. Gross=tract-map basis.</t>
        </is>
      </c>
      <c r="M480" s="806" t="inlineStr">
        <is>
          <t>Confirm lease effect</t>
        </is>
      </c>
      <c r="N480" s="806" t="n"/>
      <c r="O480" s="806" t="inlineStr">
        <is>
          <t>OUTSIDE LANDS</t>
        </is>
      </c>
      <c r="P480" s="807" t="inlineStr">
        <is>
          <t>Chain — assignment (WI or minerals — read granting clause)</t>
        </is>
      </c>
      <c r="Q480" s="808" t="inlineStr">
        <is>
          <t>Review</t>
        </is>
      </c>
      <c r="R480" s="809" t="inlineStr">
        <is>
          <t>Yes</t>
        </is>
      </c>
      <c r="S480" s="809" t="inlineStr">
        <is>
          <t>Review</t>
        </is>
      </c>
      <c r="T480" s="810" t="inlineStr">
        <is>
          <t>Yes</t>
        </is>
      </c>
      <c r="U480" s="816" t="inlineStr">
        <is>
          <t>Yes: 1, 8 (broad legal)</t>
        </is>
      </c>
      <c r="V480" s="815" t="inlineStr">
        <is>
          <t>Medium</t>
        </is>
      </c>
      <c r="W480" s="806" t="inlineStr">
        <is>
          <t>Probable — name-normalized match to Runsheet 106 grantee; confirm</t>
        </is>
      </c>
      <c r="X480" s="806" t="inlineStr">
        <is>
          <t>Review</t>
        </is>
      </c>
      <c r="Y480" s="806" t="inlineStr">
        <is>
          <t>Interest amount needs review</t>
        </is>
      </c>
      <c r="Z480" s="806" t="inlineStr">
        <is>
          <t>Review</t>
        </is>
      </c>
      <c r="AA480" s="807" t="inlineStr">
        <is>
          <t>Assignment — Robert H. Frazier to Robert H. Frazier Royalty, LLC (2295/372)</t>
        </is>
      </c>
      <c r="AB480" s="808" t="inlineStr">
        <is>
          <t>Needs source review: grantor source, interest amount</t>
        </is>
      </c>
    </row>
    <row r="481" ht="108" customHeight="1">
      <c r="A481" s="806" t="inlineStr">
        <is>
          <t>2015-002368</t>
        </is>
      </c>
      <c r="B481" s="806" t="n"/>
      <c r="C481" s="806" t="inlineStr">
        <is>
          <t>Memorandum</t>
        </is>
      </c>
      <c r="D481" s="806" t="inlineStr">
        <is>
          <t>2302/507</t>
        </is>
      </c>
      <c r="E481" s="807" t="n">
        <v>42199</v>
      </c>
      <c r="F481" s="808" t="n">
        <v>42207</v>
      </c>
      <c r="G481" s="809" t="inlineStr">
        <is>
          <t>Enervest Energy Institutional Fund Xiii Wib, L.P.</t>
        </is>
      </c>
      <c r="H481" s="809" t="inlineStr">
        <is>
          <t>Enervest Energy Institutional Fund Xiii B., L.P.</t>
        </is>
      </c>
      <c r="I481" s="810" t="inlineStr">
        <is>
          <t>All of 31-12N-24W (AOL)</t>
        </is>
      </c>
      <c r="J481" s="814" t="inlineStr">
        <is>
          <t xml:space="preserve">A net profits overriding royalty interest (the "NPP") equal to ninety-eight and one-half percent (98.5%) of the net profits, </t>
        </is>
      </c>
      <c r="K481" s="815" t="inlineStr">
        <is>
          <t>OKCountyRecords: 2015-002368</t>
        </is>
      </c>
      <c r="L481" s="806" t="inlineStr">
        <is>
          <t>Leasehold (non-mineral; excluded from mineral NMA). All-section coverage. Gross=tract-map basis.</t>
        </is>
      </c>
      <c r="M481" s="806" t="inlineStr">
        <is>
          <t>Confirm lease effect</t>
        </is>
      </c>
      <c r="N481" s="806" t="n"/>
      <c r="O481" s="806" t="inlineStr">
        <is>
          <t>OUTSIDE LANDS</t>
        </is>
      </c>
      <c r="P481" s="807" t="inlineStr">
        <is>
          <t>Review — read instrument (type unclear)</t>
        </is>
      </c>
      <c r="Q481" s="808" t="inlineStr">
        <is>
          <t>Review</t>
        </is>
      </c>
      <c r="R481" s="809" t="inlineStr">
        <is>
          <t>Review</t>
        </is>
      </c>
      <c r="S481" s="809" t="inlineStr">
        <is>
          <t>Review</t>
        </is>
      </c>
      <c r="T481" s="810" t="inlineStr">
        <is>
          <t>Review</t>
        </is>
      </c>
      <c r="U481" s="814" t="inlineStr">
        <is>
          <t>Yes: 1, 8 (broad legal)</t>
        </is>
      </c>
      <c r="V481" s="815" t="inlineStr">
        <is>
          <t>Medium</t>
        </is>
      </c>
      <c r="W481" s="806" t="inlineStr">
        <is>
          <t>Review — no exact prior-grantee match</t>
        </is>
      </c>
      <c r="X481" s="806" t="inlineStr">
        <is>
          <t>Review</t>
        </is>
      </c>
      <c r="Y481" s="806" t="inlineStr">
        <is>
          <t>Interest amount needs review</t>
        </is>
      </c>
      <c r="Z481" s="806" t="inlineStr">
        <is>
          <t>Review</t>
        </is>
      </c>
      <c r="AA481" s="807" t="inlineStr">
        <is>
          <t>Memorandum — Enervest Energy Institutional to Enervest Energy Institutional (2302/507)</t>
        </is>
      </c>
      <c r="AB481" s="808" t="inlineStr">
        <is>
          <t>Needs source review: grantor source, interest amount, instrument type</t>
        </is>
      </c>
    </row>
    <row r="482" ht="108" customHeight="1">
      <c r="A482" s="806" t="inlineStr">
        <is>
          <t>2015-002369</t>
        </is>
      </c>
      <c r="B482" s="806" t="n"/>
      <c r="C482" s="806" t="inlineStr">
        <is>
          <t>Memorandum</t>
        </is>
      </c>
      <c r="D482" s="806" t="inlineStr">
        <is>
          <t>2302/512</t>
        </is>
      </c>
      <c r="E482" s="807" t="n">
        <v>42199</v>
      </c>
      <c r="F482" s="808" t="n">
        <v>42207</v>
      </c>
      <c r="G482" s="809" t="inlineStr">
        <is>
          <t>Enervest Energy Institutional Fund Xiii Wic, L.P.</t>
        </is>
      </c>
      <c r="H482" s="809" t="inlineStr">
        <is>
          <t>Enervest Energy Institutional Fund Xiii C., L.P.</t>
        </is>
      </c>
      <c r="I482" s="810" t="inlineStr">
        <is>
          <t>All of 31-12N-24W (AOL)</t>
        </is>
      </c>
      <c r="J482" s="816" t="inlineStr">
        <is>
          <t xml:space="preserve">A net profits overriding royalty interest (the "NPP") equal to ninety-eight and one-half percent (98.5%) of the net profits, </t>
        </is>
      </c>
      <c r="K482" s="815" t="inlineStr">
        <is>
          <t>OKCountyRecords: 2015-002369</t>
        </is>
      </c>
      <c r="L482" s="806" t="inlineStr">
        <is>
          <t>Leasehold (non-mineral; excluded from mineral NMA). All-section coverage. Gross=tract-map basis.</t>
        </is>
      </c>
      <c r="M482" s="806" t="inlineStr">
        <is>
          <t>Confirm lease effect</t>
        </is>
      </c>
      <c r="N482" s="806" t="n"/>
      <c r="O482" s="806" t="inlineStr">
        <is>
          <t>OUTSIDE LANDS</t>
        </is>
      </c>
      <c r="P482" s="807" t="inlineStr">
        <is>
          <t>Review — read instrument (type unclear)</t>
        </is>
      </c>
      <c r="Q482" s="808" t="inlineStr">
        <is>
          <t>Review</t>
        </is>
      </c>
      <c r="R482" s="809" t="inlineStr">
        <is>
          <t>Review</t>
        </is>
      </c>
      <c r="S482" s="809" t="inlineStr">
        <is>
          <t>Review</t>
        </is>
      </c>
      <c r="T482" s="810" t="inlineStr">
        <is>
          <t>Review</t>
        </is>
      </c>
      <c r="U482" s="816" t="inlineStr">
        <is>
          <t>Yes: 1, 8 (broad legal)</t>
        </is>
      </c>
      <c r="V482" s="815" t="inlineStr">
        <is>
          <t>Medium</t>
        </is>
      </c>
      <c r="W482" s="806" t="inlineStr">
        <is>
          <t>Review — no exact prior-grantee match</t>
        </is>
      </c>
      <c r="X482" s="806" t="inlineStr">
        <is>
          <t>Review</t>
        </is>
      </c>
      <c r="Y482" s="806" t="inlineStr">
        <is>
          <t>Interest amount needs review</t>
        </is>
      </c>
      <c r="Z482" s="806" t="inlineStr">
        <is>
          <t>Review</t>
        </is>
      </c>
      <c r="AA482" s="807" t="inlineStr">
        <is>
          <t>Memorandum — Enervest Energy Institutional to Enervest Energy Institutional (2302/512)</t>
        </is>
      </c>
      <c r="AB482" s="808" t="inlineStr">
        <is>
          <t>Needs source review: grantor source, interest amount, instrument type</t>
        </is>
      </c>
    </row>
    <row r="483" ht="84" customHeight="1">
      <c r="A483" s="806" t="inlineStr">
        <is>
          <t>2015-003023</t>
        </is>
      </c>
      <c r="B483" s="806" t="n"/>
      <c r="C483" s="806" t="inlineStr">
        <is>
          <t>Correction Memorandum of Conveyance</t>
        </is>
      </c>
      <c r="D483" s="806" t="inlineStr">
        <is>
          <t>2311/337</t>
        </is>
      </c>
      <c r="E483" s="807" t="n">
        <v>42199</v>
      </c>
      <c r="F483" s="808" t="n">
        <v>42285</v>
      </c>
      <c r="G483" s="809" t="inlineStr">
        <is>
          <t>EnerVest Energy Institutional Fund XIII-WIB, L.P.
c/o EnerVest, Ltd.</t>
        </is>
      </c>
      <c r="H483" s="809" t="inlineStr">
        <is>
          <t>EnerVest Energy Institutional Fund XIII-B, L.P.
c/o EnerVest, Ltd.</t>
        </is>
      </c>
      <c r="I483" s="810" t="inlineStr">
        <is>
          <t>All of 31-12N-24W (AOL)</t>
        </is>
      </c>
      <c r="J483" s="816" t="inlineStr">
        <is>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 Full recital in recorded instrument — see Link.</t>
        </is>
      </c>
      <c r="K483" s="815" t="inlineStr">
        <is>
          <t>OKCountyRecords: 2015-003023</t>
        </is>
      </c>
      <c r="L483" s="806" t="inlineStr">
        <is>
          <t>Mineral; confirm conveyed amount from instrument image. All-section coverage. Gross=tract-map basis.</t>
        </is>
      </c>
      <c r="M483" s="806" t="inlineStr">
        <is>
          <t>REVIEW</t>
        </is>
      </c>
      <c r="N483" s="806" t="inlineStr">
        <is>
          <t>Confirm whether row conveys mineral interest</t>
        </is>
      </c>
      <c r="O483" s="806" t="inlineStr">
        <is>
          <t>OUTSIDE LANDS</t>
        </is>
      </c>
      <c r="P483" s="807" t="inlineStr">
        <is>
          <t>Chain — deed (confirm minerals vs surface from instrument)</t>
        </is>
      </c>
      <c r="Q483" s="808" t="inlineStr">
        <is>
          <t>Yes</t>
        </is>
      </c>
      <c r="R483" s="809" t="inlineStr">
        <is>
          <t>No</t>
        </is>
      </c>
      <c r="S483" s="809" t="inlineStr">
        <is>
          <t>Review</t>
        </is>
      </c>
      <c r="T483" s="810" t="inlineStr">
        <is>
          <t>No</t>
        </is>
      </c>
      <c r="U483" s="816" t="inlineStr">
        <is>
          <t>Yes: 1, 8 (broad legal)</t>
        </is>
      </c>
      <c r="V483" s="815" t="inlineStr">
        <is>
          <t>Medium</t>
        </is>
      </c>
      <c r="W483" s="806" t="inlineStr">
        <is>
          <t>Review — no exact prior-grantee match</t>
        </is>
      </c>
      <c r="X483" s="806" t="inlineStr">
        <is>
          <t>Review</t>
        </is>
      </c>
      <c r="Y483" s="806" t="inlineStr">
        <is>
          <t>Interest amount needs review</t>
        </is>
      </c>
      <c r="Z483" s="806" t="inlineStr">
        <is>
          <t>Review</t>
        </is>
      </c>
      <c r="AA483" s="807" t="inlineStr">
        <is>
          <t>Correction Memorandum of Conveya — EnerVest Energy Institutional to EnerVest Energy Institutional (2311/337)</t>
        </is>
      </c>
      <c r="AB483" s="808" t="inlineStr">
        <is>
          <t>Needs source review: grantor source, interest amount</t>
        </is>
      </c>
    </row>
    <row r="484" ht="84" customHeight="1">
      <c r="A484" s="806" t="inlineStr">
        <is>
          <t>2015-003022</t>
        </is>
      </c>
      <c r="B484" s="806" t="n"/>
      <c r="C484" s="806" t="inlineStr">
        <is>
          <t>Correction Memorandum of Conveyance</t>
        </is>
      </c>
      <c r="D484" s="806" t="inlineStr">
        <is>
          <t>2311/333</t>
        </is>
      </c>
      <c r="E484" s="808" t="n">
        <v>42199</v>
      </c>
      <c r="F484" s="808" t="n">
        <v>42285</v>
      </c>
      <c r="G484" s="809" t="inlineStr">
        <is>
          <t>EnerVest Energy Institutional Fund XIII-WIC, L.P.
c/o EnerVest, Ltd.</t>
        </is>
      </c>
      <c r="H484" s="809" t="inlineStr">
        <is>
          <t>EnerVest Energy Institutional Fund XIII-C, L.P.
c/o EnerVest, Ltd.</t>
        </is>
      </c>
      <c r="I484" s="810" t="inlineStr">
        <is>
          <t>All of 31-12N-24W (AOL)</t>
        </is>
      </c>
      <c r="J484" s="811" t="inlineStr">
        <is>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 Full recital in recorded instrument — see Link.</t>
        </is>
      </c>
      <c r="K484" s="815" t="inlineStr">
        <is>
          <t>OKCountyRecords: 2015-003022</t>
        </is>
      </c>
      <c r="L484" s="806" t="inlineStr">
        <is>
          <t>Mineral; confirm conveyed amount from instrument image. All-section coverage. Gross=tract-map basis.</t>
        </is>
      </c>
      <c r="M484" s="806" t="inlineStr">
        <is>
          <t>REVIEW</t>
        </is>
      </c>
      <c r="N484" s="806" t="inlineStr">
        <is>
          <t>Confirm whether row conveys mineral interest</t>
        </is>
      </c>
      <c r="O484" s="806" t="inlineStr">
        <is>
          <t>OUTSIDE LANDS</t>
        </is>
      </c>
      <c r="P484" s="808" t="inlineStr">
        <is>
          <t>Chain — deed (confirm minerals vs surface from instrument)</t>
        </is>
      </c>
      <c r="Q484" s="808" t="inlineStr">
        <is>
          <t>Yes</t>
        </is>
      </c>
      <c r="R484" s="809" t="inlineStr">
        <is>
          <t>No</t>
        </is>
      </c>
      <c r="S484" s="809" t="inlineStr">
        <is>
          <t>Review</t>
        </is>
      </c>
      <c r="T484" s="810" t="inlineStr">
        <is>
          <t>No</t>
        </is>
      </c>
      <c r="U484" s="811" t="inlineStr">
        <is>
          <t>Yes: 1, 8 (broad legal)</t>
        </is>
      </c>
      <c r="V484" s="815" t="inlineStr">
        <is>
          <t>Medium</t>
        </is>
      </c>
      <c r="W484" s="806" t="inlineStr">
        <is>
          <t>Review — no exact prior-grantee match</t>
        </is>
      </c>
      <c r="X484" s="806" t="inlineStr">
        <is>
          <t>Review</t>
        </is>
      </c>
      <c r="Y484" s="806" t="inlineStr">
        <is>
          <t>Interest amount needs review</t>
        </is>
      </c>
      <c r="Z484" s="806" t="inlineStr">
        <is>
          <t>Review</t>
        </is>
      </c>
      <c r="AA484" s="808" t="inlineStr">
        <is>
          <t>Correction Memorandum of Conveya — EnerVest Energy Institutional to EnerVest Energy Institutional (2311/333)</t>
        </is>
      </c>
      <c r="AB484" s="808" t="inlineStr">
        <is>
          <t>Needs source review: grantor source, interest amount</t>
        </is>
      </c>
    </row>
    <row r="485" ht="72" customHeight="1">
      <c r="A485" s="806" t="inlineStr">
        <is>
          <t>2015-002791</t>
        </is>
      </c>
      <c r="B485" s="818" t="n"/>
      <c r="C485" s="818" t="inlineStr">
        <is>
          <t>MD</t>
        </is>
      </c>
      <c r="D485" s="818" t="inlineStr">
        <is>
          <t>2309/236</t>
        </is>
      </c>
      <c r="E485" s="819" t="n">
        <v>42242</v>
      </c>
      <c r="F485" s="808" t="n">
        <v>42255</v>
      </c>
      <c r="G485" s="813" t="inlineStr">
        <is>
          <t>Jinkee D. Acuero Fuchs,
William Jesse Fuchs</t>
        </is>
      </c>
      <c r="H485" s="813" t="inlineStr">
        <is>
          <t>Jesse William Fuchs and Jinkee
D. Acuero Fuchs, as Trustees under the Declaration of Trust
10009 E. Franklin Rd.
Rorman, OK 73026</t>
        </is>
      </c>
      <c r="I485" s="810" t="inlineStr">
        <is>
          <t>NW/4 SW/4, S/2 SE/4, SW/4 NE/4 of 31-12N-24W (AOL)</t>
        </is>
      </c>
      <c r="J485" s="811" t="inlineStr">
        <is>
          <t>An undivided 22.915741/791.47 interest in all of the oil, gas and other minerals in and under 2 sections</t>
        </is>
      </c>
      <c r="K485" s="815" t="inlineStr">
        <is>
          <t>OKCountyRecords: 2015-002791</t>
        </is>
      </c>
      <c r="L485" s="806" t="inlineStr">
        <is>
          <t>Mineral; basis Conv Amt(dec). Gross=tract-map basis.</t>
        </is>
      </c>
      <c r="M485" s="818" t="inlineStr">
        <is>
          <t>CURRENT OWNER SOURCE</t>
        </is>
      </c>
      <c r="N485" s="818" t="n"/>
      <c r="O485" s="818" t="inlineStr">
        <is>
          <t>OUTSIDE LANDS</t>
        </is>
      </c>
      <c r="P485" s="819" t="inlineStr">
        <is>
          <t>Chain — minerals</t>
        </is>
      </c>
      <c r="Q485" s="808" t="inlineStr">
        <is>
          <t>Yes</t>
        </is>
      </c>
      <c r="R485" s="813" t="inlineStr">
        <is>
          <t>No</t>
        </is>
      </c>
      <c r="S485" s="813" t="inlineStr">
        <is>
          <t>Yes</t>
        </is>
      </c>
      <c r="T485" s="810" t="inlineStr">
        <is>
          <t>No</t>
        </is>
      </c>
      <c r="U485" s="811" t="inlineStr">
        <is>
          <t>Legal maps to 2, 9; helper says 2, 6</t>
        </is>
      </c>
      <c r="V485" s="815" t="inlineStr">
        <is>
          <t>Review</t>
        </is>
      </c>
      <c r="W485" s="806" t="inlineStr">
        <is>
          <t>Review — no exact prior-grantee match</t>
        </is>
      </c>
      <c r="X485" s="818" t="inlineStr">
        <is>
          <t>Review</t>
        </is>
      </c>
      <c r="Y485" s="818" t="inlineStr">
        <is>
          <t>Candidate 0.0289533917899605 (helper — confirm from image)</t>
        </is>
      </c>
      <c r="Z485" s="818" t="inlineStr">
        <is>
          <t>Medium — helper value</t>
        </is>
      </c>
      <c r="AA485" s="819" t="inlineStr">
        <is>
          <t>Mineral Deed — Jinkee D. Acuero Fuchs, to Jesse William Fuchs and Jinkee (2309/236)</t>
        </is>
      </c>
      <c r="AB485" s="808" t="inlineStr">
        <is>
          <t>Needs source review: tract, grantor source</t>
        </is>
      </c>
    </row>
    <row r="486" ht="72" customHeight="1">
      <c r="A486" s="806" t="inlineStr">
        <is>
          <t>2016-001244</t>
        </is>
      </c>
      <c r="B486" s="806" t="n"/>
      <c r="C486" s="806" t="inlineStr">
        <is>
          <t>Memorandum of Trust</t>
        </is>
      </c>
      <c r="D486" s="806" t="inlineStr">
        <is>
          <t>2332/223</t>
        </is>
      </c>
      <c r="E486" s="807" t="n">
        <v>42255</v>
      </c>
      <c r="F486" s="808" t="n">
        <v>42513</v>
      </c>
      <c r="G486" s="809" t="inlineStr">
        <is>
          <t>Jesse William Fuchs,
Jinkee D. Acuero Fuchs</t>
        </is>
      </c>
      <c r="H486" s="809" t="inlineStr">
        <is>
          <t>Jesse William Trust Fuchs,
Jinkee D. Acuero Fuchs, Trust</t>
        </is>
      </c>
      <c r="I486" s="810" t="inlineStr">
        <is>
          <t>NW/4 SW/4, S/2 SE/4, SW/4 NE/4 of 31-12N-24W (AOL)</t>
        </is>
      </c>
      <c r="J486" s="814" t="inlineStr">
        <is>
          <t>Trust</t>
        </is>
      </c>
      <c r="K486" s="815" t="inlineStr">
        <is>
          <t>OKCountyRecords: 2016-001244</t>
        </is>
      </c>
      <c r="L486" s="806" t="inlineStr">
        <is>
          <t>Leasehold (non-mineral; excluded from mineral NMA). Gross=tract-map basis.</t>
        </is>
      </c>
      <c r="M486" s="806" t="n"/>
      <c r="N486" s="806" t="n"/>
      <c r="O486" s="806" t="inlineStr">
        <is>
          <t>OUTSIDE LANDS</t>
        </is>
      </c>
      <c r="P486" s="807" t="inlineStr">
        <is>
          <t>Chain — title support (succession/entity/probate)</t>
        </is>
      </c>
      <c r="Q486" s="808" t="inlineStr">
        <is>
          <t>Yes</t>
        </is>
      </c>
      <c r="R486" s="809" t="inlineStr">
        <is>
          <t>No</t>
        </is>
      </c>
      <c r="S486" s="809" t="inlineStr">
        <is>
          <t>Yes</t>
        </is>
      </c>
      <c r="T486" s="810" t="inlineStr">
        <is>
          <t>No</t>
        </is>
      </c>
      <c r="U486" s="814" t="inlineStr">
        <is>
          <t>Legal maps to 2, 9; helper says 2, 6</t>
        </is>
      </c>
      <c r="V486" s="815" t="inlineStr">
        <is>
          <t>Review</t>
        </is>
      </c>
      <c r="W486" s="806" t="inlineStr">
        <is>
          <t>Yes — prior grantee match</t>
        </is>
      </c>
      <c r="X486" s="806" t="inlineStr">
        <is>
          <t>Review</t>
        </is>
      </c>
      <c r="Y486" s="806" t="inlineStr">
        <is>
          <t>Interest amount needs review</t>
        </is>
      </c>
      <c r="Z486" s="806" t="inlineStr">
        <is>
          <t>Review</t>
        </is>
      </c>
      <c r="AA486" s="807" t="inlineStr">
        <is>
          <t>Memorandum of Trust — Jesse William Fuchs, to Jesse William Trust Fuchs, (2332/223)</t>
        </is>
      </c>
      <c r="AB486" s="808" t="inlineStr">
        <is>
          <t>Needs source review: tract, interest amount</t>
        </is>
      </c>
    </row>
    <row r="487" ht="48" customHeight="1">
      <c r="A487" s="806" t="inlineStr">
        <is>
          <t>2015-003284</t>
        </is>
      </c>
      <c r="B487" s="806" t="n"/>
      <c r="C487" s="806" t="inlineStr">
        <is>
          <t>MD</t>
        </is>
      </c>
      <c r="D487" s="806" t="inlineStr">
        <is>
          <t>2315/42</t>
        </is>
      </c>
      <c r="E487" s="807" t="n">
        <v>42305</v>
      </c>
      <c r="F487" s="808" t="n">
        <v>42313</v>
      </c>
      <c r="G487" s="809" t="inlineStr">
        <is>
          <t>Lighthouse Point, LLC</t>
        </is>
      </c>
      <c r="H487" s="809" t="inlineStr">
        <is>
          <t>Greystone Energy &amp; Minerals, LLC</t>
        </is>
      </c>
      <c r="I487" s="813" t="inlineStr">
        <is>
          <t>NW/4 SE/4, S/2 SE/4, SW/4 NE/4 of 31-12N-24W (AOL)</t>
        </is>
      </c>
      <c r="J487" s="811" t="inlineStr">
        <is>
          <t>3 NMA in 31-12N-24W
A total of Twenty Five and 7,225/10,000ths net mineral acres (25.7225) of Grantor's right, title and interest in and to all of the oil, gas and other minerals in and under 3 sections</t>
        </is>
      </c>
      <c r="K487" s="815" t="inlineStr">
        <is>
          <t>OKCountyRecords: 2015-003284</t>
        </is>
      </c>
      <c r="L487" s="806" t="inlineStr">
        <is>
          <t>Mineral; basis Conv Amt(dec). Gross=tract-map basis.</t>
        </is>
      </c>
      <c r="M487" s="806" t="inlineStr">
        <is>
          <t>CURRENT OWNER SOURCE</t>
        </is>
      </c>
      <c r="N487" s="806" t="inlineStr">
        <is>
          <t>Conveys 3 NMA per notes; conv. dec = 3/gross. Verify denominator/tract from image.</t>
        </is>
      </c>
      <c r="O487" s="806" t="inlineStr">
        <is>
          <t>OUTSIDE LANDS</t>
        </is>
      </c>
      <c r="P487" s="807" t="inlineStr">
        <is>
          <t>Chain — minerals</t>
        </is>
      </c>
      <c r="Q487" s="808" t="inlineStr">
        <is>
          <t>Yes</t>
        </is>
      </c>
      <c r="R487" s="809" t="inlineStr">
        <is>
          <t>No</t>
        </is>
      </c>
      <c r="S487" s="809" t="inlineStr">
        <is>
          <t>Yes</t>
        </is>
      </c>
      <c r="T487" s="813" t="inlineStr">
        <is>
          <t>No</t>
        </is>
      </c>
      <c r="U487" s="814" t="inlineStr">
        <is>
          <t>Yes: 2 (legal supports)</t>
        </is>
      </c>
      <c r="V487" s="815" t="inlineStr">
        <is>
          <t>High</t>
        </is>
      </c>
      <c r="W487" s="806" t="inlineStr">
        <is>
          <t>Yes — prior grantee match</t>
        </is>
      </c>
      <c r="X487" s="806" t="inlineStr">
        <is>
          <t>Yes — on Tract 2 owner list</t>
        </is>
      </c>
      <c r="Y487" s="806" t="inlineStr">
        <is>
          <t>Candidate 0.01875 (helper — confirm from image)</t>
        </is>
      </c>
      <c r="Z487" s="806" t="inlineStr">
        <is>
          <t>Medium — helper value</t>
        </is>
      </c>
      <c r="AA487" s="807" t="inlineStr">
        <is>
          <t>Mineral Deed — Lighthouse Point, LLC to Greystone Energy &amp; Minerals, L (2315/42)</t>
        </is>
      </c>
      <c r="AB487" s="808" t="n"/>
    </row>
    <row r="488" ht="84" customHeight="1">
      <c r="A488" s="806" t="inlineStr">
        <is>
          <t>2016-001883</t>
        </is>
      </c>
      <c r="B488" s="806" t="n">
        <v>45</v>
      </c>
      <c r="C488" s="806" t="inlineStr">
        <is>
          <t>ASSN</t>
        </is>
      </c>
      <c r="D488" s="806" t="inlineStr">
        <is>
          <t>2343/1</t>
        </is>
      </c>
      <c r="E488" s="807" t="n">
        <v>42370</v>
      </c>
      <c r="F488" s="808" t="n">
        <v>42593</v>
      </c>
      <c r="G488" s="809" t="inlineStr">
        <is>
          <t>Devon Energy Production Co.</t>
        </is>
      </c>
      <c r="H488" s="809" t="inlineStr">
        <is>
          <t>Tecolote Holdings, LLC</t>
        </is>
      </c>
      <c r="I488" s="813" t="inlineStr">
        <is>
          <t>All of 31-12N-24W (AOL)</t>
        </is>
      </c>
      <c r="J488" s="814" t="inlineStr">
        <is>
          <t>ARTI</t>
        </is>
      </c>
      <c r="K488" s="815" t="inlineStr">
        <is>
          <t>OKCountyRecords: 2016-001883</t>
        </is>
      </c>
      <c r="L488" s="806" t="inlineStr">
        <is>
          <t>Leasehold (non-mineral; excluded from mineral NMA). All-section coverage. Gross=tract-map basis.</t>
        </is>
      </c>
      <c r="M488" s="806" t="inlineStr">
        <is>
          <t>CURRENT LEASE SOURCE</t>
        </is>
      </c>
      <c r="N488" s="806" t="n"/>
      <c r="O488" s="806" t="inlineStr">
        <is>
          <t>OUTSIDE LANDS</t>
        </is>
      </c>
      <c r="P488" s="807" t="inlineStr">
        <is>
          <t>Chain — assignment (WI or minerals — read granting clause)</t>
        </is>
      </c>
      <c r="Q488" s="808" t="inlineStr">
        <is>
          <t>Review</t>
        </is>
      </c>
      <c r="R488" s="809" t="inlineStr">
        <is>
          <t>Yes</t>
        </is>
      </c>
      <c r="S488" s="809" t="inlineStr">
        <is>
          <t>Review</t>
        </is>
      </c>
      <c r="T488" s="813" t="inlineStr">
        <is>
          <t>Yes</t>
        </is>
      </c>
      <c r="U488" s="814" t="inlineStr">
        <is>
          <t>Yes: 1, 8 (broad legal)</t>
        </is>
      </c>
      <c r="V488" s="815" t="inlineStr">
        <is>
          <t>Medium</t>
        </is>
      </c>
      <c r="W488" s="806" t="inlineStr">
        <is>
          <t>Review — no exact prior-grantee match</t>
        </is>
      </c>
      <c r="X488" s="806" t="inlineStr">
        <is>
          <t>Review</t>
        </is>
      </c>
      <c r="Y488" s="806" t="inlineStr">
        <is>
          <t>Interest amount needs review</t>
        </is>
      </c>
      <c r="Z488" s="806" t="inlineStr">
        <is>
          <t>Review</t>
        </is>
      </c>
      <c r="AA488" s="807" t="inlineStr">
        <is>
          <t>Assignment — Devon Energy Production Co. to Tecolote Holdings, LLC (2343/1)</t>
        </is>
      </c>
      <c r="AB488" s="808" t="inlineStr">
        <is>
          <t>Needs source review: grantor source, interest amount</t>
        </is>
      </c>
    </row>
    <row r="489" ht="60" customHeight="1">
      <c r="A489" s="806" t="inlineStr">
        <is>
          <t>2016-001882</t>
        </is>
      </c>
      <c r="B489" s="806" t="n">
        <v>43</v>
      </c>
      <c r="C489" s="806" t="inlineStr">
        <is>
          <t>QCMD</t>
        </is>
      </c>
      <c r="D489" s="806" t="inlineStr">
        <is>
          <t>2342/219</t>
        </is>
      </c>
      <c r="E489" s="807" t="n">
        <v>42370</v>
      </c>
      <c r="F489" s="808" t="n">
        <v>42593</v>
      </c>
      <c r="G489" s="809" t="inlineStr">
        <is>
          <t>Devon Energy Production Company, L.P., an Oklahoma limited partnership</t>
        </is>
      </c>
      <c r="H489" s="809" t="inlineStr">
        <is>
          <t>Tecolote Holdings, LLC, a Delaware limited liability
company</t>
        </is>
      </c>
      <c r="I489" s="813" t="inlineStr">
        <is>
          <t>N/2 NE/4, W/2 NW/4 of 31-12N-24W (AOL)</t>
        </is>
      </c>
      <c r="J489" s="814" t="inlineStr">
        <is>
          <t>all of Grantor's right, title and interest in and to the oil, gas and other minerals</t>
        </is>
      </c>
      <c r="K489" s="815" t="inlineStr">
        <is>
          <t>OKCountyRecords: 2016-001882</t>
        </is>
      </c>
      <c r="L489" s="806" t="inlineStr">
        <is>
          <t>Mineral; basis Conv Amt(dec). Gross=tract-map basis.</t>
        </is>
      </c>
      <c r="M489" s="806" t="inlineStr">
        <is>
          <t>REVIEW</t>
        </is>
      </c>
      <c r="N489" s="806" t="inlineStr">
        <is>
          <t>SOURCE: conveyed amount parsed from Notes as ARTI</t>
        </is>
      </c>
      <c r="O489" s="806" t="inlineStr">
        <is>
          <t>OUTSIDE LANDS</t>
        </is>
      </c>
      <c r="P489" s="807" t="inlineStr">
        <is>
          <t>Chain — minerals</t>
        </is>
      </c>
      <c r="Q489" s="808" t="inlineStr">
        <is>
          <t>Yes</t>
        </is>
      </c>
      <c r="R489" s="809" t="inlineStr">
        <is>
          <t>No</t>
        </is>
      </c>
      <c r="S489" s="809" t="inlineStr">
        <is>
          <t>Yes</t>
        </is>
      </c>
      <c r="T489" s="813" t="inlineStr">
        <is>
          <t>No</t>
        </is>
      </c>
      <c r="U489" s="814" t="inlineStr">
        <is>
          <t>Yes: 1, 5 (legal supports)</t>
        </is>
      </c>
      <c r="V489" s="815" t="inlineStr">
        <is>
          <t>High</t>
        </is>
      </c>
      <c r="W489" s="806" t="inlineStr">
        <is>
          <t>Review — no exact prior-grantee match</t>
        </is>
      </c>
      <c r="X489" s="806" t="inlineStr">
        <is>
          <t>Review</t>
        </is>
      </c>
      <c r="Y489" s="806" t="inlineStr">
        <is>
          <t>Candidate 1 (helper — confirm from image)</t>
        </is>
      </c>
      <c r="Z489" s="806" t="inlineStr">
        <is>
          <t>Medium — helper value</t>
        </is>
      </c>
      <c r="AA489" s="807" t="inlineStr">
        <is>
          <t>Quit Claim Mineral Deed — Devon Energy Production Compan to Tecolote Holdings, LLC, a Dela (2342/219)</t>
        </is>
      </c>
      <c r="AB489" s="808" t="inlineStr">
        <is>
          <t>Needs source review: grantor source</t>
        </is>
      </c>
    </row>
    <row r="490" ht="108" customHeight="1">
      <c r="A490" s="806" t="inlineStr">
        <is>
          <t>2016-002793</t>
        </is>
      </c>
      <c r="B490" s="806" t="n">
        <v>46</v>
      </c>
      <c r="C490" s="806" t="inlineStr">
        <is>
          <t>ASSN</t>
        </is>
      </c>
      <c r="D490" s="806" t="inlineStr">
        <is>
          <t>2354/229</t>
        </is>
      </c>
      <c r="E490" s="807" t="n">
        <v>42673</v>
      </c>
      <c r="F490" s="808" t="n">
        <v>42719</v>
      </c>
      <c r="G490" s="809" t="inlineStr">
        <is>
          <t>Hefner Company, Inc.</t>
        </is>
      </c>
      <c r="H490" s="809" t="inlineStr">
        <is>
          <t>Cheyenne Resources, LLC</t>
        </is>
      </c>
      <c r="I490" s="810" t="inlineStr">
        <is>
          <t>All of 31-12N-24W (AOL)</t>
        </is>
      </c>
      <c r="J490" s="816" t="inlineStr">
        <is>
          <t>ARTI</t>
        </is>
      </c>
      <c r="K490" s="815" t="inlineStr">
        <is>
          <t>63e8b9a8d056433a9994fe46ca85076b.pdf | OKCountyRecords: 2016-002793</t>
        </is>
      </c>
      <c r="L490" s="806" t="inlineStr">
        <is>
          <t>Leasehold (non-mineral; excluded from mineral NMA). All-section coverage. Gross=tract-map basis.</t>
        </is>
      </c>
      <c r="M490" s="806" t="inlineStr">
        <is>
          <t>CURRENT LEASE SOURCE</t>
        </is>
      </c>
      <c r="N490" s="806" t="n"/>
      <c r="O490" s="806" t="inlineStr">
        <is>
          <t>OUTSIDE LANDS</t>
        </is>
      </c>
      <c r="P490" s="807" t="inlineStr">
        <is>
          <t>Chain — assignment (WI or minerals — read granting clause)</t>
        </is>
      </c>
      <c r="Q490" s="808" t="inlineStr">
        <is>
          <t>Review</t>
        </is>
      </c>
      <c r="R490" s="809" t="inlineStr">
        <is>
          <t>Yes</t>
        </is>
      </c>
      <c r="S490" s="809" t="inlineStr">
        <is>
          <t>Review</t>
        </is>
      </c>
      <c r="T490" s="810" t="inlineStr">
        <is>
          <t>Yes</t>
        </is>
      </c>
      <c r="U490" s="816" t="inlineStr">
        <is>
          <t>Yes: 1, 8 (broad legal)</t>
        </is>
      </c>
      <c r="V490" s="815" t="inlineStr">
        <is>
          <t>Medium</t>
        </is>
      </c>
      <c r="W490" s="806" t="inlineStr">
        <is>
          <t>Yes — prior grantee match</t>
        </is>
      </c>
      <c r="X490" s="806" t="inlineStr">
        <is>
          <t>Review</t>
        </is>
      </c>
      <c r="Y490" s="806" t="inlineStr">
        <is>
          <t>Interest amount needs review</t>
        </is>
      </c>
      <c r="Z490" s="806" t="inlineStr">
        <is>
          <t>Review</t>
        </is>
      </c>
      <c r="AA490" s="807" t="inlineStr">
        <is>
          <t>Assignment — Hefner Company, Inc. to Cheyenne Resources, LLC (2354/229)</t>
        </is>
      </c>
      <c r="AB490" s="808" t="inlineStr">
        <is>
          <t>Needs source review: interest amount</t>
        </is>
      </c>
    </row>
    <row r="491" ht="84" customHeight="1">
      <c r="A491" s="806" t="inlineStr">
        <is>
          <t>2017-000083</t>
        </is>
      </c>
      <c r="B491" s="806" t="n">
        <v>48</v>
      </c>
      <c r="C491" s="806" t="inlineStr">
        <is>
          <t>ASSN</t>
        </is>
      </c>
      <c r="D491" s="806" t="inlineStr">
        <is>
          <t>2356/399</t>
        </is>
      </c>
      <c r="E491" s="807" t="n">
        <v>42682</v>
      </c>
      <c r="F491" s="808" t="n">
        <v>42752</v>
      </c>
      <c r="G491" s="809" t="inlineStr">
        <is>
          <t>Geodyne Resources, Inc.,
Samson Lone Star, LLC,
Samson Resources Company</t>
        </is>
      </c>
      <c r="H491" s="809" t="inlineStr">
        <is>
          <t>Fairway Resources III, LLC</t>
        </is>
      </c>
      <c r="I491" s="810" t="inlineStr">
        <is>
          <t>LALEXANDER of 31-12N-24W (AOL)</t>
        </is>
      </c>
      <c r="J491" s="814" t="inlineStr">
        <is>
          <t>ARTI</t>
        </is>
      </c>
      <c r="K491" s="815" t="inlineStr">
        <is>
          <t>OKCountyRecords: 2017-000083</t>
        </is>
      </c>
      <c r="L491" s="806" t="inlineStr">
        <is>
          <t>Leasehold (non-mineral; excluded from mineral NMA). All-section coverage. Gross=tract-map basis.</t>
        </is>
      </c>
      <c r="M491" s="806" t="inlineStr">
        <is>
          <t>CURRENT LEASE SOURCE</t>
        </is>
      </c>
      <c r="N491" s="806" t="n"/>
      <c r="O491" s="806" t="inlineStr">
        <is>
          <t>OUTSIDE LANDS</t>
        </is>
      </c>
      <c r="P491" s="807" t="inlineStr">
        <is>
          <t>Chain — assignment (WI or minerals — read granting clause)</t>
        </is>
      </c>
      <c r="Q491" s="808" t="inlineStr">
        <is>
          <t>Review</t>
        </is>
      </c>
      <c r="R491" s="809" t="inlineStr">
        <is>
          <t>Yes</t>
        </is>
      </c>
      <c r="S491" s="809" t="inlineStr">
        <is>
          <t>Review</t>
        </is>
      </c>
      <c r="T491" s="810" t="inlineStr">
        <is>
          <t>Yes</t>
        </is>
      </c>
      <c r="U491" s="814" t="inlineStr">
        <is>
          <t>Yes: 1, 8 (broad legal)</t>
        </is>
      </c>
      <c r="V491" s="815" t="inlineStr">
        <is>
          <t>Medium</t>
        </is>
      </c>
      <c r="W491" s="806" t="inlineStr">
        <is>
          <t>Review — no exact prior-grantee match</t>
        </is>
      </c>
      <c r="X491" s="806" t="inlineStr">
        <is>
          <t>Review</t>
        </is>
      </c>
      <c r="Y491" s="806" t="inlineStr">
        <is>
          <t>Interest amount needs review</t>
        </is>
      </c>
      <c r="Z491" s="806" t="inlineStr">
        <is>
          <t>Review</t>
        </is>
      </c>
      <c r="AA491" s="807" t="inlineStr">
        <is>
          <t>Assignment — Geodyne Resources, Inc., to Fairway Resources III, LLC (2356/399)</t>
        </is>
      </c>
      <c r="AB491" s="808" t="inlineStr">
        <is>
          <t>Needs source review: grantor source, interest amount</t>
        </is>
      </c>
    </row>
    <row r="492" ht="96" customHeight="1">
      <c r="A492" s="806" t="inlineStr">
        <is>
          <t>2017-000951</t>
        </is>
      </c>
      <c r="B492" s="806" t="n"/>
      <c r="C492" s="806" t="inlineStr">
        <is>
          <t>MD</t>
        </is>
      </c>
      <c r="D492" s="806" t="inlineStr">
        <is>
          <t>2365/338</t>
        </is>
      </c>
      <c r="E492" s="807" t="n">
        <v>42855</v>
      </c>
      <c r="F492" s="808" t="n">
        <v>42858</v>
      </c>
      <c r="G492" s="809" t="inlineStr">
        <is>
          <t>Ella Pearl Kirk</t>
        </is>
      </c>
      <c r="H492" s="809" t="inlineStr">
        <is>
          <t>Calvin Wayne Kirk
Box 524
Cheyenne, Oklahoma 73628</t>
        </is>
      </c>
      <c r="I492" s="810" t="inlineStr">
        <is>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is>
      </c>
      <c r="J492" s="814" t="inlineStr">
        <is>
          <t>An undivided 2.2 acre interest, more or less, in the OIL, GAS and OTHER MINERALS</t>
        </is>
      </c>
      <c r="K492" s="815" t="inlineStr">
        <is>
          <t>OKCountyRecords: 2017-000951</t>
        </is>
      </c>
      <c r="L492" s="806" t="inlineStr">
        <is>
          <t>Mineral; 2.20 NMA conveyed (deed notes: 'undivided 2.2 acre interest') in the South 51 M&amp;B = Tract 9. Gross corrected from All(1-8)/640 to 51 (non-additive overlay). Interest decimal = 2.2/51 so TOTAL Net Ac = 2.20.</t>
        </is>
      </c>
      <c r="M492" s="806" t="inlineStr">
        <is>
          <t>OK</t>
        </is>
      </c>
      <c r="N492" s="806" t="inlineStr">
        <is>
          <t>Ella Pearl Kirk conveyed 2.20 NMA to Calvin Wayne Kirk; remaining 48.80 ac retained by Ella Pearl Kirk / estate (heirship to Confirm S image 2017-000951 / Bk 2365/338 + probate). Posted to Tract 9 grid &amp; Title!B115-B116. Gross corrected to 51 (South 51 overlay); Tract 9 is NON-ADDITIVE — not added to the 640-ac section total.</t>
        </is>
      </c>
      <c r="O492" s="806" t="inlineStr">
        <is>
          <t>MINERAL DEED</t>
        </is>
      </c>
      <c r="P492" s="807" t="inlineStr">
        <is>
          <t>Chain — minerals</t>
        </is>
      </c>
      <c r="Q492" s="808" t="inlineStr">
        <is>
          <t>Yes</t>
        </is>
      </c>
      <c r="R492" s="809" t="inlineStr">
        <is>
          <t>No</t>
        </is>
      </c>
      <c r="S492" s="809" t="inlineStr">
        <is>
          <t>Yes</t>
        </is>
      </c>
      <c r="T492" s="810" t="inlineStr">
        <is>
          <t>No</t>
        </is>
      </c>
      <c r="U492" s="814" t="inlineStr">
        <is>
          <t>Yes: 9 (broad legal)</t>
        </is>
      </c>
      <c r="V492" s="815" t="inlineStr">
        <is>
          <t>Medium</t>
        </is>
      </c>
      <c r="W492" s="806" t="inlineStr">
        <is>
          <t>Review — no exact prior-grantee match</t>
        </is>
      </c>
      <c r="X492" s="806" t="inlineStr">
        <is>
          <t>Review</t>
        </is>
      </c>
      <c r="Y492" s="806" t="inlineStr">
        <is>
          <t>Candidate 0.0431372549019608 (helper — confirm from image)</t>
        </is>
      </c>
      <c r="Z492" s="806" t="inlineStr">
        <is>
          <t>Medium — helper value</t>
        </is>
      </c>
      <c r="AA492" s="807" t="inlineStr">
        <is>
          <t>Mineral Deed — Ella Pearl Kirk to Calvin Wayne Kirk (2365/338)</t>
        </is>
      </c>
      <c r="AB492" s="808" t="inlineStr">
        <is>
          <t>Needs source review: grantor source</t>
        </is>
      </c>
    </row>
    <row r="493" ht="108" customHeight="1">
      <c r="A493" s="806" t="inlineStr">
        <is>
          <t>2017-001403</t>
        </is>
      </c>
      <c r="B493" s="806" t="n"/>
      <c r="C493" s="806" t="inlineStr">
        <is>
          <t>Change of Address</t>
        </is>
      </c>
      <c r="D493" s="806" t="inlineStr">
        <is>
          <t>2370/359</t>
        </is>
      </c>
      <c r="E493" s="807" t="n">
        <v>42924</v>
      </c>
      <c r="F493" s="808" t="n">
        <v>42930</v>
      </c>
      <c r="G493" s="809" t="inlineStr">
        <is>
          <t>King Exploration</t>
        </is>
      </c>
      <c r="H493" s="809" t="inlineStr">
        <is>
          <t>The Public</t>
        </is>
      </c>
      <c r="I493" s="810" t="inlineStr">
        <is>
          <t>All of 31-12N-24W (AOL)</t>
        </is>
      </c>
      <c r="J493" s="814" t="inlineStr">
        <is>
          <t>Change of address of record only, no effect on mineral or title ownership.</t>
        </is>
      </c>
      <c r="K493" s="815" t="inlineStr">
        <is>
          <t>63e8b9a8d056433a9994fe46ca85076b.pdf | OKCountyRecords: 2017-001403</t>
        </is>
      </c>
      <c r="L493" s="806" t="inlineStr">
        <is>
          <t>Other (non-mineral; excluded from mineral NMA). All-section coverage. Gross=tract-map basis.</t>
        </is>
      </c>
      <c r="M493" s="806" t="inlineStr">
        <is>
          <t>OK</t>
        </is>
      </c>
      <c r="N493" s="806" t="inlineStr">
        <is>
          <t>Non-conveying — notice/affidavit/address change (The Public).</t>
        </is>
      </c>
      <c r="O493" s="806" t="inlineStr">
        <is>
          <t>OUTSIDE LANDS</t>
        </is>
      </c>
      <c r="P493" s="807" t="inlineStr">
        <is>
          <t>Do Not Chain — address only</t>
        </is>
      </c>
      <c r="Q493" s="808" t="inlineStr">
        <is>
          <t>No</t>
        </is>
      </c>
      <c r="R493" s="809" t="inlineStr">
        <is>
          <t>No</t>
        </is>
      </c>
      <c r="S493" s="809" t="inlineStr">
        <is>
          <t>No</t>
        </is>
      </c>
      <c r="T493" s="810" t="inlineStr">
        <is>
          <t>No</t>
        </is>
      </c>
      <c r="U493" s="814" t="inlineStr">
        <is>
          <t>Yes: 1, 8 (broad legal)</t>
        </is>
      </c>
      <c r="V493" s="815" t="inlineStr">
        <is>
          <t>Medium</t>
        </is>
      </c>
      <c r="W493" s="806" t="inlineStr">
        <is>
          <t>Review — no exact prior-grantee match</t>
        </is>
      </c>
      <c r="X493" s="806" t="inlineStr">
        <is>
          <t>Review</t>
        </is>
      </c>
      <c r="Y493" s="806" t="inlineStr">
        <is>
          <t>Interest amount needs review</t>
        </is>
      </c>
      <c r="Z493" s="806" t="inlineStr">
        <is>
          <t>Review</t>
        </is>
      </c>
      <c r="AA493" s="807" t="inlineStr">
        <is>
          <t>Change of Address — King Exploration to The Public (2370/359)</t>
        </is>
      </c>
      <c r="AB493" s="808" t="inlineStr">
        <is>
          <t>Needs source review: grantor source</t>
        </is>
      </c>
    </row>
    <row r="494" ht="60" customHeight="1">
      <c r="A494" s="806" t="inlineStr">
        <is>
          <t>2017-001880</t>
        </is>
      </c>
      <c r="B494" s="806" t="n"/>
      <c r="C494" s="806" t="inlineStr">
        <is>
          <t>MD</t>
        </is>
      </c>
      <c r="D494" s="806" t="inlineStr">
        <is>
          <t>2376/100</t>
        </is>
      </c>
      <c r="E494" s="807" t="n">
        <v>42985</v>
      </c>
      <c r="F494" s="808" t="n">
        <v>42996</v>
      </c>
      <c r="G494" s="809" t="inlineStr">
        <is>
          <t>Jon N. Wilkerson</t>
        </is>
      </c>
      <c r="H494" s="809" t="inlineStr">
        <is>
          <t>Tamara K. Wilkerson</t>
        </is>
      </c>
      <c r="I494" s="810" t="inlineStr">
        <is>
          <t>All of 31-12N-24W (AOL)</t>
        </is>
      </c>
      <c r="J494" s="814" t="inlineStr">
        <is>
          <t>ARTI</t>
        </is>
      </c>
      <c r="K494" s="815" t="inlineStr">
        <is>
          <t>OKCountyRecords: 2017-001880</t>
        </is>
      </c>
      <c r="L494" s="806" t="inlineStr">
        <is>
          <t>Mineral; basis Conv Amt(dec). All-section coverage. Gross=tract-map basis.</t>
        </is>
      </c>
      <c r="M494" s="806" t="inlineStr">
        <is>
          <t>CURRENT OWNER SOURCE</t>
        </is>
      </c>
      <c r="N494" s="806" t="n"/>
      <c r="O494" s="806" t="inlineStr">
        <is>
          <t>OUTSIDE LANDS</t>
        </is>
      </c>
      <c r="P494" s="807" t="inlineStr">
        <is>
          <t>Chain — minerals</t>
        </is>
      </c>
      <c r="Q494" s="808" t="inlineStr">
        <is>
          <t>Yes</t>
        </is>
      </c>
      <c r="R494" s="809" t="inlineStr">
        <is>
          <t>No</t>
        </is>
      </c>
      <c r="S494" s="809" t="inlineStr">
        <is>
          <t>Yes</t>
        </is>
      </c>
      <c r="T494" s="810" t="inlineStr">
        <is>
          <t>No</t>
        </is>
      </c>
      <c r="U494" s="814" t="inlineStr">
        <is>
          <t>Yes: 1, 8 (broad legal)</t>
        </is>
      </c>
      <c r="V494" s="815" t="inlineStr">
        <is>
          <t>Medium</t>
        </is>
      </c>
      <c r="W494" s="806" t="inlineStr">
        <is>
          <t>Review — no exact prior-grantee match</t>
        </is>
      </c>
      <c r="X494" s="806" t="inlineStr">
        <is>
          <t>Review</t>
        </is>
      </c>
      <c r="Y494" s="806" t="inlineStr">
        <is>
          <t>Candidate 1 (helper — confirm from image)</t>
        </is>
      </c>
      <c r="Z494" s="806" t="inlineStr">
        <is>
          <t>Medium — helper value</t>
        </is>
      </c>
      <c r="AA494" s="807" t="inlineStr">
        <is>
          <t>Mineral Deed — Jon N. Wilkerson to Tamara K. Wilkerson (2376/100)</t>
        </is>
      </c>
      <c r="AB494" s="808" t="inlineStr">
        <is>
          <t>Needs source review: grantor source</t>
        </is>
      </c>
    </row>
    <row r="495" ht="84" customHeight="1">
      <c r="A495" s="806" t="inlineStr">
        <is>
          <t>2018-000119</t>
        </is>
      </c>
      <c r="B495" s="806" t="n">
        <v>47</v>
      </c>
      <c r="C495" s="806" t="inlineStr">
        <is>
          <t>ASSN</t>
        </is>
      </c>
      <c r="D495" s="806" t="inlineStr">
        <is>
          <t>2385/72</t>
        </is>
      </c>
      <c r="E495" s="807" t="n">
        <v>43083</v>
      </c>
      <c r="F495" s="808" t="n">
        <v>43119</v>
      </c>
      <c r="G495" s="809" t="inlineStr">
        <is>
          <t>Cheyenne Resources</t>
        </is>
      </c>
      <c r="H495" s="809" t="inlineStr">
        <is>
          <t>Templar Energy, LLC</t>
        </is>
      </c>
      <c r="I495" s="813" t="inlineStr">
        <is>
          <t>LALEXANDER 1-31 of 31-12N-24W</t>
        </is>
      </c>
      <c r="J495" s="811" t="inlineStr">
        <is>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 Full recital in recorded instrument — see Link.</t>
        </is>
      </c>
      <c r="K495" s="815" t="inlineStr">
        <is>
          <t>OKCountyRecords: 2018-000119</t>
        </is>
      </c>
      <c r="L495" s="806" t="inlineStr">
        <is>
          <t>Leasehold (non-mineral; excluded from mineral NMA). All-section coverage. Gross=tract-map basis.</t>
        </is>
      </c>
      <c r="M495" s="806" t="inlineStr">
        <is>
          <t>CURRENT LEASE SOURCE</t>
        </is>
      </c>
      <c r="N495" s="806" t="n"/>
      <c r="O495" s="806" t="inlineStr">
        <is>
          <t>LEASE ASSIGNMENT</t>
        </is>
      </c>
      <c r="P495" s="807" t="inlineStr">
        <is>
          <t>Chain — assignment (WI or minerals — read granting clause)</t>
        </is>
      </c>
      <c r="Q495" s="808" t="inlineStr">
        <is>
          <t>Review</t>
        </is>
      </c>
      <c r="R495" s="809" t="inlineStr">
        <is>
          <t>Yes</t>
        </is>
      </c>
      <c r="S495" s="809" t="inlineStr">
        <is>
          <t>Review</t>
        </is>
      </c>
      <c r="T495" s="813" t="inlineStr">
        <is>
          <t>Yes</t>
        </is>
      </c>
      <c r="U495" s="811" t="inlineStr">
        <is>
          <t>Yes: 1, 8 (broad legal)</t>
        </is>
      </c>
      <c r="V495" s="815" t="inlineStr">
        <is>
          <t>Medium</t>
        </is>
      </c>
      <c r="W495" s="806" t="inlineStr">
        <is>
          <t>Review — no exact prior-grantee match</t>
        </is>
      </c>
      <c r="X495" s="806" t="inlineStr">
        <is>
          <t>Review</t>
        </is>
      </c>
      <c r="Y495" s="806" t="inlineStr">
        <is>
          <t>Interest amount needs review</t>
        </is>
      </c>
      <c r="Z495" s="806" t="inlineStr">
        <is>
          <t>Review</t>
        </is>
      </c>
      <c r="AA495" s="807" t="inlineStr">
        <is>
          <t>Assignment — Cheyenne Resources to Templar Energy, LLC (2385/72)</t>
        </is>
      </c>
      <c r="AB495" s="808" t="inlineStr">
        <is>
          <t>Needs source review: grantor source, interest amount</t>
        </is>
      </c>
    </row>
    <row r="496" ht="84" customHeight="1">
      <c r="A496" s="806" t="inlineStr">
        <is>
          <t>2018-001569</t>
        </is>
      </c>
      <c r="B496" s="806" t="n"/>
      <c r="C496" s="806" t="inlineStr">
        <is>
          <t>Affidavit Regarding Merger of Diverse GP II, Diverse GP III, Diverse Energy Investments and Tdt Diverse LP With and Into Fortune Natural Resources Corporation</t>
        </is>
      </c>
      <c r="D496" s="806" t="inlineStr">
        <is>
          <t>2394/591</t>
        </is>
      </c>
      <c r="E496" s="807" t="n">
        <v>43249</v>
      </c>
      <c r="F496" s="808" t="n">
        <v>43272</v>
      </c>
      <c r="G496" s="809" t="inlineStr">
        <is>
          <t>Fortune Natural Resources Corp,
Robin D. Vp McGuire</t>
        </is>
      </c>
      <c r="H496" s="809" t="inlineStr">
        <is>
          <t>The Public</t>
        </is>
      </c>
      <c r="I496" s="813" t="inlineStr">
        <is>
          <t>All of 31-12N-24W (AOL)</t>
        </is>
      </c>
      <c r="J496" s="811" t="inlineStr">
        <is>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 Full recital in recorded instrument — see Link.</t>
        </is>
      </c>
      <c r="K496" s="815" t="inlineStr">
        <is>
          <t>OKCountyRecords: 2018-001569</t>
        </is>
      </c>
      <c r="L496" s="806" t="inlineStr">
        <is>
          <t>Other (non-mineral; excluded from mineral NMA). All-section coverage. Gross=tract-map basis.</t>
        </is>
      </c>
      <c r="M496" s="806" t="inlineStr">
        <is>
          <t>OK</t>
        </is>
      </c>
      <c r="N496" s="806" t="inlineStr">
        <is>
          <t>Non-conveying — notice/affidavit/address change (The Public).</t>
        </is>
      </c>
      <c r="O496" s="806" t="inlineStr">
        <is>
          <t>OUTSIDE LANDS</t>
        </is>
      </c>
      <c r="P496" s="807" t="inlineStr">
        <is>
          <t>Chain — title support (succession/entity/probate)</t>
        </is>
      </c>
      <c r="Q496" s="808" t="inlineStr">
        <is>
          <t>Yes</t>
        </is>
      </c>
      <c r="R496" s="809" t="inlineStr">
        <is>
          <t>No</t>
        </is>
      </c>
      <c r="S496" s="809" t="inlineStr">
        <is>
          <t>Yes</t>
        </is>
      </c>
      <c r="T496" s="813" t="inlineStr">
        <is>
          <t>No</t>
        </is>
      </c>
      <c r="U496" s="811" t="inlineStr">
        <is>
          <t>Yes: 1, 8 (broad legal)</t>
        </is>
      </c>
      <c r="V496" s="815" t="inlineStr">
        <is>
          <t>Medium</t>
        </is>
      </c>
      <c r="W496" s="806" t="inlineStr">
        <is>
          <t>Review — no exact prior-grantee match</t>
        </is>
      </c>
      <c r="X496" s="806" t="inlineStr">
        <is>
          <t>Review</t>
        </is>
      </c>
      <c r="Y496" s="806" t="inlineStr">
        <is>
          <t>Interest amount needs review</t>
        </is>
      </c>
      <c r="Z496" s="806" t="inlineStr">
        <is>
          <t>Review</t>
        </is>
      </c>
      <c r="AA496" s="807" t="inlineStr">
        <is>
          <t>Affidavit Regarding Merger of Di — Fortune Natural Resources Corp to The Public (2394/591)</t>
        </is>
      </c>
      <c r="AB496" s="808" t="inlineStr">
        <is>
          <t>Needs source review: grantor source, interest amount</t>
        </is>
      </c>
    </row>
    <row r="497" ht="60" customHeight="1">
      <c r="A497" s="806" t="inlineStr">
        <is>
          <t>2018-002786</t>
        </is>
      </c>
      <c r="B497" s="806" t="n"/>
      <c r="C497" s="806" t="inlineStr">
        <is>
          <t>Oil, Gas and MD</t>
        </is>
      </c>
      <c r="D497" s="806" t="inlineStr">
        <is>
          <t>2407/124</t>
        </is>
      </c>
      <c r="E497" s="807" t="n">
        <v>43281</v>
      </c>
      <c r="F497" s="808" t="n">
        <v>43392</v>
      </c>
      <c r="G497" s="809" t="inlineStr">
        <is>
          <t>Bhp Billiton Petroleum Properties (N.A.), LP, a Texas limited partnership,
Bhp Billiton Petroleum (KCS Resources), LLC, a Delaware limited liability company</t>
        </is>
      </c>
      <c r="H497" s="809" t="inlineStr">
        <is>
          <t>Bhp Billiton Petroleum (North America), Inc., a Delaware
corporation</t>
        </is>
      </c>
      <c r="I497" s="810" t="inlineStr">
        <is>
          <t>All of 31-12N-24W (AOL)</t>
        </is>
      </c>
      <c r="J497" s="814" t="inlineStr">
        <is>
          <t>ARTI, see 786/270</t>
        </is>
      </c>
      <c r="K497" s="815" t="inlineStr">
        <is>
          <t>OKCountyRecords: 2018-002786</t>
        </is>
      </c>
      <c r="L497" s="806" t="inlineStr">
        <is>
          <t>Mineral; basis Conv Amt(dec). All-section coverage. Gross=tract-map basis.</t>
        </is>
      </c>
      <c r="M497" s="806" t="inlineStr">
        <is>
          <t>CURRENT OWNER SOURCE</t>
        </is>
      </c>
      <c r="N497" s="806" t="n"/>
      <c r="O497" s="806" t="inlineStr">
        <is>
          <t>OUTSIDE LANDS</t>
        </is>
      </c>
      <c r="P497" s="807" t="inlineStr">
        <is>
          <t>Chain — minerals</t>
        </is>
      </c>
      <c r="Q497" s="808" t="inlineStr">
        <is>
          <t>Yes</t>
        </is>
      </c>
      <c r="R497" s="809" t="inlineStr">
        <is>
          <t>No</t>
        </is>
      </c>
      <c r="S497" s="809" t="inlineStr">
        <is>
          <t>Yes</t>
        </is>
      </c>
      <c r="T497" s="810" t="inlineStr">
        <is>
          <t>No</t>
        </is>
      </c>
      <c r="U497" s="814" t="inlineStr">
        <is>
          <t>Yes: 1, 8 (broad legal)</t>
        </is>
      </c>
      <c r="V497" s="815" t="inlineStr">
        <is>
          <t>Medium</t>
        </is>
      </c>
      <c r="W497" s="806" t="inlineStr">
        <is>
          <t>Review — no exact prior-grantee match</t>
        </is>
      </c>
      <c r="X497" s="806" t="inlineStr">
        <is>
          <t>Review</t>
        </is>
      </c>
      <c r="Y497" s="806" t="inlineStr">
        <is>
          <t>Candidate 1 (helper — confirm from image)</t>
        </is>
      </c>
      <c r="Z497" s="806" t="inlineStr">
        <is>
          <t>Medium — helper value</t>
        </is>
      </c>
      <c r="AA497" s="807" t="inlineStr">
        <is>
          <t>Oil, Gas and Mineral Deed — Bhp Billiton Petroleum Propert to Bhp Billiton Petroleum (North (2407/124)</t>
        </is>
      </c>
      <c r="AB497" s="808" t="inlineStr">
        <is>
          <t>Needs source review: grantor source</t>
        </is>
      </c>
    </row>
    <row r="498" ht="180" customHeight="1">
      <c r="A498" s="806" t="inlineStr">
        <is>
          <t>2018-002049</t>
        </is>
      </c>
      <c r="B498" s="806" t="n">
        <v>52</v>
      </c>
      <c r="C498" s="806" t="inlineStr">
        <is>
          <t>Memorandum of JOA Operator and Drag-Along Agreement</t>
        </is>
      </c>
      <c r="D498" s="806" t="inlineStr">
        <is>
          <t>2399/188</t>
        </is>
      </c>
      <c r="E498" s="807" t="n">
        <v>43314</v>
      </c>
      <c r="F498" s="808" t="n">
        <v>43327</v>
      </c>
      <c r="G498" s="809" t="inlineStr">
        <is>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is>
      </c>
      <c r="H498" s="809" t="inlineStr">
        <is>
          <t>The Public</t>
        </is>
      </c>
      <c r="I498" s="810" t="inlineStr">
        <is>
          <t>All of 31-12N-24W (AOL)</t>
        </is>
      </c>
      <c r="J498" s="814" t="inlineStr">
        <is>
          <t>Provides record notice of lease</t>
        </is>
      </c>
      <c r="K498" s="815" t="inlineStr">
        <is>
          <t>63e8b9a8d056433a9994fe46ca85076b.pdf | OKCountyRecords: 2018-002049</t>
        </is>
      </c>
      <c r="L498" s="806" t="inlineStr">
        <is>
          <t>Leasehold (non-mineral; excluded from mineral NMA). All-section coverage. Gross=tract-map basis.</t>
        </is>
      </c>
      <c r="M498" s="806" t="inlineStr">
        <is>
          <t>OK</t>
        </is>
      </c>
      <c r="N498" s="806" t="inlineStr">
        <is>
          <t>Non-conveying — notice/affidavit/address change (The Public).</t>
        </is>
      </c>
      <c r="O498" s="806" t="inlineStr">
        <is>
          <t>OUTSIDE LANDS</t>
        </is>
      </c>
      <c r="P498" s="807" t="inlineStr">
        <is>
          <t>No chain effect — operating/JOA (WI context only)</t>
        </is>
      </c>
      <c r="Q498" s="808" t="inlineStr">
        <is>
          <t>No</t>
        </is>
      </c>
      <c r="R498" s="809" t="inlineStr">
        <is>
          <t>Review</t>
        </is>
      </c>
      <c r="S498" s="809" t="inlineStr">
        <is>
          <t>No</t>
        </is>
      </c>
      <c r="T498" s="810" t="inlineStr">
        <is>
          <t>No</t>
        </is>
      </c>
      <c r="U498" s="814" t="inlineStr">
        <is>
          <t>Yes: 1, 8 (broad legal)</t>
        </is>
      </c>
      <c r="V498" s="815" t="inlineStr">
        <is>
          <t>Medium</t>
        </is>
      </c>
      <c r="W498" s="806" t="inlineStr">
        <is>
          <t>Review — no exact prior-grantee match</t>
        </is>
      </c>
      <c r="X498" s="806" t="inlineStr">
        <is>
          <t>Review</t>
        </is>
      </c>
      <c r="Y498" s="806" t="inlineStr">
        <is>
          <t>Interest amount needs review</t>
        </is>
      </c>
      <c r="Z498" s="806" t="inlineStr">
        <is>
          <t>Review</t>
        </is>
      </c>
      <c r="AA498" s="807" t="inlineStr">
        <is>
          <t>Memorandum of JOA Operator and D — (i) EnerVest Operating, LLC (" to The Public (2399/188)</t>
        </is>
      </c>
      <c r="AB498" s="808" t="inlineStr">
        <is>
          <t>Needs source review: grantor source</t>
        </is>
      </c>
    </row>
    <row r="499" ht="84" customHeight="1">
      <c r="A499" s="806" t="inlineStr">
        <is>
          <t>2018-002650</t>
        </is>
      </c>
      <c r="B499" s="806" t="n"/>
      <c r="C499" s="806" t="inlineStr">
        <is>
          <t>QCMD</t>
        </is>
      </c>
      <c r="D499" s="806" t="inlineStr">
        <is>
          <t>2406/228</t>
        </is>
      </c>
      <c r="E499" s="807" t="n">
        <v>43363</v>
      </c>
      <c r="F499" s="808" t="n">
        <v>43382</v>
      </c>
      <c r="G499" s="809" t="inlineStr">
        <is>
          <t>Cindy Lou Vignal, Trustee under the Luther and Veronica Thurman Living Trust, a Revocable Trust, dated April 17, 2014</t>
        </is>
      </c>
      <c r="H499" s="809" t="inlineStr">
        <is>
          <t>Gary Wayne Vignal and Cindy Lou Vignal, Co-Trustees or their successors in Trust under the Gary and Cindy Vignal Living Trust, a Revocable Trust, dated September 20, 2018, and any amendments thereto
11598 N. 1800 Road
Sayre, OK 73662</t>
        </is>
      </c>
      <c r="I499" s="810" t="inlineStr">
        <is>
          <t>E/2 NW/4, N/2 NE/4 SW/4, NE/4 SE/4, SE/4 NE/4 of 31-12N-24W (AOL)</t>
        </is>
      </c>
      <c r="J499" s="814" t="inlineStr">
        <is>
          <t>ARTI, an undivided 110/260th in 2 sections</t>
        </is>
      </c>
      <c r="K499" s="815" t="inlineStr">
        <is>
          <t>OKCountyRecords: 2018-002650</t>
        </is>
      </c>
      <c r="L499" s="806" t="inlineStr">
        <is>
          <t>Mineral; basis Conv Amt(dec). Gross=tract-map basis.</t>
        </is>
      </c>
      <c r="M499" s="806" t="inlineStr">
        <is>
          <t>Confirm — source conflict</t>
        </is>
      </c>
      <c r="N499" s="806" t="inlineStr">
        <is>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is>
      </c>
      <c r="O499" s="806" t="inlineStr">
        <is>
          <t>OUTSIDE LANDS</t>
        </is>
      </c>
      <c r="P499" s="807" t="inlineStr">
        <is>
          <t>Chain — minerals</t>
        </is>
      </c>
      <c r="Q499" s="808" t="inlineStr">
        <is>
          <t>Yes</t>
        </is>
      </c>
      <c r="R499" s="809" t="inlineStr">
        <is>
          <t>No</t>
        </is>
      </c>
      <c r="S499" s="809" t="inlineStr">
        <is>
          <t>Yes</t>
        </is>
      </c>
      <c r="T499" s="810" t="inlineStr">
        <is>
          <t>No</t>
        </is>
      </c>
      <c r="U499" s="814" t="inlineStr">
        <is>
          <t>Legal maps to 1, 3, 4, 7, 10; helper says 1, 3, 4, 7, 8</t>
        </is>
      </c>
      <c r="V499" s="815" t="inlineStr">
        <is>
          <t>Review</t>
        </is>
      </c>
      <c r="W499" s="806" t="inlineStr">
        <is>
          <t>Review — no exact prior-grantee match</t>
        </is>
      </c>
      <c r="X499" s="806" t="inlineStr">
        <is>
          <t>Review</t>
        </is>
      </c>
      <c r="Y499" s="806" t="inlineStr">
        <is>
          <t>Candidate 1 (helper — confirm from image)</t>
        </is>
      </c>
      <c r="Z499" s="806" t="inlineStr">
        <is>
          <t>Medium — helper value</t>
        </is>
      </c>
      <c r="AA499" s="807" t="inlineStr">
        <is>
          <t>Quit Claim Mineral Deed — Cindy Lou Vignal, Trustee unde to Gary Wayne Vignal and Cindy Lo (2406/228)</t>
        </is>
      </c>
      <c r="AB499" s="808" t="inlineStr">
        <is>
          <t>Needs source review: tract, grantor source</t>
        </is>
      </c>
    </row>
    <row r="500" ht="48" customHeight="1">
      <c r="A500" s="806" t="inlineStr">
        <is>
          <t>2019-001747</t>
        </is>
      </c>
      <c r="B500" s="806" t="n"/>
      <c r="C500" s="806" t="inlineStr">
        <is>
          <t>MD</t>
        </is>
      </c>
      <c r="D500" s="806" t="inlineStr">
        <is>
          <t>2425/225</t>
        </is>
      </c>
      <c r="E500" s="808" t="n">
        <v>43423</v>
      </c>
      <c r="F500" s="808" t="n">
        <v>43693</v>
      </c>
      <c r="G500" s="809" t="inlineStr">
        <is>
          <t>Jonathan E. Jensen</t>
        </is>
      </c>
      <c r="H500" s="809" t="inlineStr">
        <is>
          <t>Gregory J. Winneke</t>
        </is>
      </c>
      <c r="I500" s="810" t="inlineStr">
        <is>
          <t>NW/4 SE/4, S/2 SE/4, SW/4 NE/4 of 31-12N-24W (AOL)</t>
        </is>
      </c>
      <c r="J500" s="811" t="inlineStr">
        <is>
          <t>ARTI</t>
        </is>
      </c>
      <c r="K500" s="815" t="inlineStr">
        <is>
          <t>OKCountyRecords: 2019-001747</t>
        </is>
      </c>
      <c r="L500" s="806" t="inlineStr">
        <is>
          <t>Mineral; basis Conv Amt(dec). Gross=tract-map basis.</t>
        </is>
      </c>
      <c r="M500" s="806" t="inlineStr">
        <is>
          <t>CURRENT OWNER SOURCE</t>
        </is>
      </c>
      <c r="N500" s="806" t="n"/>
      <c r="O500" s="806" t="inlineStr">
        <is>
          <t>OUTSIDE LANDS</t>
        </is>
      </c>
      <c r="P500" s="808" t="inlineStr">
        <is>
          <t>Chain — minerals</t>
        </is>
      </c>
      <c r="Q500" s="808" t="inlineStr">
        <is>
          <t>Yes</t>
        </is>
      </c>
      <c r="R500" s="809" t="inlineStr">
        <is>
          <t>No</t>
        </is>
      </c>
      <c r="S500" s="809" t="inlineStr">
        <is>
          <t>Yes</t>
        </is>
      </c>
      <c r="T500" s="810" t="inlineStr">
        <is>
          <t>No</t>
        </is>
      </c>
      <c r="U500" s="811" t="inlineStr">
        <is>
          <t>Yes: 2 (legal supports)</t>
        </is>
      </c>
      <c r="V500" s="815" t="inlineStr">
        <is>
          <t>High</t>
        </is>
      </c>
      <c r="W500" s="806" t="inlineStr">
        <is>
          <t>Yes — prior grantee match</t>
        </is>
      </c>
      <c r="X500" s="806" t="inlineStr">
        <is>
          <t>Yes — on Tract 2 owner list</t>
        </is>
      </c>
      <c r="Y500" s="806" t="inlineStr">
        <is>
          <t>Candidate 1 (helper — confirm from image)</t>
        </is>
      </c>
      <c r="Z500" s="806" t="inlineStr">
        <is>
          <t>Medium — helper value</t>
        </is>
      </c>
      <c r="AA500" s="808" t="inlineStr">
        <is>
          <t>Mineral Deed — Jonathan E. Jensen to Gregory J. Winneke (2425/225)</t>
        </is>
      </c>
      <c r="AB500" s="808" t="n"/>
    </row>
    <row r="501" ht="72" customHeight="1">
      <c r="A501" s="806" t="inlineStr">
        <is>
          <t>2026-002877</t>
        </is>
      </c>
      <c r="B501" s="806" t="n"/>
      <c r="C501" s="806" t="inlineStr">
        <is>
          <t>Order Allowing Final Account, Determination of Heirs, Distribution and Discharge</t>
        </is>
      </c>
      <c r="D501" s="806" t="inlineStr">
        <is>
          <t>2700/395</t>
        </is>
      </c>
      <c r="E501" s="807" t="n">
        <v>43500</v>
      </c>
      <c r="F501" s="808" t="n">
        <v>46160</v>
      </c>
      <c r="G501" s="809" t="inlineStr">
        <is>
          <t>Roger Mills County Court
RE: In the Matter of the Estate of Audy C. Campbella/k/a A.C. CAMPBELL, Deceased</t>
        </is>
      </c>
      <c r="H501" s="809" t="inlineStr">
        <is>
          <t>Janis F. Campbell</t>
        </is>
      </c>
      <c r="I501" s="813" t="inlineStr">
        <is>
          <t>S/2 of Lot 3, Lot 4, S/2 NE/4 SW/4, SE/4 SW/4 of 31-12N-24W (AOL)</t>
        </is>
      </c>
      <c r="J501" s="811" t="inlineStr">
        <is>
          <t>ARTI, An undivided 10/115 34 interest in and to all of the oil, gas, and other minerals</t>
        </is>
      </c>
      <c r="K501" s="815" t="inlineStr">
        <is>
          <t>OKCountyRecords: 2026-002877</t>
        </is>
      </c>
      <c r="L501" s="806" t="inlineStr">
        <is>
          <t>Mineral; basis Conv Amt(dec). Gross=tract-map basis.</t>
        </is>
      </c>
      <c r="M501" s="806" t="inlineStr">
        <is>
          <t>CURRENT OWNER SOURCE</t>
        </is>
      </c>
      <c r="N501" s="806" t="n"/>
      <c r="O501" s="806" t="inlineStr">
        <is>
          <t>OUTSIDE LANDS</t>
        </is>
      </c>
      <c r="P501" s="807" t="inlineStr">
        <is>
          <t>Chain — title support (succession/entity/probate)</t>
        </is>
      </c>
      <c r="Q501" s="808" t="inlineStr">
        <is>
          <t>Yes</t>
        </is>
      </c>
      <c r="R501" s="809" t="inlineStr">
        <is>
          <t>No</t>
        </is>
      </c>
      <c r="S501" s="809" t="inlineStr">
        <is>
          <t>Yes</t>
        </is>
      </c>
      <c r="T501" s="813" t="inlineStr">
        <is>
          <t>No</t>
        </is>
      </c>
      <c r="U501" s="811" t="inlineStr">
        <is>
          <t>Legal maps to 5, 7, 9; helper says 2, 3, 5, 6, 7</t>
        </is>
      </c>
      <c r="V501" s="815" t="inlineStr">
        <is>
          <t>Review</t>
        </is>
      </c>
      <c r="W501" s="806" t="inlineStr">
        <is>
          <t>Review — no exact prior-grantee match</t>
        </is>
      </c>
      <c r="X501" s="806" t="inlineStr">
        <is>
          <t>Yes — on Tract 3 owner list</t>
        </is>
      </c>
      <c r="Y501" s="806" t="inlineStr">
        <is>
          <t>Candidate 1 (helper — confirm from image)</t>
        </is>
      </c>
      <c r="Z501" s="806" t="inlineStr">
        <is>
          <t>Medium — helper value</t>
        </is>
      </c>
      <c r="AA501" s="807" t="inlineStr">
        <is>
          <t>Order Allowing Final Account, De — Roger Mills County Court to Janis F. Campbell (2700/395)</t>
        </is>
      </c>
      <c r="AB501" s="808" t="inlineStr">
        <is>
          <t>Needs source review: tract, grantor source</t>
        </is>
      </c>
    </row>
    <row r="502" ht="108" customHeight="1">
      <c r="A502" s="806" t="inlineStr">
        <is>
          <t>2019-001779</t>
        </is>
      </c>
      <c r="B502" s="806" t="n">
        <v>54</v>
      </c>
      <c r="C502" s="806" t="inlineStr">
        <is>
          <t>ASSN</t>
        </is>
      </c>
      <c r="D502" s="806" t="inlineStr">
        <is>
          <t>2425/380</t>
        </is>
      </c>
      <c r="E502" s="807" t="n">
        <v>43564</v>
      </c>
      <c r="F502" s="808" t="n">
        <v>43698</v>
      </c>
      <c r="G502" s="809" t="inlineStr">
        <is>
          <t>Bhp Billiton Petroleum</t>
        </is>
      </c>
      <c r="H502" s="809" t="inlineStr">
        <is>
          <t>Cohete Rojo, LLC</t>
        </is>
      </c>
      <c r="I502" s="810" t="inlineStr">
        <is>
          <t>E/2 NW/4 of 31-12N-24W</t>
        </is>
      </c>
      <c r="J502" s="811" t="inlineStr">
        <is>
          <t>ARTI in 786/270</t>
        </is>
      </c>
      <c r="K502" s="815" t="inlineStr">
        <is>
          <t>63e8b9a8d056433a9994fe46ca85076b.pdf | OKCountyRecords: 2019-001779</t>
        </is>
      </c>
      <c r="L502" s="806" t="inlineStr">
        <is>
          <t>Mineral; amount not stated — confirm from instrument. Gross=tract-map basis.</t>
        </is>
      </c>
      <c r="M502" s="806" t="inlineStr">
        <is>
          <t>CURRENT OWNER SOURCE</t>
        </is>
      </c>
      <c r="N502" s="806" t="n"/>
      <c r="O502" s="806" t="inlineStr">
        <is>
          <t>MINERAL DEED</t>
        </is>
      </c>
      <c r="P502" s="807" t="inlineStr">
        <is>
          <t>Chain — assignment (WI or minerals — read granting clause)</t>
        </is>
      </c>
      <c r="Q502" s="808" t="inlineStr">
        <is>
          <t>Review</t>
        </is>
      </c>
      <c r="R502" s="809" t="inlineStr">
        <is>
          <t>Yes</t>
        </is>
      </c>
      <c r="S502" s="809" t="inlineStr">
        <is>
          <t>Review</t>
        </is>
      </c>
      <c r="T502" s="810" t="inlineStr">
        <is>
          <t>Yes</t>
        </is>
      </c>
      <c r="U502" s="811" t="inlineStr">
        <is>
          <t>Yes: 4 (legal supports)</t>
        </is>
      </c>
      <c r="V502" s="815" t="inlineStr">
        <is>
          <t>High</t>
        </is>
      </c>
      <c r="W502" s="806" t="inlineStr">
        <is>
          <t>Review — no exact prior-grantee match</t>
        </is>
      </c>
      <c r="X502" s="806" t="inlineStr">
        <is>
          <t>Review</t>
        </is>
      </c>
      <c r="Y502" s="806" t="inlineStr">
        <is>
          <t>Interest amount needs review</t>
        </is>
      </c>
      <c r="Z502" s="806" t="inlineStr">
        <is>
          <t>Review</t>
        </is>
      </c>
      <c r="AA502" s="807" t="inlineStr">
        <is>
          <t>Assignment — Bhp Billiton Petroleum to Cohete Rojo, LLC (2425/380)</t>
        </is>
      </c>
      <c r="AB502" s="808" t="inlineStr">
        <is>
          <t>Needs source review: grantor source, interest amount</t>
        </is>
      </c>
    </row>
    <row r="503" ht="60" customHeight="1">
      <c r="A503" s="806" t="inlineStr">
        <is>
          <t>2019-001855</t>
        </is>
      </c>
      <c r="B503" s="806" t="n"/>
      <c r="C503" s="806" t="inlineStr">
        <is>
          <t>MD, ASSN, Conveyance and Bill of Sale</t>
        </is>
      </c>
      <c r="D503" s="806" t="inlineStr">
        <is>
          <t>2426/154</t>
        </is>
      </c>
      <c r="E503" s="807" t="n">
        <v>43739</v>
      </c>
      <c r="F503" s="808" t="n">
        <v>43711</v>
      </c>
      <c r="G503" s="809" t="inlineStr">
        <is>
          <t>Colt Development, LLC,
Roca Development, LLC</t>
        </is>
      </c>
      <c r="H503" s="809" t="inlineStr">
        <is>
          <t>Dustin Deal, LLC
11182 N. 2030 Rd.
Elk City, OK 73644</t>
        </is>
      </c>
      <c r="I503" s="810" t="inlineStr">
        <is>
          <t>E/2 NW/4 of 31-12N-24W</t>
        </is>
      </c>
      <c r="J503" s="814" t="inlineStr">
        <is>
          <t>ARTI</t>
        </is>
      </c>
      <c r="K503" s="815" t="inlineStr">
        <is>
          <t>OKCountyRecords: 2019-001855</t>
        </is>
      </c>
      <c r="L503" s="806" t="inlineStr">
        <is>
          <t>Mineral; basis Conv Amt(dec). Gross=tract-map basis.</t>
        </is>
      </c>
      <c r="M503" s="806" t="inlineStr">
        <is>
          <t>CURRENT OWNER SOURCE</t>
        </is>
      </c>
      <c r="N503" s="806" t="n"/>
      <c r="O503" s="806" t="inlineStr">
        <is>
          <t>MINERAL DEED</t>
        </is>
      </c>
      <c r="P503" s="807" t="inlineStr">
        <is>
          <t>Chain — WI/leasehold assignment</t>
        </is>
      </c>
      <c r="Q503" s="808" t="inlineStr">
        <is>
          <t>No</t>
        </is>
      </c>
      <c r="R503" s="809" t="inlineStr">
        <is>
          <t>Yes</t>
        </is>
      </c>
      <c r="S503" s="809" t="inlineStr">
        <is>
          <t>Review</t>
        </is>
      </c>
      <c r="T503" s="810" t="inlineStr">
        <is>
          <t>Yes</t>
        </is>
      </c>
      <c r="U503" s="814" t="inlineStr">
        <is>
          <t>Yes: 4 (legal supports)</t>
        </is>
      </c>
      <c r="V503" s="815" t="inlineStr">
        <is>
          <t>High</t>
        </is>
      </c>
      <c r="W503" s="806" t="inlineStr">
        <is>
          <t>Review — no exact prior-grantee match</t>
        </is>
      </c>
      <c r="X503" s="806" t="inlineStr">
        <is>
          <t>Yes — on Tract 4 owner list</t>
        </is>
      </c>
      <c r="Y503" s="806" t="inlineStr">
        <is>
          <t>Candidate 1 (helper — confirm from image)</t>
        </is>
      </c>
      <c r="Z503" s="806" t="inlineStr">
        <is>
          <t>Medium — helper value</t>
        </is>
      </c>
      <c r="AA503" s="807" t="inlineStr">
        <is>
          <t>Mineral Deed, Assignment, Convey — Colt Development, LLC, to Dustin Deal, LLC (2426/154)</t>
        </is>
      </c>
      <c r="AB503" s="808" t="inlineStr">
        <is>
          <t>Needs source review: grantor source</t>
        </is>
      </c>
    </row>
    <row r="504" ht="144" customHeight="1">
      <c r="A504" s="806" t="inlineStr">
        <is>
          <t>2020-001283</t>
        </is>
      </c>
      <c r="B504" s="806" t="n">
        <v>56</v>
      </c>
      <c r="C504" s="806" t="inlineStr">
        <is>
          <t>ASSN</t>
        </is>
      </c>
      <c r="D504" s="806" t="inlineStr">
        <is>
          <t>2449/333</t>
        </is>
      </c>
      <c r="E504" s="807" t="n">
        <v>43831</v>
      </c>
      <c r="F504" s="808" t="n">
        <v>44060</v>
      </c>
      <c r="G504" s="809" t="inlineStr">
        <is>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is>
      </c>
      <c r="H504" s="809" t="inlineStr">
        <is>
          <t>Presidio Wab, LLC</t>
        </is>
      </c>
      <c r="I504" s="810" t="inlineStr">
        <is>
          <t>All of 31-12N-24W (AOL)</t>
        </is>
      </c>
      <c r="J504" s="814" t="inlineStr">
        <is>
          <t>ARTI</t>
        </is>
      </c>
      <c r="K504" s="815" t="inlineStr">
        <is>
          <t>63e8b9a8d056433a9994fe46ca85076b.pdf | OKCountyRecords: 2020-001283</t>
        </is>
      </c>
      <c r="L504" s="806" t="inlineStr">
        <is>
          <t>Leasehold (non-mineral; excluded from mineral NMA). All-section coverage. Gross=tract-map basis.</t>
        </is>
      </c>
      <c r="M504" s="806" t="inlineStr">
        <is>
          <t>CURRENT LEASE SOURCE</t>
        </is>
      </c>
      <c r="N504" s="806" t="n"/>
      <c r="O504" s="806" t="inlineStr">
        <is>
          <t>OUTSIDE LANDS</t>
        </is>
      </c>
      <c r="P504" s="807" t="inlineStr">
        <is>
          <t>Chain — assignment (WI or minerals — read granting clause)</t>
        </is>
      </c>
      <c r="Q504" s="808" t="inlineStr">
        <is>
          <t>Review</t>
        </is>
      </c>
      <c r="R504" s="809" t="inlineStr">
        <is>
          <t>Yes</t>
        </is>
      </c>
      <c r="S504" s="809" t="inlineStr">
        <is>
          <t>Review</t>
        </is>
      </c>
      <c r="T504" s="810" t="inlineStr">
        <is>
          <t>Yes</t>
        </is>
      </c>
      <c r="U504" s="814" t="inlineStr">
        <is>
          <t>Yes: 1, 8 (broad legal)</t>
        </is>
      </c>
      <c r="V504" s="815" t="inlineStr">
        <is>
          <t>Medium</t>
        </is>
      </c>
      <c r="W504" s="806" t="inlineStr">
        <is>
          <t>Review — no exact prior-grantee match</t>
        </is>
      </c>
      <c r="X504" s="806" t="inlineStr">
        <is>
          <t>Review</t>
        </is>
      </c>
      <c r="Y504" s="806" t="inlineStr">
        <is>
          <t>Interest amount needs review</t>
        </is>
      </c>
      <c r="Z504" s="806" t="inlineStr">
        <is>
          <t>Review</t>
        </is>
      </c>
      <c r="AA504" s="807" t="inlineStr">
        <is>
          <t>Assignment — TE Holdcorp, LLC, a Delaware l to Presidio Wab, LLC (2449/333)</t>
        </is>
      </c>
      <c r="AB504" s="808" t="inlineStr">
        <is>
          <t>Needs source review: grantor source, interest amount</t>
        </is>
      </c>
    </row>
    <row r="505" ht="84" customHeight="1">
      <c r="A505" s="806" t="inlineStr">
        <is>
          <t>2021-001486</t>
        </is>
      </c>
      <c r="B505" s="806" t="n"/>
      <c r="C505" s="806" t="inlineStr">
        <is>
          <t>Second Correction to ASSN, Conveyance and Bill of Sale</t>
        </is>
      </c>
      <c r="D505" s="806" t="inlineStr">
        <is>
          <t>2473/1</t>
        </is>
      </c>
      <c r="E505" s="807" t="n">
        <v>44044</v>
      </c>
      <c r="F505" s="808" t="n">
        <v>44449</v>
      </c>
      <c r="G505" s="809" t="inlineStr">
        <is>
          <t>Blackbeard Operating, LLC,
Tecolote Holdings, LLC,
Tecolote Royalty, L.P.</t>
        </is>
      </c>
      <c r="H505" s="809" t="inlineStr">
        <is>
          <t>Mustang Fuel Corporation</t>
        </is>
      </c>
      <c r="I505" s="810" t="inlineStr">
        <is>
          <t>All of 31-12N-24W (AOL)</t>
        </is>
      </c>
      <c r="J505" s="814" t="inlineStr">
        <is>
          <t>Correction to ASSN, Conveyance and Bill of Sale, effective August 1, 2020, and recorded in Book 2454 at Page 234</t>
        </is>
      </c>
      <c r="K505" s="815" t="inlineStr">
        <is>
          <t>OKCountyRecords: 2021-001486</t>
        </is>
      </c>
      <c r="L505" s="806" t="inlineStr">
        <is>
          <t>Mineral; confirm conveyed amount from instrument image. All-section coverage. Gross=tract-map basis.</t>
        </is>
      </c>
      <c r="M505" s="806" t="inlineStr">
        <is>
          <t>REVIEW</t>
        </is>
      </c>
      <c r="N505" s="806" t="inlineStr">
        <is>
          <t>Confirm whether row conveys mineral interest</t>
        </is>
      </c>
      <c r="O505" s="806" t="inlineStr">
        <is>
          <t>OUTSIDE LANDS</t>
        </is>
      </c>
      <c r="P505" s="807" t="inlineStr">
        <is>
          <t>Chain — WI/leasehold assignment</t>
        </is>
      </c>
      <c r="Q505" s="808" t="inlineStr">
        <is>
          <t>No</t>
        </is>
      </c>
      <c r="R505" s="809" t="inlineStr">
        <is>
          <t>Yes</t>
        </is>
      </c>
      <c r="S505" s="809" t="inlineStr">
        <is>
          <t>Review</t>
        </is>
      </c>
      <c r="T505" s="810" t="inlineStr">
        <is>
          <t>Yes</t>
        </is>
      </c>
      <c r="U505" s="814" t="inlineStr">
        <is>
          <t>Yes: 1, 8 (broad legal)</t>
        </is>
      </c>
      <c r="V505" s="815" t="inlineStr">
        <is>
          <t>Medium</t>
        </is>
      </c>
      <c r="W505" s="806" t="inlineStr">
        <is>
          <t>Review — no exact prior-grantee match</t>
        </is>
      </c>
      <c r="X505" s="806" t="inlineStr">
        <is>
          <t>Review</t>
        </is>
      </c>
      <c r="Y505" s="806" t="inlineStr">
        <is>
          <t>Interest amount needs review</t>
        </is>
      </c>
      <c r="Z505" s="806" t="inlineStr">
        <is>
          <t>Review</t>
        </is>
      </c>
      <c r="AA505" s="807" t="inlineStr">
        <is>
          <t>Second Correction to Assignment, — Blackbeard Operating, LLC, to Mustang Fuel Corporation (2473/1)</t>
        </is>
      </c>
      <c r="AB505" s="808" t="inlineStr">
        <is>
          <t>Needs source review: grantor source, interest amount</t>
        </is>
      </c>
    </row>
    <row r="506" ht="60" customHeight="1">
      <c r="A506" s="806" t="inlineStr">
        <is>
          <t>2020-001279</t>
        </is>
      </c>
      <c r="B506" s="806" t="n"/>
      <c r="C506" s="806" t="inlineStr">
        <is>
          <t>Affidavit</t>
        </is>
      </c>
      <c r="D506" s="806" t="inlineStr">
        <is>
          <t>2447/81</t>
        </is>
      </c>
      <c r="E506" s="807" t="n">
        <v>44050</v>
      </c>
      <c r="F506" s="808" t="n">
        <v>44060</v>
      </c>
      <c r="G506" s="809" t="inlineStr">
        <is>
          <t>Brett Barnes, Manager, General Counsel and Vice President, Land, of Presidio Investment Holdings, LLC, Manager of Presidio Wab, LLC</t>
        </is>
      </c>
      <c r="H506" s="809" t="inlineStr">
        <is>
          <t>The Public</t>
        </is>
      </c>
      <c r="I506" s="810" t="inlineStr">
        <is>
          <t>All of 31-12N-24W (AOL)</t>
        </is>
      </c>
      <c r="J506" s="814" t="inlineStr">
        <is>
          <t>Certain assets, including those described on attached Exhibit "B" (the "Assets") were owned by Templar Energy, LLC, TE Holdcorp, LLC, TE Holdings, LLC, TE Holdings II, LLC Templar Operating, LLC, Templar Midstream, LLC and TE Holdings Management, LLC (collectively, "Templar"). … Full recital in recorded instrument — see Link.</t>
        </is>
      </c>
      <c r="K506" s="815" t="inlineStr">
        <is>
          <t>OKCountyRecords: 2020-001279</t>
        </is>
      </c>
      <c r="L506" s="806" t="inlineStr">
        <is>
          <t>Other (non-mineral; excluded from mineral NMA). All-section coverage. Gross=tract-map basis.</t>
        </is>
      </c>
      <c r="M506" s="806" t="inlineStr">
        <is>
          <t>OK</t>
        </is>
      </c>
      <c r="N506" s="806" t="inlineStr">
        <is>
          <t>Non-conveying — notice/affidavit/address change (The Public).</t>
        </is>
      </c>
      <c r="O506" s="806" t="inlineStr">
        <is>
          <t>OUTSIDE LANDS</t>
        </is>
      </c>
      <c r="P506" s="807" t="inlineStr">
        <is>
          <t>Chain — title support (succession/entity/probate)</t>
        </is>
      </c>
      <c r="Q506" s="808" t="inlineStr">
        <is>
          <t>Yes</t>
        </is>
      </c>
      <c r="R506" s="809" t="inlineStr">
        <is>
          <t>No</t>
        </is>
      </c>
      <c r="S506" s="809" t="inlineStr">
        <is>
          <t>Yes</t>
        </is>
      </c>
      <c r="T506" s="810" t="inlineStr">
        <is>
          <t>No</t>
        </is>
      </c>
      <c r="U506" s="814" t="inlineStr">
        <is>
          <t>Yes: 1, 8 (broad legal)</t>
        </is>
      </c>
      <c r="V506" s="815" t="inlineStr">
        <is>
          <t>Medium</t>
        </is>
      </c>
      <c r="W506" s="806" t="inlineStr">
        <is>
          <t>Probable — name-normalized match to Runsheet 502 grantee; confirm</t>
        </is>
      </c>
      <c r="X506" s="806" t="inlineStr">
        <is>
          <t>Review</t>
        </is>
      </c>
      <c r="Y506" s="806" t="inlineStr">
        <is>
          <t>Candidate 0 (helper — confirm from image)</t>
        </is>
      </c>
      <c r="Z506" s="806" t="inlineStr">
        <is>
          <t>Medium — helper value</t>
        </is>
      </c>
      <c r="AA506" s="807" t="inlineStr">
        <is>
          <t>Affidavit — Brett Barnes, Manager, General to The Public (2447/81)</t>
        </is>
      </c>
      <c r="AB506" s="808" t="inlineStr">
        <is>
          <t>Needs source review: grantor source</t>
        </is>
      </c>
    </row>
    <row r="507" ht="72" customHeight="1">
      <c r="A507" s="806" t="inlineStr">
        <is>
          <t>2020-001374</t>
        </is>
      </c>
      <c r="B507" s="806" t="n"/>
      <c r="C507" s="806" t="inlineStr">
        <is>
          <t>QCMD</t>
        </is>
      </c>
      <c r="D507" s="806" t="inlineStr">
        <is>
          <t>2450/598</t>
        </is>
      </c>
      <c r="E507" s="807" t="n">
        <v>44071</v>
      </c>
      <c r="F507" s="808" t="n">
        <v>44076</v>
      </c>
      <c r="G507" s="809" t="inlineStr">
        <is>
          <t>Janis Fern Campbell</t>
        </is>
      </c>
      <c r="H507" s="809" t="inlineStr">
        <is>
          <t>The Audy and Janis Campbell Family Trust</t>
        </is>
      </c>
      <c r="I507" s="810" t="inlineStr">
        <is>
          <t>S/2 NE/4 SW/4, S/2 of Lot 3, Lot 4, SE/4 SW/4 of 31-12N-24W (AOL)</t>
        </is>
      </c>
      <c r="J507" s="814" t="inlineStr">
        <is>
          <t>ARTI</t>
        </is>
      </c>
      <c r="K507" s="815" t="inlineStr">
        <is>
          <t>OKCountyRecords: 2020-001374</t>
        </is>
      </c>
      <c r="L507" s="806" t="inlineStr">
        <is>
          <t>Mineral; basis Conv Amt(dec). Gross=tract-map basis.</t>
        </is>
      </c>
      <c r="M507" s="806" t="inlineStr">
        <is>
          <t>CURRENT OWNER SOURCE</t>
        </is>
      </c>
      <c r="N507" s="806" t="n"/>
      <c r="O507" s="806" t="inlineStr">
        <is>
          <t>OUTSIDE LANDS</t>
        </is>
      </c>
      <c r="P507" s="807" t="inlineStr">
        <is>
          <t>Chain — minerals</t>
        </is>
      </c>
      <c r="Q507" s="808" t="inlineStr">
        <is>
          <t>Yes</t>
        </is>
      </c>
      <c r="R507" s="809" t="inlineStr">
        <is>
          <t>No</t>
        </is>
      </c>
      <c r="S507" s="809" t="inlineStr">
        <is>
          <t>Yes</t>
        </is>
      </c>
      <c r="T507" s="810" t="inlineStr">
        <is>
          <t>No</t>
        </is>
      </c>
      <c r="U507" s="814" t="inlineStr">
        <is>
          <t>Legal maps to 5, 7, 9; helper says 2, 3, 5, 6, 7</t>
        </is>
      </c>
      <c r="V507" s="815" t="inlineStr">
        <is>
          <t>Review</t>
        </is>
      </c>
      <c r="W507" s="806" t="inlineStr">
        <is>
          <t>Probable — name-normalized match to Runsheet 499 grantee; confirm</t>
        </is>
      </c>
      <c r="X507" s="806" t="inlineStr">
        <is>
          <t>Yes — on Tract 3 owner list</t>
        </is>
      </c>
      <c r="Y507" s="806" t="inlineStr">
        <is>
          <t>Candidate 1 (helper — confirm from image)</t>
        </is>
      </c>
      <c r="Z507" s="806" t="inlineStr">
        <is>
          <t>Medium — helper value</t>
        </is>
      </c>
      <c r="AA507" s="807" t="inlineStr">
        <is>
          <t>Quit Claim Mineral Deed — Janis Fern Campbell to The Audy and Janis Campbell Fa (2450/598)</t>
        </is>
      </c>
      <c r="AB507" s="808" t="inlineStr">
        <is>
          <t>Needs source review: tract, grantor source</t>
        </is>
      </c>
    </row>
    <row r="508" ht="108" customHeight="1">
      <c r="A508" s="806" t="inlineStr">
        <is>
          <t>2020-001577</t>
        </is>
      </c>
      <c r="B508" s="806" t="n">
        <v>57</v>
      </c>
      <c r="C508" s="806" t="inlineStr">
        <is>
          <t>ASSN</t>
        </is>
      </c>
      <c r="D508" s="806" t="inlineStr">
        <is>
          <t>2452/235</t>
        </is>
      </c>
      <c r="E508" s="807" t="n">
        <v>44105</v>
      </c>
      <c r="F508" s="808" t="n">
        <v>44118</v>
      </c>
      <c r="G508" s="809" t="inlineStr">
        <is>
          <t>Tecolote Holdings, LLC, a Delaware limited liability company,
Tecolote Royalty, LLC, a Delaware limited liability company</t>
        </is>
      </c>
      <c r="H508" s="809" t="inlineStr">
        <is>
          <t>Mustang Fuel Corporation</t>
        </is>
      </c>
      <c r="I508" s="810" t="inlineStr">
        <is>
          <t>All, E/2 NW/4, N/2 NE/4, NW/4 SE/4 of 31-12N-24W (AOL)</t>
        </is>
      </c>
      <c r="J508" s="814" t="inlineStr">
        <is>
          <t>ARTI</t>
        </is>
      </c>
      <c r="K508" s="815" t="inlineStr">
        <is>
          <t>63e8b9a8d056433a9994fe46ca85076b.pdf | OKCountyRecords: 2020-001577</t>
        </is>
      </c>
      <c r="L508" s="806" t="inlineStr">
        <is>
          <t>Leasehold (non-mineral; excluded from mineral NMA). Gross=tract-map basis.</t>
        </is>
      </c>
      <c r="M508" s="806" t="inlineStr">
        <is>
          <t>CURRENT LEASE SOURCE</t>
        </is>
      </c>
      <c r="N508" s="806" t="n"/>
      <c r="O508" s="806" t="inlineStr">
        <is>
          <t>OUTSIDE LANDS</t>
        </is>
      </c>
      <c r="P508" s="807" t="inlineStr">
        <is>
          <t>Chain — assignment (WI or minerals — read granting clause)</t>
        </is>
      </c>
      <c r="Q508" s="808" t="inlineStr">
        <is>
          <t>Review</t>
        </is>
      </c>
      <c r="R508" s="809" t="inlineStr">
        <is>
          <t>Yes</t>
        </is>
      </c>
      <c r="S508" s="809" t="inlineStr">
        <is>
          <t>Review</t>
        </is>
      </c>
      <c r="T508" s="810" t="inlineStr">
        <is>
          <t>Yes</t>
        </is>
      </c>
      <c r="U508" s="814" t="inlineStr">
        <is>
          <t>Yes: 1, 2, 4 (legal supports)</t>
        </is>
      </c>
      <c r="V508" s="815" t="inlineStr">
        <is>
          <t>High</t>
        </is>
      </c>
      <c r="W508" s="806" t="inlineStr">
        <is>
          <t>Review — no exact prior-grantee match</t>
        </is>
      </c>
      <c r="X508" s="806" t="inlineStr">
        <is>
          <t>Review</t>
        </is>
      </c>
      <c r="Y508" s="806" t="inlineStr">
        <is>
          <t>Interest amount needs review</t>
        </is>
      </c>
      <c r="Z508" s="806" t="inlineStr">
        <is>
          <t>Review</t>
        </is>
      </c>
      <c r="AA508" s="807" t="inlineStr">
        <is>
          <t>Assignment — Tecolote Holdings, LLC, a Dela to Mustang Fuel Corporation (2452/235)</t>
        </is>
      </c>
      <c r="AB508" s="808" t="inlineStr">
        <is>
          <t>Needs source review: grantor source, interest amount</t>
        </is>
      </c>
    </row>
    <row r="509" ht="60" customHeight="1">
      <c r="A509" s="806" t="inlineStr">
        <is>
          <t>2020-001650</t>
        </is>
      </c>
      <c r="B509" s="806" t="n"/>
      <c r="C509" s="806" t="inlineStr">
        <is>
          <t>QCMD</t>
        </is>
      </c>
      <c r="D509" s="806" t="inlineStr">
        <is>
          <t>2453/219</t>
        </is>
      </c>
      <c r="E509" s="807" t="n">
        <v>44126</v>
      </c>
      <c r="F509" s="808" t="n">
        <v>44133</v>
      </c>
      <c r="G509" s="809" t="inlineStr">
        <is>
          <t>Jack B. Searle and Tamara D. Searle, as Joint Tenants and Jack B. Searle,
individually</t>
        </is>
      </c>
      <c r="H509" s="809" t="inlineStr">
        <is>
          <t>Gt Mineral Holdings, LLC</t>
        </is>
      </c>
      <c r="I509" s="810" t="inlineStr">
        <is>
          <t>NW/4 SE/4, S/2 SE/4, SW/4 NE/4 of 31-12N-24W (AOL)</t>
        </is>
      </c>
      <c r="J509" s="811" t="inlineStr">
        <is>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is>
      </c>
      <c r="K509" s="815" t="inlineStr">
        <is>
          <t>OKCountyRecords: 2020-001650</t>
        </is>
      </c>
      <c r="L509" s="806" t="inlineStr">
        <is>
          <t>Mineral; basis Conv Amt(dec). Gross=tract-map basis.</t>
        </is>
      </c>
      <c r="M509" s="806" t="n"/>
      <c r="N509" s="806" t="n"/>
      <c r="O509" s="806" t="inlineStr">
        <is>
          <t>OUTSIDE LANDS</t>
        </is>
      </c>
      <c r="P509" s="807" t="inlineStr">
        <is>
          <t>Chain — minerals</t>
        </is>
      </c>
      <c r="Q509" s="808" t="inlineStr">
        <is>
          <t>Yes</t>
        </is>
      </c>
      <c r="R509" s="809" t="inlineStr">
        <is>
          <t>No</t>
        </is>
      </c>
      <c r="S509" s="809" t="inlineStr">
        <is>
          <t>Yes</t>
        </is>
      </c>
      <c r="T509" s="810" t="inlineStr">
        <is>
          <t>No</t>
        </is>
      </c>
      <c r="U509" s="811" t="inlineStr">
        <is>
          <t>Yes: 2 (legal supports)</t>
        </is>
      </c>
      <c r="V509" s="815" t="inlineStr">
        <is>
          <t>High</t>
        </is>
      </c>
      <c r="W509" s="806" t="inlineStr">
        <is>
          <t>Review — no exact prior-grantee match</t>
        </is>
      </c>
      <c r="X509" s="806" t="inlineStr">
        <is>
          <t>Yes — on Tract 2 owner list</t>
        </is>
      </c>
      <c r="Y509" s="806" t="inlineStr">
        <is>
          <t>Candidate 1 (helper — confirm from image)</t>
        </is>
      </c>
      <c r="Z509" s="806" t="inlineStr">
        <is>
          <t>Medium — helper value</t>
        </is>
      </c>
      <c r="AA509" s="807" t="inlineStr">
        <is>
          <t>Quit Claim Mineral Deed — Jack B. Searle and Tamara D. S to Gt Mineral Holdings, LLC (2453/219)</t>
        </is>
      </c>
      <c r="AB509" s="808" t="inlineStr">
        <is>
          <t>Needs source review: grantor source</t>
        </is>
      </c>
    </row>
    <row r="510" ht="108" customHeight="1">
      <c r="A510" s="806" t="inlineStr">
        <is>
          <t>2020-001708</t>
        </is>
      </c>
      <c r="B510" s="806" t="n">
        <v>58</v>
      </c>
      <c r="C510" s="806" t="inlineStr">
        <is>
          <t>MD and ASSN</t>
        </is>
      </c>
      <c r="D510" s="806" t="inlineStr">
        <is>
          <t>2453/452</t>
        </is>
      </c>
      <c r="E510" s="807" t="n">
        <v>44136</v>
      </c>
      <c r="F510" s="808" t="n">
        <v>44144</v>
      </c>
      <c r="G510" s="809" t="inlineStr">
        <is>
          <t>Payday Holdings, LLC</t>
        </is>
      </c>
      <c r="H510" s="809" t="inlineStr">
        <is>
          <t>Andrew Pennington</t>
        </is>
      </c>
      <c r="I510" s="810" t="inlineStr">
        <is>
          <t>All of 31-12N-24W (AOL)</t>
        </is>
      </c>
      <c r="J510" s="811" t="inlineStr">
        <is>
          <t>ARTI, all of Grantor's right, title and interest in and to all of the oil, gas and other minerals, royalties, and overrides acquired by Grantors ALEXANDER 1-31</t>
        </is>
      </c>
      <c r="K510" s="815" t="inlineStr">
        <is>
          <t>63e8b9a8d056433a9994fe46ca85076b.pdf | OKCountyRecords: 2020-001708</t>
        </is>
      </c>
      <c r="L510" s="806" t="inlineStr">
        <is>
          <t>Mineral; basis Conv Amt(dec). All-section coverage. Gross=tract-map basis.</t>
        </is>
      </c>
      <c r="M510" s="806" t="inlineStr">
        <is>
          <t>CURRENT OWNER SOURCE</t>
        </is>
      </c>
      <c r="N510" s="806" t="n"/>
      <c r="O510" s="806" t="inlineStr">
        <is>
          <t>OUTSIDE LANDS</t>
        </is>
      </c>
      <c r="P510" s="807" t="inlineStr">
        <is>
          <t>Chain — minerals</t>
        </is>
      </c>
      <c r="Q510" s="808" t="inlineStr">
        <is>
          <t>Yes</t>
        </is>
      </c>
      <c r="R510" s="809" t="inlineStr">
        <is>
          <t>No</t>
        </is>
      </c>
      <c r="S510" s="809" t="inlineStr">
        <is>
          <t>Yes</t>
        </is>
      </c>
      <c r="T510" s="810" t="inlineStr">
        <is>
          <t>No</t>
        </is>
      </c>
      <c r="U510" s="811" t="inlineStr">
        <is>
          <t>Yes: 1, 8 (broad legal)</t>
        </is>
      </c>
      <c r="V510" s="815" t="inlineStr">
        <is>
          <t>Medium</t>
        </is>
      </c>
      <c r="W510" s="806" t="inlineStr">
        <is>
          <t>Review — no exact prior-grantee match</t>
        </is>
      </c>
      <c r="X510" s="806" t="inlineStr">
        <is>
          <t>Review</t>
        </is>
      </c>
      <c r="Y510" s="806" t="inlineStr">
        <is>
          <t>Candidate 1 (helper — confirm from image)</t>
        </is>
      </c>
      <c r="Z510" s="806" t="inlineStr">
        <is>
          <t>Medium — helper value</t>
        </is>
      </c>
      <c r="AA510" s="807" t="inlineStr">
        <is>
          <t>Mineral Deed and Assignment — Payday Holdings, LLC to Andrew Pennington (2453/452)</t>
        </is>
      </c>
      <c r="AB510" s="808" t="inlineStr">
        <is>
          <t>Needs source review: grantor source</t>
        </is>
      </c>
    </row>
    <row r="511" ht="84" customHeight="1">
      <c r="A511" s="806" t="inlineStr">
        <is>
          <t>2020-001954</t>
        </is>
      </c>
      <c r="B511" s="806" t="n">
        <v>52</v>
      </c>
      <c r="C511" s="806" t="inlineStr">
        <is>
          <t>ASSN</t>
        </is>
      </c>
      <c r="D511" s="806" t="inlineStr">
        <is>
          <t>2455/446</t>
        </is>
      </c>
      <c r="E511" s="807" t="n">
        <v>44136</v>
      </c>
      <c r="F511" s="808" t="n">
        <v>44175</v>
      </c>
      <c r="G511" s="809" t="inlineStr">
        <is>
          <t>Tabally Hani</t>
        </is>
      </c>
      <c r="H511" s="809" t="inlineStr">
        <is>
          <t>J. Dominguez Santos</t>
        </is>
      </c>
      <c r="I511" s="810" t="inlineStr">
        <is>
          <t>LALEXANDER of 31-12N-24W</t>
        </is>
      </c>
      <c r="J511" s="811" t="inlineStr">
        <is>
          <t>OGLhold assigned (chain)
Index row only reviewed. ASSN terms/interest not fully stated in index; full assignment image required to confirm leases, depths, burdens, and retained interests.</t>
        </is>
      </c>
      <c r="K511" s="815" t="inlineStr">
        <is>
          <t>OKCountyRecords: 2020-001954</t>
        </is>
      </c>
      <c r="L511" s="806" t="inlineStr">
        <is>
          <t>Leasehold (non-mineral; excluded from mineral NMA). All-section coverage. Gross=tract-map basis.</t>
        </is>
      </c>
      <c r="M511" s="806" t="inlineStr">
        <is>
          <t>CURRENT LEASE SOURCE</t>
        </is>
      </c>
      <c r="N511" s="806" t="n"/>
      <c r="O511" s="806" t="inlineStr">
        <is>
          <t>EASEMENT</t>
        </is>
      </c>
      <c r="P511" s="807" t="inlineStr">
        <is>
          <t>Chain — assignment (WI or minerals — read granting clause)</t>
        </is>
      </c>
      <c r="Q511" s="808" t="inlineStr">
        <is>
          <t>Review</t>
        </is>
      </c>
      <c r="R511" s="809" t="inlineStr">
        <is>
          <t>Yes</t>
        </is>
      </c>
      <c r="S511" s="809" t="inlineStr">
        <is>
          <t>Review</t>
        </is>
      </c>
      <c r="T511" s="810" t="inlineStr">
        <is>
          <t>Yes</t>
        </is>
      </c>
      <c r="U511" s="811" t="inlineStr">
        <is>
          <t>Yes: 1, 8 (broad legal)</t>
        </is>
      </c>
      <c r="V511" s="815" t="inlineStr">
        <is>
          <t>Medium</t>
        </is>
      </c>
      <c r="W511" s="806" t="inlineStr">
        <is>
          <t>Review — no exact prior-grantee match</t>
        </is>
      </c>
      <c r="X511" s="806" t="inlineStr">
        <is>
          <t>Review</t>
        </is>
      </c>
      <c r="Y511" s="806" t="inlineStr">
        <is>
          <t>Interest amount needs review</t>
        </is>
      </c>
      <c r="Z511" s="806" t="inlineStr">
        <is>
          <t>Review</t>
        </is>
      </c>
      <c r="AA511" s="807" t="inlineStr">
        <is>
          <t>Assignment — Tabally Hani to J. Dominguez Santos (2455/446)</t>
        </is>
      </c>
      <c r="AB511" s="808" t="inlineStr">
        <is>
          <t>Needs source review: grantor source, interest amount</t>
        </is>
      </c>
    </row>
    <row r="512" ht="108" customHeight="1">
      <c r="A512" s="806" t="inlineStr">
        <is>
          <t>2021-000697</t>
        </is>
      </c>
      <c r="B512" s="806" t="n">
        <v>60</v>
      </c>
      <c r="C512" s="806" t="inlineStr">
        <is>
          <t>Change of Name</t>
        </is>
      </c>
      <c r="D512" s="806" t="inlineStr">
        <is>
          <t>2463/147</t>
        </is>
      </c>
      <c r="E512" s="807" t="n">
        <v>44182</v>
      </c>
      <c r="F512" s="808" t="n">
        <v>44314</v>
      </c>
      <c r="G512" s="809" t="inlineStr">
        <is>
          <t>Fourpoint Energy, LLC</t>
        </is>
      </c>
      <c r="H512" s="809" t="inlineStr">
        <is>
          <t>Unbridled Resources, LLC</t>
        </is>
      </c>
      <c r="I512" s="810" t="inlineStr">
        <is>
          <t>All of 31-12N-24W (AOL)</t>
        </is>
      </c>
      <c r="J512" s="811" t="inlineStr">
        <is>
          <t>Identifies same party under new name</t>
        </is>
      </c>
      <c r="K512" s="815" t="inlineStr">
        <is>
          <t>63e8b9a8d056433a9994fe46ca85076b.pdf | OKCountyRecords: 2021-000697</t>
        </is>
      </c>
      <c r="L512" s="806" t="inlineStr">
        <is>
          <t>Other (non-mineral; excluded from mineral NMA). All-section coverage. Gross=tract-map basis.</t>
        </is>
      </c>
      <c r="M512" s="806" t="inlineStr">
        <is>
          <t>Confirm owner interest</t>
        </is>
      </c>
      <c r="N512" s="806" t="n"/>
      <c r="O512" s="806" t="inlineStr">
        <is>
          <t>OUTSIDE LANDS</t>
        </is>
      </c>
      <c r="P512" s="807" t="inlineStr">
        <is>
          <t>Chain — title support (succession/entity/probate)</t>
        </is>
      </c>
      <c r="Q512" s="808" t="inlineStr">
        <is>
          <t>Yes</t>
        </is>
      </c>
      <c r="R512" s="809" t="inlineStr">
        <is>
          <t>No</t>
        </is>
      </c>
      <c r="S512" s="809" t="inlineStr">
        <is>
          <t>Yes</t>
        </is>
      </c>
      <c r="T512" s="810" t="inlineStr">
        <is>
          <t>No</t>
        </is>
      </c>
      <c r="U512" s="811" t="inlineStr">
        <is>
          <t>Yes: 1, 8 (broad legal)</t>
        </is>
      </c>
      <c r="V512" s="815" t="inlineStr">
        <is>
          <t>Medium</t>
        </is>
      </c>
      <c r="W512" s="806" t="inlineStr">
        <is>
          <t>Yes — prior grantee match</t>
        </is>
      </c>
      <c r="X512" s="806" t="inlineStr">
        <is>
          <t>Review</t>
        </is>
      </c>
      <c r="Y512" s="806" t="inlineStr">
        <is>
          <t>Interest amount needs review</t>
        </is>
      </c>
      <c r="Z512" s="806" t="inlineStr">
        <is>
          <t>Review</t>
        </is>
      </c>
      <c r="AA512" s="807" t="inlineStr">
        <is>
          <t>Change of Name — Fourpoint Energy, LLC to Unbridled Resources, LLC (2463/147)</t>
        </is>
      </c>
      <c r="AB512" s="808" t="inlineStr">
        <is>
          <t>Needs source review: interest amount</t>
        </is>
      </c>
    </row>
    <row r="513" ht="108" customHeight="1">
      <c r="A513" s="806" t="inlineStr">
        <is>
          <t>2021-001561</t>
        </is>
      </c>
      <c r="B513" s="806" t="n">
        <v>63</v>
      </c>
      <c r="C513" s="806" t="inlineStr">
        <is>
          <t>ASSN</t>
        </is>
      </c>
      <c r="D513" s="806" t="inlineStr">
        <is>
          <t>2479/1</t>
        </is>
      </c>
      <c r="E513" s="807" t="n">
        <v>44348</v>
      </c>
      <c r="F513" s="808" t="n">
        <v>44463</v>
      </c>
      <c r="G513" s="809" t="inlineStr">
        <is>
          <t>Fairway Resources III, LLC, a Delaware limited liability company,
Fairway Resources Partners III Minerals, LLC, a Delaware limited liability company</t>
        </is>
      </c>
      <c r="H513" s="809" t="inlineStr">
        <is>
          <t>Mustang Fuel Corporation</t>
        </is>
      </c>
      <c r="I513" s="810" t="inlineStr">
        <is>
          <t>E/2 NW/4, NE/4 SE/4, NW/4 SE/4, S/2 SE/4 of 31-12N-24W (AOL)</t>
        </is>
      </c>
      <c r="J513" s="814" t="inlineStr">
        <is>
          <t>Transfers leasehold/WI in chain</t>
        </is>
      </c>
      <c r="K513" s="815" t="inlineStr">
        <is>
          <t>63e8b9a8d056433a9994fe46ca85076b.pdf | OKCountyRecords: 2021-001561</t>
        </is>
      </c>
      <c r="L513" s="806" t="inlineStr">
        <is>
          <t>Leasehold (non-mineral; excluded from mineral NMA). Gross=tract-map basis.</t>
        </is>
      </c>
      <c r="M513" s="806" t="inlineStr">
        <is>
          <t>CURRENT LEASE SOURCE</t>
        </is>
      </c>
      <c r="N513" s="806" t="n"/>
      <c r="O513" s="806" t="inlineStr">
        <is>
          <t>OUTSIDE LANDS</t>
        </is>
      </c>
      <c r="P513" s="807" t="inlineStr">
        <is>
          <t>Chain — assignment (WI or minerals — read granting clause)</t>
        </is>
      </c>
      <c r="Q513" s="808" t="inlineStr">
        <is>
          <t>Review</t>
        </is>
      </c>
      <c r="R513" s="809" t="inlineStr">
        <is>
          <t>Yes</t>
        </is>
      </c>
      <c r="S513" s="809" t="inlineStr">
        <is>
          <t>Review</t>
        </is>
      </c>
      <c r="T513" s="810" t="inlineStr">
        <is>
          <t>Yes</t>
        </is>
      </c>
      <c r="U513" s="814" t="inlineStr">
        <is>
          <t>Legal maps to 2, 4, 10; helper says 2, 4, 8</t>
        </is>
      </c>
      <c r="V513" s="815" t="inlineStr">
        <is>
          <t>Review</t>
        </is>
      </c>
      <c r="W513" s="806" t="inlineStr">
        <is>
          <t>Review — no exact prior-grantee match</t>
        </is>
      </c>
      <c r="X513" s="806" t="inlineStr">
        <is>
          <t>Review</t>
        </is>
      </c>
      <c r="Y513" s="806" t="inlineStr">
        <is>
          <t>Interest amount needs review</t>
        </is>
      </c>
      <c r="Z513" s="806" t="inlineStr">
        <is>
          <t>Review</t>
        </is>
      </c>
      <c r="AA513" s="807" t="inlineStr">
        <is>
          <t>Assignment — Fairway Resources III, LLC, a to Mustang Fuel Corporation (2479/1)</t>
        </is>
      </c>
      <c r="AB513" s="808" t="inlineStr">
        <is>
          <t>Needs source review: tract, grantor source, interest amount</t>
        </is>
      </c>
    </row>
    <row r="514" ht="72" customHeight="1">
      <c r="A514" s="806" t="inlineStr">
        <is>
          <t>2021-001068</t>
        </is>
      </c>
      <c r="B514" s="806" t="n"/>
      <c r="C514" s="806" t="inlineStr">
        <is>
          <t>MD</t>
        </is>
      </c>
      <c r="D514" s="806" t="inlineStr">
        <is>
          <t>2467/476</t>
        </is>
      </c>
      <c r="E514" s="807" t="n">
        <v>44348</v>
      </c>
      <c r="F514" s="808" t="n">
        <v>44377</v>
      </c>
      <c r="G514" s="809" t="inlineStr">
        <is>
          <t>Grizzly Operating, LLC,
Vanguard Operating, LLC</t>
        </is>
      </c>
      <c r="H514" s="809" t="inlineStr">
        <is>
          <t>Psi Lke, LLC</t>
        </is>
      </c>
      <c r="I514" s="810" t="inlineStr">
        <is>
          <t>E/2 NW/4, N/2 NE/4 SW/4, NE/4 SE/4, SE/4 NE/4 of 31-12N-24W (AOL)</t>
        </is>
      </c>
      <c r="J514" s="814" t="inlineStr">
        <is>
          <t>ARTI, See 1765/306</t>
        </is>
      </c>
      <c r="K514" s="815" t="inlineStr">
        <is>
          <t>OKCountyRecords: 2021-001068</t>
        </is>
      </c>
      <c r="L514" s="806" t="inlineStr">
        <is>
          <t>Mineral; basis Conv Amt(dec). Gross=tract-map basis.</t>
        </is>
      </c>
      <c r="M514" s="806" t="n"/>
      <c r="N514" s="806" t="n"/>
      <c r="O514" s="806" t="inlineStr">
        <is>
          <t>OUTSIDE LANDS</t>
        </is>
      </c>
      <c r="P514" s="807" t="inlineStr">
        <is>
          <t>Chain — minerals</t>
        </is>
      </c>
      <c r="Q514" s="808" t="inlineStr">
        <is>
          <t>Yes</t>
        </is>
      </c>
      <c r="R514" s="809" t="inlineStr">
        <is>
          <t>No</t>
        </is>
      </c>
      <c r="S514" s="809" t="inlineStr">
        <is>
          <t>Yes</t>
        </is>
      </c>
      <c r="T514" s="810" t="inlineStr">
        <is>
          <t>No</t>
        </is>
      </c>
      <c r="U514" s="814" t="inlineStr">
        <is>
          <t>Legal maps to 1, 3, 4, 7, 10; helper says 1, 3, 4, 7, 8</t>
        </is>
      </c>
      <c r="V514" s="815" t="inlineStr">
        <is>
          <t>Review</t>
        </is>
      </c>
      <c r="W514" s="806" t="inlineStr">
        <is>
          <t>Review — no exact prior-grantee match</t>
        </is>
      </c>
      <c r="X514" s="806" t="inlineStr">
        <is>
          <t>Yes — on Tract 3 owner list</t>
        </is>
      </c>
      <c r="Y514" s="806" t="inlineStr">
        <is>
          <t>Candidate 1 (helper — confirm from image)</t>
        </is>
      </c>
      <c r="Z514" s="806" t="inlineStr">
        <is>
          <t>Medium — helper value</t>
        </is>
      </c>
      <c r="AA514" s="807" t="inlineStr">
        <is>
          <t>Mineral Deed — Grizzly Operating, LLC, to Psi Lke, LLC (2467/476)</t>
        </is>
      </c>
      <c r="AB514" s="808" t="inlineStr">
        <is>
          <t>Needs source review: tract, grantor source</t>
        </is>
      </c>
    </row>
    <row r="515" ht="108" customHeight="1">
      <c r="A515" s="806" t="inlineStr">
        <is>
          <t>2021-001557</t>
        </is>
      </c>
      <c r="B515" s="806" t="n">
        <v>61</v>
      </c>
      <c r="C515" s="806" t="inlineStr">
        <is>
          <t>Affidavit of Merger</t>
        </is>
      </c>
      <c r="D515" s="806" t="inlineStr">
        <is>
          <t>2476/1</t>
        </is>
      </c>
      <c r="E515" s="807" t="n">
        <v>44407</v>
      </c>
      <c r="F515" s="808" t="n">
        <v>44462</v>
      </c>
      <c r="G515" s="809" t="inlineStr">
        <is>
          <t>Presidio Investment Holdings</t>
        </is>
      </c>
      <c r="H515" s="809" t="inlineStr">
        <is>
          <t>The Public</t>
        </is>
      </c>
      <c r="I515" s="810" t="inlineStr">
        <is>
          <t>All of 31-12N-24W (AOL)</t>
        </is>
      </c>
      <c r="J515" s="811" t="inlineStr">
        <is>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 Full recital in recorded instrument — see Link.</t>
        </is>
      </c>
      <c r="K515" s="815" t="inlineStr">
        <is>
          <t>63e8b9a8d056433a9994fe46ca85076b.pdf | OKCountyRecords: 2021-001557</t>
        </is>
      </c>
      <c r="L515" s="806" t="inlineStr">
        <is>
          <t>Other (non-mineral; excluded from mineral NMA). All-section coverage. Gross=tract-map basis.</t>
        </is>
      </c>
      <c r="M515" s="806" t="inlineStr">
        <is>
          <t>OK</t>
        </is>
      </c>
      <c r="N515" s="806" t="inlineStr">
        <is>
          <t>Non-conveying — notice/affidavit/address change (The Public).</t>
        </is>
      </c>
      <c r="O515" s="806" t="inlineStr">
        <is>
          <t>OUTSIDE LANDS</t>
        </is>
      </c>
      <c r="P515" s="807" t="inlineStr">
        <is>
          <t>Chain — title support (succession/entity/probate)</t>
        </is>
      </c>
      <c r="Q515" s="808" t="inlineStr">
        <is>
          <t>Yes</t>
        </is>
      </c>
      <c r="R515" s="809" t="inlineStr">
        <is>
          <t>No</t>
        </is>
      </c>
      <c r="S515" s="809" t="inlineStr">
        <is>
          <t>Yes</t>
        </is>
      </c>
      <c r="T515" s="810" t="inlineStr">
        <is>
          <t>No</t>
        </is>
      </c>
      <c r="U515" s="811" t="inlineStr">
        <is>
          <t>Yes: 1, 8 (broad legal)</t>
        </is>
      </c>
      <c r="V515" s="815" t="inlineStr">
        <is>
          <t>Medium</t>
        </is>
      </c>
      <c r="W515" s="806" t="inlineStr">
        <is>
          <t>Review — no exact prior-grantee match</t>
        </is>
      </c>
      <c r="X515" s="806" t="inlineStr">
        <is>
          <t>Review</t>
        </is>
      </c>
      <c r="Y515" s="806" t="inlineStr">
        <is>
          <t>Interest amount needs review</t>
        </is>
      </c>
      <c r="Z515" s="806" t="inlineStr">
        <is>
          <t>Review</t>
        </is>
      </c>
      <c r="AA515" s="807" t="inlineStr">
        <is>
          <t>Affidavit of Merger — Presidio Investment Holdings to The Public (2476/1)</t>
        </is>
      </c>
      <c r="AB515" s="808" t="inlineStr">
        <is>
          <t>Needs source review: grantor source, interest amount</t>
        </is>
      </c>
    </row>
    <row r="516" ht="108" customHeight="1">
      <c r="A516" s="806" t="inlineStr">
        <is>
          <t>2021-001559</t>
        </is>
      </c>
      <c r="B516" s="806" t="n">
        <v>62</v>
      </c>
      <c r="C516" s="806" t="inlineStr">
        <is>
          <t>Operating Agreement</t>
        </is>
      </c>
      <c r="D516" s="806" t="inlineStr">
        <is>
          <t>2478/1</t>
        </is>
      </c>
      <c r="E516" s="807" t="n">
        <v>44407</v>
      </c>
      <c r="F516" s="808" t="n">
        <v>44462</v>
      </c>
      <c r="G516" s="809" t="inlineStr">
        <is>
          <t>Presidio Petroleum, LLC</t>
        </is>
      </c>
      <c r="H516" s="809" t="inlineStr">
        <is>
          <t>Presidio WAB, LLC,
Presidio Transition, LLC,
Presidio Holding Company, LLC,
Presidio Finance Holding Company, LLC,
Presidio Finance, LLC,
Presidio Finance Nominee Corp.,
Presidio Intermediate Holding Company, LLC</t>
        </is>
      </c>
      <c r="I516" s="810" t="inlineStr">
        <is>
          <t>All of 31-12N-24W (AOL)</t>
        </is>
      </c>
      <c r="J516" s="811" t="inlineStr">
        <is>
          <t>HIS AGREEMENT, entered into by and between Presidio Petroleum, LLC, a Delaware limited
liability company, or its successor in interest, hereinafter referred to as "Operator," and the
signatory party or parties other than Operator, hereinafter referred to individually as "NonOperator," and collectively … Full recital in recorded instrument — see Link.</t>
        </is>
      </c>
      <c r="K516" s="815" t="inlineStr">
        <is>
          <t>63e8b9a8d056433a9994fe46ca85076b.pdf | OKCountyRecords: 2021-001559</t>
        </is>
      </c>
      <c r="L516" s="806" t="inlineStr">
        <is>
          <t>Other (non-mineral; excluded from mineral NMA). All-section coverage. Gross=tract-map basis.</t>
        </is>
      </c>
      <c r="M516" s="806" t="inlineStr">
        <is>
          <t>CURRENT LEASE SOURCE</t>
        </is>
      </c>
      <c r="N516" s="806" t="n"/>
      <c r="O516" s="806" t="inlineStr">
        <is>
          <t>OUTSIDE LANDS</t>
        </is>
      </c>
      <c r="P516" s="807" t="inlineStr">
        <is>
          <t>No chain effect — operating/JOA (WI context only)</t>
        </is>
      </c>
      <c r="Q516" s="808" t="inlineStr">
        <is>
          <t>No</t>
        </is>
      </c>
      <c r="R516" s="809" t="inlineStr">
        <is>
          <t>Review</t>
        </is>
      </c>
      <c r="S516" s="809" t="inlineStr">
        <is>
          <t>No</t>
        </is>
      </c>
      <c r="T516" s="810" t="inlineStr">
        <is>
          <t>No</t>
        </is>
      </c>
      <c r="U516" s="814" t="inlineStr">
        <is>
          <t>Yes: 1, 8 (broad legal)</t>
        </is>
      </c>
      <c r="V516" s="815" t="inlineStr">
        <is>
          <t>Medium</t>
        </is>
      </c>
      <c r="W516" s="806" t="inlineStr">
        <is>
          <t>Review — no exact prior-grantee match</t>
        </is>
      </c>
      <c r="X516" s="806" t="inlineStr">
        <is>
          <t>Review</t>
        </is>
      </c>
      <c r="Y516" s="806" t="inlineStr">
        <is>
          <t>Interest amount needs review</t>
        </is>
      </c>
      <c r="Z516" s="806" t="inlineStr">
        <is>
          <t>Review</t>
        </is>
      </c>
      <c r="AA516" s="807" t="inlineStr">
        <is>
          <t>Operating Agreement — Presidio Petroleum, LLC to Presidio WAB, LLC, (2478/1)</t>
        </is>
      </c>
      <c r="AB516" s="808" t="inlineStr">
        <is>
          <t>Needs source review: grantor source</t>
        </is>
      </c>
    </row>
    <row r="517" ht="108" customHeight="1">
      <c r="A517" s="806" t="inlineStr">
        <is>
          <t>2021-001605</t>
        </is>
      </c>
      <c r="B517" s="806" t="n">
        <v>64</v>
      </c>
      <c r="C517" s="806" t="inlineStr">
        <is>
          <t>ASSN</t>
        </is>
      </c>
      <c r="D517" s="806" t="inlineStr">
        <is>
          <t>2480/297</t>
        </is>
      </c>
      <c r="E517" s="807" t="n">
        <v>44440</v>
      </c>
      <c r="F517" s="808" t="n">
        <v>44476</v>
      </c>
      <c r="G517" s="809" t="inlineStr">
        <is>
          <t>Tlw Investments, LLC</t>
        </is>
      </c>
      <c r="H517" s="809" t="inlineStr">
        <is>
          <t>Cannon Field Minerals Fund, L.P.</t>
        </is>
      </c>
      <c r="I517" s="810" t="inlineStr">
        <is>
          <t>A of 31-12N-24W</t>
        </is>
      </c>
      <c r="J517" s="811" t="inlineStr">
        <is>
          <t>Transfers leasehold/WI in chain</t>
        </is>
      </c>
      <c r="K517" s="815" t="inlineStr">
        <is>
          <t>63e8b9a8d056433a9994fe46ca85076b.pdf | OKCountyRecords: 2021-001605</t>
        </is>
      </c>
      <c r="L517" s="806" t="inlineStr">
        <is>
          <t>Leasehold (non-mineral; excluded from mineral NMA). All-section coverage. Gross=tract-map basis.</t>
        </is>
      </c>
      <c r="M517" s="806" t="inlineStr">
        <is>
          <t>CURRENT LEASE SOURCE</t>
        </is>
      </c>
      <c r="N517" s="806" t="n"/>
      <c r="O517" s="806" t="inlineStr">
        <is>
          <t>LEASE ASSIGNMENT</t>
        </is>
      </c>
      <c r="P517" s="807" t="inlineStr">
        <is>
          <t>Chain — assignment (WI or minerals — read granting clause)</t>
        </is>
      </c>
      <c r="Q517" s="808" t="inlineStr">
        <is>
          <t>Review</t>
        </is>
      </c>
      <c r="R517" s="809" t="inlineStr">
        <is>
          <t>Yes</t>
        </is>
      </c>
      <c r="S517" s="809" t="inlineStr">
        <is>
          <t>Review</t>
        </is>
      </c>
      <c r="T517" s="810" t="inlineStr">
        <is>
          <t>Yes</t>
        </is>
      </c>
      <c r="U517" s="811" t="inlineStr">
        <is>
          <t>Yes: 1, 8 (broad legal)</t>
        </is>
      </c>
      <c r="V517" s="815" t="inlineStr">
        <is>
          <t>Medium</t>
        </is>
      </c>
      <c r="W517" s="806" t="inlineStr">
        <is>
          <t>Review — no exact prior-grantee match</t>
        </is>
      </c>
      <c r="X517" s="806" t="inlineStr">
        <is>
          <t>Review</t>
        </is>
      </c>
      <c r="Y517" s="806" t="inlineStr">
        <is>
          <t>Interest amount needs review</t>
        </is>
      </c>
      <c r="Z517" s="806" t="inlineStr">
        <is>
          <t>Review</t>
        </is>
      </c>
      <c r="AA517" s="807" t="inlineStr">
        <is>
          <t>Assignment — Tlw Investments, LLC to Cannon Field Minerals Fund, L. (2480/297)</t>
        </is>
      </c>
      <c r="AB517" s="808" t="inlineStr">
        <is>
          <t>Needs source review: grantor source, interest amount</t>
        </is>
      </c>
    </row>
    <row r="518" ht="60" customHeight="1">
      <c r="A518" s="806" t="inlineStr">
        <is>
          <t>2021-001774</t>
        </is>
      </c>
      <c r="B518" s="806" t="n"/>
      <c r="C518" s="806" t="inlineStr">
        <is>
          <t>MD</t>
        </is>
      </c>
      <c r="D518" s="806" t="inlineStr">
        <is>
          <t>2481/287</t>
        </is>
      </c>
      <c r="E518" s="807" t="n">
        <v>44489</v>
      </c>
      <c r="F518" s="808" t="n">
        <v>44491</v>
      </c>
      <c r="G518" s="809" t="inlineStr">
        <is>
          <t>Greystone Energy &amp; Minerals, LLC, an Oklahoma limited liability company</t>
        </is>
      </c>
      <c r="H518" s="809" t="inlineStr">
        <is>
          <t>Cardinal Land Company, LLC, an Oklahoma limited liability company
5713 N.W. 132nd Street
Oklahoma City, OK 73142, 50%,
EDR, LLC, 50%</t>
        </is>
      </c>
      <c r="I518" s="810" t="inlineStr">
        <is>
          <t>NW/4 SE/4, S/2 SE/4, SW/4 NE/4 of 31-12N-24W (AOL)</t>
        </is>
      </c>
      <c r="J518" s="814" t="inlineStr">
        <is>
          <t>3.00 NMA, from a total of Twenty Five and 7,225/10,000ths net mineral acres (25.7225) of Grantor's right, title and interest in and to all of the oil, gas and other minerals in and under 3 sections</t>
        </is>
      </c>
      <c r="K518" s="815" t="inlineStr">
        <is>
          <t>OKCountyRecords: 2021-001774</t>
        </is>
      </c>
      <c r="L518" s="806" t="inlineStr">
        <is>
          <t>Mineral; basis Conv Amt(dec). Gross=tract-map basis.</t>
        </is>
      </c>
      <c r="M518" s="806" t="inlineStr">
        <is>
          <t>CURRENT OWNER SOURCE</t>
        </is>
      </c>
      <c r="N518" s="806" t="inlineStr">
        <is>
          <t>Conveys 3 NMA per notes; conv. dec = 3/gross. Verify denominator/tract from image.</t>
        </is>
      </c>
      <c r="O518" s="806" t="inlineStr">
        <is>
          <t>OUTSIDE LANDS</t>
        </is>
      </c>
      <c r="P518" s="807" t="inlineStr">
        <is>
          <t>Chain — minerals</t>
        </is>
      </c>
      <c r="Q518" s="808" t="inlineStr">
        <is>
          <t>Yes</t>
        </is>
      </c>
      <c r="R518" s="809" t="inlineStr">
        <is>
          <t>No</t>
        </is>
      </c>
      <c r="S518" s="809" t="inlineStr">
        <is>
          <t>Yes</t>
        </is>
      </c>
      <c r="T518" s="810" t="inlineStr">
        <is>
          <t>No</t>
        </is>
      </c>
      <c r="U518" s="814" t="inlineStr">
        <is>
          <t>Yes: 2 (legal supports)</t>
        </is>
      </c>
      <c r="V518" s="815" t="inlineStr">
        <is>
          <t>High</t>
        </is>
      </c>
      <c r="W518" s="806" t="inlineStr">
        <is>
          <t>Review — no exact prior-grantee match</t>
        </is>
      </c>
      <c r="X518" s="806" t="inlineStr">
        <is>
          <t>Review</t>
        </is>
      </c>
      <c r="Y518" s="806" t="inlineStr">
        <is>
          <t>Candidate 0.01875 (helper — confirm from image)</t>
        </is>
      </c>
      <c r="Z518" s="806" t="inlineStr">
        <is>
          <t>Medium — helper value</t>
        </is>
      </c>
      <c r="AA518" s="807" t="inlineStr">
        <is>
          <t>Mineral Deed — Greystone Energy &amp; Minerals, L to Cardinal Land Company, LLC, an (2481/287)</t>
        </is>
      </c>
      <c r="AB518" s="808" t="inlineStr">
        <is>
          <t>Needs source review: grantor source</t>
        </is>
      </c>
    </row>
    <row r="519" ht="84" customHeight="1">
      <c r="A519" s="806" t="inlineStr">
        <is>
          <t>2022-000354</t>
        </is>
      </c>
      <c r="B519" s="806" t="n"/>
      <c r="C519" s="806" t="inlineStr">
        <is>
          <t>ASSN</t>
        </is>
      </c>
      <c r="D519" s="806" t="inlineStr">
        <is>
          <t>2488/81</t>
        </is>
      </c>
      <c r="E519" s="807" t="n">
        <v>44562</v>
      </c>
      <c r="F519" s="808" t="n">
        <v>44615</v>
      </c>
      <c r="G519" s="809" t="inlineStr">
        <is>
          <t>Tlw Investments</t>
        </is>
      </c>
      <c r="H519" s="809" t="inlineStr">
        <is>
          <t>Chanas Partners, LLC</t>
        </is>
      </c>
      <c r="I519" s="810" t="inlineStr">
        <is>
          <t>All of 31-12N-24W (AOL)</t>
        </is>
      </c>
      <c r="J519" s="814" t="inlineStr">
        <is>
          <t>ARTI</t>
        </is>
      </c>
      <c r="K519" s="815" t="inlineStr">
        <is>
          <t>OKCountyRecords: 2022-000354</t>
        </is>
      </c>
      <c r="L519" s="806" t="inlineStr">
        <is>
          <t>Leasehold (non-mineral; excluded from mineral NMA). All-section coverage. Gross=tract-map basis.</t>
        </is>
      </c>
      <c r="M519" s="806" t="n"/>
      <c r="N519" s="806" t="n"/>
      <c r="O519" s="806" t="inlineStr">
        <is>
          <t>OUTSIDE LANDS</t>
        </is>
      </c>
      <c r="P519" s="807" t="inlineStr">
        <is>
          <t>Chain — assignment (WI or minerals — read granting clause)</t>
        </is>
      </c>
      <c r="Q519" s="808" t="inlineStr">
        <is>
          <t>Review</t>
        </is>
      </c>
      <c r="R519" s="809" t="inlineStr">
        <is>
          <t>Yes</t>
        </is>
      </c>
      <c r="S519" s="809" t="inlineStr">
        <is>
          <t>Review</t>
        </is>
      </c>
      <c r="T519" s="810" t="inlineStr">
        <is>
          <t>Yes</t>
        </is>
      </c>
      <c r="U519" s="814" t="inlineStr">
        <is>
          <t>Yes: 1, 8 (broad legal)</t>
        </is>
      </c>
      <c r="V519" s="815" t="inlineStr">
        <is>
          <t>Medium</t>
        </is>
      </c>
      <c r="W519" s="806" t="inlineStr">
        <is>
          <t>Review — no exact prior-grantee match</t>
        </is>
      </c>
      <c r="X519" s="806" t="inlineStr">
        <is>
          <t>Review</t>
        </is>
      </c>
      <c r="Y519" s="806" t="inlineStr">
        <is>
          <t>Interest amount needs review</t>
        </is>
      </c>
      <c r="Z519" s="806" t="inlineStr">
        <is>
          <t>Review</t>
        </is>
      </c>
      <c r="AA519" s="807" t="inlineStr">
        <is>
          <t>Assignment — Tlw Investments to Chanas Partners, LLC (2488/81)</t>
        </is>
      </c>
      <c r="AB519" s="808" t="inlineStr">
        <is>
          <t>Needs source review: grantor source, interest amount</t>
        </is>
      </c>
    </row>
    <row r="520" ht="48" customHeight="1">
      <c r="A520" s="806" t="inlineStr">
        <is>
          <t>2022-000185</t>
        </is>
      </c>
      <c r="B520" s="806" t="n"/>
      <c r="C520" s="806" t="inlineStr">
        <is>
          <t>MD</t>
        </is>
      </c>
      <c r="D520" s="806" t="inlineStr">
        <is>
          <t>2486/262</t>
        </is>
      </c>
      <c r="E520" s="807" t="n">
        <v>44571</v>
      </c>
      <c r="F520" s="808" t="n">
        <v>44592</v>
      </c>
      <c r="G520" s="809" t="inlineStr">
        <is>
          <t>Psi Lke, LLC</t>
        </is>
      </c>
      <c r="H520" s="809" t="inlineStr">
        <is>
          <t>Cummins Minerals, Limited 70%
Eagle Owl, LP, 30%</t>
        </is>
      </c>
      <c r="I520" s="810" t="inlineStr">
        <is>
          <t>All of 31-12N-24W (AOL)</t>
        </is>
      </c>
      <c r="J520" s="814" t="inlineStr">
        <is>
          <t>ARTI, See 1765/306</t>
        </is>
      </c>
      <c r="K520" s="815" t="inlineStr">
        <is>
          <t>OKCountyRecords: 2022-000185</t>
        </is>
      </c>
      <c r="L520" s="806" t="inlineStr">
        <is>
          <t>Mineral; basis Conv Amt(dec). All-section coverage. Gross=tract-map basis.</t>
        </is>
      </c>
      <c r="M520" s="806" t="inlineStr">
        <is>
          <t>CURRENT OWNER SOURCE</t>
        </is>
      </c>
      <c r="N520" s="806" t="n"/>
      <c r="O520" s="806" t="inlineStr">
        <is>
          <t>OUTSIDE LANDS</t>
        </is>
      </c>
      <c r="P520" s="807" t="inlineStr">
        <is>
          <t>Chain — minerals</t>
        </is>
      </c>
      <c r="Q520" s="808" t="inlineStr">
        <is>
          <t>Yes</t>
        </is>
      </c>
      <c r="R520" s="809" t="inlineStr">
        <is>
          <t>No</t>
        </is>
      </c>
      <c r="S520" s="809" t="inlineStr">
        <is>
          <t>Yes</t>
        </is>
      </c>
      <c r="T520" s="810" t="inlineStr">
        <is>
          <t>No</t>
        </is>
      </c>
      <c r="U520" s="814" t="inlineStr">
        <is>
          <t>Yes: 1, 8 (broad legal)</t>
        </is>
      </c>
      <c r="V520" s="815" t="inlineStr">
        <is>
          <t>Medium</t>
        </is>
      </c>
      <c r="W520" s="806" t="inlineStr">
        <is>
          <t>Yes — prior grantee match</t>
        </is>
      </c>
      <c r="X520" s="806" t="inlineStr">
        <is>
          <t>Review</t>
        </is>
      </c>
      <c r="Y520" s="806" t="inlineStr">
        <is>
          <t>Candidate 1 (helper — confirm from image)</t>
        </is>
      </c>
      <c r="Z520" s="806" t="inlineStr">
        <is>
          <t>Medium — helper value</t>
        </is>
      </c>
      <c r="AA520" s="807" t="inlineStr">
        <is>
          <t>Mineral Deed — Psi Lke, LLC to Cummins Minerals, Limited 70% (2486/262)</t>
        </is>
      </c>
      <c r="AB520" s="808" t="n"/>
    </row>
    <row r="521" ht="84" customHeight="1">
      <c r="A521" s="806" t="inlineStr">
        <is>
          <t>2022-001083</t>
        </is>
      </c>
      <c r="B521" s="806" t="n"/>
      <c r="C521" s="806" t="inlineStr">
        <is>
          <t>Affidavit of Merger</t>
        </is>
      </c>
      <c r="D521" s="806" t="inlineStr">
        <is>
          <t>2495/430</t>
        </is>
      </c>
      <c r="E521" s="807" t="n">
        <v>44713</v>
      </c>
      <c r="F521" s="808" t="n">
        <v>44715</v>
      </c>
      <c r="G521" s="809" t="inlineStr">
        <is>
          <t>Phx Minerals (de), Inc.,
Phx Minerals, Inc.</t>
        </is>
      </c>
      <c r="H521" s="809" t="inlineStr">
        <is>
          <t>The Public</t>
        </is>
      </c>
      <c r="I521" s="810" t="inlineStr">
        <is>
          <t>All of 31-12N-24W (AOL)</t>
        </is>
      </c>
      <c r="J521" s="814" t="inlineStr">
        <is>
          <t>PHX MINERALS INC., an Oklahoma corporation, does hereby certify that it is the owner of these locations, and has merged with and into PHX Minerals (DE), Inc., a Delaware corporation and to then change the company's name to PHX MINERALS INC. … Full recital in recorded instrument — see Link.</t>
        </is>
      </c>
      <c r="K521" s="815" t="inlineStr">
        <is>
          <t>OKCountyRecords: 2022-001083</t>
        </is>
      </c>
      <c r="L521" s="806" t="inlineStr">
        <is>
          <t>Other (non-mineral; excluded from mineral NMA). All-section coverage. Gross=tract-map basis.</t>
        </is>
      </c>
      <c r="M521" s="806" t="inlineStr">
        <is>
          <t>OK</t>
        </is>
      </c>
      <c r="N521" s="806" t="inlineStr">
        <is>
          <t>Non-conveying — notice/affidavit/address change (The Public).</t>
        </is>
      </c>
      <c r="O521" s="806" t="inlineStr">
        <is>
          <t>OUTSIDE LANDS</t>
        </is>
      </c>
      <c r="P521" s="807" t="inlineStr">
        <is>
          <t>Chain — title support (succession/entity/probate)</t>
        </is>
      </c>
      <c r="Q521" s="808" t="inlineStr">
        <is>
          <t>Yes</t>
        </is>
      </c>
      <c r="R521" s="809" t="inlineStr">
        <is>
          <t>No</t>
        </is>
      </c>
      <c r="S521" s="809" t="inlineStr">
        <is>
          <t>Yes</t>
        </is>
      </c>
      <c r="T521" s="810" t="inlineStr">
        <is>
          <t>No</t>
        </is>
      </c>
      <c r="U521" s="814" t="inlineStr">
        <is>
          <t>Yes: 1, 8 (broad legal)</t>
        </is>
      </c>
      <c r="V521" s="815" t="inlineStr">
        <is>
          <t>Medium</t>
        </is>
      </c>
      <c r="W521" s="806" t="inlineStr">
        <is>
          <t>Review — no exact prior-grantee match</t>
        </is>
      </c>
      <c r="X521" s="806" t="inlineStr">
        <is>
          <t>Review</t>
        </is>
      </c>
      <c r="Y521" s="806" t="inlineStr">
        <is>
          <t>Interest amount needs review</t>
        </is>
      </c>
      <c r="Z521" s="806" t="inlineStr">
        <is>
          <t>Review</t>
        </is>
      </c>
      <c r="AA521" s="807" t="inlineStr">
        <is>
          <t>Affidavit of Merger — Phx Minerals (de), Inc., to The Public (2495/430)</t>
        </is>
      </c>
      <c r="AB521" s="808" t="inlineStr">
        <is>
          <t>Needs source review: grantor source, interest amount</t>
        </is>
      </c>
    </row>
    <row r="522" ht="48" customHeight="1">
      <c r="A522" s="806" t="inlineStr">
        <is>
          <t>2023-002269</t>
        </is>
      </c>
      <c r="B522" s="806" t="n"/>
      <c r="C522" s="806" t="inlineStr">
        <is>
          <t>MD</t>
        </is>
      </c>
      <c r="D522" s="806" t="inlineStr">
        <is>
          <t>2529/217</t>
        </is>
      </c>
      <c r="E522" s="807" t="n">
        <v>45061</v>
      </c>
      <c r="F522" s="808" t="n">
        <v>45114</v>
      </c>
      <c r="G522" s="809" t="inlineStr">
        <is>
          <t>Gregory J. Winneke</t>
        </is>
      </c>
      <c r="H522" s="809" t="inlineStr">
        <is>
          <t>Eric Jansen
c/o Hasbany Insurance
254 Pleasandt St.
Methuen, Ma 01844</t>
        </is>
      </c>
      <c r="I522" s="810" t="inlineStr">
        <is>
          <t>NW/4 SE/4, S/2 SE/4, SW/4 NE/4 of 31-12N-24W (AOL)</t>
        </is>
      </c>
      <c r="J522" s="814" t="inlineStr">
        <is>
          <t>ARTI</t>
        </is>
      </c>
      <c r="K522" s="815" t="inlineStr">
        <is>
          <t>OKCountyRecords: 2023-002269</t>
        </is>
      </c>
      <c r="L522" s="806" t="inlineStr">
        <is>
          <t>Mineral; basis Conv Amt(dec). Gross=tract-map basis.</t>
        </is>
      </c>
      <c r="M522" s="806" t="inlineStr">
        <is>
          <t>CURRENT OWNER SOURCE</t>
        </is>
      </c>
      <c r="N522" s="806" t="n"/>
      <c r="O522" s="806" t="inlineStr">
        <is>
          <t>OUTSIDE LANDS</t>
        </is>
      </c>
      <c r="P522" s="807" t="inlineStr">
        <is>
          <t>Chain — minerals</t>
        </is>
      </c>
      <c r="Q522" s="808" t="inlineStr">
        <is>
          <t>Yes</t>
        </is>
      </c>
      <c r="R522" s="809" t="inlineStr">
        <is>
          <t>No</t>
        </is>
      </c>
      <c r="S522" s="809" t="inlineStr">
        <is>
          <t>Yes</t>
        </is>
      </c>
      <c r="T522" s="810" t="inlineStr">
        <is>
          <t>No</t>
        </is>
      </c>
      <c r="U522" s="814" t="inlineStr">
        <is>
          <t>Yes: 2 (legal supports)</t>
        </is>
      </c>
      <c r="V522" s="815" t="inlineStr">
        <is>
          <t>High</t>
        </is>
      </c>
      <c r="W522" s="806" t="inlineStr">
        <is>
          <t>Yes — prior grantee match</t>
        </is>
      </c>
      <c r="X522" s="806" t="inlineStr">
        <is>
          <t>Yes — on Tract 2 owner list</t>
        </is>
      </c>
      <c r="Y522" s="806" t="inlineStr">
        <is>
          <t>Candidate 1 (helper — confirm from image)</t>
        </is>
      </c>
      <c r="Z522" s="806" t="inlineStr">
        <is>
          <t>Medium — helper value</t>
        </is>
      </c>
      <c r="AA522" s="807" t="inlineStr">
        <is>
          <t>Mineral Deed — Gregory J. Winneke to Eric Jansen (2529/217)</t>
        </is>
      </c>
      <c r="AB522" s="808" t="n"/>
    </row>
    <row r="523" ht="108" customHeight="1">
      <c r="A523" s="806" t="inlineStr">
        <is>
          <t>2024-004916</t>
        </is>
      </c>
      <c r="B523" s="806" t="n">
        <v>69</v>
      </c>
      <c r="C523" s="806" t="inlineStr">
        <is>
          <t>ASSN</t>
        </is>
      </c>
      <c r="D523" s="806" t="inlineStr">
        <is>
          <t>2584/149</t>
        </is>
      </c>
      <c r="E523" s="807" t="n">
        <v>45148</v>
      </c>
      <c r="F523" s="808" t="n">
        <v>45509</v>
      </c>
      <c r="G523" s="809" t="inlineStr">
        <is>
          <t>Chanas Partners, LLC</t>
        </is>
      </c>
      <c r="H523" s="809" t="inlineStr">
        <is>
          <t>NWR Mineral Partners, LLC
P.O. Box 7206
Edmond, OK 73083</t>
        </is>
      </c>
      <c r="I523" s="810" t="inlineStr">
        <is>
          <t>All of 31-12N-24W</t>
        </is>
      </c>
      <c r="J523" s="814" t="inlineStr">
        <is>
          <t>Transfers leasehold/WI in chain</t>
        </is>
      </c>
      <c r="K523" s="815" t="inlineStr">
        <is>
          <t>63e8b9a8d056433a9994fe46ca85076b.pdf | OKCountyRecords: 2024-004916</t>
        </is>
      </c>
      <c r="L523" s="806" t="inlineStr">
        <is>
          <t>Leasehold (non-mineral; excluded from mineral NMA). All-section coverage. Gross=tract-map basis.</t>
        </is>
      </c>
      <c r="M523" s="806" t="inlineStr">
        <is>
          <t>CURRENT LEASE SOURCE</t>
        </is>
      </c>
      <c r="N523" s="806" t="n"/>
      <c r="O523" s="806" t="inlineStr">
        <is>
          <t>LEASE ASSIGNMENT</t>
        </is>
      </c>
      <c r="P523" s="807" t="inlineStr">
        <is>
          <t>Chain — assignment (WI or minerals — read granting clause)</t>
        </is>
      </c>
      <c r="Q523" s="808" t="inlineStr">
        <is>
          <t>Review</t>
        </is>
      </c>
      <c r="R523" s="809" t="inlineStr">
        <is>
          <t>Yes</t>
        </is>
      </c>
      <c r="S523" s="809" t="inlineStr">
        <is>
          <t>Review</t>
        </is>
      </c>
      <c r="T523" s="810" t="inlineStr">
        <is>
          <t>Yes</t>
        </is>
      </c>
      <c r="U523" s="814" t="inlineStr">
        <is>
          <t>Yes: 1, 8 (broad legal)</t>
        </is>
      </c>
      <c r="V523" s="815" t="inlineStr">
        <is>
          <t>Medium</t>
        </is>
      </c>
      <c r="W523" s="806" t="inlineStr">
        <is>
          <t>Yes — prior grantee match</t>
        </is>
      </c>
      <c r="X523" s="806" t="inlineStr">
        <is>
          <t>Review</t>
        </is>
      </c>
      <c r="Y523" s="806" t="inlineStr">
        <is>
          <t>Interest amount needs review</t>
        </is>
      </c>
      <c r="Z523" s="806" t="inlineStr">
        <is>
          <t>Review</t>
        </is>
      </c>
      <c r="AA523" s="807" t="inlineStr">
        <is>
          <t>Assignment — Chanas Partners, LLC to NWR Mineral Partners, LLC (2584/149)</t>
        </is>
      </c>
      <c r="AB523" s="808" t="inlineStr">
        <is>
          <t>Needs source review: interest amount</t>
        </is>
      </c>
    </row>
    <row r="524" ht="60" customHeight="1">
      <c r="A524" s="806" t="inlineStr">
        <is>
          <t>2024-004961</t>
        </is>
      </c>
      <c r="B524" s="806" t="n"/>
      <c r="C524" s="806" t="inlineStr">
        <is>
          <t>Partial ASSN</t>
        </is>
      </c>
      <c r="D524" s="806" t="inlineStr">
        <is>
          <t>2584/149</t>
        </is>
      </c>
      <c r="E524" s="807" t="n">
        <v>45148</v>
      </c>
      <c r="F524" s="808" t="n">
        <v>45509</v>
      </c>
      <c r="G524" s="809" t="inlineStr">
        <is>
          <t>Chanas Partners, LLC</t>
        </is>
      </c>
      <c r="H524" s="809" t="inlineStr">
        <is>
          <t>NWR Mineral Partners, LLC
P.O. Box 7206
Edmond, OK 73083</t>
        </is>
      </c>
      <c r="I524" s="810" t="inlineStr">
        <is>
          <t>All of 31-12N-24W (AOL)</t>
        </is>
      </c>
      <c r="J524" s="811" t="inlineStr">
        <is>
          <t>All of its right, title and interest in and to the Lands and OGLs, Limited to the Des Moines Formation Only, which, for these purposes is described as from the top of the Marmaton Group to the base of the Cherokee Group, subject to the terms and provisions described below. … Full recital in recorded instrument — see Link.</t>
        </is>
      </c>
      <c r="K524" s="815" t="inlineStr">
        <is>
          <t>OKCountyRecords: 2024-004961</t>
        </is>
      </c>
      <c r="L524" s="806" t="inlineStr">
        <is>
          <t>Leasehold (non-mineral; excluded from mineral NMA). All-section coverage. Gross=tract-map basis.</t>
        </is>
      </c>
      <c r="M524" s="806" t="inlineStr">
        <is>
          <t>Confirm lease effect</t>
        </is>
      </c>
      <c r="N524" s="806" t="n"/>
      <c r="O524" s="806" t="inlineStr">
        <is>
          <t>OUTSIDE LANDS</t>
        </is>
      </c>
      <c r="P524" s="807" t="inlineStr">
        <is>
          <t>Chain — WI/leasehold assignment</t>
        </is>
      </c>
      <c r="Q524" s="808" t="inlineStr">
        <is>
          <t>No</t>
        </is>
      </c>
      <c r="R524" s="809" t="inlineStr">
        <is>
          <t>Yes</t>
        </is>
      </c>
      <c r="S524" s="809" t="inlineStr">
        <is>
          <t>Review</t>
        </is>
      </c>
      <c r="T524" s="810" t="inlineStr">
        <is>
          <t>Yes</t>
        </is>
      </c>
      <c r="U524" s="811" t="inlineStr">
        <is>
          <t>Yes: 1, 8 (broad legal)</t>
        </is>
      </c>
      <c r="V524" s="815" t="inlineStr">
        <is>
          <t>Medium</t>
        </is>
      </c>
      <c r="W524" s="806" t="inlineStr">
        <is>
          <t>Yes — prior grantee match</t>
        </is>
      </c>
      <c r="X524" s="806" t="inlineStr">
        <is>
          <t>Review</t>
        </is>
      </c>
      <c r="Y524" s="806" t="inlineStr">
        <is>
          <t>Interest amount needs review</t>
        </is>
      </c>
      <c r="Z524" s="806" t="inlineStr">
        <is>
          <t>Review</t>
        </is>
      </c>
      <c r="AA524" s="807" t="inlineStr">
        <is>
          <t>Partial Assignment — Chanas Partners, LLC to NWR Mineral Partners, LLC (2584/149)</t>
        </is>
      </c>
      <c r="AB524" s="808" t="inlineStr">
        <is>
          <t>Needs source review: interest amount</t>
        </is>
      </c>
    </row>
    <row r="525" ht="108" customHeight="1">
      <c r="A525" s="806" t="inlineStr">
        <is>
          <t>2023-003590</t>
        </is>
      </c>
      <c r="B525" s="806" t="n">
        <v>66</v>
      </c>
      <c r="C525" s="806" t="inlineStr">
        <is>
          <t>WBA</t>
        </is>
      </c>
      <c r="D525" s="806" t="inlineStr">
        <is>
          <t>2542/413</t>
        </is>
      </c>
      <c r="E525" s="807" t="n">
        <v>45200</v>
      </c>
      <c r="F525" s="808" t="n">
        <v>45247</v>
      </c>
      <c r="G525" s="809" t="inlineStr">
        <is>
          <t>Unbridled Resources, LLC</t>
        </is>
      </c>
      <c r="H525" s="809" t="inlineStr">
        <is>
          <t>Mnr Abs Issuer I., LLC</t>
        </is>
      </c>
      <c r="I525" s="810" t="inlineStr">
        <is>
          <t>All of 31-12N-24W (AOL)</t>
        </is>
      </c>
      <c r="J525" s="811" t="inlineStr">
        <is>
          <t>Transfers wellbore-only rights</t>
        </is>
      </c>
      <c r="K525" s="815" t="inlineStr">
        <is>
          <t>63e8b9a8d056433a9994fe46ca85076b.pdf | OKCountyRecords: 2023-003590</t>
        </is>
      </c>
      <c r="L525" s="806" t="inlineStr">
        <is>
          <t>Leasehold (non-mineral; excluded from mineral NMA). All-section coverage. Gross=tract-map basis.</t>
        </is>
      </c>
      <c r="M525" s="806" t="inlineStr">
        <is>
          <t>CURRENT LEASE SOURCE</t>
        </is>
      </c>
      <c r="N525" s="806" t="n"/>
      <c r="O525" s="806" t="inlineStr">
        <is>
          <t>OUTSIDE LANDS</t>
        </is>
      </c>
      <c r="P525" s="807" t="inlineStr">
        <is>
          <t>Chain — WI/leasehold assignment</t>
        </is>
      </c>
      <c r="Q525" s="808" t="inlineStr">
        <is>
          <t>No</t>
        </is>
      </c>
      <c r="R525" s="809" t="inlineStr">
        <is>
          <t>Yes</t>
        </is>
      </c>
      <c r="S525" s="809" t="inlineStr">
        <is>
          <t>Review</t>
        </is>
      </c>
      <c r="T525" s="810" t="inlineStr">
        <is>
          <t>Yes</t>
        </is>
      </c>
      <c r="U525" s="811" t="inlineStr">
        <is>
          <t>Yes: 1, 8 (broad legal)</t>
        </is>
      </c>
      <c r="V525" s="815" t="inlineStr">
        <is>
          <t>Medium</t>
        </is>
      </c>
      <c r="W525" s="806" t="inlineStr">
        <is>
          <t>Yes — prior grantee match</t>
        </is>
      </c>
      <c r="X525" s="806" t="inlineStr">
        <is>
          <t>Review</t>
        </is>
      </c>
      <c r="Y525" s="806" t="inlineStr">
        <is>
          <t>Interest amount needs review</t>
        </is>
      </c>
      <c r="Z525" s="806" t="inlineStr">
        <is>
          <t>Review</t>
        </is>
      </c>
      <c r="AA525" s="807" t="inlineStr">
        <is>
          <t>Wellbore Assignment — Unbridled Resources, LLC to Mnr Abs Issuer I., LLC (2542/413)</t>
        </is>
      </c>
      <c r="AB525" s="808" t="inlineStr">
        <is>
          <t>Needs source review: interest amount</t>
        </is>
      </c>
    </row>
    <row r="526" ht="60" customHeight="1">
      <c r="A526" s="806" t="inlineStr">
        <is>
          <t>2024-001313</t>
        </is>
      </c>
      <c r="B526" s="806" t="n"/>
      <c r="C526" s="806" t="inlineStr">
        <is>
          <t>Change of Address</t>
        </is>
      </c>
      <c r="D526" s="806" t="inlineStr">
        <is>
          <t>2561/142</t>
        </is>
      </c>
      <c r="E526" s="807" t="n">
        <v>45359</v>
      </c>
      <c r="F526" s="808" t="n">
        <v>45365</v>
      </c>
      <c r="G526" s="809" t="inlineStr">
        <is>
          <t>Paul R. Deutsch,
Deborah A. Deutsch</t>
        </is>
      </c>
      <c r="H526" s="809" t="inlineStr">
        <is>
          <t>The Public</t>
        </is>
      </c>
      <c r="I526" s="810" t="inlineStr">
        <is>
          <t>SW/4 NE/4, NW/4 SE/4, S/2 SE/4 of 31-12N-24W (AOL)</t>
        </is>
      </c>
      <c r="J526" s="811" t="inlineStr">
        <is>
          <t>New Address: 7828 NW 124th St
Kansas City, MO 64163</t>
        </is>
      </c>
      <c r="K526" s="815" t="inlineStr">
        <is>
          <t>OKCountyRecords: 2024-001313</t>
        </is>
      </c>
      <c r="L526" s="806" t="inlineStr">
        <is>
          <t>Other (non-mineral; excluded from mineral NMA). Gross=tract-map basis.</t>
        </is>
      </c>
      <c r="M526" s="806" t="inlineStr">
        <is>
          <t>OK</t>
        </is>
      </c>
      <c r="N526" s="806" t="inlineStr">
        <is>
          <t>Non-conveying — notice/affidavit/address change (The Public).</t>
        </is>
      </c>
      <c r="O526" s="806" t="inlineStr">
        <is>
          <t>OUTSIDE LANDS</t>
        </is>
      </c>
      <c r="P526" s="807" t="inlineStr">
        <is>
          <t>Do Not Chain — address only</t>
        </is>
      </c>
      <c r="Q526" s="808" t="inlineStr">
        <is>
          <t>No</t>
        </is>
      </c>
      <c r="R526" s="809" t="inlineStr">
        <is>
          <t>No</t>
        </is>
      </c>
      <c r="S526" s="809" t="inlineStr">
        <is>
          <t>No</t>
        </is>
      </c>
      <c r="T526" s="810" t="inlineStr">
        <is>
          <t>No</t>
        </is>
      </c>
      <c r="U526" s="811" t="inlineStr">
        <is>
          <t>Yes: 2 (legal supports)</t>
        </is>
      </c>
      <c r="V526" s="815" t="inlineStr">
        <is>
          <t>High</t>
        </is>
      </c>
      <c r="W526" s="806" t="inlineStr">
        <is>
          <t>Probable — name-normalized match to Runsheet 114 grantee; confirm</t>
        </is>
      </c>
      <c r="X526" s="806" t="inlineStr">
        <is>
          <t>Review</t>
        </is>
      </c>
      <c r="Y526" s="806" t="inlineStr">
        <is>
          <t>Interest amount needs review</t>
        </is>
      </c>
      <c r="Z526" s="806" t="inlineStr">
        <is>
          <t>Review</t>
        </is>
      </c>
      <c r="AA526" s="807" t="inlineStr">
        <is>
          <t>Change of Address — Paul R. Deutsch, to The Public (2561/142)</t>
        </is>
      </c>
      <c r="AB526" s="808" t="inlineStr">
        <is>
          <t>Needs source review: grantor source</t>
        </is>
      </c>
    </row>
    <row r="527" ht="84" customHeight="1">
      <c r="A527" s="806" t="inlineStr">
        <is>
          <t>2024-007734</t>
        </is>
      </c>
      <c r="B527" s="806" t="n">
        <v>61</v>
      </c>
      <c r="C527" s="806" t="inlineStr">
        <is>
          <t>ASSN</t>
        </is>
      </c>
      <c r="D527" s="806" t="inlineStr">
        <is>
          <t>2604/111</t>
        </is>
      </c>
      <c r="E527" s="807" t="n">
        <v>45474</v>
      </c>
      <c r="F527" s="808" t="n">
        <v>45642</v>
      </c>
      <c r="G527" s="809" t="inlineStr">
        <is>
          <t>Gregg M. Satherlie and Chelin H. Satherlie 1989 Rev Trust, Dated September 27, 1989,
Christopher D. Greene, Trustee</t>
        </is>
      </c>
      <c r="H527" s="809" t="inlineStr">
        <is>
          <t>Trison Holdings, LLC</t>
        </is>
      </c>
      <c r="I527" s="810" t="inlineStr">
        <is>
          <t>All of 31-12N-24W (AOL)</t>
        </is>
      </c>
      <c r="J527" s="814" t="inlineStr">
        <is>
          <t>ARTI</t>
        </is>
      </c>
      <c r="K527" s="815" t="inlineStr">
        <is>
          <t>OKCountyRecords: 2024-007734</t>
        </is>
      </c>
      <c r="L527" s="806" t="inlineStr">
        <is>
          <t>Leasehold (non-mineral; excluded from mineral NMA). All-section coverage. Gross=tract-map basis.</t>
        </is>
      </c>
      <c r="M527" s="806" t="inlineStr">
        <is>
          <t>CURRENT LEASE SOURCE</t>
        </is>
      </c>
      <c r="N527" s="806" t="n"/>
      <c r="O527" s="806" t="inlineStr">
        <is>
          <t>OUTSIDE LANDS</t>
        </is>
      </c>
      <c r="P527" s="807" t="inlineStr">
        <is>
          <t>Chain — assignment (WI or minerals — read granting clause)</t>
        </is>
      </c>
      <c r="Q527" s="808" t="inlineStr">
        <is>
          <t>Review</t>
        </is>
      </c>
      <c r="R527" s="809" t="inlineStr">
        <is>
          <t>Yes</t>
        </is>
      </c>
      <c r="S527" s="809" t="inlineStr">
        <is>
          <t>Review</t>
        </is>
      </c>
      <c r="T527" s="810" t="inlineStr">
        <is>
          <t>Yes</t>
        </is>
      </c>
      <c r="U527" s="814" t="inlineStr">
        <is>
          <t>Yes: 1, 8 (broad legal)</t>
        </is>
      </c>
      <c r="V527" s="815" t="inlineStr">
        <is>
          <t>Medium</t>
        </is>
      </c>
      <c r="W527" s="806" t="inlineStr">
        <is>
          <t>Review — no exact prior-grantee match</t>
        </is>
      </c>
      <c r="X527" s="806" t="inlineStr">
        <is>
          <t>Review</t>
        </is>
      </c>
      <c r="Y527" s="806" t="inlineStr">
        <is>
          <t>Interest amount needs review</t>
        </is>
      </c>
      <c r="Z527" s="806" t="inlineStr">
        <is>
          <t>Review</t>
        </is>
      </c>
      <c r="AA527" s="807" t="inlineStr">
        <is>
          <t>Assignment — Gregg M. Satherlie and Chelin to Trison Holdings, LLC (2604/111)</t>
        </is>
      </c>
      <c r="AB527" s="808" t="inlineStr">
        <is>
          <t>Needs source review: grantor source, interest amount</t>
        </is>
      </c>
    </row>
    <row r="528" ht="408" customHeight="1">
      <c r="A528" s="806" t="inlineStr">
        <is>
          <t>2024-007198</t>
        </is>
      </c>
      <c r="B528" s="806" t="n">
        <v>70</v>
      </c>
      <c r="C528" s="806" t="inlineStr">
        <is>
          <t>Conveyance</t>
        </is>
      </c>
      <c r="D528" s="806" t="inlineStr">
        <is>
          <t>2599/463</t>
        </is>
      </c>
      <c r="E528" s="807" t="n">
        <v>45588</v>
      </c>
      <c r="F528" s="808" t="n">
        <v>45614</v>
      </c>
      <c r="G528" s="809" t="inlineStr">
        <is>
          <t>Onigbe Consulting, LLC</t>
        </is>
      </c>
      <c r="H528" s="809" t="inlineStr">
        <is>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is>
      </c>
      <c r="I528" s="810" t="inlineStr">
        <is>
          <t>All of 31-12N-24W (AOL)</t>
        </is>
      </c>
      <c r="J528" s="814" t="inlineStr">
        <is>
          <t>an undivided thirty-four percent (34%) of Grantor's interest,</t>
        </is>
      </c>
      <c r="K528" s="815" t="inlineStr">
        <is>
          <t>63e8b9a8d056433a9994fe46ca85076b.pdf | OKCountyRecords: 2024-007198</t>
        </is>
      </c>
      <c r="L528" s="806" t="inlineStr">
        <is>
          <t>Mineral; basis Conv Amt(dec). All-section coverage. Gross=tract-map basis.</t>
        </is>
      </c>
      <c r="M528" s="806" t="inlineStr">
        <is>
          <t>REVIEW</t>
        </is>
      </c>
      <c r="N528" s="806" t="inlineStr">
        <is>
          <t>Conveyed interest / decimal from instrument image</t>
        </is>
      </c>
      <c r="O528" s="806" t="inlineStr">
        <is>
          <t>OUTSIDE LANDS</t>
        </is>
      </c>
      <c r="P528" s="807" t="inlineStr">
        <is>
          <t>Chain — deed (confirm minerals vs surface from instrument)</t>
        </is>
      </c>
      <c r="Q528" s="808" t="inlineStr">
        <is>
          <t>Yes</t>
        </is>
      </c>
      <c r="R528" s="809" t="inlineStr">
        <is>
          <t>No</t>
        </is>
      </c>
      <c r="S528" s="809" t="inlineStr">
        <is>
          <t>Review</t>
        </is>
      </c>
      <c r="T528" s="810" t="inlineStr">
        <is>
          <t>No</t>
        </is>
      </c>
      <c r="U528" s="814" t="inlineStr">
        <is>
          <t>Yes: 1, 8 (broad legal)</t>
        </is>
      </c>
      <c r="V528" s="815" t="inlineStr">
        <is>
          <t>Medium</t>
        </is>
      </c>
      <c r="W528" s="806" t="inlineStr">
        <is>
          <t>Review — no exact prior-grantee match</t>
        </is>
      </c>
      <c r="X528" s="806" t="inlineStr">
        <is>
          <t>Review</t>
        </is>
      </c>
      <c r="Y528" s="806" t="inlineStr">
        <is>
          <t>Candidate 0.34 (helper — confirm from image)</t>
        </is>
      </c>
      <c r="Z528" s="806" t="inlineStr">
        <is>
          <t>Medium — helper value</t>
        </is>
      </c>
      <c r="AA528" s="807" t="inlineStr">
        <is>
          <t>Conveyance — Onigbe Consulting, LLC to (i) Comanche Oil &amp; Gas, Inc., (2599/463)</t>
        </is>
      </c>
      <c r="AB528" s="808" t="inlineStr">
        <is>
          <t>Needs source review: grantor source</t>
        </is>
      </c>
    </row>
    <row r="529" ht="144" customHeight="1">
      <c r="A529" s="806" t="inlineStr">
        <is>
          <t>2024-007203</t>
        </is>
      </c>
      <c r="B529" s="806" t="n">
        <v>71</v>
      </c>
      <c r="C529" s="806" t="inlineStr">
        <is>
          <t>Affidavit of Merger</t>
        </is>
      </c>
      <c r="D529" s="806" t="inlineStr">
        <is>
          <t>2599/505</t>
        </is>
      </c>
      <c r="E529" s="807" t="n">
        <v>45589</v>
      </c>
      <c r="F529" s="808" t="n">
        <v>45614</v>
      </c>
      <c r="G529" s="809" t="inlineStr">
        <is>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is>
      </c>
      <c r="H529" s="809" t="inlineStr">
        <is>
          <t>The Public</t>
        </is>
      </c>
      <c r="I529" s="810" t="inlineStr">
        <is>
          <t>All of 31-12N-24W (AOL)</t>
        </is>
      </c>
      <c r="J529" s="814" t="inlineStr">
        <is>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 Full recital in recorded instrument — see Link.</t>
        </is>
      </c>
      <c r="K529" s="815" t="inlineStr">
        <is>
          <t>63e8b9a8d056433a9994fe46ca85076b.pdf | OKCountyRecords: 2024-007203</t>
        </is>
      </c>
      <c r="L529" s="806" t="inlineStr">
        <is>
          <t>Mineral; basis Conv Amt(dec). All-section coverage. Gross=tract-map basis.</t>
        </is>
      </c>
      <c r="M529" s="806" t="inlineStr">
        <is>
          <t>OK</t>
        </is>
      </c>
      <c r="N529" s="806" t="inlineStr">
        <is>
          <t>Non-conveying per The Public rule; Validus merger affidavit notice (verify if operative deed exists).</t>
        </is>
      </c>
      <c r="O529" s="806" t="inlineStr">
        <is>
          <t>OUTSIDE LANDS</t>
        </is>
      </c>
      <c r="P529" s="807" t="inlineStr">
        <is>
          <t>Chain — title support (succession/entity/probate)</t>
        </is>
      </c>
      <c r="Q529" s="808" t="inlineStr">
        <is>
          <t>Yes</t>
        </is>
      </c>
      <c r="R529" s="809" t="inlineStr">
        <is>
          <t>No</t>
        </is>
      </c>
      <c r="S529" s="809" t="inlineStr">
        <is>
          <t>Yes</t>
        </is>
      </c>
      <c r="T529" s="810" t="inlineStr">
        <is>
          <t>No</t>
        </is>
      </c>
      <c r="U529" s="814" t="inlineStr">
        <is>
          <t>Yes: 1, 8 (broad legal)</t>
        </is>
      </c>
      <c r="V529" s="815" t="inlineStr">
        <is>
          <t>Medium</t>
        </is>
      </c>
      <c r="W529" s="806" t="inlineStr">
        <is>
          <t>Review — no exact prior-grantee match</t>
        </is>
      </c>
      <c r="X529" s="806" t="inlineStr">
        <is>
          <t>Review</t>
        </is>
      </c>
      <c r="Y529" s="806" t="inlineStr">
        <is>
          <t>Interest amount needs review</t>
        </is>
      </c>
      <c r="Z529" s="806" t="inlineStr">
        <is>
          <t>Review</t>
        </is>
      </c>
      <c r="AA529" s="807" t="inlineStr">
        <is>
          <t>Affidavit of Merger — Cameron Brown, Chief Executive to The Public (2599/505)</t>
        </is>
      </c>
      <c r="AB529" s="808" t="inlineStr">
        <is>
          <t>Needs source review: grantor source, interest amount</t>
        </is>
      </c>
    </row>
    <row r="530" ht="60" customHeight="1">
      <c r="A530" s="806" t="inlineStr">
        <is>
          <t>2024-007338</t>
        </is>
      </c>
      <c r="B530" s="806" t="n"/>
      <c r="C530" s="806" t="inlineStr">
        <is>
          <t>MD</t>
        </is>
      </c>
      <c r="D530" s="806" t="inlineStr">
        <is>
          <t>2600/472</t>
        </is>
      </c>
      <c r="E530" s="807" t="n">
        <v>45608</v>
      </c>
      <c r="F530" s="808" t="n">
        <v>45621</v>
      </c>
      <c r="G530" s="809" t="inlineStr">
        <is>
          <t>Carrie Leeann Mitchell</t>
        </is>
      </c>
      <c r="H530" s="809" t="inlineStr">
        <is>
          <t>James Gerard Buonaccorsi,
Mitchell-Buonaccorsi Living Trust,
Carrie Leeann Mitchell, Trustee</t>
        </is>
      </c>
      <c r="I530" s="810" t="inlineStr">
        <is>
          <t>All of 31-12N-24W (AOL)</t>
        </is>
      </c>
      <c r="J530" s="816" t="inlineStr">
        <is>
          <t>ARTI</t>
        </is>
      </c>
      <c r="K530" s="815" t="inlineStr">
        <is>
          <t>OKCountyRecords: 2024-007338</t>
        </is>
      </c>
      <c r="L530" s="806" t="inlineStr">
        <is>
          <t>Mineral; basis Conv Amt(dec). All-section coverage. Gross=tract-map basis.</t>
        </is>
      </c>
      <c r="M530" s="806" t="inlineStr">
        <is>
          <t>CURRENT OWNER SOURCE</t>
        </is>
      </c>
      <c r="N530" s="806" t="n"/>
      <c r="O530" s="806" t="inlineStr">
        <is>
          <t>OUTSIDE LANDS</t>
        </is>
      </c>
      <c r="P530" s="807" t="inlineStr">
        <is>
          <t>Chain — minerals</t>
        </is>
      </c>
      <c r="Q530" s="808" t="inlineStr">
        <is>
          <t>Yes</t>
        </is>
      </c>
      <c r="R530" s="809" t="inlineStr">
        <is>
          <t>No</t>
        </is>
      </c>
      <c r="S530" s="809" t="inlineStr">
        <is>
          <t>Yes</t>
        </is>
      </c>
      <c r="T530" s="810" t="inlineStr">
        <is>
          <t>No</t>
        </is>
      </c>
      <c r="U530" s="816" t="inlineStr">
        <is>
          <t>Yes: 1, 8 (broad legal)</t>
        </is>
      </c>
      <c r="V530" s="815" t="inlineStr">
        <is>
          <t>Medium</t>
        </is>
      </c>
      <c r="W530" s="806" t="inlineStr">
        <is>
          <t>Review — no exact prior-grantee match</t>
        </is>
      </c>
      <c r="X530" s="806" t="inlineStr">
        <is>
          <t>Yes — on Tract 1 owner list</t>
        </is>
      </c>
      <c r="Y530" s="806" t="inlineStr">
        <is>
          <t>Candidate 1 (helper — confirm from image)</t>
        </is>
      </c>
      <c r="Z530" s="806" t="inlineStr">
        <is>
          <t>Medium — helper value</t>
        </is>
      </c>
      <c r="AA530" s="807" t="inlineStr">
        <is>
          <t>Mineral Deed — Carrie Leeann Mitchell to James Gerard Buonaccorsi, (2600/472)</t>
        </is>
      </c>
      <c r="AB530" s="808" t="inlineStr">
        <is>
          <t>Needs source review: grantor source</t>
        </is>
      </c>
    </row>
    <row r="531" ht="60" customHeight="1">
      <c r="A531" s="806" t="inlineStr">
        <is>
          <t>2025-000252</t>
        </is>
      </c>
      <c r="B531" s="806" t="n"/>
      <c r="C531" s="806" t="inlineStr">
        <is>
          <t>Correction to ASSN and Bill of Sale</t>
        </is>
      </c>
      <c r="D531" s="806" t="inlineStr">
        <is>
          <t>2608/397</t>
        </is>
      </c>
      <c r="E531" s="807" t="n">
        <v>45648</v>
      </c>
      <c r="F531" s="808" t="n">
        <v>45672</v>
      </c>
      <c r="G531" s="809" t="inlineStr">
        <is>
          <t>Fairway Resources III, LLC,
Fairway Resources Partners III Minerals, LLC</t>
        </is>
      </c>
      <c r="H531" s="809" t="inlineStr">
        <is>
          <t>Mustang Fuel Corporation</t>
        </is>
      </c>
      <c r="I531" s="810" t="inlineStr">
        <is>
          <t>All of 31-12N-24W (AOL)</t>
        </is>
      </c>
      <c r="J531" s="816" t="inlineStr">
        <is>
          <t>ARTI</t>
        </is>
      </c>
      <c r="K531" s="815" t="inlineStr">
        <is>
          <t>OKCountyRecords: 2025-000252</t>
        </is>
      </c>
      <c r="L531" s="806" t="inlineStr">
        <is>
          <t>Leasehold (non-mineral; excluded from mineral NMA). All-section coverage. Gross=tract-map basis.</t>
        </is>
      </c>
      <c r="M531" s="806" t="inlineStr">
        <is>
          <t>Confirm lease effect</t>
        </is>
      </c>
      <c r="N531" s="806" t="n"/>
      <c r="O531" s="806" t="inlineStr">
        <is>
          <t>OUTSIDE LANDS</t>
        </is>
      </c>
      <c r="P531" s="807" t="inlineStr">
        <is>
          <t>Chain — WI/leasehold assignment</t>
        </is>
      </c>
      <c r="Q531" s="808" t="inlineStr">
        <is>
          <t>No</t>
        </is>
      </c>
      <c r="R531" s="809" t="inlineStr">
        <is>
          <t>Yes</t>
        </is>
      </c>
      <c r="S531" s="809" t="inlineStr">
        <is>
          <t>Review</t>
        </is>
      </c>
      <c r="T531" s="810" t="inlineStr">
        <is>
          <t>Yes</t>
        </is>
      </c>
      <c r="U531" s="816" t="inlineStr">
        <is>
          <t>Yes: 1, 8 (broad legal)</t>
        </is>
      </c>
      <c r="V531" s="815" t="inlineStr">
        <is>
          <t>Medium</t>
        </is>
      </c>
      <c r="W531" s="806" t="inlineStr">
        <is>
          <t>Yes — prior grantee match</t>
        </is>
      </c>
      <c r="X531" s="806" t="inlineStr">
        <is>
          <t>Review</t>
        </is>
      </c>
      <c r="Y531" s="806" t="inlineStr">
        <is>
          <t>Interest amount needs review</t>
        </is>
      </c>
      <c r="Z531" s="806" t="inlineStr">
        <is>
          <t>Review</t>
        </is>
      </c>
      <c r="AA531" s="807" t="inlineStr">
        <is>
          <t>Correction to Assignment and Bil — Fairway Resources III, LLC, to Mustang Fuel Corporation (2608/397)</t>
        </is>
      </c>
      <c r="AB531" s="808" t="inlineStr">
        <is>
          <t>Needs source review: interest amount</t>
        </is>
      </c>
    </row>
    <row r="532" ht="72" customHeight="1">
      <c r="A532" s="806" t="inlineStr">
        <is>
          <t>2025-001343</t>
        </is>
      </c>
      <c r="B532" s="806" t="n"/>
      <c r="C532" s="806" t="inlineStr">
        <is>
          <t>Joint Tenancy QCMD</t>
        </is>
      </c>
      <c r="D532" s="806" t="inlineStr">
        <is>
          <t>2617/228</t>
        </is>
      </c>
      <c r="E532" s="807" t="n">
        <v>45726</v>
      </c>
      <c r="F532" s="808" t="n">
        <v>45728</v>
      </c>
      <c r="G532" s="809" t="inlineStr">
        <is>
          <t>Eleanore Wheeler aka Eleanor Wheeler, single</t>
        </is>
      </c>
      <c r="H532" s="809" t="inlineStr">
        <is>
          <t>Eleanore Wheeler and Shirley Wheeler, mother and daughter, JTWROS</t>
        </is>
      </c>
      <c r="I532" s="810" t="inlineStr">
        <is>
          <t>S/2 of Lot 3, Lot 4, S/2 NE/4 SW/4, SE/4 SW/4 of 31-12N-24W (AOL)</t>
        </is>
      </c>
      <c r="J532" s="811" t="inlineStr">
        <is>
          <t>ARTI</t>
        </is>
      </c>
      <c r="K532" s="815" t="inlineStr">
        <is>
          <t>OKCountyRecords: 2025-001343</t>
        </is>
      </c>
      <c r="L532" s="806" t="inlineStr">
        <is>
          <t>Mineral; basis Conv Amt(dec). Gross=tract-map basis.</t>
        </is>
      </c>
      <c r="M532" s="806" t="inlineStr">
        <is>
          <t>CURRENT OWNER SOURCE</t>
        </is>
      </c>
      <c r="N532" s="806" t="n"/>
      <c r="O532" s="806" t="inlineStr">
        <is>
          <t>OUTSIDE LANDS</t>
        </is>
      </c>
      <c r="P532" s="807" t="inlineStr">
        <is>
          <t>Chain — minerals</t>
        </is>
      </c>
      <c r="Q532" s="808" t="inlineStr">
        <is>
          <t>Yes</t>
        </is>
      </c>
      <c r="R532" s="809" t="inlineStr">
        <is>
          <t>No</t>
        </is>
      </c>
      <c r="S532" s="809" t="inlineStr">
        <is>
          <t>Yes</t>
        </is>
      </c>
      <c r="T532" s="810" t="inlineStr">
        <is>
          <t>No</t>
        </is>
      </c>
      <c r="U532" s="811" t="inlineStr">
        <is>
          <t>Legal maps to 5, 7, 9; helper says 2, 3, 5, 6, 7</t>
        </is>
      </c>
      <c r="V532" s="815" t="inlineStr">
        <is>
          <t>Review</t>
        </is>
      </c>
      <c r="W532" s="806" t="inlineStr">
        <is>
          <t>Review — no exact prior-grantee match</t>
        </is>
      </c>
      <c r="X532" s="806" t="inlineStr">
        <is>
          <t>Yes — on Tract 3 owner list</t>
        </is>
      </c>
      <c r="Y532" s="806" t="inlineStr">
        <is>
          <t>Candidate 1 (helper — confirm from image)</t>
        </is>
      </c>
      <c r="Z532" s="806" t="inlineStr">
        <is>
          <t>Medium — helper value</t>
        </is>
      </c>
      <c r="AA532" s="807" t="inlineStr">
        <is>
          <t>Joint Tenancy Quit Claim Mineral — Eleanore Wheeler aka Eleanor W to Eleanore Wheeler and Shirley W (2617/228)</t>
        </is>
      </c>
      <c r="AB532" s="808" t="inlineStr">
        <is>
          <t>Needs source review: tract, grantor source</t>
        </is>
      </c>
    </row>
    <row r="533" ht="216" customHeight="1">
      <c r="A533" s="806" t="inlineStr">
        <is>
          <t>2025-003963</t>
        </is>
      </c>
      <c r="B533" s="806" t="n"/>
      <c r="C533" s="806" t="inlineStr">
        <is>
          <t>WD</t>
        </is>
      </c>
      <c r="D533" s="806" t="inlineStr">
        <is>
          <t>2638/58</t>
        </is>
      </c>
      <c r="E533" s="807" t="n">
        <v>45726</v>
      </c>
      <c r="F533" s="808" t="n">
        <v>45840</v>
      </c>
      <c r="G533" s="809" t="inlineStr">
        <is>
          <t>Jesse Joe Newell, also known as Jesse J. Newell and Jesse Newell, and Rachael Elizabeth Newell, also known as Rachael E. Newell and Rachael Newell, husband and wife</t>
        </is>
      </c>
      <c r="H533" s="809" t="inlineStr">
        <is>
          <t>Joe Newell and Rachael Elizabeth Newell, Trustees of the Newell Farms Trust dated September 12, 2024, and any amendments thereto</t>
        </is>
      </c>
      <c r="I533" s="810" t="inlineStr">
        <is>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is>
      </c>
      <c r="J533" s="811" t="inlineStr">
        <is>
          <t>An undivided one-half interest</t>
        </is>
      </c>
      <c r="K533" s="815" t="inlineStr">
        <is>
          <t>OKCountyRecords: 2025-003963</t>
        </is>
      </c>
      <c r="L533" s="806" t="inlineStr">
        <is>
          <t>Mineral; basis Conv Amt(dec). Gross=tract-map basis.</t>
        </is>
      </c>
      <c r="M533" s="806" t="inlineStr">
        <is>
          <t>REVIEW</t>
        </is>
      </c>
      <c r="N533" s="806" t="inlineStr">
        <is>
          <t>Conveyed interest / decimal from instrument image</t>
        </is>
      </c>
      <c r="O533" s="806" t="inlineStr">
        <is>
          <t>MINERAL DEED</t>
        </is>
      </c>
      <c r="P533" s="807" t="inlineStr">
        <is>
          <t>Chain — deed (confirm minerals vs surface from instrument)</t>
        </is>
      </c>
      <c r="Q533" s="808" t="inlineStr">
        <is>
          <t>Yes</t>
        </is>
      </c>
      <c r="R533" s="809" t="inlineStr">
        <is>
          <t>No</t>
        </is>
      </c>
      <c r="S533" s="809" t="inlineStr">
        <is>
          <t>Review</t>
        </is>
      </c>
      <c r="T533" s="810" t="inlineStr">
        <is>
          <t>No</t>
        </is>
      </c>
      <c r="U533" s="811" t="inlineStr">
        <is>
          <t>Yes: 5, 6 (legal supports)</t>
        </is>
      </c>
      <c r="V533" s="815" t="inlineStr">
        <is>
          <t>High</t>
        </is>
      </c>
      <c r="W533" s="806" t="inlineStr">
        <is>
          <t>Review — no exact prior-grantee match</t>
        </is>
      </c>
      <c r="X533" s="806" t="inlineStr">
        <is>
          <t>Yes — on Tract 5 owner list</t>
        </is>
      </c>
      <c r="Y533" s="806" t="inlineStr">
        <is>
          <t>Candidate 0.5 (helper — confirm from image)</t>
        </is>
      </c>
      <c r="Z533" s="806" t="inlineStr">
        <is>
          <t>Medium — helper value</t>
        </is>
      </c>
      <c r="AA533" s="807" t="inlineStr">
        <is>
          <t>Warranty Deed — Jesse Joe Newell, also known a to Joe Newell and Rachael Elizabe (2638/58)</t>
        </is>
      </c>
      <c r="AB533" s="808" t="inlineStr">
        <is>
          <t>Needs source review: grantor source</t>
        </is>
      </c>
    </row>
    <row r="534" ht="60" customHeight="1">
      <c r="A534" s="806" t="inlineStr">
        <is>
          <t>2025-002463</t>
        </is>
      </c>
      <c r="B534" s="806" t="n"/>
      <c r="C534" s="806" t="inlineStr">
        <is>
          <t>MD</t>
        </is>
      </c>
      <c r="D534" s="806" t="inlineStr">
        <is>
          <t>2625/231</t>
        </is>
      </c>
      <c r="E534" s="807" t="n">
        <v>45747</v>
      </c>
      <c r="F534" s="808" t="n">
        <v>45771</v>
      </c>
      <c r="G534" s="809" t="inlineStr">
        <is>
          <t>EDR, LLC</t>
        </is>
      </c>
      <c r="H534" s="809" t="inlineStr">
        <is>
          <t>Okki Industries, LLC
P.O. Box 54859
Oklahoma City, OK 73154</t>
        </is>
      </c>
      <c r="I534" s="810" t="inlineStr">
        <is>
          <t>NW/4 SE/4, S/2 SE/4, SW/4 NE/4 of 31-12N-24W (AOL)</t>
        </is>
      </c>
      <c r="J534" s="814" t="inlineStr">
        <is>
          <t>0.75 net mineral acres in 31-12N-24W from a total of 6.430625 net mineral acres of Grantor's right, title, and interest in and to all of the oil, gas and other minerals in and under 3 sections</t>
        </is>
      </c>
      <c r="K534" s="815" t="inlineStr">
        <is>
          <t>OKCountyRecords: 2025-002463</t>
        </is>
      </c>
      <c r="L534" s="806" t="inlineStr">
        <is>
          <t>Mineral; basis Conv Amt(dec). Gross=tract-map basis.</t>
        </is>
      </c>
      <c r="M534" s="806" t="inlineStr">
        <is>
          <t>REVIEW</t>
        </is>
      </c>
      <c r="N534" s="806" t="inlineStr">
        <is>
          <t>Denominator / tract allocation for 0.75 NMA from instrument image</t>
        </is>
      </c>
      <c r="O534" s="806" t="inlineStr">
        <is>
          <t>OUTSIDE LANDS</t>
        </is>
      </c>
      <c r="P534" s="807" t="inlineStr">
        <is>
          <t>Chain — minerals</t>
        </is>
      </c>
      <c r="Q534" s="808" t="inlineStr">
        <is>
          <t>Yes</t>
        </is>
      </c>
      <c r="R534" s="809" t="inlineStr">
        <is>
          <t>No</t>
        </is>
      </c>
      <c r="S534" s="809" t="inlineStr">
        <is>
          <t>Yes</t>
        </is>
      </c>
      <c r="T534" s="810" t="inlineStr">
        <is>
          <t>No</t>
        </is>
      </c>
      <c r="U534" s="814" t="inlineStr">
        <is>
          <t>Yes: 2 (legal supports)</t>
        </is>
      </c>
      <c r="V534" s="815" t="inlineStr">
        <is>
          <t>High</t>
        </is>
      </c>
      <c r="W534" s="806" t="inlineStr">
        <is>
          <t>Review — no exact prior-grantee match</t>
        </is>
      </c>
      <c r="X534" s="806" t="inlineStr">
        <is>
          <t>Yes — on Tract 2 owner list</t>
        </is>
      </c>
      <c r="Y534" s="806" t="inlineStr">
        <is>
          <t>Candidate 0.0046875 (helper — confirm from image)</t>
        </is>
      </c>
      <c r="Z534" s="806" t="inlineStr">
        <is>
          <t>Medium — helper value</t>
        </is>
      </c>
      <c r="AA534" s="807" t="inlineStr">
        <is>
          <t>Mineral Deed — EDR, LLC to Okki Industries, LLC (2625/231)</t>
        </is>
      </c>
      <c r="AB534" s="808" t="inlineStr">
        <is>
          <t>Needs source review: grantor source</t>
        </is>
      </c>
    </row>
    <row r="535" ht="60" customHeight="1">
      <c r="A535" s="806" t="inlineStr">
        <is>
          <t>2025-002464</t>
        </is>
      </c>
      <c r="B535" s="806" t="n"/>
      <c r="C535" s="806" t="inlineStr">
        <is>
          <t>MD</t>
        </is>
      </c>
      <c r="D535" s="806" t="inlineStr">
        <is>
          <t>2625/233</t>
        </is>
      </c>
      <c r="E535" s="807" t="n">
        <v>45747</v>
      </c>
      <c r="F535" s="808" t="n">
        <v>45771</v>
      </c>
      <c r="G535" s="809" t="inlineStr">
        <is>
          <t>EDR, LLC</t>
        </is>
      </c>
      <c r="H535" s="809" t="inlineStr">
        <is>
          <t>Del Monte Royalty Partners, LLC
P.O. Box 18776
Oklahoma City, OK 73154</t>
        </is>
      </c>
      <c r="I535" s="810" t="inlineStr">
        <is>
          <t>NW/4 SE/4, S/2 SE/4, SW/4 NE/4 of 31-12N-24W (AOL)</t>
        </is>
      </c>
      <c r="J535" s="811" t="inlineStr">
        <is>
          <t>0.75 net mineral acres in 31-12N-24W from a total of 6.430625 net mineral acres of Grantor's right, title, and interest in and to all of the oil, gas and other minerals in and under 3 sections</t>
        </is>
      </c>
      <c r="K535" s="815" t="inlineStr">
        <is>
          <t>OKCountyRecords: 2025-002464</t>
        </is>
      </c>
      <c r="L535" s="806" t="inlineStr">
        <is>
          <t>Mineral; basis Conv Amt(dec). Gross=tract-map basis.</t>
        </is>
      </c>
      <c r="M535" s="806" t="inlineStr">
        <is>
          <t>REVIEW</t>
        </is>
      </c>
      <c r="N535" s="806" t="inlineStr">
        <is>
          <t>Denominator / tract allocation for 0.75 NMA from instrument image</t>
        </is>
      </c>
      <c r="O535" s="806" t="inlineStr">
        <is>
          <t>OUTSIDE LANDS</t>
        </is>
      </c>
      <c r="P535" s="807" t="inlineStr">
        <is>
          <t>Chain — minerals</t>
        </is>
      </c>
      <c r="Q535" s="808" t="inlineStr">
        <is>
          <t>Yes</t>
        </is>
      </c>
      <c r="R535" s="809" t="inlineStr">
        <is>
          <t>No</t>
        </is>
      </c>
      <c r="S535" s="809" t="inlineStr">
        <is>
          <t>Yes</t>
        </is>
      </c>
      <c r="T535" s="810" t="inlineStr">
        <is>
          <t>No</t>
        </is>
      </c>
      <c r="U535" s="811" t="inlineStr">
        <is>
          <t>Yes: 2 (legal supports)</t>
        </is>
      </c>
      <c r="V535" s="815" t="inlineStr">
        <is>
          <t>High</t>
        </is>
      </c>
      <c r="W535" s="806" t="inlineStr">
        <is>
          <t>Review — no exact prior-grantee match</t>
        </is>
      </c>
      <c r="X535" s="806" t="inlineStr">
        <is>
          <t>Yes — on Tract 2 owner list</t>
        </is>
      </c>
      <c r="Y535" s="806" t="inlineStr">
        <is>
          <t>Candidate 0.0046875 (helper — confirm from image)</t>
        </is>
      </c>
      <c r="Z535" s="806" t="inlineStr">
        <is>
          <t>Medium — helper value</t>
        </is>
      </c>
      <c r="AA535" s="807" t="inlineStr">
        <is>
          <t>Mineral Deed — EDR, LLC to Del Monte Royalty Partners, LL (2625/233)</t>
        </is>
      </c>
      <c r="AB535" s="808" t="inlineStr">
        <is>
          <t>Needs source review: grantor source</t>
        </is>
      </c>
    </row>
    <row r="536" ht="108" customHeight="1">
      <c r="A536" s="806" t="inlineStr">
        <is>
          <t>2025-002923</t>
        </is>
      </c>
      <c r="B536" s="806" t="n">
        <v>76</v>
      </c>
      <c r="C536" s="806" t="inlineStr">
        <is>
          <t>Affidavit of Merger</t>
        </is>
      </c>
      <c r="D536" s="806" t="inlineStr">
        <is>
          <t>2628/429</t>
        </is>
      </c>
      <c r="E536" s="807" t="n">
        <v>45784</v>
      </c>
      <c r="F536" s="808" t="n">
        <v>45792</v>
      </c>
      <c r="G536" s="809" t="inlineStr">
        <is>
          <t>Diversified Energy Company</t>
        </is>
      </c>
      <c r="H536" s="809" t="inlineStr">
        <is>
          <t>The Public</t>
        </is>
      </c>
      <c r="I536" s="810" t="inlineStr">
        <is>
          <t>All of 31-12N-24W (AOL)</t>
        </is>
      </c>
      <c r="J536" s="811" t="inlineStr">
        <is>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 Full recital in recorded instrument — see Link.</t>
        </is>
      </c>
      <c r="K536" s="815" t="inlineStr">
        <is>
          <t>63e8b9a8d056433a9994fe46ca85076b.pdf | OKCountyRecords: 2025-002923</t>
        </is>
      </c>
      <c r="L536" s="806" t="inlineStr">
        <is>
          <t>Other (non-mineral; excluded from mineral NMA). All-section coverage. Gross=tract-map basis.</t>
        </is>
      </c>
      <c r="M536" s="806" t="inlineStr">
        <is>
          <t>OK</t>
        </is>
      </c>
      <c r="N536" s="806" t="inlineStr">
        <is>
          <t>ARTI/notice instrument (The Public); no net mineral acres conveyed.</t>
        </is>
      </c>
      <c r="O536" s="806" t="inlineStr">
        <is>
          <t>OUTSIDE LANDS</t>
        </is>
      </c>
      <c r="P536" s="807" t="inlineStr">
        <is>
          <t>Chain — title support (succession/entity/probate)</t>
        </is>
      </c>
      <c r="Q536" s="808" t="inlineStr">
        <is>
          <t>Yes</t>
        </is>
      </c>
      <c r="R536" s="809" t="inlineStr">
        <is>
          <t>No</t>
        </is>
      </c>
      <c r="S536" s="809" t="inlineStr">
        <is>
          <t>Yes</t>
        </is>
      </c>
      <c r="T536" s="810" t="inlineStr">
        <is>
          <t>No</t>
        </is>
      </c>
      <c r="U536" s="811" t="inlineStr">
        <is>
          <t>Yes: 1, 8 (broad legal)</t>
        </is>
      </c>
      <c r="V536" s="815" t="inlineStr">
        <is>
          <t>Medium</t>
        </is>
      </c>
      <c r="W536" s="806" t="inlineStr">
        <is>
          <t>Review — no exact prior-grantee match</t>
        </is>
      </c>
      <c r="X536" s="806" t="inlineStr">
        <is>
          <t>Review</t>
        </is>
      </c>
      <c r="Y536" s="806" t="inlineStr">
        <is>
          <t>Interest amount needs review</t>
        </is>
      </c>
      <c r="Z536" s="806" t="inlineStr">
        <is>
          <t>Review</t>
        </is>
      </c>
      <c r="AA536" s="807" t="inlineStr">
        <is>
          <t>Affidavit of Merger — Diversified Energy Company to The Public (2628/429)</t>
        </is>
      </c>
      <c r="AB536" s="808" t="inlineStr">
        <is>
          <t>Needs source review: grantor source, interest amount</t>
        </is>
      </c>
    </row>
    <row r="537" ht="48" customHeight="1">
      <c r="A537" s="806" t="inlineStr">
        <is>
          <t>2025-005448</t>
        </is>
      </c>
      <c r="B537" s="806" t="n"/>
      <c r="C537" s="806" t="inlineStr">
        <is>
          <t>MD</t>
        </is>
      </c>
      <c r="D537" s="806" t="inlineStr">
        <is>
          <t>2649/286</t>
        </is>
      </c>
      <c r="E537" s="807" t="n">
        <v>45896</v>
      </c>
      <c r="F537" s="808" t="n">
        <v>45908</v>
      </c>
      <c r="G537" s="809" t="inlineStr">
        <is>
          <t>Gt Mineral Holdings, LLC</t>
        </is>
      </c>
      <c r="H537" s="809" t="inlineStr">
        <is>
          <t>Berlain Limited Company</t>
        </is>
      </c>
      <c r="I537" s="810" t="inlineStr">
        <is>
          <t>NW/4 SE/4, S/2 SE/4, SW/4 NE/4 of 31-12N-24W (AOL)</t>
        </is>
      </c>
      <c r="J537" s="811" t="inlineStr">
        <is>
          <t>ARTI</t>
        </is>
      </c>
      <c r="K537" s="815" t="inlineStr">
        <is>
          <t>OKCountyRecords: 2025-005448</t>
        </is>
      </c>
      <c r="L537" s="806" t="inlineStr">
        <is>
          <t>Mineral; basis Conv Amt(dec). Gross=tract-map basis.</t>
        </is>
      </c>
      <c r="M537" s="806" t="n"/>
      <c r="N537" s="806" t="n"/>
      <c r="O537" s="806" t="inlineStr">
        <is>
          <t>OUTSIDE LANDS</t>
        </is>
      </c>
      <c r="P537" s="807" t="inlineStr">
        <is>
          <t>Chain — minerals</t>
        </is>
      </c>
      <c r="Q537" s="808" t="inlineStr">
        <is>
          <t>Yes</t>
        </is>
      </c>
      <c r="R537" s="809" t="inlineStr">
        <is>
          <t>No</t>
        </is>
      </c>
      <c r="S537" s="809" t="inlineStr">
        <is>
          <t>Yes</t>
        </is>
      </c>
      <c r="T537" s="810" t="inlineStr">
        <is>
          <t>No</t>
        </is>
      </c>
      <c r="U537" s="811" t="inlineStr">
        <is>
          <t>Yes: 2 (legal supports)</t>
        </is>
      </c>
      <c r="V537" s="815" t="inlineStr">
        <is>
          <t>High</t>
        </is>
      </c>
      <c r="W537" s="806" t="inlineStr">
        <is>
          <t>Yes — prior grantee match</t>
        </is>
      </c>
      <c r="X537" s="806" t="inlineStr">
        <is>
          <t>Yes — on Tract 2 owner list</t>
        </is>
      </c>
      <c r="Y537" s="806" t="inlineStr">
        <is>
          <t>Candidate 1 (helper — confirm from image)</t>
        </is>
      </c>
      <c r="Z537" s="806" t="inlineStr">
        <is>
          <t>Medium — helper value</t>
        </is>
      </c>
      <c r="AA537" s="807" t="inlineStr">
        <is>
          <t>Mineral Deed — Gt Mineral Holdings, LLC to Berlain Limited Company (2649/286)</t>
        </is>
      </c>
      <c r="AB537" s="808" t="n"/>
    </row>
    <row r="538" ht="48" customHeight="1">
      <c r="A538" s="806" t="inlineStr">
        <is>
          <t>2025-005451</t>
        </is>
      </c>
      <c r="B538" s="806" t="n"/>
      <c r="C538" s="806" t="inlineStr">
        <is>
          <t>MD</t>
        </is>
      </c>
      <c r="D538" s="806" t="inlineStr">
        <is>
          <t>2649/298</t>
        </is>
      </c>
      <c r="E538" s="807" t="n">
        <v>45897</v>
      </c>
      <c r="F538" s="808" t="n">
        <v>45908</v>
      </c>
      <c r="G538" s="809" t="inlineStr">
        <is>
          <t>Berlain Limited Company</t>
        </is>
      </c>
      <c r="H538" s="809" t="inlineStr">
        <is>
          <t>Longreach Energy 2, LLC, 29.878109%,
Royfin Natural Gas, LLC, 70.121891%</t>
        </is>
      </c>
      <c r="I538" s="810" t="inlineStr">
        <is>
          <t>NW/4 SE/4, S/2 SE/4, SW/4 NE/4 of 31-12N-24W (AOL)</t>
        </is>
      </c>
      <c r="J538" s="811" t="inlineStr">
        <is>
          <t>ARTI</t>
        </is>
      </c>
      <c r="K538" s="815" t="inlineStr">
        <is>
          <t>OKCountyRecords: 2025-005451</t>
        </is>
      </c>
      <c r="L538" s="806" t="inlineStr">
        <is>
          <t>Mineral; basis Conv Amt(dec). Gross=tract-map basis.</t>
        </is>
      </c>
      <c r="M538" s="806" t="inlineStr">
        <is>
          <t>CURRENT OWNER SOURCE</t>
        </is>
      </c>
      <c r="N538" s="806" t="n"/>
      <c r="O538" s="806" t="inlineStr">
        <is>
          <t>OUTSIDE LANDS</t>
        </is>
      </c>
      <c r="P538" s="807" t="inlineStr">
        <is>
          <t>Chain — minerals</t>
        </is>
      </c>
      <c r="Q538" s="808" t="inlineStr">
        <is>
          <t>Yes</t>
        </is>
      </c>
      <c r="R538" s="809" t="inlineStr">
        <is>
          <t>No</t>
        </is>
      </c>
      <c r="S538" s="809" t="inlineStr">
        <is>
          <t>Yes</t>
        </is>
      </c>
      <c r="T538" s="810" t="inlineStr">
        <is>
          <t>No</t>
        </is>
      </c>
      <c r="U538" s="811" t="inlineStr">
        <is>
          <t>Yes: 2 (legal supports)</t>
        </is>
      </c>
      <c r="V538" s="815" t="inlineStr">
        <is>
          <t>High</t>
        </is>
      </c>
      <c r="W538" s="806" t="inlineStr">
        <is>
          <t>Yes — prior grantee match</t>
        </is>
      </c>
      <c r="X538" s="806" t="inlineStr">
        <is>
          <t>Review</t>
        </is>
      </c>
      <c r="Y538" s="806" t="inlineStr">
        <is>
          <t>Candidate 1 (helper — confirm from image)</t>
        </is>
      </c>
      <c r="Z538" s="806" t="inlineStr">
        <is>
          <t>Medium — helper value</t>
        </is>
      </c>
      <c r="AA538" s="807" t="inlineStr">
        <is>
          <t>Mineral Deed — Berlain Limited Company to Longreach Energy 2, LLC, 29.87 (2649/298)</t>
        </is>
      </c>
      <c r="AB538" s="808" t="n"/>
    </row>
    <row r="539" ht="396" customHeight="1">
      <c r="A539" s="806" t="inlineStr">
        <is>
          <t>2025-006541</t>
        </is>
      </c>
      <c r="B539" s="806" t="n">
        <v>77</v>
      </c>
      <c r="C539" s="806" t="inlineStr">
        <is>
          <t>Memorandum of Divisive Merger and Subsequent Consolidations</t>
        </is>
      </c>
      <c r="D539" s="806" t="inlineStr">
        <is>
          <t>2660/341</t>
        </is>
      </c>
      <c r="E539" s="807" t="n">
        <v>45926</v>
      </c>
      <c r="F539" s="808" t="n">
        <v>45954</v>
      </c>
      <c r="G539" s="809"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H539" s="809"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I539" s="810" t="inlineStr">
        <is>
          <t>All of 31-12N-24W (AOL)</t>
        </is>
      </c>
      <c r="J539" s="814" t="inlineStr">
        <is>
          <t>Provides record notice of lease</t>
        </is>
      </c>
      <c r="K539" s="815" t="inlineStr">
        <is>
          <t>63e8b9a8d056433a9994fe46ca85076b.pdf | OKCountyRecords: 2025-006541</t>
        </is>
      </c>
      <c r="L539" s="806" t="inlineStr">
        <is>
          <t>Leasehold (non-mineral; excluded from mineral NMA). All-section coverage. Gross=tract-map basis.</t>
        </is>
      </c>
      <c r="M539" s="806" t="inlineStr">
        <is>
          <t>CURRENT LEASE SOURCE</t>
        </is>
      </c>
      <c r="N539" s="806" t="n"/>
      <c r="O539" s="806" t="inlineStr">
        <is>
          <t>OUTSIDE LANDS</t>
        </is>
      </c>
      <c r="P539" s="807" t="inlineStr">
        <is>
          <t>Chain — title support (succession/entity/probate)</t>
        </is>
      </c>
      <c r="Q539" s="808" t="inlineStr">
        <is>
          <t>Yes</t>
        </is>
      </c>
      <c r="R539" s="809" t="inlineStr">
        <is>
          <t>No</t>
        </is>
      </c>
      <c r="S539" s="809" t="inlineStr">
        <is>
          <t>Yes</t>
        </is>
      </c>
      <c r="T539" s="810" t="inlineStr">
        <is>
          <t>No</t>
        </is>
      </c>
      <c r="U539" s="814" t="inlineStr">
        <is>
          <t>Yes: 1, 8 (broad legal)</t>
        </is>
      </c>
      <c r="V539" s="815" t="inlineStr">
        <is>
          <t>Medium</t>
        </is>
      </c>
      <c r="W539" s="806" t="inlineStr">
        <is>
          <t>Review — no exact prior-grantee match</t>
        </is>
      </c>
      <c r="X539" s="806" t="inlineStr">
        <is>
          <t>Review</t>
        </is>
      </c>
      <c r="Y539" s="806" t="inlineStr">
        <is>
          <t>Interest amount needs review</t>
        </is>
      </c>
      <c r="Z539" s="806" t="inlineStr">
        <is>
          <t>Review</t>
        </is>
      </c>
      <c r="AA539" s="807" t="inlineStr">
        <is>
          <t>Memorandum of Divisive Merger an — Windsor OK, LLC, a Texas limite to Windsor OK, LLC, a Texas limite (2660/341)</t>
        </is>
      </c>
      <c r="AB539" s="808" t="inlineStr">
        <is>
          <t>Needs source review: grantor source, interest amount</t>
        </is>
      </c>
    </row>
    <row r="540" ht="108" customHeight="1">
      <c r="A540" s="806" t="inlineStr">
        <is>
          <t>2025-006987</t>
        </is>
      </c>
      <c r="B540" s="806" t="n">
        <v>78</v>
      </c>
      <c r="C540" s="806" t="inlineStr">
        <is>
          <t>WBA</t>
        </is>
      </c>
      <c r="D540" s="806" t="inlineStr">
        <is>
          <t>2664/169</t>
        </is>
      </c>
      <c r="E540" s="807" t="n">
        <v>45931</v>
      </c>
      <c r="F540" s="808" t="n">
        <v>45975</v>
      </c>
      <c r="G540" s="809" t="inlineStr">
        <is>
          <t>Presidio Finance, LLC</t>
        </is>
      </c>
      <c r="H540" s="809" t="inlineStr">
        <is>
          <t>Martins Empire, LLC</t>
        </is>
      </c>
      <c r="I540" s="813" t="inlineStr">
        <is>
          <t>All of 31-12N-24W (AOL)</t>
        </is>
      </c>
      <c r="J540" s="811" t="inlineStr">
        <is>
          <t xml:space="preserve">Transfers wellbore-only rights
</t>
        </is>
      </c>
      <c r="K540" s="815" t="inlineStr">
        <is>
          <t>63e8b9a8d056433a9994fe46ca85076b.pdf | OKCountyRecords: 2025-006987</t>
        </is>
      </c>
      <c r="L540" s="806" t="inlineStr">
        <is>
          <t>Leasehold (non-mineral; excluded from mineral NMA). All-section coverage. Gross=tract-map basis.</t>
        </is>
      </c>
      <c r="M540" s="806" t="inlineStr">
        <is>
          <t>CURRENT LEASE SOURCE</t>
        </is>
      </c>
      <c r="N540" s="806" t="n"/>
      <c r="O540" s="806" t="inlineStr">
        <is>
          <t>OUTSIDE LANDS</t>
        </is>
      </c>
      <c r="P540" s="807" t="inlineStr">
        <is>
          <t>Chain — WI/leasehold assignment</t>
        </is>
      </c>
      <c r="Q540" s="808" t="inlineStr">
        <is>
          <t>No</t>
        </is>
      </c>
      <c r="R540" s="809" t="inlineStr">
        <is>
          <t>Yes</t>
        </is>
      </c>
      <c r="S540" s="809" t="inlineStr">
        <is>
          <t>Review</t>
        </is>
      </c>
      <c r="T540" s="813" t="inlineStr">
        <is>
          <t>Yes</t>
        </is>
      </c>
      <c r="U540" s="811" t="inlineStr">
        <is>
          <t>Yes: 1, 8 (broad legal)</t>
        </is>
      </c>
      <c r="V540" s="815" t="inlineStr">
        <is>
          <t>Medium</t>
        </is>
      </c>
      <c r="W540" s="806" t="inlineStr">
        <is>
          <t>Review — no exact prior-grantee match</t>
        </is>
      </c>
      <c r="X540" s="806" t="inlineStr">
        <is>
          <t>Review</t>
        </is>
      </c>
      <c r="Y540" s="806" t="inlineStr">
        <is>
          <t>Interest amount needs review</t>
        </is>
      </c>
      <c r="Z540" s="806" t="inlineStr">
        <is>
          <t>Review</t>
        </is>
      </c>
      <c r="AA540" s="807" t="inlineStr">
        <is>
          <t>Wellbore Assignment — Presidio Finance, LLC to Martins Empire, LLC (2664/169)</t>
        </is>
      </c>
      <c r="AB540" s="808" t="inlineStr">
        <is>
          <t>Needs source review: grantor source, interest amount</t>
        </is>
      </c>
    </row>
    <row r="541" ht="72" customHeight="1">
      <c r="A541" s="806" t="inlineStr">
        <is>
          <t>2026-000691</t>
        </is>
      </c>
      <c r="B541" s="806" t="n"/>
      <c r="C541" s="806" t="inlineStr">
        <is>
          <t>MD</t>
        </is>
      </c>
      <c r="D541" s="806" t="inlineStr">
        <is>
          <t>2682/183</t>
        </is>
      </c>
      <c r="E541" s="807" t="n">
        <v>45971</v>
      </c>
      <c r="F541" s="808" t="n">
        <v>46062</v>
      </c>
      <c r="G541" s="809" t="inlineStr">
        <is>
          <t>Clint Roy Kirk</t>
        </is>
      </c>
      <c r="H541" s="809" t="inlineStr">
        <is>
          <t>J and A Minerals, LLC</t>
        </is>
      </c>
      <c r="I541" s="810" t="inlineStr">
        <is>
          <t>S/2 of Lot 3, S/2 NE/4 SW/4, Lot 4, SE/4 SW/4 of 31-12N-24W (AOL)</t>
        </is>
      </c>
      <c r="J541" s="811" t="inlineStr">
        <is>
          <t>ARTI, It is the intent of Grantor to convey unto Grantee, ALL of Grantor's right, title and interest</t>
        </is>
      </c>
      <c r="K541" s="815" t="inlineStr">
        <is>
          <t>OKCountyRecords: 2026-000691</t>
        </is>
      </c>
      <c r="L541" s="806" t="inlineStr">
        <is>
          <t>Mineral; basis Conv Amt(dec). Gross=tract-map basis.</t>
        </is>
      </c>
      <c r="M541" s="806" t="inlineStr">
        <is>
          <t>CURRENT OWNER SOURCE</t>
        </is>
      </c>
      <c r="N541" s="806" t="n"/>
      <c r="O541" s="806" t="inlineStr">
        <is>
          <t>OUTSIDE LANDS</t>
        </is>
      </c>
      <c r="P541" s="807" t="inlineStr">
        <is>
          <t>Chain — minerals</t>
        </is>
      </c>
      <c r="Q541" s="808" t="inlineStr">
        <is>
          <t>Yes</t>
        </is>
      </c>
      <c r="R541" s="809" t="inlineStr">
        <is>
          <t>No</t>
        </is>
      </c>
      <c r="S541" s="809" t="inlineStr">
        <is>
          <t>Yes</t>
        </is>
      </c>
      <c r="T541" s="810" t="inlineStr">
        <is>
          <t>No</t>
        </is>
      </c>
      <c r="U541" s="811" t="inlineStr">
        <is>
          <t>Legal maps to 5, 7, 9; helper says 2, 3, 5, 6, 7</t>
        </is>
      </c>
      <c r="V541" s="815" t="inlineStr">
        <is>
          <t>Review</t>
        </is>
      </c>
      <c r="W541" s="806" t="inlineStr">
        <is>
          <t>Review — no exact prior-grantee match</t>
        </is>
      </c>
      <c r="X541" s="806" t="inlineStr">
        <is>
          <t>Yes — on Tract 3 owner list</t>
        </is>
      </c>
      <c r="Y541" s="806" t="inlineStr">
        <is>
          <t>Candidate 1 (helper — confirm from image)</t>
        </is>
      </c>
      <c r="Z541" s="806" t="inlineStr">
        <is>
          <t>Medium — helper value</t>
        </is>
      </c>
      <c r="AA541" s="807" t="inlineStr">
        <is>
          <t>Mineral Deed — Clint Roy Kirk to J and A Minerals, LLC (2682/183)</t>
        </is>
      </c>
      <c r="AB541" s="808" t="inlineStr">
        <is>
          <t>Needs source review: tract, grantor source</t>
        </is>
      </c>
    </row>
    <row r="542" ht="60" customHeight="1">
      <c r="A542" s="806" t="inlineStr">
        <is>
          <t>2026-002547</t>
        </is>
      </c>
      <c r="B542" s="806" t="n">
        <v>98</v>
      </c>
      <c r="C542" s="806" t="inlineStr">
        <is>
          <t>WBA</t>
        </is>
      </c>
      <c r="D542" s="806" t="inlineStr">
        <is>
          <t>2698/69</t>
        </is>
      </c>
      <c r="E542" s="807" t="n">
        <v>46023</v>
      </c>
      <c r="F542" s="808" t="n">
        <v>46146</v>
      </c>
      <c r="G542" s="809" t="inlineStr">
        <is>
          <t>Martin's Empire, LLC</t>
        </is>
      </c>
      <c r="H542" s="809" t="inlineStr">
        <is>
          <t>Stride Bank, of the Unbrella Trust, Trustee</t>
        </is>
      </c>
      <c r="I542" s="810" t="inlineStr">
        <is>
          <t>NW/4 NW/4 of 31-12N-24W (AOL)</t>
        </is>
      </c>
      <c r="J542" s="811" t="inlineStr">
        <is>
          <t>Transfers wellbore-only rights
See 2664/169</t>
        </is>
      </c>
      <c r="K542" s="815" t="inlineStr">
        <is>
          <t>OKCountyRecords: 2026-002547</t>
        </is>
      </c>
      <c r="L542" s="806" t="inlineStr">
        <is>
          <t>Leasehold (non-mineral; excluded from mineral NMA). Gross=tract-map basis.</t>
        </is>
      </c>
      <c r="M542" s="806" t="inlineStr">
        <is>
          <t>CURRENT LEASE SOURCE</t>
        </is>
      </c>
      <c r="N542" s="806" t="n"/>
      <c r="O542" s="806" t="inlineStr">
        <is>
          <t>OUTSIDE LANDS</t>
        </is>
      </c>
      <c r="P542" s="807" t="inlineStr">
        <is>
          <t>Chain — WI/leasehold assignment</t>
        </is>
      </c>
      <c r="Q542" s="808" t="inlineStr">
        <is>
          <t>No</t>
        </is>
      </c>
      <c r="R542" s="809" t="inlineStr">
        <is>
          <t>Yes</t>
        </is>
      </c>
      <c r="S542" s="809" t="inlineStr">
        <is>
          <t>Review</t>
        </is>
      </c>
      <c r="T542" s="810" t="inlineStr">
        <is>
          <t>Yes</t>
        </is>
      </c>
      <c r="U542" s="811" t="inlineStr">
        <is>
          <t>Yes: 5 (legal supports)</t>
        </is>
      </c>
      <c r="V542" s="815" t="inlineStr">
        <is>
          <t>High</t>
        </is>
      </c>
      <c r="W542" s="806" t="inlineStr">
        <is>
          <t>Yes — prior grantee match</t>
        </is>
      </c>
      <c r="X542" s="806" t="inlineStr">
        <is>
          <t>Review</t>
        </is>
      </c>
      <c r="Y542" s="806" t="inlineStr">
        <is>
          <t>Interest amount needs review</t>
        </is>
      </c>
      <c r="Z542" s="806" t="inlineStr">
        <is>
          <t>Review</t>
        </is>
      </c>
      <c r="AA542" s="807" t="inlineStr">
        <is>
          <t>Wellbore Assignment — Martin's Empire, LLC to Stride Bank, of the Unbrella T (2698/69)</t>
        </is>
      </c>
      <c r="AB542" s="808" t="inlineStr">
        <is>
          <t>Needs source review: interest amount</t>
        </is>
      </c>
    </row>
    <row r="543" ht="108.75" customHeight="1">
      <c r="A543" s="806" t="inlineStr">
        <is>
          <t>2026-000506</t>
        </is>
      </c>
      <c r="B543" s="806" t="n"/>
      <c r="C543" s="806" t="inlineStr">
        <is>
          <t>Correction and Supplement to Memorandum of Divisive Merger</t>
        </is>
      </c>
      <c r="D543" s="806" t="inlineStr">
        <is>
          <t>2679/1</t>
        </is>
      </c>
      <c r="E543" s="807" t="n">
        <v>46041</v>
      </c>
      <c r="F543" s="808" t="n">
        <v>46052</v>
      </c>
      <c r="G543" s="809" t="inlineStr">
        <is>
          <t>Midcon Buyerco, LLC,
Midcon Energy Development, LLC,
Midcon Energy Pdp, LLC,
Midcon Energy Prodction, LLC,
Windsor OK, LLC</t>
        </is>
      </c>
      <c r="H543" s="809" t="inlineStr">
        <is>
          <t>The Public</t>
        </is>
      </c>
      <c r="I543" s="810" t="inlineStr">
        <is>
          <t>All of 31-12N-24W (AOL)</t>
        </is>
      </c>
      <c r="J543" s="811" t="inlineStr">
        <is>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 Full recital in recorded instrument — see Link.</t>
        </is>
      </c>
      <c r="K543" s="812" t="inlineStr">
        <is>
          <t>63e8b9a8d056433a9994fe46ca85076b.pdf | OKCountyRecords: 2026-000506</t>
        </is>
      </c>
      <c r="L543" s="806" t="inlineStr">
        <is>
          <t>Leasehold (non-mineral; excluded from mineral NMA). All-section coverage. Gross=tract-map basis.</t>
        </is>
      </c>
      <c r="M543" s="806" t="inlineStr">
        <is>
          <t>OK</t>
        </is>
      </c>
      <c r="N543" s="806" t="inlineStr">
        <is>
          <t>ARTI/notice instrument (The Public); no net mineral acres conveyed.</t>
        </is>
      </c>
      <c r="O543" s="806" t="inlineStr">
        <is>
          <t>OUTSIDE LANDS</t>
        </is>
      </c>
      <c r="P543" s="807" t="inlineStr">
        <is>
          <t>Chain — title support (succession/entity/probate)</t>
        </is>
      </c>
      <c r="Q543" s="808" t="inlineStr">
        <is>
          <t>Yes</t>
        </is>
      </c>
      <c r="R543" s="809" t="inlineStr">
        <is>
          <t>No</t>
        </is>
      </c>
      <c r="S543" s="809" t="inlineStr">
        <is>
          <t>Yes</t>
        </is>
      </c>
      <c r="T543" s="810" t="inlineStr">
        <is>
          <t>No</t>
        </is>
      </c>
      <c r="U543" s="811" t="inlineStr">
        <is>
          <t>Yes: 1, 8 (broad legal)</t>
        </is>
      </c>
      <c r="V543" s="812" t="inlineStr">
        <is>
          <t>Medium</t>
        </is>
      </c>
      <c r="W543" s="806" t="inlineStr">
        <is>
          <t>Review — no exact prior-grantee match</t>
        </is>
      </c>
      <c r="X543" s="806" t="inlineStr">
        <is>
          <t>Review</t>
        </is>
      </c>
      <c r="Y543" s="806" t="inlineStr">
        <is>
          <t>Interest amount needs review</t>
        </is>
      </c>
      <c r="Z543" s="806" t="inlineStr">
        <is>
          <t>Review</t>
        </is>
      </c>
      <c r="AA543" s="807" t="inlineStr">
        <is>
          <t>Correction and Supplement to Mem — Midcon Buyerco, LLC, to The Public (2679/1)</t>
        </is>
      </c>
      <c r="AB543" s="808" t="inlineStr">
        <is>
          <t>Needs source review: grantor source, interest amount</t>
        </is>
      </c>
    </row>
    <row r="544" ht="96" customHeight="1">
      <c r="A544" s="806" t="inlineStr">
        <is>
          <t>2026-003145</t>
        </is>
      </c>
      <c r="B544" s="806" t="n">
        <v>66</v>
      </c>
      <c r="C544" s="806" t="inlineStr">
        <is>
          <t>OGL</t>
        </is>
      </c>
      <c r="D544" s="806" t="inlineStr">
        <is>
          <t>2702/505</t>
        </is>
      </c>
      <c r="E544" s="807" t="n">
        <v>46064</v>
      </c>
      <c r="F544" s="808" t="n">
        <v>46170</v>
      </c>
      <c r="G544" s="809" t="inlineStr">
        <is>
          <t>Gena W. Moore, a/k/a Gena Mitchell Williams, a/k/a Gena Williams
100 W Dogwood Steet
Hobart, OK 73651</t>
        </is>
      </c>
      <c r="H544" s="809" t="inlineStr">
        <is>
          <t>Silver Oak Natural Resources, LLC</t>
        </is>
      </c>
      <c r="I544" s="810" t="inlineStr">
        <is>
          <t>N/2 NE/4, SE/4 NE/4, NE/4 SE/4, E/2 NW/4, S/2 of Lot 3, Lot 4, S/2 NE/4 SW/4, SE/4 SW/4, N/2 NE/4 SW/4 of 31-12N-24W</t>
        </is>
      </c>
      <c r="J544" s="811" t="inlineStr">
        <is>
          <t>375.34 acres, more or less
three-sixteenths (3/16ths) royalty
for a term of five (5) years 
This OGL may be subject to a Prior Oiland Gas OGL (the "Prior OGL") covering the lease premises The
Prior OGL is from Nancy Mitchell Willams, as Lessor, to R. … Full recital in recorded instrument — see Link.</t>
        </is>
      </c>
      <c r="K544" s="812" t="inlineStr">
        <is>
          <t>OKCountyRecords: 2026-003145</t>
        </is>
      </c>
      <c r="L544" s="806" t="inlineStr">
        <is>
          <t>Leasehold (non-mineral; excluded from mineral NMA). All-section coverage. Gross=tract-map basis.</t>
        </is>
      </c>
      <c r="M544" s="806" t="inlineStr">
        <is>
          <t>CURRENT LEASE SOURCE</t>
        </is>
      </c>
      <c r="N544" s="806" t="n"/>
      <c r="O544" s="806" t="inlineStr">
        <is>
          <t>OGL / BASE LEASE</t>
        </is>
      </c>
      <c r="P544" s="807" t="inlineStr">
        <is>
          <t>Chain — leasehold (OGL)</t>
        </is>
      </c>
      <c r="Q544" s="808" t="inlineStr">
        <is>
          <t>No</t>
        </is>
      </c>
      <c r="R544" s="809" t="inlineStr">
        <is>
          <t>Yes</t>
        </is>
      </c>
      <c r="S544" s="809" t="inlineStr">
        <is>
          <t>No</t>
        </is>
      </c>
      <c r="T544" s="810" t="inlineStr">
        <is>
          <t>Yes</t>
        </is>
      </c>
      <c r="U544" s="811" t="inlineStr">
        <is>
          <t>Legal maps to 1, 3, 4, 5, 7, 9, 10; helper says 1, 8</t>
        </is>
      </c>
      <c r="V544" s="812" t="inlineStr">
        <is>
          <t>Review</t>
        </is>
      </c>
      <c r="W544" s="806" t="inlineStr">
        <is>
          <t>Review — no exact prior-grantee match</t>
        </is>
      </c>
      <c r="X544" s="806" t="inlineStr">
        <is>
          <t>Review</t>
        </is>
      </c>
      <c r="Y544" s="806" t="inlineStr">
        <is>
          <t>Interest amount needs review</t>
        </is>
      </c>
      <c r="Z544" s="806" t="inlineStr">
        <is>
          <t>Review</t>
        </is>
      </c>
      <c r="AA544" s="807" t="inlineStr">
        <is>
          <t>Oil and Gas Lease — Gena W. Moore, a/k/a Gena Mitc to Silver Oak Natural Resources, (2702/505)</t>
        </is>
      </c>
      <c r="AB544" s="808" t="inlineStr">
        <is>
          <t>Needs source review: tract, grantor source, interest amount</t>
        </is>
      </c>
    </row>
    <row r="545" ht="96" customHeight="1">
      <c r="A545" s="806" t="inlineStr">
        <is>
          <t>2026-002511</t>
        </is>
      </c>
      <c r="B545" s="806" t="n">
        <v>67</v>
      </c>
      <c r="C545" s="806" t="inlineStr">
        <is>
          <t>OGL</t>
        </is>
      </c>
      <c r="D545" s="806" t="inlineStr">
        <is>
          <t>2697/520</t>
        </is>
      </c>
      <c r="E545" s="807" t="n">
        <v>46070</v>
      </c>
      <c r="F545" s="808" t="n">
        <v>46143</v>
      </c>
      <c r="G545" s="809" t="inlineStr">
        <is>
          <t>Keri Lee Daigle Tucker Trust
728 Hollyhock Dr.
Lexington, Ky 40511</t>
        </is>
      </c>
      <c r="H545" s="809" t="inlineStr">
        <is>
          <t>Silver Oak Natural Resources, LLC</t>
        </is>
      </c>
      <c r="I545" s="810" t="inlineStr">
        <is>
          <t>SE/4 NE/4, NE/4 SE/4, E/2 NW/4, N/2 NE/4 SW/4 of 31-12N-24W</t>
        </is>
      </c>
      <c r="J545" s="811" t="inlineStr">
        <is>
          <t>180 acres, more or less
term of five (5) years
three-sixteenths (3/16ths) royalty
This OGL may be subject to a Prior OGL (the "Prior OGL") covering the lease premises The Prior OGL is from Marchelle Sorenson Daigle and Michelle Sorenson Johnson, Trustees of the Sorenson Oil and Gas … Full recital in recorded instrument — see Link.</t>
        </is>
      </c>
      <c r="K545" s="812" t="inlineStr">
        <is>
          <t>OKCountyRecords: 2026-002511</t>
        </is>
      </c>
      <c r="L545" s="806" t="inlineStr">
        <is>
          <t>Leasehold (non-mineral; excluded from mineral NMA). Gross=tract-map basis.</t>
        </is>
      </c>
      <c r="M545" s="806" t="inlineStr">
        <is>
          <t>CURRENT LEASE SOURCE</t>
        </is>
      </c>
      <c r="N545" s="806" t="n"/>
      <c r="O545" s="806" t="inlineStr">
        <is>
          <t>OGL / BASE LEASE</t>
        </is>
      </c>
      <c r="P545" s="807" t="inlineStr">
        <is>
          <t>Chain — leasehold (OGL)</t>
        </is>
      </c>
      <c r="Q545" s="808" t="inlineStr">
        <is>
          <t>No</t>
        </is>
      </c>
      <c r="R545" s="809" t="inlineStr">
        <is>
          <t>Yes</t>
        </is>
      </c>
      <c r="S545" s="809" t="inlineStr">
        <is>
          <t>No</t>
        </is>
      </c>
      <c r="T545" s="810" t="inlineStr">
        <is>
          <t>Yes</t>
        </is>
      </c>
      <c r="U545" s="811" t="inlineStr">
        <is>
          <t>Legal maps to 1, 3, 4, 7, 10; helper says 1, 3, 4, 7, 8</t>
        </is>
      </c>
      <c r="V545" s="812" t="inlineStr">
        <is>
          <t>Review</t>
        </is>
      </c>
      <c r="W545" s="806" t="inlineStr">
        <is>
          <t>Review — no exact prior-grantee match</t>
        </is>
      </c>
      <c r="X545" s="806" t="inlineStr">
        <is>
          <t>Review</t>
        </is>
      </c>
      <c r="Y545" s="806" t="inlineStr">
        <is>
          <t>Interest amount needs review</t>
        </is>
      </c>
      <c r="Z545" s="806" t="inlineStr">
        <is>
          <t>Review</t>
        </is>
      </c>
      <c r="AA545" s="807" t="inlineStr">
        <is>
          <t>Oil and Gas Lease — Keri Lee Daigle Tucker Trust to Silver Oak Natural Resources, (2697/520)</t>
        </is>
      </c>
      <c r="AB545" s="808" t="inlineStr">
        <is>
          <t>Needs source review: tract, grantor source, interest amount</t>
        </is>
      </c>
    </row>
    <row r="546" ht="96" customHeight="1">
      <c r="A546" s="806" t="inlineStr">
        <is>
          <t>2026-001952</t>
        </is>
      </c>
      <c r="B546" s="806" t="n">
        <v>68</v>
      </c>
      <c r="C546" s="806" t="inlineStr">
        <is>
          <t>OGL</t>
        </is>
      </c>
      <c r="D546" s="806" t="inlineStr">
        <is>
          <t>2693/349</t>
        </is>
      </c>
      <c r="E546" s="807" t="n">
        <v>46076</v>
      </c>
      <c r="F546" s="808" t="n">
        <v>46122</v>
      </c>
      <c r="G546" s="809" t="inlineStr">
        <is>
          <t>Mark Ashley Daigle Trust
11681 E. 83rd Street N, Apt. C
Owasso, OK 74055</t>
        </is>
      </c>
      <c r="H546" s="809" t="inlineStr">
        <is>
          <t>Silver Oak Natural Resources, LLC</t>
        </is>
      </c>
      <c r="I546" s="810" t="inlineStr">
        <is>
          <t>SE/4 NE/4, NE/4 SE/4, E/2 NW/4, N/2 NE/4 SW/4 of 31-12N-24W</t>
        </is>
      </c>
      <c r="J546" s="811" t="inlineStr">
        <is>
          <t>180 acres, more or less
three-sixteenths (3/16ths) royalty
for a term of five (5) years 
This OGL may be subject to a Prior OGL (the "Prior OGL") covering the lease premises The
Prior OGL is from Marchelle Sorenson Daigle and Michelle Sorenson Johnson, Trustees of the Sorenson Oil … Full recital in recorded instrument — see Link.</t>
        </is>
      </c>
      <c r="K546" s="812" t="inlineStr">
        <is>
          <t>OKCountyRecords: 2026-001952</t>
        </is>
      </c>
      <c r="L546" s="806" t="inlineStr">
        <is>
          <t>Leasehold (non-mineral; excluded from mineral NMA). Gross=tract-map basis.</t>
        </is>
      </c>
      <c r="M546" s="806" t="inlineStr">
        <is>
          <t>CURRENT LEASE SOURCE</t>
        </is>
      </c>
      <c r="N546" s="806" t="n"/>
      <c r="O546" s="806" t="inlineStr">
        <is>
          <t>OGL / BASE LEASE</t>
        </is>
      </c>
      <c r="P546" s="807" t="inlineStr">
        <is>
          <t>Chain — leasehold (OGL)</t>
        </is>
      </c>
      <c r="Q546" s="808" t="inlineStr">
        <is>
          <t>No</t>
        </is>
      </c>
      <c r="R546" s="809" t="inlineStr">
        <is>
          <t>Yes</t>
        </is>
      </c>
      <c r="S546" s="809" t="inlineStr">
        <is>
          <t>No</t>
        </is>
      </c>
      <c r="T546" s="810" t="inlineStr">
        <is>
          <t>Yes</t>
        </is>
      </c>
      <c r="U546" s="811" t="inlineStr">
        <is>
          <t>Legal maps to 1, 3, 4, 7, 10; helper says 1, 3, 4, 7, 8</t>
        </is>
      </c>
      <c r="V546" s="812" t="inlineStr">
        <is>
          <t>Review</t>
        </is>
      </c>
      <c r="W546" s="806" t="inlineStr">
        <is>
          <t>Probable — name-normalized match to Runsheet 437 grantee; confirm</t>
        </is>
      </c>
      <c r="X546" s="806" t="inlineStr">
        <is>
          <t>Review</t>
        </is>
      </c>
      <c r="Y546" s="806" t="inlineStr">
        <is>
          <t>Interest amount needs review</t>
        </is>
      </c>
      <c r="Z546" s="806" t="inlineStr">
        <is>
          <t>Review</t>
        </is>
      </c>
      <c r="AA546" s="807" t="inlineStr">
        <is>
          <t>Oil and Gas Lease — Mark Ashley Daigle Trust to Silver Oak Natural Resources, (2693/349)</t>
        </is>
      </c>
      <c r="AB546" s="808" t="inlineStr">
        <is>
          <t>Needs source review: tract, grantor source, interest amount</t>
        </is>
      </c>
    </row>
    <row r="547" ht="96" customHeight="1">
      <c r="A547" s="806" t="inlineStr">
        <is>
          <t>2026-001949</t>
        </is>
      </c>
      <c r="B547" s="806" t="n">
        <v>64</v>
      </c>
      <c r="C547" s="806" t="inlineStr">
        <is>
          <t>OGL</t>
        </is>
      </c>
      <c r="D547" s="806" t="inlineStr">
        <is>
          <t>2693/337</t>
        </is>
      </c>
      <c r="E547" s="807" t="n">
        <v>46076</v>
      </c>
      <c r="F547" s="808" t="n">
        <v>46122</v>
      </c>
      <c r="G547" s="809" t="inlineStr">
        <is>
          <t>Mitchell Buonaccorsi Living Trust U/A dated July 9, 2024
1880 Old Salem Road
Watkinsville, Ga 30677</t>
        </is>
      </c>
      <c r="H547" s="809" t="inlineStr">
        <is>
          <t>Silver Oak Natural Resources, LLC
5030 N. May Avenue, Suite 125
Oklahoma City, OK 73112</t>
        </is>
      </c>
      <c r="I547" s="810" t="inlineStr">
        <is>
          <t>E/2 NW/4, N/2 NE/4, N/2 NE/4 SW/4, NE/4 SE/4, NE/4 SW/4, S/2, Lots 3-4, SE/4 NE/4, SE/4 SW/4 of 31-12N-24W</t>
        </is>
      </c>
      <c r="J547" s="811" t="inlineStr">
        <is>
          <t>355.34 acres, more or less
three-sixteenths (3/16ths) royalty
for a term of three (3) years 
This OGL may be subject to a Prior OGL (the "Prior OGL") covering the lease premises. The Prior OGL is from Carrie Leeann Mitchell, as Lessor, to R. Michael Lortz, as Lessee, dated January 14, 2004. … Full recital in recorded instrument — see Link.</t>
        </is>
      </c>
      <c r="K547" s="812" t="inlineStr">
        <is>
          <t>OKCountyRecords: 2026-001949</t>
        </is>
      </c>
      <c r="L547" s="806" t="inlineStr">
        <is>
          <t>Leasehold (non-mineral; excluded from mineral NMA). Gross=tract-map basis.</t>
        </is>
      </c>
      <c r="M547" s="806" t="inlineStr">
        <is>
          <t>CURRENT LEASE SOURCE</t>
        </is>
      </c>
      <c r="N547" s="806" t="n"/>
      <c r="O547" s="806" t="inlineStr">
        <is>
          <t>OGL / BASE LEASE</t>
        </is>
      </c>
      <c r="P547" s="807" t="inlineStr">
        <is>
          <t>Chain — leasehold (OGL)</t>
        </is>
      </c>
      <c r="Q547" s="808" t="inlineStr">
        <is>
          <t>No</t>
        </is>
      </c>
      <c r="R547" s="809" t="inlineStr">
        <is>
          <t>Yes</t>
        </is>
      </c>
      <c r="S547" s="809" t="inlineStr">
        <is>
          <t>No</t>
        </is>
      </c>
      <c r="T547" s="810" t="inlineStr">
        <is>
          <t>Yes</t>
        </is>
      </c>
      <c r="U547" s="811" t="inlineStr">
        <is>
          <t>Legal maps to 1, 3, 4, 5, 7, 10; helper says 1, 3, 4, 5, 6, 7, 8</t>
        </is>
      </c>
      <c r="V547" s="812" t="inlineStr">
        <is>
          <t>Review</t>
        </is>
      </c>
      <c r="W547" s="806" t="inlineStr">
        <is>
          <t>Review — no exact prior-grantee match</t>
        </is>
      </c>
      <c r="X547" s="806" t="inlineStr">
        <is>
          <t>Review</t>
        </is>
      </c>
      <c r="Y547" s="806" t="inlineStr">
        <is>
          <t>Interest amount needs review</t>
        </is>
      </c>
      <c r="Z547" s="806" t="inlineStr">
        <is>
          <t>Review</t>
        </is>
      </c>
      <c r="AA547" s="807" t="inlineStr">
        <is>
          <t>Oil and Gas Lease — Mitchell Buonaccorsi Living Tr to Silver Oak Natural Resources, (2693/337)</t>
        </is>
      </c>
      <c r="AB547" s="808" t="inlineStr">
        <is>
          <t>Needs source review: tract, grantor source, interest amount</t>
        </is>
      </c>
    </row>
    <row r="548" ht="96" customHeight="1">
      <c r="A548" s="806" t="inlineStr">
        <is>
          <t>2026-001951</t>
        </is>
      </c>
      <c r="B548" s="806" t="n">
        <v>69</v>
      </c>
      <c r="C548" s="806" t="inlineStr">
        <is>
          <t>OGL</t>
        </is>
      </c>
      <c r="D548" s="806" t="inlineStr">
        <is>
          <t>2693/345</t>
        </is>
      </c>
      <c r="E548" s="807" t="n">
        <v>46080</v>
      </c>
      <c r="F548" s="808" t="n">
        <v>46122</v>
      </c>
      <c r="G548" s="809" t="inlineStr">
        <is>
          <t>Kevin Warner Johnson Trust
13259 Darwin Lane
Austin, TX 78729</t>
        </is>
      </c>
      <c r="H548" s="809" t="inlineStr">
        <is>
          <t>Silver Oak Natural Resources, LLC</t>
        </is>
      </c>
      <c r="I548" s="810" t="inlineStr">
        <is>
          <t>SE/4 NE/4, NE/4 SE/4, E/2 NW/4, N/2 NE/4 SW/4 of 31-12N-24W</t>
        </is>
      </c>
      <c r="J548" s="811" t="inlineStr">
        <is>
          <t>180 acres, more or less
three-sixteenths (3/16ths) royalty
for a term of five (5) years 
This OGL may be subject to a Prior OGL (the "Prior OGL") covering the lease premises The
Prior OGL is from Marchelle Sorenson Daigle and Michelle Sorenson Johnson, Trustees of the Sorenson Oil … Full recital in recorded instrument — see Link.</t>
        </is>
      </c>
      <c r="K548" s="812" t="inlineStr">
        <is>
          <t>OKCountyRecords: 2026-001951</t>
        </is>
      </c>
      <c r="L548" s="806" t="inlineStr">
        <is>
          <t>Leasehold (non-mineral; excluded from mineral NMA). Gross=tract-map basis.</t>
        </is>
      </c>
      <c r="M548" s="806" t="inlineStr">
        <is>
          <t>CURRENT LEASE SOURCE</t>
        </is>
      </c>
      <c r="N548" s="806" t="n"/>
      <c r="O548" s="806" t="inlineStr">
        <is>
          <t>OGL / BASE LEASE</t>
        </is>
      </c>
      <c r="P548" s="807" t="inlineStr">
        <is>
          <t>Chain — leasehold (OGL)</t>
        </is>
      </c>
      <c r="Q548" s="808" t="inlineStr">
        <is>
          <t>No</t>
        </is>
      </c>
      <c r="R548" s="809" t="inlineStr">
        <is>
          <t>Yes</t>
        </is>
      </c>
      <c r="S548" s="809" t="inlineStr">
        <is>
          <t>No</t>
        </is>
      </c>
      <c r="T548" s="810" t="inlineStr">
        <is>
          <t>Yes</t>
        </is>
      </c>
      <c r="U548" s="811" t="inlineStr">
        <is>
          <t>Legal maps to 1, 3, 4, 7, 10; helper says 1, 3, 4, 7, 8</t>
        </is>
      </c>
      <c r="V548" s="812" t="inlineStr">
        <is>
          <t>Review</t>
        </is>
      </c>
      <c r="W548" s="806" t="inlineStr">
        <is>
          <t>Review — no exact prior-grantee match</t>
        </is>
      </c>
      <c r="X548" s="806" t="inlineStr">
        <is>
          <t>Review</t>
        </is>
      </c>
      <c r="Y548" s="806" t="inlineStr">
        <is>
          <t>Interest amount needs review</t>
        </is>
      </c>
      <c r="Z548" s="806" t="inlineStr">
        <is>
          <t>Review</t>
        </is>
      </c>
      <c r="AA548" s="807" t="inlineStr">
        <is>
          <t>Oil and Gas Lease — Kevin Warner Johnson Trust to Silver Oak Natural Resources, (2693/345)</t>
        </is>
      </c>
      <c r="AB548" s="808" t="inlineStr">
        <is>
          <t>Needs source review: tract, grantor source, interest amount</t>
        </is>
      </c>
    </row>
    <row r="549" ht="48.75" customHeight="1">
      <c r="A549" s="806" t="inlineStr">
        <is>
          <t>2026-001374</t>
        </is>
      </c>
      <c r="B549" s="806" t="n"/>
      <c r="C549" s="806" t="inlineStr">
        <is>
          <t>MD</t>
        </is>
      </c>
      <c r="D549" s="806" t="inlineStr">
        <is>
          <t>2688/409</t>
        </is>
      </c>
      <c r="E549" s="807" t="n">
        <v>46084</v>
      </c>
      <c r="F549" s="808" t="n">
        <v>46092</v>
      </c>
      <c r="G549" s="809" t="inlineStr">
        <is>
          <t>J and A Minerals, LLC</t>
        </is>
      </c>
      <c r="H549" s="809" t="inlineStr">
        <is>
          <t>Pine Tree Energy Partners, LLC</t>
        </is>
      </c>
      <c r="I549" s="810" t="inlineStr">
        <is>
          <t>S/2 of Lot 3, Lot 4, NE/4 SW/4, SE/4 SW/4 of 31-12N-24W (AOL)</t>
        </is>
      </c>
      <c r="J549" s="811" t="inlineStr">
        <is>
          <t>1.25 Net Mineral Acres, all right, title and interest acquired in and to the-mineral-fee-interests, including but not limited to the oil, gas and other minerals</t>
        </is>
      </c>
      <c r="K549" s="812" t="inlineStr">
        <is>
          <t>OKCountyRecords: 2026-001374</t>
        </is>
      </c>
      <c r="L549" s="806" t="inlineStr">
        <is>
          <t>Mineral; basis Conv Amt(dec). Gross=tract-map basis.</t>
        </is>
      </c>
      <c r="M549" s="806" t="inlineStr">
        <is>
          <t>CURRENT OWNER SOURCE</t>
        </is>
      </c>
      <c r="N549" s="806" t="inlineStr">
        <is>
          <t>Conveys 1.25 NMA per notes; conv. dec = 1.25/gross. Verify denominator/tract from image.</t>
        </is>
      </c>
      <c r="O549" s="806" t="inlineStr">
        <is>
          <t>OUTSIDE LANDS</t>
        </is>
      </c>
      <c r="P549" s="807" t="inlineStr">
        <is>
          <t>Chain — minerals</t>
        </is>
      </c>
      <c r="Q549" s="808" t="inlineStr">
        <is>
          <t>Yes</t>
        </is>
      </c>
      <c r="R549" s="809" t="inlineStr">
        <is>
          <t>No</t>
        </is>
      </c>
      <c r="S549" s="809" t="inlineStr">
        <is>
          <t>Yes</t>
        </is>
      </c>
      <c r="T549" s="810" t="inlineStr">
        <is>
          <t>No</t>
        </is>
      </c>
      <c r="U549" s="811" t="inlineStr">
        <is>
          <t>Legal maps to 5, 7, 9; helper says 5, 6, 7</t>
        </is>
      </c>
      <c r="V549" s="812" t="inlineStr">
        <is>
          <t>Review</t>
        </is>
      </c>
      <c r="W549" s="806" t="inlineStr">
        <is>
          <t>Yes — prior grantee match</t>
        </is>
      </c>
      <c r="X549" s="806" t="inlineStr">
        <is>
          <t>Yes — on Tract 5 owner list</t>
        </is>
      </c>
      <c r="Y549" s="806" t="inlineStr">
        <is>
          <t>Candidate 0.00520833333333333 (helper — confirm from image)</t>
        </is>
      </c>
      <c r="Z549" s="806" t="inlineStr">
        <is>
          <t>Medium — helper value</t>
        </is>
      </c>
      <c r="AA549" s="807" t="inlineStr">
        <is>
          <t>Mineral Deed — J and A Minerals, LLC to Pine Tree Energy Partners, LLC (2688/409)</t>
        </is>
      </c>
      <c r="AB549" s="808" t="inlineStr">
        <is>
          <t>Needs source review: tract</t>
        </is>
      </c>
    </row>
    <row r="550" ht="60" customHeight="1">
      <c r="A550" s="806" t="inlineStr">
        <is>
          <t>2026-002509</t>
        </is>
      </c>
      <c r="B550" s="806" t="n"/>
      <c r="C550" s="806" t="inlineStr">
        <is>
          <t>AOH</t>
        </is>
      </c>
      <c r="D550" s="806" t="inlineStr">
        <is>
          <t>2697/517</t>
        </is>
      </c>
      <c r="E550" s="807" t="n">
        <v>46106</v>
      </c>
      <c r="F550" s="808" t="n">
        <v>46143</v>
      </c>
      <c r="G550" s="809" t="inlineStr">
        <is>
          <t>Carrie Leeann Mitchell</t>
        </is>
      </c>
      <c r="H550" s="809" t="inlineStr">
        <is>
          <t>The Public
RE: Nancy Susan Mitchell, Deceased
Heirs:
Ronald Paul Dold</t>
        </is>
      </c>
      <c r="I550" s="810" t="inlineStr">
        <is>
          <t>All of 31-12N-24W (AOL)</t>
        </is>
      </c>
      <c r="J550" s="811" t="inlineStr">
        <is>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 Full recital in recorded instrument — see Link.</t>
        </is>
      </c>
      <c r="K550" s="812" t="inlineStr">
        <is>
          <t>OKCountyRecords: 2026-002509</t>
        </is>
      </c>
      <c r="L550" s="806" t="inlineStr">
        <is>
          <t>Mineral; basis Conv Amt(dec). grantor indexed as 'The Public' — confirm source instrument. All-section coverage. Gross=tract-map basis.</t>
        </is>
      </c>
      <c r="M550" s="806" t="inlineStr">
        <is>
          <t>REVIEW</t>
        </is>
      </c>
      <c r="N550" s="806" t="inlineStr">
        <is>
          <t>Confirm conveyed mineral acreage from instrument image — named party indexed under 'The Public' (affidavit/notice); identity resolved.</t>
        </is>
      </c>
      <c r="O550" s="806" t="inlineStr">
        <is>
          <t>OUTSIDE LANDS</t>
        </is>
      </c>
      <c r="P550" s="807" t="inlineStr">
        <is>
          <t>Chain — title support (succession/entity/probate)</t>
        </is>
      </c>
      <c r="Q550" s="808" t="inlineStr">
        <is>
          <t>Yes</t>
        </is>
      </c>
      <c r="R550" s="809" t="inlineStr">
        <is>
          <t>No</t>
        </is>
      </c>
      <c r="S550" s="809" t="inlineStr">
        <is>
          <t>Yes</t>
        </is>
      </c>
      <c r="T550" s="810" t="inlineStr">
        <is>
          <t>No</t>
        </is>
      </c>
      <c r="U550" s="811" t="inlineStr">
        <is>
          <t>Yes: 1, 8 (broad legal)</t>
        </is>
      </c>
      <c r="V550" s="812" t="inlineStr">
        <is>
          <t>Medium</t>
        </is>
      </c>
      <c r="W550" s="806" t="inlineStr">
        <is>
          <t>Review — no exact prior-grantee match</t>
        </is>
      </c>
      <c r="X550" s="806" t="inlineStr">
        <is>
          <t>Review</t>
        </is>
      </c>
      <c r="Y550" s="806" t="inlineStr">
        <is>
          <t>Candidate 1 (helper — confirm from image)</t>
        </is>
      </c>
      <c r="Z550" s="806" t="inlineStr">
        <is>
          <t>Medium — helper value</t>
        </is>
      </c>
      <c r="AA550" s="807" t="inlineStr">
        <is>
          <t>Affidavit of Heirship — Carrie Leeann Mitchell to The Public (2697/517)</t>
        </is>
      </c>
      <c r="AB550" s="808" t="inlineStr">
        <is>
          <t>Needs source review: grantor source</t>
        </is>
      </c>
    </row>
    <row r="551" ht="96" customHeight="1">
      <c r="A551" s="806" t="inlineStr">
        <is>
          <t>2026-002512</t>
        </is>
      </c>
      <c r="B551" s="806" t="n">
        <v>65</v>
      </c>
      <c r="C551" s="806" t="inlineStr">
        <is>
          <t>OGL</t>
        </is>
      </c>
      <c r="D551" s="806" t="inlineStr">
        <is>
          <t>2697/524</t>
        </is>
      </c>
      <c r="E551" s="807" t="n">
        <v>46112</v>
      </c>
      <c r="F551" s="808" t="n">
        <v>46143</v>
      </c>
      <c r="G551" s="809" t="inlineStr">
        <is>
          <t>Ronald Paul Dold
753 Velma Street
Memphis, Tn 38104</t>
        </is>
      </c>
      <c r="H551" s="809" t="inlineStr">
        <is>
          <t>Silver Oak Natural Resources, LLC</t>
        </is>
      </c>
      <c r="I551" s="810" t="inlineStr">
        <is>
          <t>N/2 NE/4, SE/4 NE/4, NE/4 SE/4, E/2 NW/4, S/2 Lot 3, Lot 4, S/2 NE/4 SW/4, SE/4 SW/4, N/2 NE/4 SW/4 of 31-12N-24W</t>
        </is>
      </c>
      <c r="J551" s="811" t="inlineStr">
        <is>
          <t>375.34 acres, more or less
term of three (3) years
three-sixteenths (3/16ths) royalty
This OGL may be subject to a Prior OGL (the "Prior OGL") covering the lease premises The Prior OGL is from Nancy Susan Mitchell, as Lessor, to R Michael Lortz, as Lessee, dated January 14, 2004, … Full recital in recorded instrument — see Link.</t>
        </is>
      </c>
      <c r="K551" s="812" t="inlineStr">
        <is>
          <t>OKCountyRecords: 2026-002512</t>
        </is>
      </c>
      <c r="L551" s="806" t="inlineStr">
        <is>
          <t>Leasehold (non-mineral; excluded from mineral NMA). All-section coverage. Gross=tract-map basis.</t>
        </is>
      </c>
      <c r="M551" s="806" t="inlineStr">
        <is>
          <t>CURRENT LEASE SOURCE</t>
        </is>
      </c>
      <c r="N551" s="806" t="n"/>
      <c r="O551" s="806" t="inlineStr">
        <is>
          <t>OGL / BASE LEASE</t>
        </is>
      </c>
      <c r="P551" s="807" t="inlineStr">
        <is>
          <t>Chain — leasehold (OGL)</t>
        </is>
      </c>
      <c r="Q551" s="808" t="inlineStr">
        <is>
          <t>No</t>
        </is>
      </c>
      <c r="R551" s="809" t="inlineStr">
        <is>
          <t>Yes</t>
        </is>
      </c>
      <c r="S551" s="809" t="inlineStr">
        <is>
          <t>No</t>
        </is>
      </c>
      <c r="T551" s="810" t="inlineStr">
        <is>
          <t>Yes</t>
        </is>
      </c>
      <c r="U551" s="811" t="inlineStr">
        <is>
          <t>Legal maps to 1, 3, 4, 5, 7, 9, 10; helper says 1, 8</t>
        </is>
      </c>
      <c r="V551" s="812" t="inlineStr">
        <is>
          <t>Review</t>
        </is>
      </c>
      <c r="W551" s="806" t="inlineStr">
        <is>
          <t>Review — no exact prior-grantee match</t>
        </is>
      </c>
      <c r="X551" s="806" t="inlineStr">
        <is>
          <t>Review</t>
        </is>
      </c>
      <c r="Y551" s="806" t="inlineStr">
        <is>
          <t>Interest amount needs review</t>
        </is>
      </c>
      <c r="Z551" s="806" t="inlineStr">
        <is>
          <t>Review</t>
        </is>
      </c>
      <c r="AA551" s="807" t="inlineStr">
        <is>
          <t>Oil and Gas Lease — Ronald Paul Dold to Silver Oak Natural Resources, (2697/524)</t>
        </is>
      </c>
      <c r="AB551" s="808" t="inlineStr">
        <is>
          <t>Needs source review: tract, grantor source, interest amount</t>
        </is>
      </c>
    </row>
    <row r="552" ht="84" customHeight="1">
      <c r="A552" s="806" t="inlineStr">
        <is>
          <t>2026-001845</t>
        </is>
      </c>
      <c r="B552" s="806" t="n">
        <v>80</v>
      </c>
      <c r="C552" s="806" t="inlineStr">
        <is>
          <t>Affidavit Concerning Recording - Midcon DEV</t>
        </is>
      </c>
      <c r="D552" s="806" t="inlineStr">
        <is>
          <t>2692/431</t>
        </is>
      </c>
      <c r="E552" s="807" t="n">
        <v>46113</v>
      </c>
      <c r="F552" s="808" t="n">
        <v>46119</v>
      </c>
      <c r="G552" s="809" t="inlineStr">
        <is>
          <t>Vice President Long Matthew,
Midcon Energy Pdp, LLC</t>
        </is>
      </c>
      <c r="H552" s="809" t="inlineStr">
        <is>
          <t>The Public</t>
        </is>
      </c>
      <c r="I552" s="810" t="inlineStr">
        <is>
          <t>All of 31-12N-24W (AOL)</t>
        </is>
      </c>
      <c r="J552" s="811" t="inlineStr">
        <is>
          <t>On October 7, 2025, there was filed that certain MTG, with Power of Sale, Fixture Filing, As-Extracted Collateral Filing, Security Agreement, FS and ASSN of Production from MidCon Energy Development, LLC, as Mortgagor, to Macquarie Bank Limited, as Administrative Agent for … Full recital in recorded instrument — see Link.</t>
        </is>
      </c>
      <c r="K552" s="812" t="inlineStr">
        <is>
          <t>OKCountyRecords: 2026-001845</t>
        </is>
      </c>
      <c r="L552" s="806" t="inlineStr">
        <is>
          <t>Other (non-mineral; excluded from mineral NMA). All-section coverage. Gross=tract-map basis.</t>
        </is>
      </c>
      <c r="M552" s="806" t="inlineStr">
        <is>
          <t>OK</t>
        </is>
      </c>
      <c r="N552" s="806" t="inlineStr">
        <is>
          <t>ARTI/notice instrument (The Public); no net mineral acres conveyed.</t>
        </is>
      </c>
      <c r="O552" s="806" t="inlineStr">
        <is>
          <t>OUTSIDE LANDS</t>
        </is>
      </c>
      <c r="P552" s="807" t="inlineStr">
        <is>
          <t>Chain — title support (succession/entity/probate)</t>
        </is>
      </c>
      <c r="Q552" s="808" t="inlineStr">
        <is>
          <t>Yes</t>
        </is>
      </c>
      <c r="R552" s="809" t="inlineStr">
        <is>
          <t>No</t>
        </is>
      </c>
      <c r="S552" s="809" t="inlineStr">
        <is>
          <t>Yes</t>
        </is>
      </c>
      <c r="T552" s="810" t="inlineStr">
        <is>
          <t>No</t>
        </is>
      </c>
      <c r="U552" s="811" t="inlineStr">
        <is>
          <t>Yes: 1, 8 (broad legal)</t>
        </is>
      </c>
      <c r="V552" s="812" t="inlineStr">
        <is>
          <t>Medium</t>
        </is>
      </c>
      <c r="W552" s="806" t="inlineStr">
        <is>
          <t>Review — no exact prior-grantee match</t>
        </is>
      </c>
      <c r="X552" s="806" t="inlineStr">
        <is>
          <t>Review</t>
        </is>
      </c>
      <c r="Y552" s="806" t="inlineStr">
        <is>
          <t>Interest amount needs review</t>
        </is>
      </c>
      <c r="Z552" s="806" t="inlineStr">
        <is>
          <t>Review</t>
        </is>
      </c>
      <c r="AA552" s="807" t="inlineStr">
        <is>
          <t>Affidavit Concerning Recording - — Vice President Long Matthew, to The Public (2692/431)</t>
        </is>
      </c>
      <c r="AB552" s="808" t="inlineStr">
        <is>
          <t>Needs source review: grantor source, interest amount</t>
        </is>
      </c>
    </row>
    <row r="553" ht="84" customHeight="1">
      <c r="A553" s="806" t="inlineStr">
        <is>
          <t>2026-001844</t>
        </is>
      </c>
      <c r="B553" s="806" t="n">
        <v>79</v>
      </c>
      <c r="C553" s="806" t="inlineStr">
        <is>
          <t>Affidavit Concerning Recording – Midcon PDP</t>
        </is>
      </c>
      <c r="D553" s="806" t="inlineStr">
        <is>
          <t>2692/412</t>
        </is>
      </c>
      <c r="E553" s="807" t="n">
        <v>46113</v>
      </c>
      <c r="F553" s="808" t="n">
        <v>46119</v>
      </c>
      <c r="G553" s="809" t="inlineStr">
        <is>
          <t>Vice President Long Matthew,
Midcon Energy Pdp, LLC</t>
        </is>
      </c>
      <c r="H553" s="809" t="inlineStr">
        <is>
          <t>The Public</t>
        </is>
      </c>
      <c r="I553" s="810" t="inlineStr">
        <is>
          <t>All of 31-12N-24W (AOL)</t>
        </is>
      </c>
      <c r="J553" s="811" t="inlineStr">
        <is>
          <t>On October 7, 2025, there was filed that certain MTG, with Power of Sale, Fixture Filing, As-Extracted Collateral Filing, Security Agreement, FS and ASSN of Production from MidCon Energy PDP, LLC, as Mortgagor, to Macquarie Bank Limited, as Administrative Agent for the benefit … Full recital in recorded instrument — see Link.</t>
        </is>
      </c>
      <c r="K553" s="812" t="inlineStr">
        <is>
          <t>OKCountyRecords: 2026-001844</t>
        </is>
      </c>
      <c r="L553" s="806" t="inlineStr">
        <is>
          <t>Other (non-mineral; excluded from mineral NMA). All-section coverage. Gross=tract-map basis.</t>
        </is>
      </c>
      <c r="M553" s="806" t="inlineStr">
        <is>
          <t>OK</t>
        </is>
      </c>
      <c r="N553" s="806" t="inlineStr">
        <is>
          <t>ARTI/notice instrument (The Public); no net mineral acres conveyed.</t>
        </is>
      </c>
      <c r="O553" s="806" t="inlineStr">
        <is>
          <t>OUTSIDE LANDS</t>
        </is>
      </c>
      <c r="P553" s="807" t="inlineStr">
        <is>
          <t>Chain — title support (succession/entity/probate)</t>
        </is>
      </c>
      <c r="Q553" s="808" t="inlineStr">
        <is>
          <t>Yes</t>
        </is>
      </c>
      <c r="R553" s="809" t="inlineStr">
        <is>
          <t>No</t>
        </is>
      </c>
      <c r="S553" s="809" t="inlineStr">
        <is>
          <t>Yes</t>
        </is>
      </c>
      <c r="T553" s="810" t="inlineStr">
        <is>
          <t>No</t>
        </is>
      </c>
      <c r="U553" s="811" t="inlineStr">
        <is>
          <t>Yes: 1, 8 (broad legal)</t>
        </is>
      </c>
      <c r="V553" s="812" t="inlineStr">
        <is>
          <t>Medium</t>
        </is>
      </c>
      <c r="W553" s="806" t="inlineStr">
        <is>
          <t>Review — no exact prior-grantee match</t>
        </is>
      </c>
      <c r="X553" s="806" t="inlineStr">
        <is>
          <t>Review</t>
        </is>
      </c>
      <c r="Y553" s="806" t="inlineStr">
        <is>
          <t>Interest amount needs review</t>
        </is>
      </c>
      <c r="Z553" s="806" t="inlineStr">
        <is>
          <t>Review</t>
        </is>
      </c>
      <c r="AA553" s="807" t="inlineStr">
        <is>
          <t>Affidavit Concerning Recording – — Vice President Long Matthew, to The Public (2692/412)</t>
        </is>
      </c>
      <c r="AB553" s="808" t="inlineStr">
        <is>
          <t>Needs source review: grantor source, interest amount</t>
        </is>
      </c>
    </row>
    <row r="554" ht="96" customHeight="1">
      <c r="A554" s="806" t="inlineStr">
        <is>
          <t>2026-002510</t>
        </is>
      </c>
      <c r="B554" s="806" t="n">
        <v>85</v>
      </c>
      <c r="C554" s="806" t="inlineStr">
        <is>
          <t>Affidavit of Identity</t>
        </is>
      </c>
      <c r="D554" s="806" t="inlineStr">
        <is>
          <t>2697/519</t>
        </is>
      </c>
      <c r="E554" s="807" t="n">
        <v>46125</v>
      </c>
      <c r="F554" s="808" t="n">
        <v>46143</v>
      </c>
      <c r="G554" s="809" t="inlineStr">
        <is>
          <t>The Keri Lee Daigle Trust, the Keri Lee Daigle Tucker Trust, Keri L. Tucker, S/k/a Daigle, Keri Lee</t>
        </is>
      </c>
      <c r="H554" s="809" t="inlineStr">
        <is>
          <t>The Public</t>
        </is>
      </c>
      <c r="I554" s="810" t="inlineStr">
        <is>
          <t>E/2 NW/4, N/2, N/2 NE/4 SW/4, NE/4 SE/4, S/2 Lots 3-4, S/2 NE/4 SW/4, SE/4 NE/4, SE/4 SW/4 of 31-12N-24W</t>
        </is>
      </c>
      <c r="J554" s="811" t="inlineStr">
        <is>
          <t>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t>
        </is>
      </c>
      <c r="K554" s="812" t="inlineStr">
        <is>
          <t>OKCountyRecords: 2026-002510</t>
        </is>
      </c>
      <c r="L554" s="806" t="inlineStr">
        <is>
          <t>Other (non-mineral; excluded from mineral NMA). Gross=tract-map basis.</t>
        </is>
      </c>
      <c r="M554" s="806" t="inlineStr">
        <is>
          <t>OK</t>
        </is>
      </c>
      <c r="N554" s="806" t="inlineStr">
        <is>
          <t>Non-conveying — notice/affidavit/address change (The Public).</t>
        </is>
      </c>
      <c r="O554" s="806" t="inlineStr">
        <is>
          <t>AFFIDAVIT / HEIRSHIP / PROBATE</t>
        </is>
      </c>
      <c r="P554" s="807" t="inlineStr">
        <is>
          <t>Chain — title support (succession/entity/probate)</t>
        </is>
      </c>
      <c r="Q554" s="808" t="inlineStr">
        <is>
          <t>Yes</t>
        </is>
      </c>
      <c r="R554" s="809" t="inlineStr">
        <is>
          <t>No</t>
        </is>
      </c>
      <c r="S554" s="809" t="inlineStr">
        <is>
          <t>Yes</t>
        </is>
      </c>
      <c r="T554" s="810" t="inlineStr">
        <is>
          <t>No</t>
        </is>
      </c>
      <c r="U554" s="811" t="inlineStr">
        <is>
          <t>Legal maps to 1, 3, 4, 5, 7, 9, 10; helper says 1, 3, 4, 7, 8</t>
        </is>
      </c>
      <c r="V554" s="812" t="inlineStr">
        <is>
          <t>Review</t>
        </is>
      </c>
      <c r="W554" s="806" t="inlineStr">
        <is>
          <t>Review — no exact prior-grantee match</t>
        </is>
      </c>
      <c r="X554" s="806" t="inlineStr">
        <is>
          <t>Yes — on Tract 3 owner list</t>
        </is>
      </c>
      <c r="Y554" s="806" t="inlineStr">
        <is>
          <t>Interest amount needs review</t>
        </is>
      </c>
      <c r="Z554" s="806" t="inlineStr">
        <is>
          <t>Review</t>
        </is>
      </c>
      <c r="AA554" s="807" t="inlineStr">
        <is>
          <t>Affidavit of Identity — The Keri Lee Daigle Trust, the to The Public (2697/519)</t>
        </is>
      </c>
      <c r="AB554" s="808" t="inlineStr">
        <is>
          <t>Needs source review: tract, grantor source, interest amount</t>
        </is>
      </c>
    </row>
    <row r="555" ht="96.75" customHeight="1">
      <c r="A555" s="806" t="n"/>
      <c r="B555" s="806" t="n"/>
      <c r="C555" s="806" t="inlineStr">
        <is>
          <t>Change of Address</t>
        </is>
      </c>
      <c r="D555" s="806" t="inlineStr">
        <is>
          <t>2700/268</t>
        </is>
      </c>
      <c r="E555" s="807" t="n">
        <v>46147</v>
      </c>
      <c r="F555" s="808" t="n">
        <v>46160</v>
      </c>
      <c r="G555" s="809" t="inlineStr">
        <is>
          <t>Royfin Natural Gas, LLC,
Tamworth Resources, LLC,
Scott Martin,
Longreach Energy Investments, Inc.</t>
        </is>
      </c>
      <c r="H555" s="809" t="inlineStr">
        <is>
          <t>The Public</t>
        </is>
      </c>
      <c r="I555" s="810" t="inlineStr">
        <is>
          <t>All of 11-12N-21W (AOL)</t>
        </is>
      </c>
      <c r="J555" s="811" t="inlineStr">
        <is>
          <t>Longreach Energy Investments, Inc
Giant Capital Energy 2, LLC (fka Longreach Energy 2, LLC)
(copy of Certificate of Name Change attached as Exhibit "A")
Royfin Natural Gas, LLC
Tamworth Resources, LLC
have changed their address to
401 South Boston Avenue, Suite 1900
Tulsa, OK 74103</t>
        </is>
      </c>
      <c r="K555" s="812" t="inlineStr">
        <is>
          <t>OKCountyRecords search: Change of Address 2700/0268</t>
        </is>
      </c>
      <c r="L555" s="806" t="inlineStr">
        <is>
          <t>Other (non-mineral; excluded from mineral NMA). Gross acres unresolved. Gross=tract-map basis.</t>
        </is>
      </c>
      <c r="M555" s="806" t="inlineStr">
        <is>
          <t>OK</t>
        </is>
      </c>
      <c r="N555" s="806" t="inlineStr">
        <is>
          <t>Document number / image number | EXCLUDED/REFERENCE: off-section (All of 11-12N-21W), address-change notice — see Excluded/Reference section below.</t>
        </is>
      </c>
      <c r="O555" s="806" t="inlineStr">
        <is>
          <t>OUTSIDE LANDS</t>
        </is>
      </c>
      <c r="P555" s="807" t="inlineStr">
        <is>
          <t>Do Not Chain — other section lands</t>
        </is>
      </c>
      <c r="Q555" s="808" t="inlineStr">
        <is>
          <t>No</t>
        </is>
      </c>
      <c r="R555" s="809" t="inlineStr">
        <is>
          <t>No</t>
        </is>
      </c>
      <c r="S555" s="809" t="inlineStr">
        <is>
          <t>No</t>
        </is>
      </c>
      <c r="T555" s="810" t="inlineStr">
        <is>
          <t>No</t>
        </is>
      </c>
      <c r="U555" s="811" t="inlineStr">
        <is>
          <t>Other section — no Sec 31 tract</t>
        </is>
      </c>
      <c r="V555" s="812" t="inlineStr">
        <is>
          <t>High</t>
        </is>
      </c>
      <c r="W555" s="806" t="inlineStr">
        <is>
          <t>Probable — name-normalized match to Runsheet 386 grantee; confirm</t>
        </is>
      </c>
      <c r="X555" s="806" t="inlineStr">
        <is>
          <t>Yes — on Tract 3 owner list</t>
        </is>
      </c>
      <c r="Y555" s="806" t="inlineStr">
        <is>
          <t>Interest amount needs review</t>
        </is>
      </c>
      <c r="Z555" s="806" t="inlineStr">
        <is>
          <t>Review</t>
        </is>
      </c>
      <c r="AA555" s="807" t="inlineStr">
        <is>
          <t>Change of Address — Royfin Natural Gas, LLC, to The Public (2700/268)</t>
        </is>
      </c>
      <c r="AB555" s="808" t="inlineStr">
        <is>
          <t>Needs source review: grantor source</t>
        </is>
      </c>
    </row>
    <row r="556" ht="72" customHeight="1">
      <c r="A556" s="806" t="inlineStr">
        <is>
          <t>2026-003142</t>
        </is>
      </c>
      <c r="B556" s="806" t="n"/>
      <c r="C556" s="806" t="inlineStr">
        <is>
          <t>Affidavit of Death &amp; Heirship</t>
        </is>
      </c>
      <c r="D556" s="806" t="inlineStr">
        <is>
          <t>2702/500</t>
        </is>
      </c>
      <c r="E556" s="807" t="n">
        <v>46162</v>
      </c>
      <c r="F556" s="808" t="n">
        <v>46170</v>
      </c>
      <c r="G556" s="809" t="inlineStr">
        <is>
          <t>Carrie Leeann Mitchell</t>
        </is>
      </c>
      <c r="H556" s="809" t="inlineStr">
        <is>
          <t>The Public
RE: Gene Gilbert Williams, Deceased
Heirs:
Gena W. Moore, a/k/a Gena Mitchell
William, a/k/a Gena Williams, a/k/a
Gena Willams Moore</t>
        </is>
      </c>
      <c r="I556" s="810" t="inlineStr">
        <is>
          <t>All of 31-12N-24W (AOL)</t>
        </is>
      </c>
      <c r="J556" s="811" t="inlineStr">
        <is>
          <t>ARTI</t>
        </is>
      </c>
      <c r="K556" s="812" t="inlineStr">
        <is>
          <t>OKCountyRecords: 2026-003142</t>
        </is>
      </c>
      <c r="L556" s="806" t="inlineStr">
        <is>
          <t>Mineral; basis Conv Amt(dec). grantor indexed as 'The Public' — confirm source instrument. All-section coverage. Gross=tract-map basis.</t>
        </is>
      </c>
      <c r="M556" s="806" t="inlineStr">
        <is>
          <t>REVIEW</t>
        </is>
      </c>
      <c r="N556" s="806" t="inlineStr">
        <is>
          <t>Confirm conveyed mineral acreage from instrument image — named party indexed under 'The Public' (affidavit/notice); identity resolved.</t>
        </is>
      </c>
      <c r="O556" s="806" t="inlineStr">
        <is>
          <t>OUTSIDE LANDS</t>
        </is>
      </c>
      <c r="P556" s="807" t="inlineStr">
        <is>
          <t>Chain — title support (succession/entity/probate)</t>
        </is>
      </c>
      <c r="Q556" s="808" t="inlineStr">
        <is>
          <t>Yes</t>
        </is>
      </c>
      <c r="R556" s="809" t="inlineStr">
        <is>
          <t>No</t>
        </is>
      </c>
      <c r="S556" s="809" t="inlineStr">
        <is>
          <t>Yes</t>
        </is>
      </c>
      <c r="T556" s="810" t="inlineStr">
        <is>
          <t>No</t>
        </is>
      </c>
      <c r="U556" s="811" t="inlineStr">
        <is>
          <t>Yes: 1, 8 (broad legal)</t>
        </is>
      </c>
      <c r="V556" s="812" t="inlineStr">
        <is>
          <t>Medium</t>
        </is>
      </c>
      <c r="W556" s="806" t="inlineStr">
        <is>
          <t>Review — no exact prior-grantee match</t>
        </is>
      </c>
      <c r="X556" s="806" t="inlineStr">
        <is>
          <t>Review</t>
        </is>
      </c>
      <c r="Y556" s="806" t="inlineStr">
        <is>
          <t>Candidate 1 (helper — confirm from image)</t>
        </is>
      </c>
      <c r="Z556" s="806" t="inlineStr">
        <is>
          <t>Medium — helper value</t>
        </is>
      </c>
      <c r="AA556" s="807" t="inlineStr">
        <is>
          <t>Affidavit of Death &amp; Heirship — Carrie Leeann Mitchell to The Public (2702/500)</t>
        </is>
      </c>
      <c r="AB556" s="808" t="inlineStr">
        <is>
          <t>Needs source review: grantor source</t>
        </is>
      </c>
    </row>
    <row r="557" ht="72" customHeight="1">
      <c r="A557" s="806" t="inlineStr">
        <is>
          <t>2026-003143</t>
        </is>
      </c>
      <c r="B557" s="806" t="n"/>
      <c r="C557" s="806" t="inlineStr">
        <is>
          <t>Affidavit of Death &amp; Heirship</t>
        </is>
      </c>
      <c r="D557" s="806" t="inlineStr">
        <is>
          <t>2702/503</t>
        </is>
      </c>
      <c r="E557" s="807" t="n">
        <v>46162</v>
      </c>
      <c r="F557" s="808" t="n">
        <v>46170</v>
      </c>
      <c r="G557" s="809" t="inlineStr">
        <is>
          <t>Carrie Leeann Mitchell</t>
        </is>
      </c>
      <c r="H557" s="809" t="inlineStr">
        <is>
          <t>The Public
RE: Marvin Mitchell Williams, Deceased
Heirs:
Gena W. Moore, a/k/a Gena Mitchell
William, a/k/a Gena Willhams, a/k/a
Gena Williams Moore</t>
        </is>
      </c>
      <c r="I557" s="810" t="inlineStr">
        <is>
          <t>All of 31-12N-24W (AOL)</t>
        </is>
      </c>
      <c r="J557" s="811" t="inlineStr">
        <is>
          <t>ARTI</t>
        </is>
      </c>
      <c r="K557" s="812" t="inlineStr">
        <is>
          <t>OKCountyRecords: 2026-003143</t>
        </is>
      </c>
      <c r="L557" s="806" t="inlineStr">
        <is>
          <t>Mineral; basis Conv Amt(dec). grantor indexed as 'The Public' — confirm source instrument. All-section coverage. Gross=tract-map basis.</t>
        </is>
      </c>
      <c r="M557" s="806" t="inlineStr">
        <is>
          <t>REVIEW</t>
        </is>
      </c>
      <c r="N557" s="806" t="inlineStr">
        <is>
          <t>Confirm conveyed mineral acreage from instrument image — named party indexed under 'The Public' (affidavit/notice); identity resolved.</t>
        </is>
      </c>
      <c r="O557" s="806" t="inlineStr">
        <is>
          <t>OUTSIDE LANDS</t>
        </is>
      </c>
      <c r="P557" s="807" t="inlineStr">
        <is>
          <t>Chain — title support (succession/entity/probate)</t>
        </is>
      </c>
      <c r="Q557" s="808" t="inlineStr">
        <is>
          <t>Yes</t>
        </is>
      </c>
      <c r="R557" s="809" t="inlineStr">
        <is>
          <t>No</t>
        </is>
      </c>
      <c r="S557" s="809" t="inlineStr">
        <is>
          <t>Yes</t>
        </is>
      </c>
      <c r="T557" s="810" t="inlineStr">
        <is>
          <t>No</t>
        </is>
      </c>
      <c r="U557" s="811" t="inlineStr">
        <is>
          <t>Yes: 1, 8 (broad legal)</t>
        </is>
      </c>
      <c r="V557" s="812" t="inlineStr">
        <is>
          <t>Medium</t>
        </is>
      </c>
      <c r="W557" s="806" t="inlineStr">
        <is>
          <t>Review — no exact prior-grantee match</t>
        </is>
      </c>
      <c r="X557" s="806" t="inlineStr">
        <is>
          <t>Review</t>
        </is>
      </c>
      <c r="Y557" s="806" t="inlineStr">
        <is>
          <t>Candidate 1 (helper — confirm from image)</t>
        </is>
      </c>
      <c r="Z557" s="806" t="inlineStr">
        <is>
          <t>Medium — helper value</t>
        </is>
      </c>
      <c r="AA557" s="807" t="inlineStr">
        <is>
          <t>Affidavit of Death &amp; Heirship — Carrie Leeann Mitchell to The Public (2702/503)</t>
        </is>
      </c>
      <c r="AB557" s="808" t="inlineStr">
        <is>
          <t>Needs source review: grantor source</t>
        </is>
      </c>
    </row>
    <row r="558" ht="96" customHeight="1">
      <c r="A558" s="806" t="inlineStr">
        <is>
          <t>2026-003144</t>
        </is>
      </c>
      <c r="B558" s="806" t="n"/>
      <c r="C558" s="806" t="inlineStr">
        <is>
          <t>Affidavit of Identity</t>
        </is>
      </c>
      <c r="D558" s="806" t="inlineStr">
        <is>
          <t>2702/504</t>
        </is>
      </c>
      <c r="E558" s="807" t="n">
        <v>46170</v>
      </c>
      <c r="F558" s="808" t="n">
        <v>46170</v>
      </c>
      <c r="G558" s="809" t="inlineStr">
        <is>
          <t>Gena W. Moore,
Gena Williams Moore,
Gena Williams,
Gena Mitchell Williams</t>
        </is>
      </c>
      <c r="H558" s="809" t="inlineStr">
        <is>
          <t>The Public</t>
        </is>
      </c>
      <c r="I558" s="810" t="inlineStr">
        <is>
          <t>E/2 NW/4, N/2 NE/4, N/2 NE/4 SW/4, NE/4 SE/4, S/2 Lots 3-4, S/2 NE/4 SW/4, SE/4 NE/4, SE/4 SW/4 of 31-12N-24W (AOL)</t>
        </is>
      </c>
      <c r="J558" s="811" t="inlineStr">
        <is>
          <t>Gena W Moore, Gena Mitchell Williams, Gena Williams, Gena Williams Moore are one and the same person wherever said names appear in the record concerning said title</t>
        </is>
      </c>
      <c r="K558" s="812" t="inlineStr">
        <is>
          <t>OKCountyRecords: 2026-003144</t>
        </is>
      </c>
      <c r="L558" s="806" t="inlineStr">
        <is>
          <t>Other (non-mineral; excluded from mineral NMA). All-section coverage. Gross=tract-map basis.</t>
        </is>
      </c>
      <c r="M558" s="806" t="inlineStr">
        <is>
          <t>OK</t>
        </is>
      </c>
      <c r="N558" s="806" t="inlineStr">
        <is>
          <t>Non-conveying — notice/affidavit/address change (The Public).</t>
        </is>
      </c>
      <c r="O558" s="806" t="inlineStr">
        <is>
          <t>OUTSIDE LANDS</t>
        </is>
      </c>
      <c r="P558" s="807" t="inlineStr">
        <is>
          <t>Chain — title support (succession/entity/probate)</t>
        </is>
      </c>
      <c r="Q558" s="808" t="inlineStr">
        <is>
          <t>Yes</t>
        </is>
      </c>
      <c r="R558" s="809" t="inlineStr">
        <is>
          <t>No</t>
        </is>
      </c>
      <c r="S558" s="809" t="inlineStr">
        <is>
          <t>Yes</t>
        </is>
      </c>
      <c r="T558" s="810" t="inlineStr">
        <is>
          <t>No</t>
        </is>
      </c>
      <c r="U558" s="811" t="inlineStr">
        <is>
          <t>Legal maps to 1, 3, 4, 5, 7, 9, 10; helper says 1, 8</t>
        </is>
      </c>
      <c r="V558" s="812" t="inlineStr">
        <is>
          <t>Review</t>
        </is>
      </c>
      <c r="W558" s="806" t="inlineStr">
        <is>
          <t>Review — no exact prior-grantee match</t>
        </is>
      </c>
      <c r="X558" s="806" t="inlineStr">
        <is>
          <t>Review</t>
        </is>
      </c>
      <c r="Y558" s="806" t="inlineStr">
        <is>
          <t>Interest amount needs review</t>
        </is>
      </c>
      <c r="Z558" s="806" t="inlineStr">
        <is>
          <t>Review</t>
        </is>
      </c>
      <c r="AA558" s="807" t="inlineStr">
        <is>
          <t>Affidavit of Identity — Gena W. Moore, to The Public (2702/504)</t>
        </is>
      </c>
      <c r="AB558" s="808" t="inlineStr">
        <is>
          <t>Needs source review: tract, grantor source, interest amount</t>
        </is>
      </c>
    </row>
    <row r="559" ht="60" customHeight="1">
      <c r="A559" s="806" t="inlineStr">
        <is>
          <t>2026-003315</t>
        </is>
      </c>
      <c r="B559" s="806" t="n"/>
      <c r="C559" s="806" t="inlineStr">
        <is>
          <t>Order Allowing Final Account, Determining Heirs and DEC of Distribution</t>
        </is>
      </c>
      <c r="D559" s="806" t="inlineStr">
        <is>
          <t>2704/142</t>
        </is>
      </c>
      <c r="E559" s="807" t="n">
        <v>46175</v>
      </c>
      <c r="F559" s="808" t="n">
        <v>46178</v>
      </c>
      <c r="G559" s="809" t="inlineStr">
        <is>
          <t>Roger Mills County Court
RE: In the Matter of the Estate of Darrell Edward Hamilton, Deceased</t>
        </is>
      </c>
      <c r="H559" s="809" t="inlineStr">
        <is>
          <t>Darren P. McSweeney
530 Eldridge St, #P03
Lawrence, Kansas 66049</t>
        </is>
      </c>
      <c r="I559" s="810" t="inlineStr">
        <is>
          <t>NW/4 SE/4, S/2 SE/4, SW/4 NE/4 of 31-12N-24W (AOL)</t>
        </is>
      </c>
      <c r="J559" s="811" t="inlineStr">
        <is>
          <t>ARTI</t>
        </is>
      </c>
      <c r="K559" s="812" t="inlineStr">
        <is>
          <t>OKCountyRecords: 2026-003315</t>
        </is>
      </c>
      <c r="L559" s="806" t="inlineStr">
        <is>
          <t>Mineral; basis Conv Amt(dec). Gross=tract-map basis.</t>
        </is>
      </c>
      <c r="M559" s="806" t="inlineStr">
        <is>
          <t>2026 FINAL DECREE — Tract 2</t>
        </is>
      </c>
      <c r="N559" s="806" t="inlineStr">
        <is>
          <t>Final Decree distributes Hamilton estate ARTI in Tract 2 lands (NW/4 SE/4, S/2 SE/4, SW/4 NE/4) to Darren P. McSweeney (160 gross ac). Tract 2 owner/NMA update PENDING image confirmation of the estate's mineral fraction.</t>
        </is>
      </c>
      <c r="O559" s="806" t="inlineStr">
        <is>
          <t>OUTSIDE LANDS</t>
        </is>
      </c>
      <c r="P559" s="807" t="inlineStr">
        <is>
          <t>Chain — title support (succession/entity/probate)</t>
        </is>
      </c>
      <c r="Q559" s="808" t="inlineStr">
        <is>
          <t>Yes</t>
        </is>
      </c>
      <c r="R559" s="809" t="inlineStr">
        <is>
          <t>No</t>
        </is>
      </c>
      <c r="S559" s="809" t="inlineStr">
        <is>
          <t>Yes</t>
        </is>
      </c>
      <c r="T559" s="810" t="inlineStr">
        <is>
          <t>No</t>
        </is>
      </c>
      <c r="U559" s="811" t="inlineStr">
        <is>
          <t>Yes: 2 (legal supports)</t>
        </is>
      </c>
      <c r="V559" s="812" t="inlineStr">
        <is>
          <t>High</t>
        </is>
      </c>
      <c r="W559" s="806" t="inlineStr">
        <is>
          <t>Review — no exact prior-grantee match</t>
        </is>
      </c>
      <c r="X559" s="806" t="inlineStr">
        <is>
          <t>Yes — on Tract 2 owner list</t>
        </is>
      </c>
      <c r="Y559" s="806" t="inlineStr">
        <is>
          <t>Candidate 1 (helper — confirm from image)</t>
        </is>
      </c>
      <c r="Z559" s="806" t="inlineStr">
        <is>
          <t>Medium — helper value</t>
        </is>
      </c>
      <c r="AA559" s="807" t="inlineStr">
        <is>
          <t>Order Allowing Final Account, De — Roger Mills County Court to Darren P. McSweeney (2704/142)</t>
        </is>
      </c>
      <c r="AB559" s="808" t="inlineStr">
        <is>
          <t>Needs source review: grantor source</t>
        </is>
      </c>
    </row>
    <row r="560" ht="84" customHeight="1">
      <c r="A560" s="806" t="inlineStr">
        <is>
          <t>1950-001326</t>
        </is>
      </c>
      <c r="B560" s="806" t="n"/>
      <c r="C560" s="806" t="inlineStr">
        <is>
          <t>Miscellaneous</t>
        </is>
      </c>
      <c r="D560" s="806" t="inlineStr">
        <is>
          <t>MIS25/335</t>
        </is>
      </c>
      <c r="E560" s="807" t="n"/>
      <c r="F560" s="808" t="n">
        <v>18321</v>
      </c>
      <c r="G560" s="809" t="inlineStr">
        <is>
          <t>Carrie Lou Mitchell,
Marvin G. Mitchell</t>
        </is>
      </c>
      <c r="H560" s="809" t="inlineStr">
        <is>
          <t>Gulf Oil Corp</t>
        </is>
      </c>
      <c r="I560" s="810" t="inlineStr">
        <is>
          <t>31-12N-24W</t>
        </is>
      </c>
      <c r="J560" s="811" t="inlineStr">
        <is>
          <t>See instrument</t>
        </is>
      </c>
      <c r="K560" s="812" t="inlineStr">
        <is>
          <t>OKCountyRecords: 1950-001326</t>
        </is>
      </c>
      <c r="L560" s="806" t="inlineStr">
        <is>
          <t>Other (non-mineral; excluded from mineral NMA). All-section coverage. Gross=tract-map basis.</t>
        </is>
      </c>
      <c r="M560" s="806" t="n"/>
      <c r="N560" s="806" t="n"/>
      <c r="O560" s="806" t="inlineStr">
        <is>
          <t>IGNORE FOR MINERAL OWNERSHIP</t>
        </is>
      </c>
      <c r="P560" s="807" t="inlineStr">
        <is>
          <t>Review — read instrument (type unclear)</t>
        </is>
      </c>
      <c r="Q560" s="808" t="inlineStr">
        <is>
          <t>Review</t>
        </is>
      </c>
      <c r="R560" s="809" t="inlineStr">
        <is>
          <t>Review</t>
        </is>
      </c>
      <c r="S560" s="809" t="inlineStr">
        <is>
          <t>Review</t>
        </is>
      </c>
      <c r="T560" s="810" t="inlineStr">
        <is>
          <t>Review</t>
        </is>
      </c>
      <c r="U560" s="811" t="inlineStr">
        <is>
          <t>Yes: 1, 8 (broad legal)</t>
        </is>
      </c>
      <c r="V560" s="812" t="inlineStr">
        <is>
          <t>Medium</t>
        </is>
      </c>
      <c r="W560" s="806" t="inlineStr">
        <is>
          <t>Yes — prior grantee match</t>
        </is>
      </c>
      <c r="X560" s="806" t="inlineStr">
        <is>
          <t>Review</t>
        </is>
      </c>
      <c r="Y560" s="806" t="inlineStr">
        <is>
          <t>Interest amount needs review</t>
        </is>
      </c>
      <c r="Z560" s="806" t="inlineStr">
        <is>
          <t>Review</t>
        </is>
      </c>
      <c r="AA560" s="807" t="inlineStr">
        <is>
          <t>Miscellaneous — Carrie Lou Mitchell, to Gulf Oil Corp (MIS25/335)</t>
        </is>
      </c>
      <c r="AB560" s="808" t="inlineStr">
        <is>
          <t>Needs source review: interest amount, instrument type</t>
        </is>
      </c>
    </row>
    <row r="561" ht="108" customHeight="1">
      <c r="A561" s="806" t="inlineStr">
        <is>
          <t>1918-001215</t>
        </is>
      </c>
      <c r="B561" s="806" t="n"/>
      <c r="C561" s="806" t="inlineStr">
        <is>
          <t>Miscellaneous</t>
        </is>
      </c>
      <c r="D561" s="806" t="inlineStr">
        <is>
          <t>MIS10/485</t>
        </is>
      </c>
      <c r="E561" s="807" t="n"/>
      <c r="F561" s="808" t="n">
        <v>6902</v>
      </c>
      <c r="G561" s="809" t="inlineStr">
        <is>
          <t>E. S. Repass</t>
        </is>
      </c>
      <c r="H561" s="809" t="inlineStr">
        <is>
          <t>William C. Bain</t>
        </is>
      </c>
      <c r="I561" s="813" t="inlineStr">
        <is>
          <t>31-12N-24W</t>
        </is>
      </c>
      <c r="J561" s="814" t="inlineStr">
        <is>
          <t>See instrument</t>
        </is>
      </c>
      <c r="K561" s="812" t="inlineStr">
        <is>
          <t>OKCountyRecords: 1918-001215</t>
        </is>
      </c>
      <c r="L561" s="806" t="inlineStr">
        <is>
          <t>Other (non-mineral; excluded from mineral NMA). All-section coverage. Gross=tract-map basis.</t>
        </is>
      </c>
      <c r="M561" s="806" t="n"/>
      <c r="N561" s="806" t="n"/>
      <c r="O561" s="806" t="inlineStr">
        <is>
          <t>IGNORE FOR MINERAL OWNERSHIP</t>
        </is>
      </c>
      <c r="P561" s="807" t="inlineStr">
        <is>
          <t>Review — read instrument (type unclear)</t>
        </is>
      </c>
      <c r="Q561" s="808" t="inlineStr">
        <is>
          <t>Review</t>
        </is>
      </c>
      <c r="R561" s="809" t="inlineStr">
        <is>
          <t>Review</t>
        </is>
      </c>
      <c r="S561" s="809" t="inlineStr">
        <is>
          <t>Review</t>
        </is>
      </c>
      <c r="T561" s="813" t="inlineStr">
        <is>
          <t>Review</t>
        </is>
      </c>
      <c r="U561" s="814" t="inlineStr">
        <is>
          <t>Yes: 1, 8 (broad legal)</t>
        </is>
      </c>
      <c r="V561" s="812" t="inlineStr">
        <is>
          <t>Medium</t>
        </is>
      </c>
      <c r="W561" s="806" t="inlineStr">
        <is>
          <t>Review — no exact prior-grantee match</t>
        </is>
      </c>
      <c r="X561" s="806" t="inlineStr">
        <is>
          <t>Review</t>
        </is>
      </c>
      <c r="Y561" s="806" t="inlineStr">
        <is>
          <t>Interest amount needs review</t>
        </is>
      </c>
      <c r="Z561" s="806" t="inlineStr">
        <is>
          <t>Review</t>
        </is>
      </c>
      <c r="AA561" s="807" t="inlineStr">
        <is>
          <t>Miscellaneous — E. S. Repass to William C. Bain (MIS10/485)</t>
        </is>
      </c>
      <c r="AB561" s="808" t="inlineStr">
        <is>
          <t>Needs source review: grantor source, interest amount, instrument type</t>
        </is>
      </c>
    </row>
    <row r="562" ht="108" customHeight="1">
      <c r="A562" s="806" t="inlineStr">
        <is>
          <t>1930-001678</t>
        </is>
      </c>
      <c r="B562" s="806" t="n"/>
      <c r="C562" s="806" t="inlineStr">
        <is>
          <t>Miscellaneous</t>
        </is>
      </c>
      <c r="D562" s="806" t="inlineStr">
        <is>
          <t>MIS15/55</t>
        </is>
      </c>
      <c r="E562" s="807" t="n"/>
      <c r="F562" s="808" t="n">
        <v>11139</v>
      </c>
      <c r="G562" s="809" t="inlineStr">
        <is>
          <t>G. D. Wooley</t>
        </is>
      </c>
      <c r="H562" s="809" t="inlineStr">
        <is>
          <t>The Public</t>
        </is>
      </c>
      <c r="I562" s="813" t="inlineStr">
        <is>
          <t>31-12N-24W (AOL)</t>
        </is>
      </c>
      <c r="J562" s="814" t="inlineStr">
        <is>
          <t>See instrument</t>
        </is>
      </c>
      <c r="K562" s="812" t="inlineStr">
        <is>
          <t>OKCountyRecords: 1930-001678</t>
        </is>
      </c>
      <c r="L562" s="806" t="inlineStr">
        <is>
          <t>Other (non-mineral; excluded from mineral NMA). All-section coverage. Gross=tract-map basis.</t>
        </is>
      </c>
      <c r="M562" s="806" t="inlineStr">
        <is>
          <t>OK</t>
        </is>
      </c>
      <c r="N562" s="806" t="inlineStr">
        <is>
          <t>Non-conveying — notice/affidavit/address change (The Public).</t>
        </is>
      </c>
      <c r="O562" s="806" t="inlineStr">
        <is>
          <t>OUTSIDE LANDS</t>
        </is>
      </c>
      <c r="P562" s="807" t="inlineStr">
        <is>
          <t>Review — read instrument (type unclear)</t>
        </is>
      </c>
      <c r="Q562" s="808" t="inlineStr">
        <is>
          <t>Review</t>
        </is>
      </c>
      <c r="R562" s="809" t="inlineStr">
        <is>
          <t>Review</t>
        </is>
      </c>
      <c r="S562" s="809" t="inlineStr">
        <is>
          <t>Review</t>
        </is>
      </c>
      <c r="T562" s="813" t="inlineStr">
        <is>
          <t>Review</t>
        </is>
      </c>
      <c r="U562" s="814" t="inlineStr">
        <is>
          <t>Yes: 1, 8 (broad legal)</t>
        </is>
      </c>
      <c r="V562" s="812" t="inlineStr">
        <is>
          <t>Medium</t>
        </is>
      </c>
      <c r="W562" s="806" t="inlineStr">
        <is>
          <t>Review — no exact prior-grantee match</t>
        </is>
      </c>
      <c r="X562" s="806" t="inlineStr">
        <is>
          <t>Review</t>
        </is>
      </c>
      <c r="Y562" s="806" t="inlineStr">
        <is>
          <t>Interest amount needs review</t>
        </is>
      </c>
      <c r="Z562" s="806" t="inlineStr">
        <is>
          <t>Review</t>
        </is>
      </c>
      <c r="AA562" s="807" t="inlineStr">
        <is>
          <t>Miscellaneous — G. D. Wooley to The Public (MIS15/55)</t>
        </is>
      </c>
      <c r="AB562" s="808" t="inlineStr">
        <is>
          <t>Needs source review: grantor source, interest amount, instrument type</t>
        </is>
      </c>
    </row>
    <row r="563" ht="84" customHeight="1">
      <c r="A563" s="806" t="inlineStr">
        <is>
          <t>1930-001681</t>
        </is>
      </c>
      <c r="B563" s="806" t="n"/>
      <c r="C563" s="806" t="inlineStr">
        <is>
          <t>Miscellaneous</t>
        </is>
      </c>
      <c r="D563" s="806" t="inlineStr">
        <is>
          <t>MIS15/59</t>
        </is>
      </c>
      <c r="E563" s="807" t="n"/>
      <c r="F563" s="808" t="n">
        <v>11164</v>
      </c>
      <c r="G563" s="809" t="inlineStr">
        <is>
          <t>Roy M. Johnson</t>
        </is>
      </c>
      <c r="H563" s="809" t="inlineStr">
        <is>
          <t>The Public</t>
        </is>
      </c>
      <c r="I563" s="810" t="inlineStr">
        <is>
          <t>31-12N-24W (AOL)</t>
        </is>
      </c>
      <c r="J563" s="811" t="inlineStr">
        <is>
          <t>OGLs</t>
        </is>
      </c>
      <c r="K563" s="812" t="inlineStr">
        <is>
          <t>OKCountyRecords: 1930-001681</t>
        </is>
      </c>
      <c r="L563" s="806" t="inlineStr">
        <is>
          <t>Other (non-mineral; excluded from mineral NMA). All-section coverage. Gross=tract-map basis.</t>
        </is>
      </c>
      <c r="M563" s="806" t="inlineStr">
        <is>
          <t>OK</t>
        </is>
      </c>
      <c r="N563" s="806" t="inlineStr">
        <is>
          <t>Non-conveying — notice/affidavit/address change (The Public).</t>
        </is>
      </c>
      <c r="O563" s="806" t="inlineStr">
        <is>
          <t>OUTSIDE LANDS</t>
        </is>
      </c>
      <c r="P563" s="807" t="inlineStr">
        <is>
          <t>Review — read instrument (type unclear)</t>
        </is>
      </c>
      <c r="Q563" s="808" t="inlineStr">
        <is>
          <t>Review</t>
        </is>
      </c>
      <c r="R563" s="809" t="inlineStr">
        <is>
          <t>Review</t>
        </is>
      </c>
      <c r="S563" s="809" t="inlineStr">
        <is>
          <t>Review</t>
        </is>
      </c>
      <c r="T563" s="810" t="inlineStr">
        <is>
          <t>Review</t>
        </is>
      </c>
      <c r="U563" s="811" t="inlineStr">
        <is>
          <t>Yes: 1, 8 (broad legal)</t>
        </is>
      </c>
      <c r="V563" s="812" t="inlineStr">
        <is>
          <t>Medium</t>
        </is>
      </c>
      <c r="W563" s="806" t="inlineStr">
        <is>
          <t>Yes — prior grantee match</t>
        </is>
      </c>
      <c r="X563" s="806" t="inlineStr">
        <is>
          <t>Review</t>
        </is>
      </c>
      <c r="Y563" s="806" t="inlineStr">
        <is>
          <t>Interest amount needs review</t>
        </is>
      </c>
      <c r="Z563" s="806" t="inlineStr">
        <is>
          <t>Review</t>
        </is>
      </c>
      <c r="AA563" s="807" t="inlineStr">
        <is>
          <t>Miscellaneous — Roy M. Johnson to The Public (MIS15/59)</t>
        </is>
      </c>
      <c r="AB563" s="808" t="inlineStr">
        <is>
          <t>Needs source review: interest amount, instrument type</t>
        </is>
      </c>
    </row>
    <row r="564" ht="108" customHeight="1">
      <c r="A564" s="806" t="inlineStr">
        <is>
          <t>1959-001270</t>
        </is>
      </c>
      <c r="B564" s="806" t="n"/>
      <c r="C564" s="806" t="inlineStr">
        <is>
          <t>Miscellaneous</t>
        </is>
      </c>
      <c r="D564" s="806" t="inlineStr">
        <is>
          <t>MIS29/334</t>
        </is>
      </c>
      <c r="E564" s="807" t="n"/>
      <c r="F564" s="808" t="n">
        <v>21696</v>
      </c>
      <c r="G564" s="809" t="inlineStr">
        <is>
          <t>Southwestern Bell Telephone Co.</t>
        </is>
      </c>
      <c r="H564" s="809" t="inlineStr">
        <is>
          <t>The Public</t>
        </is>
      </c>
      <c r="I564" s="810" t="inlineStr">
        <is>
          <t>31-12N-24W (AOL)</t>
        </is>
      </c>
      <c r="J564" s="811" t="inlineStr">
        <is>
          <t>See instrument</t>
        </is>
      </c>
      <c r="K564" s="812" t="inlineStr">
        <is>
          <t>OKCountyRecords: 1959-001270</t>
        </is>
      </c>
      <c r="L564" s="806" t="inlineStr">
        <is>
          <t>Other (non-mineral; excluded from mineral NMA). All-section coverage. Gross=tract-map basis.</t>
        </is>
      </c>
      <c r="M564" s="806" t="inlineStr">
        <is>
          <t>OK</t>
        </is>
      </c>
      <c r="N564" s="806" t="inlineStr">
        <is>
          <t>Non-conveying — notice/affidavit/address change (The Public).</t>
        </is>
      </c>
      <c r="O564" s="806" t="inlineStr">
        <is>
          <t>OUTSIDE LANDS</t>
        </is>
      </c>
      <c r="P564" s="807" t="inlineStr">
        <is>
          <t>Review — read instrument (type unclear)</t>
        </is>
      </c>
      <c r="Q564" s="808" t="inlineStr">
        <is>
          <t>Review</t>
        </is>
      </c>
      <c r="R564" s="809" t="inlineStr">
        <is>
          <t>Review</t>
        </is>
      </c>
      <c r="S564" s="809" t="inlineStr">
        <is>
          <t>Review</t>
        </is>
      </c>
      <c r="T564" s="810" t="inlineStr">
        <is>
          <t>Review</t>
        </is>
      </c>
      <c r="U564" s="811" t="inlineStr">
        <is>
          <t>Yes: 1, 8 (broad legal)</t>
        </is>
      </c>
      <c r="V564" s="812" t="inlineStr">
        <is>
          <t>Medium</t>
        </is>
      </c>
      <c r="W564" s="806" t="inlineStr">
        <is>
          <t>Review — no exact prior-grantee match</t>
        </is>
      </c>
      <c r="X564" s="806" t="inlineStr">
        <is>
          <t>Review</t>
        </is>
      </c>
      <c r="Y564" s="806" t="inlineStr">
        <is>
          <t>Interest amount needs review</t>
        </is>
      </c>
      <c r="Z564" s="806" t="inlineStr">
        <is>
          <t>Review</t>
        </is>
      </c>
      <c r="AA564" s="807" t="inlineStr">
        <is>
          <t>Miscellaneous — Southwestern Bell Telephone Co to The Public (MIS29/334)</t>
        </is>
      </c>
      <c r="AB564" s="808" t="inlineStr">
        <is>
          <t>Needs source review: grantor source, interest amount, instrument type</t>
        </is>
      </c>
    </row>
    <row r="565" ht="15" customHeight="1"/>
    <row r="566" ht="15" customHeight="1"/>
    <row r="567" ht="15" customHeight="1"/>
    <row r="568" ht="15" customHeight="1"/>
    <row r="569" ht="15" customHeight="1"/>
    <row r="570" ht="15" customHeight="1"/>
  </sheetData>
  <pageMargins left="0.25" right="0.25" top="0.5" bottom="0.5" header="0.5" footer="0.5"/>
  <pageSetup orientation="landscape" paperSize="5" scale="64" fitToHeight="0"/>
  <rowBreaks count="7" manualBreakCount="7">
    <brk id="26" min="0" max="10" man="1"/>
    <brk id="41" min="0" max="10" man="1"/>
    <brk id="69" min="0" max="10" man="1"/>
    <brk id="93" min="0" max="10" man="1"/>
    <brk id="112" min="0" max="10" man="1"/>
    <brk id="131" min="0" max="10" man="1"/>
    <brk id="138" min="0" max="10" man="1"/>
  </rowBreaks>
</worksheet>
</file>

<file path=xl/worksheets/sheet6.xml><?xml version="1.0" encoding="utf-8"?>
<worksheet xmlns="http://schemas.openxmlformats.org/spreadsheetml/2006/main">
  <sheetPr>
    <outlinePr summaryBelow="1" summaryRight="1"/>
    <pageSetUpPr/>
  </sheetPr>
  <dimension ref="A1:GF208"/>
  <sheetViews>
    <sheetView zoomScaleNormal="120" workbookViewId="0">
      <pane xSplit="6" topLeftCell="G1" activePane="topRight" state="frozen"/>
      <selection pane="topRight" activeCell="J20" sqref="J20"/>
    </sheetView>
  </sheetViews>
  <sheetFormatPr baseColWidth="8" defaultColWidth="14.42578125" defaultRowHeight="12.75"/>
  <cols>
    <col width="20.140625" customWidth="1" style="38" min="1" max="1"/>
    <col width="9" customWidth="1" style="37" min="2" max="2"/>
    <col width="17.28515625" customWidth="1" style="36" min="3" max="3"/>
    <col width="50.28515625" customWidth="1" style="35" min="4" max="4"/>
    <col width="15" customWidth="1" style="34" min="5" max="5"/>
    <col width="5.140625" customWidth="1" style="32" min="6" max="6"/>
    <col width="14.42578125" customWidth="1" style="32" min="7" max="7"/>
    <col width="11" bestFit="1" customWidth="1" style="32" min="8" max="8"/>
    <col width="10.7109375" bestFit="1" customWidth="1" style="32" min="9" max="12"/>
    <col width="10.85546875" bestFit="1" customWidth="1" style="137" min="13" max="15"/>
    <col width="9.28515625" bestFit="1" customWidth="1" style="137" min="16" max="18"/>
    <col width="9.140625" bestFit="1" customWidth="1" style="137" min="19" max="19"/>
    <col width="9.28515625" bestFit="1" customWidth="1" style="137" min="20" max="20"/>
    <col width="10.140625" bestFit="1" customWidth="1" style="137" min="21" max="21"/>
    <col width="12.140625" bestFit="1" customWidth="1" style="137" min="22" max="22"/>
    <col width="9.28515625" bestFit="1" customWidth="1" style="137" min="23" max="27"/>
    <col width="10.140625" bestFit="1" customWidth="1" style="137" min="28" max="28"/>
    <col width="9.28515625" bestFit="1" customWidth="1" style="137" min="29" max="29"/>
    <col width="10.140625" bestFit="1" customWidth="1" style="137" min="30" max="30"/>
    <col width="9.28515625" bestFit="1" customWidth="1" style="137" min="31" max="31"/>
    <col width="10.140625" bestFit="1" customWidth="1" style="137" min="32" max="32"/>
    <col width="9.28515625" bestFit="1" customWidth="1" style="137" min="33" max="39"/>
    <col width="14.42578125" customWidth="1" style="137" min="40" max="40"/>
    <col width="10" bestFit="1" customWidth="1" style="137" min="41" max="41"/>
    <col width="10" customWidth="1" style="137" min="42" max="42"/>
    <col width="19" bestFit="1" customWidth="1" style="137" min="43" max="43"/>
    <col width="9.140625" bestFit="1" customWidth="1" style="137" min="44" max="44"/>
    <col width="9.28515625" bestFit="1" customWidth="1" style="137" min="45" max="45"/>
    <col width="14.5703125" bestFit="1" customWidth="1" style="137" min="46" max="46"/>
    <col width="9.140625" bestFit="1" customWidth="1" style="137" min="47" max="47"/>
    <col width="11.7109375" bestFit="1" customWidth="1" style="137" min="48" max="48"/>
    <col width="10.7109375" bestFit="1" customWidth="1" style="137" min="49" max="49"/>
    <col width="9.85546875" bestFit="1" customWidth="1" style="137" min="50" max="51"/>
    <col width="9.28515625" bestFit="1" customWidth="1" style="137" min="52" max="55"/>
    <col width="9.5703125" bestFit="1" customWidth="1" style="137" min="56" max="56"/>
    <col width="9" bestFit="1" customWidth="1" style="137" min="57" max="58"/>
    <col width="14.42578125" customWidth="1" style="137" min="59" max="188"/>
    <col width="3" customWidth="1" style="33" min="189" max="189"/>
    <col width="14.42578125" customWidth="1" style="32" min="190" max="16384"/>
  </cols>
  <sheetData>
    <row r="1" ht="13.5" customHeight="1" thickBot="1">
      <c r="E1" s="445" t="inlineStr">
        <is>
          <t>Instrument</t>
        </is>
      </c>
      <c r="F1" s="742" t="n"/>
      <c r="G1" s="81" t="inlineStr"/>
      <c r="H1" s="170" t="inlineStr">
        <is>
          <t>PAT</t>
        </is>
      </c>
      <c r="I1" s="170" t="inlineStr">
        <is>
          <t>SD</t>
        </is>
      </c>
      <c r="J1" s="170" t="inlineStr">
        <is>
          <t>SD</t>
        </is>
      </c>
      <c r="K1" s="170" t="inlineStr">
        <is>
          <t>DEED</t>
        </is>
      </c>
      <c r="L1" s="170" t="inlineStr">
        <is>
          <t>DEED</t>
        </is>
      </c>
      <c r="M1" s="171" t="inlineStr">
        <is>
          <t>DEED</t>
        </is>
      </c>
      <c r="N1" s="171" t="inlineStr">
        <is>
          <t>DEED</t>
        </is>
      </c>
      <c r="O1" s="171" t="inlineStr">
        <is>
          <t>DECREE</t>
        </is>
      </c>
      <c r="P1" s="171" t="inlineStr">
        <is>
          <t>QCD</t>
        </is>
      </c>
      <c r="Q1" s="171" t="inlineStr">
        <is>
          <t>WD</t>
        </is>
      </c>
      <c r="R1" s="171" t="inlineStr">
        <is>
          <t>QCD</t>
        </is>
      </c>
      <c r="S1" s="171" t="inlineStr">
        <is>
          <t>ASSN</t>
        </is>
      </c>
      <c r="T1" s="171" t="inlineStr">
        <is>
          <t>ASSN</t>
        </is>
      </c>
      <c r="U1" s="171" t="inlineStr">
        <is>
          <t>WD</t>
        </is>
      </c>
      <c r="V1" s="171" t="inlineStr">
        <is>
          <t>WD</t>
        </is>
      </c>
      <c r="W1" s="171" t="inlineStr">
        <is>
          <t>DECREE</t>
        </is>
      </c>
      <c r="X1" s="171" t="inlineStr">
        <is>
          <t>MD</t>
        </is>
      </c>
      <c r="Y1" s="171" t="inlineStr">
        <is>
          <t>DEED</t>
        </is>
      </c>
      <c r="Z1" s="171" t="inlineStr">
        <is>
          <t>MD</t>
        </is>
      </c>
      <c r="AA1" s="171" t="inlineStr">
        <is>
          <t>DECREE</t>
        </is>
      </c>
      <c r="AB1" s="171" t="inlineStr">
        <is>
          <t>MD</t>
        </is>
      </c>
      <c r="AC1" s="171" t="inlineStr">
        <is>
          <t>AOH</t>
        </is>
      </c>
      <c r="AD1" s="171" t="inlineStr">
        <is>
          <t>AOH</t>
        </is>
      </c>
      <c r="AE1" s="171" t="n"/>
      <c r="AF1" s="171" t="n"/>
      <c r="AG1" s="171" t="n"/>
      <c r="AH1" s="171" t="n"/>
      <c r="AI1" s="171" t="n"/>
      <c r="AJ1" s="171" t="n"/>
      <c r="AK1" s="171" t="n"/>
      <c r="AL1" s="171" t="n"/>
      <c r="AM1" s="171" t="n"/>
      <c r="AN1" s="171" t="n"/>
      <c r="AO1" s="171" t="n"/>
      <c r="AP1" s="171" t="n"/>
      <c r="AQ1" s="171" t="n"/>
      <c r="AR1" s="171" t="n"/>
      <c r="AS1" s="171" t="n"/>
      <c r="AT1" s="171" t="n"/>
      <c r="AU1" s="171" t="n"/>
      <c r="AV1" s="171" t="n"/>
      <c r="AW1" s="171" t="n"/>
      <c r="AX1" s="171" t="n"/>
      <c r="AY1" s="171" t="n"/>
      <c r="AZ1" s="171" t="n"/>
      <c r="BA1" s="171" t="n"/>
      <c r="BB1" s="171" t="n"/>
      <c r="BC1" s="171" t="n"/>
      <c r="BD1" s="171" t="n"/>
      <c r="BE1" s="171" t="n"/>
      <c r="BF1" s="171" t="n"/>
      <c r="BG1" s="171" t="n"/>
      <c r="BH1" s="171" t="n"/>
      <c r="BI1" s="171" t="n"/>
      <c r="BJ1" s="171" t="n"/>
      <c r="BK1" s="171" t="n"/>
      <c r="BL1" s="171" t="n"/>
      <c r="BM1" s="171" t="n"/>
      <c r="BN1" s="171" t="n"/>
      <c r="BO1" s="171" t="n"/>
      <c r="BP1" s="171" t="n"/>
      <c r="BQ1" s="171" t="n"/>
      <c r="BR1" s="171" t="n"/>
      <c r="BS1" s="171" t="n"/>
      <c r="BT1" s="171" t="n"/>
      <c r="BU1" s="171" t="n"/>
      <c r="BV1" s="171" t="n"/>
      <c r="BW1" s="171" t="n"/>
      <c r="BX1" s="171" t="n"/>
      <c r="BY1" s="171" t="n"/>
      <c r="BZ1" s="171" t="n"/>
      <c r="CA1" s="171" t="n"/>
      <c r="CB1" s="171" t="n"/>
      <c r="CC1" s="171" t="n"/>
      <c r="CD1" s="171" t="n"/>
      <c r="CE1" s="171" t="n"/>
      <c r="CF1" s="171" t="n"/>
      <c r="CG1" s="171" t="n"/>
      <c r="CH1" s="171" t="n"/>
      <c r="CI1" s="171" t="n"/>
      <c r="CJ1" s="171" t="n"/>
      <c r="CK1" s="171" t="n"/>
      <c r="CL1" s="171" t="n"/>
      <c r="CM1" s="171" t="n"/>
      <c r="CN1" s="171" t="n"/>
      <c r="CO1" s="171" t="n"/>
      <c r="CP1" s="171" t="n"/>
      <c r="CQ1" s="171" t="n"/>
      <c r="CR1" s="171" t="n"/>
      <c r="CS1" s="171" t="n"/>
      <c r="CT1" s="171" t="n"/>
    </row>
    <row r="2" ht="12.75" customFormat="1" customHeight="1" s="80" thickTop="1">
      <c r="A2" s="835" t="inlineStr">
        <is>
          <t>1</t>
        </is>
      </c>
      <c r="B2" s="836" t="inlineStr">
        <is>
          <t>TRACT</t>
        </is>
      </c>
      <c r="C2" s="837" t="n"/>
      <c r="D2" s="838" t="inlineStr">
        <is>
          <t>N/2 NE/4, containing 80 acres</t>
        </is>
      </c>
      <c r="E2" s="839" t="inlineStr">
        <is>
          <t>Image Number</t>
        </is>
      </c>
      <c r="F2" s="840" t="n"/>
      <c r="G2" s="81" t="inlineStr"/>
      <c r="H2" s="172" t="inlineStr">
        <is>
          <t>1930-002914</t>
        </is>
      </c>
      <c r="I2" s="172" t="inlineStr">
        <is>
          <t>I-1915-000349</t>
        </is>
      </c>
      <c r="J2" s="172" t="inlineStr">
        <is>
          <t>I-1916-000206</t>
        </is>
      </c>
      <c r="K2" s="172" t="inlineStr">
        <is>
          <t>1916-000332</t>
        </is>
      </c>
      <c r="L2" s="172" t="inlineStr">
        <is>
          <t>1921-000501</t>
        </is>
      </c>
      <c r="M2" s="173" t="inlineStr">
        <is>
          <t>1921-000502</t>
        </is>
      </c>
      <c r="N2" s="173" t="inlineStr">
        <is>
          <t>1927-000712</t>
        </is>
      </c>
      <c r="O2" s="173" t="inlineStr">
        <is>
          <t>2005-008386</t>
        </is>
      </c>
      <c r="P2" s="173" t="inlineStr">
        <is>
          <t>1935-000201</t>
        </is>
      </c>
      <c r="Q2" s="173" t="inlineStr">
        <is>
          <t>1937-000416</t>
        </is>
      </c>
      <c r="R2" s="173" t="inlineStr">
        <is>
          <t>1939-001120</t>
        </is>
      </c>
      <c r="S2" s="173" t="inlineStr">
        <is>
          <t>1939-000083</t>
        </is>
      </c>
      <c r="T2" s="173" t="inlineStr">
        <is>
          <t>1939-000083</t>
        </is>
      </c>
      <c r="U2" s="173" t="inlineStr">
        <is>
          <t>1949-000814</t>
        </is>
      </c>
      <c r="V2" s="173" t="inlineStr">
        <is>
          <t>1950-000383</t>
        </is>
      </c>
      <c r="W2" s="173" t="inlineStr">
        <is>
          <t>1967-002816</t>
        </is>
      </c>
      <c r="X2" s="173" t="inlineStr">
        <is>
          <t>1979-005655</t>
        </is>
      </c>
      <c r="Y2" s="173" t="inlineStr">
        <is>
          <t>1988-004185</t>
        </is>
      </c>
      <c r="Z2" s="173" t="inlineStr">
        <is>
          <t>1992-003373</t>
        </is>
      </c>
      <c r="AA2" s="173" t="inlineStr">
        <is>
          <t>2013-000518</t>
        </is>
      </c>
      <c r="AB2" s="173" t="inlineStr">
        <is>
          <t>2024-007338</t>
        </is>
      </c>
      <c r="AC2" s="173" t="inlineStr">
        <is>
          <t>2026-002509</t>
        </is>
      </c>
      <c r="AD2" s="173" t="inlineStr">
        <is>
          <t>2026-003142</t>
        </is>
      </c>
      <c r="AE2" s="173" t="inlineStr"/>
      <c r="AF2" s="173" t="inlineStr"/>
      <c r="AG2" s="173" t="inlineStr"/>
      <c r="AH2" s="173" t="inlineStr"/>
      <c r="AI2" s="173" t="inlineStr"/>
      <c r="AJ2" s="173" t="inlineStr"/>
      <c r="AK2" s="173" t="inlineStr"/>
      <c r="AL2" s="173" t="inlineStr"/>
      <c r="AM2" s="173" t="inlineStr"/>
      <c r="AN2" s="173" t="inlineStr"/>
      <c r="AO2" s="173" t="inlineStr"/>
      <c r="AP2" s="173" t="inlineStr"/>
      <c r="AQ2" s="173" t="inlineStr"/>
      <c r="AR2" s="173" t="inlineStr"/>
      <c r="AS2" s="173" t="inlineStr"/>
      <c r="AT2" s="173" t="inlineStr"/>
      <c r="AU2" s="173" t="inlineStr"/>
      <c r="AV2" s="173" t="inlineStr"/>
      <c r="AW2" s="173" t="inlineStr"/>
      <c r="AX2" s="173" t="inlineStr"/>
      <c r="AY2" s="173" t="inlineStr"/>
      <c r="AZ2" s="173" t="inlineStr"/>
      <c r="BA2" s="173" t="inlineStr"/>
      <c r="BB2" s="173" t="inlineStr"/>
      <c r="BC2" s="173" t="inlineStr"/>
      <c r="BD2" s="173" t="inlineStr"/>
      <c r="BE2" s="173" t="inlineStr"/>
      <c r="BF2" s="173" t="inlineStr"/>
      <c r="BG2" s="173" t="inlineStr"/>
      <c r="BH2" s="173" t="inlineStr"/>
      <c r="BI2" s="173" t="inlineStr"/>
      <c r="BJ2" s="173" t="inlineStr"/>
      <c r="BK2" s="173" t="inlineStr"/>
      <c r="BL2" s="173" t="inlineStr"/>
      <c r="BM2" s="173" t="inlineStr"/>
      <c r="BN2" s="173" t="inlineStr"/>
      <c r="BO2" s="173" t="inlineStr"/>
      <c r="BP2" s="173" t="inlineStr"/>
      <c r="BQ2" s="173" t="inlineStr"/>
      <c r="BR2" s="173" t="inlineStr"/>
      <c r="BS2" s="173" t="inlineStr"/>
      <c r="BT2" s="173" t="inlineStr"/>
      <c r="BU2" s="173" t="inlineStr"/>
      <c r="BV2" s="173" t="inlineStr"/>
      <c r="BW2" s="173" t="inlineStr"/>
      <c r="BX2" s="173" t="inlineStr"/>
      <c r="BY2" s="173" t="inlineStr"/>
      <c r="BZ2" s="173" t="inlineStr"/>
      <c r="CA2" s="173" t="inlineStr"/>
      <c r="CB2" s="173" t="inlineStr"/>
      <c r="CC2" s="173" t="inlineStr"/>
      <c r="CD2" s="173" t="inlineStr"/>
      <c r="CE2" s="173" t="inlineStr"/>
      <c r="CF2" s="173" t="inlineStr"/>
      <c r="CG2" s="173" t="inlineStr"/>
      <c r="CH2" s="173" t="inlineStr"/>
      <c r="CI2" s="173" t="inlineStr"/>
      <c r="CJ2" s="173" t="inlineStr"/>
      <c r="CK2" s="173" t="inlineStr"/>
      <c r="CL2" s="173" t="inlineStr"/>
      <c r="CM2" s="173" t="inlineStr"/>
      <c r="CN2" s="173" t="inlineStr"/>
      <c r="CO2" s="173" t="inlineStr"/>
      <c r="CP2" s="173" t="inlineStr"/>
      <c r="CQ2" s="173" t="inlineStr"/>
      <c r="CR2" s="173" t="inlineStr"/>
      <c r="CS2" s="173" t="inlineStr"/>
      <c r="CT2" s="173" t="inlineStr"/>
      <c r="CU2" s="138" t="inlineStr"/>
      <c r="CV2" s="138" t="inlineStr"/>
      <c r="CW2" s="138" t="inlineStr"/>
      <c r="CX2" s="138" t="inlineStr"/>
      <c r="CY2" s="138" t="inlineStr"/>
      <c r="CZ2" s="138" t="inlineStr"/>
      <c r="DA2" s="138" t="inlineStr"/>
      <c r="DB2" s="138" t="inlineStr"/>
      <c r="DC2" s="138" t="inlineStr"/>
      <c r="DD2" s="138" t="inlineStr"/>
      <c r="DE2" s="138" t="inlineStr"/>
      <c r="DF2" s="138" t="inlineStr"/>
      <c r="DG2" s="138" t="inlineStr"/>
      <c r="DH2" s="138" t="inlineStr"/>
      <c r="DI2" s="138" t="inlineStr"/>
      <c r="DJ2" s="138" t="inlineStr"/>
      <c r="DK2" s="138" t="inlineStr"/>
      <c r="DL2" s="138" t="inlineStr"/>
      <c r="DM2" s="138" t="inlineStr"/>
      <c r="DN2" s="138" t="inlineStr"/>
      <c r="DO2" s="138" t="inlineStr"/>
      <c r="DP2" s="138" t="inlineStr"/>
      <c r="DQ2" s="138" t="inlineStr"/>
      <c r="DR2" s="138" t="inlineStr"/>
      <c r="DS2" s="138" t="inlineStr"/>
      <c r="DT2" s="138" t="inlineStr"/>
      <c r="DU2" s="138" t="inlineStr"/>
      <c r="DV2" s="138" t="inlineStr"/>
      <c r="DW2" s="138" t="inlineStr"/>
      <c r="DX2" s="138" t="inlineStr"/>
      <c r="DY2" s="138" t="inlineStr"/>
      <c r="DZ2" s="138" t="inlineStr"/>
      <c r="EA2" s="138" t="inlineStr"/>
      <c r="EB2" s="138" t="inlineStr"/>
      <c r="EC2" s="138" t="inlineStr"/>
      <c r="ED2" s="138" t="inlineStr"/>
      <c r="EE2" s="138" t="inlineStr"/>
      <c r="EF2" s="138" t="inlineStr"/>
      <c r="EG2" s="138" t="inlineStr"/>
      <c r="EH2" s="138" t="inlineStr"/>
      <c r="EI2" s="138" t="inlineStr"/>
      <c r="EJ2" s="138" t="inlineStr"/>
      <c r="EK2" s="138" t="inlineStr"/>
      <c r="EL2" s="138" t="inlineStr"/>
      <c r="EM2" s="138" t="inlineStr"/>
      <c r="EN2" s="138" t="inlineStr"/>
      <c r="EO2" s="138" t="inlineStr"/>
      <c r="EP2" s="138" t="inlineStr"/>
      <c r="EQ2" s="138" t="inlineStr"/>
      <c r="ER2" s="138" t="inlineStr"/>
      <c r="ES2" s="138" t="inlineStr"/>
      <c r="ET2" s="138" t="inlineStr"/>
      <c r="EU2" s="138" t="inlineStr"/>
      <c r="EV2" s="138" t="inlineStr"/>
      <c r="EW2" s="138" t="inlineStr"/>
      <c r="EX2" s="138" t="inlineStr"/>
      <c r="EY2" s="138" t="inlineStr"/>
      <c r="EZ2" s="138" t="inlineStr"/>
      <c r="FA2" s="138" t="inlineStr"/>
      <c r="FB2" s="138" t="inlineStr"/>
      <c r="FC2" s="138" t="inlineStr"/>
      <c r="FD2" s="138" t="inlineStr"/>
      <c r="FE2" s="138" t="inlineStr"/>
      <c r="FF2" s="138" t="inlineStr"/>
      <c r="FG2" s="138" t="inlineStr"/>
      <c r="FH2" s="138" t="inlineStr"/>
      <c r="FI2" s="138" t="inlineStr"/>
      <c r="FJ2" s="138" t="inlineStr"/>
      <c r="FK2" s="138" t="inlineStr"/>
      <c r="FL2" s="138" t="inlineStr"/>
      <c r="FM2" s="138" t="inlineStr"/>
      <c r="FN2" s="138" t="inlineStr"/>
      <c r="FO2" s="138" t="inlineStr"/>
      <c r="FP2" s="138" t="inlineStr"/>
      <c r="FQ2" s="138" t="inlineStr"/>
      <c r="FR2" s="138" t="inlineStr"/>
      <c r="FS2" s="138" t="inlineStr"/>
      <c r="FT2" s="138" t="inlineStr"/>
      <c r="FU2" s="138" t="inlineStr"/>
      <c r="FV2" s="138" t="inlineStr"/>
      <c r="FW2" s="138" t="inlineStr"/>
      <c r="FX2" s="138" t="inlineStr"/>
      <c r="FY2" s="138" t="inlineStr"/>
      <c r="FZ2" s="138" t="inlineStr"/>
      <c r="GA2" s="138" t="inlineStr"/>
      <c r="GB2" s="138" t="inlineStr"/>
      <c r="GC2" s="138" t="inlineStr"/>
      <c r="GD2" s="138" t="inlineStr"/>
      <c r="GE2" s="138" t="inlineStr"/>
      <c r="GF2" s="138" t="inlineStr"/>
    </row>
    <row r="3" ht="23.1" customFormat="1" customHeight="1" s="80">
      <c r="A3" s="841" t="n"/>
      <c r="B3" s="842" t="inlineStr">
        <is>
          <t>DESCRIPTION</t>
        </is>
      </c>
      <c r="C3" s="837" t="n"/>
      <c r="D3" s="843" t="n"/>
      <c r="E3" s="844" t="inlineStr">
        <is>
          <t xml:space="preserve">Book / Page </t>
        </is>
      </c>
      <c r="F3" s="840" t="n"/>
      <c r="G3" s="81" t="inlineStr"/>
      <c r="H3" s="26" t="inlineStr">
        <is>
          <t>PAT10/234</t>
        </is>
      </c>
      <c r="I3" s="26" t="inlineStr">
        <is>
          <t>D21/463</t>
        </is>
      </c>
      <c r="J3" s="26" t="inlineStr">
        <is>
          <t>D21/507</t>
        </is>
      </c>
      <c r="K3" s="26" t="inlineStr">
        <is>
          <t>D22/248</t>
        </is>
      </c>
      <c r="L3" s="24" t="inlineStr">
        <is>
          <t>D31/387</t>
        </is>
      </c>
      <c r="M3" s="174" t="inlineStr">
        <is>
          <t>D31/388</t>
        </is>
      </c>
      <c r="N3" s="26" t="inlineStr">
        <is>
          <t>D38/173</t>
        </is>
      </c>
      <c r="O3" s="25" t="inlineStr">
        <is>
          <t>1816/41</t>
        </is>
      </c>
      <c r="P3" s="26" t="inlineStr">
        <is>
          <t>D45/395</t>
        </is>
      </c>
      <c r="Q3" s="26" t="inlineStr">
        <is>
          <t>D48/72</t>
        </is>
      </c>
      <c r="R3" s="26" t="inlineStr">
        <is>
          <t>QCD3/491</t>
        </is>
      </c>
      <c r="S3" s="26" t="inlineStr">
        <is>
          <t>ASN13/186</t>
        </is>
      </c>
      <c r="T3" s="26" t="inlineStr">
        <is>
          <t>ASN13/186</t>
        </is>
      </c>
      <c r="U3" s="26" t="inlineStr">
        <is>
          <t>D59/251</t>
        </is>
      </c>
      <c r="V3" s="26" t="inlineStr">
        <is>
          <t>D59/410</t>
        </is>
      </c>
      <c r="W3" s="26" t="inlineStr">
        <is>
          <t>MIS86/33</t>
        </is>
      </c>
      <c r="X3" s="26" t="inlineStr">
        <is>
          <t>277/64</t>
        </is>
      </c>
      <c r="Y3" s="26" t="inlineStr">
        <is>
          <t>981/2</t>
        </is>
      </c>
      <c r="Z3" s="26" t="inlineStr">
        <is>
          <t>1294/169</t>
        </is>
      </c>
      <c r="AA3" s="26" t="inlineStr">
        <is>
          <t>2177/33</t>
        </is>
      </c>
      <c r="AB3" s="26" t="inlineStr">
        <is>
          <t>2600/472</t>
        </is>
      </c>
      <c r="AC3" s="26" t="inlineStr">
        <is>
          <t>2697/517</t>
        </is>
      </c>
      <c r="AD3" s="26" t="inlineStr">
        <is>
          <t>2702/500</t>
        </is>
      </c>
      <c r="AE3" s="26" t="n"/>
      <c r="AF3" s="26" t="n"/>
      <c r="AG3" s="26" t="n"/>
      <c r="AH3" s="26" t="n"/>
      <c r="AI3" s="26" t="n"/>
      <c r="AJ3" s="26" t="n"/>
      <c r="AK3" s="26" t="n"/>
      <c r="AL3" s="26" t="n"/>
      <c r="AM3" s="173" t="inlineStr"/>
      <c r="AN3" s="173" t="inlineStr"/>
      <c r="AO3" s="26" t="n"/>
      <c r="AP3" s="26" t="n"/>
      <c r="AQ3" s="173" t="inlineStr"/>
      <c r="AR3" s="25" t="n"/>
      <c r="AS3" s="26" t="n"/>
      <c r="AT3" s="26" t="n"/>
      <c r="AU3" s="26" t="n"/>
      <c r="AV3" s="26" t="n"/>
      <c r="AW3" s="26" t="n"/>
      <c r="AX3" s="26" t="n"/>
      <c r="AY3" s="26" t="n"/>
      <c r="AZ3" s="26" t="n"/>
      <c r="BA3" s="173" t="inlineStr"/>
      <c r="BB3" s="173" t="inlineStr"/>
      <c r="BC3" s="173" t="inlineStr"/>
      <c r="BD3" s="25" t="n"/>
      <c r="BE3" s="173" t="inlineStr"/>
      <c r="BF3" s="173" t="inlineStr"/>
      <c r="BG3" s="173" t="inlineStr"/>
      <c r="BH3" s="173" t="inlineStr"/>
      <c r="BI3" s="173" t="inlineStr"/>
      <c r="BJ3" s="173" t="inlineStr"/>
      <c r="BK3" s="173" t="inlineStr"/>
      <c r="BL3" s="173" t="inlineStr"/>
      <c r="BM3" s="173" t="inlineStr"/>
      <c r="BN3" s="173" t="inlineStr"/>
      <c r="BO3" s="173" t="inlineStr"/>
      <c r="BP3" s="173" t="inlineStr"/>
      <c r="BQ3" s="173" t="inlineStr"/>
      <c r="BR3" s="173" t="inlineStr"/>
      <c r="BS3" s="173" t="inlineStr"/>
      <c r="BT3" s="173" t="inlineStr"/>
      <c r="BU3" s="173" t="inlineStr"/>
      <c r="BV3" s="173" t="inlineStr"/>
      <c r="BW3" s="173" t="inlineStr"/>
      <c r="BX3" s="173" t="inlineStr"/>
      <c r="BY3" s="173" t="inlineStr"/>
      <c r="BZ3" s="173" t="inlineStr"/>
      <c r="CA3" s="173" t="inlineStr"/>
      <c r="CB3" s="173" t="inlineStr"/>
      <c r="CC3" s="173" t="inlineStr"/>
      <c r="CD3" s="173" t="inlineStr"/>
      <c r="CE3" s="173" t="inlineStr"/>
      <c r="CF3" s="173" t="inlineStr"/>
      <c r="CG3" s="173" t="inlineStr"/>
      <c r="CH3" s="173" t="inlineStr"/>
      <c r="CI3" s="173" t="inlineStr"/>
      <c r="CJ3" s="173" t="inlineStr"/>
      <c r="CK3" s="173" t="inlineStr"/>
      <c r="CL3" s="173" t="inlineStr"/>
      <c r="CM3" s="173" t="inlineStr"/>
      <c r="CN3" s="173" t="inlineStr"/>
      <c r="CO3" s="173" t="inlineStr"/>
      <c r="CP3" s="173" t="inlineStr"/>
      <c r="CQ3" s="173" t="inlineStr"/>
      <c r="CR3" s="173" t="inlineStr"/>
      <c r="CS3" s="173" t="inlineStr"/>
      <c r="CT3" s="173" t="inlineStr"/>
      <c r="CU3" s="138" t="inlineStr"/>
      <c r="CV3" s="138" t="inlineStr"/>
      <c r="CW3" s="138" t="inlineStr"/>
      <c r="CX3" s="138" t="inlineStr"/>
      <c r="CY3" s="138" t="inlineStr"/>
      <c r="CZ3" s="138" t="inlineStr"/>
      <c r="DA3" s="138" t="inlineStr"/>
      <c r="DB3" s="138" t="inlineStr"/>
      <c r="DC3" s="138" t="inlineStr"/>
      <c r="DD3" s="138" t="inlineStr"/>
      <c r="DE3" s="138" t="inlineStr"/>
      <c r="DF3" s="138" t="inlineStr"/>
      <c r="DG3" s="138" t="inlineStr"/>
      <c r="DH3" s="138" t="inlineStr"/>
      <c r="DI3" s="138" t="inlineStr"/>
      <c r="DJ3" s="138" t="inlineStr"/>
      <c r="DK3" s="138" t="inlineStr"/>
      <c r="DL3" s="138" t="inlineStr"/>
      <c r="DM3" s="138" t="inlineStr"/>
      <c r="DN3" s="138" t="inlineStr"/>
      <c r="DO3" s="138" t="inlineStr"/>
      <c r="DP3" s="138" t="inlineStr"/>
      <c r="DQ3" s="138" t="inlineStr"/>
      <c r="DR3" s="138" t="inlineStr"/>
      <c r="DS3" s="138" t="inlineStr"/>
      <c r="DT3" s="138" t="inlineStr"/>
      <c r="DU3" s="138" t="inlineStr"/>
      <c r="DV3" s="138" t="inlineStr"/>
      <c r="DW3" s="138" t="inlineStr"/>
      <c r="DX3" s="138" t="inlineStr"/>
      <c r="DY3" s="138" t="inlineStr"/>
      <c r="DZ3" s="138" t="inlineStr"/>
      <c r="EA3" s="138" t="inlineStr"/>
      <c r="EB3" s="138" t="inlineStr"/>
      <c r="EC3" s="138" t="inlineStr"/>
      <c r="ED3" s="138" t="inlineStr"/>
      <c r="EE3" s="138" t="inlineStr"/>
      <c r="EF3" s="138" t="inlineStr"/>
      <c r="EG3" s="138" t="inlineStr"/>
      <c r="EH3" s="138" t="inlineStr"/>
      <c r="EI3" s="138" t="inlineStr"/>
      <c r="EJ3" s="138" t="inlineStr"/>
      <c r="EK3" s="138" t="inlineStr"/>
      <c r="EL3" s="138" t="inlineStr"/>
      <c r="EM3" s="138" t="inlineStr"/>
      <c r="EN3" s="138" t="inlineStr"/>
      <c r="EO3" s="138" t="inlineStr"/>
      <c r="EP3" s="138" t="inlineStr"/>
      <c r="EQ3" s="138" t="inlineStr"/>
      <c r="ER3" s="138" t="inlineStr"/>
      <c r="ES3" s="138" t="inlineStr"/>
      <c r="ET3" s="138" t="inlineStr"/>
      <c r="EU3" s="138" t="inlineStr"/>
      <c r="EV3" s="138" t="inlineStr"/>
      <c r="EW3" s="138" t="inlineStr"/>
      <c r="EX3" s="138" t="inlineStr"/>
      <c r="EY3" s="138" t="inlineStr"/>
      <c r="EZ3" s="138" t="inlineStr"/>
      <c r="FA3" s="138" t="inlineStr"/>
      <c r="FB3" s="138" t="inlineStr"/>
      <c r="FC3" s="138" t="inlineStr"/>
      <c r="FD3" s="138" t="inlineStr"/>
      <c r="FE3" s="138" t="inlineStr"/>
      <c r="FF3" s="138" t="inlineStr"/>
      <c r="FG3" s="138" t="inlineStr"/>
      <c r="FH3" s="138" t="inlineStr"/>
      <c r="FI3" s="138" t="inlineStr"/>
      <c r="FJ3" s="138" t="inlineStr"/>
      <c r="FK3" s="138" t="inlineStr"/>
      <c r="FL3" s="138" t="inlineStr"/>
      <c r="FM3" s="138" t="inlineStr"/>
      <c r="FN3" s="138" t="inlineStr"/>
      <c r="FO3" s="138" t="inlineStr"/>
      <c r="FP3" s="138" t="inlineStr"/>
      <c r="FQ3" s="138" t="inlineStr"/>
      <c r="FR3" s="138" t="inlineStr"/>
      <c r="FS3" s="138" t="inlineStr"/>
      <c r="FT3" s="138" t="inlineStr"/>
      <c r="FU3" s="138" t="inlineStr"/>
      <c r="FV3" s="138" t="inlineStr"/>
      <c r="FW3" s="138" t="inlineStr"/>
      <c r="FX3" s="138" t="inlineStr"/>
      <c r="FY3" s="138" t="inlineStr"/>
      <c r="FZ3" s="138" t="inlineStr"/>
      <c r="GA3" s="138" t="inlineStr"/>
      <c r="GB3" s="138" t="inlineStr"/>
      <c r="GC3" s="138" t="inlineStr"/>
      <c r="GD3" s="138" t="inlineStr"/>
      <c r="GE3" s="138" t="inlineStr"/>
      <c r="GF3" s="138" t="inlineStr"/>
    </row>
    <row r="4" ht="12.75" customFormat="1" customHeight="1" s="80">
      <c r="A4" s="841" t="n"/>
      <c r="B4" s="845" t="n"/>
      <c r="C4" s="837" t="n"/>
      <c r="D4" s="846" t="n"/>
      <c r="E4" s="459" t="inlineStr">
        <is>
          <t xml:space="preserve">Date </t>
        </is>
      </c>
      <c r="F4" s="840" t="n"/>
      <c r="G4" s="81" t="inlineStr"/>
      <c r="H4" s="25" t="n"/>
      <c r="I4" s="27" t="n">
        <v>10127</v>
      </c>
      <c r="J4" s="27" t="n">
        <v>10618</v>
      </c>
      <c r="K4" s="25" t="n">
        <v>10502</v>
      </c>
      <c r="L4" s="25" t="n">
        <v>10633</v>
      </c>
      <c r="M4" s="25" t="n">
        <v>10826</v>
      </c>
      <c r="N4" s="25" t="n">
        <v>16746</v>
      </c>
      <c r="O4" s="25" t="n">
        <v>23995</v>
      </c>
      <c r="P4" s="25" t="n">
        <v>25990</v>
      </c>
      <c r="Q4" s="25" t="n">
        <v>25974</v>
      </c>
      <c r="R4" s="25" t="n">
        <v>25974</v>
      </c>
      <c r="S4" s="25" t="n">
        <v>27051</v>
      </c>
      <c r="T4" s="25" t="n">
        <v>29152</v>
      </c>
      <c r="U4" s="25" t="n">
        <v>29644</v>
      </c>
      <c r="V4" s="25" t="n">
        <v>30446</v>
      </c>
      <c r="W4" s="25" t="n">
        <v>30767</v>
      </c>
      <c r="X4" s="175" t="n">
        <v>30767</v>
      </c>
      <c r="Y4" s="175" t="n">
        <v>31833</v>
      </c>
      <c r="Z4" s="25" t="n">
        <v>33056</v>
      </c>
      <c r="AA4" s="25" t="n">
        <v>36524</v>
      </c>
      <c r="AB4" s="25" t="n">
        <v>38468</v>
      </c>
      <c r="AC4" s="25" t="n">
        <v>38700</v>
      </c>
      <c r="AD4" s="25" t="n">
        <v>38757</v>
      </c>
      <c r="AE4" s="25" t="n"/>
      <c r="AF4" s="25" t="n"/>
      <c r="AG4" s="25" t="n"/>
      <c r="AH4" s="25" t="n"/>
      <c r="AI4" s="25" t="n"/>
      <c r="AJ4" s="25" t="n"/>
      <c r="AK4" s="25" t="n"/>
      <c r="AL4" s="25" t="n"/>
      <c r="AM4" s="175" t="n"/>
      <c r="AN4" s="175" t="n"/>
      <c r="AO4" s="25" t="n"/>
      <c r="AP4" s="25" t="n"/>
      <c r="AQ4" s="175" t="n"/>
      <c r="AR4" s="25" t="n"/>
      <c r="AS4" s="25" t="n"/>
      <c r="AT4" s="25" t="n"/>
      <c r="AU4" s="25" t="n"/>
      <c r="AV4" s="25" t="n"/>
      <c r="AW4" s="25" t="n"/>
      <c r="AX4" s="25" t="n"/>
      <c r="AY4" s="25" t="n"/>
      <c r="AZ4" s="25" t="n"/>
      <c r="BA4" s="175" t="n"/>
      <c r="BB4" s="175" t="n"/>
      <c r="BC4" s="175" t="n"/>
      <c r="BD4" s="25" t="n"/>
      <c r="BE4" s="175" t="n"/>
      <c r="BF4" s="175" t="n"/>
      <c r="BG4" s="175" t="n"/>
      <c r="BH4" s="175" t="n"/>
      <c r="BI4" s="175" t="n"/>
      <c r="BJ4" s="175" t="n"/>
      <c r="BK4" s="175" t="n"/>
      <c r="BL4" s="175" t="n"/>
      <c r="BM4" s="175" t="n"/>
      <c r="BN4" s="175" t="n"/>
      <c r="BO4" s="175" t="n"/>
      <c r="BP4" s="175" t="n"/>
      <c r="BQ4" s="175" t="n"/>
      <c r="BR4" s="175" t="n"/>
      <c r="BS4" s="175" t="n"/>
      <c r="BT4" s="175" t="n"/>
      <c r="BU4" s="175" t="n"/>
      <c r="BV4" s="175" t="n"/>
      <c r="BW4" s="175" t="n"/>
      <c r="BX4" s="175" t="n"/>
      <c r="BY4" s="175" t="n"/>
      <c r="BZ4" s="175" t="n"/>
      <c r="CA4" s="175" t="n"/>
      <c r="CB4" s="175" t="n"/>
      <c r="CC4" s="175" t="n"/>
      <c r="CD4" s="175" t="n"/>
      <c r="CE4" s="175" t="n"/>
      <c r="CF4" s="175" t="n"/>
      <c r="CG4" s="175" t="n"/>
      <c r="CH4" s="175" t="n"/>
      <c r="CI4" s="175" t="n"/>
      <c r="CJ4" s="175" t="n"/>
      <c r="CK4" s="175" t="n"/>
      <c r="CL4" s="175" t="n"/>
      <c r="CM4" s="175" t="n"/>
      <c r="CN4" s="175" t="n"/>
      <c r="CO4" s="175" t="n"/>
      <c r="CP4" s="175" t="n"/>
      <c r="CQ4" s="175" t="n"/>
      <c r="CR4" s="175" t="n"/>
      <c r="CS4" s="175" t="n"/>
      <c r="CT4" s="175" t="n"/>
      <c r="CU4" s="139" t="n"/>
      <c r="CV4" s="139" t="n"/>
      <c r="CW4" s="139" t="n"/>
      <c r="CX4" s="139" t="n"/>
      <c r="CY4" s="139" t="n"/>
      <c r="CZ4" s="139" t="n"/>
      <c r="DA4" s="139" t="n"/>
      <c r="DB4" s="139" t="n"/>
      <c r="DC4" s="139" t="n"/>
      <c r="DD4" s="139" t="n"/>
      <c r="DE4" s="139" t="n"/>
      <c r="DF4" s="139" t="n"/>
      <c r="DG4" s="139" t="n"/>
      <c r="DH4" s="139" t="n"/>
      <c r="DI4" s="139" t="n"/>
      <c r="DJ4" s="139" t="n"/>
      <c r="DK4" s="139" t="n"/>
      <c r="DL4" s="139" t="n"/>
      <c r="DM4" s="139" t="n"/>
      <c r="DN4" s="139" t="n"/>
      <c r="DO4" s="139" t="n"/>
      <c r="DP4" s="139" t="n"/>
      <c r="DQ4" s="139" t="n"/>
      <c r="DR4" s="139" t="n"/>
      <c r="DS4" s="139" t="n"/>
      <c r="DT4" s="139" t="n"/>
      <c r="DU4" s="139" t="n"/>
      <c r="DV4" s="139" t="n"/>
      <c r="DW4" s="139" t="n"/>
      <c r="DX4" s="139" t="n"/>
      <c r="DY4" s="139" t="n"/>
      <c r="DZ4" s="139" t="n"/>
      <c r="EA4" s="139" t="n"/>
      <c r="EB4" s="139" t="n"/>
      <c r="EC4" s="139" t="n"/>
      <c r="ED4" s="139" t="n"/>
      <c r="EE4" s="139" t="n"/>
      <c r="EF4" s="139" t="n"/>
      <c r="EG4" s="139" t="n"/>
      <c r="EH4" s="139" t="n"/>
      <c r="EI4" s="139" t="n"/>
      <c r="EJ4" s="139" t="n"/>
      <c r="EK4" s="139" t="n"/>
      <c r="EL4" s="139" t="n"/>
      <c r="EM4" s="139" t="n"/>
      <c r="EN4" s="139" t="n"/>
      <c r="EO4" s="139" t="n"/>
      <c r="EP4" s="139" t="n"/>
      <c r="EQ4" s="139" t="n"/>
      <c r="ER4" s="139" t="n"/>
      <c r="ES4" s="139" t="n"/>
      <c r="ET4" s="139" t="n"/>
      <c r="EU4" s="139" t="n"/>
      <c r="EV4" s="139" t="n"/>
      <c r="EW4" s="139" t="n"/>
      <c r="EX4" s="139" t="n"/>
      <c r="EY4" s="139" t="n"/>
      <c r="EZ4" s="139" t="n"/>
      <c r="FA4" s="139" t="n"/>
      <c r="FB4" s="139" t="n"/>
      <c r="FC4" s="139" t="n"/>
      <c r="FD4" s="139" t="n"/>
      <c r="FE4" s="139" t="n"/>
      <c r="FF4" s="139" t="n"/>
      <c r="FG4" s="139" t="n"/>
      <c r="FH4" s="139" t="n"/>
      <c r="FI4" s="139" t="n"/>
      <c r="FJ4" s="139" t="n"/>
      <c r="FK4" s="139" t="n"/>
      <c r="FL4" s="139" t="n"/>
      <c r="FM4" s="139" t="n"/>
      <c r="FN4" s="139" t="n"/>
      <c r="FO4" s="139" t="n"/>
      <c r="FP4" s="139" t="n"/>
      <c r="FQ4" s="139" t="n"/>
      <c r="FR4" s="139" t="n"/>
      <c r="FS4" s="139" t="n"/>
      <c r="FT4" s="139" t="n"/>
      <c r="FU4" s="139" t="n"/>
      <c r="FV4" s="139" t="n"/>
      <c r="FW4" s="139" t="n"/>
      <c r="FX4" s="139" t="n"/>
      <c r="FY4" s="139" t="n"/>
      <c r="FZ4" s="139" t="n"/>
      <c r="GA4" s="139" t="n"/>
      <c r="GB4" s="139" t="n"/>
      <c r="GC4" s="139" t="n"/>
      <c r="GD4" s="139" t="n"/>
      <c r="GE4" s="139" t="n"/>
      <c r="GF4" s="139" t="n"/>
    </row>
    <row r="5" ht="27.75" customFormat="1" customHeight="1" s="76">
      <c r="A5" s="841" t="n"/>
      <c r="B5" s="847" t="inlineStr">
        <is>
          <t>TRACT ACRES</t>
        </is>
      </c>
      <c r="C5" s="848" t="n"/>
      <c r="D5" s="849" t="n">
        <v>80</v>
      </c>
      <c r="E5" s="850" t="inlineStr">
        <is>
          <t xml:space="preserve">Conveyance </t>
        </is>
      </c>
      <c r="F5" s="851" t="n"/>
      <c r="G5" s="79" t="n"/>
      <c r="H5" s="172" t="inlineStr">
        <is>
          <t>ARTI</t>
        </is>
      </c>
      <c r="I5" s="172" t="inlineStr">
        <is>
          <t>ARTI</t>
        </is>
      </c>
      <c r="J5" s="172" t="inlineStr">
        <is>
          <t>ARTI</t>
        </is>
      </c>
      <c r="K5" s="172" t="inlineStr">
        <is>
          <t>ARTI</t>
        </is>
      </c>
      <c r="L5" s="172" t="inlineStr">
        <is>
          <t>ARTI</t>
        </is>
      </c>
      <c r="M5" s="173" t="inlineStr">
        <is>
          <t>ARTI</t>
        </is>
      </c>
      <c r="N5" s="173" t="inlineStr">
        <is>
          <t>UND 1/2</t>
        </is>
      </c>
      <c r="O5" s="173" t="inlineStr">
        <is>
          <t>ARTI</t>
        </is>
      </c>
      <c r="P5" s="173" t="inlineStr">
        <is>
          <t>ARTI</t>
        </is>
      </c>
      <c r="Q5" s="173" t="inlineStr">
        <is>
          <t>ARTI</t>
        </is>
      </c>
      <c r="R5" s="173" t="inlineStr">
        <is>
          <t>ARTI</t>
        </is>
      </c>
      <c r="S5" s="173" t="inlineStr">
        <is>
          <t>ARTI</t>
        </is>
      </c>
      <c r="T5" s="173" t="inlineStr">
        <is>
          <t>ARTI</t>
        </is>
      </c>
      <c r="U5" s="173" t="inlineStr">
        <is>
          <t>ARTI</t>
        </is>
      </c>
      <c r="V5" s="173" t="inlineStr">
        <is>
          <t>ARTI</t>
        </is>
      </c>
      <c r="W5" s="173" t="inlineStr">
        <is>
          <t>UND 1/2</t>
        </is>
      </c>
      <c r="X5" s="173" t="inlineStr">
        <is>
          <t>UND 1/2</t>
        </is>
      </c>
      <c r="Y5" s="173" t="inlineStr">
        <is>
          <t>ARTI</t>
        </is>
      </c>
      <c r="Z5" s="173" t="inlineStr">
        <is>
          <t>ARTI</t>
        </is>
      </c>
      <c r="AA5" s="173" t="inlineStr">
        <is>
          <t>ARTI</t>
        </is>
      </c>
      <c r="AB5" s="173" t="inlineStr">
        <is>
          <t>ARTI</t>
        </is>
      </c>
      <c r="AC5" s="173" t="inlineStr">
        <is>
          <t>ARTI</t>
        </is>
      </c>
      <c r="AD5" s="173" t="inlineStr">
        <is>
          <t>ARTI</t>
        </is>
      </c>
      <c r="AE5" s="173" t="inlineStr"/>
      <c r="AF5" s="173" t="inlineStr"/>
      <c r="AG5" s="173" t="inlineStr"/>
      <c r="AH5" s="173" t="inlineStr"/>
      <c r="AI5" s="173" t="inlineStr"/>
      <c r="AJ5" s="173" t="inlineStr"/>
      <c r="AK5" s="173" t="inlineStr"/>
      <c r="AL5" s="173" t="inlineStr"/>
      <c r="AM5" s="173" t="inlineStr"/>
      <c r="AN5" s="173" t="inlineStr"/>
      <c r="AO5" s="173" t="inlineStr"/>
      <c r="AP5" s="173" t="inlineStr"/>
      <c r="AQ5" s="173" t="inlineStr"/>
      <c r="AR5" s="173" t="inlineStr"/>
      <c r="AS5" s="173" t="inlineStr"/>
      <c r="AT5" s="173" t="inlineStr"/>
      <c r="AU5" s="173" t="inlineStr"/>
      <c r="AV5" s="173" t="inlineStr"/>
      <c r="AW5" s="173" t="inlineStr"/>
      <c r="AX5" s="173" t="inlineStr"/>
      <c r="AY5" s="173" t="inlineStr"/>
      <c r="AZ5" s="173" t="inlineStr"/>
      <c r="BA5" s="173" t="inlineStr"/>
      <c r="BB5" s="173" t="inlineStr"/>
      <c r="BC5" s="173" t="inlineStr"/>
      <c r="BD5" s="173" t="inlineStr"/>
      <c r="BE5" s="173" t="inlineStr"/>
      <c r="BF5" s="173" t="inlineStr"/>
      <c r="BG5" s="173" t="inlineStr"/>
      <c r="BH5" s="173" t="inlineStr"/>
      <c r="BI5" s="173" t="inlineStr"/>
      <c r="BJ5" s="173" t="inlineStr"/>
      <c r="BK5" s="173" t="inlineStr"/>
      <c r="BL5" s="173" t="inlineStr"/>
      <c r="BM5" s="173" t="inlineStr"/>
      <c r="BN5" s="173" t="inlineStr"/>
      <c r="BO5" s="173" t="inlineStr"/>
      <c r="BP5" s="173" t="inlineStr"/>
      <c r="BQ5" s="173" t="inlineStr"/>
      <c r="BR5" s="173" t="inlineStr"/>
      <c r="BS5" s="173" t="inlineStr"/>
      <c r="BT5" s="173" t="inlineStr"/>
      <c r="BU5" s="173" t="inlineStr"/>
      <c r="BV5" s="173" t="inlineStr"/>
      <c r="BW5" s="173" t="inlineStr"/>
      <c r="BX5" s="173" t="inlineStr"/>
      <c r="BY5" s="173" t="inlineStr"/>
      <c r="BZ5" s="173" t="inlineStr"/>
      <c r="CA5" s="173" t="inlineStr"/>
      <c r="CB5" s="173" t="inlineStr"/>
      <c r="CC5" s="173" t="inlineStr"/>
      <c r="CD5" s="173" t="inlineStr"/>
      <c r="CE5" s="173" t="inlineStr"/>
      <c r="CF5" s="173" t="inlineStr"/>
      <c r="CG5" s="173" t="inlineStr"/>
      <c r="CH5" s="173" t="inlineStr"/>
      <c r="CI5" s="173" t="inlineStr"/>
      <c r="CJ5" s="173" t="inlineStr"/>
      <c r="CK5" s="173" t="inlineStr"/>
      <c r="CL5" s="173" t="inlineStr"/>
      <c r="CM5" s="173" t="inlineStr"/>
      <c r="CN5" s="173" t="inlineStr"/>
      <c r="CO5" s="173" t="inlineStr"/>
      <c r="CP5" s="173" t="inlineStr"/>
      <c r="CQ5" s="173" t="inlineStr"/>
      <c r="CR5" s="173" t="inlineStr"/>
      <c r="CS5" s="173" t="inlineStr"/>
      <c r="CT5" s="173" t="inlineStr"/>
      <c r="CU5" s="138" t="inlineStr"/>
      <c r="CV5" s="138" t="inlineStr"/>
      <c r="CW5" s="138" t="inlineStr"/>
      <c r="CX5" s="138" t="inlineStr"/>
      <c r="CY5" s="138" t="inlineStr"/>
      <c r="CZ5" s="138" t="inlineStr"/>
      <c r="DA5" s="138" t="inlineStr"/>
      <c r="DB5" s="138" t="inlineStr"/>
      <c r="DC5" s="138" t="inlineStr"/>
      <c r="DD5" s="138" t="inlineStr"/>
      <c r="DE5" s="138" t="inlineStr"/>
      <c r="DF5" s="138" t="inlineStr"/>
      <c r="DG5" s="138" t="inlineStr"/>
      <c r="DH5" s="138" t="inlineStr"/>
      <c r="DI5" s="138" t="inlineStr"/>
      <c r="DJ5" s="138" t="inlineStr"/>
      <c r="DK5" s="138" t="inlineStr"/>
      <c r="DL5" s="138" t="inlineStr"/>
      <c r="DM5" s="138" t="inlineStr"/>
      <c r="DN5" s="138" t="inlineStr"/>
      <c r="DO5" s="138" t="inlineStr"/>
      <c r="DP5" s="138" t="inlineStr"/>
      <c r="DQ5" s="138" t="inlineStr"/>
      <c r="DR5" s="138" t="inlineStr"/>
      <c r="DS5" s="138" t="inlineStr"/>
      <c r="DT5" s="138" t="inlineStr"/>
      <c r="DU5" s="138" t="inlineStr"/>
      <c r="DV5" s="138" t="inlineStr"/>
      <c r="DW5" s="138" t="inlineStr"/>
      <c r="DX5" s="138" t="inlineStr"/>
      <c r="DY5" s="138" t="inlineStr"/>
      <c r="DZ5" s="138" t="inlineStr"/>
      <c r="EA5" s="138" t="inlineStr"/>
      <c r="EB5" s="138" t="inlineStr"/>
      <c r="EC5" s="138" t="inlineStr"/>
      <c r="ED5" s="138" t="inlineStr"/>
      <c r="EE5" s="138" t="inlineStr"/>
      <c r="EF5" s="138" t="inlineStr"/>
      <c r="EG5" s="138" t="inlineStr"/>
      <c r="EH5" s="138" t="inlineStr"/>
      <c r="EI5" s="138" t="inlineStr"/>
      <c r="EJ5" s="138" t="inlineStr"/>
      <c r="EK5" s="138" t="inlineStr"/>
      <c r="EL5" s="138" t="inlineStr"/>
      <c r="EM5" s="138" t="inlineStr"/>
      <c r="EN5" s="138" t="inlineStr"/>
      <c r="EO5" s="138" t="inlineStr"/>
      <c r="EP5" s="138" t="inlineStr"/>
      <c r="EQ5" s="138" t="inlineStr"/>
      <c r="ER5" s="138" t="inlineStr"/>
      <c r="ES5" s="138" t="inlineStr"/>
      <c r="ET5" s="138" t="inlineStr"/>
      <c r="EU5" s="138" t="inlineStr"/>
      <c r="EV5" s="138" t="inlineStr"/>
      <c r="EW5" s="138" t="inlineStr"/>
      <c r="EX5" s="138" t="inlineStr"/>
      <c r="EY5" s="138" t="inlineStr"/>
      <c r="EZ5" s="138" t="inlineStr"/>
      <c r="FA5" s="138" t="inlineStr"/>
      <c r="FB5" s="138" t="inlineStr"/>
      <c r="FC5" s="138" t="inlineStr"/>
      <c r="FD5" s="138" t="inlineStr"/>
      <c r="FE5" s="138" t="inlineStr"/>
      <c r="FF5" s="138" t="inlineStr"/>
      <c r="FG5" s="138" t="inlineStr"/>
      <c r="FH5" s="138" t="inlineStr"/>
      <c r="FI5" s="138" t="inlineStr"/>
      <c r="FJ5" s="138" t="inlineStr"/>
      <c r="FK5" s="138" t="inlineStr"/>
      <c r="FL5" s="138" t="inlineStr"/>
      <c r="FM5" s="138" t="inlineStr"/>
      <c r="FN5" s="138" t="inlineStr"/>
      <c r="FO5" s="138" t="inlineStr"/>
      <c r="FP5" s="138" t="inlineStr"/>
      <c r="FQ5" s="138" t="inlineStr"/>
      <c r="FR5" s="138" t="inlineStr"/>
      <c r="FS5" s="138" t="inlineStr"/>
      <c r="FT5" s="138" t="inlineStr"/>
      <c r="FU5" s="138" t="inlineStr"/>
      <c r="FV5" s="138" t="inlineStr"/>
      <c r="FW5" s="138" t="inlineStr"/>
      <c r="FX5" s="138" t="inlineStr"/>
      <c r="FY5" s="138" t="inlineStr"/>
      <c r="FZ5" s="138" t="inlineStr"/>
      <c r="GA5" s="138" t="inlineStr"/>
      <c r="GB5" s="138" t="inlineStr"/>
      <c r="GC5" s="138" t="inlineStr"/>
      <c r="GD5" s="138" t="inlineStr"/>
      <c r="GE5" s="138" t="inlineStr"/>
      <c r="GF5" s="138" t="inlineStr"/>
    </row>
    <row r="6" ht="14.25" customFormat="1" customHeight="1" s="74" thickBot="1">
      <c r="A6" s="852" t="n"/>
      <c r="B6" s="853" t="inlineStr">
        <is>
          <t>BASE OGL</t>
        </is>
      </c>
      <c r="C6" s="854" t="n">
        <v>80</v>
      </c>
      <c r="D6" s="855" t="inlineStr">
        <is>
          <t>Tract 1</t>
        </is>
      </c>
      <c r="E6" s="854">
        <f>SUBTOTAL(9,E9:E205)</f>
        <v/>
      </c>
      <c r="F6" s="856" t="inlineStr">
        <is>
          <t>SURFACE</t>
        </is>
      </c>
      <c r="G6" s="82" t="n"/>
      <c r="H6" s="82">
        <f>IF(H7=0,"","RECHECK")</f>
        <v/>
      </c>
      <c r="I6" s="82">
        <f>IF(I7=0,"","RECHECK")</f>
        <v/>
      </c>
      <c r="J6" s="82">
        <f>IF(J7=0,"","RECHECK")</f>
        <v/>
      </c>
      <c r="K6" s="82">
        <f>IF(K7=0,"","RECHECK")</f>
        <v/>
      </c>
      <c r="L6" s="82">
        <f>IF(L7=0,"","RECHECK")</f>
        <v/>
      </c>
      <c r="M6" s="140">
        <f>IF(M7=0,"","RECHECK")</f>
        <v/>
      </c>
      <c r="N6" s="140">
        <f>IF(N7=0,"","RECHECK")</f>
        <v/>
      </c>
      <c r="O6" s="140">
        <f>IF(O7=0,"","RECHECK")</f>
        <v/>
      </c>
      <c r="P6" s="140">
        <f>IF(P7=0,"","RECHECK")</f>
        <v/>
      </c>
      <c r="Q6" s="140">
        <f>IF(Q7=0,"","RECHECK")</f>
        <v/>
      </c>
      <c r="R6" s="140">
        <f>IF(R7=0,"","RECHECK")</f>
        <v/>
      </c>
      <c r="S6" s="140">
        <f>IF(S7=0,"","RECHECK")</f>
        <v/>
      </c>
      <c r="T6" s="140">
        <f>IF(T7=0,"","RECHECK")</f>
        <v/>
      </c>
      <c r="U6" s="140">
        <f>IF(U7=0,"","RECHECK")</f>
        <v/>
      </c>
      <c r="V6" s="140">
        <f>IF(V7=0,"","RECHECK")</f>
        <v/>
      </c>
      <c r="W6" s="140">
        <f>IF(W7=0,"","RECHECK")</f>
        <v/>
      </c>
      <c r="X6" s="140">
        <f>IF(X7=0,"","RECHECK")</f>
        <v/>
      </c>
      <c r="Y6" s="140">
        <f>IF(Y7=0,"","RECHECK")</f>
        <v/>
      </c>
      <c r="Z6" s="140">
        <f>IF(Z7=0,"","RECHECK")</f>
        <v/>
      </c>
      <c r="AA6" s="140">
        <f>IF(AA7=0,"","RECHECK")</f>
        <v/>
      </c>
      <c r="AB6" s="140">
        <f>IF(AB7=0,"","RECHECK")</f>
        <v/>
      </c>
      <c r="AC6" s="140">
        <f>IF(AC7=0,"","RECHECK")</f>
        <v/>
      </c>
      <c r="AD6" s="140">
        <f>IF(AD7=0,"","RECHECK")</f>
        <v/>
      </c>
      <c r="AE6" s="140">
        <f>IF(AE7=0,"","RECHECK")</f>
        <v/>
      </c>
      <c r="AF6" s="140">
        <f>IF(AF7=0,"","RECHECK")</f>
        <v/>
      </c>
      <c r="AG6" s="140">
        <f>IF(AG7=0,"","RECHECK")</f>
        <v/>
      </c>
      <c r="AH6" s="140">
        <f>IF(AH7=0,"","RECHECK")</f>
        <v/>
      </c>
      <c r="AI6" s="140">
        <f>IF(AI7=0,"","RECHECK")</f>
        <v/>
      </c>
      <c r="AJ6" s="140">
        <f>IF(AJ7=0,"","RECHECK")</f>
        <v/>
      </c>
      <c r="AK6" s="140">
        <f>IF(AK7=0,"","RECHECK")</f>
        <v/>
      </c>
      <c r="AL6" s="140">
        <f>IF(AL7=0,"","RECHECK")</f>
        <v/>
      </c>
      <c r="AM6" s="140">
        <f>IF(AM7=0,"","RECHECK")</f>
        <v/>
      </c>
      <c r="AN6" s="140">
        <f>IF(AN7=0,"","RECHECK")</f>
        <v/>
      </c>
      <c r="AO6" s="140">
        <f>IF(AO7=0,"","RECHECK")</f>
        <v/>
      </c>
      <c r="AP6" s="140">
        <f>IF(AP7=0,"","RECHECK")</f>
        <v/>
      </c>
      <c r="AQ6" s="140">
        <f>IF(AQ7=0,"","RECHECK")</f>
        <v/>
      </c>
      <c r="AR6" s="140">
        <f>IF(AR7=0,"","RECHECK")</f>
        <v/>
      </c>
      <c r="AS6" s="140">
        <f>IF(AS7=0,"","RECHECK")</f>
        <v/>
      </c>
      <c r="AT6" s="140">
        <f>IF(AT7=0,"","RECHECK")</f>
        <v/>
      </c>
      <c r="AU6" s="140">
        <f>IF(AU7=0,"","RECHECK")</f>
        <v/>
      </c>
      <c r="AV6" s="140">
        <f>IF(AV7=0,"","RECHECK")</f>
        <v/>
      </c>
      <c r="AW6" s="140">
        <f>IF(AW7=0,"","RECHECK")</f>
        <v/>
      </c>
      <c r="AX6" s="140">
        <f>IF(AX7=0,"","RECHECK")</f>
        <v/>
      </c>
      <c r="AY6" s="140">
        <f>IF(AY7=0,"","RECHECK")</f>
        <v/>
      </c>
      <c r="AZ6" s="140">
        <f>IF(AZ7=0,"","RECHECK")</f>
        <v/>
      </c>
      <c r="BA6" s="140">
        <f>IF(BA7=0,"","RECHECK")</f>
        <v/>
      </c>
      <c r="BB6" s="140">
        <f>IF(BB7=0,"","RECHECK")</f>
        <v/>
      </c>
      <c r="BC6" s="140">
        <f>IF(BC7=0,"","RECHECK")</f>
        <v/>
      </c>
      <c r="BD6" s="140">
        <f>IF(BD7=0,"","RECHECK")</f>
        <v/>
      </c>
      <c r="BE6" s="140">
        <f>IF(BE7=0,"","RECHECK")</f>
        <v/>
      </c>
      <c r="BF6" s="140">
        <f>IF(BF7=0,"","RECHECK")</f>
        <v/>
      </c>
      <c r="BG6" s="140">
        <f>IF(BG7=0,"","RECHECK")</f>
        <v/>
      </c>
      <c r="BH6" s="140">
        <f>IF(BH7=0,"","RECHECK")</f>
        <v/>
      </c>
      <c r="BI6" s="140">
        <f>IF(BI7=0,"","RECHECK")</f>
        <v/>
      </c>
      <c r="BJ6" s="140">
        <f>IF(BJ7=0,"","RECHECK")</f>
        <v/>
      </c>
      <c r="BK6" s="140">
        <f>IF(BK7=0,"","RECHECK")</f>
        <v/>
      </c>
      <c r="BL6" s="140">
        <f>IF(BL7=0,"","RECHECK")</f>
        <v/>
      </c>
      <c r="BM6" s="140">
        <f>IF(BM7=0,"","RECHECK")</f>
        <v/>
      </c>
      <c r="BN6" s="140">
        <f>IF(BN7=0,"","RECHECK")</f>
        <v/>
      </c>
      <c r="BO6" s="140">
        <f>IF(BO7=0,"","RECHECK")</f>
        <v/>
      </c>
      <c r="BP6" s="140">
        <f>IF(BP7=0,"","RECHECK")</f>
        <v/>
      </c>
      <c r="BQ6" s="140">
        <f>IF(BQ7=0,"","RECHECK")</f>
        <v/>
      </c>
      <c r="BR6" s="140">
        <f>IF(BR7=0,"","RECHECK")</f>
        <v/>
      </c>
      <c r="BS6" s="140">
        <f>IF(BS7=0,"","RECHECK")</f>
        <v/>
      </c>
      <c r="BT6" s="140">
        <f>IF(BT7=0,"","RECHECK")</f>
        <v/>
      </c>
      <c r="BU6" s="140">
        <f>IF(BU7=0,"","RECHECK")</f>
        <v/>
      </c>
      <c r="BV6" s="140">
        <f>IF(BV7=0,"","RECHECK")</f>
        <v/>
      </c>
      <c r="BW6" s="140">
        <f>IF(BW7=0,"","RECHECK")</f>
        <v/>
      </c>
      <c r="BX6" s="140">
        <f>IF(BX7=0,"","RECHECK")</f>
        <v/>
      </c>
      <c r="BY6" s="140">
        <f>IF(BY7=0,"","RECHECK")</f>
        <v/>
      </c>
      <c r="BZ6" s="140">
        <f>IF(BZ7=0,"","RECHECK")</f>
        <v/>
      </c>
      <c r="CA6" s="140">
        <f>IF(CA7=0,"","RECHECK")</f>
        <v/>
      </c>
      <c r="CB6" s="140">
        <f>IF(CB7=0,"","RECHECK")</f>
        <v/>
      </c>
      <c r="CC6" s="140">
        <f>IF(CC7=0,"","RECHECK")</f>
        <v/>
      </c>
      <c r="CD6" s="140">
        <f>IF(CD7=0,"","RECHECK")</f>
        <v/>
      </c>
      <c r="CE6" s="140">
        <f>IF(CE7=0,"","RECHECK")</f>
        <v/>
      </c>
      <c r="CF6" s="140">
        <f>IF(CF7=0,"","RECHECK")</f>
        <v/>
      </c>
      <c r="CG6" s="140">
        <f>IF(CG7=0,"","RECHECK")</f>
        <v/>
      </c>
      <c r="CH6" s="140">
        <f>IF(CH7=0,"","RECHECK")</f>
        <v/>
      </c>
      <c r="CI6" s="140">
        <f>IF(CI7=0,"","RECHECK")</f>
        <v/>
      </c>
      <c r="CJ6" s="140">
        <f>IF(CJ7=0,"","RECHECK")</f>
        <v/>
      </c>
      <c r="CK6" s="140">
        <f>IF(CK7=0,"","RECHECK")</f>
        <v/>
      </c>
      <c r="CL6" s="140">
        <f>IF(CL7=0,"","RECHECK")</f>
        <v/>
      </c>
      <c r="CM6" s="140">
        <f>IF(CM7=0,"","RECHECK")</f>
        <v/>
      </c>
      <c r="CN6" s="140">
        <f>IF(CN7=0,"","RECHECK")</f>
        <v/>
      </c>
      <c r="CO6" s="140">
        <f>IF(CO7=0,"","RECHECK")</f>
        <v/>
      </c>
      <c r="CP6" s="140">
        <f>IF(CP7=0,"","RECHECK")</f>
        <v/>
      </c>
      <c r="CQ6" s="140">
        <f>IF(CQ7=0,"","RECHECK")</f>
        <v/>
      </c>
      <c r="CR6" s="140">
        <f>IF(CR7=0,"","RECHECK")</f>
        <v/>
      </c>
      <c r="CS6" s="140">
        <f>IF(CS7=0,"","RECHECK")</f>
        <v/>
      </c>
      <c r="CT6" s="140">
        <f>IF(CT7=0,"","RECHECK")</f>
        <v/>
      </c>
      <c r="CU6" s="140">
        <f>IF(CU7=0,"","RECHECK")</f>
        <v/>
      </c>
      <c r="CV6" s="140">
        <f>IF(CV7=0,"","RECHECK")</f>
        <v/>
      </c>
      <c r="CW6" s="140">
        <f>IF(CW7=0,"","RECHECK")</f>
        <v/>
      </c>
      <c r="CX6" s="140">
        <f>IF(CX7=0,"","RECHECK")</f>
        <v/>
      </c>
      <c r="CY6" s="140">
        <f>IF(CY7=0,"","RECHECK")</f>
        <v/>
      </c>
      <c r="CZ6" s="140">
        <f>IF(CZ7=0,"","RECHECK")</f>
        <v/>
      </c>
      <c r="DA6" s="140">
        <f>IF(DA7=0,"","RECHECK")</f>
        <v/>
      </c>
      <c r="DB6" s="140">
        <f>IF(DB7=0,"","RECHECK")</f>
        <v/>
      </c>
      <c r="DC6" s="140">
        <f>IF(DC7=0,"","RECHECK")</f>
        <v/>
      </c>
      <c r="DD6" s="140">
        <f>IF(DD7=0,"","RECHECK")</f>
        <v/>
      </c>
      <c r="DE6" s="140">
        <f>IF(DE7=0,"","RECHECK")</f>
        <v/>
      </c>
      <c r="DF6" s="140">
        <f>IF(DF7=0,"","RECHECK")</f>
        <v/>
      </c>
      <c r="DG6" s="140">
        <f>IF(DG7=0,"","RECHECK")</f>
        <v/>
      </c>
      <c r="DH6" s="140">
        <f>IF(DH7=0,"","RECHECK")</f>
        <v/>
      </c>
      <c r="DI6" s="140">
        <f>IF(DI7=0,"","RECHECK")</f>
        <v/>
      </c>
      <c r="DJ6" s="140">
        <f>IF(DJ7=0,"","RECHECK")</f>
        <v/>
      </c>
      <c r="DK6" s="140">
        <f>IF(DK7=0,"","RECHECK")</f>
        <v/>
      </c>
      <c r="DL6" s="140">
        <f>IF(DL7=0,"","RECHECK")</f>
        <v/>
      </c>
      <c r="DM6" s="140">
        <f>IF(DM7=0,"","RECHECK")</f>
        <v/>
      </c>
      <c r="DN6" s="140">
        <f>IF(DN7=0,"","RECHECK")</f>
        <v/>
      </c>
      <c r="DO6" s="140">
        <f>IF(DO7=0,"","RECHECK")</f>
        <v/>
      </c>
      <c r="DP6" s="140">
        <f>IF(DP7=0,"","RECHECK")</f>
        <v/>
      </c>
      <c r="DQ6" s="140">
        <f>IF(DQ7=0,"","RECHECK")</f>
        <v/>
      </c>
      <c r="DR6" s="140">
        <f>IF(DR7=0,"","RECHECK")</f>
        <v/>
      </c>
      <c r="DS6" s="140">
        <f>IF(DS7=0,"","RECHECK")</f>
        <v/>
      </c>
      <c r="DT6" s="140">
        <f>IF(DT7=0,"","RECHECK")</f>
        <v/>
      </c>
      <c r="DU6" s="140">
        <f>IF(DU7=0,"","RECHECK")</f>
        <v/>
      </c>
      <c r="DV6" s="140">
        <f>IF(DV7=0,"","RECHECK")</f>
        <v/>
      </c>
      <c r="DW6" s="140">
        <f>IF(DW7=0,"","RECHECK")</f>
        <v/>
      </c>
      <c r="DX6" s="140">
        <f>IF(DX7=0,"","RECHECK")</f>
        <v/>
      </c>
      <c r="DY6" s="140">
        <f>IF(DY7=0,"","RECHECK")</f>
        <v/>
      </c>
      <c r="DZ6" s="140">
        <f>IF(DZ7=0,"","RECHECK")</f>
        <v/>
      </c>
      <c r="EA6" s="140">
        <f>IF(EA7=0,"","RECHECK")</f>
        <v/>
      </c>
      <c r="EB6" s="140">
        <f>IF(EB7=0,"","RECHECK")</f>
        <v/>
      </c>
      <c r="EC6" s="140">
        <f>IF(EC7=0,"","RECHECK")</f>
        <v/>
      </c>
      <c r="ED6" s="140">
        <f>IF(ED7=0,"","RECHECK")</f>
        <v/>
      </c>
      <c r="EE6" s="140">
        <f>IF(EE7=0,"","RECHECK")</f>
        <v/>
      </c>
      <c r="EF6" s="140">
        <f>IF(EF7=0,"","RECHECK")</f>
        <v/>
      </c>
      <c r="EG6" s="140">
        <f>IF(EG7=0,"","RECHECK")</f>
        <v/>
      </c>
      <c r="EH6" s="140">
        <f>IF(EH7=0,"","RECHECK")</f>
        <v/>
      </c>
      <c r="EI6" s="140">
        <f>IF(EI7=0,"","RECHECK")</f>
        <v/>
      </c>
      <c r="EJ6" s="140">
        <f>IF(EJ7=0,"","RECHECK")</f>
        <v/>
      </c>
      <c r="EK6" s="140">
        <f>IF(EK7=0,"","RECHECK")</f>
        <v/>
      </c>
      <c r="EL6" s="140">
        <f>IF(EL7=0,"","RECHECK")</f>
        <v/>
      </c>
      <c r="EM6" s="140">
        <f>IF(EM7=0,"","RECHECK")</f>
        <v/>
      </c>
      <c r="EN6" s="140">
        <f>IF(EN7=0,"","RECHECK")</f>
        <v/>
      </c>
      <c r="EO6" s="140">
        <f>IF(EO7=0,"","RECHECK")</f>
        <v/>
      </c>
      <c r="EP6" s="140">
        <f>IF(EP7=0,"","RECHECK")</f>
        <v/>
      </c>
      <c r="EQ6" s="140">
        <f>IF(EQ7=0,"","RECHECK")</f>
        <v/>
      </c>
      <c r="ER6" s="140">
        <f>IF(ER7=0,"","RECHECK")</f>
        <v/>
      </c>
      <c r="ES6" s="140">
        <f>IF(ES7=0,"","RECHECK")</f>
        <v/>
      </c>
      <c r="ET6" s="140">
        <f>IF(ET7=0,"","RECHECK")</f>
        <v/>
      </c>
      <c r="EU6" s="140">
        <f>IF(EU7=0,"","RECHECK")</f>
        <v/>
      </c>
      <c r="EV6" s="140">
        <f>IF(EV7=0,"","RECHECK")</f>
        <v/>
      </c>
      <c r="EW6" s="140">
        <f>IF(EW7=0,"","RECHECK")</f>
        <v/>
      </c>
      <c r="EX6" s="140">
        <f>IF(EX7=0,"","RECHECK")</f>
        <v/>
      </c>
      <c r="EY6" s="140">
        <f>IF(EY7=0,"","RECHECK")</f>
        <v/>
      </c>
      <c r="EZ6" s="140">
        <f>IF(EZ7=0,"","RECHECK")</f>
        <v/>
      </c>
      <c r="FA6" s="140">
        <f>IF(FA7=0,"","RECHECK")</f>
        <v/>
      </c>
      <c r="FB6" s="140">
        <f>IF(FB7=0,"","RECHECK")</f>
        <v/>
      </c>
      <c r="FC6" s="140">
        <f>IF(FC7=0,"","RECHECK")</f>
        <v/>
      </c>
      <c r="FD6" s="140">
        <f>IF(FD7=0,"","RECHECK")</f>
        <v/>
      </c>
      <c r="FE6" s="140">
        <f>IF(FE7=0,"","RECHECK")</f>
        <v/>
      </c>
      <c r="FF6" s="140">
        <f>IF(FF7=0,"","RECHECK")</f>
        <v/>
      </c>
      <c r="FG6" s="140">
        <f>IF(FG7=0,"","RECHECK")</f>
        <v/>
      </c>
      <c r="FH6" s="140">
        <f>IF(FH7=0,"","RECHECK")</f>
        <v/>
      </c>
      <c r="FI6" s="140">
        <f>IF(FI7=0,"","RECHECK")</f>
        <v/>
      </c>
      <c r="FJ6" s="140">
        <f>IF(FJ7=0,"","RECHECK")</f>
        <v/>
      </c>
      <c r="FK6" s="140">
        <f>IF(FK7=0,"","RECHECK")</f>
        <v/>
      </c>
      <c r="FL6" s="140">
        <f>IF(FL7=0,"","RECHECK")</f>
        <v/>
      </c>
      <c r="FM6" s="140">
        <f>IF(FM7=0,"","RECHECK")</f>
        <v/>
      </c>
      <c r="FN6" s="140">
        <f>IF(FN7=0,"","RECHECK")</f>
        <v/>
      </c>
      <c r="FO6" s="140">
        <f>IF(FO7=0,"","RECHECK")</f>
        <v/>
      </c>
      <c r="FP6" s="140">
        <f>IF(FP7=0,"","RECHECK")</f>
        <v/>
      </c>
      <c r="FQ6" s="140">
        <f>IF(FQ7=0,"","RECHECK")</f>
        <v/>
      </c>
      <c r="FR6" s="140">
        <f>IF(FR7=0,"","RECHECK")</f>
        <v/>
      </c>
      <c r="FS6" s="140">
        <f>IF(FS7=0,"","RECHECK")</f>
        <v/>
      </c>
      <c r="FT6" s="140">
        <f>IF(FT7=0,"","RECHECK")</f>
        <v/>
      </c>
      <c r="FU6" s="140">
        <f>IF(FU7=0,"","RECHECK")</f>
        <v/>
      </c>
      <c r="FV6" s="140">
        <f>IF(FV7=0,"","RECHECK")</f>
        <v/>
      </c>
      <c r="FW6" s="140">
        <f>IF(FW7=0,"","RECHECK")</f>
        <v/>
      </c>
      <c r="FX6" s="140">
        <f>IF(FX7=0,"","RECHECK")</f>
        <v/>
      </c>
      <c r="FY6" s="140">
        <f>IF(FY7=0,"","RECHECK")</f>
        <v/>
      </c>
      <c r="FZ6" s="140">
        <f>IF(FZ7=0,"","RECHECK")</f>
        <v/>
      </c>
      <c r="GA6" s="140">
        <f>IF(GA7=0,"","RECHECK")</f>
        <v/>
      </c>
      <c r="GB6" s="140">
        <f>IF(GB7=0,"","RECHECK")</f>
        <v/>
      </c>
      <c r="GC6" s="140">
        <f>IF(GC7=0,"","RECHECK")</f>
        <v/>
      </c>
      <c r="GD6" s="140">
        <f>IF(GD7=0,"","RECHECK")</f>
        <v/>
      </c>
      <c r="GE6" s="140">
        <f>IF(GE7=0,"","RECHECK")</f>
        <v/>
      </c>
      <c r="GF6" s="140">
        <f>IF(GF7=0,"","RECHECK")</f>
        <v/>
      </c>
    </row>
    <row r="7" ht="14.25" customFormat="1" customHeight="1" s="72" thickBot="1" thickTop="1">
      <c r="A7" s="73" t="n"/>
      <c r="B7" s="837" t="n"/>
      <c r="C7" s="857" t="n"/>
      <c r="D7" s="857" t="n"/>
      <c r="E7" s="857" t="n"/>
      <c r="F7" s="858" t="n"/>
      <c r="G7" s="859">
        <f>SUBTOTAL(9,G10:G205)</f>
        <v/>
      </c>
      <c r="H7" s="860">
        <f>SUBTOTAL(9,H10:H205)</f>
        <v/>
      </c>
      <c r="I7" s="860">
        <f>SUBTOTAL(9,I10:I205)</f>
        <v/>
      </c>
      <c r="J7" s="860">
        <f>SUBTOTAL(9,J10:J205)</f>
        <v/>
      </c>
      <c r="K7" s="860">
        <f>SUBTOTAL(9,K10:K205)</f>
        <v/>
      </c>
      <c r="L7" s="860">
        <f>SUBTOTAL(9,L10:L205)</f>
        <v/>
      </c>
      <c r="M7" s="861">
        <f>SUBTOTAL(9,M10:M205)</f>
        <v/>
      </c>
      <c r="N7" s="861">
        <f>SUBTOTAL(9,N10:N205)</f>
        <v/>
      </c>
      <c r="O7" s="861">
        <f>SUBTOTAL(9,O10:O205)</f>
        <v/>
      </c>
      <c r="P7" s="861">
        <f>SUBTOTAL(9,P10:P205)</f>
        <v/>
      </c>
      <c r="Q7" s="861">
        <f>SUBTOTAL(9,Q10:Q205)</f>
        <v/>
      </c>
      <c r="R7" s="861">
        <f>SUBTOTAL(9,R10:R205)</f>
        <v/>
      </c>
      <c r="S7" s="861">
        <f>SUBTOTAL(9,S10:S205)</f>
        <v/>
      </c>
      <c r="T7" s="861">
        <f>SUBTOTAL(9,T10:T205)</f>
        <v/>
      </c>
      <c r="U7" s="861">
        <f>SUBTOTAL(9,U10:U205)</f>
        <v/>
      </c>
      <c r="V7" s="861">
        <f>SUBTOTAL(9,V10:V205)</f>
        <v/>
      </c>
      <c r="W7" s="861">
        <f>SUBTOTAL(9,W10:W205)</f>
        <v/>
      </c>
      <c r="X7" s="861">
        <f>SUBTOTAL(9,X10:X205)</f>
        <v/>
      </c>
      <c r="Y7" s="861">
        <f>SUBTOTAL(9,Y10:Y205)</f>
        <v/>
      </c>
      <c r="Z7" s="861">
        <f>SUBTOTAL(9,Z10:Z205)</f>
        <v/>
      </c>
      <c r="AA7" s="861">
        <f>SUBTOTAL(9,AA10:AA205)</f>
        <v/>
      </c>
      <c r="AB7" s="861">
        <f>SUBTOTAL(9,AB10:AB205)</f>
        <v/>
      </c>
      <c r="AC7" s="861">
        <f>SUBTOTAL(9,AC10:AC205)</f>
        <v/>
      </c>
      <c r="AD7" s="861">
        <f>SUBTOTAL(9,AD10:AD205)</f>
        <v/>
      </c>
      <c r="AE7" s="861">
        <f>SUBTOTAL(9,AE10:AE205)</f>
        <v/>
      </c>
      <c r="AF7" s="861">
        <f>SUBTOTAL(9,AF10:AF205)</f>
        <v/>
      </c>
      <c r="AG7" s="861">
        <f>SUBTOTAL(9,AG10:AG205)</f>
        <v/>
      </c>
      <c r="AH7" s="861">
        <f>SUBTOTAL(9,AH10:AH205)</f>
        <v/>
      </c>
      <c r="AI7" s="861">
        <f>SUBTOTAL(9,AI10:AI205)</f>
        <v/>
      </c>
      <c r="AJ7" s="861">
        <f>SUBTOTAL(9,AJ10:AJ205)</f>
        <v/>
      </c>
      <c r="AK7" s="861">
        <f>SUBTOTAL(9,AK10:AK205)</f>
        <v/>
      </c>
      <c r="AL7" s="861">
        <f>SUBTOTAL(9,AL10:AL205)</f>
        <v/>
      </c>
      <c r="AM7" s="861">
        <f>SUBTOTAL(9,AM10:AM205)</f>
        <v/>
      </c>
      <c r="AN7" s="861">
        <f>SUBTOTAL(9,AN10:AN205)</f>
        <v/>
      </c>
      <c r="AO7" s="861">
        <f>SUBTOTAL(9,AO10:AO205)</f>
        <v/>
      </c>
      <c r="AP7" s="861">
        <f>SUBTOTAL(9,AP10:AP205)</f>
        <v/>
      </c>
      <c r="AQ7" s="861">
        <f>SUBTOTAL(9,AQ10:AQ205)</f>
        <v/>
      </c>
      <c r="AR7" s="861">
        <f>SUBTOTAL(9,AR10:AR205)</f>
        <v/>
      </c>
      <c r="AS7" s="861">
        <f>SUBTOTAL(9,AS10:AS205)</f>
        <v/>
      </c>
      <c r="AT7" s="861">
        <f>SUBTOTAL(9,AT10:AT205)</f>
        <v/>
      </c>
      <c r="AU7" s="861">
        <f>SUBTOTAL(9,AU10:AU205)</f>
        <v/>
      </c>
      <c r="AV7" s="861">
        <f>SUBTOTAL(9,AV10:AV205)</f>
        <v/>
      </c>
      <c r="AW7" s="861">
        <f>SUBTOTAL(9,AW10:AW205)</f>
        <v/>
      </c>
      <c r="AX7" s="861">
        <f>SUBTOTAL(9,AX10:AX205)</f>
        <v/>
      </c>
      <c r="AY7" s="861">
        <f>SUBTOTAL(9,AY10:AY205)</f>
        <v/>
      </c>
      <c r="AZ7" s="861">
        <f>SUBTOTAL(9,AZ10:AZ205)</f>
        <v/>
      </c>
      <c r="BA7" s="861">
        <f>SUBTOTAL(9,BA10:BA205)</f>
        <v/>
      </c>
      <c r="BB7" s="861">
        <f>SUBTOTAL(9,BB10:BB205)</f>
        <v/>
      </c>
      <c r="BC7" s="861">
        <f>SUBTOTAL(9,BC10:BC205)</f>
        <v/>
      </c>
      <c r="BD7" s="861">
        <f>SUBTOTAL(9,BD10:BD205)</f>
        <v/>
      </c>
      <c r="BE7" s="861">
        <f>SUBTOTAL(9,BE10:BE205)</f>
        <v/>
      </c>
      <c r="BF7" s="861">
        <f>SUBTOTAL(9,BF10:BF205)</f>
        <v/>
      </c>
      <c r="BG7" s="861">
        <f>SUBTOTAL(9,BG10:BG205)</f>
        <v/>
      </c>
      <c r="BH7" s="861">
        <f>SUBTOTAL(9,BH10:BH205)</f>
        <v/>
      </c>
      <c r="BI7" s="861">
        <f>SUBTOTAL(9,BI10:BI205)</f>
        <v/>
      </c>
      <c r="BJ7" s="861">
        <f>SUBTOTAL(9,BJ10:BJ205)</f>
        <v/>
      </c>
      <c r="BK7" s="861">
        <f>SUBTOTAL(9,BK10:BK205)</f>
        <v/>
      </c>
      <c r="BL7" s="861">
        <f>SUBTOTAL(9,BL10:BL205)</f>
        <v/>
      </c>
      <c r="BM7" s="861">
        <f>SUBTOTAL(9,BM10:BM205)</f>
        <v/>
      </c>
      <c r="BN7" s="861">
        <f>SUBTOTAL(9,BN10:BN205)</f>
        <v/>
      </c>
      <c r="BO7" s="861">
        <f>SUBTOTAL(9,BO10:BO205)</f>
        <v/>
      </c>
      <c r="BP7" s="861">
        <f>SUBTOTAL(9,BP10:BP205)</f>
        <v/>
      </c>
      <c r="BQ7" s="861">
        <f>SUBTOTAL(9,BQ10:BQ205)</f>
        <v/>
      </c>
      <c r="BR7" s="861">
        <f>SUBTOTAL(9,BR10:BR205)</f>
        <v/>
      </c>
      <c r="BS7" s="861">
        <f>SUBTOTAL(9,BS10:BS205)</f>
        <v/>
      </c>
      <c r="BT7" s="861">
        <f>SUBTOTAL(9,BT10:BT205)</f>
        <v/>
      </c>
      <c r="BU7" s="861">
        <f>SUBTOTAL(9,BU10:BU205)</f>
        <v/>
      </c>
      <c r="BV7" s="861">
        <f>SUBTOTAL(9,BV10:BV205)</f>
        <v/>
      </c>
      <c r="BW7" s="861">
        <f>SUBTOTAL(9,BW10:BW205)</f>
        <v/>
      </c>
      <c r="BX7" s="861">
        <f>SUBTOTAL(9,BX10:BX205)</f>
        <v/>
      </c>
      <c r="BY7" s="861">
        <f>SUBTOTAL(9,BY10:BY205)</f>
        <v/>
      </c>
      <c r="BZ7" s="861">
        <f>SUBTOTAL(9,BZ10:BZ205)</f>
        <v/>
      </c>
      <c r="CA7" s="861">
        <f>SUBTOTAL(9,CA10:CA205)</f>
        <v/>
      </c>
      <c r="CB7" s="861">
        <f>SUBTOTAL(9,CB10:CB205)</f>
        <v/>
      </c>
      <c r="CC7" s="861">
        <f>SUBTOTAL(9,CC10:CC205)</f>
        <v/>
      </c>
      <c r="CD7" s="861">
        <f>SUBTOTAL(9,CD10:CD205)</f>
        <v/>
      </c>
      <c r="CE7" s="861">
        <f>SUBTOTAL(9,CE10:CE205)</f>
        <v/>
      </c>
      <c r="CF7" s="861">
        <f>SUBTOTAL(9,CF10:CF205)</f>
        <v/>
      </c>
      <c r="CG7" s="861">
        <f>SUBTOTAL(9,CG10:CG205)</f>
        <v/>
      </c>
      <c r="CH7" s="861">
        <f>SUBTOTAL(9,CH10:CH205)</f>
        <v/>
      </c>
      <c r="CI7" s="861">
        <f>SUBTOTAL(9,CI10:CI205)</f>
        <v/>
      </c>
      <c r="CJ7" s="861">
        <f>SUBTOTAL(9,CJ10:CJ205)</f>
        <v/>
      </c>
      <c r="CK7" s="861">
        <f>SUBTOTAL(9,CK10:CK205)</f>
        <v/>
      </c>
      <c r="CL7" s="861">
        <f>SUBTOTAL(9,CL10:CL205)</f>
        <v/>
      </c>
      <c r="CM7" s="861">
        <f>SUBTOTAL(9,CM10:CM205)</f>
        <v/>
      </c>
      <c r="CN7" s="861">
        <f>SUBTOTAL(9,CN10:CN205)</f>
        <v/>
      </c>
      <c r="CO7" s="861">
        <f>SUBTOTAL(9,CO10:CO205)</f>
        <v/>
      </c>
      <c r="CP7" s="861">
        <f>SUBTOTAL(9,CP10:CP205)</f>
        <v/>
      </c>
      <c r="CQ7" s="861">
        <f>SUBTOTAL(9,CQ10:CQ205)</f>
        <v/>
      </c>
      <c r="CR7" s="861">
        <f>SUBTOTAL(9,CR10:CR205)</f>
        <v/>
      </c>
      <c r="CS7" s="861">
        <f>SUBTOTAL(9,CS10:CS205)</f>
        <v/>
      </c>
      <c r="CT7" s="861">
        <f>SUBTOTAL(9,CT10:CT205)</f>
        <v/>
      </c>
      <c r="CU7" s="861">
        <f>SUBTOTAL(9,CU10:CU205)</f>
        <v/>
      </c>
      <c r="CV7" s="861">
        <f>SUBTOTAL(9,CV10:CV205)</f>
        <v/>
      </c>
      <c r="CW7" s="861">
        <f>SUBTOTAL(9,CW10:CW205)</f>
        <v/>
      </c>
      <c r="CX7" s="861">
        <f>SUBTOTAL(9,CX10:CX205)</f>
        <v/>
      </c>
      <c r="CY7" s="861">
        <f>SUBTOTAL(9,CY10:CY205)</f>
        <v/>
      </c>
      <c r="CZ7" s="861">
        <f>SUBTOTAL(9,CZ10:CZ205)</f>
        <v/>
      </c>
      <c r="DA7" s="861">
        <f>SUBTOTAL(9,DA10:DA205)</f>
        <v/>
      </c>
      <c r="DB7" s="861">
        <f>SUBTOTAL(9,DB10:DB205)</f>
        <v/>
      </c>
      <c r="DC7" s="861">
        <f>SUBTOTAL(9,DC10:DC205)</f>
        <v/>
      </c>
      <c r="DD7" s="861">
        <f>SUBTOTAL(9,DD10:DD205)</f>
        <v/>
      </c>
      <c r="DE7" s="861">
        <f>SUBTOTAL(9,DE10:DE205)</f>
        <v/>
      </c>
      <c r="DF7" s="861">
        <f>SUBTOTAL(9,DF10:DF205)</f>
        <v/>
      </c>
      <c r="DG7" s="861">
        <f>SUBTOTAL(9,DG10:DG205)</f>
        <v/>
      </c>
      <c r="DH7" s="861">
        <f>SUBTOTAL(9,DH10:DH205)</f>
        <v/>
      </c>
      <c r="DI7" s="861">
        <f>SUBTOTAL(9,DI10:DI205)</f>
        <v/>
      </c>
      <c r="DJ7" s="861">
        <f>SUBTOTAL(9,DJ10:DJ205)</f>
        <v/>
      </c>
      <c r="DK7" s="861">
        <f>SUBTOTAL(9,DK10:DK205)</f>
        <v/>
      </c>
      <c r="DL7" s="861">
        <f>SUBTOTAL(9,DL10:DL205)</f>
        <v/>
      </c>
      <c r="DM7" s="861">
        <f>SUBTOTAL(9,DM10:DM205)</f>
        <v/>
      </c>
      <c r="DN7" s="861">
        <f>SUBTOTAL(9,DN10:DN205)</f>
        <v/>
      </c>
      <c r="DO7" s="861">
        <f>SUBTOTAL(9,DO10:DO205)</f>
        <v/>
      </c>
      <c r="DP7" s="861">
        <f>SUBTOTAL(9,DP10:DP205)</f>
        <v/>
      </c>
      <c r="DQ7" s="861">
        <f>SUBTOTAL(9,DQ10:DQ205)</f>
        <v/>
      </c>
      <c r="DR7" s="861">
        <f>SUBTOTAL(9,DR10:DR205)</f>
        <v/>
      </c>
      <c r="DS7" s="861">
        <f>SUBTOTAL(9,DS10:DS205)</f>
        <v/>
      </c>
      <c r="DT7" s="861">
        <f>SUBTOTAL(9,DT10:DT205)</f>
        <v/>
      </c>
      <c r="DU7" s="861">
        <f>SUBTOTAL(9,DU10:DU205)</f>
        <v/>
      </c>
      <c r="DV7" s="861">
        <f>SUBTOTAL(9,DV10:DV205)</f>
        <v/>
      </c>
      <c r="DW7" s="861">
        <f>SUBTOTAL(9,DW10:DW205)</f>
        <v/>
      </c>
      <c r="DX7" s="861">
        <f>SUBTOTAL(9,DX10:DX205)</f>
        <v/>
      </c>
      <c r="DY7" s="861">
        <f>SUBTOTAL(9,DY10:DY205)</f>
        <v/>
      </c>
      <c r="DZ7" s="861">
        <f>SUBTOTAL(9,DZ10:DZ205)</f>
        <v/>
      </c>
      <c r="EA7" s="861">
        <f>SUBTOTAL(9,EA10:EA205)</f>
        <v/>
      </c>
      <c r="EB7" s="861">
        <f>SUBTOTAL(9,EB10:EB205)</f>
        <v/>
      </c>
      <c r="EC7" s="861">
        <f>SUBTOTAL(9,EC10:EC205)</f>
        <v/>
      </c>
      <c r="ED7" s="861">
        <f>SUBTOTAL(9,ED10:ED205)</f>
        <v/>
      </c>
      <c r="EE7" s="861">
        <f>SUBTOTAL(9,EE10:EE205)</f>
        <v/>
      </c>
      <c r="EF7" s="861">
        <f>SUBTOTAL(9,EF10:EF205)</f>
        <v/>
      </c>
      <c r="EG7" s="861">
        <f>SUBTOTAL(9,EG10:EG205)</f>
        <v/>
      </c>
      <c r="EH7" s="861">
        <f>SUBTOTAL(9,EH10:EH205)</f>
        <v/>
      </c>
      <c r="EI7" s="861">
        <f>SUBTOTAL(9,EI10:EI205)</f>
        <v/>
      </c>
      <c r="EJ7" s="861">
        <f>SUBTOTAL(9,EJ10:EJ205)</f>
        <v/>
      </c>
      <c r="EK7" s="861">
        <f>SUBTOTAL(9,EK10:EK205)</f>
        <v/>
      </c>
      <c r="EL7" s="861">
        <f>SUBTOTAL(9,EL10:EL205)</f>
        <v/>
      </c>
      <c r="EM7" s="861">
        <f>SUBTOTAL(9,EM10:EM205)</f>
        <v/>
      </c>
      <c r="EN7" s="861">
        <f>SUBTOTAL(9,EN10:EN205)</f>
        <v/>
      </c>
      <c r="EO7" s="861">
        <f>SUBTOTAL(9,EO10:EO205)</f>
        <v/>
      </c>
      <c r="EP7" s="861">
        <f>SUBTOTAL(9,EP10:EP205)</f>
        <v/>
      </c>
      <c r="EQ7" s="861">
        <f>SUBTOTAL(9,EQ10:EQ205)</f>
        <v/>
      </c>
      <c r="ER7" s="861">
        <f>SUBTOTAL(9,ER10:ER205)</f>
        <v/>
      </c>
      <c r="ES7" s="861">
        <f>SUBTOTAL(9,ES10:ES205)</f>
        <v/>
      </c>
      <c r="ET7" s="861">
        <f>SUBTOTAL(9,ET10:ET205)</f>
        <v/>
      </c>
      <c r="EU7" s="861">
        <f>SUBTOTAL(9,EU10:EU205)</f>
        <v/>
      </c>
      <c r="EV7" s="861">
        <f>SUBTOTAL(9,EV10:EV205)</f>
        <v/>
      </c>
      <c r="EW7" s="861">
        <f>SUBTOTAL(9,EW10:EW205)</f>
        <v/>
      </c>
      <c r="EX7" s="861">
        <f>SUBTOTAL(9,EX10:EX205)</f>
        <v/>
      </c>
      <c r="EY7" s="861">
        <f>SUBTOTAL(9,EY10:EY205)</f>
        <v/>
      </c>
      <c r="EZ7" s="861">
        <f>SUBTOTAL(9,EZ10:EZ205)</f>
        <v/>
      </c>
      <c r="FA7" s="861">
        <f>SUBTOTAL(9,FA10:FA205)</f>
        <v/>
      </c>
      <c r="FB7" s="861">
        <f>SUBTOTAL(9,FB10:FB205)</f>
        <v/>
      </c>
      <c r="FC7" s="861">
        <f>SUBTOTAL(9,FC10:FC205)</f>
        <v/>
      </c>
      <c r="FD7" s="861">
        <f>SUBTOTAL(9,FD10:FD205)</f>
        <v/>
      </c>
      <c r="FE7" s="861">
        <f>SUBTOTAL(9,FE10:FE205)</f>
        <v/>
      </c>
      <c r="FF7" s="861">
        <f>SUBTOTAL(9,FF10:FF205)</f>
        <v/>
      </c>
      <c r="FG7" s="861">
        <f>SUBTOTAL(9,FG10:FG205)</f>
        <v/>
      </c>
      <c r="FH7" s="861">
        <f>SUBTOTAL(9,FH10:FH205)</f>
        <v/>
      </c>
      <c r="FI7" s="861">
        <f>SUBTOTAL(9,FI10:FI205)</f>
        <v/>
      </c>
      <c r="FJ7" s="861">
        <f>SUBTOTAL(9,FJ10:FJ205)</f>
        <v/>
      </c>
      <c r="FK7" s="861">
        <f>SUBTOTAL(9,FK10:FK205)</f>
        <v/>
      </c>
      <c r="FL7" s="861">
        <f>SUBTOTAL(9,FL10:FL205)</f>
        <v/>
      </c>
      <c r="FM7" s="861">
        <f>SUBTOTAL(9,FM10:FM205)</f>
        <v/>
      </c>
      <c r="FN7" s="861">
        <f>SUBTOTAL(9,FN10:FN205)</f>
        <v/>
      </c>
      <c r="FO7" s="861">
        <f>SUBTOTAL(9,FO10:FO205)</f>
        <v/>
      </c>
      <c r="FP7" s="861">
        <f>SUBTOTAL(9,FP10:FP205)</f>
        <v/>
      </c>
      <c r="FQ7" s="861">
        <f>SUBTOTAL(9,FQ10:FQ205)</f>
        <v/>
      </c>
      <c r="FR7" s="861">
        <f>SUBTOTAL(9,FR10:FR205)</f>
        <v/>
      </c>
      <c r="FS7" s="861">
        <f>SUBTOTAL(9,FS10:FS205)</f>
        <v/>
      </c>
      <c r="FT7" s="861">
        <f>SUBTOTAL(9,FT10:FT205)</f>
        <v/>
      </c>
      <c r="FU7" s="861">
        <f>SUBTOTAL(9,FU10:FU205)</f>
        <v/>
      </c>
      <c r="FV7" s="861">
        <f>SUBTOTAL(9,FV10:FV205)</f>
        <v/>
      </c>
      <c r="FW7" s="861">
        <f>SUBTOTAL(9,FW10:FW205)</f>
        <v/>
      </c>
      <c r="FX7" s="861">
        <f>SUBTOTAL(9,FX10:FX205)</f>
        <v/>
      </c>
      <c r="FY7" s="861">
        <f>SUBTOTAL(9,FY10:FY205)</f>
        <v/>
      </c>
      <c r="FZ7" s="861">
        <f>SUBTOTAL(9,FZ10:FZ205)</f>
        <v/>
      </c>
      <c r="GA7" s="861">
        <f>SUBTOTAL(9,GA10:GA205)</f>
        <v/>
      </c>
      <c r="GB7" s="861">
        <f>SUBTOTAL(9,GB10:GB205)</f>
        <v/>
      </c>
      <c r="GC7" s="861">
        <f>SUBTOTAL(9,GC10:GC205)</f>
        <v/>
      </c>
      <c r="GD7" s="861">
        <f>SUBTOTAL(9,GD10:GD205)</f>
        <v/>
      </c>
      <c r="GE7" s="861">
        <f>SUBTOTAL(9,GE10:GE205)</f>
        <v/>
      </c>
      <c r="GF7" s="861">
        <f>SUBTOTAL(9,GF10:GF205)</f>
        <v/>
      </c>
    </row>
    <row r="8" ht="14.25" customFormat="1" customHeight="1" s="45" thickBot="1" thickTop="1">
      <c r="A8" s="71" t="inlineStr">
        <is>
          <t>NOTES</t>
        </is>
      </c>
      <c r="B8" s="862" t="n"/>
      <c r="C8" s="70" t="inlineStr">
        <is>
          <t>NET ACRES</t>
        </is>
      </c>
      <c r="D8" s="69" t="inlineStr">
        <is>
          <t>OWNERS</t>
        </is>
      </c>
      <c r="E8" s="68" t="inlineStr">
        <is>
          <t xml:space="preserve">TOTAL </t>
        </is>
      </c>
      <c r="F8" s="863" t="n"/>
      <c r="G8" s="864" t="n"/>
      <c r="H8" s="865" t="n"/>
      <c r="I8" s="865" t="n"/>
      <c r="J8" s="865" t="n"/>
      <c r="K8" s="865" t="n"/>
      <c r="L8" s="865" t="n"/>
      <c r="M8" s="865" t="n"/>
      <c r="N8" s="865" t="n"/>
      <c r="O8" s="865" t="n"/>
      <c r="P8" s="865" t="n"/>
      <c r="Q8" s="865" t="n"/>
      <c r="R8" s="865" t="n"/>
      <c r="S8" s="865" t="n"/>
      <c r="T8" s="865" t="n"/>
      <c r="U8" s="865" t="n"/>
      <c r="V8" s="865" t="n"/>
      <c r="W8" s="865" t="n"/>
      <c r="X8" s="865" t="n"/>
      <c r="Y8" s="865" t="n"/>
      <c r="Z8" s="865" t="n"/>
      <c r="AA8" s="865" t="n"/>
      <c r="AB8" s="865" t="n"/>
      <c r="AC8" s="865" t="n"/>
      <c r="AD8" s="865" t="n"/>
      <c r="AE8" s="865" t="n"/>
      <c r="AF8" s="865" t="n"/>
      <c r="AG8" s="865" t="n"/>
      <c r="AH8" s="865" t="n"/>
      <c r="AI8" s="865" t="n"/>
      <c r="AJ8" s="865" t="n"/>
      <c r="AK8" s="865" t="n"/>
      <c r="AL8" s="865" t="n"/>
      <c r="AM8" s="865" t="n"/>
      <c r="AN8" s="865" t="n"/>
      <c r="AO8" s="865" t="n"/>
      <c r="AP8" s="865" t="n"/>
      <c r="AQ8" s="865" t="n"/>
      <c r="AR8" s="865" t="n"/>
      <c r="AS8" s="865" t="n"/>
      <c r="AT8" s="865" t="n"/>
      <c r="AU8" s="865" t="n"/>
      <c r="AV8" s="865" t="n"/>
      <c r="AW8" s="865" t="n"/>
      <c r="AX8" s="865" t="n"/>
      <c r="AY8" s="865" t="n"/>
      <c r="AZ8" s="865" t="n"/>
      <c r="BA8" s="865" t="n"/>
      <c r="BB8" s="865" t="n"/>
      <c r="BC8" s="865" t="n"/>
      <c r="BD8" s="865" t="n"/>
      <c r="BE8" s="865" t="n"/>
      <c r="BF8" s="865" t="n"/>
      <c r="BG8" s="865" t="n"/>
      <c r="BH8" s="865" t="n"/>
      <c r="BI8" s="865" t="n"/>
      <c r="BJ8" s="865" t="n"/>
      <c r="BK8" s="865" t="n"/>
      <c r="BL8" s="865" t="n"/>
      <c r="BM8" s="865" t="n"/>
      <c r="BN8" s="865" t="n"/>
      <c r="BO8" s="865" t="n"/>
      <c r="BP8" s="865" t="n"/>
      <c r="BQ8" s="865" t="n"/>
      <c r="BR8" s="865" t="n"/>
      <c r="BS8" s="865" t="n"/>
      <c r="BT8" s="865" t="n"/>
      <c r="BU8" s="865" t="n"/>
      <c r="BV8" s="865" t="n"/>
      <c r="BW8" s="865" t="n"/>
      <c r="BX8" s="865" t="n"/>
      <c r="BY8" s="865" t="n"/>
      <c r="BZ8" s="865" t="n"/>
      <c r="CA8" s="865" t="n"/>
      <c r="CB8" s="865" t="n"/>
      <c r="CC8" s="865" t="n"/>
      <c r="CD8" s="865" t="n"/>
      <c r="CE8" s="865" t="n"/>
      <c r="CF8" s="865" t="n"/>
      <c r="CG8" s="865" t="n"/>
      <c r="CH8" s="865" t="n"/>
      <c r="CI8" s="865" t="n"/>
      <c r="CJ8" s="865" t="n"/>
      <c r="CK8" s="865" t="n"/>
      <c r="CL8" s="865" t="n"/>
      <c r="CM8" s="865" t="n"/>
      <c r="CN8" s="865" t="n"/>
      <c r="CO8" s="865" t="n"/>
      <c r="CP8" s="865" t="n"/>
      <c r="CQ8" s="865" t="n"/>
      <c r="CR8" s="865" t="n"/>
      <c r="CS8" s="865" t="n"/>
      <c r="CT8" s="865" t="n"/>
      <c r="CU8" s="865" t="n"/>
      <c r="CV8" s="865" t="n"/>
      <c r="CW8" s="865" t="n"/>
      <c r="CX8" s="865" t="n"/>
      <c r="CY8" s="865" t="n"/>
      <c r="CZ8" s="865" t="n"/>
      <c r="DA8" s="865" t="n"/>
      <c r="DB8" s="865" t="n"/>
      <c r="DC8" s="865" t="n"/>
      <c r="DD8" s="865" t="n"/>
      <c r="DE8" s="865" t="n"/>
      <c r="DF8" s="865" t="n"/>
      <c r="DG8" s="865" t="n"/>
      <c r="DH8" s="865" t="n"/>
      <c r="DI8" s="865" t="n"/>
      <c r="DJ8" s="865" t="n"/>
      <c r="DK8" s="865" t="n"/>
      <c r="DL8" s="865" t="n"/>
      <c r="DM8" s="865" t="n"/>
      <c r="DN8" s="865" t="n"/>
      <c r="DO8" s="865" t="n"/>
      <c r="DP8" s="865" t="n"/>
      <c r="DQ8" s="865" t="n"/>
      <c r="DR8" s="865" t="n"/>
      <c r="DS8" s="865" t="n"/>
      <c r="DT8" s="865" t="n"/>
      <c r="DU8" s="865" t="n"/>
      <c r="DV8" s="865" t="n"/>
      <c r="DW8" s="865" t="n"/>
      <c r="DX8" s="865" t="n"/>
      <c r="DY8" s="865" t="n"/>
      <c r="DZ8" s="865" t="n"/>
      <c r="EA8" s="865" t="n"/>
      <c r="EB8" s="865" t="n"/>
      <c r="EC8" s="865" t="n"/>
      <c r="ED8" s="865" t="n"/>
      <c r="EE8" s="865" t="n"/>
      <c r="EF8" s="865" t="n"/>
      <c r="EG8" s="865" t="n"/>
      <c r="EH8" s="865" t="n"/>
      <c r="EI8" s="865" t="n"/>
      <c r="EJ8" s="865" t="n"/>
      <c r="EK8" s="865" t="n"/>
      <c r="EL8" s="865" t="n"/>
      <c r="EM8" s="865" t="n"/>
      <c r="EN8" s="865" t="n"/>
      <c r="EO8" s="865" t="n"/>
      <c r="EP8" s="865" t="n"/>
      <c r="EQ8" s="865" t="n"/>
      <c r="ER8" s="865" t="n"/>
      <c r="ES8" s="865" t="n"/>
      <c r="ET8" s="865" t="n"/>
      <c r="EU8" s="865" t="n"/>
      <c r="EV8" s="865" t="n"/>
      <c r="EW8" s="865" t="n"/>
      <c r="EX8" s="865" t="n"/>
      <c r="EY8" s="865" t="n"/>
      <c r="EZ8" s="865" t="n"/>
      <c r="FA8" s="865" t="n"/>
      <c r="FB8" s="865" t="n"/>
      <c r="FC8" s="865" t="n"/>
      <c r="FD8" s="865" t="n"/>
      <c r="FE8" s="865" t="n"/>
      <c r="FF8" s="865" t="n"/>
      <c r="FG8" s="865" t="n"/>
      <c r="FH8" s="865" t="n"/>
      <c r="FI8" s="865" t="n"/>
      <c r="FJ8" s="865" t="n"/>
      <c r="FK8" s="865" t="n"/>
      <c r="FL8" s="865" t="n"/>
      <c r="FM8" s="865" t="n"/>
      <c r="FN8" s="865" t="n"/>
      <c r="FO8" s="865" t="n"/>
      <c r="FP8" s="865" t="n"/>
      <c r="FQ8" s="865" t="n"/>
      <c r="FR8" s="865" t="n"/>
      <c r="FS8" s="865" t="n"/>
      <c r="FT8" s="865" t="n"/>
      <c r="FU8" s="865" t="n"/>
      <c r="FV8" s="865" t="n"/>
      <c r="FW8" s="865" t="n"/>
      <c r="FX8" s="865" t="n"/>
      <c r="FY8" s="865" t="n"/>
      <c r="FZ8" s="865" t="n"/>
      <c r="GA8" s="865" t="n"/>
      <c r="GB8" s="865" t="n"/>
      <c r="GC8" s="865" t="n"/>
      <c r="GD8" s="865" t="n"/>
      <c r="GE8" s="865" t="n"/>
      <c r="GF8" s="865" t="n"/>
    </row>
    <row r="9" ht="12.75" customFormat="1" customHeight="1" s="59" thickTop="1">
      <c r="A9" s="67" t="n"/>
      <c r="B9" s="66" t="n"/>
      <c r="C9" s="64" t="n"/>
      <c r="D9" s="65" t="inlineStr"/>
      <c r="E9" s="64" t="n"/>
      <c r="F9" s="866" t="n"/>
      <c r="G9" s="867" t="n"/>
      <c r="H9" s="868" t="n"/>
      <c r="I9" s="869" t="n"/>
      <c r="J9" s="869" t="n"/>
      <c r="K9" s="869" t="n"/>
      <c r="L9" s="869" t="n"/>
      <c r="M9" s="870" t="n"/>
      <c r="N9" s="870" t="n"/>
      <c r="O9" s="870" t="n"/>
      <c r="P9" s="870" t="n"/>
      <c r="Q9" s="870" t="n"/>
      <c r="R9" s="870" t="n"/>
      <c r="S9" s="870" t="n"/>
      <c r="T9" s="870" t="n"/>
      <c r="U9" s="870" t="n"/>
      <c r="V9" s="870" t="n"/>
      <c r="W9" s="870" t="n"/>
      <c r="X9" s="870" t="n"/>
      <c r="Y9" s="870" t="n"/>
      <c r="Z9" s="870" t="n"/>
      <c r="AA9" s="870" t="n"/>
      <c r="AB9" s="870" t="n"/>
      <c r="AC9" s="870" t="n"/>
      <c r="AD9" s="870" t="n"/>
      <c r="AE9" s="870" t="n"/>
      <c r="AF9" s="870" t="n"/>
      <c r="AG9" s="870" t="n"/>
      <c r="AH9" s="870" t="n"/>
      <c r="AI9" s="870" t="n"/>
      <c r="AJ9" s="870" t="n"/>
      <c r="AK9" s="870" t="n"/>
      <c r="AL9" s="870" t="n"/>
      <c r="AM9" s="870" t="n"/>
      <c r="AN9" s="870" t="n"/>
      <c r="AO9" s="871" t="n"/>
      <c r="AP9" s="871" t="n"/>
      <c r="AQ9" s="870" t="n"/>
      <c r="AR9" s="870" t="n"/>
      <c r="AS9" s="870" t="n"/>
      <c r="AT9" s="870" t="n"/>
      <c r="AU9" s="870" t="n"/>
      <c r="AV9" s="870" t="n"/>
      <c r="AW9" s="870" t="n"/>
      <c r="AX9" s="870" t="n"/>
      <c r="AY9" s="870" t="n"/>
      <c r="AZ9" s="870" t="n"/>
      <c r="BA9" s="870" t="n"/>
      <c r="BB9" s="870" t="n"/>
      <c r="BC9" s="870" t="n"/>
      <c r="BD9" s="870" t="n"/>
      <c r="BE9" s="870" t="n"/>
      <c r="BF9" s="870" t="n"/>
      <c r="BG9" s="870" t="n"/>
      <c r="BH9" s="870" t="n"/>
      <c r="BI9" s="870" t="n"/>
      <c r="BJ9" s="870" t="n"/>
      <c r="BK9" s="870" t="n"/>
      <c r="BL9" s="870" t="n"/>
      <c r="BM9" s="870" t="n"/>
      <c r="BN9" s="870" t="n"/>
      <c r="BO9" s="870" t="n"/>
      <c r="BP9" s="870" t="n"/>
      <c r="BQ9" s="870" t="n"/>
      <c r="BR9" s="870" t="n"/>
      <c r="BS9" s="870" t="n"/>
      <c r="BT9" s="870" t="n"/>
      <c r="BU9" s="870" t="n"/>
      <c r="BV9" s="870" t="n"/>
      <c r="BW9" s="870" t="n"/>
      <c r="BX9" s="870" t="n"/>
      <c r="BY9" s="870" t="n"/>
      <c r="BZ9" s="870" t="n"/>
      <c r="CA9" s="870" t="n"/>
      <c r="CB9" s="870" t="n"/>
      <c r="CC9" s="870" t="n"/>
      <c r="CD9" s="870" t="n"/>
      <c r="CE9" s="870" t="n"/>
      <c r="CF9" s="870" t="n"/>
      <c r="CG9" s="870" t="n"/>
      <c r="CH9" s="870" t="n"/>
      <c r="CI9" s="870" t="n"/>
      <c r="CJ9" s="870" t="n"/>
      <c r="CK9" s="870" t="n"/>
      <c r="CL9" s="870" t="n"/>
      <c r="CM9" s="870" t="n"/>
      <c r="CN9" s="870" t="n"/>
      <c r="CO9" s="870" t="n"/>
      <c r="CP9" s="870" t="n"/>
      <c r="CQ9" s="870" t="n"/>
      <c r="CR9" s="870" t="n"/>
      <c r="CS9" s="870" t="n"/>
      <c r="CT9" s="870" t="n"/>
      <c r="CU9" s="870" t="n"/>
      <c r="CV9" s="870" t="n"/>
      <c r="CW9" s="870" t="n"/>
      <c r="CX9" s="870" t="n"/>
      <c r="CY9" s="870" t="n"/>
      <c r="CZ9" s="870" t="n"/>
      <c r="DA9" s="870" t="n"/>
      <c r="DB9" s="870" t="n"/>
      <c r="DC9" s="870" t="n"/>
      <c r="DD9" s="870" t="n"/>
      <c r="DE9" s="870" t="n"/>
      <c r="DF9" s="870" t="n"/>
      <c r="DG9" s="870" t="n"/>
      <c r="DH9" s="870" t="n"/>
      <c r="DI9" s="870" t="n"/>
      <c r="DJ9" s="870" t="n"/>
      <c r="DK9" s="870" t="n"/>
      <c r="DL9" s="870" t="n"/>
      <c r="DM9" s="870" t="n"/>
      <c r="DN9" s="870" t="n"/>
      <c r="DO9" s="870" t="n"/>
      <c r="DP9" s="870" t="n"/>
      <c r="DQ9" s="870" t="n"/>
      <c r="DR9" s="870" t="n"/>
      <c r="DS9" s="870" t="n"/>
      <c r="DT9" s="870" t="n"/>
      <c r="DU9" s="870" t="n"/>
      <c r="DV9" s="870" t="n"/>
      <c r="DW9" s="870" t="n"/>
      <c r="DX9" s="870" t="n"/>
      <c r="DY9" s="870" t="n"/>
      <c r="DZ9" s="870" t="n"/>
      <c r="EA9" s="870" t="n"/>
      <c r="EB9" s="870" t="n"/>
      <c r="EC9" s="870" t="n"/>
      <c r="ED9" s="870" t="n"/>
      <c r="EE9" s="870" t="n"/>
      <c r="EF9" s="870" t="n"/>
      <c r="EG9" s="870" t="n"/>
      <c r="EH9" s="870" t="n"/>
      <c r="EI9" s="870" t="n"/>
      <c r="EJ9" s="870" t="n"/>
      <c r="EK9" s="870" t="n"/>
      <c r="EL9" s="870" t="n"/>
      <c r="EM9" s="870" t="n"/>
      <c r="EN9" s="870" t="n"/>
      <c r="EO9" s="870" t="n"/>
      <c r="EP9" s="870" t="n"/>
      <c r="EQ9" s="870" t="n"/>
      <c r="ER9" s="870" t="n"/>
      <c r="ES9" s="870" t="n"/>
      <c r="ET9" s="870" t="n"/>
      <c r="EU9" s="870" t="n"/>
      <c r="EV9" s="870" t="n"/>
      <c r="EW9" s="870" t="n"/>
      <c r="EX9" s="870" t="n"/>
      <c r="EY9" s="870" t="n"/>
      <c r="EZ9" s="870" t="n"/>
      <c r="FA9" s="870" t="n"/>
      <c r="FB9" s="870" t="n"/>
      <c r="FC9" s="870" t="n"/>
      <c r="FD9" s="870" t="n"/>
      <c r="FE9" s="870" t="n"/>
      <c r="FF9" s="870" t="n"/>
      <c r="FG9" s="870" t="n"/>
      <c r="FH9" s="870" t="n"/>
      <c r="FI9" s="870" t="n"/>
      <c r="FJ9" s="870" t="n"/>
      <c r="FK9" s="870" t="n"/>
      <c r="FL9" s="870" t="n"/>
      <c r="FM9" s="870" t="n"/>
      <c r="FN9" s="870" t="n"/>
      <c r="FO9" s="870" t="n"/>
      <c r="FP9" s="870" t="n"/>
      <c r="FQ9" s="870" t="n"/>
      <c r="FR9" s="870" t="n"/>
      <c r="FS9" s="870" t="n"/>
      <c r="FT9" s="870" t="n"/>
      <c r="FU9" s="870" t="n"/>
      <c r="FV9" s="870" t="n"/>
      <c r="FW9" s="870" t="n"/>
      <c r="FX9" s="870" t="n"/>
      <c r="FY9" s="870" t="n"/>
      <c r="FZ9" s="870" t="n"/>
      <c r="GA9" s="870" t="n"/>
      <c r="GB9" s="870" t="n"/>
      <c r="GC9" s="870" t="n"/>
      <c r="GD9" s="870" t="n"/>
      <c r="GE9" s="870" t="n"/>
      <c r="GF9" s="870" t="n"/>
    </row>
    <row r="10" customFormat="1" s="872">
      <c r="A10" s="57" t="n"/>
      <c r="B10" s="56" t="n"/>
      <c r="C10" s="55">
        <f>E10*$D$5</f>
        <v/>
      </c>
      <c r="D10" s="145" t="inlineStr">
        <is>
          <t>United States of America</t>
        </is>
      </c>
      <c r="E10" s="55">
        <f>SUM(G10:GF10)</f>
        <v/>
      </c>
      <c r="F10" s="873" t="n"/>
      <c r="G10" s="874" t="n">
        <v>1</v>
      </c>
      <c r="H10" s="874" t="n">
        <v>-1</v>
      </c>
      <c r="I10" s="875" t="n"/>
      <c r="J10" s="874" t="n"/>
      <c r="K10" s="874" t="n"/>
      <c r="L10" s="874" t="n"/>
      <c r="M10" s="876" t="n"/>
      <c r="N10" s="876" t="n"/>
      <c r="O10" s="876" t="n"/>
      <c r="P10" s="876" t="n"/>
      <c r="Q10" s="876" t="n"/>
      <c r="R10" s="876" t="n"/>
      <c r="S10" s="876" t="n"/>
      <c r="T10" s="876" t="n"/>
      <c r="U10" s="876" t="n"/>
      <c r="V10" s="876" t="n"/>
      <c r="W10" s="876" t="n"/>
      <c r="X10" s="876" t="n"/>
      <c r="Y10" s="876" t="n"/>
      <c r="Z10" s="876" t="n"/>
      <c r="AA10" s="876" t="n"/>
      <c r="AB10" s="876" t="n"/>
      <c r="AC10" s="876" t="n"/>
      <c r="AD10" s="876" t="n"/>
      <c r="AE10" s="876" t="n"/>
      <c r="AF10" s="876" t="n"/>
      <c r="AG10" s="876" t="n"/>
      <c r="AH10" s="876" t="n"/>
      <c r="AI10" s="876" t="n"/>
      <c r="AJ10" s="876" t="n"/>
      <c r="AK10" s="876" t="n"/>
      <c r="AL10" s="876" t="n"/>
      <c r="AM10" s="876" t="n"/>
      <c r="AN10" s="876" t="n"/>
      <c r="AO10" s="877" t="n"/>
      <c r="AP10" s="877" t="n"/>
      <c r="AQ10" s="876" t="n"/>
      <c r="AR10" s="876" t="n"/>
      <c r="AS10" s="876" t="n"/>
      <c r="AT10" s="876" t="n"/>
      <c r="AU10" s="876" t="n"/>
      <c r="AV10" s="876" t="n"/>
      <c r="AW10" s="876" t="n"/>
      <c r="AX10" s="876" t="n"/>
      <c r="AY10" s="876" t="n"/>
      <c r="AZ10" s="876" t="n"/>
      <c r="BA10" s="876" t="n"/>
      <c r="BB10" s="876" t="n"/>
      <c r="BC10" s="876" t="n"/>
      <c r="BD10" s="876" t="n"/>
      <c r="BE10" s="876" t="n"/>
      <c r="BF10" s="876" t="n"/>
      <c r="BG10" s="876" t="n"/>
      <c r="BH10" s="876" t="n"/>
      <c r="BI10" s="878" t="n"/>
      <c r="BJ10" s="878" t="n"/>
      <c r="BK10" s="878" t="n"/>
      <c r="BL10" s="878" t="n"/>
      <c r="BM10" s="878" t="n"/>
      <c r="BN10" s="878" t="n"/>
      <c r="BO10" s="878" t="n"/>
      <c r="BP10" s="878" t="n"/>
      <c r="BQ10" s="878" t="n"/>
      <c r="BR10" s="878" t="n"/>
      <c r="BS10" s="878" t="n"/>
      <c r="BT10" s="878" t="n"/>
      <c r="BU10" s="878" t="n"/>
      <c r="BV10" s="878" t="n"/>
      <c r="BW10" s="878" t="n"/>
      <c r="BX10" s="878" t="n"/>
      <c r="BY10" s="878" t="n"/>
      <c r="BZ10" s="878" t="n"/>
      <c r="CA10" s="878" t="n"/>
      <c r="CB10" s="878" t="n"/>
      <c r="CC10" s="878" t="n"/>
      <c r="CD10" s="878" t="n"/>
      <c r="CE10" s="878" t="n"/>
      <c r="CF10" s="878" t="n"/>
      <c r="CG10" s="878" t="n"/>
      <c r="CH10" s="878" t="n"/>
      <c r="CI10" s="878" t="n"/>
      <c r="CJ10" s="878" t="n"/>
      <c r="CK10" s="878" t="n"/>
      <c r="CL10" s="878" t="n"/>
      <c r="CM10" s="878" t="n"/>
      <c r="CN10" s="878" t="n"/>
      <c r="CO10" s="878" t="n"/>
      <c r="CP10" s="878" t="n"/>
      <c r="CQ10" s="878" t="n"/>
      <c r="CR10" s="878" t="n"/>
      <c r="CS10" s="878" t="n"/>
      <c r="CT10" s="878" t="n"/>
      <c r="CU10" s="878" t="n"/>
      <c r="CV10" s="878" t="n"/>
      <c r="CW10" s="878" t="n"/>
      <c r="CX10" s="878" t="n"/>
      <c r="CY10" s="878" t="n"/>
      <c r="CZ10" s="878" t="n"/>
      <c r="DA10" s="878" t="n"/>
      <c r="DB10" s="878" t="n"/>
      <c r="DC10" s="878" t="n"/>
      <c r="DD10" s="878" t="n"/>
      <c r="DE10" s="878" t="n"/>
      <c r="DF10" s="878" t="n"/>
      <c r="DG10" s="878" t="n"/>
      <c r="DH10" s="878" t="n"/>
      <c r="DI10" s="878" t="n"/>
      <c r="DJ10" s="878" t="n"/>
      <c r="DK10" s="878" t="n"/>
      <c r="DL10" s="878" t="n"/>
      <c r="DM10" s="878" t="n"/>
      <c r="DN10" s="878" t="n"/>
      <c r="DO10" s="878" t="n"/>
      <c r="DP10" s="878" t="n"/>
      <c r="DQ10" s="878" t="n"/>
      <c r="DR10" s="878" t="n"/>
      <c r="DS10" s="878" t="n"/>
      <c r="DT10" s="878" t="n"/>
      <c r="DU10" s="878" t="n"/>
      <c r="DV10" s="878" t="n"/>
      <c r="DW10" s="878" t="n"/>
      <c r="DX10" s="878" t="n"/>
      <c r="DY10" s="878" t="n"/>
      <c r="DZ10" s="878" t="n"/>
      <c r="EA10" s="878" t="n"/>
      <c r="EB10" s="878" t="n"/>
      <c r="EC10" s="878" t="n"/>
      <c r="ED10" s="878" t="n"/>
      <c r="EE10" s="878" t="n"/>
      <c r="EF10" s="878" t="n"/>
      <c r="EG10" s="878" t="n"/>
      <c r="EH10" s="878" t="n"/>
      <c r="EI10" s="878" t="n"/>
      <c r="EJ10" s="878" t="n"/>
      <c r="EK10" s="878" t="n"/>
      <c r="EL10" s="878" t="n"/>
      <c r="EM10" s="878" t="n"/>
      <c r="EN10" s="878" t="n"/>
      <c r="EO10" s="878" t="n"/>
      <c r="EP10" s="878" t="n"/>
      <c r="EQ10" s="878" t="n"/>
      <c r="ER10" s="878" t="n"/>
      <c r="ES10" s="878" t="n"/>
      <c r="ET10" s="878" t="n"/>
      <c r="EU10" s="878" t="n"/>
      <c r="EV10" s="878" t="n"/>
      <c r="EW10" s="878" t="n"/>
      <c r="EX10" s="878" t="n"/>
      <c r="EY10" s="878" t="n"/>
      <c r="EZ10" s="878" t="n"/>
      <c r="FA10" s="878" t="n"/>
      <c r="FB10" s="878" t="n"/>
      <c r="FC10" s="878" t="n"/>
      <c r="FD10" s="878" t="n"/>
      <c r="FE10" s="878" t="n"/>
      <c r="FF10" s="878" t="n"/>
      <c r="FG10" s="878" t="n"/>
      <c r="FH10" s="878" t="n"/>
      <c r="FI10" s="878" t="n"/>
      <c r="FJ10" s="878" t="n"/>
      <c r="FK10" s="878" t="n"/>
      <c r="FL10" s="878" t="n"/>
      <c r="FM10" s="878" t="n"/>
      <c r="FN10" s="878" t="n"/>
      <c r="FO10" s="878" t="n"/>
      <c r="FP10" s="878" t="n"/>
      <c r="FQ10" s="878" t="n"/>
      <c r="FR10" s="878" t="n"/>
      <c r="FS10" s="878" t="n"/>
      <c r="FT10" s="878" t="n"/>
      <c r="FU10" s="878" t="n"/>
      <c r="FV10" s="878" t="n"/>
      <c r="FW10" s="878" t="n"/>
      <c r="FX10" s="878" t="n"/>
      <c r="FY10" s="878" t="n"/>
      <c r="FZ10" s="878" t="n"/>
      <c r="GA10" s="878" t="n"/>
      <c r="GB10" s="878" t="n"/>
      <c r="GC10" s="878" t="n"/>
      <c r="GD10" s="878" t="n"/>
      <c r="GE10" s="878" t="n"/>
      <c r="GF10" s="878" t="n"/>
    </row>
    <row r="11" customFormat="1" s="872">
      <c r="A11" s="39" t="n"/>
      <c r="B11" s="56" t="n"/>
      <c r="C11" s="100">
        <f>E11*$D$5</f>
        <v/>
      </c>
      <c r="D11" s="145" t="inlineStr">
        <is>
          <t>Roy A. Garrison</t>
        </is>
      </c>
      <c r="E11" s="100">
        <f>SUM(G11:GF11)</f>
        <v/>
      </c>
      <c r="F11" s="873" t="n"/>
      <c r="G11" s="874" t="n"/>
      <c r="H11" s="874" t="n">
        <v>1</v>
      </c>
      <c r="I11" s="874" t="n">
        <v>-1</v>
      </c>
      <c r="J11" s="874" t="n"/>
      <c r="K11" s="874" t="n"/>
      <c r="L11" s="874" t="n"/>
      <c r="M11" s="876" t="n"/>
      <c r="N11" s="876" t="n"/>
      <c r="O11" s="876" t="n"/>
      <c r="P11" s="876" t="n"/>
      <c r="Q11" s="876" t="n"/>
      <c r="R11" s="876" t="n"/>
      <c r="S11" s="876" t="n"/>
      <c r="T11" s="876" t="n"/>
      <c r="U11" s="876" t="n"/>
      <c r="V11" s="876" t="n"/>
      <c r="W11" s="876" t="n"/>
      <c r="X11" s="876" t="n"/>
      <c r="Y11" s="876" t="n"/>
      <c r="Z11" s="876" t="n"/>
      <c r="AA11" s="876" t="n"/>
      <c r="AB11" s="876" t="n"/>
      <c r="AC11" s="876" t="n"/>
      <c r="AD11" s="876" t="n"/>
      <c r="AE11" s="876" t="n"/>
      <c r="AF11" s="876" t="n"/>
      <c r="AG11" s="876" t="n"/>
      <c r="AH11" s="876" t="n"/>
      <c r="AI11" s="876" t="n"/>
      <c r="AJ11" s="876" t="n"/>
      <c r="AK11" s="876" t="n"/>
      <c r="AL11" s="876" t="n"/>
      <c r="AM11" s="876" t="n"/>
      <c r="AN11" s="876" t="n"/>
      <c r="AO11" s="877" t="n"/>
      <c r="AP11" s="877" t="n"/>
      <c r="AQ11" s="876" t="n"/>
      <c r="AR11" s="876" t="n"/>
      <c r="AS11" s="877" t="n"/>
      <c r="AT11" s="876" t="n"/>
      <c r="AU11" s="876" t="n"/>
      <c r="AV11" s="876" t="n"/>
      <c r="AW11" s="876" t="n"/>
      <c r="AX11" s="876" t="n"/>
      <c r="AY11" s="876" t="n"/>
      <c r="AZ11" s="876" t="n"/>
      <c r="BA11" s="876" t="n"/>
      <c r="BB11" s="876" t="n"/>
      <c r="BC11" s="876" t="n"/>
      <c r="BD11" s="876" t="n"/>
      <c r="BE11" s="876" t="n"/>
      <c r="BF11" s="876" t="n"/>
      <c r="BG11" s="876" t="n"/>
      <c r="BH11" s="876" t="n"/>
      <c r="BI11" s="878" t="n"/>
      <c r="BJ11" s="878" t="n"/>
      <c r="BK11" s="878" t="n"/>
      <c r="BL11" s="878" t="n"/>
      <c r="BM11" s="878" t="n"/>
      <c r="BN11" s="878" t="n"/>
      <c r="BO11" s="878" t="n"/>
      <c r="BP11" s="878" t="n"/>
      <c r="BQ11" s="878" t="n"/>
      <c r="BR11" s="878" t="n"/>
      <c r="BS11" s="878" t="n"/>
      <c r="BT11" s="878" t="n"/>
      <c r="BU11" s="878" t="n"/>
      <c r="BV11" s="878" t="n"/>
      <c r="BW11" s="878" t="n"/>
      <c r="BX11" s="878" t="n"/>
      <c r="BY11" s="878" t="n"/>
      <c r="BZ11" s="878" t="n"/>
      <c r="CA11" s="878" t="n"/>
      <c r="CB11" s="878" t="n"/>
      <c r="CC11" s="878" t="n"/>
      <c r="CD11" s="878" t="n"/>
      <c r="CE11" s="878" t="n"/>
      <c r="CF11" s="878" t="n"/>
      <c r="CG11" s="878" t="n"/>
      <c r="CH11" s="878" t="n"/>
      <c r="CI11" s="878" t="n"/>
      <c r="CJ11" s="878" t="n"/>
      <c r="CK11" s="878" t="n"/>
      <c r="CL11" s="878" t="n"/>
      <c r="CM11" s="878" t="n"/>
      <c r="CN11" s="878" t="n"/>
      <c r="CO11" s="878" t="n"/>
      <c r="CP11" s="878" t="n"/>
      <c r="CQ11" s="878" t="n"/>
      <c r="CR11" s="878" t="n"/>
      <c r="CS11" s="878" t="n"/>
      <c r="CT11" s="878" t="n"/>
      <c r="CU11" s="878" t="n"/>
      <c r="CV11" s="878" t="n"/>
      <c r="CW11" s="878" t="n"/>
      <c r="CX11" s="878" t="n"/>
      <c r="CY11" s="878" t="n"/>
      <c r="CZ11" s="878" t="n"/>
      <c r="DA11" s="878" t="n"/>
      <c r="DB11" s="878" t="n"/>
      <c r="DC11" s="878" t="n"/>
      <c r="DD11" s="878" t="n"/>
      <c r="DE11" s="878" t="n"/>
      <c r="DF11" s="878" t="n"/>
      <c r="DG11" s="878" t="n"/>
      <c r="DH11" s="878" t="n"/>
      <c r="DI11" s="878" t="n"/>
      <c r="DJ11" s="878" t="n"/>
      <c r="DK11" s="878" t="n"/>
      <c r="DL11" s="878" t="n"/>
      <c r="DM11" s="878" t="n"/>
      <c r="DN11" s="878" t="n"/>
      <c r="DO11" s="878" t="n"/>
      <c r="DP11" s="878" t="n"/>
      <c r="DQ11" s="878" t="n"/>
      <c r="DR11" s="878" t="n"/>
      <c r="DS11" s="878" t="n"/>
      <c r="DT11" s="878" t="n"/>
      <c r="DU11" s="878" t="n"/>
      <c r="DV11" s="878" t="n"/>
      <c r="DW11" s="878" t="n"/>
      <c r="DX11" s="878" t="n"/>
      <c r="DY11" s="878" t="n"/>
      <c r="DZ11" s="878" t="n"/>
      <c r="EA11" s="878" t="n"/>
      <c r="EB11" s="878" t="n"/>
      <c r="EC11" s="878" t="n"/>
      <c r="ED11" s="878" t="n"/>
      <c r="EE11" s="878" t="n"/>
      <c r="EF11" s="878" t="n"/>
      <c r="EG11" s="878" t="n"/>
      <c r="EH11" s="878" t="n"/>
      <c r="EI11" s="878" t="n"/>
      <c r="EJ11" s="878" t="n"/>
      <c r="EK11" s="878" t="n"/>
      <c r="EL11" s="878" t="n"/>
      <c r="EM11" s="878" t="n"/>
      <c r="EN11" s="878" t="n"/>
      <c r="EO11" s="878" t="n"/>
      <c r="EP11" s="878" t="n"/>
      <c r="EQ11" s="878" t="n"/>
      <c r="ER11" s="878" t="n"/>
      <c r="ES11" s="878" t="n"/>
      <c r="ET11" s="878" t="n"/>
      <c r="EU11" s="878" t="n"/>
      <c r="EV11" s="878" t="n"/>
      <c r="EW11" s="878" t="n"/>
      <c r="EX11" s="878" t="n"/>
      <c r="EY11" s="878" t="n"/>
      <c r="EZ11" s="878" t="n"/>
      <c r="FA11" s="878" t="n"/>
      <c r="FB11" s="878" t="n"/>
      <c r="FC11" s="878" t="n"/>
      <c r="FD11" s="878" t="n"/>
      <c r="FE11" s="878" t="n"/>
      <c r="FF11" s="878" t="n"/>
      <c r="FG11" s="878" t="n"/>
      <c r="FH11" s="878" t="n"/>
      <c r="FI11" s="878" t="n"/>
      <c r="FJ11" s="878" t="n"/>
      <c r="FK11" s="878" t="n"/>
      <c r="FL11" s="878" t="n"/>
      <c r="FM11" s="878" t="n"/>
      <c r="FN11" s="878" t="n"/>
      <c r="FO11" s="878" t="n"/>
      <c r="FP11" s="878" t="n"/>
      <c r="FQ11" s="878" t="n"/>
      <c r="FR11" s="878" t="n"/>
      <c r="FS11" s="878" t="n"/>
      <c r="FT11" s="878" t="n"/>
      <c r="FU11" s="878" t="n"/>
      <c r="FV11" s="878" t="n"/>
      <c r="FW11" s="878" t="n"/>
      <c r="FX11" s="878" t="n"/>
      <c r="FY11" s="878" t="n"/>
      <c r="FZ11" s="878" t="n"/>
      <c r="GA11" s="878" t="n"/>
      <c r="GB11" s="878" t="n"/>
      <c r="GC11" s="878" t="n"/>
      <c r="GD11" s="878" t="n"/>
      <c r="GE11" s="878" t="n"/>
      <c r="GF11" s="878" t="n"/>
    </row>
    <row r="12" ht="24" customFormat="1" customHeight="1" s="872">
      <c r="A12" s="39" t="n"/>
      <c r="B12" s="56" t="n"/>
      <c r="C12" s="100">
        <f>E12*$D$5</f>
        <v/>
      </c>
      <c r="D12" s="145" t="inlineStr">
        <is>
          <t>R. L. Trammell, as Sheriff of Roger Mills County, State of Oklahoma</t>
        </is>
      </c>
      <c r="E12" s="100">
        <f>SUM(G12:GF12)</f>
        <v/>
      </c>
      <c r="F12" s="873" t="n"/>
      <c r="G12" s="874" t="n"/>
      <c r="H12" s="874" t="n"/>
      <c r="I12" s="874" t="n">
        <v>0</v>
      </c>
      <c r="J12" s="874" t="n">
        <v>0</v>
      </c>
      <c r="K12" s="874" t="n"/>
      <c r="L12" s="874" t="n"/>
      <c r="M12" s="876" t="n"/>
      <c r="N12" s="876" t="n"/>
      <c r="O12" s="876" t="n"/>
      <c r="P12" s="876" t="n"/>
      <c r="Q12" s="876" t="n"/>
      <c r="R12" s="876" t="n"/>
      <c r="S12" s="876" t="n"/>
      <c r="T12" s="876" t="n"/>
      <c r="U12" s="876" t="n"/>
      <c r="V12" s="876" t="n"/>
      <c r="W12" s="876" t="n"/>
      <c r="X12" s="876" t="n"/>
      <c r="Y12" s="876" t="n"/>
      <c r="Z12" s="876" t="n"/>
      <c r="AA12" s="876" t="n"/>
      <c r="AB12" s="876" t="n"/>
      <c r="AC12" s="876" t="n"/>
      <c r="AD12" s="876" t="n"/>
      <c r="AE12" s="876" t="n"/>
      <c r="AF12" s="876" t="n"/>
      <c r="AG12" s="876" t="n"/>
      <c r="AH12" s="876" t="n"/>
      <c r="AI12" s="876" t="n"/>
      <c r="AJ12" s="876" t="n"/>
      <c r="AK12" s="876" t="n"/>
      <c r="AL12" s="876" t="n"/>
      <c r="AM12" s="876" t="n"/>
      <c r="AN12" s="876" t="n"/>
      <c r="AO12" s="876" t="n"/>
      <c r="AP12" s="876" t="n"/>
      <c r="AQ12" s="876" t="n"/>
      <c r="AR12" s="876" t="n"/>
      <c r="AS12" s="877" t="n"/>
      <c r="AT12" s="876" t="n"/>
      <c r="AU12" s="876" t="n"/>
      <c r="AV12" s="876" t="n"/>
      <c r="AW12" s="876" t="n"/>
      <c r="AX12" s="876" t="n"/>
      <c r="AY12" s="876" t="n"/>
      <c r="AZ12" s="876" t="n"/>
      <c r="BA12" s="876" t="n"/>
      <c r="BB12" s="876" t="n"/>
      <c r="BC12" s="876" t="n"/>
      <c r="BD12" s="877" t="n"/>
      <c r="BE12" s="876" t="n"/>
      <c r="BF12" s="876" t="n"/>
      <c r="BG12" s="876" t="n"/>
      <c r="BH12" s="876" t="n"/>
      <c r="BI12" s="878" t="n"/>
      <c r="BJ12" s="878" t="n"/>
      <c r="BK12" s="878" t="n"/>
      <c r="BL12" s="878" t="n"/>
      <c r="BM12" s="878" t="n"/>
      <c r="BN12" s="878" t="n"/>
      <c r="BO12" s="878" t="n"/>
      <c r="BP12" s="878" t="n"/>
      <c r="BQ12" s="878" t="n"/>
      <c r="BR12" s="878" t="n"/>
      <c r="BS12" s="878" t="n"/>
      <c r="BT12" s="878" t="n"/>
      <c r="BU12" s="878" t="n"/>
      <c r="BV12" s="878" t="n"/>
      <c r="BW12" s="878" t="n"/>
      <c r="BX12" s="878" t="n"/>
      <c r="BY12" s="878" t="n"/>
      <c r="BZ12" s="878" t="n"/>
      <c r="CA12" s="878" t="n"/>
      <c r="CB12" s="878" t="n"/>
      <c r="CC12" s="878" t="n"/>
      <c r="CD12" s="878" t="n"/>
      <c r="CE12" s="878" t="n"/>
      <c r="CF12" s="878" t="n"/>
      <c r="CG12" s="878" t="n"/>
      <c r="CH12" s="878" t="n"/>
      <c r="CI12" s="878" t="n"/>
      <c r="CJ12" s="878" t="n"/>
      <c r="CK12" s="878" t="n"/>
      <c r="CL12" s="878" t="n"/>
      <c r="CM12" s="878" t="n"/>
      <c r="CN12" s="878" t="n"/>
      <c r="CO12" s="878" t="n"/>
      <c r="CP12" s="878" t="n"/>
      <c r="CQ12" s="878" t="n"/>
      <c r="CR12" s="878" t="n"/>
      <c r="CS12" s="878" t="n"/>
      <c r="CT12" s="878" t="n"/>
      <c r="CU12" s="878" t="n"/>
      <c r="CV12" s="878" t="n"/>
      <c r="CW12" s="878" t="n"/>
      <c r="CX12" s="878" t="n"/>
      <c r="CY12" s="878" t="n"/>
      <c r="CZ12" s="878" t="n"/>
      <c r="DA12" s="878" t="n"/>
      <c r="DB12" s="878" t="n"/>
      <c r="DC12" s="878" t="n"/>
      <c r="DD12" s="878" t="n"/>
      <c r="DE12" s="878" t="n"/>
      <c r="DF12" s="878" t="n"/>
      <c r="DG12" s="878" t="n"/>
      <c r="DH12" s="878" t="n"/>
      <c r="DI12" s="878" t="n"/>
      <c r="DJ12" s="878" t="n"/>
      <c r="DK12" s="878" t="n"/>
      <c r="DL12" s="878" t="n"/>
      <c r="DM12" s="878" t="n"/>
      <c r="DN12" s="878" t="n"/>
      <c r="DO12" s="878" t="n"/>
      <c r="DP12" s="878" t="n"/>
      <c r="DQ12" s="878" t="n"/>
      <c r="DR12" s="878" t="n"/>
      <c r="DS12" s="878" t="n"/>
      <c r="DT12" s="878" t="n"/>
      <c r="DU12" s="878" t="n"/>
      <c r="DV12" s="878" t="n"/>
      <c r="DW12" s="878" t="n"/>
      <c r="DX12" s="878" t="n"/>
      <c r="DY12" s="878" t="n"/>
      <c r="DZ12" s="878" t="n"/>
      <c r="EA12" s="878" t="n"/>
      <c r="EB12" s="878" t="n"/>
      <c r="EC12" s="878" t="n"/>
      <c r="ED12" s="878" t="n"/>
      <c r="EE12" s="878" t="n"/>
      <c r="EF12" s="878" t="n"/>
      <c r="EG12" s="878" t="n"/>
      <c r="EH12" s="878" t="n"/>
      <c r="EI12" s="878" t="n"/>
      <c r="EJ12" s="878" t="n"/>
      <c r="EK12" s="878" t="n"/>
      <c r="EL12" s="878" t="n"/>
      <c r="EM12" s="878" t="n"/>
      <c r="EN12" s="878" t="n"/>
      <c r="EO12" s="878" t="n"/>
      <c r="EP12" s="878" t="n"/>
      <c r="EQ12" s="878" t="n"/>
      <c r="ER12" s="878" t="n"/>
      <c r="ES12" s="878" t="n"/>
      <c r="ET12" s="878" t="n"/>
      <c r="EU12" s="878" t="n"/>
      <c r="EV12" s="878" t="n"/>
      <c r="EW12" s="878" t="n"/>
      <c r="EX12" s="878" t="n"/>
      <c r="EY12" s="878" t="n"/>
      <c r="EZ12" s="878" t="n"/>
      <c r="FA12" s="878" t="n"/>
      <c r="FB12" s="878" t="n"/>
      <c r="FC12" s="878" t="n"/>
      <c r="FD12" s="878" t="n"/>
      <c r="FE12" s="878" t="n"/>
      <c r="FF12" s="878" t="n"/>
      <c r="FG12" s="878" t="n"/>
      <c r="FH12" s="878" t="n"/>
      <c r="FI12" s="878" t="n"/>
      <c r="FJ12" s="878" t="n"/>
      <c r="FK12" s="878" t="n"/>
      <c r="FL12" s="878" t="n"/>
      <c r="FM12" s="878" t="n"/>
      <c r="FN12" s="878" t="n"/>
      <c r="FO12" s="878" t="n"/>
      <c r="FP12" s="878" t="n"/>
      <c r="FQ12" s="878" t="n"/>
      <c r="FR12" s="878" t="n"/>
      <c r="FS12" s="878" t="n"/>
      <c r="FT12" s="878" t="n"/>
      <c r="FU12" s="878" t="n"/>
      <c r="FV12" s="878" t="n"/>
      <c r="FW12" s="878" t="n"/>
      <c r="FX12" s="878" t="n"/>
      <c r="FY12" s="878" t="n"/>
      <c r="FZ12" s="878" t="n"/>
      <c r="GA12" s="878" t="n"/>
      <c r="GB12" s="878" t="n"/>
      <c r="GC12" s="878" t="n"/>
      <c r="GD12" s="878" t="n"/>
      <c r="GE12" s="878" t="n"/>
      <c r="GF12" s="878" t="n"/>
    </row>
    <row r="13" customFormat="1" s="872">
      <c r="B13" s="879" t="n"/>
      <c r="C13" s="55">
        <f>E13*$D$5</f>
        <v/>
      </c>
      <c r="D13" s="145" t="inlineStr">
        <is>
          <t>W. D. Wilson</t>
        </is>
      </c>
      <c r="E13" s="55">
        <f>SUM(G13:GF13)</f>
        <v/>
      </c>
      <c r="F13" s="873" t="n"/>
      <c r="G13" s="874" t="n"/>
      <c r="H13" s="875" t="n"/>
      <c r="I13" s="874" t="n">
        <v>1</v>
      </c>
      <c r="J13" s="874" t="n">
        <v>-1</v>
      </c>
      <c r="K13" s="874" t="n"/>
      <c r="L13" s="874" t="n"/>
      <c r="M13" s="876" t="n"/>
      <c r="N13" s="876" t="n"/>
      <c r="O13" s="876" t="n"/>
      <c r="P13" s="876" t="n"/>
      <c r="Q13" s="876" t="n"/>
      <c r="R13" s="876" t="n"/>
      <c r="S13" s="876" t="n"/>
      <c r="T13" s="876" t="n"/>
      <c r="U13" s="876" t="n"/>
      <c r="V13" s="876" t="n"/>
      <c r="W13" s="876" t="n"/>
      <c r="X13" s="876" t="n"/>
      <c r="Y13" s="876" t="n"/>
      <c r="Z13" s="876" t="n"/>
      <c r="AA13" s="876" t="n"/>
      <c r="AB13" s="876" t="n"/>
      <c r="AC13" s="876" t="n"/>
      <c r="AD13" s="876" t="n"/>
      <c r="AE13" s="876" t="n"/>
      <c r="AF13" s="876" t="n"/>
      <c r="AG13" s="876" t="n"/>
      <c r="AH13" s="876" t="n"/>
      <c r="AI13" s="876" t="n"/>
      <c r="AJ13" s="876" t="n"/>
      <c r="AK13" s="876" t="n"/>
      <c r="AL13" s="876" t="n"/>
      <c r="AM13" s="876" t="n"/>
      <c r="AN13" s="876" t="n"/>
      <c r="AO13" s="876" t="n"/>
      <c r="AP13" s="876" t="n"/>
      <c r="AQ13" s="876" t="n"/>
      <c r="AR13" s="876" t="n"/>
      <c r="AS13" s="876" t="n"/>
      <c r="AT13" s="876" t="n"/>
      <c r="AU13" s="876" t="n"/>
      <c r="AV13" s="877" t="n"/>
      <c r="AW13" s="876" t="n"/>
      <c r="AX13" s="876" t="n"/>
      <c r="AY13" s="876" t="n"/>
      <c r="AZ13" s="876" t="n"/>
      <c r="BA13" s="876" t="n"/>
      <c r="BB13" s="876" t="n"/>
      <c r="BC13" s="876" t="n"/>
      <c r="BD13" s="876" t="n"/>
      <c r="BE13" s="876" t="n"/>
      <c r="BF13" s="876" t="n"/>
      <c r="BG13" s="876" t="n"/>
      <c r="BH13" s="876" t="n"/>
      <c r="BI13" s="878" t="n"/>
      <c r="BJ13" s="878" t="n"/>
      <c r="BK13" s="878" t="n"/>
      <c r="BL13" s="878" t="n"/>
      <c r="BM13" s="878" t="n"/>
      <c r="BN13" s="878" t="n"/>
      <c r="BO13" s="878" t="n"/>
      <c r="BP13" s="878" t="n"/>
      <c r="BQ13" s="878" t="n"/>
      <c r="BR13" s="878" t="n"/>
      <c r="BS13" s="878" t="n"/>
      <c r="BT13" s="878" t="n"/>
      <c r="BU13" s="878" t="n"/>
      <c r="BV13" s="878" t="n"/>
      <c r="BW13" s="878" t="n"/>
      <c r="BX13" s="878" t="n"/>
      <c r="BY13" s="878" t="n"/>
      <c r="BZ13" s="878" t="n"/>
      <c r="CA13" s="878" t="n"/>
      <c r="CB13" s="878" t="n"/>
      <c r="CC13" s="878" t="n"/>
      <c r="CD13" s="878" t="n"/>
      <c r="CE13" s="878" t="n"/>
      <c r="CF13" s="878" t="n"/>
      <c r="CG13" s="878" t="n"/>
      <c r="CH13" s="878" t="n"/>
      <c r="CI13" s="878" t="n"/>
      <c r="CJ13" s="878" t="n"/>
      <c r="CK13" s="878" t="n"/>
      <c r="CL13" s="878" t="n"/>
      <c r="CM13" s="878" t="n"/>
      <c r="CN13" s="878" t="n"/>
      <c r="CO13" s="878" t="n"/>
      <c r="CP13" s="878" t="n"/>
      <c r="CQ13" s="878" t="n"/>
      <c r="CR13" s="878" t="n"/>
      <c r="CS13" s="878" t="n"/>
      <c r="CT13" s="878" t="n"/>
      <c r="CU13" s="878" t="n"/>
      <c r="CV13" s="878" t="n"/>
      <c r="CW13" s="878" t="n"/>
      <c r="CX13" s="878" t="n"/>
      <c r="CY13" s="878" t="n"/>
      <c r="CZ13" s="878" t="n"/>
      <c r="DA13" s="878" t="n"/>
      <c r="DB13" s="878" t="n"/>
      <c r="DC13" s="878" t="n"/>
      <c r="DD13" s="878" t="n"/>
      <c r="DE13" s="878" t="n"/>
      <c r="DF13" s="878" t="n"/>
      <c r="DG13" s="878" t="n"/>
      <c r="DH13" s="878" t="n"/>
      <c r="DI13" s="878" t="n"/>
      <c r="DJ13" s="878" t="n"/>
      <c r="DK13" s="878" t="n"/>
      <c r="DL13" s="878" t="n"/>
      <c r="DM13" s="878" t="n"/>
      <c r="DN13" s="878" t="n"/>
      <c r="DO13" s="878" t="n"/>
      <c r="DP13" s="878" t="n"/>
      <c r="DQ13" s="878" t="n"/>
      <c r="DR13" s="878" t="n"/>
      <c r="DS13" s="878" t="n"/>
      <c r="DT13" s="878" t="n"/>
      <c r="DU13" s="878" t="n"/>
      <c r="DV13" s="878" t="n"/>
      <c r="DW13" s="878" t="n"/>
      <c r="DX13" s="878" t="n"/>
      <c r="DY13" s="878" t="n"/>
      <c r="DZ13" s="878" t="n"/>
      <c r="EA13" s="878" t="n"/>
      <c r="EB13" s="878" t="n"/>
      <c r="EC13" s="878" t="n"/>
      <c r="ED13" s="878" t="n"/>
      <c r="EE13" s="878" t="n"/>
      <c r="EF13" s="878" t="n"/>
      <c r="EG13" s="878" t="n"/>
      <c r="EH13" s="878" t="n"/>
      <c r="EI13" s="878" t="n"/>
      <c r="EJ13" s="878" t="n"/>
      <c r="EK13" s="878" t="n"/>
      <c r="EL13" s="878" t="n"/>
      <c r="EM13" s="878" t="n"/>
      <c r="EN13" s="878" t="n"/>
      <c r="EO13" s="878" t="n"/>
      <c r="EP13" s="878" t="n"/>
      <c r="EQ13" s="878" t="n"/>
      <c r="ER13" s="878" t="n"/>
      <c r="ES13" s="878" t="n"/>
      <c r="ET13" s="878" t="n"/>
      <c r="EU13" s="878" t="n"/>
      <c r="EV13" s="878" t="n"/>
      <c r="EW13" s="878" t="n"/>
      <c r="EX13" s="878" t="n"/>
      <c r="EY13" s="878" t="n"/>
      <c r="EZ13" s="878" t="n"/>
      <c r="FA13" s="878" t="n"/>
      <c r="FB13" s="878" t="n"/>
      <c r="FC13" s="878" t="n"/>
      <c r="FD13" s="878" t="n"/>
      <c r="FE13" s="878" t="n"/>
      <c r="FF13" s="878" t="n"/>
      <c r="FG13" s="878" t="n"/>
      <c r="FH13" s="878" t="n"/>
      <c r="FI13" s="878" t="n"/>
      <c r="FJ13" s="878" t="n"/>
      <c r="FK13" s="878" t="n"/>
      <c r="FL13" s="878" t="n"/>
      <c r="FM13" s="878" t="n"/>
      <c r="FN13" s="878" t="n"/>
      <c r="FO13" s="878" t="n"/>
      <c r="FP13" s="878" t="n"/>
      <c r="FQ13" s="878" t="n"/>
      <c r="FR13" s="878" t="n"/>
      <c r="FS13" s="878" t="n"/>
      <c r="FT13" s="878" t="n"/>
      <c r="FU13" s="878" t="n"/>
      <c r="FV13" s="878" t="n"/>
      <c r="FW13" s="878" t="n"/>
      <c r="FX13" s="878" t="n"/>
      <c r="FY13" s="878" t="n"/>
      <c r="FZ13" s="878" t="n"/>
      <c r="GA13" s="878" t="n"/>
      <c r="GB13" s="878" t="n"/>
      <c r="GC13" s="878" t="n"/>
      <c r="GD13" s="878" t="n"/>
      <c r="GE13" s="878" t="n"/>
      <c r="GF13" s="878" t="n"/>
    </row>
    <row r="14" customFormat="1" s="872">
      <c r="A14" s="93" t="n"/>
      <c r="B14" s="93" t="n"/>
      <c r="C14" s="55">
        <f>E14*$D$5</f>
        <v/>
      </c>
      <c r="D14" s="145" t="inlineStr">
        <is>
          <t>H. L. Rowley and Myrtie Rowley, HW</t>
        </is>
      </c>
      <c r="E14" s="55">
        <f>SUM(G14:GF14)</f>
        <v/>
      </c>
      <c r="F14" s="873" t="n"/>
      <c r="G14" s="874" t="n"/>
      <c r="H14" s="874" t="n"/>
      <c r="I14" s="874" t="inlineStr">
        <is>
          <t> </t>
        </is>
      </c>
      <c r="J14" s="874" t="n">
        <v>1</v>
      </c>
      <c r="K14" s="874" t="n">
        <v>-1</v>
      </c>
      <c r="L14" s="874" t="n"/>
      <c r="M14" s="876" t="n"/>
      <c r="N14" s="876" t="n"/>
      <c r="O14" s="876" t="n"/>
      <c r="P14" s="876" t="n"/>
      <c r="Q14" s="876" t="n"/>
      <c r="R14" s="876" t="n"/>
      <c r="S14" s="876" t="n"/>
      <c r="T14" s="876" t="n"/>
      <c r="U14" s="876" t="n"/>
      <c r="V14" s="876" t="n"/>
      <c r="W14" s="876" t="n"/>
      <c r="X14" s="876" t="n"/>
      <c r="Y14" s="876" t="n"/>
      <c r="Z14" s="876" t="n"/>
      <c r="AA14" s="876" t="n"/>
      <c r="AB14" s="876" t="n"/>
      <c r="AC14" s="876" t="n"/>
      <c r="AD14" s="876" t="n"/>
      <c r="AE14" s="876" t="n"/>
      <c r="AF14" s="876" t="n"/>
      <c r="AG14" s="876" t="n"/>
      <c r="AH14" s="876" t="n"/>
      <c r="AI14" s="876" t="n"/>
      <c r="AJ14" s="876" t="n"/>
      <c r="AK14" s="876" t="n"/>
      <c r="AL14" s="876" t="n"/>
      <c r="AM14" s="876" t="n"/>
      <c r="AN14" s="876" t="n"/>
      <c r="AO14" s="876" t="n"/>
      <c r="AP14" s="876" t="n"/>
      <c r="AQ14" s="876" t="n"/>
      <c r="AR14" s="876" t="n"/>
      <c r="AS14" s="876" t="n"/>
      <c r="AT14" s="876" t="n"/>
      <c r="AU14" s="876" t="n"/>
      <c r="AV14" s="877" t="n"/>
      <c r="AW14" s="875" t="n"/>
      <c r="AX14" s="875" t="n"/>
      <c r="AY14" s="875" t="n"/>
      <c r="AZ14" s="875" t="n"/>
      <c r="BA14" s="876" t="n"/>
      <c r="BB14" s="876" t="n"/>
      <c r="BC14" s="876" t="n"/>
      <c r="BD14" s="876" t="n"/>
      <c r="BE14" s="876" t="n"/>
      <c r="BF14" s="876" t="n"/>
      <c r="BG14" s="876" t="n"/>
      <c r="BH14" s="876" t="n"/>
      <c r="BI14" s="878" t="n"/>
      <c r="BJ14" s="878" t="n"/>
      <c r="BK14" s="878" t="n"/>
      <c r="BL14" s="878" t="n"/>
      <c r="BM14" s="878" t="n"/>
      <c r="BN14" s="878" t="n"/>
      <c r="BO14" s="878" t="n"/>
      <c r="BP14" s="878" t="n"/>
      <c r="BQ14" s="878" t="n"/>
      <c r="BR14" s="878" t="n"/>
      <c r="BS14" s="878" t="n"/>
      <c r="BT14" s="878" t="n"/>
      <c r="BU14" s="878" t="n"/>
      <c r="BV14" s="878" t="n"/>
      <c r="BW14" s="878" t="n"/>
      <c r="BX14" s="878" t="n"/>
      <c r="BY14" s="878" t="n"/>
      <c r="BZ14" s="878" t="n"/>
      <c r="CA14" s="878" t="n"/>
      <c r="CB14" s="878" t="n"/>
      <c r="CC14" s="878" t="n"/>
      <c r="CD14" s="878" t="n"/>
      <c r="CE14" s="878" t="n"/>
      <c r="CF14" s="878" t="n"/>
      <c r="CG14" s="878" t="n"/>
      <c r="CH14" s="878" t="n"/>
      <c r="CI14" s="878" t="n"/>
      <c r="CJ14" s="878" t="n"/>
      <c r="CK14" s="878" t="n"/>
      <c r="CL14" s="878" t="n"/>
      <c r="CM14" s="878" t="n"/>
      <c r="CN14" s="878" t="n"/>
      <c r="CO14" s="878" t="n"/>
      <c r="CP14" s="878" t="n"/>
      <c r="CQ14" s="878" t="n"/>
      <c r="CR14" s="878" t="n"/>
      <c r="CS14" s="878" t="n"/>
      <c r="CT14" s="878" t="n"/>
      <c r="CU14" s="878" t="n"/>
      <c r="CV14" s="878" t="n"/>
      <c r="CW14" s="878" t="n"/>
      <c r="CX14" s="878" t="n"/>
      <c r="CY14" s="878" t="n"/>
      <c r="CZ14" s="878" t="n"/>
      <c r="DA14" s="878" t="n"/>
      <c r="DB14" s="878" t="n"/>
      <c r="DC14" s="878" t="n"/>
      <c r="DD14" s="878" t="n"/>
      <c r="DE14" s="878" t="n"/>
      <c r="DF14" s="878" t="n"/>
      <c r="DG14" s="878" t="n"/>
      <c r="DH14" s="878" t="n"/>
      <c r="DI14" s="878" t="n"/>
      <c r="DJ14" s="878" t="n"/>
      <c r="DK14" s="878" t="n"/>
      <c r="DL14" s="878" t="n"/>
      <c r="DM14" s="878" t="n"/>
      <c r="DN14" s="878" t="n"/>
      <c r="DO14" s="878" t="n"/>
      <c r="DP14" s="878" t="n"/>
      <c r="DQ14" s="878" t="n"/>
      <c r="DR14" s="878" t="n"/>
      <c r="DS14" s="878" t="n"/>
      <c r="DT14" s="878" t="n"/>
      <c r="DU14" s="878" t="n"/>
      <c r="DV14" s="878" t="n"/>
      <c r="DW14" s="878" t="n"/>
      <c r="DX14" s="878" t="n"/>
      <c r="DY14" s="878" t="n"/>
      <c r="DZ14" s="878" t="n"/>
      <c r="EA14" s="878" t="n"/>
      <c r="EB14" s="878" t="n"/>
      <c r="EC14" s="878" t="n"/>
      <c r="ED14" s="878" t="n"/>
      <c r="EE14" s="878" t="n"/>
      <c r="EF14" s="878" t="n"/>
      <c r="EG14" s="878" t="n"/>
      <c r="EH14" s="878" t="n"/>
      <c r="EI14" s="878" t="n"/>
      <c r="EJ14" s="878" t="n"/>
      <c r="EK14" s="878" t="n"/>
      <c r="EL14" s="878" t="n"/>
      <c r="EM14" s="878" t="n"/>
      <c r="EN14" s="878" t="n"/>
      <c r="EO14" s="878" t="n"/>
      <c r="EP14" s="878" t="n"/>
      <c r="EQ14" s="878" t="n"/>
      <c r="ER14" s="878" t="n"/>
      <c r="ES14" s="878" t="n"/>
      <c r="ET14" s="878" t="n"/>
      <c r="EU14" s="878" t="n"/>
      <c r="EV14" s="878" t="n"/>
      <c r="EW14" s="878" t="n"/>
      <c r="EX14" s="878" t="n"/>
      <c r="EY14" s="878" t="n"/>
      <c r="EZ14" s="878" t="n"/>
      <c r="FA14" s="878" t="n"/>
      <c r="FB14" s="878" t="n"/>
      <c r="FC14" s="878" t="n"/>
      <c r="FD14" s="878" t="n"/>
      <c r="FE14" s="878" t="n"/>
      <c r="FF14" s="878" t="n"/>
      <c r="FG14" s="878" t="n"/>
      <c r="FH14" s="878" t="n"/>
      <c r="FI14" s="878" t="n"/>
      <c r="FJ14" s="878" t="n"/>
      <c r="FK14" s="878" t="n"/>
      <c r="FL14" s="878" t="n"/>
      <c r="FM14" s="878" t="n"/>
      <c r="FN14" s="878" t="n"/>
      <c r="FO14" s="878" t="n"/>
      <c r="FP14" s="878" t="n"/>
      <c r="FQ14" s="878" t="n"/>
      <c r="FR14" s="878" t="n"/>
      <c r="FS14" s="878" t="n"/>
      <c r="FT14" s="878" t="n"/>
      <c r="FU14" s="878" t="n"/>
      <c r="FV14" s="878" t="n"/>
      <c r="FW14" s="878" t="n"/>
      <c r="FX14" s="878" t="n"/>
      <c r="FY14" s="878" t="n"/>
      <c r="FZ14" s="878" t="n"/>
      <c r="GA14" s="878" t="n"/>
      <c r="GB14" s="878" t="n"/>
      <c r="GC14" s="878" t="n"/>
      <c r="GD14" s="878" t="n"/>
      <c r="GE14" s="878" t="n"/>
      <c r="GF14" s="878" t="n"/>
    </row>
    <row r="15" customFormat="1" s="872">
      <c r="A15" s="57" t="n"/>
      <c r="B15" s="56" t="n"/>
      <c r="C15" s="55">
        <f>E15*$D$5</f>
        <v/>
      </c>
      <c r="D15" s="145" t="inlineStr">
        <is>
          <t>H. E. Rupp</t>
        </is>
      </c>
      <c r="E15" s="55">
        <f>SUM(G15:GF15)</f>
        <v/>
      </c>
      <c r="F15" s="873" t="n"/>
      <c r="G15" s="874" t="n"/>
      <c r="H15" s="875" t="n"/>
      <c r="I15" s="874" t="n"/>
      <c r="J15" s="874" t="n"/>
      <c r="K15" s="874" t="n">
        <v>1</v>
      </c>
      <c r="L15" s="874" t="n">
        <v>-1</v>
      </c>
      <c r="M15" s="876" t="n"/>
      <c r="N15" s="876" t="n"/>
      <c r="O15" s="876" t="n"/>
      <c r="P15" s="876" t="n"/>
      <c r="Q15" s="876" t="n"/>
      <c r="R15" s="876" t="n"/>
      <c r="S15" s="876" t="n"/>
      <c r="T15" s="876" t="n"/>
      <c r="U15" s="876" t="n"/>
      <c r="V15" s="876" t="n"/>
      <c r="W15" s="876" t="n"/>
      <c r="X15" s="876" t="n"/>
      <c r="Y15" s="876" t="n"/>
      <c r="Z15" s="876" t="n"/>
      <c r="AA15" s="876" t="n"/>
      <c r="AB15" s="876" t="n"/>
      <c r="AC15" s="876" t="n"/>
      <c r="AD15" s="876" t="n"/>
      <c r="AE15" s="876" t="n"/>
      <c r="AF15" s="876" t="n"/>
      <c r="AG15" s="876" t="n"/>
      <c r="AH15" s="876" t="n"/>
      <c r="AI15" s="876" t="n"/>
      <c r="AJ15" s="876" t="n"/>
      <c r="AK15" s="876" t="n"/>
      <c r="AL15" s="876" t="n"/>
      <c r="AM15" s="876" t="n"/>
      <c r="AN15" s="876" t="n"/>
      <c r="AO15" s="876" t="n"/>
      <c r="AP15" s="876" t="n"/>
      <c r="AQ15" s="876" t="n"/>
      <c r="AR15" s="876" t="n"/>
      <c r="AS15" s="876" t="n"/>
      <c r="AT15" s="876" t="n"/>
      <c r="AU15" s="876" t="n"/>
      <c r="AV15" s="876" t="n"/>
      <c r="AW15" s="875" t="n"/>
      <c r="AX15" s="875" t="n"/>
      <c r="AY15" s="875" t="n"/>
      <c r="AZ15" s="875" t="n"/>
      <c r="BA15" s="876" t="n"/>
      <c r="BB15" s="876" t="n"/>
      <c r="BC15" s="876" t="n"/>
      <c r="BD15" s="876" t="n"/>
      <c r="BE15" s="876" t="n"/>
      <c r="BF15" s="876" t="n"/>
      <c r="BG15" s="876" t="n"/>
      <c r="BH15" s="876" t="n"/>
      <c r="BI15" s="878" t="n"/>
      <c r="BJ15" s="878" t="n"/>
      <c r="BK15" s="878" t="n"/>
      <c r="BL15" s="878" t="n"/>
      <c r="BM15" s="878" t="n"/>
      <c r="BN15" s="878" t="n"/>
      <c r="BO15" s="878" t="n"/>
      <c r="BP15" s="878" t="n"/>
      <c r="BQ15" s="878" t="n"/>
      <c r="BR15" s="878" t="n"/>
      <c r="BS15" s="878" t="n"/>
      <c r="BT15" s="878" t="n"/>
      <c r="BU15" s="878" t="n"/>
      <c r="BV15" s="878" t="n"/>
      <c r="BW15" s="878" t="n"/>
      <c r="BX15" s="878" t="n"/>
      <c r="BY15" s="878" t="n"/>
      <c r="BZ15" s="878" t="n"/>
      <c r="CA15" s="878" t="n"/>
      <c r="CB15" s="878" t="n"/>
      <c r="CC15" s="878" t="n"/>
      <c r="CD15" s="878" t="n"/>
      <c r="CE15" s="878" t="n"/>
      <c r="CF15" s="878" t="n"/>
      <c r="CG15" s="878" t="n"/>
      <c r="CH15" s="878" t="n"/>
      <c r="CI15" s="878" t="n"/>
      <c r="CJ15" s="878" t="n"/>
      <c r="CK15" s="878" t="n"/>
      <c r="CL15" s="878" t="n"/>
      <c r="CM15" s="878" t="n"/>
      <c r="CN15" s="878" t="n"/>
      <c r="CO15" s="878" t="n"/>
      <c r="CP15" s="878" t="n"/>
      <c r="CQ15" s="878" t="n"/>
      <c r="CR15" s="878" t="n"/>
      <c r="CS15" s="878" t="n"/>
      <c r="CT15" s="878" t="n"/>
      <c r="CU15" s="878" t="n"/>
      <c r="CV15" s="878" t="n"/>
      <c r="CW15" s="878" t="n"/>
      <c r="CX15" s="878" t="n"/>
      <c r="CY15" s="878" t="n"/>
      <c r="CZ15" s="878" t="n"/>
      <c r="DA15" s="878" t="n"/>
      <c r="DB15" s="878" t="n"/>
      <c r="DC15" s="878" t="n"/>
      <c r="DD15" s="878" t="n"/>
      <c r="DE15" s="878" t="n"/>
      <c r="DF15" s="878" t="n"/>
      <c r="DG15" s="878" t="n"/>
      <c r="DH15" s="878" t="n"/>
      <c r="DI15" s="878" t="n"/>
      <c r="DJ15" s="878" t="n"/>
      <c r="DK15" s="878" t="n"/>
      <c r="DL15" s="878" t="n"/>
      <c r="DM15" s="878" t="n"/>
      <c r="DN15" s="878" t="n"/>
      <c r="DO15" s="878" t="n"/>
      <c r="DP15" s="878" t="n"/>
      <c r="DQ15" s="878" t="n"/>
      <c r="DR15" s="878" t="n"/>
      <c r="DS15" s="878" t="n"/>
      <c r="DT15" s="878" t="n"/>
      <c r="DU15" s="878" t="n"/>
      <c r="DV15" s="878" t="n"/>
      <c r="DW15" s="878" t="n"/>
      <c r="DX15" s="878" t="n"/>
      <c r="DY15" s="878" t="n"/>
      <c r="DZ15" s="878" t="n"/>
      <c r="EA15" s="878" t="n"/>
      <c r="EB15" s="878" t="n"/>
      <c r="EC15" s="878" t="n"/>
      <c r="ED15" s="878" t="n"/>
      <c r="EE15" s="878" t="n"/>
      <c r="EF15" s="878" t="n"/>
      <c r="EG15" s="878" t="n"/>
      <c r="EH15" s="878" t="n"/>
      <c r="EI15" s="878" t="n"/>
      <c r="EJ15" s="878" t="n"/>
      <c r="EK15" s="878" t="n"/>
      <c r="EL15" s="878" t="n"/>
      <c r="EM15" s="878" t="n"/>
      <c r="EN15" s="878" t="n"/>
      <c r="EO15" s="878" t="n"/>
      <c r="EP15" s="878" t="n"/>
      <c r="EQ15" s="878" t="n"/>
      <c r="ER15" s="878" t="n"/>
      <c r="ES15" s="878" t="n"/>
      <c r="ET15" s="878" t="n"/>
      <c r="EU15" s="878" t="n"/>
      <c r="EV15" s="878" t="n"/>
      <c r="EW15" s="878" t="n"/>
      <c r="EX15" s="878" t="n"/>
      <c r="EY15" s="878" t="n"/>
      <c r="EZ15" s="878" t="n"/>
      <c r="FA15" s="878" t="n"/>
      <c r="FB15" s="878" t="n"/>
      <c r="FC15" s="878" t="n"/>
      <c r="FD15" s="878" t="n"/>
      <c r="FE15" s="878" t="n"/>
      <c r="FF15" s="878" t="n"/>
      <c r="FG15" s="878" t="n"/>
      <c r="FH15" s="878" t="n"/>
      <c r="FI15" s="878" t="n"/>
      <c r="FJ15" s="878" t="n"/>
      <c r="FK15" s="878" t="n"/>
      <c r="FL15" s="878" t="n"/>
      <c r="FM15" s="878" t="n"/>
      <c r="FN15" s="878" t="n"/>
      <c r="FO15" s="878" t="n"/>
      <c r="FP15" s="878" t="n"/>
      <c r="FQ15" s="878" t="n"/>
      <c r="FR15" s="878" t="n"/>
      <c r="FS15" s="878" t="n"/>
      <c r="FT15" s="878" t="n"/>
      <c r="FU15" s="878" t="n"/>
      <c r="FV15" s="878" t="n"/>
      <c r="FW15" s="878" t="n"/>
      <c r="FX15" s="878" t="n"/>
      <c r="FY15" s="878" t="n"/>
      <c r="FZ15" s="878" t="n"/>
      <c r="GA15" s="878" t="n"/>
      <c r="GB15" s="878" t="n"/>
      <c r="GC15" s="878" t="n"/>
      <c r="GD15" s="878" t="n"/>
      <c r="GE15" s="878" t="n"/>
      <c r="GF15" s="878" t="n"/>
    </row>
    <row r="16" customFormat="1" s="872">
      <c r="A16" s="57" t="n"/>
      <c r="B16" s="56" t="n"/>
      <c r="C16" s="100">
        <f>E16*$D$5</f>
        <v/>
      </c>
      <c r="D16" s="145" t="inlineStr">
        <is>
          <t>E. C. Winford</t>
        </is>
      </c>
      <c r="E16" s="100">
        <f>SUM(G16:GF16)</f>
        <v/>
      </c>
      <c r="F16" s="873" t="n"/>
      <c r="G16" s="874" t="n"/>
      <c r="H16" s="875" t="n"/>
      <c r="I16" s="874" t="n"/>
      <c r="J16" s="874" t="n"/>
      <c r="K16" s="874" t="n"/>
      <c r="L16" s="874" t="n">
        <v>1</v>
      </c>
      <c r="M16" s="876" t="n">
        <v>-1</v>
      </c>
      <c r="N16" s="876" t="n"/>
      <c r="O16" s="876" t="n"/>
      <c r="P16" s="876" t="n"/>
      <c r="Q16" s="876" t="n"/>
      <c r="R16" s="876" t="n"/>
      <c r="S16" s="876" t="n"/>
      <c r="T16" s="876" t="n"/>
      <c r="U16" s="876" t="n"/>
      <c r="V16" s="876" t="n"/>
      <c r="W16" s="876" t="n"/>
      <c r="X16" s="876" t="n"/>
      <c r="Y16" s="876" t="n"/>
      <c r="Z16" s="876" t="n"/>
      <c r="AA16" s="876" t="n"/>
      <c r="AB16" s="876" t="n"/>
      <c r="AC16" s="876" t="n"/>
      <c r="AD16" s="876" t="n"/>
      <c r="AE16" s="876" t="n"/>
      <c r="AF16" s="876" t="n"/>
      <c r="AG16" s="876" t="n"/>
      <c r="AH16" s="876" t="n"/>
      <c r="AI16" s="876" t="n"/>
      <c r="AJ16" s="876" t="n"/>
      <c r="AK16" s="876" t="n"/>
      <c r="AL16" s="876" t="n"/>
      <c r="AM16" s="876" t="n"/>
      <c r="AN16" s="876" t="n"/>
      <c r="AO16" s="148" t="n"/>
      <c r="AP16" s="148" t="n"/>
      <c r="AQ16" s="876" t="n"/>
      <c r="AR16" s="876" t="n"/>
      <c r="AS16" s="876" t="n"/>
      <c r="AT16" s="876" t="n"/>
      <c r="AU16" s="876" t="n"/>
      <c r="AV16" s="876" t="n"/>
      <c r="AW16" s="875" t="n"/>
      <c r="AX16" s="875" t="n"/>
      <c r="AY16" s="875" t="n"/>
      <c r="AZ16" s="875" t="n"/>
      <c r="BA16" s="876" t="n"/>
      <c r="BB16" s="876" t="n"/>
      <c r="BC16" s="876" t="n"/>
      <c r="BD16" s="876" t="n"/>
      <c r="BE16" s="876" t="n"/>
      <c r="BF16" s="876" t="n"/>
      <c r="BG16" s="876" t="n"/>
      <c r="BH16" s="876" t="n"/>
      <c r="BI16" s="878" t="n"/>
      <c r="BJ16" s="878" t="n"/>
      <c r="BK16" s="878" t="n"/>
      <c r="BL16" s="878" t="n"/>
      <c r="BM16" s="878" t="n"/>
      <c r="BN16" s="878" t="n"/>
      <c r="BO16" s="878" t="n"/>
      <c r="BP16" s="878" t="n"/>
      <c r="BQ16" s="878" t="n"/>
      <c r="BR16" s="878" t="n"/>
      <c r="BS16" s="878" t="n"/>
      <c r="BT16" s="878" t="n"/>
      <c r="BU16" s="878" t="n"/>
      <c r="BV16" s="878" t="n"/>
      <c r="BW16" s="878" t="n"/>
      <c r="BX16" s="878" t="n"/>
      <c r="BY16" s="878" t="n"/>
      <c r="BZ16" s="878" t="n"/>
      <c r="CA16" s="878" t="n"/>
      <c r="CB16" s="878" t="n"/>
      <c r="CC16" s="878" t="n"/>
      <c r="CD16" s="878" t="n"/>
      <c r="CE16" s="878" t="n"/>
      <c r="CF16" s="878" t="n"/>
      <c r="CG16" s="878" t="n"/>
      <c r="CH16" s="878" t="n"/>
      <c r="CI16" s="878" t="n"/>
      <c r="CJ16" s="878" t="n"/>
      <c r="CK16" s="878" t="n"/>
      <c r="CL16" s="878" t="n"/>
      <c r="CM16" s="878" t="n"/>
      <c r="CN16" s="878" t="n"/>
      <c r="CO16" s="878" t="n"/>
      <c r="CP16" s="878" t="n"/>
      <c r="CQ16" s="878" t="n"/>
      <c r="CR16" s="878" t="n"/>
      <c r="CS16" s="878" t="n"/>
      <c r="CT16" s="878" t="n"/>
      <c r="CU16" s="878" t="n"/>
      <c r="CV16" s="878" t="n"/>
      <c r="CW16" s="878" t="n"/>
      <c r="CX16" s="878" t="n"/>
      <c r="CY16" s="878" t="n"/>
      <c r="CZ16" s="878" t="n"/>
      <c r="DA16" s="878" t="n"/>
      <c r="DB16" s="878" t="n"/>
      <c r="DC16" s="878" t="n"/>
      <c r="DD16" s="878" t="n"/>
      <c r="DE16" s="878" t="n"/>
      <c r="DF16" s="878" t="n"/>
      <c r="DG16" s="878" t="n"/>
      <c r="DH16" s="878" t="n"/>
      <c r="DI16" s="878" t="n"/>
      <c r="DJ16" s="878" t="n"/>
      <c r="DK16" s="878" t="n"/>
      <c r="DL16" s="878" t="n"/>
      <c r="DM16" s="878" t="n"/>
      <c r="DN16" s="878" t="n"/>
      <c r="DO16" s="878" t="n"/>
      <c r="DP16" s="878" t="n"/>
      <c r="DQ16" s="878" t="n"/>
      <c r="DR16" s="878" t="n"/>
      <c r="DS16" s="878" t="n"/>
      <c r="DT16" s="878" t="n"/>
      <c r="DU16" s="878" t="n"/>
      <c r="DV16" s="878" t="n"/>
      <c r="DW16" s="878" t="n"/>
      <c r="DX16" s="878" t="n"/>
      <c r="DY16" s="878" t="n"/>
      <c r="DZ16" s="878" t="n"/>
      <c r="EA16" s="878" t="n"/>
      <c r="EB16" s="878" t="n"/>
      <c r="EC16" s="878" t="n"/>
      <c r="ED16" s="878" t="n"/>
      <c r="EE16" s="878" t="n"/>
      <c r="EF16" s="878" t="n"/>
      <c r="EG16" s="878" t="n"/>
      <c r="EH16" s="878" t="n"/>
      <c r="EI16" s="878" t="n"/>
      <c r="EJ16" s="878" t="n"/>
      <c r="EK16" s="878" t="n"/>
      <c r="EL16" s="878" t="n"/>
      <c r="EM16" s="878" t="n"/>
      <c r="EN16" s="878" t="n"/>
      <c r="EO16" s="878" t="n"/>
      <c r="EP16" s="878" t="n"/>
      <c r="EQ16" s="878" t="n"/>
      <c r="ER16" s="878" t="n"/>
      <c r="ES16" s="878" t="n"/>
      <c r="ET16" s="878" t="n"/>
      <c r="EU16" s="878" t="n"/>
      <c r="EV16" s="878" t="n"/>
      <c r="EW16" s="878" t="n"/>
      <c r="EX16" s="878" t="n"/>
      <c r="EY16" s="878" t="n"/>
      <c r="EZ16" s="878" t="n"/>
      <c r="FA16" s="878" t="n"/>
      <c r="FB16" s="878" t="n"/>
      <c r="FC16" s="878" t="n"/>
      <c r="FD16" s="878" t="n"/>
      <c r="FE16" s="878" t="n"/>
      <c r="FF16" s="878" t="n"/>
      <c r="FG16" s="878" t="n"/>
      <c r="FH16" s="878" t="n"/>
      <c r="FI16" s="878" t="n"/>
      <c r="FJ16" s="878" t="n"/>
      <c r="FK16" s="878" t="n"/>
      <c r="FL16" s="878" t="n"/>
      <c r="FM16" s="878" t="n"/>
      <c r="FN16" s="878" t="n"/>
      <c r="FO16" s="878" t="n"/>
      <c r="FP16" s="878" t="n"/>
      <c r="FQ16" s="878" t="n"/>
      <c r="FR16" s="878" t="n"/>
      <c r="FS16" s="878" t="n"/>
      <c r="FT16" s="878" t="n"/>
      <c r="FU16" s="878" t="n"/>
      <c r="FV16" s="878" t="n"/>
      <c r="FW16" s="878" t="n"/>
      <c r="FX16" s="878" t="n"/>
      <c r="FY16" s="878" t="n"/>
      <c r="FZ16" s="878" t="n"/>
      <c r="GA16" s="878" t="n"/>
      <c r="GB16" s="878" t="n"/>
      <c r="GC16" s="878" t="n"/>
      <c r="GD16" s="878" t="n"/>
      <c r="GE16" s="878" t="n"/>
      <c r="GF16" s="878" t="n"/>
    </row>
    <row r="17" customFormat="1" s="872">
      <c r="A17" s="57" t="n"/>
      <c r="B17" s="58" t="n"/>
      <c r="C17" s="55">
        <f>E17*$D$5</f>
        <v/>
      </c>
      <c r="D17" s="145" t="inlineStr">
        <is>
          <t>Louis E. Jaques</t>
        </is>
      </c>
      <c r="E17" s="55">
        <f>SUM(G17:GF17)</f>
        <v/>
      </c>
      <c r="F17" s="873" t="n"/>
      <c r="G17" s="874" t="n"/>
      <c r="H17" s="874" t="n"/>
      <c r="I17" s="874" t="n"/>
      <c r="J17" s="874" t="n"/>
      <c r="K17" s="874" t="n"/>
      <c r="L17" s="874" t="n"/>
      <c r="M17" s="876" t="n">
        <v>1</v>
      </c>
      <c r="N17" s="876" t="n">
        <v>-0.5</v>
      </c>
      <c r="O17" s="876" t="n">
        <v>-0.5</v>
      </c>
      <c r="P17" s="876" t="n"/>
      <c r="Q17" s="876" t="n"/>
      <c r="R17" s="876" t="n"/>
      <c r="S17" s="876" t="n"/>
      <c r="T17" s="876" t="n"/>
      <c r="U17" s="876" t="n"/>
      <c r="V17" s="876" t="n"/>
      <c r="W17" s="876" t="n"/>
      <c r="X17" s="876" t="n"/>
      <c r="Y17" s="876" t="n"/>
      <c r="Z17" s="876" t="n"/>
      <c r="AA17" s="876" t="n"/>
      <c r="AB17" s="876" t="n"/>
      <c r="AC17" s="876" t="n"/>
      <c r="AD17" s="876" t="n"/>
      <c r="AE17" s="876" t="n"/>
      <c r="AF17" s="876" t="n"/>
      <c r="AG17" s="876" t="n"/>
      <c r="AH17" s="876" t="n"/>
      <c r="AI17" s="876" t="n"/>
      <c r="AJ17" s="876" t="n"/>
      <c r="AK17" s="876" t="n"/>
      <c r="AL17" s="876" t="n"/>
      <c r="AM17" s="876" t="n"/>
      <c r="AN17" s="876" t="n"/>
      <c r="AO17" s="876" t="n"/>
      <c r="AP17" s="876" t="n"/>
      <c r="AQ17" s="876" t="n"/>
      <c r="AR17" s="876" t="n"/>
      <c r="AS17" s="876" t="n"/>
      <c r="AT17" s="876" t="n"/>
      <c r="AU17" s="876" t="n"/>
      <c r="AV17" s="876" t="n"/>
      <c r="AW17" s="875" t="n"/>
      <c r="AX17" s="875" t="n"/>
      <c r="AY17" s="875" t="n"/>
      <c r="AZ17" s="875" t="n"/>
      <c r="BA17" s="876" t="n"/>
      <c r="BB17" s="876" t="n"/>
      <c r="BC17" s="876" t="n"/>
      <c r="BD17" s="876" t="n"/>
      <c r="BE17" s="876" t="n"/>
      <c r="BF17" s="876" t="n"/>
      <c r="BG17" s="876" t="n"/>
      <c r="BH17" s="876" t="n"/>
      <c r="BI17" s="878" t="n"/>
      <c r="BJ17" s="878" t="n"/>
      <c r="BK17" s="878" t="n"/>
      <c r="BL17" s="878" t="n"/>
      <c r="BM17" s="878" t="n"/>
      <c r="BN17" s="878" t="n"/>
      <c r="BO17" s="878" t="n"/>
      <c r="BP17" s="878" t="n"/>
      <c r="BQ17" s="878" t="n"/>
      <c r="BR17" s="878" t="n"/>
      <c r="BS17" s="878" t="n"/>
      <c r="BT17" s="878" t="n"/>
      <c r="BU17" s="878" t="n"/>
      <c r="BV17" s="878" t="n"/>
      <c r="BW17" s="878" t="n"/>
      <c r="BX17" s="878" t="n"/>
      <c r="BY17" s="878" t="n"/>
      <c r="BZ17" s="878" t="n"/>
      <c r="CA17" s="878" t="n"/>
      <c r="CB17" s="878" t="n"/>
      <c r="CC17" s="878" t="n"/>
      <c r="CD17" s="878" t="n"/>
      <c r="CE17" s="878" t="n"/>
      <c r="CF17" s="878" t="n"/>
      <c r="CG17" s="878" t="n"/>
      <c r="CH17" s="878" t="n"/>
      <c r="CI17" s="878" t="n"/>
      <c r="CJ17" s="878" t="n"/>
      <c r="CK17" s="878" t="n"/>
      <c r="CL17" s="878" t="n"/>
      <c r="CM17" s="878" t="n"/>
      <c r="CN17" s="878" t="n"/>
      <c r="CO17" s="878" t="n"/>
      <c r="CP17" s="878" t="n"/>
      <c r="CQ17" s="878" t="n"/>
      <c r="CR17" s="878" t="n"/>
      <c r="CS17" s="878" t="n"/>
      <c r="CT17" s="878" t="n"/>
      <c r="CU17" s="878" t="n"/>
      <c r="CV17" s="878" t="n"/>
      <c r="CW17" s="878" t="n"/>
      <c r="CX17" s="878" t="n"/>
      <c r="CY17" s="878" t="n"/>
      <c r="CZ17" s="878" t="n"/>
      <c r="DA17" s="878" t="n"/>
      <c r="DB17" s="878" t="n"/>
      <c r="DC17" s="878" t="n"/>
      <c r="DD17" s="878" t="n"/>
      <c r="DE17" s="878" t="n"/>
      <c r="DF17" s="878" t="n"/>
      <c r="DG17" s="878" t="n"/>
      <c r="DH17" s="878" t="n"/>
      <c r="DI17" s="878" t="n"/>
      <c r="DJ17" s="878" t="n"/>
      <c r="DK17" s="878" t="n"/>
      <c r="DL17" s="878" t="n"/>
      <c r="DM17" s="878" t="n"/>
      <c r="DN17" s="878" t="n"/>
      <c r="DO17" s="878" t="n"/>
      <c r="DP17" s="878" t="n"/>
      <c r="DQ17" s="878" t="n"/>
      <c r="DR17" s="878" t="n"/>
      <c r="DS17" s="878" t="n"/>
      <c r="DT17" s="878" t="n"/>
      <c r="DU17" s="878" t="n"/>
      <c r="DV17" s="878" t="n"/>
      <c r="DW17" s="878" t="n"/>
      <c r="DX17" s="878" t="n"/>
      <c r="DY17" s="878" t="n"/>
      <c r="DZ17" s="878" t="n"/>
      <c r="EA17" s="878" t="n"/>
      <c r="EB17" s="878" t="n"/>
      <c r="EC17" s="878" t="n"/>
      <c r="ED17" s="878" t="n"/>
      <c r="EE17" s="878" t="n"/>
      <c r="EF17" s="878" t="n"/>
      <c r="EG17" s="878" t="n"/>
      <c r="EH17" s="878" t="n"/>
      <c r="EI17" s="878" t="n"/>
      <c r="EJ17" s="878" t="n"/>
      <c r="EK17" s="878" t="n"/>
      <c r="EL17" s="878" t="n"/>
      <c r="EM17" s="878" t="n"/>
      <c r="EN17" s="878" t="n"/>
      <c r="EO17" s="878" t="n"/>
      <c r="EP17" s="878" t="n"/>
      <c r="EQ17" s="878" t="n"/>
      <c r="ER17" s="878" t="n"/>
      <c r="ES17" s="878" t="n"/>
      <c r="ET17" s="878" t="n"/>
      <c r="EU17" s="878" t="n"/>
      <c r="EV17" s="878" t="n"/>
      <c r="EW17" s="878" t="n"/>
      <c r="EX17" s="878" t="n"/>
      <c r="EY17" s="878" t="n"/>
      <c r="EZ17" s="878" t="n"/>
      <c r="FA17" s="878" t="n"/>
      <c r="FB17" s="878" t="n"/>
      <c r="FC17" s="878" t="n"/>
      <c r="FD17" s="878" t="n"/>
      <c r="FE17" s="878" t="n"/>
      <c r="FF17" s="878" t="n"/>
      <c r="FG17" s="878" t="n"/>
      <c r="FH17" s="878" t="n"/>
      <c r="FI17" s="878" t="n"/>
      <c r="FJ17" s="878" t="n"/>
      <c r="FK17" s="878" t="n"/>
      <c r="FL17" s="878" t="n"/>
      <c r="FM17" s="878" t="n"/>
      <c r="FN17" s="878" t="n"/>
      <c r="FO17" s="878" t="n"/>
      <c r="FP17" s="878" t="n"/>
      <c r="FQ17" s="878" t="n"/>
      <c r="FR17" s="878" t="n"/>
      <c r="FS17" s="878" t="n"/>
      <c r="FT17" s="878" t="n"/>
      <c r="FU17" s="878" t="n"/>
      <c r="FV17" s="878" t="n"/>
      <c r="FW17" s="878" t="n"/>
      <c r="FX17" s="878" t="n"/>
      <c r="FY17" s="878" t="n"/>
      <c r="FZ17" s="878" t="n"/>
      <c r="GA17" s="878" t="n"/>
      <c r="GB17" s="878" t="n"/>
      <c r="GC17" s="878" t="n"/>
      <c r="GD17" s="878" t="n"/>
      <c r="GE17" s="878" t="n"/>
      <c r="GF17" s="878" t="n"/>
    </row>
    <row r="18" customFormat="1" s="872">
      <c r="A18" s="57" t="n"/>
      <c r="B18" s="56" t="n"/>
      <c r="C18" s="100">
        <f>E18*$D$5</f>
        <v/>
      </c>
      <c r="D18" s="146" t="inlineStr">
        <is>
          <t>Panhandle Co-operative Royalty Co.</t>
        </is>
      </c>
      <c r="E18" s="100">
        <f>SUM(G18:GF18)</f>
        <v/>
      </c>
      <c r="F18" s="873" t="n"/>
      <c r="G18" s="874" t="n"/>
      <c r="H18" s="874" t="n"/>
      <c r="I18" s="874" t="n"/>
      <c r="J18" s="874" t="n"/>
      <c r="K18" s="874" t="n"/>
      <c r="L18" s="874" t="n"/>
      <c r="M18" s="876" t="n"/>
      <c r="N18" s="876" t="n">
        <v>0.5</v>
      </c>
      <c r="O18" s="876" t="n"/>
      <c r="P18" s="877" t="n"/>
      <c r="Q18" s="876" t="n"/>
      <c r="R18" s="876" t="n"/>
      <c r="S18" s="876" t="n">
        <v>-0.125</v>
      </c>
      <c r="T18" s="876" t="n">
        <v>-0.125</v>
      </c>
      <c r="U18" s="876" t="n"/>
      <c r="V18" s="876" t="n"/>
      <c r="W18" s="876" t="n"/>
      <c r="X18" s="877" t="n">
        <v>-0.25</v>
      </c>
      <c r="Y18" s="877" t="n"/>
      <c r="Z18" s="876" t="n"/>
      <c r="AA18" s="876" t="n"/>
      <c r="AB18" s="876" t="n"/>
      <c r="AC18" s="876" t="n"/>
      <c r="AD18" s="876" t="n"/>
      <c r="AE18" s="876" t="n"/>
      <c r="AF18" s="876" t="n"/>
      <c r="AG18" s="876" t="n"/>
      <c r="AH18" s="876" t="n"/>
      <c r="AI18" s="876" t="n"/>
      <c r="AJ18" s="876" t="n"/>
      <c r="AK18" s="876" t="n"/>
      <c r="AL18" s="876" t="n"/>
      <c r="AM18" s="876" t="n"/>
      <c r="AN18" s="876" t="n"/>
      <c r="AO18" s="876" t="n"/>
      <c r="AP18" s="876" t="n"/>
      <c r="AQ18" s="876" t="n"/>
      <c r="AR18" s="876" t="n"/>
      <c r="AS18" s="876" t="n"/>
      <c r="AT18" s="876" t="n"/>
      <c r="AU18" s="876" t="n"/>
      <c r="AV18" s="876" t="n"/>
      <c r="AW18" s="875" t="n"/>
      <c r="AX18" s="875" t="n"/>
      <c r="AY18" s="875" t="n"/>
      <c r="AZ18" s="875" t="n"/>
      <c r="BA18" s="876" t="n"/>
      <c r="BB18" s="876" t="n"/>
      <c r="BC18" s="876" t="n"/>
      <c r="BD18" s="877" t="n"/>
      <c r="BE18" s="876" t="n"/>
      <c r="BF18" s="876" t="n"/>
      <c r="BG18" s="876" t="n"/>
      <c r="BH18" s="876" t="n"/>
      <c r="BI18" s="878" t="n"/>
      <c r="BJ18" s="878" t="n"/>
      <c r="BK18" s="878" t="n"/>
      <c r="BL18" s="878" t="n"/>
      <c r="BM18" s="878" t="n"/>
      <c r="BN18" s="878" t="n"/>
      <c r="BO18" s="878" t="n"/>
      <c r="BP18" s="878" t="n"/>
      <c r="BQ18" s="878" t="n"/>
      <c r="BR18" s="878" t="n"/>
      <c r="BS18" s="878" t="n"/>
      <c r="BT18" s="878" t="n"/>
      <c r="BU18" s="878" t="n"/>
      <c r="BV18" s="878" t="n"/>
      <c r="BW18" s="878" t="n"/>
      <c r="BX18" s="878" t="n"/>
      <c r="BY18" s="878" t="n"/>
      <c r="BZ18" s="878" t="n"/>
      <c r="CA18" s="878" t="n"/>
      <c r="CB18" s="878" t="n"/>
      <c r="CC18" s="878" t="n"/>
      <c r="CD18" s="878" t="n"/>
      <c r="CE18" s="878" t="n"/>
      <c r="CF18" s="878" t="n"/>
      <c r="CG18" s="878" t="n"/>
      <c r="CH18" s="878" t="n"/>
      <c r="CI18" s="878" t="n"/>
      <c r="CJ18" s="878" t="n"/>
      <c r="CK18" s="878" t="n"/>
      <c r="CL18" s="878" t="n"/>
      <c r="CM18" s="878" t="n"/>
      <c r="CN18" s="878" t="n"/>
      <c r="CO18" s="878" t="n"/>
      <c r="CP18" s="878" t="n"/>
      <c r="CQ18" s="878" t="n"/>
      <c r="CR18" s="878" t="n"/>
      <c r="CS18" s="878" t="n"/>
      <c r="CT18" s="878" t="n"/>
      <c r="CU18" s="878" t="n"/>
      <c r="CV18" s="878" t="n"/>
      <c r="CW18" s="878" t="n"/>
      <c r="CX18" s="878" t="n"/>
      <c r="CY18" s="878" t="n"/>
      <c r="CZ18" s="878" t="n"/>
      <c r="DA18" s="878" t="n"/>
      <c r="DB18" s="878" t="n"/>
      <c r="DC18" s="878" t="n"/>
      <c r="DD18" s="878" t="n"/>
      <c r="DE18" s="878" t="n"/>
      <c r="DF18" s="878" t="n"/>
      <c r="DG18" s="878" t="n"/>
      <c r="DH18" s="878" t="n"/>
      <c r="DI18" s="878" t="n"/>
      <c r="DJ18" s="878" t="n"/>
      <c r="DK18" s="878" t="n"/>
      <c r="DL18" s="878" t="n"/>
      <c r="DM18" s="878" t="n"/>
      <c r="DN18" s="878" t="n"/>
      <c r="DO18" s="878" t="n"/>
      <c r="DP18" s="878" t="n"/>
      <c r="DQ18" s="878" t="n"/>
      <c r="DR18" s="878" t="n"/>
      <c r="DS18" s="878" t="n"/>
      <c r="DT18" s="878" t="n"/>
      <c r="DU18" s="878" t="n"/>
      <c r="DV18" s="878" t="n"/>
      <c r="DW18" s="878" t="n"/>
      <c r="DX18" s="878" t="n"/>
      <c r="DY18" s="878" t="n"/>
      <c r="DZ18" s="878" t="n"/>
      <c r="EA18" s="878" t="n"/>
      <c r="EB18" s="878" t="n"/>
      <c r="EC18" s="878" t="n"/>
      <c r="ED18" s="878" t="n"/>
      <c r="EE18" s="878" t="n"/>
      <c r="EF18" s="878" t="n"/>
      <c r="EG18" s="878" t="n"/>
      <c r="EH18" s="878" t="n"/>
      <c r="EI18" s="878" t="n"/>
      <c r="EJ18" s="878" t="n"/>
      <c r="EK18" s="878" t="n"/>
      <c r="EL18" s="878" t="n"/>
      <c r="EM18" s="878" t="n"/>
      <c r="EN18" s="878" t="n"/>
      <c r="EO18" s="878" t="n"/>
      <c r="EP18" s="878" t="n"/>
      <c r="EQ18" s="878" t="n"/>
      <c r="ER18" s="878" t="n"/>
      <c r="ES18" s="878" t="n"/>
      <c r="ET18" s="878" t="n"/>
      <c r="EU18" s="878" t="n"/>
      <c r="EV18" s="878" t="n"/>
      <c r="EW18" s="878" t="n"/>
      <c r="EX18" s="878" t="n"/>
      <c r="EY18" s="878" t="n"/>
      <c r="EZ18" s="878" t="n"/>
      <c r="FA18" s="878" t="n"/>
      <c r="FB18" s="878" t="n"/>
      <c r="FC18" s="878" t="n"/>
      <c r="FD18" s="878" t="n"/>
      <c r="FE18" s="878" t="n"/>
      <c r="FF18" s="878" t="n"/>
      <c r="FG18" s="878" t="n"/>
      <c r="FH18" s="878" t="n"/>
      <c r="FI18" s="878" t="n"/>
      <c r="FJ18" s="878" t="n"/>
      <c r="FK18" s="878" t="n"/>
      <c r="FL18" s="878" t="n"/>
      <c r="FM18" s="878" t="n"/>
      <c r="FN18" s="878" t="n"/>
      <c r="FO18" s="878" t="n"/>
      <c r="FP18" s="878" t="n"/>
      <c r="FQ18" s="878" t="n"/>
      <c r="FR18" s="878" t="n"/>
      <c r="FS18" s="878" t="n"/>
      <c r="FT18" s="878" t="n"/>
      <c r="FU18" s="878" t="n"/>
      <c r="FV18" s="878" t="n"/>
      <c r="FW18" s="878" t="n"/>
      <c r="FX18" s="878" t="n"/>
      <c r="FY18" s="878" t="n"/>
      <c r="FZ18" s="878" t="n"/>
      <c r="GA18" s="878" t="n"/>
      <c r="GB18" s="878" t="n"/>
      <c r="GC18" s="878" t="n"/>
      <c r="GD18" s="878" t="n"/>
      <c r="GE18" s="878" t="n"/>
      <c r="GF18" s="878" t="n"/>
    </row>
    <row r="19" customFormat="1" s="872">
      <c r="A19" s="57" t="n"/>
      <c r="B19" s="56" t="n"/>
      <c r="C19" s="100">
        <f>E19*$D$5</f>
        <v/>
      </c>
      <c r="D19" s="146" t="inlineStr">
        <is>
          <t>Virginia Jaques</t>
        </is>
      </c>
      <c r="E19" s="100">
        <f>SUM(G19:GF19)</f>
        <v/>
      </c>
      <c r="F19" s="873" t="n"/>
      <c r="G19" s="874" t="n"/>
      <c r="H19" s="874" t="n"/>
      <c r="I19" s="874" t="n"/>
      <c r="J19" s="874" t="n"/>
      <c r="K19" s="874" t="n"/>
      <c r="L19" s="874" t="n"/>
      <c r="M19" s="876" t="n"/>
      <c r="N19" s="876" t="n"/>
      <c r="O19" s="876" t="n">
        <v>0.25</v>
      </c>
      <c r="P19" s="877" t="n">
        <v>0.25</v>
      </c>
      <c r="Q19" s="876" t="n">
        <v>-0.5</v>
      </c>
      <c r="R19" s="876" t="n">
        <v>0</v>
      </c>
      <c r="S19" s="876" t="n"/>
      <c r="T19" s="876" t="n"/>
      <c r="U19" s="876" t="n"/>
      <c r="V19" s="876" t="n"/>
      <c r="W19" s="876" t="n"/>
      <c r="X19" s="876" t="n"/>
      <c r="Y19" s="876" t="n"/>
      <c r="Z19" s="876" t="n"/>
      <c r="AA19" s="876" t="n"/>
      <c r="AB19" s="876" t="n"/>
      <c r="AC19" s="876" t="n"/>
      <c r="AD19" s="876" t="n"/>
      <c r="AE19" s="876" t="n"/>
      <c r="AF19" s="876" t="n"/>
      <c r="AG19" s="876" t="n"/>
      <c r="AH19" s="876" t="n"/>
      <c r="AI19" s="876" t="n"/>
      <c r="AJ19" s="876" t="n"/>
      <c r="AK19" s="876" t="n"/>
      <c r="AL19" s="876" t="n"/>
      <c r="AM19" s="876" t="n"/>
      <c r="AN19" s="876" t="n"/>
      <c r="AO19" s="876" t="n"/>
      <c r="AP19" s="876" t="n"/>
      <c r="AQ19" s="876" t="n"/>
      <c r="AR19" s="876" t="n"/>
      <c r="AS19" s="876" t="n"/>
      <c r="AT19" s="876" t="n"/>
      <c r="AU19" s="876" t="n"/>
      <c r="AV19" s="876" t="n"/>
      <c r="AW19" s="875" t="n"/>
      <c r="AX19" s="875" t="n"/>
      <c r="AY19" s="875" t="n"/>
      <c r="AZ19" s="875" t="n"/>
      <c r="BA19" s="876" t="n"/>
      <c r="BB19" s="876" t="n"/>
      <c r="BC19" s="876" t="n"/>
      <c r="BD19" s="876" t="n"/>
      <c r="BE19" s="876" t="n"/>
      <c r="BF19" s="876" t="n"/>
      <c r="BG19" s="876" t="n"/>
      <c r="BH19" s="876" t="n"/>
      <c r="BI19" s="878" t="n"/>
      <c r="BJ19" s="878" t="n"/>
      <c r="BK19" s="878" t="n"/>
      <c r="BL19" s="878" t="n"/>
      <c r="BM19" s="878" t="n"/>
      <c r="BN19" s="878" t="n"/>
      <c r="BO19" s="878" t="n"/>
      <c r="BP19" s="878" t="n"/>
      <c r="BQ19" s="878" t="n"/>
      <c r="BR19" s="878" t="n"/>
      <c r="BS19" s="878" t="n"/>
      <c r="BT19" s="878" t="n"/>
      <c r="BU19" s="878" t="n"/>
      <c r="BV19" s="878" t="n"/>
      <c r="BW19" s="878" t="n"/>
      <c r="BX19" s="878" t="n"/>
      <c r="BY19" s="878" t="n"/>
      <c r="BZ19" s="878" t="n"/>
      <c r="CA19" s="878" t="n"/>
      <c r="CB19" s="878" t="n"/>
      <c r="CC19" s="878" t="n"/>
      <c r="CD19" s="878" t="n"/>
      <c r="CE19" s="878" t="n"/>
      <c r="CF19" s="878" t="n"/>
      <c r="CG19" s="878" t="n"/>
      <c r="CH19" s="878" t="n"/>
      <c r="CI19" s="878" t="n"/>
      <c r="CJ19" s="878" t="n"/>
      <c r="CK19" s="878" t="n"/>
      <c r="CL19" s="878" t="n"/>
      <c r="CM19" s="878" t="n"/>
      <c r="CN19" s="878" t="n"/>
      <c r="CO19" s="878" t="n"/>
      <c r="CP19" s="878" t="n"/>
      <c r="CQ19" s="878" t="n"/>
      <c r="CR19" s="878" t="n"/>
      <c r="CS19" s="878" t="n"/>
      <c r="CT19" s="878" t="n"/>
      <c r="CU19" s="878" t="n"/>
      <c r="CV19" s="878" t="n"/>
      <c r="CW19" s="878" t="n"/>
      <c r="CX19" s="878" t="n"/>
      <c r="CY19" s="878" t="n"/>
      <c r="CZ19" s="878" t="n"/>
      <c r="DA19" s="878" t="n"/>
      <c r="DB19" s="878" t="n"/>
      <c r="DC19" s="878" t="n"/>
      <c r="DD19" s="878" t="n"/>
      <c r="DE19" s="878" t="n"/>
      <c r="DF19" s="878" t="n"/>
      <c r="DG19" s="878" t="n"/>
      <c r="DH19" s="878" t="n"/>
      <c r="DI19" s="878" t="n"/>
      <c r="DJ19" s="878" t="n"/>
      <c r="DK19" s="878" t="n"/>
      <c r="DL19" s="878" t="n"/>
      <c r="DM19" s="878" t="n"/>
      <c r="DN19" s="878" t="n"/>
      <c r="DO19" s="878" t="n"/>
      <c r="DP19" s="878" t="n"/>
      <c r="DQ19" s="878" t="n"/>
      <c r="DR19" s="878" t="n"/>
      <c r="DS19" s="878" t="n"/>
      <c r="DT19" s="878" t="n"/>
      <c r="DU19" s="878" t="n"/>
      <c r="DV19" s="878" t="n"/>
      <c r="DW19" s="878" t="n"/>
      <c r="DX19" s="878" t="n"/>
      <c r="DY19" s="878" t="n"/>
      <c r="DZ19" s="878" t="n"/>
      <c r="EA19" s="878" t="n"/>
      <c r="EB19" s="878" t="n"/>
      <c r="EC19" s="878" t="n"/>
      <c r="ED19" s="878" t="n"/>
      <c r="EE19" s="878" t="n"/>
      <c r="EF19" s="878" t="n"/>
      <c r="EG19" s="878" t="n"/>
      <c r="EH19" s="878" t="n"/>
      <c r="EI19" s="878" t="n"/>
      <c r="EJ19" s="878" t="n"/>
      <c r="EK19" s="878" t="n"/>
      <c r="EL19" s="878" t="n"/>
      <c r="EM19" s="878" t="n"/>
      <c r="EN19" s="878" t="n"/>
      <c r="EO19" s="878" t="n"/>
      <c r="EP19" s="878" t="n"/>
      <c r="EQ19" s="878" t="n"/>
      <c r="ER19" s="878" t="n"/>
      <c r="ES19" s="878" t="n"/>
      <c r="ET19" s="878" t="n"/>
      <c r="EU19" s="878" t="n"/>
      <c r="EV19" s="878" t="n"/>
      <c r="EW19" s="878" t="n"/>
      <c r="EX19" s="878" t="n"/>
      <c r="EY19" s="878" t="n"/>
      <c r="EZ19" s="878" t="n"/>
      <c r="FA19" s="878" t="n"/>
      <c r="FB19" s="878" t="n"/>
      <c r="FC19" s="878" t="n"/>
      <c r="FD19" s="878" t="n"/>
      <c r="FE19" s="878" t="n"/>
      <c r="FF19" s="878" t="n"/>
      <c r="FG19" s="878" t="n"/>
      <c r="FH19" s="878" t="n"/>
      <c r="FI19" s="878" t="n"/>
      <c r="FJ19" s="878" t="n"/>
      <c r="FK19" s="878" t="n"/>
      <c r="FL19" s="878" t="n"/>
      <c r="FM19" s="878" t="n"/>
      <c r="FN19" s="878" t="n"/>
      <c r="FO19" s="878" t="n"/>
      <c r="FP19" s="878" t="n"/>
      <c r="FQ19" s="878" t="n"/>
      <c r="FR19" s="878" t="n"/>
      <c r="FS19" s="878" t="n"/>
      <c r="FT19" s="878" t="n"/>
      <c r="FU19" s="878" t="n"/>
      <c r="FV19" s="878" t="n"/>
      <c r="FW19" s="878" t="n"/>
      <c r="FX19" s="878" t="n"/>
      <c r="FY19" s="878" t="n"/>
      <c r="FZ19" s="878" t="n"/>
      <c r="GA19" s="878" t="n"/>
      <c r="GB19" s="878" t="n"/>
      <c r="GC19" s="878" t="n"/>
      <c r="GD19" s="878" t="n"/>
      <c r="GE19" s="878" t="n"/>
      <c r="GF19" s="878" t="n"/>
    </row>
    <row r="20" customFormat="1" s="872">
      <c r="A20" s="57" t="n"/>
      <c r="B20" s="56" t="n"/>
      <c r="C20" s="100">
        <f>E20*$D$5</f>
        <v/>
      </c>
      <c r="D20" s="146" t="inlineStr">
        <is>
          <t>Ethel Brister</t>
        </is>
      </c>
      <c r="E20" s="100">
        <f>SUM(G20:GF20)</f>
        <v/>
      </c>
      <c r="F20" s="873" t="n"/>
      <c r="G20" s="874" t="n"/>
      <c r="H20" s="874" t="n"/>
      <c r="I20" s="874" t="n"/>
      <c r="J20" s="874" t="n"/>
      <c r="K20" s="874" t="n"/>
      <c r="L20" s="874" t="n"/>
      <c r="M20" s="876" t="n"/>
      <c r="N20" s="876" t="n"/>
      <c r="O20" s="876" t="n">
        <v>0.25</v>
      </c>
      <c r="P20" s="877" t="n">
        <v>-0.25</v>
      </c>
      <c r="Q20" s="876" t="n"/>
      <c r="R20" s="876" t="n">
        <v>0</v>
      </c>
      <c r="S20" s="876" t="n"/>
      <c r="T20" s="877" t="n"/>
      <c r="U20" s="876" t="n"/>
      <c r="V20" s="876" t="n"/>
      <c r="W20" s="876" t="n"/>
      <c r="X20" s="876" t="n"/>
      <c r="Y20" s="876" t="n"/>
      <c r="Z20" s="876" t="n"/>
      <c r="AA20" s="876" t="n"/>
      <c r="AB20" s="876" t="n"/>
      <c r="AC20" s="876" t="n"/>
      <c r="AD20" s="876" t="n"/>
      <c r="AE20" s="876" t="n"/>
      <c r="AF20" s="876" t="n"/>
      <c r="AG20" s="876" t="n"/>
      <c r="AH20" s="876" t="n"/>
      <c r="AI20" s="876" t="n"/>
      <c r="AJ20" s="876" t="n"/>
      <c r="AK20" s="876" t="n"/>
      <c r="AL20" s="876" t="n"/>
      <c r="AM20" s="876" t="n"/>
      <c r="AN20" s="876" t="n"/>
      <c r="AO20" s="876" t="n"/>
      <c r="AP20" s="876" t="n"/>
      <c r="AQ20" s="876" t="n"/>
      <c r="AR20" s="876" t="n"/>
      <c r="AS20" s="876" t="n"/>
      <c r="AT20" s="876" t="n"/>
      <c r="AU20" s="876" t="n"/>
      <c r="AV20" s="876" t="n"/>
      <c r="AW20" s="876" t="n"/>
      <c r="AX20" s="876" t="n"/>
      <c r="AY20" s="876" t="n"/>
      <c r="AZ20" s="876" t="n"/>
      <c r="BA20" s="876" t="n"/>
      <c r="BB20" s="876" t="n"/>
      <c r="BC20" s="876" t="n"/>
      <c r="BD20" s="876" t="n"/>
      <c r="BE20" s="876" t="n"/>
      <c r="BF20" s="876" t="n"/>
      <c r="BG20" s="876" t="n"/>
      <c r="BH20" s="876" t="n"/>
      <c r="BI20" s="878" t="n"/>
      <c r="BJ20" s="878" t="n"/>
      <c r="BK20" s="878" t="n"/>
      <c r="BL20" s="878" t="n"/>
      <c r="BM20" s="878" t="n"/>
      <c r="BN20" s="878" t="n"/>
      <c r="BO20" s="878" t="n"/>
      <c r="BP20" s="878" t="n"/>
      <c r="BQ20" s="878" t="n"/>
      <c r="BR20" s="878" t="n"/>
      <c r="BS20" s="878" t="n"/>
      <c r="BT20" s="878" t="n"/>
      <c r="BU20" s="878" t="n"/>
      <c r="BV20" s="878" t="n"/>
      <c r="BW20" s="878" t="n"/>
      <c r="BX20" s="878" t="n"/>
      <c r="BY20" s="878" t="n"/>
      <c r="BZ20" s="878" t="n"/>
      <c r="CA20" s="878" t="n"/>
      <c r="CB20" s="878" t="n"/>
      <c r="CC20" s="878" t="n"/>
      <c r="CD20" s="878" t="n"/>
      <c r="CE20" s="878" t="n"/>
      <c r="CF20" s="878" t="n"/>
      <c r="CG20" s="878" t="n"/>
      <c r="CH20" s="878" t="n"/>
      <c r="CI20" s="878" t="n"/>
      <c r="CJ20" s="878" t="n"/>
      <c r="CK20" s="878" t="n"/>
      <c r="CL20" s="878" t="n"/>
      <c r="CM20" s="878" t="n"/>
      <c r="CN20" s="878" t="n"/>
      <c r="CO20" s="878" t="n"/>
      <c r="CP20" s="878" t="n"/>
      <c r="CQ20" s="878" t="n"/>
      <c r="CR20" s="878" t="n"/>
      <c r="CS20" s="878" t="n"/>
      <c r="CT20" s="878" t="n"/>
      <c r="CU20" s="878" t="n"/>
      <c r="CV20" s="878" t="n"/>
      <c r="CW20" s="878" t="n"/>
      <c r="CX20" s="878" t="n"/>
      <c r="CY20" s="878" t="n"/>
      <c r="CZ20" s="878" t="n"/>
      <c r="DA20" s="878" t="n"/>
      <c r="DB20" s="878" t="n"/>
      <c r="DC20" s="878" t="n"/>
      <c r="DD20" s="878" t="n"/>
      <c r="DE20" s="878" t="n"/>
      <c r="DF20" s="878" t="n"/>
      <c r="DG20" s="878" t="n"/>
      <c r="DH20" s="878" t="n"/>
      <c r="DI20" s="878" t="n"/>
      <c r="DJ20" s="878" t="n"/>
      <c r="DK20" s="878" t="n"/>
      <c r="DL20" s="878" t="n"/>
      <c r="DM20" s="878" t="n"/>
      <c r="DN20" s="878" t="n"/>
      <c r="DO20" s="878" t="n"/>
      <c r="DP20" s="878" t="n"/>
      <c r="DQ20" s="878" t="n"/>
      <c r="DR20" s="878" t="n"/>
      <c r="DS20" s="878" t="n"/>
      <c r="DT20" s="878" t="n"/>
      <c r="DU20" s="878" t="n"/>
      <c r="DV20" s="878" t="n"/>
      <c r="DW20" s="878" t="n"/>
      <c r="DX20" s="878" t="n"/>
      <c r="DY20" s="878" t="n"/>
      <c r="DZ20" s="878" t="n"/>
      <c r="EA20" s="878" t="n"/>
      <c r="EB20" s="878" t="n"/>
      <c r="EC20" s="878" t="n"/>
      <c r="ED20" s="878" t="n"/>
      <c r="EE20" s="878" t="n"/>
      <c r="EF20" s="878" t="n"/>
      <c r="EG20" s="878" t="n"/>
      <c r="EH20" s="878" t="n"/>
      <c r="EI20" s="878" t="n"/>
      <c r="EJ20" s="878" t="n"/>
      <c r="EK20" s="878" t="n"/>
      <c r="EL20" s="878" t="n"/>
      <c r="EM20" s="878" t="n"/>
      <c r="EN20" s="878" t="n"/>
      <c r="EO20" s="878" t="n"/>
      <c r="EP20" s="878" t="n"/>
      <c r="EQ20" s="878" t="n"/>
      <c r="ER20" s="878" t="n"/>
      <c r="ES20" s="878" t="n"/>
      <c r="ET20" s="878" t="n"/>
      <c r="EU20" s="878" t="n"/>
      <c r="EV20" s="878" t="n"/>
      <c r="EW20" s="878" t="n"/>
      <c r="EX20" s="878" t="n"/>
      <c r="EY20" s="878" t="n"/>
      <c r="EZ20" s="878" t="n"/>
      <c r="FA20" s="878" t="n"/>
      <c r="FB20" s="878" t="n"/>
      <c r="FC20" s="878" t="n"/>
      <c r="FD20" s="878" t="n"/>
      <c r="FE20" s="878" t="n"/>
      <c r="FF20" s="878" t="n"/>
      <c r="FG20" s="878" t="n"/>
      <c r="FH20" s="878" t="n"/>
      <c r="FI20" s="878" t="n"/>
      <c r="FJ20" s="878" t="n"/>
      <c r="FK20" s="878" t="n"/>
      <c r="FL20" s="878" t="n"/>
      <c r="FM20" s="878" t="n"/>
      <c r="FN20" s="878" t="n"/>
      <c r="FO20" s="878" t="n"/>
      <c r="FP20" s="878" t="n"/>
      <c r="FQ20" s="878" t="n"/>
      <c r="FR20" s="878" t="n"/>
      <c r="FS20" s="878" t="n"/>
      <c r="FT20" s="878" t="n"/>
      <c r="FU20" s="878" t="n"/>
      <c r="FV20" s="878" t="n"/>
      <c r="FW20" s="878" t="n"/>
      <c r="FX20" s="878" t="n"/>
      <c r="FY20" s="878" t="n"/>
      <c r="FZ20" s="878" t="n"/>
      <c r="GA20" s="878" t="n"/>
      <c r="GB20" s="878" t="n"/>
      <c r="GC20" s="878" t="n"/>
      <c r="GD20" s="878" t="n"/>
      <c r="GE20" s="878" t="n"/>
      <c r="GF20" s="878" t="n"/>
    </row>
    <row r="21" customFormat="1" s="872">
      <c r="A21" s="57" t="n"/>
      <c r="B21" s="58" t="n"/>
      <c r="C21" s="55">
        <f>E21*$D$5</f>
        <v/>
      </c>
      <c r="D21" s="146" t="inlineStr">
        <is>
          <t>Flag Oil Company of Oklahoma</t>
        </is>
      </c>
      <c r="E21" s="55">
        <f>SUM(G21:GF21)</f>
        <v/>
      </c>
      <c r="F21" s="873" t="n"/>
      <c r="G21" s="874" t="n"/>
      <c r="H21" s="874" t="n"/>
      <c r="I21" s="874" t="n"/>
      <c r="J21" s="874" t="n"/>
      <c r="K21" s="874" t="n"/>
      <c r="L21" s="874" t="n"/>
      <c r="M21" s="876" t="n"/>
      <c r="N21" s="876" t="n"/>
      <c r="O21" s="876" t="n"/>
      <c r="P21" s="876" t="n"/>
      <c r="Q21" s="877" t="n"/>
      <c r="R21" s="876" t="n"/>
      <c r="S21" s="876" t="n">
        <v>0.125</v>
      </c>
      <c r="T21" s="876" t="n">
        <v>0.125</v>
      </c>
      <c r="U21" s="876" t="n"/>
      <c r="V21" s="876" t="n"/>
      <c r="W21" s="877" t="n"/>
      <c r="X21" s="876" t="n"/>
      <c r="Y21" s="876" t="n">
        <v>-0.25</v>
      </c>
      <c r="Z21" s="876" t="n"/>
      <c r="AA21" s="876" t="n"/>
      <c r="AB21" s="876" t="n"/>
      <c r="AC21" s="876" t="n"/>
      <c r="AD21" s="876" t="n"/>
      <c r="AE21" s="876" t="n"/>
      <c r="AF21" s="876" t="n"/>
      <c r="AG21" s="876" t="n"/>
      <c r="AH21" s="876" t="n"/>
      <c r="AI21" s="876" t="n"/>
      <c r="AJ21" s="876" t="n"/>
      <c r="AK21" s="876" t="n"/>
      <c r="AL21" s="876" t="n"/>
      <c r="AM21" s="876" t="n"/>
      <c r="AN21" s="876" t="n"/>
      <c r="AO21" s="876" t="n"/>
      <c r="AP21" s="876" t="n"/>
      <c r="AQ21" s="876" t="n"/>
      <c r="AR21" s="876" t="n"/>
      <c r="AS21" s="876" t="n"/>
      <c r="AT21" s="876" t="n"/>
      <c r="AU21" s="876" t="n"/>
      <c r="AV21" s="876" t="n"/>
      <c r="AW21" s="876" t="n"/>
      <c r="AX21" s="876" t="n"/>
      <c r="AY21" s="876" t="n"/>
      <c r="AZ21" s="876" t="n"/>
      <c r="BA21" s="876" t="n"/>
      <c r="BB21" s="876" t="n"/>
      <c r="BC21" s="876" t="n"/>
      <c r="BD21" s="876" t="n"/>
      <c r="BE21" s="876" t="n"/>
      <c r="BF21" s="876" t="n"/>
      <c r="BG21" s="876" t="n"/>
      <c r="BH21" s="876" t="n"/>
      <c r="BI21" s="878" t="n"/>
      <c r="BJ21" s="878" t="n"/>
      <c r="BK21" s="878" t="n"/>
      <c r="BL21" s="878" t="n"/>
      <c r="BM21" s="878" t="n"/>
      <c r="BN21" s="878" t="n"/>
      <c r="BO21" s="878" t="n"/>
      <c r="BP21" s="878" t="n"/>
      <c r="BQ21" s="878" t="n"/>
      <c r="BR21" s="878" t="n"/>
      <c r="BS21" s="878" t="n"/>
      <c r="BT21" s="878" t="n"/>
      <c r="BU21" s="878" t="n"/>
      <c r="BV21" s="878" t="n"/>
      <c r="BW21" s="878" t="n"/>
      <c r="BX21" s="878" t="n"/>
      <c r="BY21" s="878" t="n"/>
      <c r="BZ21" s="878" t="n"/>
      <c r="CA21" s="878" t="n"/>
      <c r="CB21" s="878" t="n"/>
      <c r="CC21" s="878" t="n"/>
      <c r="CD21" s="878" t="n"/>
      <c r="CE21" s="878" t="n"/>
      <c r="CF21" s="878" t="n"/>
      <c r="CG21" s="878" t="n"/>
      <c r="CH21" s="878" t="n"/>
      <c r="CI21" s="878" t="n"/>
      <c r="CJ21" s="878" t="n"/>
      <c r="CK21" s="878" t="n"/>
      <c r="CL21" s="878" t="n"/>
      <c r="CM21" s="878" t="n"/>
      <c r="CN21" s="878" t="n"/>
      <c r="CO21" s="878" t="n"/>
      <c r="CP21" s="878" t="n"/>
      <c r="CQ21" s="878" t="n"/>
      <c r="CR21" s="878" t="n"/>
      <c r="CS21" s="878" t="n"/>
      <c r="CT21" s="878" t="n"/>
      <c r="CU21" s="878" t="n"/>
      <c r="CV21" s="878" t="n"/>
      <c r="CW21" s="878" t="n"/>
      <c r="CX21" s="878" t="n"/>
      <c r="CY21" s="878" t="n"/>
      <c r="CZ21" s="878" t="n"/>
      <c r="DA21" s="878" t="n"/>
      <c r="DB21" s="878" t="n"/>
      <c r="DC21" s="878" t="n"/>
      <c r="DD21" s="878" t="n"/>
      <c r="DE21" s="878" t="n"/>
      <c r="DF21" s="878" t="n"/>
      <c r="DG21" s="878" t="n"/>
      <c r="DH21" s="878" t="n"/>
      <c r="DI21" s="878" t="n"/>
      <c r="DJ21" s="878" t="n"/>
      <c r="DK21" s="878" t="n"/>
      <c r="DL21" s="878" t="n"/>
      <c r="DM21" s="878" t="n"/>
      <c r="DN21" s="878" t="n"/>
      <c r="DO21" s="878" t="n"/>
      <c r="DP21" s="878" t="n"/>
      <c r="DQ21" s="878" t="n"/>
      <c r="DR21" s="878" t="n"/>
      <c r="DS21" s="878" t="n"/>
      <c r="DT21" s="878" t="n"/>
      <c r="DU21" s="878" t="n"/>
      <c r="DV21" s="878" t="n"/>
      <c r="DW21" s="878" t="n"/>
      <c r="DX21" s="878" t="n"/>
      <c r="DY21" s="878" t="n"/>
      <c r="DZ21" s="878" t="n"/>
      <c r="EA21" s="878" t="n"/>
      <c r="EB21" s="878" t="n"/>
      <c r="EC21" s="878" t="n"/>
      <c r="ED21" s="878" t="n"/>
      <c r="EE21" s="878" t="n"/>
      <c r="EF21" s="878" t="n"/>
      <c r="EG21" s="878" t="n"/>
      <c r="EH21" s="878" t="n"/>
      <c r="EI21" s="878" t="n"/>
      <c r="EJ21" s="878" t="n"/>
      <c r="EK21" s="878" t="n"/>
      <c r="EL21" s="878" t="n"/>
      <c r="EM21" s="878" t="n"/>
      <c r="EN21" s="878" t="n"/>
      <c r="EO21" s="878" t="n"/>
      <c r="EP21" s="878" t="n"/>
      <c r="EQ21" s="878" t="n"/>
      <c r="ER21" s="878" t="n"/>
      <c r="ES21" s="878" t="n"/>
      <c r="ET21" s="878" t="n"/>
      <c r="EU21" s="878" t="n"/>
      <c r="EV21" s="878" t="n"/>
      <c r="EW21" s="878" t="n"/>
      <c r="EX21" s="878" t="n"/>
      <c r="EY21" s="878" t="n"/>
      <c r="EZ21" s="878" t="n"/>
      <c r="FA21" s="878" t="n"/>
      <c r="FB21" s="878" t="n"/>
      <c r="FC21" s="878" t="n"/>
      <c r="FD21" s="878" t="n"/>
      <c r="FE21" s="878" t="n"/>
      <c r="FF21" s="878" t="n"/>
      <c r="FG21" s="878" t="n"/>
      <c r="FH21" s="878" t="n"/>
      <c r="FI21" s="878" t="n"/>
      <c r="FJ21" s="878" t="n"/>
      <c r="FK21" s="878" t="n"/>
      <c r="FL21" s="878" t="n"/>
      <c r="FM21" s="878" t="n"/>
      <c r="FN21" s="878" t="n"/>
      <c r="FO21" s="878" t="n"/>
      <c r="FP21" s="878" t="n"/>
      <c r="FQ21" s="878" t="n"/>
      <c r="FR21" s="878" t="n"/>
      <c r="FS21" s="878" t="n"/>
      <c r="FT21" s="878" t="n"/>
      <c r="FU21" s="878" t="n"/>
      <c r="FV21" s="878" t="n"/>
      <c r="FW21" s="878" t="n"/>
      <c r="FX21" s="878" t="n"/>
      <c r="FY21" s="878" t="n"/>
      <c r="FZ21" s="878" t="n"/>
      <c r="GA21" s="878" t="n"/>
      <c r="GB21" s="878" t="n"/>
      <c r="GC21" s="878" t="n"/>
      <c r="GD21" s="878" t="n"/>
      <c r="GE21" s="878" t="n"/>
      <c r="GF21" s="878" t="n"/>
    </row>
    <row r="22" customFormat="1" s="872">
      <c r="A22" s="57" t="n"/>
      <c r="B22" s="58" t="n"/>
      <c r="C22" s="100">
        <f>E22*$D$5</f>
        <v/>
      </c>
      <c r="D22" s="146" t="inlineStr">
        <is>
          <t>H. M. Carter</t>
        </is>
      </c>
      <c r="E22" s="100">
        <f>SUM(G22:GF22)</f>
        <v/>
      </c>
      <c r="F22" s="873" t="n"/>
      <c r="G22" s="874" t="n"/>
      <c r="H22" s="875" t="n"/>
      <c r="I22" s="874" t="n"/>
      <c r="J22" s="874" t="n"/>
      <c r="K22" s="874" t="n"/>
      <c r="L22" s="874" t="n"/>
      <c r="M22" s="876" t="n"/>
      <c r="N22" s="876" t="n"/>
      <c r="O22" s="876" t="n"/>
      <c r="P22" s="876" t="n"/>
      <c r="Q22" s="877" t="n">
        <v>0.5</v>
      </c>
      <c r="R22" s="877" t="n"/>
      <c r="S22" s="876" t="n"/>
      <c r="T22" s="876" t="n"/>
      <c r="U22" s="876" t="n">
        <v>-0.5</v>
      </c>
      <c r="V22" s="876" t="n">
        <v>0</v>
      </c>
      <c r="W22" s="877" t="n"/>
      <c r="X22" s="876" t="n"/>
      <c r="Y22" s="876" t="n"/>
      <c r="Z22" s="876" t="n"/>
      <c r="AA22" s="876" t="n"/>
      <c r="AB22" s="876" t="n"/>
      <c r="AC22" s="876" t="n"/>
      <c r="AD22" s="876" t="n"/>
      <c r="AE22" s="876" t="n"/>
      <c r="AF22" s="876" t="n"/>
      <c r="AG22" s="876" t="n"/>
      <c r="AH22" s="876" t="n"/>
      <c r="AI22" s="876" t="n"/>
      <c r="AJ22" s="876" t="n"/>
      <c r="AK22" s="876" t="n"/>
      <c r="AL22" s="876" t="n"/>
      <c r="AM22" s="876" t="n"/>
      <c r="AN22" s="876" t="n"/>
      <c r="AO22" s="876" t="n"/>
      <c r="AP22" s="876" t="n"/>
      <c r="AQ22" s="876" t="n"/>
      <c r="AR22" s="876" t="n"/>
      <c r="AS22" s="876" t="n"/>
      <c r="AT22" s="876" t="n"/>
      <c r="AU22" s="876" t="n"/>
      <c r="AV22" s="876" t="n"/>
      <c r="AW22" s="876" t="n"/>
      <c r="AX22" s="876" t="n"/>
      <c r="AY22" s="876" t="n"/>
      <c r="AZ22" s="876" t="n"/>
      <c r="BA22" s="876" t="n"/>
      <c r="BB22" s="876" t="n"/>
      <c r="BC22" s="876" t="n"/>
      <c r="BD22" s="876" t="n"/>
      <c r="BE22" s="876" t="n"/>
      <c r="BF22" s="876" t="n"/>
      <c r="BG22" s="876" t="n"/>
      <c r="BH22" s="876" t="n"/>
      <c r="BI22" s="878" t="n"/>
      <c r="BJ22" s="878" t="n"/>
      <c r="BK22" s="878" t="n"/>
      <c r="BL22" s="878" t="n"/>
      <c r="BM22" s="878" t="n"/>
      <c r="BN22" s="878" t="n"/>
      <c r="BO22" s="878" t="n"/>
      <c r="BP22" s="878" t="n"/>
      <c r="BQ22" s="878" t="n"/>
      <c r="BR22" s="878" t="n"/>
      <c r="BS22" s="878" t="n"/>
      <c r="BT22" s="878" t="n"/>
      <c r="BU22" s="878" t="n"/>
      <c r="BV22" s="878" t="n"/>
      <c r="BW22" s="878" t="n"/>
      <c r="BX22" s="878" t="n"/>
      <c r="BY22" s="878" t="n"/>
      <c r="BZ22" s="878" t="n"/>
      <c r="CA22" s="878" t="n"/>
      <c r="CB22" s="878" t="n"/>
      <c r="CC22" s="878" t="n"/>
      <c r="CD22" s="878" t="n"/>
      <c r="CE22" s="878" t="n"/>
      <c r="CF22" s="878" t="n"/>
      <c r="CG22" s="878" t="n"/>
      <c r="CH22" s="878" t="n"/>
      <c r="CI22" s="878" t="n"/>
      <c r="CJ22" s="878" t="n"/>
      <c r="CK22" s="878" t="n"/>
      <c r="CL22" s="878" t="n"/>
      <c r="CM22" s="878" t="n"/>
      <c r="CN22" s="878" t="n"/>
      <c r="CO22" s="878" t="n"/>
      <c r="CP22" s="878" t="n"/>
      <c r="CQ22" s="878" t="n"/>
      <c r="CR22" s="878" t="n"/>
      <c r="CS22" s="878" t="n"/>
      <c r="CT22" s="878" t="n"/>
      <c r="CU22" s="878" t="n"/>
      <c r="CV22" s="878" t="n"/>
      <c r="CW22" s="878" t="n"/>
      <c r="CX22" s="878" t="n"/>
      <c r="CY22" s="878" t="n"/>
      <c r="CZ22" s="878" t="n"/>
      <c r="DA22" s="878" t="n"/>
      <c r="DB22" s="878" t="n"/>
      <c r="DC22" s="878" t="n"/>
      <c r="DD22" s="878" t="n"/>
      <c r="DE22" s="878" t="n"/>
      <c r="DF22" s="878" t="n"/>
      <c r="DG22" s="878" t="n"/>
      <c r="DH22" s="878" t="n"/>
      <c r="DI22" s="878" t="n"/>
      <c r="DJ22" s="878" t="n"/>
      <c r="DK22" s="878" t="n"/>
      <c r="DL22" s="878" t="n"/>
      <c r="DM22" s="878" t="n"/>
      <c r="DN22" s="878" t="n"/>
      <c r="DO22" s="878" t="n"/>
      <c r="DP22" s="878" t="n"/>
      <c r="DQ22" s="878" t="n"/>
      <c r="DR22" s="878" t="n"/>
      <c r="DS22" s="878" t="n"/>
      <c r="DT22" s="878" t="n"/>
      <c r="DU22" s="878" t="n"/>
      <c r="DV22" s="878" t="n"/>
      <c r="DW22" s="878" t="n"/>
      <c r="DX22" s="878" t="n"/>
      <c r="DY22" s="878" t="n"/>
      <c r="DZ22" s="878" t="n"/>
      <c r="EA22" s="878" t="n"/>
      <c r="EB22" s="878" t="n"/>
      <c r="EC22" s="878" t="n"/>
      <c r="ED22" s="878" t="n"/>
      <c r="EE22" s="878" t="n"/>
      <c r="EF22" s="878" t="n"/>
      <c r="EG22" s="878" t="n"/>
      <c r="EH22" s="878" t="n"/>
      <c r="EI22" s="878" t="n"/>
      <c r="EJ22" s="878" t="n"/>
      <c r="EK22" s="878" t="n"/>
      <c r="EL22" s="878" t="n"/>
      <c r="EM22" s="878" t="n"/>
      <c r="EN22" s="878" t="n"/>
      <c r="EO22" s="878" t="n"/>
      <c r="EP22" s="878" t="n"/>
      <c r="EQ22" s="878" t="n"/>
      <c r="ER22" s="878" t="n"/>
      <c r="ES22" s="878" t="n"/>
      <c r="ET22" s="878" t="n"/>
      <c r="EU22" s="878" t="n"/>
      <c r="EV22" s="878" t="n"/>
      <c r="EW22" s="878" t="n"/>
      <c r="EX22" s="878" t="n"/>
      <c r="EY22" s="878" t="n"/>
      <c r="EZ22" s="878" t="n"/>
      <c r="FA22" s="878" t="n"/>
      <c r="FB22" s="878" t="n"/>
      <c r="FC22" s="878" t="n"/>
      <c r="FD22" s="878" t="n"/>
      <c r="FE22" s="878" t="n"/>
      <c r="FF22" s="878" t="n"/>
      <c r="FG22" s="878" t="n"/>
      <c r="FH22" s="878" t="n"/>
      <c r="FI22" s="878" t="n"/>
      <c r="FJ22" s="878" t="n"/>
      <c r="FK22" s="878" t="n"/>
      <c r="FL22" s="878" t="n"/>
      <c r="FM22" s="878" t="n"/>
      <c r="FN22" s="878" t="n"/>
      <c r="FO22" s="878" t="n"/>
      <c r="FP22" s="878" t="n"/>
      <c r="FQ22" s="878" t="n"/>
      <c r="FR22" s="878" t="n"/>
      <c r="FS22" s="878" t="n"/>
      <c r="FT22" s="878" t="n"/>
      <c r="FU22" s="878" t="n"/>
      <c r="FV22" s="878" t="n"/>
      <c r="FW22" s="878" t="n"/>
      <c r="FX22" s="878" t="n"/>
      <c r="FY22" s="878" t="n"/>
      <c r="FZ22" s="878" t="n"/>
      <c r="GA22" s="878" t="n"/>
      <c r="GB22" s="878" t="n"/>
      <c r="GC22" s="878" t="n"/>
      <c r="GD22" s="878" t="n"/>
      <c r="GE22" s="878" t="n"/>
      <c r="GF22" s="878" t="n"/>
    </row>
    <row r="23" customFormat="1" s="872">
      <c r="A23" s="57" t="n"/>
      <c r="B23" s="56" t="n"/>
      <c r="C23" s="55">
        <f>E23*$D$5</f>
        <v/>
      </c>
      <c r="D23" s="145" t="inlineStr">
        <is>
          <t>Marvin G. Mitchell and Carrie Lou Mitchell, HW, JTWROS</t>
        </is>
      </c>
      <c r="E23" s="55">
        <f>SUM(G23:GF23)</f>
        <v/>
      </c>
      <c r="F23" s="873" t="n"/>
      <c r="G23" s="874" t="n"/>
      <c r="H23" s="874" t="n"/>
      <c r="I23" s="874" t="n"/>
      <c r="J23" s="874" t="n"/>
      <c r="K23" s="874" t="n"/>
      <c r="L23" s="874" t="n"/>
      <c r="M23" s="876" t="n"/>
      <c r="N23" s="876" t="n"/>
      <c r="O23" s="876" t="n"/>
      <c r="P23" s="876" t="n"/>
      <c r="Q23" s="877" t="n"/>
      <c r="R23" s="877" t="n"/>
      <c r="S23" s="876" t="n"/>
      <c r="T23" s="876" t="n"/>
      <c r="U23" s="876" t="n">
        <v>0.5</v>
      </c>
      <c r="V23" s="876" t="n">
        <v>0</v>
      </c>
      <c r="W23" s="877" t="n">
        <v>-0.5</v>
      </c>
      <c r="X23" s="876" t="n"/>
      <c r="Y23" s="876" t="n"/>
      <c r="Z23" s="876" t="n"/>
      <c r="AA23" s="876" t="n"/>
      <c r="AB23" s="876" t="n"/>
      <c r="AC23" s="876" t="n"/>
      <c r="AD23" s="876" t="n"/>
      <c r="AE23" s="876" t="n"/>
      <c r="AF23" s="876" t="n"/>
      <c r="AG23" s="876" t="n"/>
      <c r="AH23" s="876" t="n"/>
      <c r="AI23" s="876" t="n"/>
      <c r="AJ23" s="876" t="n"/>
      <c r="AK23" s="876" t="n"/>
      <c r="AL23" s="876" t="n"/>
      <c r="AM23" s="876" t="n"/>
      <c r="AN23" s="876" t="n"/>
      <c r="AO23" s="876" t="n"/>
      <c r="AP23" s="876" t="n"/>
      <c r="AQ23" s="876" t="n"/>
      <c r="AR23" s="876" t="n"/>
      <c r="AS23" s="876" t="n"/>
      <c r="AT23" s="876" t="n"/>
      <c r="AU23" s="876" t="n"/>
      <c r="AV23" s="876" t="n"/>
      <c r="AW23" s="876" t="n"/>
      <c r="AX23" s="876" t="n"/>
      <c r="AY23" s="876" t="n"/>
      <c r="AZ23" s="876" t="n"/>
      <c r="BA23" s="876" t="n"/>
      <c r="BB23" s="876" t="n"/>
      <c r="BC23" s="876" t="n"/>
      <c r="BD23" s="876" t="n"/>
      <c r="BE23" s="876" t="n"/>
      <c r="BF23" s="876" t="n"/>
      <c r="BG23" s="876" t="n"/>
      <c r="BH23" s="876" t="n"/>
      <c r="BI23" s="878" t="n"/>
      <c r="BJ23" s="878" t="n"/>
      <c r="BK23" s="878" t="n"/>
      <c r="BL23" s="878" t="n"/>
      <c r="BM23" s="878" t="n"/>
      <c r="BN23" s="878" t="n"/>
      <c r="BO23" s="878" t="n"/>
      <c r="BP23" s="878" t="n"/>
      <c r="BQ23" s="878" t="n"/>
      <c r="BR23" s="878" t="n"/>
      <c r="BS23" s="878" t="n"/>
      <c r="BT23" s="878" t="n"/>
      <c r="BU23" s="878" t="n"/>
      <c r="BV23" s="878" t="n"/>
      <c r="BW23" s="878" t="n"/>
      <c r="BX23" s="878" t="n"/>
      <c r="BY23" s="878" t="n"/>
      <c r="BZ23" s="878" t="n"/>
      <c r="CA23" s="878" t="n"/>
      <c r="CB23" s="878" t="n"/>
      <c r="CC23" s="878" t="n"/>
      <c r="CD23" s="878" t="n"/>
      <c r="CE23" s="878" t="n"/>
      <c r="CF23" s="878" t="n"/>
      <c r="CG23" s="878" t="n"/>
      <c r="CH23" s="878" t="n"/>
      <c r="CI23" s="878" t="n"/>
      <c r="CJ23" s="878" t="n"/>
      <c r="CK23" s="878" t="n"/>
      <c r="CL23" s="878" t="n"/>
      <c r="CM23" s="878" t="n"/>
      <c r="CN23" s="878" t="n"/>
      <c r="CO23" s="878" t="n"/>
      <c r="CP23" s="878" t="n"/>
      <c r="CQ23" s="878" t="n"/>
      <c r="CR23" s="878" t="n"/>
      <c r="CS23" s="878" t="n"/>
      <c r="CT23" s="878" t="n"/>
      <c r="CU23" s="878" t="n"/>
      <c r="CV23" s="878" t="n"/>
      <c r="CW23" s="878" t="n"/>
      <c r="CX23" s="878" t="n"/>
      <c r="CY23" s="878" t="n"/>
      <c r="CZ23" s="878" t="n"/>
      <c r="DA23" s="878" t="n"/>
      <c r="DB23" s="878" t="n"/>
      <c r="DC23" s="878" t="n"/>
      <c r="DD23" s="878" t="n"/>
      <c r="DE23" s="878" t="n"/>
      <c r="DF23" s="878" t="n"/>
      <c r="DG23" s="878" t="n"/>
      <c r="DH23" s="878" t="n"/>
      <c r="DI23" s="878" t="n"/>
      <c r="DJ23" s="878" t="n"/>
      <c r="DK23" s="878" t="n"/>
      <c r="DL23" s="878" t="n"/>
      <c r="DM23" s="878" t="n"/>
      <c r="DN23" s="878" t="n"/>
      <c r="DO23" s="878" t="n"/>
      <c r="DP23" s="878" t="n"/>
      <c r="DQ23" s="878" t="n"/>
      <c r="DR23" s="878" t="n"/>
      <c r="DS23" s="878" t="n"/>
      <c r="DT23" s="878" t="n"/>
      <c r="DU23" s="878" t="n"/>
      <c r="DV23" s="878" t="n"/>
      <c r="DW23" s="878" t="n"/>
      <c r="DX23" s="878" t="n"/>
      <c r="DY23" s="878" t="n"/>
      <c r="DZ23" s="878" t="n"/>
      <c r="EA23" s="878" t="n"/>
      <c r="EB23" s="878" t="n"/>
      <c r="EC23" s="878" t="n"/>
      <c r="ED23" s="878" t="n"/>
      <c r="EE23" s="878" t="n"/>
      <c r="EF23" s="878" t="n"/>
      <c r="EG23" s="878" t="n"/>
      <c r="EH23" s="878" t="n"/>
      <c r="EI23" s="878" t="n"/>
      <c r="EJ23" s="878" t="n"/>
      <c r="EK23" s="878" t="n"/>
      <c r="EL23" s="878" t="n"/>
      <c r="EM23" s="878" t="n"/>
      <c r="EN23" s="878" t="n"/>
      <c r="EO23" s="878" t="n"/>
      <c r="EP23" s="878" t="n"/>
      <c r="EQ23" s="878" t="n"/>
      <c r="ER23" s="878" t="n"/>
      <c r="ES23" s="878" t="n"/>
      <c r="ET23" s="878" t="n"/>
      <c r="EU23" s="878" t="n"/>
      <c r="EV23" s="878" t="n"/>
      <c r="EW23" s="878" t="n"/>
      <c r="EX23" s="878" t="n"/>
      <c r="EY23" s="878" t="n"/>
      <c r="EZ23" s="878" t="n"/>
      <c r="FA23" s="878" t="n"/>
      <c r="FB23" s="878" t="n"/>
      <c r="FC23" s="878" t="n"/>
      <c r="FD23" s="878" t="n"/>
      <c r="FE23" s="878" t="n"/>
      <c r="FF23" s="878" t="n"/>
      <c r="FG23" s="878" t="n"/>
      <c r="FH23" s="878" t="n"/>
      <c r="FI23" s="878" t="n"/>
      <c r="FJ23" s="878" t="n"/>
      <c r="FK23" s="878" t="n"/>
      <c r="FL23" s="878" t="n"/>
      <c r="FM23" s="878" t="n"/>
      <c r="FN23" s="878" t="n"/>
      <c r="FO23" s="878" t="n"/>
      <c r="FP23" s="878" t="n"/>
      <c r="FQ23" s="878" t="n"/>
      <c r="FR23" s="878" t="n"/>
      <c r="FS23" s="878" t="n"/>
      <c r="FT23" s="878" t="n"/>
      <c r="FU23" s="878" t="n"/>
      <c r="FV23" s="878" t="n"/>
      <c r="FW23" s="878" t="n"/>
      <c r="FX23" s="878" t="n"/>
      <c r="FY23" s="878" t="n"/>
      <c r="FZ23" s="878" t="n"/>
      <c r="GA23" s="878" t="n"/>
      <c r="GB23" s="878" t="n"/>
      <c r="GC23" s="878" t="n"/>
      <c r="GD23" s="878" t="n"/>
      <c r="GE23" s="878" t="n"/>
      <c r="GF23" s="878" t="n"/>
    </row>
    <row r="24" customFormat="1" s="872">
      <c r="A24" s="57" t="n"/>
      <c r="B24" s="56" t="n"/>
      <c r="C24" s="100">
        <f>E24*$D$5</f>
        <v/>
      </c>
      <c r="D24" s="145" t="inlineStr">
        <is>
          <t>Marvin Mitchell Williams</t>
        </is>
      </c>
      <c r="E24" s="100">
        <f>SUM(G24:GF24)</f>
        <v/>
      </c>
      <c r="F24" s="873" t="n"/>
      <c r="G24" s="874" t="n"/>
      <c r="H24" s="874" t="n"/>
      <c r="I24" s="874" t="n"/>
      <c r="J24" s="874" t="n"/>
      <c r="K24" s="874" t="n"/>
      <c r="L24" s="874" t="n"/>
      <c r="M24" s="876" t="n"/>
      <c r="N24" s="876" t="n"/>
      <c r="O24" s="876" t="n"/>
      <c r="P24" s="876" t="n"/>
      <c r="Q24" s="877" t="n"/>
      <c r="R24" s="877" t="n"/>
      <c r="S24" s="876" t="n"/>
      <c r="T24" s="876" t="n"/>
      <c r="U24" s="876" t="n"/>
      <c r="V24" s="876" t="n"/>
      <c r="W24" s="877" t="n">
        <v>0.125</v>
      </c>
      <c r="X24" s="876" t="n"/>
      <c r="Y24" s="876" t="n"/>
      <c r="Z24" s="876" t="n">
        <v>-0.125</v>
      </c>
      <c r="AA24" s="876" t="n"/>
      <c r="AB24" s="876" t="n"/>
      <c r="AC24" s="876" t="n"/>
      <c r="AD24" s="876" t="n"/>
      <c r="AE24" s="876" t="n"/>
      <c r="AF24" s="876" t="n"/>
      <c r="AG24" s="876" t="n"/>
      <c r="AH24" s="876" t="n"/>
      <c r="AI24" s="876" t="n"/>
      <c r="AJ24" s="876" t="n"/>
      <c r="AK24" s="876" t="n"/>
      <c r="AL24" s="876" t="n"/>
      <c r="AM24" s="876" t="n"/>
      <c r="AN24" s="876" t="n"/>
      <c r="AO24" s="876" t="n"/>
      <c r="AP24" s="876" t="n"/>
      <c r="AQ24" s="876" t="n"/>
      <c r="AR24" s="876" t="n"/>
      <c r="AS24" s="876" t="n"/>
      <c r="AT24" s="876" t="n"/>
      <c r="AU24" s="876" t="n"/>
      <c r="AV24" s="876" t="n"/>
      <c r="AW24" s="876" t="n"/>
      <c r="AX24" s="876" t="n"/>
      <c r="AY24" s="876" t="n"/>
      <c r="AZ24" s="876" t="n"/>
      <c r="BA24" s="876" t="n"/>
      <c r="BB24" s="876" t="n"/>
      <c r="BC24" s="876" t="n"/>
      <c r="BD24" s="876" t="n"/>
      <c r="BE24" s="876" t="n"/>
      <c r="BF24" s="876" t="n"/>
      <c r="BG24" s="876" t="n"/>
      <c r="BH24" s="876" t="n"/>
      <c r="BI24" s="878" t="n"/>
      <c r="BJ24" s="878" t="n"/>
      <c r="BK24" s="878" t="n"/>
      <c r="BL24" s="878" t="n"/>
      <c r="BM24" s="878" t="n"/>
      <c r="BN24" s="878" t="n"/>
      <c r="BO24" s="878" t="n"/>
      <c r="BP24" s="878" t="n"/>
      <c r="BQ24" s="878" t="n"/>
      <c r="BR24" s="878" t="n"/>
      <c r="BS24" s="878" t="n"/>
      <c r="BT24" s="878" t="n"/>
      <c r="BU24" s="878" t="n"/>
      <c r="BV24" s="878" t="n"/>
      <c r="BW24" s="878" t="n"/>
      <c r="BX24" s="878" t="n"/>
      <c r="BY24" s="878" t="n"/>
      <c r="BZ24" s="878" t="n"/>
      <c r="CA24" s="878" t="n"/>
      <c r="CB24" s="878" t="n"/>
      <c r="CC24" s="878" t="n"/>
      <c r="CD24" s="878" t="n"/>
      <c r="CE24" s="878" t="n"/>
      <c r="CF24" s="878" t="n"/>
      <c r="CG24" s="878" t="n"/>
      <c r="CH24" s="878" t="n"/>
      <c r="CI24" s="878" t="n"/>
      <c r="CJ24" s="878" t="n"/>
      <c r="CK24" s="878" t="n"/>
      <c r="CL24" s="878" t="n"/>
      <c r="CM24" s="878" t="n"/>
      <c r="CN24" s="878" t="n"/>
      <c r="CO24" s="878" t="n"/>
      <c r="CP24" s="878" t="n"/>
      <c r="CQ24" s="878" t="n"/>
      <c r="CR24" s="878" t="n"/>
      <c r="CS24" s="878" t="n"/>
      <c r="CT24" s="878" t="n"/>
      <c r="CU24" s="878" t="n"/>
      <c r="CV24" s="878" t="n"/>
      <c r="CW24" s="878" t="n"/>
      <c r="CX24" s="878" t="n"/>
      <c r="CY24" s="878" t="n"/>
      <c r="CZ24" s="878" t="n"/>
      <c r="DA24" s="878" t="n"/>
      <c r="DB24" s="878" t="n"/>
      <c r="DC24" s="878" t="n"/>
      <c r="DD24" s="878" t="n"/>
      <c r="DE24" s="878" t="n"/>
      <c r="DF24" s="878" t="n"/>
      <c r="DG24" s="878" t="n"/>
      <c r="DH24" s="878" t="n"/>
      <c r="DI24" s="878" t="n"/>
      <c r="DJ24" s="878" t="n"/>
      <c r="DK24" s="878" t="n"/>
      <c r="DL24" s="878" t="n"/>
      <c r="DM24" s="878" t="n"/>
      <c r="DN24" s="878" t="n"/>
      <c r="DO24" s="878" t="n"/>
      <c r="DP24" s="878" t="n"/>
      <c r="DQ24" s="878" t="n"/>
      <c r="DR24" s="878" t="n"/>
      <c r="DS24" s="878" t="n"/>
      <c r="DT24" s="878" t="n"/>
      <c r="DU24" s="878" t="n"/>
      <c r="DV24" s="878" t="n"/>
      <c r="DW24" s="878" t="n"/>
      <c r="DX24" s="878" t="n"/>
      <c r="DY24" s="878" t="n"/>
      <c r="DZ24" s="878" t="n"/>
      <c r="EA24" s="878" t="n"/>
      <c r="EB24" s="878" t="n"/>
      <c r="EC24" s="878" t="n"/>
      <c r="ED24" s="878" t="n"/>
      <c r="EE24" s="878" t="n"/>
      <c r="EF24" s="878" t="n"/>
      <c r="EG24" s="878" t="n"/>
      <c r="EH24" s="878" t="n"/>
      <c r="EI24" s="878" t="n"/>
      <c r="EJ24" s="878" t="n"/>
      <c r="EK24" s="878" t="n"/>
      <c r="EL24" s="878" t="n"/>
      <c r="EM24" s="878" t="n"/>
      <c r="EN24" s="878" t="n"/>
      <c r="EO24" s="878" t="n"/>
      <c r="EP24" s="878" t="n"/>
      <c r="EQ24" s="878" t="n"/>
      <c r="ER24" s="878" t="n"/>
      <c r="ES24" s="878" t="n"/>
      <c r="ET24" s="878" t="n"/>
      <c r="EU24" s="878" t="n"/>
      <c r="EV24" s="878" t="n"/>
      <c r="EW24" s="878" t="n"/>
      <c r="EX24" s="878" t="n"/>
      <c r="EY24" s="878" t="n"/>
      <c r="EZ24" s="878" t="n"/>
      <c r="FA24" s="878" t="n"/>
      <c r="FB24" s="878" t="n"/>
      <c r="FC24" s="878" t="n"/>
      <c r="FD24" s="878" t="n"/>
      <c r="FE24" s="878" t="n"/>
      <c r="FF24" s="878" t="n"/>
      <c r="FG24" s="878" t="n"/>
      <c r="FH24" s="878" t="n"/>
      <c r="FI24" s="878" t="n"/>
      <c r="FJ24" s="878" t="n"/>
      <c r="FK24" s="878" t="n"/>
      <c r="FL24" s="878" t="n"/>
      <c r="FM24" s="878" t="n"/>
      <c r="FN24" s="878" t="n"/>
      <c r="FO24" s="878" t="n"/>
      <c r="FP24" s="878" t="n"/>
      <c r="FQ24" s="878" t="n"/>
      <c r="FR24" s="878" t="n"/>
      <c r="FS24" s="878" t="n"/>
      <c r="FT24" s="878" t="n"/>
      <c r="FU24" s="878" t="n"/>
      <c r="FV24" s="878" t="n"/>
      <c r="FW24" s="878" t="n"/>
      <c r="FX24" s="878" t="n"/>
      <c r="FY24" s="878" t="n"/>
      <c r="FZ24" s="878" t="n"/>
      <c r="GA24" s="878" t="n"/>
      <c r="GB24" s="878" t="n"/>
      <c r="GC24" s="878" t="n"/>
      <c r="GD24" s="878" t="n"/>
      <c r="GE24" s="878" t="n"/>
      <c r="GF24" s="878" t="n"/>
    </row>
    <row r="25" customFormat="1" s="872">
      <c r="A25" s="57" t="n"/>
      <c r="B25" s="56" t="inlineStr">
        <is>
          <t>4, 66</t>
        </is>
      </c>
      <c r="C25" s="100">
        <f>E25*$D$5</f>
        <v/>
      </c>
      <c r="D25" s="146" t="inlineStr">
        <is>
          <t>Gena Williams</t>
        </is>
      </c>
      <c r="E25" s="100">
        <f>SUM(G25:GF25)</f>
        <v/>
      </c>
      <c r="F25" s="873" t="n"/>
      <c r="G25" s="874" t="n"/>
      <c r="H25" s="874" t="n"/>
      <c r="I25" s="874" t="n"/>
      <c r="J25" s="874" t="n"/>
      <c r="K25" s="874" t="n"/>
      <c r="L25" s="874" t="n"/>
      <c r="M25" s="876" t="n"/>
      <c r="N25" s="876" t="n"/>
      <c r="O25" s="876" t="n"/>
      <c r="P25" s="876" t="n"/>
      <c r="Q25" s="877" t="n"/>
      <c r="R25" s="877" t="n"/>
      <c r="S25" s="876" t="n"/>
      <c r="T25" s="876" t="n"/>
      <c r="U25" s="876" t="n"/>
      <c r="V25" s="876" t="n"/>
      <c r="W25" s="877" t="n">
        <v>0.125</v>
      </c>
      <c r="X25" s="876" t="n"/>
      <c r="Y25" s="876" t="n"/>
      <c r="Z25" s="876" t="n"/>
      <c r="AA25" s="876" t="n"/>
      <c r="AB25" s="877" t="n"/>
      <c r="AC25" s="876" t="n"/>
      <c r="AD25" s="876" t="n">
        <v>-0.125</v>
      </c>
      <c r="AE25" s="876" t="n"/>
      <c r="AF25" s="876" t="n"/>
      <c r="AG25" s="876" t="n"/>
      <c r="AH25" s="876" t="n"/>
      <c r="AI25" s="876" t="n"/>
      <c r="AJ25" s="876" t="n"/>
      <c r="AK25" s="876" t="n"/>
      <c r="AL25" s="876" t="n"/>
      <c r="AM25" s="876" t="n"/>
      <c r="AN25" s="876" t="n"/>
      <c r="AO25" s="876" t="n"/>
      <c r="AP25" s="876" t="n"/>
      <c r="AQ25" s="876" t="n"/>
      <c r="AR25" s="876" t="n"/>
      <c r="AS25" s="876" t="n"/>
      <c r="AT25" s="876" t="n"/>
      <c r="AU25" s="876" t="n"/>
      <c r="AV25" s="876" t="n"/>
      <c r="AW25" s="876" t="n"/>
      <c r="AX25" s="876" t="n"/>
      <c r="AY25" s="26" t="n"/>
      <c r="AZ25" s="876" t="n"/>
      <c r="BA25" s="876" t="n"/>
      <c r="BB25" s="876" t="n"/>
      <c r="BC25" s="876" t="n"/>
      <c r="BD25" s="876" t="n"/>
      <c r="BE25" s="876" t="n"/>
      <c r="BF25" s="876" t="n"/>
      <c r="BG25" s="876" t="n"/>
      <c r="BH25" s="876" t="n"/>
      <c r="BI25" s="878" t="n"/>
      <c r="BJ25" s="878" t="n"/>
      <c r="BK25" s="878" t="n"/>
      <c r="BL25" s="878" t="n"/>
      <c r="BM25" s="878" t="n"/>
      <c r="BN25" s="878" t="n"/>
      <c r="BO25" s="878" t="n"/>
      <c r="BP25" s="878" t="n"/>
      <c r="BQ25" s="878" t="n"/>
      <c r="BR25" s="878" t="n"/>
      <c r="BS25" s="878" t="n"/>
      <c r="BT25" s="878" t="n"/>
      <c r="BU25" s="878" t="n"/>
      <c r="BV25" s="878" t="n"/>
      <c r="BW25" s="878" t="n"/>
      <c r="BX25" s="878" t="n"/>
      <c r="BY25" s="878" t="n"/>
      <c r="BZ25" s="878" t="n"/>
      <c r="CA25" s="878" t="n"/>
      <c r="CB25" s="878" t="n"/>
      <c r="CC25" s="878" t="n"/>
      <c r="CD25" s="878" t="n"/>
      <c r="CE25" s="878" t="n"/>
      <c r="CF25" s="878" t="n"/>
      <c r="CG25" s="878" t="n"/>
      <c r="CH25" s="878" t="n"/>
      <c r="CI25" s="878" t="n"/>
      <c r="CJ25" s="878" t="n"/>
      <c r="CK25" s="878" t="n"/>
      <c r="CL25" s="878" t="n"/>
      <c r="CM25" s="878" t="n"/>
      <c r="CN25" s="878" t="n"/>
      <c r="CO25" s="878" t="n"/>
      <c r="CP25" s="878" t="n"/>
      <c r="CQ25" s="878" t="n"/>
      <c r="CR25" s="878" t="n"/>
      <c r="CS25" s="878" t="n"/>
      <c r="CT25" s="878" t="n"/>
      <c r="CU25" s="878" t="n"/>
      <c r="CV25" s="878" t="n"/>
      <c r="CW25" s="878" t="n"/>
      <c r="CX25" s="878" t="n"/>
      <c r="CY25" s="878" t="n"/>
      <c r="CZ25" s="878" t="n"/>
      <c r="DA25" s="878" t="n"/>
      <c r="DB25" s="878" t="n"/>
      <c r="DC25" s="878" t="n"/>
      <c r="DD25" s="878" t="n"/>
      <c r="DE25" s="878" t="n"/>
      <c r="DF25" s="878" t="n"/>
      <c r="DG25" s="878" t="n"/>
      <c r="DH25" s="878" t="n"/>
      <c r="DI25" s="878" t="n"/>
      <c r="DJ25" s="878" t="n"/>
      <c r="DK25" s="878" t="n"/>
      <c r="DL25" s="878" t="n"/>
      <c r="DM25" s="878" t="n"/>
      <c r="DN25" s="878" t="n"/>
      <c r="DO25" s="878" t="n"/>
      <c r="DP25" s="878" t="n"/>
      <c r="DQ25" s="878" t="n"/>
      <c r="DR25" s="878" t="n"/>
      <c r="DS25" s="878" t="n"/>
      <c r="DT25" s="878" t="n"/>
      <c r="DU25" s="878" t="n"/>
      <c r="DV25" s="878" t="n"/>
      <c r="DW25" s="878" t="n"/>
      <c r="DX25" s="878" t="n"/>
      <c r="DY25" s="878" t="n"/>
      <c r="DZ25" s="878" t="n"/>
      <c r="EA25" s="878" t="n"/>
      <c r="EB25" s="878" t="n"/>
      <c r="EC25" s="878" t="n"/>
      <c r="ED25" s="878" t="n"/>
      <c r="EE25" s="878" t="n"/>
      <c r="EF25" s="878" t="n"/>
      <c r="EG25" s="878" t="n"/>
      <c r="EH25" s="878" t="n"/>
      <c r="EI25" s="878" t="n"/>
      <c r="EJ25" s="878" t="n"/>
      <c r="EK25" s="878" t="n"/>
      <c r="EL25" s="878" t="n"/>
      <c r="EM25" s="878" t="n"/>
      <c r="EN25" s="878" t="n"/>
      <c r="EO25" s="878" t="n"/>
      <c r="EP25" s="878" t="n"/>
      <c r="EQ25" s="878" t="n"/>
      <c r="ER25" s="878" t="n"/>
      <c r="ES25" s="878" t="n"/>
      <c r="ET25" s="878" t="n"/>
      <c r="EU25" s="878" t="n"/>
      <c r="EV25" s="878" t="n"/>
      <c r="EW25" s="878" t="n"/>
      <c r="EX25" s="878" t="n"/>
      <c r="EY25" s="878" t="n"/>
      <c r="EZ25" s="878" t="n"/>
      <c r="FA25" s="878" t="n"/>
      <c r="FB25" s="878" t="n"/>
      <c r="FC25" s="878" t="n"/>
      <c r="FD25" s="878" t="n"/>
      <c r="FE25" s="878" t="n"/>
      <c r="FF25" s="878" t="n"/>
      <c r="FG25" s="878" t="n"/>
      <c r="FH25" s="878" t="n"/>
      <c r="FI25" s="878" t="n"/>
      <c r="FJ25" s="878" t="n"/>
      <c r="FK25" s="878" t="n"/>
      <c r="FL25" s="878" t="n"/>
      <c r="FM25" s="878" t="n"/>
      <c r="FN25" s="878" t="n"/>
      <c r="FO25" s="878" t="n"/>
      <c r="FP25" s="878" t="n"/>
      <c r="FQ25" s="878" t="n"/>
      <c r="FR25" s="878" t="n"/>
      <c r="FS25" s="878" t="n"/>
      <c r="FT25" s="878" t="n"/>
      <c r="FU25" s="878" t="n"/>
      <c r="FV25" s="878" t="n"/>
      <c r="FW25" s="878" t="n"/>
      <c r="FX25" s="878" t="n"/>
      <c r="FY25" s="878" t="n"/>
      <c r="FZ25" s="878" t="n"/>
      <c r="GA25" s="878" t="n"/>
      <c r="GB25" s="878" t="n"/>
      <c r="GC25" s="878" t="n"/>
      <c r="GD25" s="878" t="n"/>
      <c r="GE25" s="878" t="n"/>
      <c r="GF25" s="878" t="n"/>
    </row>
    <row r="26" customFormat="1" s="872">
      <c r="A26" s="57" t="n"/>
      <c r="B26" s="56" t="n"/>
      <c r="C26" s="55">
        <f>E26*$D$5</f>
        <v/>
      </c>
      <c r="D26" s="145" t="inlineStr">
        <is>
          <t>Carrie Leeann Williams</t>
        </is>
      </c>
      <c r="E26" s="55">
        <f>SUM(G26:GF26)</f>
        <v/>
      </c>
      <c r="F26" s="873" t="n"/>
      <c r="G26" s="874" t="n"/>
      <c r="H26" s="874" t="n"/>
      <c r="I26" s="874" t="n"/>
      <c r="J26" s="874" t="n"/>
      <c r="K26" s="874" t="n"/>
      <c r="L26" s="874" t="n"/>
      <c r="M26" s="876" t="n"/>
      <c r="N26" s="26" t="n"/>
      <c r="O26" s="876" t="n"/>
      <c r="P26" s="876" t="n"/>
      <c r="Q26" s="876" t="n"/>
      <c r="R26" s="876" t="n"/>
      <c r="S26" s="876" t="n"/>
      <c r="T26" s="877" t="n"/>
      <c r="U26" s="876" t="n"/>
      <c r="V26" s="876" t="n"/>
      <c r="W26" s="876" t="n">
        <v>0.125</v>
      </c>
      <c r="X26" s="876" t="n"/>
      <c r="Y26" s="876" t="n"/>
      <c r="Z26" s="877" t="n"/>
      <c r="AA26" s="876" t="n"/>
      <c r="AB26" s="876" t="n">
        <v>-0.125</v>
      </c>
      <c r="AC26" s="876" t="n"/>
      <c r="AD26" s="876" t="n"/>
      <c r="AE26" s="876" t="n"/>
      <c r="AF26" s="876" t="n"/>
      <c r="AG26" s="876" t="n"/>
      <c r="AH26" s="876" t="n"/>
      <c r="AI26" s="876" t="n"/>
      <c r="AJ26" s="876" t="n"/>
      <c r="AK26" s="876" t="n"/>
      <c r="AL26" s="876" t="n"/>
      <c r="AM26" s="876" t="n"/>
      <c r="AN26" s="876" t="n"/>
      <c r="AO26" s="876" t="n"/>
      <c r="AP26" s="876" t="n"/>
      <c r="AQ26" s="876" t="n"/>
      <c r="AR26" s="876" t="n"/>
      <c r="AS26" s="876" t="n"/>
      <c r="AT26" s="876" t="n"/>
      <c r="AU26" s="876" t="n"/>
      <c r="AV26" s="876" t="n"/>
      <c r="AW26" s="876" t="n"/>
      <c r="AX26" s="876" t="n"/>
      <c r="AY26" s="25" t="n"/>
      <c r="AZ26" s="876" t="n"/>
      <c r="BA26" s="876" t="n"/>
      <c r="BB26" s="876" t="n"/>
      <c r="BC26" s="876" t="n"/>
      <c r="BD26" s="876" t="n"/>
      <c r="BE26" s="876" t="n"/>
      <c r="BF26" s="876" t="n"/>
      <c r="BG26" s="876" t="n"/>
      <c r="BH26" s="876" t="n"/>
      <c r="BI26" s="878" t="n"/>
      <c r="BJ26" s="878" t="n"/>
      <c r="BK26" s="878" t="n"/>
      <c r="BL26" s="878" t="n"/>
      <c r="BM26" s="878" t="n"/>
      <c r="BN26" s="878" t="n"/>
      <c r="BO26" s="878" t="n"/>
      <c r="BP26" s="878" t="n"/>
      <c r="BQ26" s="878" t="n"/>
      <c r="BR26" s="878" t="n"/>
      <c r="BS26" s="878" t="n"/>
      <c r="BT26" s="878" t="n"/>
      <c r="BU26" s="878" t="n"/>
      <c r="BV26" s="878" t="n"/>
      <c r="BW26" s="878" t="n"/>
      <c r="BX26" s="878" t="n"/>
      <c r="BY26" s="878" t="n"/>
      <c r="BZ26" s="878" t="n"/>
      <c r="CA26" s="878" t="n"/>
      <c r="CB26" s="878" t="n"/>
      <c r="CC26" s="878" t="n"/>
      <c r="CD26" s="878" t="n"/>
      <c r="CE26" s="878" t="n"/>
      <c r="CF26" s="878" t="n"/>
      <c r="CG26" s="878" t="n"/>
      <c r="CH26" s="878" t="n"/>
      <c r="CI26" s="878" t="n"/>
      <c r="CJ26" s="878" t="n"/>
      <c r="CK26" s="878" t="n"/>
      <c r="CL26" s="878" t="n"/>
      <c r="CM26" s="878" t="n"/>
      <c r="CN26" s="878" t="n"/>
      <c r="CO26" s="878" t="n"/>
      <c r="CP26" s="878" t="n"/>
      <c r="CQ26" s="878" t="n"/>
      <c r="CR26" s="878" t="n"/>
      <c r="CS26" s="878" t="n"/>
      <c r="CT26" s="878" t="n"/>
      <c r="CU26" s="878" t="n"/>
      <c r="CV26" s="878" t="n"/>
      <c r="CW26" s="878" t="n"/>
      <c r="CX26" s="878" t="n"/>
      <c r="CY26" s="878" t="n"/>
      <c r="CZ26" s="878" t="n"/>
      <c r="DA26" s="878" t="n"/>
      <c r="DB26" s="878" t="n"/>
      <c r="DC26" s="878" t="n"/>
      <c r="DD26" s="878" t="n"/>
      <c r="DE26" s="878" t="n"/>
      <c r="DF26" s="878" t="n"/>
      <c r="DG26" s="878" t="n"/>
      <c r="DH26" s="878" t="n"/>
      <c r="DI26" s="878" t="n"/>
      <c r="DJ26" s="878" t="n"/>
      <c r="DK26" s="878" t="n"/>
      <c r="DL26" s="878" t="n"/>
      <c r="DM26" s="878" t="n"/>
      <c r="DN26" s="878" t="n"/>
      <c r="DO26" s="878" t="n"/>
      <c r="DP26" s="878" t="n"/>
      <c r="DQ26" s="878" t="n"/>
      <c r="DR26" s="878" t="n"/>
      <c r="DS26" s="878" t="n"/>
      <c r="DT26" s="878" t="n"/>
      <c r="DU26" s="878" t="n"/>
      <c r="DV26" s="878" t="n"/>
      <c r="DW26" s="878" t="n"/>
      <c r="DX26" s="878" t="n"/>
      <c r="DY26" s="878" t="n"/>
      <c r="DZ26" s="878" t="n"/>
      <c r="EA26" s="878" t="n"/>
      <c r="EB26" s="878" t="n"/>
      <c r="EC26" s="878" t="n"/>
      <c r="ED26" s="878" t="n"/>
      <c r="EE26" s="878" t="n"/>
      <c r="EF26" s="878" t="n"/>
      <c r="EG26" s="878" t="n"/>
      <c r="EH26" s="878" t="n"/>
      <c r="EI26" s="878" t="n"/>
      <c r="EJ26" s="878" t="n"/>
      <c r="EK26" s="878" t="n"/>
      <c r="EL26" s="878" t="n"/>
      <c r="EM26" s="878" t="n"/>
      <c r="EN26" s="878" t="n"/>
      <c r="EO26" s="878" t="n"/>
      <c r="EP26" s="878" t="n"/>
      <c r="EQ26" s="878" t="n"/>
      <c r="ER26" s="878" t="n"/>
      <c r="ES26" s="878" t="n"/>
      <c r="ET26" s="878" t="n"/>
      <c r="EU26" s="878" t="n"/>
      <c r="EV26" s="878" t="n"/>
      <c r="EW26" s="878" t="n"/>
      <c r="EX26" s="878" t="n"/>
      <c r="EY26" s="878" t="n"/>
      <c r="EZ26" s="878" t="n"/>
      <c r="FA26" s="878" t="n"/>
      <c r="FB26" s="878" t="n"/>
      <c r="FC26" s="878" t="n"/>
      <c r="FD26" s="878" t="n"/>
      <c r="FE26" s="878" t="n"/>
      <c r="FF26" s="878" t="n"/>
      <c r="FG26" s="878" t="n"/>
      <c r="FH26" s="878" t="n"/>
      <c r="FI26" s="878" t="n"/>
      <c r="FJ26" s="878" t="n"/>
      <c r="FK26" s="878" t="n"/>
      <c r="FL26" s="878" t="n"/>
      <c r="FM26" s="878" t="n"/>
      <c r="FN26" s="878" t="n"/>
      <c r="FO26" s="878" t="n"/>
      <c r="FP26" s="878" t="n"/>
      <c r="FQ26" s="878" t="n"/>
      <c r="FR26" s="878" t="n"/>
      <c r="FS26" s="878" t="n"/>
      <c r="FT26" s="878" t="n"/>
      <c r="FU26" s="878" t="n"/>
      <c r="FV26" s="878" t="n"/>
      <c r="FW26" s="878" t="n"/>
      <c r="FX26" s="878" t="n"/>
      <c r="FY26" s="878" t="n"/>
      <c r="FZ26" s="878" t="n"/>
      <c r="GA26" s="878" t="n"/>
      <c r="GB26" s="878" t="n"/>
      <c r="GC26" s="878" t="n"/>
      <c r="GD26" s="878" t="n"/>
      <c r="GE26" s="878" t="n"/>
      <c r="GF26" s="878" t="n"/>
    </row>
    <row r="27" customFormat="1" s="872">
      <c r="A27" s="57" t="n"/>
      <c r="B27" s="56" t="n">
        <v>2</v>
      </c>
      <c r="C27" s="55">
        <f>E27*$D$5</f>
        <v/>
      </c>
      <c r="D27" s="145" t="inlineStr">
        <is>
          <t>Nancy Susan Mitchell</t>
        </is>
      </c>
      <c r="E27" s="55">
        <f>SUM(G27:GF27)</f>
        <v/>
      </c>
      <c r="F27" s="873" t="n"/>
      <c r="G27" s="874" t="n"/>
      <c r="H27" s="874" t="n"/>
      <c r="I27" s="874" t="n"/>
      <c r="J27" s="874" t="n"/>
      <c r="K27" s="874" t="n"/>
      <c r="L27" s="874" t="n"/>
      <c r="M27" s="876" t="n"/>
      <c r="N27" s="25" t="n"/>
      <c r="O27" s="876" t="n"/>
      <c r="P27" s="876" t="n"/>
      <c r="Q27" s="876" t="n"/>
      <c r="R27" s="876" t="n"/>
      <c r="S27" s="876" t="n"/>
      <c r="T27" s="877" t="n"/>
      <c r="U27" s="877" t="n"/>
      <c r="V27" s="876" t="n"/>
      <c r="W27" s="876" t="n">
        <v>0.125</v>
      </c>
      <c r="X27" s="876" t="n"/>
      <c r="Y27" s="876" t="n"/>
      <c r="Z27" s="876" t="n"/>
      <c r="AA27" s="876" t="n"/>
      <c r="AB27" s="876" t="n"/>
      <c r="AC27" s="876" t="n">
        <v>-0.125</v>
      </c>
      <c r="AD27" s="876" t="n"/>
      <c r="AE27" s="876" t="n"/>
      <c r="AF27" s="876" t="n"/>
      <c r="AG27" s="876" t="n"/>
      <c r="AH27" s="876" t="n"/>
      <c r="AI27" s="876" t="n"/>
      <c r="AJ27" s="876" t="n"/>
      <c r="AK27" s="876" t="n"/>
      <c r="AL27" s="876" t="n"/>
      <c r="AM27" s="876" t="n"/>
      <c r="AN27" s="876" t="n"/>
      <c r="AO27" s="876" t="n"/>
      <c r="AP27" s="876" t="n"/>
      <c r="AQ27" s="876" t="n"/>
      <c r="AR27" s="876" t="n"/>
      <c r="AS27" s="876" t="n"/>
      <c r="AT27" s="876" t="n"/>
      <c r="AU27" s="876" t="n"/>
      <c r="AV27" s="876" t="n"/>
      <c r="AW27" s="876" t="n"/>
      <c r="AX27" s="876" t="n"/>
      <c r="AY27" s="25" t="n"/>
      <c r="AZ27" s="876" t="n"/>
      <c r="BA27" s="876" t="n"/>
      <c r="BB27" s="876" t="n"/>
      <c r="BC27" s="876" t="n"/>
      <c r="BD27" s="876" t="n"/>
      <c r="BE27" s="876" t="n"/>
      <c r="BF27" s="876" t="n"/>
      <c r="BG27" s="876" t="n"/>
      <c r="BH27" s="876" t="n"/>
      <c r="BI27" s="878" t="n"/>
      <c r="BJ27" s="878" t="n"/>
      <c r="BK27" s="878" t="n"/>
      <c r="BL27" s="878" t="n"/>
      <c r="BM27" s="878" t="n"/>
      <c r="BN27" s="878" t="n"/>
      <c r="BO27" s="878" t="n"/>
      <c r="BP27" s="878" t="n"/>
      <c r="BQ27" s="878" t="n"/>
      <c r="BR27" s="878" t="n"/>
      <c r="BS27" s="878" t="n"/>
      <c r="BT27" s="878" t="n"/>
      <c r="BU27" s="878" t="n"/>
      <c r="BV27" s="878" t="n"/>
      <c r="BW27" s="878" t="n"/>
      <c r="BX27" s="878" t="n"/>
      <c r="BY27" s="878" t="n"/>
      <c r="BZ27" s="878" t="n"/>
      <c r="CA27" s="878" t="n"/>
      <c r="CB27" s="878" t="n"/>
      <c r="CC27" s="878" t="n"/>
      <c r="CD27" s="878" t="n"/>
      <c r="CE27" s="878" t="n"/>
      <c r="CF27" s="878" t="n"/>
      <c r="CG27" s="878" t="n"/>
      <c r="CH27" s="878" t="n"/>
      <c r="CI27" s="878" t="n"/>
      <c r="CJ27" s="878" t="n"/>
      <c r="CK27" s="878" t="n"/>
      <c r="CL27" s="878" t="n"/>
      <c r="CM27" s="878" t="n"/>
      <c r="CN27" s="878" t="n"/>
      <c r="CO27" s="878" t="n"/>
      <c r="CP27" s="878" t="n"/>
      <c r="CQ27" s="878" t="n"/>
      <c r="CR27" s="878" t="n"/>
      <c r="CS27" s="878" t="n"/>
      <c r="CT27" s="878" t="n"/>
      <c r="CU27" s="878" t="n"/>
      <c r="CV27" s="878" t="n"/>
      <c r="CW27" s="878" t="n"/>
      <c r="CX27" s="878" t="n"/>
      <c r="CY27" s="878" t="n"/>
      <c r="CZ27" s="878" t="n"/>
      <c r="DA27" s="878" t="n"/>
      <c r="DB27" s="878" t="n"/>
      <c r="DC27" s="878" t="n"/>
      <c r="DD27" s="878" t="n"/>
      <c r="DE27" s="878" t="n"/>
      <c r="DF27" s="878" t="n"/>
      <c r="DG27" s="878" t="n"/>
      <c r="DH27" s="878" t="n"/>
      <c r="DI27" s="878" t="n"/>
      <c r="DJ27" s="878" t="n"/>
      <c r="DK27" s="878" t="n"/>
      <c r="DL27" s="878" t="n"/>
      <c r="DM27" s="878" t="n"/>
      <c r="DN27" s="878" t="n"/>
      <c r="DO27" s="878" t="n"/>
      <c r="DP27" s="878" t="n"/>
      <c r="DQ27" s="878" t="n"/>
      <c r="DR27" s="878" t="n"/>
      <c r="DS27" s="878" t="n"/>
      <c r="DT27" s="878" t="n"/>
      <c r="DU27" s="878" t="n"/>
      <c r="DV27" s="878" t="n"/>
      <c r="DW27" s="878" t="n"/>
      <c r="DX27" s="878" t="n"/>
      <c r="DY27" s="878" t="n"/>
      <c r="DZ27" s="878" t="n"/>
      <c r="EA27" s="878" t="n"/>
      <c r="EB27" s="878" t="n"/>
      <c r="EC27" s="878" t="n"/>
      <c r="ED27" s="878" t="n"/>
      <c r="EE27" s="878" t="n"/>
      <c r="EF27" s="878" t="n"/>
      <c r="EG27" s="878" t="n"/>
      <c r="EH27" s="878" t="n"/>
      <c r="EI27" s="878" t="n"/>
      <c r="EJ27" s="878" t="n"/>
      <c r="EK27" s="878" t="n"/>
      <c r="EL27" s="878" t="n"/>
      <c r="EM27" s="878" t="n"/>
      <c r="EN27" s="878" t="n"/>
      <c r="EO27" s="878" t="n"/>
      <c r="EP27" s="878" t="n"/>
      <c r="EQ27" s="878" t="n"/>
      <c r="ER27" s="878" t="n"/>
      <c r="ES27" s="878" t="n"/>
      <c r="ET27" s="878" t="n"/>
      <c r="EU27" s="878" t="n"/>
      <c r="EV27" s="878" t="n"/>
      <c r="EW27" s="878" t="n"/>
      <c r="EX27" s="878" t="n"/>
      <c r="EY27" s="878" t="n"/>
      <c r="EZ27" s="878" t="n"/>
      <c r="FA27" s="878" t="n"/>
      <c r="FB27" s="878" t="n"/>
      <c r="FC27" s="878" t="n"/>
      <c r="FD27" s="878" t="n"/>
      <c r="FE27" s="878" t="n"/>
      <c r="FF27" s="878" t="n"/>
      <c r="FG27" s="878" t="n"/>
      <c r="FH27" s="878" t="n"/>
      <c r="FI27" s="878" t="n"/>
      <c r="FJ27" s="878" t="n"/>
      <c r="FK27" s="878" t="n"/>
      <c r="FL27" s="878" t="n"/>
      <c r="FM27" s="878" t="n"/>
      <c r="FN27" s="878" t="n"/>
      <c r="FO27" s="878" t="n"/>
      <c r="FP27" s="878" t="n"/>
      <c r="FQ27" s="878" t="n"/>
      <c r="FR27" s="878" t="n"/>
      <c r="FS27" s="878" t="n"/>
      <c r="FT27" s="878" t="n"/>
      <c r="FU27" s="878" t="n"/>
      <c r="FV27" s="878" t="n"/>
      <c r="FW27" s="878" t="n"/>
      <c r="FX27" s="878" t="n"/>
      <c r="FY27" s="878" t="n"/>
      <c r="FZ27" s="878" t="n"/>
      <c r="GA27" s="878" t="n"/>
      <c r="GB27" s="878" t="n"/>
      <c r="GC27" s="878" t="n"/>
      <c r="GD27" s="878" t="n"/>
      <c r="GE27" s="878" t="n"/>
      <c r="GF27" s="878" t="n"/>
    </row>
    <row r="28" customFormat="1" s="872">
      <c r="A28" s="57" t="inlineStr">
        <is>
          <t>open</t>
        </is>
      </c>
      <c r="B28" s="56" t="n"/>
      <c r="C28" s="100">
        <f>E28*$D$5</f>
        <v/>
      </c>
      <c r="D28" s="23" t="inlineStr">
        <is>
          <t>Panhandle Royalty Company</t>
        </is>
      </c>
      <c r="E28" s="100">
        <f>SUM(G28:GF28)</f>
        <v/>
      </c>
      <c r="F28" s="873" t="n"/>
      <c r="G28" s="874" t="n"/>
      <c r="H28" s="874" t="n"/>
      <c r="I28" s="874" t="n"/>
      <c r="J28" s="874" t="n"/>
      <c r="K28" s="874" t="n"/>
      <c r="L28" s="874" t="n"/>
      <c r="M28" s="876" t="n"/>
      <c r="N28" s="25" t="n"/>
      <c r="O28" s="876" t="n"/>
      <c r="P28" s="876" t="n"/>
      <c r="Q28" s="876" t="n"/>
      <c r="R28" s="876" t="n"/>
      <c r="S28" s="876" t="n"/>
      <c r="T28" s="876" t="n"/>
      <c r="U28" s="877" t="n"/>
      <c r="V28" s="877" t="n"/>
      <c r="W28" s="876" t="n"/>
      <c r="X28" s="876" t="n">
        <v>0.25</v>
      </c>
      <c r="Y28" s="876" t="n"/>
      <c r="Z28" s="876" t="n"/>
      <c r="AA28" s="876" t="n"/>
      <c r="AB28" s="876" t="n"/>
      <c r="AC28" s="877" t="n"/>
      <c r="AD28" s="876" t="n"/>
      <c r="AE28" s="876" t="n"/>
      <c r="AF28" s="876" t="n"/>
      <c r="AG28" s="876" t="n"/>
      <c r="AH28" s="876" t="n"/>
      <c r="AI28" s="876" t="n"/>
      <c r="AJ28" s="876" t="n"/>
      <c r="AK28" s="876" t="n"/>
      <c r="AL28" s="876" t="n"/>
      <c r="AM28" s="876" t="n"/>
      <c r="AN28" s="876" t="n"/>
      <c r="AO28" s="876" t="n"/>
      <c r="AP28" s="876" t="n"/>
      <c r="AQ28" s="876" t="n"/>
      <c r="AR28" s="876" t="n"/>
      <c r="AS28" s="876" t="n"/>
      <c r="AT28" s="876" t="n"/>
      <c r="AU28" s="876" t="n"/>
      <c r="AV28" s="876" t="n"/>
      <c r="AW28" s="876" t="n"/>
      <c r="AX28" s="876" t="n"/>
      <c r="AY28" s="25" t="n"/>
      <c r="AZ28" s="876" t="n"/>
      <c r="BA28" s="876" t="n"/>
      <c r="BB28" s="876" t="n"/>
      <c r="BC28" s="876" t="n"/>
      <c r="BD28" s="876" t="n"/>
      <c r="BE28" s="876" t="n"/>
      <c r="BF28" s="876" t="n"/>
      <c r="BG28" s="876" t="n"/>
      <c r="BH28" s="876" t="n"/>
      <c r="BI28" s="878" t="n"/>
      <c r="BJ28" s="878" t="n"/>
      <c r="BK28" s="878" t="n"/>
      <c r="BL28" s="878" t="n"/>
      <c r="BM28" s="878" t="n"/>
      <c r="BN28" s="878" t="n"/>
      <c r="BO28" s="878" t="n"/>
      <c r="BP28" s="878" t="n"/>
      <c r="BQ28" s="878" t="n"/>
      <c r="BR28" s="878" t="n"/>
      <c r="BS28" s="878" t="n"/>
      <c r="BT28" s="878" t="n"/>
      <c r="BU28" s="878" t="n"/>
      <c r="BV28" s="878" t="n"/>
      <c r="BW28" s="878" t="n"/>
      <c r="BX28" s="878" t="n"/>
      <c r="BY28" s="878" t="n"/>
      <c r="BZ28" s="878" t="n"/>
      <c r="CA28" s="878" t="n"/>
      <c r="CB28" s="878" t="n"/>
      <c r="CC28" s="878" t="n"/>
      <c r="CD28" s="878" t="n"/>
      <c r="CE28" s="878" t="n"/>
      <c r="CF28" s="878" t="n"/>
      <c r="CG28" s="878" t="n"/>
      <c r="CH28" s="878" t="n"/>
      <c r="CI28" s="878" t="n"/>
      <c r="CJ28" s="878" t="n"/>
      <c r="CK28" s="878" t="n"/>
      <c r="CL28" s="878" t="n"/>
      <c r="CM28" s="878" t="n"/>
      <c r="CN28" s="878" t="n"/>
      <c r="CO28" s="878" t="n"/>
      <c r="CP28" s="878" t="n"/>
      <c r="CQ28" s="878" t="n"/>
      <c r="CR28" s="878" t="n"/>
      <c r="CS28" s="878" t="n"/>
      <c r="CT28" s="878" t="n"/>
      <c r="CU28" s="878" t="n"/>
      <c r="CV28" s="878" t="n"/>
      <c r="CW28" s="878" t="n"/>
      <c r="CX28" s="878" t="n"/>
      <c r="CY28" s="878" t="n"/>
      <c r="CZ28" s="878" t="n"/>
      <c r="DA28" s="878" t="n"/>
      <c r="DB28" s="878" t="n"/>
      <c r="DC28" s="878" t="n"/>
      <c r="DD28" s="878" t="n"/>
      <c r="DE28" s="878" t="n"/>
      <c r="DF28" s="878" t="n"/>
      <c r="DG28" s="878" t="n"/>
      <c r="DH28" s="878" t="n"/>
      <c r="DI28" s="878" t="n"/>
      <c r="DJ28" s="878" t="n"/>
      <c r="DK28" s="878" t="n"/>
      <c r="DL28" s="878" t="n"/>
      <c r="DM28" s="878" t="n"/>
      <c r="DN28" s="878" t="n"/>
      <c r="DO28" s="878" t="n"/>
      <c r="DP28" s="878" t="n"/>
      <c r="DQ28" s="878" t="n"/>
      <c r="DR28" s="878" t="n"/>
      <c r="DS28" s="878" t="n"/>
      <c r="DT28" s="878" t="n"/>
      <c r="DU28" s="878" t="n"/>
      <c r="DV28" s="878" t="n"/>
      <c r="DW28" s="878" t="n"/>
      <c r="DX28" s="878" t="n"/>
      <c r="DY28" s="878" t="n"/>
      <c r="DZ28" s="878" t="n"/>
      <c r="EA28" s="878" t="n"/>
      <c r="EB28" s="878" t="n"/>
      <c r="EC28" s="878" t="n"/>
      <c r="ED28" s="878" t="n"/>
      <c r="EE28" s="878" t="n"/>
      <c r="EF28" s="878" t="n"/>
      <c r="EG28" s="878" t="n"/>
      <c r="EH28" s="878" t="n"/>
      <c r="EI28" s="878" t="n"/>
      <c r="EJ28" s="878" t="n"/>
      <c r="EK28" s="878" t="n"/>
      <c r="EL28" s="878" t="n"/>
      <c r="EM28" s="878" t="n"/>
      <c r="EN28" s="878" t="n"/>
      <c r="EO28" s="878" t="n"/>
      <c r="EP28" s="878" t="n"/>
      <c r="EQ28" s="878" t="n"/>
      <c r="ER28" s="878" t="n"/>
      <c r="ES28" s="878" t="n"/>
      <c r="ET28" s="878" t="n"/>
      <c r="EU28" s="878" t="n"/>
      <c r="EV28" s="878" t="n"/>
      <c r="EW28" s="878" t="n"/>
      <c r="EX28" s="878" t="n"/>
      <c r="EY28" s="878" t="n"/>
      <c r="EZ28" s="878" t="n"/>
      <c r="FA28" s="878" t="n"/>
      <c r="FB28" s="878" t="n"/>
      <c r="FC28" s="878" t="n"/>
      <c r="FD28" s="878" t="n"/>
      <c r="FE28" s="878" t="n"/>
      <c r="FF28" s="878" t="n"/>
      <c r="FG28" s="878" t="n"/>
      <c r="FH28" s="878" t="n"/>
      <c r="FI28" s="878" t="n"/>
      <c r="FJ28" s="878" t="n"/>
      <c r="FK28" s="878" t="n"/>
      <c r="FL28" s="878" t="n"/>
      <c r="FM28" s="878" t="n"/>
      <c r="FN28" s="878" t="n"/>
      <c r="FO28" s="878" t="n"/>
      <c r="FP28" s="878" t="n"/>
      <c r="FQ28" s="878" t="n"/>
      <c r="FR28" s="878" t="n"/>
      <c r="FS28" s="878" t="n"/>
      <c r="FT28" s="878" t="n"/>
      <c r="FU28" s="878" t="n"/>
      <c r="FV28" s="878" t="n"/>
      <c r="FW28" s="878" t="n"/>
      <c r="FX28" s="878" t="n"/>
      <c r="FY28" s="878" t="n"/>
      <c r="FZ28" s="878" t="n"/>
      <c r="GA28" s="878" t="n"/>
      <c r="GB28" s="878" t="n"/>
      <c r="GC28" s="878" t="n"/>
      <c r="GD28" s="878" t="n"/>
      <c r="GE28" s="878" t="n"/>
      <c r="GF28" s="878" t="n"/>
    </row>
    <row r="29" ht="24" customFormat="1" customHeight="1" s="872">
      <c r="A29" s="57" t="inlineStr">
        <is>
          <t>open</t>
        </is>
      </c>
      <c r="B29" s="56" t="n"/>
      <c r="C29" s="100">
        <f>E29*$D$5</f>
        <v/>
      </c>
      <c r="D29" s="23" t="inlineStr">
        <is>
          <t>First City National Bank of Midland, Trustee of the ETA-Flag Royalty Trust</t>
        </is>
      </c>
      <c r="E29" s="100">
        <f>SUM(G29:GF29)</f>
        <v/>
      </c>
      <c r="F29" s="873" t="n"/>
      <c r="G29" s="874" t="n"/>
      <c r="H29" s="874" t="n"/>
      <c r="I29" s="874" t="n"/>
      <c r="J29" s="874" t="n"/>
      <c r="K29" s="874" t="n"/>
      <c r="L29" s="874" t="n"/>
      <c r="M29" s="876" t="n"/>
      <c r="N29" s="25" t="n"/>
      <c r="O29" s="876" t="n"/>
      <c r="P29" s="876" t="n"/>
      <c r="Q29" s="876" t="n"/>
      <c r="R29" s="876" t="n"/>
      <c r="S29" s="876" t="n"/>
      <c r="T29" s="876" t="n"/>
      <c r="U29" s="877" t="n"/>
      <c r="V29" s="877" t="n"/>
      <c r="W29" s="876" t="n"/>
      <c r="X29" s="876" t="n"/>
      <c r="Y29" s="876" t="n">
        <v>0.25</v>
      </c>
      <c r="Z29" s="876" t="n"/>
      <c r="AA29" s="876" t="n"/>
      <c r="AB29" s="876" t="n"/>
      <c r="AC29" s="876" t="n"/>
      <c r="AD29" s="876" t="n"/>
      <c r="AE29" s="876" t="n"/>
      <c r="AF29" s="876" t="n"/>
      <c r="AG29" s="876" t="n"/>
      <c r="AH29" s="876" t="n"/>
      <c r="AI29" s="876" t="n"/>
      <c r="AJ29" s="876" t="n"/>
      <c r="AK29" s="876" t="n"/>
      <c r="AL29" s="876" t="n"/>
      <c r="AM29" s="876" t="n"/>
      <c r="AN29" s="876" t="n"/>
      <c r="AO29" s="876" t="n"/>
      <c r="AP29" s="876" t="n"/>
      <c r="AQ29" s="876" t="n"/>
      <c r="AR29" s="876" t="n"/>
      <c r="AS29" s="876" t="n"/>
      <c r="AT29" s="876" t="n"/>
      <c r="AU29" s="876" t="n"/>
      <c r="AV29" s="876" t="n"/>
      <c r="AW29" s="876" t="n"/>
      <c r="AX29" s="876" t="n"/>
      <c r="AY29" s="25" t="n"/>
      <c r="AZ29" s="876" t="n"/>
      <c r="BA29" s="876" t="n"/>
      <c r="BB29" s="876" t="n"/>
      <c r="BC29" s="876" t="n"/>
      <c r="BD29" s="876" t="n"/>
      <c r="BE29" s="876" t="n"/>
      <c r="BF29" s="876" t="n"/>
      <c r="BG29" s="876" t="n"/>
      <c r="BH29" s="876" t="n"/>
      <c r="BI29" s="878" t="n"/>
      <c r="BJ29" s="878" t="n"/>
      <c r="BK29" s="878" t="n"/>
      <c r="BL29" s="878" t="n"/>
      <c r="BM29" s="878" t="n"/>
      <c r="BN29" s="878" t="n"/>
      <c r="BO29" s="878" t="n"/>
      <c r="BP29" s="878" t="n"/>
      <c r="BQ29" s="878" t="n"/>
      <c r="BR29" s="878" t="n"/>
      <c r="BS29" s="878" t="n"/>
      <c r="BT29" s="878" t="n"/>
      <c r="BU29" s="878" t="n"/>
      <c r="BV29" s="878" t="n"/>
      <c r="BW29" s="878" t="n"/>
      <c r="BX29" s="878" t="n"/>
      <c r="BY29" s="878" t="n"/>
      <c r="BZ29" s="878" t="n"/>
      <c r="CA29" s="878" t="n"/>
      <c r="CB29" s="878" t="n"/>
      <c r="CC29" s="878" t="n"/>
      <c r="CD29" s="878" t="n"/>
      <c r="CE29" s="878" t="n"/>
      <c r="CF29" s="878" t="n"/>
      <c r="CG29" s="878" t="n"/>
      <c r="CH29" s="878" t="n"/>
      <c r="CI29" s="878" t="n"/>
      <c r="CJ29" s="878" t="n"/>
      <c r="CK29" s="878" t="n"/>
      <c r="CL29" s="878" t="n"/>
      <c r="CM29" s="878" t="n"/>
      <c r="CN29" s="878" t="n"/>
      <c r="CO29" s="878" t="n"/>
      <c r="CP29" s="878" t="n"/>
      <c r="CQ29" s="878" t="n"/>
      <c r="CR29" s="878" t="n"/>
      <c r="CS29" s="878" t="n"/>
      <c r="CT29" s="878" t="n"/>
      <c r="CU29" s="878" t="n"/>
      <c r="CV29" s="878" t="n"/>
      <c r="CW29" s="878" t="n"/>
      <c r="CX29" s="878" t="n"/>
      <c r="CY29" s="878" t="n"/>
      <c r="CZ29" s="878" t="n"/>
      <c r="DA29" s="878" t="n"/>
      <c r="DB29" s="878" t="n"/>
      <c r="DC29" s="878" t="n"/>
      <c r="DD29" s="878" t="n"/>
      <c r="DE29" s="878" t="n"/>
      <c r="DF29" s="878" t="n"/>
      <c r="DG29" s="878" t="n"/>
      <c r="DH29" s="878" t="n"/>
      <c r="DI29" s="878" t="n"/>
      <c r="DJ29" s="878" t="n"/>
      <c r="DK29" s="878" t="n"/>
      <c r="DL29" s="878" t="n"/>
      <c r="DM29" s="878" t="n"/>
      <c r="DN29" s="878" t="n"/>
      <c r="DO29" s="878" t="n"/>
      <c r="DP29" s="878" t="n"/>
      <c r="DQ29" s="878" t="n"/>
      <c r="DR29" s="878" t="n"/>
      <c r="DS29" s="878" t="n"/>
      <c r="DT29" s="878" t="n"/>
      <c r="DU29" s="878" t="n"/>
      <c r="DV29" s="878" t="n"/>
      <c r="DW29" s="878" t="n"/>
      <c r="DX29" s="878" t="n"/>
      <c r="DY29" s="878" t="n"/>
      <c r="DZ29" s="878" t="n"/>
      <c r="EA29" s="878" t="n"/>
      <c r="EB29" s="878" t="n"/>
      <c r="EC29" s="878" t="n"/>
      <c r="ED29" s="878" t="n"/>
      <c r="EE29" s="878" t="n"/>
      <c r="EF29" s="878" t="n"/>
      <c r="EG29" s="878" t="n"/>
      <c r="EH29" s="878" t="n"/>
      <c r="EI29" s="878" t="n"/>
      <c r="EJ29" s="878" t="n"/>
      <c r="EK29" s="878" t="n"/>
      <c r="EL29" s="878" t="n"/>
      <c r="EM29" s="878" t="n"/>
      <c r="EN29" s="878" t="n"/>
      <c r="EO29" s="878" t="n"/>
      <c r="EP29" s="878" t="n"/>
      <c r="EQ29" s="878" t="n"/>
      <c r="ER29" s="878" t="n"/>
      <c r="ES29" s="878" t="n"/>
      <c r="ET29" s="878" t="n"/>
      <c r="EU29" s="878" t="n"/>
      <c r="EV29" s="878" t="n"/>
      <c r="EW29" s="878" t="n"/>
      <c r="EX29" s="878" t="n"/>
      <c r="EY29" s="878" t="n"/>
      <c r="EZ29" s="878" t="n"/>
      <c r="FA29" s="878" t="n"/>
      <c r="FB29" s="878" t="n"/>
      <c r="FC29" s="878" t="n"/>
      <c r="FD29" s="878" t="n"/>
      <c r="FE29" s="878" t="n"/>
      <c r="FF29" s="878" t="n"/>
      <c r="FG29" s="878" t="n"/>
      <c r="FH29" s="878" t="n"/>
      <c r="FI29" s="878" t="n"/>
      <c r="FJ29" s="878" t="n"/>
      <c r="FK29" s="878" t="n"/>
      <c r="FL29" s="878" t="n"/>
      <c r="FM29" s="878" t="n"/>
      <c r="FN29" s="878" t="n"/>
      <c r="FO29" s="878" t="n"/>
      <c r="FP29" s="878" t="n"/>
      <c r="FQ29" s="878" t="n"/>
      <c r="FR29" s="878" t="n"/>
      <c r="FS29" s="878" t="n"/>
      <c r="FT29" s="878" t="n"/>
      <c r="FU29" s="878" t="n"/>
      <c r="FV29" s="878" t="n"/>
      <c r="FW29" s="878" t="n"/>
      <c r="FX29" s="878" t="n"/>
      <c r="FY29" s="878" t="n"/>
      <c r="FZ29" s="878" t="n"/>
      <c r="GA29" s="878" t="n"/>
      <c r="GB29" s="878" t="n"/>
      <c r="GC29" s="878" t="n"/>
      <c r="GD29" s="878" t="n"/>
      <c r="GE29" s="878" t="n"/>
      <c r="GF29" s="878" t="n"/>
    </row>
    <row r="30" customFormat="1" s="872">
      <c r="A30" s="57" t="n"/>
      <c r="B30" s="56" t="n">
        <v>4</v>
      </c>
      <c r="C30" s="100">
        <f>E30*$D$5</f>
        <v/>
      </c>
      <c r="D30" s="146" t="inlineStr">
        <is>
          <t>Nancy Mitchell Williams</t>
        </is>
      </c>
      <c r="E30" s="100">
        <f>SUM(G30:GF30)</f>
        <v/>
      </c>
      <c r="F30" s="873" t="n"/>
      <c r="G30" s="874" t="n"/>
      <c r="H30" s="874" t="n"/>
      <c r="I30" s="874" t="n"/>
      <c r="J30" s="874" t="n"/>
      <c r="K30" s="874" t="n"/>
      <c r="L30" s="874" t="n"/>
      <c r="M30" s="876" t="n"/>
      <c r="N30" s="25" t="n"/>
      <c r="O30" s="876" t="n"/>
      <c r="P30" s="876" t="n"/>
      <c r="Q30" s="876" t="n"/>
      <c r="R30" s="876" t="n"/>
      <c r="S30" s="876" t="n"/>
      <c r="T30" s="876" t="n"/>
      <c r="U30" s="877" t="n"/>
      <c r="V30" s="877" t="n"/>
      <c r="W30" s="876" t="n"/>
      <c r="X30" s="876" t="n"/>
      <c r="Y30" s="876" t="n"/>
      <c r="Z30" s="876" t="n">
        <v>0.125</v>
      </c>
      <c r="AA30" s="876" t="n">
        <v>-0.125</v>
      </c>
      <c r="AB30" s="876" t="n"/>
      <c r="AC30" s="876" t="n"/>
      <c r="AD30" s="876" t="n"/>
      <c r="AE30" s="876" t="n"/>
      <c r="AF30" s="876" t="n"/>
      <c r="AG30" s="876" t="n"/>
      <c r="AH30" s="876" t="n"/>
      <c r="AI30" s="876" t="n"/>
      <c r="AJ30" s="876" t="n"/>
      <c r="AK30" s="876" t="n"/>
      <c r="AL30" s="876" t="n"/>
      <c r="AM30" s="876" t="n"/>
      <c r="AN30" s="876" t="n"/>
      <c r="AO30" s="876" t="n"/>
      <c r="AP30" s="876" t="n"/>
      <c r="AQ30" s="876" t="n"/>
      <c r="AR30" s="876" t="n"/>
      <c r="AS30" s="876" t="n"/>
      <c r="AT30" s="876" t="n"/>
      <c r="AU30" s="876" t="n"/>
      <c r="AV30" s="876" t="n"/>
      <c r="AW30" s="876" t="n"/>
      <c r="AX30" s="876" t="n"/>
      <c r="AY30" s="173" t="inlineStr"/>
      <c r="AZ30" s="876" t="n"/>
      <c r="BA30" s="876" t="n"/>
      <c r="BB30" s="876" t="n"/>
      <c r="BC30" s="876" t="n"/>
      <c r="BD30" s="876" t="n"/>
      <c r="BE30" s="876" t="n"/>
      <c r="BF30" s="876" t="n"/>
      <c r="BG30" s="876" t="n"/>
      <c r="BH30" s="876" t="n"/>
      <c r="BI30" s="878" t="n"/>
      <c r="BJ30" s="878" t="n"/>
      <c r="BK30" s="878" t="n"/>
      <c r="BL30" s="878" t="n"/>
      <c r="BM30" s="878" t="n"/>
      <c r="BN30" s="878" t="n"/>
      <c r="BO30" s="878" t="n"/>
      <c r="BP30" s="878" t="n"/>
      <c r="BQ30" s="878" t="n"/>
      <c r="BR30" s="878" t="n"/>
      <c r="BS30" s="878" t="n"/>
      <c r="BT30" s="878" t="n"/>
      <c r="BU30" s="878" t="n"/>
      <c r="BV30" s="878" t="n"/>
      <c r="BW30" s="878" t="n"/>
      <c r="BX30" s="878" t="n"/>
      <c r="BY30" s="878" t="n"/>
      <c r="BZ30" s="878" t="n"/>
      <c r="CA30" s="878" t="n"/>
      <c r="CB30" s="878" t="n"/>
      <c r="CC30" s="878" t="n"/>
      <c r="CD30" s="878" t="n"/>
      <c r="CE30" s="878" t="n"/>
      <c r="CF30" s="878" t="n"/>
      <c r="CG30" s="878" t="n"/>
      <c r="CH30" s="878" t="n"/>
      <c r="CI30" s="878" t="n"/>
      <c r="CJ30" s="878" t="n"/>
      <c r="CK30" s="878" t="n"/>
      <c r="CL30" s="878" t="n"/>
      <c r="CM30" s="878" t="n"/>
      <c r="CN30" s="878" t="n"/>
      <c r="CO30" s="878" t="n"/>
      <c r="CP30" s="878" t="n"/>
      <c r="CQ30" s="878" t="n"/>
      <c r="CR30" s="878" t="n"/>
      <c r="CS30" s="878" t="n"/>
      <c r="CT30" s="878" t="n"/>
      <c r="CU30" s="878" t="n"/>
      <c r="CV30" s="878" t="n"/>
      <c r="CW30" s="878" t="n"/>
      <c r="CX30" s="878" t="n"/>
      <c r="CY30" s="878" t="n"/>
      <c r="CZ30" s="878" t="n"/>
      <c r="DA30" s="878" t="n"/>
      <c r="DB30" s="878" t="n"/>
      <c r="DC30" s="878" t="n"/>
      <c r="DD30" s="878" t="n"/>
      <c r="DE30" s="878" t="n"/>
      <c r="DF30" s="878" t="n"/>
      <c r="DG30" s="878" t="n"/>
      <c r="DH30" s="878" t="n"/>
      <c r="DI30" s="878" t="n"/>
      <c r="DJ30" s="878" t="n"/>
      <c r="DK30" s="878" t="n"/>
      <c r="DL30" s="878" t="n"/>
      <c r="DM30" s="878" t="n"/>
      <c r="DN30" s="878" t="n"/>
      <c r="DO30" s="878" t="n"/>
      <c r="DP30" s="878" t="n"/>
      <c r="DQ30" s="878" t="n"/>
      <c r="DR30" s="878" t="n"/>
      <c r="DS30" s="878" t="n"/>
      <c r="DT30" s="878" t="n"/>
      <c r="DU30" s="878" t="n"/>
      <c r="DV30" s="878" t="n"/>
      <c r="DW30" s="878" t="n"/>
      <c r="DX30" s="878" t="n"/>
      <c r="DY30" s="878" t="n"/>
      <c r="DZ30" s="878" t="n"/>
      <c r="EA30" s="878" t="n"/>
      <c r="EB30" s="878" t="n"/>
      <c r="EC30" s="878" t="n"/>
      <c r="ED30" s="878" t="n"/>
      <c r="EE30" s="878" t="n"/>
      <c r="EF30" s="878" t="n"/>
      <c r="EG30" s="878" t="n"/>
      <c r="EH30" s="878" t="n"/>
      <c r="EI30" s="878" t="n"/>
      <c r="EJ30" s="878" t="n"/>
      <c r="EK30" s="878" t="n"/>
      <c r="EL30" s="878" t="n"/>
      <c r="EM30" s="878" t="n"/>
      <c r="EN30" s="878" t="n"/>
      <c r="EO30" s="878" t="n"/>
      <c r="EP30" s="878" t="n"/>
      <c r="EQ30" s="878" t="n"/>
      <c r="ER30" s="878" t="n"/>
      <c r="ES30" s="878" t="n"/>
      <c r="ET30" s="878" t="n"/>
      <c r="EU30" s="878" t="n"/>
      <c r="EV30" s="878" t="n"/>
      <c r="EW30" s="878" t="n"/>
      <c r="EX30" s="878" t="n"/>
      <c r="EY30" s="878" t="n"/>
      <c r="EZ30" s="878" t="n"/>
      <c r="FA30" s="878" t="n"/>
      <c r="FB30" s="878" t="n"/>
      <c r="FC30" s="878" t="n"/>
      <c r="FD30" s="878" t="n"/>
      <c r="FE30" s="878" t="n"/>
      <c r="FF30" s="878" t="n"/>
      <c r="FG30" s="878" t="n"/>
      <c r="FH30" s="878" t="n"/>
      <c r="FI30" s="878" t="n"/>
      <c r="FJ30" s="878" t="n"/>
      <c r="FK30" s="878" t="n"/>
      <c r="FL30" s="878" t="n"/>
      <c r="FM30" s="878" t="n"/>
      <c r="FN30" s="878" t="n"/>
      <c r="FO30" s="878" t="n"/>
      <c r="FP30" s="878" t="n"/>
      <c r="FQ30" s="878" t="n"/>
      <c r="FR30" s="878" t="n"/>
      <c r="FS30" s="878" t="n"/>
      <c r="FT30" s="878" t="n"/>
      <c r="FU30" s="878" t="n"/>
      <c r="FV30" s="878" t="n"/>
      <c r="FW30" s="878" t="n"/>
      <c r="FX30" s="878" t="n"/>
      <c r="FY30" s="878" t="n"/>
      <c r="FZ30" s="878" t="n"/>
      <c r="GA30" s="878" t="n"/>
      <c r="GB30" s="878" t="n"/>
      <c r="GC30" s="878" t="n"/>
      <c r="GD30" s="878" t="n"/>
      <c r="GE30" s="878" t="n"/>
      <c r="GF30" s="878" t="n"/>
    </row>
    <row r="31" customFormat="1" s="872">
      <c r="A31" s="180" t="n"/>
      <c r="B31" s="58" t="inlineStr">
        <is>
          <t>4, 66</t>
        </is>
      </c>
      <c r="C31" s="55">
        <f>E31*$D$5</f>
        <v/>
      </c>
      <c r="D31" s="24" t="inlineStr">
        <is>
          <t>Gene G. Williams</t>
        </is>
      </c>
      <c r="E31" s="55">
        <f>SUM(G31:GF31)</f>
        <v/>
      </c>
      <c r="F31" s="873" t="n"/>
      <c r="G31" s="874" t="n"/>
      <c r="H31" s="874" t="n"/>
      <c r="I31" s="874" t="n"/>
      <c r="J31" s="874" t="n"/>
      <c r="K31" s="874" t="n"/>
      <c r="L31" s="874" t="n"/>
      <c r="M31" s="876" t="n"/>
      <c r="N31" s="173" t="inlineStr"/>
      <c r="O31" s="876" t="n"/>
      <c r="P31" s="876" t="n"/>
      <c r="Q31" s="876" t="n"/>
      <c r="R31" s="876" t="n"/>
      <c r="S31" s="876" t="n"/>
      <c r="T31" s="876" t="n"/>
      <c r="U31" s="876" t="n"/>
      <c r="V31" s="876" t="n"/>
      <c r="W31" s="876" t="n"/>
      <c r="X31" s="877" t="n"/>
      <c r="Y31" s="876" t="n"/>
      <c r="Z31" s="876" t="n"/>
      <c r="AA31" s="876" t="n">
        <v>0.125</v>
      </c>
      <c r="AB31" s="876" t="n"/>
      <c r="AC31" s="876" t="n"/>
      <c r="AD31" s="876" t="n"/>
      <c r="AE31" s="876" t="n"/>
      <c r="AF31" s="877" t="n"/>
      <c r="AG31" s="876" t="n"/>
      <c r="AH31" s="876" t="n"/>
      <c r="AI31" s="876" t="n"/>
      <c r="AJ31" s="876" t="n"/>
      <c r="AK31" s="876" t="n"/>
      <c r="AL31" s="876" t="n"/>
      <c r="AM31" s="876" t="n"/>
      <c r="AN31" s="876" t="n"/>
      <c r="AO31" s="876" t="n"/>
      <c r="AP31" s="876" t="n"/>
      <c r="AQ31" s="876" t="n"/>
      <c r="AR31" s="876" t="n"/>
      <c r="AS31" s="876" t="n"/>
      <c r="AT31" s="876" t="n"/>
      <c r="AU31" s="876" t="n"/>
      <c r="AV31" s="876" t="n"/>
      <c r="AW31" s="876" t="n"/>
      <c r="AX31" s="876" t="n"/>
      <c r="AY31" s="173" t="inlineStr"/>
      <c r="AZ31" s="876" t="n"/>
      <c r="BA31" s="876" t="n"/>
      <c r="BB31" s="876" t="n"/>
      <c r="BC31" s="876" t="n"/>
      <c r="BD31" s="876" t="n"/>
      <c r="BE31" s="876" t="n"/>
      <c r="BF31" s="876" t="n"/>
      <c r="BG31" s="876" t="n"/>
      <c r="BH31" s="876" t="n"/>
      <c r="BI31" s="878" t="n"/>
      <c r="BJ31" s="878" t="n"/>
      <c r="BK31" s="878" t="n"/>
      <c r="BL31" s="878" t="n"/>
      <c r="BM31" s="878" t="n"/>
      <c r="BN31" s="878" t="n"/>
      <c r="BO31" s="878" t="n"/>
      <c r="BP31" s="878" t="n"/>
      <c r="BQ31" s="878" t="n"/>
      <c r="BR31" s="878" t="n"/>
      <c r="BS31" s="878" t="n"/>
      <c r="BT31" s="878" t="n"/>
      <c r="BU31" s="878" t="n"/>
      <c r="BV31" s="878" t="n"/>
      <c r="BW31" s="878" t="n"/>
      <c r="BX31" s="878" t="n"/>
      <c r="BY31" s="878" t="n"/>
      <c r="BZ31" s="878" t="n"/>
      <c r="CA31" s="878" t="n"/>
      <c r="CB31" s="878" t="n"/>
      <c r="CC31" s="878" t="n"/>
      <c r="CD31" s="878" t="n"/>
      <c r="CE31" s="878" t="n"/>
      <c r="CF31" s="878" t="n"/>
      <c r="CG31" s="878" t="n"/>
      <c r="CH31" s="878" t="n"/>
      <c r="CI31" s="878" t="n"/>
      <c r="CJ31" s="878" t="n"/>
      <c r="CK31" s="878" t="n"/>
      <c r="CL31" s="878" t="n"/>
      <c r="CM31" s="878" t="n"/>
      <c r="CN31" s="878" t="n"/>
      <c r="CO31" s="878" t="n"/>
      <c r="CP31" s="878" t="n"/>
      <c r="CQ31" s="878" t="n"/>
      <c r="CR31" s="878" t="n"/>
      <c r="CS31" s="878" t="n"/>
      <c r="CT31" s="878" t="n"/>
      <c r="CU31" s="878" t="n"/>
      <c r="CV31" s="878" t="n"/>
      <c r="CW31" s="878" t="n"/>
      <c r="CX31" s="878" t="n"/>
      <c r="CY31" s="878" t="n"/>
      <c r="CZ31" s="878" t="n"/>
      <c r="DA31" s="878" t="n"/>
      <c r="DB31" s="878" t="n"/>
      <c r="DC31" s="878" t="n"/>
      <c r="DD31" s="878" t="n"/>
      <c r="DE31" s="878" t="n"/>
      <c r="DF31" s="878" t="n"/>
      <c r="DG31" s="878" t="n"/>
      <c r="DH31" s="878" t="n"/>
      <c r="DI31" s="878" t="n"/>
      <c r="DJ31" s="878" t="n"/>
      <c r="DK31" s="878" t="n"/>
      <c r="DL31" s="878" t="n"/>
      <c r="DM31" s="878" t="n"/>
      <c r="DN31" s="878" t="n"/>
      <c r="DO31" s="878" t="n"/>
      <c r="DP31" s="878" t="n"/>
      <c r="DQ31" s="878" t="n"/>
      <c r="DR31" s="878" t="n"/>
      <c r="DS31" s="878" t="n"/>
      <c r="DT31" s="878" t="n"/>
      <c r="DU31" s="878" t="n"/>
      <c r="DV31" s="878" t="n"/>
      <c r="DW31" s="878" t="n"/>
      <c r="DX31" s="878" t="n"/>
      <c r="DY31" s="878" t="n"/>
      <c r="DZ31" s="878" t="n"/>
      <c r="EA31" s="878" t="n"/>
      <c r="EB31" s="878" t="n"/>
      <c r="EC31" s="878" t="n"/>
      <c r="ED31" s="878" t="n"/>
      <c r="EE31" s="878" t="n"/>
      <c r="EF31" s="878" t="n"/>
      <c r="EG31" s="878" t="n"/>
      <c r="EH31" s="878" t="n"/>
      <c r="EI31" s="878" t="n"/>
      <c r="EJ31" s="878" t="n"/>
      <c r="EK31" s="878" t="n"/>
      <c r="EL31" s="878" t="n"/>
      <c r="EM31" s="878" t="n"/>
      <c r="EN31" s="878" t="n"/>
      <c r="EO31" s="878" t="n"/>
      <c r="EP31" s="878" t="n"/>
      <c r="EQ31" s="878" t="n"/>
      <c r="ER31" s="878" t="n"/>
      <c r="ES31" s="878" t="n"/>
      <c r="ET31" s="878" t="n"/>
      <c r="EU31" s="878" t="n"/>
      <c r="EV31" s="878" t="n"/>
      <c r="EW31" s="878" t="n"/>
      <c r="EX31" s="878" t="n"/>
      <c r="EY31" s="878" t="n"/>
      <c r="EZ31" s="878" t="n"/>
      <c r="FA31" s="878" t="n"/>
      <c r="FB31" s="878" t="n"/>
      <c r="FC31" s="878" t="n"/>
      <c r="FD31" s="878" t="n"/>
      <c r="FE31" s="878" t="n"/>
      <c r="FF31" s="878" t="n"/>
      <c r="FG31" s="878" t="n"/>
      <c r="FH31" s="878" t="n"/>
      <c r="FI31" s="878" t="n"/>
      <c r="FJ31" s="878" t="n"/>
      <c r="FK31" s="878" t="n"/>
      <c r="FL31" s="878" t="n"/>
      <c r="FM31" s="878" t="n"/>
      <c r="FN31" s="878" t="n"/>
      <c r="FO31" s="878" t="n"/>
      <c r="FP31" s="878" t="n"/>
      <c r="FQ31" s="878" t="n"/>
      <c r="FR31" s="878" t="n"/>
      <c r="FS31" s="878" t="n"/>
      <c r="FT31" s="878" t="n"/>
      <c r="FU31" s="878" t="n"/>
      <c r="FV31" s="878" t="n"/>
      <c r="FW31" s="878" t="n"/>
      <c r="FX31" s="878" t="n"/>
      <c r="FY31" s="878" t="n"/>
      <c r="FZ31" s="878" t="n"/>
      <c r="GA31" s="878" t="n"/>
      <c r="GB31" s="878" t="n"/>
      <c r="GC31" s="878" t="n"/>
      <c r="GD31" s="878" t="n"/>
      <c r="GE31" s="878" t="n"/>
      <c r="GF31" s="878" t="n"/>
    </row>
    <row r="32" ht="36" customFormat="1" customHeight="1" s="872">
      <c r="A32" s="180" t="n"/>
      <c r="B32" s="58" t="inlineStr">
        <is>
          <t>1, 64</t>
        </is>
      </c>
      <c r="C32" s="100">
        <f>E32*$D$5</f>
        <v/>
      </c>
      <c r="D32" s="24" t="inlineStr">
        <is>
          <t>James Gerard Buonaccorsi,
Mitchell-Buonaccorsi Living Trust,
Carrie Leeann Mitchell, Trustee</t>
        </is>
      </c>
      <c r="E32" s="100">
        <f>SUM(G32:GF32)</f>
        <v/>
      </c>
      <c r="F32" s="873" t="n"/>
      <c r="G32" s="874" t="n"/>
      <c r="H32" s="874" t="n"/>
      <c r="I32" s="874" t="n"/>
      <c r="J32" s="874" t="n"/>
      <c r="K32" s="874" t="n"/>
      <c r="L32" s="874" t="n"/>
      <c r="M32" s="876" t="n"/>
      <c r="N32" s="173" t="inlineStr"/>
      <c r="O32" s="876" t="n"/>
      <c r="P32" s="876" t="n"/>
      <c r="Q32" s="876" t="n"/>
      <c r="R32" s="876" t="n"/>
      <c r="S32" s="876" t="n"/>
      <c r="T32" s="876" t="n"/>
      <c r="U32" s="876" t="n"/>
      <c r="V32" s="876" t="n"/>
      <c r="W32" s="876" t="n"/>
      <c r="X32" s="876" t="n"/>
      <c r="Y32" s="877" t="n"/>
      <c r="Z32" s="876" t="n"/>
      <c r="AA32" s="876" t="n"/>
      <c r="AB32" s="876" t="n">
        <v>0.125</v>
      </c>
      <c r="AC32" s="876" t="n"/>
      <c r="AD32" s="876" t="n"/>
      <c r="AE32" s="876" t="n"/>
      <c r="AF32" s="876" t="n"/>
      <c r="AG32" s="877" t="n"/>
      <c r="AH32" s="876" t="n"/>
      <c r="AI32" s="876" t="n"/>
      <c r="AJ32" s="876" t="n"/>
      <c r="AK32" s="876" t="n"/>
      <c r="AL32" s="876" t="n"/>
      <c r="AM32" s="876" t="n"/>
      <c r="AN32" s="876" t="n"/>
      <c r="AO32" s="876" t="n"/>
      <c r="AP32" s="876" t="n"/>
      <c r="AQ32" s="876" t="n"/>
      <c r="AR32" s="876" t="n"/>
      <c r="AS32" s="876" t="n"/>
      <c r="AT32" s="876" t="n"/>
      <c r="AU32" s="876" t="n"/>
      <c r="AV32" s="876" t="n"/>
      <c r="AW32" s="876" t="n"/>
      <c r="AX32" s="876" t="n"/>
      <c r="AY32" s="173" t="inlineStr"/>
      <c r="AZ32" s="876" t="n"/>
      <c r="BA32" s="876" t="n"/>
      <c r="BB32" s="876" t="n"/>
      <c r="BC32" s="876" t="n"/>
      <c r="BD32" s="876" t="n"/>
      <c r="BE32" s="876" t="n"/>
      <c r="BF32" s="876" t="n"/>
      <c r="BG32" s="876" t="n"/>
      <c r="BH32" s="876" t="n"/>
      <c r="BI32" s="878" t="n"/>
      <c r="BJ32" s="878" t="n"/>
      <c r="BK32" s="878" t="n"/>
      <c r="BL32" s="878" t="n"/>
      <c r="BM32" s="878" t="n"/>
      <c r="BN32" s="878" t="n"/>
      <c r="BO32" s="878" t="n"/>
      <c r="BP32" s="878" t="n"/>
      <c r="BQ32" s="878" t="n"/>
      <c r="BR32" s="878" t="n"/>
      <c r="BS32" s="878" t="n"/>
      <c r="BT32" s="878" t="n"/>
      <c r="BU32" s="878" t="n"/>
      <c r="BV32" s="878" t="n"/>
      <c r="BW32" s="878" t="n"/>
      <c r="BX32" s="878" t="n"/>
      <c r="BY32" s="878" t="n"/>
      <c r="BZ32" s="878" t="n"/>
      <c r="CA32" s="878" t="n"/>
      <c r="CB32" s="878" t="n"/>
      <c r="CC32" s="878" t="n"/>
      <c r="CD32" s="878" t="n"/>
      <c r="CE32" s="878" t="n"/>
      <c r="CF32" s="878" t="n"/>
      <c r="CG32" s="878" t="n"/>
      <c r="CH32" s="878" t="n"/>
      <c r="CI32" s="878" t="n"/>
      <c r="CJ32" s="878" t="n"/>
      <c r="CK32" s="878" t="n"/>
      <c r="CL32" s="878" t="n"/>
      <c r="CM32" s="878" t="n"/>
      <c r="CN32" s="878" t="n"/>
      <c r="CO32" s="878" t="n"/>
      <c r="CP32" s="878" t="n"/>
      <c r="CQ32" s="878" t="n"/>
      <c r="CR32" s="878" t="n"/>
      <c r="CS32" s="878" t="n"/>
      <c r="CT32" s="878" t="n"/>
      <c r="CU32" s="878" t="n"/>
      <c r="CV32" s="878" t="n"/>
      <c r="CW32" s="878" t="n"/>
      <c r="CX32" s="878" t="n"/>
      <c r="CY32" s="878" t="n"/>
      <c r="CZ32" s="878" t="n"/>
      <c r="DA32" s="878" t="n"/>
      <c r="DB32" s="878" t="n"/>
      <c r="DC32" s="878" t="n"/>
      <c r="DD32" s="878" t="n"/>
      <c r="DE32" s="878" t="n"/>
      <c r="DF32" s="878" t="n"/>
      <c r="DG32" s="878" t="n"/>
      <c r="DH32" s="878" t="n"/>
      <c r="DI32" s="878" t="n"/>
      <c r="DJ32" s="878" t="n"/>
      <c r="DK32" s="878" t="n"/>
      <c r="DL32" s="878" t="n"/>
      <c r="DM32" s="878" t="n"/>
      <c r="DN32" s="878" t="n"/>
      <c r="DO32" s="878" t="n"/>
      <c r="DP32" s="878" t="n"/>
      <c r="DQ32" s="878" t="n"/>
      <c r="DR32" s="878" t="n"/>
      <c r="DS32" s="878" t="n"/>
      <c r="DT32" s="878" t="n"/>
      <c r="DU32" s="878" t="n"/>
      <c r="DV32" s="878" t="n"/>
      <c r="DW32" s="878" t="n"/>
      <c r="DX32" s="878" t="n"/>
      <c r="DY32" s="878" t="n"/>
      <c r="DZ32" s="878" t="n"/>
      <c r="EA32" s="878" t="n"/>
      <c r="EB32" s="878" t="n"/>
      <c r="EC32" s="878" t="n"/>
      <c r="ED32" s="878" t="n"/>
      <c r="EE32" s="878" t="n"/>
      <c r="EF32" s="878" t="n"/>
      <c r="EG32" s="878" t="n"/>
      <c r="EH32" s="878" t="n"/>
      <c r="EI32" s="878" t="n"/>
      <c r="EJ32" s="878" t="n"/>
      <c r="EK32" s="878" t="n"/>
      <c r="EL32" s="878" t="n"/>
      <c r="EM32" s="878" t="n"/>
      <c r="EN32" s="878" t="n"/>
      <c r="EO32" s="878" t="n"/>
      <c r="EP32" s="878" t="n"/>
      <c r="EQ32" s="878" t="n"/>
      <c r="ER32" s="878" t="n"/>
      <c r="ES32" s="878" t="n"/>
      <c r="ET32" s="878" t="n"/>
      <c r="EU32" s="878" t="n"/>
      <c r="EV32" s="878" t="n"/>
      <c r="EW32" s="878" t="n"/>
      <c r="EX32" s="878" t="n"/>
      <c r="EY32" s="878" t="n"/>
      <c r="EZ32" s="878" t="n"/>
      <c r="FA32" s="878" t="n"/>
      <c r="FB32" s="878" t="n"/>
      <c r="FC32" s="878" t="n"/>
      <c r="FD32" s="878" t="n"/>
      <c r="FE32" s="878" t="n"/>
      <c r="FF32" s="878" t="n"/>
      <c r="FG32" s="878" t="n"/>
      <c r="FH32" s="878" t="n"/>
      <c r="FI32" s="878" t="n"/>
      <c r="FJ32" s="878" t="n"/>
      <c r="FK32" s="878" t="n"/>
      <c r="FL32" s="878" t="n"/>
      <c r="FM32" s="878" t="n"/>
      <c r="FN32" s="878" t="n"/>
      <c r="FO32" s="878" t="n"/>
      <c r="FP32" s="878" t="n"/>
      <c r="FQ32" s="878" t="n"/>
      <c r="FR32" s="878" t="n"/>
      <c r="FS32" s="878" t="n"/>
      <c r="FT32" s="878" t="n"/>
      <c r="FU32" s="878" t="n"/>
      <c r="FV32" s="878" t="n"/>
      <c r="FW32" s="878" t="n"/>
      <c r="FX32" s="878" t="n"/>
      <c r="FY32" s="878" t="n"/>
      <c r="FZ32" s="878" t="n"/>
      <c r="GA32" s="878" t="n"/>
      <c r="GB32" s="878" t="n"/>
      <c r="GC32" s="878" t="n"/>
      <c r="GD32" s="878" t="n"/>
      <c r="GE32" s="878" t="n"/>
      <c r="GF32" s="878" t="n"/>
    </row>
    <row r="33" customFormat="1" s="872">
      <c r="A33" s="180" t="n"/>
      <c r="B33" s="58" t="inlineStr">
        <is>
          <t>2, 65</t>
        </is>
      </c>
      <c r="C33" s="100">
        <f>E33*$D$5</f>
        <v/>
      </c>
      <c r="D33" s="24" t="inlineStr">
        <is>
          <t>Ronald Paul Dold</t>
        </is>
      </c>
      <c r="E33" s="100">
        <f>SUM(G33:GF33)</f>
        <v/>
      </c>
      <c r="F33" s="873" t="n"/>
      <c r="G33" s="874" t="n"/>
      <c r="H33" s="874" t="n"/>
      <c r="I33" s="874" t="n"/>
      <c r="J33" s="874" t="n"/>
      <c r="K33" s="874" t="n"/>
      <c r="L33" s="874" t="n"/>
      <c r="M33" s="876" t="n"/>
      <c r="N33" s="173" t="inlineStr"/>
      <c r="O33" s="876" t="n"/>
      <c r="P33" s="876" t="n"/>
      <c r="Q33" s="876" t="n"/>
      <c r="R33" s="876" t="n"/>
      <c r="S33" s="876" t="n"/>
      <c r="T33" s="876" t="n"/>
      <c r="U33" s="876" t="n"/>
      <c r="V33" s="876" t="n"/>
      <c r="W33" s="876" t="n"/>
      <c r="X33" s="876" t="n"/>
      <c r="Y33" s="876" t="n"/>
      <c r="Z33" s="877" t="n"/>
      <c r="AA33" s="876" t="n"/>
      <c r="AB33" s="876" t="n"/>
      <c r="AC33" s="876" t="n">
        <v>0.125</v>
      </c>
      <c r="AD33" s="876" t="n"/>
      <c r="AE33" s="876" t="n"/>
      <c r="AF33" s="876" t="n"/>
      <c r="AG33" s="876" t="n"/>
      <c r="AH33" s="876" t="n"/>
      <c r="AI33" s="876" t="n"/>
      <c r="AJ33" s="876" t="n"/>
      <c r="AK33" s="876" t="n"/>
      <c r="AL33" s="876" t="n"/>
      <c r="AM33" s="876" t="n"/>
      <c r="AN33" s="876" t="n"/>
      <c r="AO33" s="876" t="n"/>
      <c r="AP33" s="876" t="n"/>
      <c r="AQ33" s="876" t="n"/>
      <c r="AR33" s="876" t="n"/>
      <c r="AS33" s="876" t="n"/>
      <c r="AT33" s="876" t="n"/>
      <c r="AU33" s="876" t="n"/>
      <c r="AV33" s="876" t="n"/>
      <c r="AW33" s="876" t="n"/>
      <c r="AX33" s="876" t="n"/>
      <c r="AY33" s="876" t="n"/>
      <c r="AZ33" s="876" t="n"/>
      <c r="BA33" s="876" t="n"/>
      <c r="BB33" s="876" t="n"/>
      <c r="BC33" s="876" t="n"/>
      <c r="BD33" s="876" t="n"/>
      <c r="BE33" s="876" t="n"/>
      <c r="BF33" s="876" t="n"/>
      <c r="BG33" s="876" t="n"/>
      <c r="BH33" s="876" t="n"/>
      <c r="BI33" s="878" t="n"/>
      <c r="BJ33" s="878" t="n"/>
      <c r="BK33" s="878" t="n"/>
      <c r="BL33" s="878" t="n"/>
      <c r="BM33" s="878" t="n"/>
      <c r="BN33" s="878" t="n"/>
      <c r="BO33" s="878" t="n"/>
      <c r="BP33" s="878" t="n"/>
      <c r="BQ33" s="878" t="n"/>
      <c r="BR33" s="878" t="n"/>
      <c r="BS33" s="878" t="n"/>
      <c r="BT33" s="878" t="n"/>
      <c r="BU33" s="878" t="n"/>
      <c r="BV33" s="878" t="n"/>
      <c r="BW33" s="878" t="n"/>
      <c r="BX33" s="878" t="n"/>
      <c r="BY33" s="878" t="n"/>
      <c r="BZ33" s="878" t="n"/>
      <c r="CA33" s="878" t="n"/>
      <c r="CB33" s="878" t="n"/>
      <c r="CC33" s="878" t="n"/>
      <c r="CD33" s="878" t="n"/>
      <c r="CE33" s="878" t="n"/>
      <c r="CF33" s="878" t="n"/>
      <c r="CG33" s="878" t="n"/>
      <c r="CH33" s="878" t="n"/>
      <c r="CI33" s="878" t="n"/>
      <c r="CJ33" s="878" t="n"/>
      <c r="CK33" s="878" t="n"/>
      <c r="CL33" s="878" t="n"/>
      <c r="CM33" s="878" t="n"/>
      <c r="CN33" s="878" t="n"/>
      <c r="CO33" s="878" t="n"/>
      <c r="CP33" s="878" t="n"/>
      <c r="CQ33" s="878" t="n"/>
      <c r="CR33" s="878" t="n"/>
      <c r="CS33" s="878" t="n"/>
      <c r="CT33" s="878" t="n"/>
      <c r="CU33" s="878" t="n"/>
      <c r="CV33" s="878" t="n"/>
      <c r="CW33" s="878" t="n"/>
      <c r="CX33" s="878" t="n"/>
      <c r="CY33" s="878" t="n"/>
      <c r="CZ33" s="878" t="n"/>
      <c r="DA33" s="878" t="n"/>
      <c r="DB33" s="878" t="n"/>
      <c r="DC33" s="878" t="n"/>
      <c r="DD33" s="878" t="n"/>
      <c r="DE33" s="878" t="n"/>
      <c r="DF33" s="878" t="n"/>
      <c r="DG33" s="878" t="n"/>
      <c r="DH33" s="878" t="n"/>
      <c r="DI33" s="878" t="n"/>
      <c r="DJ33" s="878" t="n"/>
      <c r="DK33" s="878" t="n"/>
      <c r="DL33" s="878" t="n"/>
      <c r="DM33" s="878" t="n"/>
      <c r="DN33" s="878" t="n"/>
      <c r="DO33" s="878" t="n"/>
      <c r="DP33" s="878" t="n"/>
      <c r="DQ33" s="878" t="n"/>
      <c r="DR33" s="878" t="n"/>
      <c r="DS33" s="878" t="n"/>
      <c r="DT33" s="878" t="n"/>
      <c r="DU33" s="878" t="n"/>
      <c r="DV33" s="878" t="n"/>
      <c r="DW33" s="878" t="n"/>
      <c r="DX33" s="878" t="n"/>
      <c r="DY33" s="878" t="n"/>
      <c r="DZ33" s="878" t="n"/>
      <c r="EA33" s="878" t="n"/>
      <c r="EB33" s="878" t="n"/>
      <c r="EC33" s="878" t="n"/>
      <c r="ED33" s="878" t="n"/>
      <c r="EE33" s="878" t="n"/>
      <c r="EF33" s="878" t="n"/>
      <c r="EG33" s="878" t="n"/>
      <c r="EH33" s="878" t="n"/>
      <c r="EI33" s="878" t="n"/>
      <c r="EJ33" s="878" t="n"/>
      <c r="EK33" s="878" t="n"/>
      <c r="EL33" s="878" t="n"/>
      <c r="EM33" s="878" t="n"/>
      <c r="EN33" s="878" t="n"/>
      <c r="EO33" s="878" t="n"/>
      <c r="EP33" s="878" t="n"/>
      <c r="EQ33" s="878" t="n"/>
      <c r="ER33" s="878" t="n"/>
      <c r="ES33" s="878" t="n"/>
      <c r="ET33" s="878" t="n"/>
      <c r="EU33" s="878" t="n"/>
      <c r="EV33" s="878" t="n"/>
      <c r="EW33" s="878" t="n"/>
      <c r="EX33" s="878" t="n"/>
      <c r="EY33" s="878" t="n"/>
      <c r="EZ33" s="878" t="n"/>
      <c r="FA33" s="878" t="n"/>
      <c r="FB33" s="878" t="n"/>
      <c r="FC33" s="878" t="n"/>
      <c r="FD33" s="878" t="n"/>
      <c r="FE33" s="878" t="n"/>
      <c r="FF33" s="878" t="n"/>
      <c r="FG33" s="878" t="n"/>
      <c r="FH33" s="878" t="n"/>
      <c r="FI33" s="878" t="n"/>
      <c r="FJ33" s="878" t="n"/>
      <c r="FK33" s="878" t="n"/>
      <c r="FL33" s="878" t="n"/>
      <c r="FM33" s="878" t="n"/>
      <c r="FN33" s="878" t="n"/>
      <c r="FO33" s="878" t="n"/>
      <c r="FP33" s="878" t="n"/>
      <c r="FQ33" s="878" t="n"/>
      <c r="FR33" s="878" t="n"/>
      <c r="FS33" s="878" t="n"/>
      <c r="FT33" s="878" t="n"/>
      <c r="FU33" s="878" t="n"/>
      <c r="FV33" s="878" t="n"/>
      <c r="FW33" s="878" t="n"/>
      <c r="FX33" s="878" t="n"/>
      <c r="FY33" s="878" t="n"/>
      <c r="FZ33" s="878" t="n"/>
      <c r="GA33" s="878" t="n"/>
      <c r="GB33" s="878" t="n"/>
      <c r="GC33" s="878" t="n"/>
      <c r="GD33" s="878" t="n"/>
      <c r="GE33" s="878" t="n"/>
      <c r="GF33" s="878" t="n"/>
    </row>
    <row r="34" ht="36" customFormat="1" customHeight="1" s="872">
      <c r="A34" s="180" t="n"/>
      <c r="B34" s="58" t="inlineStr">
        <is>
          <t>4, 66</t>
        </is>
      </c>
      <c r="C34" s="55">
        <f>E34*$D$5</f>
        <v/>
      </c>
      <c r="D34" s="24" t="inlineStr">
        <is>
          <t>Gena W. Moore, a/k/a Gena Mitchell
William, a/k/a Gena Williams, a/k/a
Gena Willams Moore</t>
        </is>
      </c>
      <c r="E34" s="55">
        <f>SUM(G34:GF34)</f>
        <v/>
      </c>
      <c r="F34" s="873" t="n"/>
      <c r="G34" s="874" t="n"/>
      <c r="H34" s="874" t="n"/>
      <c r="I34" s="874" t="n"/>
      <c r="J34" s="874" t="n"/>
      <c r="K34" s="874" t="n"/>
      <c r="L34" s="874" t="n"/>
      <c r="M34" s="876" t="n"/>
      <c r="N34" s="876" t="n"/>
      <c r="O34" s="876" t="n"/>
      <c r="P34" s="876" t="n"/>
      <c r="Q34" s="876" t="n"/>
      <c r="R34" s="876" t="n"/>
      <c r="S34" s="876" t="n"/>
      <c r="T34" s="876" t="n"/>
      <c r="U34" s="876" t="n"/>
      <c r="V34" s="876" t="n"/>
      <c r="W34" s="876" t="n"/>
      <c r="X34" s="876" t="n"/>
      <c r="Y34" s="876" t="n"/>
      <c r="Z34" s="876" t="n"/>
      <c r="AA34" s="876" t="n"/>
      <c r="AB34" s="876" t="n"/>
      <c r="AC34" s="876" t="n"/>
      <c r="AD34" s="876" t="n">
        <v>0.125</v>
      </c>
      <c r="AE34" s="876" t="n"/>
      <c r="AF34" s="876" t="n"/>
      <c r="AG34" s="876" t="n"/>
      <c r="AH34" s="876" t="n"/>
      <c r="AI34" s="876" t="n"/>
      <c r="AJ34" s="876" t="n"/>
      <c r="AK34" s="876" t="n"/>
      <c r="AL34" s="876" t="n"/>
      <c r="AM34" s="876" t="n"/>
      <c r="AN34" s="876" t="n"/>
      <c r="AO34" s="876" t="n"/>
      <c r="AP34" s="876" t="n"/>
      <c r="AQ34" s="876" t="n"/>
      <c r="AR34" s="876" t="n"/>
      <c r="AS34" s="876" t="n"/>
      <c r="AT34" s="876" t="n"/>
      <c r="AU34" s="876" t="n"/>
      <c r="AV34" s="876" t="n"/>
      <c r="AW34" s="876" t="n"/>
      <c r="AX34" s="876" t="n"/>
      <c r="AY34" s="876" t="n"/>
      <c r="AZ34" s="876" t="n"/>
      <c r="BA34" s="876" t="n"/>
      <c r="BB34" s="876" t="n"/>
      <c r="BC34" s="876" t="n"/>
      <c r="BD34" s="876" t="n"/>
      <c r="BE34" s="876" t="n"/>
      <c r="BF34" s="876" t="n"/>
      <c r="BG34" s="876" t="n"/>
      <c r="BH34" s="876" t="n"/>
      <c r="BI34" s="878" t="n"/>
      <c r="BJ34" s="878" t="n"/>
      <c r="BK34" s="878" t="n"/>
      <c r="BL34" s="878" t="n"/>
      <c r="BM34" s="878" t="n"/>
      <c r="BN34" s="878" t="n"/>
      <c r="BO34" s="878" t="n"/>
      <c r="BP34" s="878" t="n"/>
      <c r="BQ34" s="878" t="n"/>
      <c r="BR34" s="878" t="n"/>
      <c r="BS34" s="878" t="n"/>
      <c r="BT34" s="878" t="n"/>
      <c r="BU34" s="878" t="n"/>
      <c r="BV34" s="878" t="n"/>
      <c r="BW34" s="878" t="n"/>
      <c r="BX34" s="878" t="n"/>
      <c r="BY34" s="878" t="n"/>
      <c r="BZ34" s="878" t="n"/>
      <c r="CA34" s="878" t="n"/>
      <c r="CB34" s="878" t="n"/>
      <c r="CC34" s="878" t="n"/>
      <c r="CD34" s="878" t="n"/>
      <c r="CE34" s="878" t="n"/>
      <c r="CF34" s="878" t="n"/>
      <c r="CG34" s="878" t="n"/>
      <c r="CH34" s="878" t="n"/>
      <c r="CI34" s="878" t="n"/>
      <c r="CJ34" s="878" t="n"/>
      <c r="CK34" s="878" t="n"/>
      <c r="CL34" s="878" t="n"/>
      <c r="CM34" s="878" t="n"/>
      <c r="CN34" s="878" t="n"/>
      <c r="CO34" s="878" t="n"/>
      <c r="CP34" s="878" t="n"/>
      <c r="CQ34" s="878" t="n"/>
      <c r="CR34" s="878" t="n"/>
      <c r="CS34" s="878" t="n"/>
      <c r="CT34" s="878" t="n"/>
      <c r="CU34" s="878" t="n"/>
      <c r="CV34" s="878" t="n"/>
      <c r="CW34" s="878" t="n"/>
      <c r="CX34" s="878" t="n"/>
      <c r="CY34" s="878" t="n"/>
      <c r="CZ34" s="878" t="n"/>
      <c r="DA34" s="878" t="n"/>
      <c r="DB34" s="878" t="n"/>
      <c r="DC34" s="878" t="n"/>
      <c r="DD34" s="878" t="n"/>
      <c r="DE34" s="878" t="n"/>
      <c r="DF34" s="878" t="n"/>
      <c r="DG34" s="878" t="n"/>
      <c r="DH34" s="878" t="n"/>
      <c r="DI34" s="878" t="n"/>
      <c r="DJ34" s="878" t="n"/>
      <c r="DK34" s="878" t="n"/>
      <c r="DL34" s="878" t="n"/>
      <c r="DM34" s="878" t="n"/>
      <c r="DN34" s="878" t="n"/>
      <c r="DO34" s="878" t="n"/>
      <c r="DP34" s="878" t="n"/>
      <c r="DQ34" s="878" t="n"/>
      <c r="DR34" s="878" t="n"/>
      <c r="DS34" s="878" t="n"/>
      <c r="DT34" s="878" t="n"/>
      <c r="DU34" s="878" t="n"/>
      <c r="DV34" s="878" t="n"/>
      <c r="DW34" s="878" t="n"/>
      <c r="DX34" s="878" t="n"/>
      <c r="DY34" s="878" t="n"/>
      <c r="DZ34" s="878" t="n"/>
      <c r="EA34" s="878" t="n"/>
      <c r="EB34" s="878" t="n"/>
      <c r="EC34" s="878" t="n"/>
      <c r="ED34" s="878" t="n"/>
      <c r="EE34" s="878" t="n"/>
      <c r="EF34" s="878" t="n"/>
      <c r="EG34" s="878" t="n"/>
      <c r="EH34" s="878" t="n"/>
      <c r="EI34" s="878" t="n"/>
      <c r="EJ34" s="878" t="n"/>
      <c r="EK34" s="878" t="n"/>
      <c r="EL34" s="878" t="n"/>
      <c r="EM34" s="878" t="n"/>
      <c r="EN34" s="878" t="n"/>
      <c r="EO34" s="878" t="n"/>
      <c r="EP34" s="878" t="n"/>
      <c r="EQ34" s="878" t="n"/>
      <c r="ER34" s="878" t="n"/>
      <c r="ES34" s="878" t="n"/>
      <c r="ET34" s="878" t="n"/>
      <c r="EU34" s="878" t="n"/>
      <c r="EV34" s="878" t="n"/>
      <c r="EW34" s="878" t="n"/>
      <c r="EX34" s="878" t="n"/>
      <c r="EY34" s="878" t="n"/>
      <c r="EZ34" s="878" t="n"/>
      <c r="FA34" s="878" t="n"/>
      <c r="FB34" s="878" t="n"/>
      <c r="FC34" s="878" t="n"/>
      <c r="FD34" s="878" t="n"/>
      <c r="FE34" s="878" t="n"/>
      <c r="FF34" s="878" t="n"/>
      <c r="FG34" s="878" t="n"/>
      <c r="FH34" s="878" t="n"/>
      <c r="FI34" s="878" t="n"/>
      <c r="FJ34" s="878" t="n"/>
      <c r="FK34" s="878" t="n"/>
      <c r="FL34" s="878" t="n"/>
      <c r="FM34" s="878" t="n"/>
      <c r="FN34" s="878" t="n"/>
      <c r="FO34" s="878" t="n"/>
      <c r="FP34" s="878" t="n"/>
      <c r="FQ34" s="878" t="n"/>
      <c r="FR34" s="878" t="n"/>
      <c r="FS34" s="878" t="n"/>
      <c r="FT34" s="878" t="n"/>
      <c r="FU34" s="878" t="n"/>
      <c r="FV34" s="878" t="n"/>
      <c r="FW34" s="878" t="n"/>
      <c r="FX34" s="878" t="n"/>
      <c r="FY34" s="878" t="n"/>
      <c r="FZ34" s="878" t="n"/>
      <c r="GA34" s="878" t="n"/>
      <c r="GB34" s="878" t="n"/>
      <c r="GC34" s="878" t="n"/>
      <c r="GD34" s="878" t="n"/>
      <c r="GE34" s="878" t="n"/>
      <c r="GF34" s="878" t="n"/>
    </row>
    <row r="35" customFormat="1" s="872">
      <c r="A35" s="180" t="n"/>
      <c r="B35" s="58" t="n"/>
      <c r="C35" s="55">
        <f>E35*$D$5</f>
        <v/>
      </c>
      <c r="D35" s="24" t="n"/>
      <c r="E35" s="55">
        <f>SUM(G35:GF35)</f>
        <v/>
      </c>
      <c r="F35" s="873" t="n"/>
      <c r="G35" s="874" t="n"/>
      <c r="H35" s="874" t="n"/>
      <c r="I35" s="874" t="n"/>
      <c r="J35" s="874" t="n"/>
      <c r="K35" s="874" t="n"/>
      <c r="L35" s="874" t="n"/>
      <c r="M35" s="876" t="n"/>
      <c r="N35" s="876" t="n"/>
      <c r="O35" s="876" t="n"/>
      <c r="P35" s="876" t="n"/>
      <c r="Q35" s="876" t="n"/>
      <c r="R35" s="876" t="n"/>
      <c r="S35" s="876" t="n"/>
      <c r="T35" s="876" t="n"/>
      <c r="U35" s="876" t="n"/>
      <c r="V35" s="876" t="n"/>
      <c r="W35" s="876" t="n"/>
      <c r="X35" s="876" t="n"/>
      <c r="Y35" s="876" t="n"/>
      <c r="Z35" s="876" t="n"/>
      <c r="AA35" s="876" t="n"/>
      <c r="AB35" s="877" t="n"/>
      <c r="AC35" s="876" t="n"/>
      <c r="AD35" s="876" t="n"/>
      <c r="AE35" s="876" t="n"/>
      <c r="AF35" s="876" t="n"/>
      <c r="AG35" s="876" t="n"/>
      <c r="AH35" s="876" t="n"/>
      <c r="AI35" s="876" t="n"/>
      <c r="AJ35" s="876" t="n"/>
      <c r="AK35" s="876" t="n"/>
      <c r="AL35" s="876" t="n"/>
      <c r="AM35" s="876" t="n"/>
      <c r="AN35" s="876" t="n"/>
      <c r="AO35" s="876" t="n"/>
      <c r="AP35" s="876" t="n"/>
      <c r="AQ35" s="876" t="n"/>
      <c r="AR35" s="876" t="n"/>
      <c r="AS35" s="876" t="n"/>
      <c r="AT35" s="876" t="n"/>
      <c r="AU35" s="876" t="n"/>
      <c r="AV35" s="876" t="n"/>
      <c r="AW35" s="876" t="n"/>
      <c r="AX35" s="876" t="n"/>
      <c r="AY35" s="876" t="n"/>
      <c r="AZ35" s="876" t="n"/>
      <c r="BA35" s="876" t="n"/>
      <c r="BB35" s="876" t="n"/>
      <c r="BC35" s="876" t="n"/>
      <c r="BD35" s="876" t="n"/>
      <c r="BE35" s="876" t="n"/>
      <c r="BF35" s="876" t="n"/>
      <c r="BG35" s="876" t="n"/>
      <c r="BH35" s="876" t="n"/>
      <c r="BI35" s="878" t="n"/>
      <c r="BJ35" s="878" t="n"/>
      <c r="BK35" s="878" t="n"/>
      <c r="BL35" s="878" t="n"/>
      <c r="BM35" s="878" t="n"/>
      <c r="BN35" s="878" t="n"/>
      <c r="BO35" s="878" t="n"/>
      <c r="BP35" s="878" t="n"/>
      <c r="BQ35" s="878" t="n"/>
      <c r="BR35" s="878" t="n"/>
      <c r="BS35" s="878" t="n"/>
      <c r="BT35" s="878" t="n"/>
      <c r="BU35" s="878" t="n"/>
      <c r="BV35" s="878" t="n"/>
      <c r="BW35" s="878" t="n"/>
      <c r="BX35" s="878" t="n"/>
      <c r="BY35" s="878" t="n"/>
      <c r="BZ35" s="878" t="n"/>
      <c r="CA35" s="878" t="n"/>
      <c r="CB35" s="878" t="n"/>
      <c r="CC35" s="878" t="n"/>
      <c r="CD35" s="878" t="n"/>
      <c r="CE35" s="878" t="n"/>
      <c r="CF35" s="878" t="n"/>
      <c r="CG35" s="878" t="n"/>
      <c r="CH35" s="878" t="n"/>
      <c r="CI35" s="878" t="n"/>
      <c r="CJ35" s="878" t="n"/>
      <c r="CK35" s="878" t="n"/>
      <c r="CL35" s="878" t="n"/>
      <c r="CM35" s="878" t="n"/>
      <c r="CN35" s="878" t="n"/>
      <c r="CO35" s="878" t="n"/>
      <c r="CP35" s="878" t="n"/>
      <c r="CQ35" s="878" t="n"/>
      <c r="CR35" s="878" t="n"/>
      <c r="CS35" s="878" t="n"/>
      <c r="CT35" s="878" t="n"/>
      <c r="CU35" s="878" t="n"/>
      <c r="CV35" s="878" t="n"/>
      <c r="CW35" s="878" t="n"/>
      <c r="CX35" s="878" t="n"/>
      <c r="CY35" s="878" t="n"/>
      <c r="CZ35" s="878" t="n"/>
      <c r="DA35" s="878" t="n"/>
      <c r="DB35" s="878" t="n"/>
      <c r="DC35" s="878" t="n"/>
      <c r="DD35" s="878" t="n"/>
      <c r="DE35" s="878" t="n"/>
      <c r="DF35" s="878" t="n"/>
      <c r="DG35" s="878" t="n"/>
      <c r="DH35" s="878" t="n"/>
      <c r="DI35" s="878" t="n"/>
      <c r="DJ35" s="878" t="n"/>
      <c r="DK35" s="878" t="n"/>
      <c r="DL35" s="878" t="n"/>
      <c r="DM35" s="878" t="n"/>
      <c r="DN35" s="878" t="n"/>
      <c r="DO35" s="878" t="n"/>
      <c r="DP35" s="878" t="n"/>
      <c r="DQ35" s="878" t="n"/>
      <c r="DR35" s="878" t="n"/>
      <c r="DS35" s="878" t="n"/>
      <c r="DT35" s="878" t="n"/>
      <c r="DU35" s="878" t="n"/>
      <c r="DV35" s="878" t="n"/>
      <c r="DW35" s="878" t="n"/>
      <c r="DX35" s="878" t="n"/>
      <c r="DY35" s="878" t="n"/>
      <c r="DZ35" s="878" t="n"/>
      <c r="EA35" s="878" t="n"/>
      <c r="EB35" s="878" t="n"/>
      <c r="EC35" s="878" t="n"/>
      <c r="ED35" s="878" t="n"/>
      <c r="EE35" s="878" t="n"/>
      <c r="EF35" s="878" t="n"/>
      <c r="EG35" s="878" t="n"/>
      <c r="EH35" s="878" t="n"/>
      <c r="EI35" s="878" t="n"/>
      <c r="EJ35" s="878" t="n"/>
      <c r="EK35" s="878" t="n"/>
      <c r="EL35" s="878" t="n"/>
      <c r="EM35" s="878" t="n"/>
      <c r="EN35" s="878" t="n"/>
      <c r="EO35" s="878" t="n"/>
      <c r="EP35" s="878" t="n"/>
      <c r="EQ35" s="878" t="n"/>
      <c r="ER35" s="878" t="n"/>
      <c r="ES35" s="878" t="n"/>
      <c r="ET35" s="878" t="n"/>
      <c r="EU35" s="878" t="n"/>
      <c r="EV35" s="878" t="n"/>
      <c r="EW35" s="878" t="n"/>
      <c r="EX35" s="878" t="n"/>
      <c r="EY35" s="878" t="n"/>
      <c r="EZ35" s="878" t="n"/>
      <c r="FA35" s="878" t="n"/>
      <c r="FB35" s="878" t="n"/>
      <c r="FC35" s="878" t="n"/>
      <c r="FD35" s="878" t="n"/>
      <c r="FE35" s="878" t="n"/>
      <c r="FF35" s="878" t="n"/>
      <c r="FG35" s="878" t="n"/>
      <c r="FH35" s="878" t="n"/>
      <c r="FI35" s="878" t="n"/>
      <c r="FJ35" s="878" t="n"/>
      <c r="FK35" s="878" t="n"/>
      <c r="FL35" s="878" t="n"/>
      <c r="FM35" s="878" t="n"/>
      <c r="FN35" s="878" t="n"/>
      <c r="FO35" s="878" t="n"/>
      <c r="FP35" s="878" t="n"/>
      <c r="FQ35" s="878" t="n"/>
      <c r="FR35" s="878" t="n"/>
      <c r="FS35" s="878" t="n"/>
      <c r="FT35" s="878" t="n"/>
      <c r="FU35" s="878" t="n"/>
      <c r="FV35" s="878" t="n"/>
      <c r="FW35" s="878" t="n"/>
      <c r="FX35" s="878" t="n"/>
      <c r="FY35" s="878" t="n"/>
      <c r="FZ35" s="878" t="n"/>
      <c r="GA35" s="878" t="n"/>
      <c r="GB35" s="878" t="n"/>
      <c r="GC35" s="878" t="n"/>
      <c r="GD35" s="878" t="n"/>
      <c r="GE35" s="878" t="n"/>
      <c r="GF35" s="878" t="n"/>
    </row>
    <row r="36" customFormat="1" s="872">
      <c r="A36" s="180" t="n"/>
      <c r="B36" s="58" t="n"/>
      <c r="C36" s="55">
        <f>E36*$D$5</f>
        <v/>
      </c>
      <c r="D36" s="145" t="n"/>
      <c r="E36" s="55">
        <f>SUM(G36:GF36)</f>
        <v/>
      </c>
      <c r="F36" s="873" t="n"/>
      <c r="G36" s="874" t="n"/>
      <c r="H36" s="874" t="n"/>
      <c r="I36" s="874" t="n"/>
      <c r="J36" s="874" t="n"/>
      <c r="K36" s="874" t="n"/>
      <c r="L36" s="874" t="n"/>
      <c r="M36" s="876" t="n"/>
      <c r="N36" s="876" t="n"/>
      <c r="O36" s="876" t="n"/>
      <c r="P36" s="876" t="n"/>
      <c r="Q36" s="876" t="n"/>
      <c r="R36" s="876" t="n"/>
      <c r="S36" s="876" t="n"/>
      <c r="T36" s="876" t="n"/>
      <c r="U36" s="876" t="n"/>
      <c r="V36" s="876" t="n"/>
      <c r="W36" s="876" t="n"/>
      <c r="X36" s="876" t="n"/>
      <c r="Y36" s="876" t="n"/>
      <c r="Z36" s="876" t="n"/>
      <c r="AA36" s="876" t="n"/>
      <c r="AB36" s="877" t="n"/>
      <c r="AC36" s="876" t="n"/>
      <c r="AD36" s="876" t="n"/>
      <c r="AE36" s="876" t="n"/>
      <c r="AF36" s="876" t="n"/>
      <c r="AG36" s="876" t="n"/>
      <c r="AH36" s="876" t="n"/>
      <c r="AI36" s="876" t="n"/>
      <c r="AJ36" s="876" t="n"/>
      <c r="AK36" s="876" t="n"/>
      <c r="AL36" s="876" t="n"/>
      <c r="AM36" s="876" t="n"/>
      <c r="AN36" s="876" t="n"/>
      <c r="AO36" s="876" t="n"/>
      <c r="AP36" s="876" t="n"/>
      <c r="AQ36" s="876" t="n"/>
      <c r="AR36" s="876" t="n"/>
      <c r="AS36" s="876" t="n"/>
      <c r="AT36" s="876" t="n"/>
      <c r="AU36" s="876" t="n"/>
      <c r="AV36" s="876" t="n"/>
      <c r="AW36" s="876" t="n"/>
      <c r="AX36" s="876" t="n"/>
      <c r="AY36" s="876" t="n"/>
      <c r="AZ36" s="876" t="n"/>
      <c r="BA36" s="876" t="n"/>
      <c r="BB36" s="876" t="n"/>
      <c r="BC36" s="876" t="n"/>
      <c r="BD36" s="876" t="n"/>
      <c r="BE36" s="876" t="n"/>
      <c r="BF36" s="876" t="n"/>
      <c r="BG36" s="876" t="n"/>
      <c r="BH36" s="876" t="n"/>
      <c r="BI36" s="878" t="n"/>
      <c r="BJ36" s="878" t="n"/>
      <c r="BK36" s="878" t="n"/>
      <c r="BL36" s="878" t="n"/>
      <c r="BM36" s="878" t="n"/>
      <c r="BN36" s="878" t="n"/>
      <c r="BO36" s="878" t="n"/>
      <c r="BP36" s="878" t="n"/>
      <c r="BQ36" s="878" t="n"/>
      <c r="BR36" s="878" t="n"/>
      <c r="BS36" s="878" t="n"/>
      <c r="BT36" s="878" t="n"/>
      <c r="BU36" s="878" t="n"/>
      <c r="BV36" s="878" t="n"/>
      <c r="BW36" s="878" t="n"/>
      <c r="BX36" s="878" t="n"/>
      <c r="BY36" s="878" t="n"/>
      <c r="BZ36" s="878" t="n"/>
      <c r="CA36" s="878" t="n"/>
      <c r="CB36" s="878" t="n"/>
      <c r="CC36" s="878" t="n"/>
      <c r="CD36" s="878" t="n"/>
      <c r="CE36" s="878" t="n"/>
      <c r="CF36" s="878" t="n"/>
      <c r="CG36" s="878" t="n"/>
      <c r="CH36" s="878" t="n"/>
      <c r="CI36" s="878" t="n"/>
      <c r="CJ36" s="878" t="n"/>
      <c r="CK36" s="878" t="n"/>
      <c r="CL36" s="878" t="n"/>
      <c r="CM36" s="878" t="n"/>
      <c r="CN36" s="878" t="n"/>
      <c r="CO36" s="878" t="n"/>
      <c r="CP36" s="878" t="n"/>
      <c r="CQ36" s="878" t="n"/>
      <c r="CR36" s="878" t="n"/>
      <c r="CS36" s="878" t="n"/>
      <c r="CT36" s="878" t="n"/>
      <c r="CU36" s="878" t="n"/>
      <c r="CV36" s="878" t="n"/>
      <c r="CW36" s="878" t="n"/>
      <c r="CX36" s="878" t="n"/>
      <c r="CY36" s="878" t="n"/>
      <c r="CZ36" s="878" t="n"/>
      <c r="DA36" s="878" t="n"/>
      <c r="DB36" s="878" t="n"/>
      <c r="DC36" s="878" t="n"/>
      <c r="DD36" s="878" t="n"/>
      <c r="DE36" s="878" t="n"/>
      <c r="DF36" s="878" t="n"/>
      <c r="DG36" s="878" t="n"/>
      <c r="DH36" s="878" t="n"/>
      <c r="DI36" s="878" t="n"/>
      <c r="DJ36" s="878" t="n"/>
      <c r="DK36" s="878" t="n"/>
      <c r="DL36" s="878" t="n"/>
      <c r="DM36" s="878" t="n"/>
      <c r="DN36" s="878" t="n"/>
      <c r="DO36" s="878" t="n"/>
      <c r="DP36" s="878" t="n"/>
      <c r="DQ36" s="878" t="n"/>
      <c r="DR36" s="878" t="n"/>
      <c r="DS36" s="878" t="n"/>
      <c r="DT36" s="878" t="n"/>
      <c r="DU36" s="878" t="n"/>
      <c r="DV36" s="878" t="n"/>
      <c r="DW36" s="878" t="n"/>
      <c r="DX36" s="878" t="n"/>
      <c r="DY36" s="878" t="n"/>
      <c r="DZ36" s="878" t="n"/>
      <c r="EA36" s="878" t="n"/>
      <c r="EB36" s="878" t="n"/>
      <c r="EC36" s="878" t="n"/>
      <c r="ED36" s="878" t="n"/>
      <c r="EE36" s="878" t="n"/>
      <c r="EF36" s="878" t="n"/>
      <c r="EG36" s="878" t="n"/>
      <c r="EH36" s="878" t="n"/>
      <c r="EI36" s="878" t="n"/>
      <c r="EJ36" s="878" t="n"/>
      <c r="EK36" s="878" t="n"/>
      <c r="EL36" s="878" t="n"/>
      <c r="EM36" s="878" t="n"/>
      <c r="EN36" s="878" t="n"/>
      <c r="EO36" s="878" t="n"/>
      <c r="EP36" s="878" t="n"/>
      <c r="EQ36" s="878" t="n"/>
      <c r="ER36" s="878" t="n"/>
      <c r="ES36" s="878" t="n"/>
      <c r="ET36" s="878" t="n"/>
      <c r="EU36" s="878" t="n"/>
      <c r="EV36" s="878" t="n"/>
      <c r="EW36" s="878" t="n"/>
      <c r="EX36" s="878" t="n"/>
      <c r="EY36" s="878" t="n"/>
      <c r="EZ36" s="878" t="n"/>
      <c r="FA36" s="878" t="n"/>
      <c r="FB36" s="878" t="n"/>
      <c r="FC36" s="878" t="n"/>
      <c r="FD36" s="878" t="n"/>
      <c r="FE36" s="878" t="n"/>
      <c r="FF36" s="878" t="n"/>
      <c r="FG36" s="878" t="n"/>
      <c r="FH36" s="878" t="n"/>
      <c r="FI36" s="878" t="n"/>
      <c r="FJ36" s="878" t="n"/>
      <c r="FK36" s="878" t="n"/>
      <c r="FL36" s="878" t="n"/>
      <c r="FM36" s="878" t="n"/>
      <c r="FN36" s="878" t="n"/>
      <c r="FO36" s="878" t="n"/>
      <c r="FP36" s="878" t="n"/>
      <c r="FQ36" s="878" t="n"/>
      <c r="FR36" s="878" t="n"/>
      <c r="FS36" s="878" t="n"/>
      <c r="FT36" s="878" t="n"/>
      <c r="FU36" s="878" t="n"/>
      <c r="FV36" s="878" t="n"/>
      <c r="FW36" s="878" t="n"/>
      <c r="FX36" s="878" t="n"/>
      <c r="FY36" s="878" t="n"/>
      <c r="FZ36" s="878" t="n"/>
      <c r="GA36" s="878" t="n"/>
      <c r="GB36" s="878" t="n"/>
      <c r="GC36" s="878" t="n"/>
      <c r="GD36" s="878" t="n"/>
      <c r="GE36" s="878" t="n"/>
      <c r="GF36" s="878" t="n"/>
    </row>
    <row r="37" customFormat="1" s="872">
      <c r="A37" s="180" t="n"/>
      <c r="B37" s="58" t="n"/>
      <c r="C37" s="55">
        <f>E37*$D$5</f>
        <v/>
      </c>
      <c r="D37" s="24" t="n"/>
      <c r="E37" s="55">
        <f>SUM(G37:GF37)</f>
        <v/>
      </c>
      <c r="F37" s="873" t="n"/>
      <c r="G37" s="874" t="n"/>
      <c r="H37" s="874" t="n"/>
      <c r="I37" s="874" t="n"/>
      <c r="J37" s="874" t="n"/>
      <c r="K37" s="874" t="n"/>
      <c r="L37" s="874" t="n"/>
      <c r="M37" s="876" t="n"/>
      <c r="N37" s="876" t="n"/>
      <c r="O37" s="876" t="n"/>
      <c r="P37" s="876" t="n"/>
      <c r="Q37" s="876" t="n"/>
      <c r="R37" s="876" t="n"/>
      <c r="S37" s="876" t="n"/>
      <c r="T37" s="876" t="n"/>
      <c r="U37" s="876" t="n"/>
      <c r="V37" s="876" t="n"/>
      <c r="W37" s="876" t="n"/>
      <c r="X37" s="876" t="n"/>
      <c r="Y37" s="876" t="n"/>
      <c r="Z37" s="876" t="n"/>
      <c r="AA37" s="876" t="n"/>
      <c r="AB37" s="876" t="n"/>
      <c r="AC37" s="876" t="n"/>
      <c r="AD37" s="876" t="n"/>
      <c r="AE37" s="876" t="n"/>
      <c r="AF37" s="876" t="n"/>
      <c r="AG37" s="876" t="n"/>
      <c r="AH37" s="876" t="n"/>
      <c r="AI37" s="876" t="n"/>
      <c r="AJ37" s="876" t="n"/>
      <c r="AK37" s="876" t="n"/>
      <c r="AL37" s="876" t="n"/>
      <c r="AM37" s="876" t="n"/>
      <c r="AN37" s="876" t="n"/>
      <c r="AO37" s="876" t="n"/>
      <c r="AP37" s="876" t="n"/>
      <c r="AQ37" s="876" t="n"/>
      <c r="AR37" s="876" t="n"/>
      <c r="AS37" s="876" t="n"/>
      <c r="AT37" s="876" t="n"/>
      <c r="AU37" s="876" t="n"/>
      <c r="AV37" s="876" t="n"/>
      <c r="AW37" s="876" t="n"/>
      <c r="AX37" s="876" t="n"/>
      <c r="AY37" s="876" t="n"/>
      <c r="AZ37" s="876" t="n"/>
      <c r="BA37" s="876" t="n"/>
      <c r="BB37" s="876" t="n"/>
      <c r="BC37" s="876" t="n"/>
      <c r="BD37" s="876" t="n"/>
      <c r="BE37" s="876" t="n"/>
      <c r="BF37" s="876" t="n"/>
      <c r="BG37" s="876" t="n"/>
      <c r="BH37" s="876" t="n"/>
      <c r="BI37" s="878" t="n"/>
      <c r="BJ37" s="878" t="n"/>
      <c r="BK37" s="878" t="n"/>
      <c r="BL37" s="878" t="n"/>
      <c r="BM37" s="878" t="n"/>
      <c r="BN37" s="878" t="n"/>
      <c r="BO37" s="878" t="n"/>
      <c r="BP37" s="878" t="n"/>
      <c r="BQ37" s="878" t="n"/>
      <c r="BR37" s="878" t="n"/>
      <c r="BS37" s="878" t="n"/>
      <c r="BT37" s="878" t="n"/>
      <c r="BU37" s="878" t="n"/>
      <c r="BV37" s="878" t="n"/>
      <c r="BW37" s="878" t="n"/>
      <c r="BX37" s="878" t="n"/>
      <c r="BY37" s="878" t="n"/>
      <c r="BZ37" s="878" t="n"/>
      <c r="CA37" s="878" t="n"/>
      <c r="CB37" s="878" t="n"/>
      <c r="CC37" s="878" t="n"/>
      <c r="CD37" s="878" t="n"/>
      <c r="CE37" s="878" t="n"/>
      <c r="CF37" s="878" t="n"/>
      <c r="CG37" s="878" t="n"/>
      <c r="CH37" s="878" t="n"/>
      <c r="CI37" s="878" t="n"/>
      <c r="CJ37" s="878" t="n"/>
      <c r="CK37" s="878" t="n"/>
      <c r="CL37" s="878" t="n"/>
      <c r="CM37" s="878" t="n"/>
      <c r="CN37" s="878" t="n"/>
      <c r="CO37" s="878" t="n"/>
      <c r="CP37" s="878" t="n"/>
      <c r="CQ37" s="878" t="n"/>
      <c r="CR37" s="878" t="n"/>
      <c r="CS37" s="878" t="n"/>
      <c r="CT37" s="878" t="n"/>
      <c r="CU37" s="878" t="n"/>
      <c r="CV37" s="878" t="n"/>
      <c r="CW37" s="878" t="n"/>
      <c r="CX37" s="878" t="n"/>
      <c r="CY37" s="878" t="n"/>
      <c r="CZ37" s="878" t="n"/>
      <c r="DA37" s="878" t="n"/>
      <c r="DB37" s="878" t="n"/>
      <c r="DC37" s="878" t="n"/>
      <c r="DD37" s="878" t="n"/>
      <c r="DE37" s="878" t="n"/>
      <c r="DF37" s="878" t="n"/>
      <c r="DG37" s="878" t="n"/>
      <c r="DH37" s="878" t="n"/>
      <c r="DI37" s="878" t="n"/>
      <c r="DJ37" s="878" t="n"/>
      <c r="DK37" s="878" t="n"/>
      <c r="DL37" s="878" t="n"/>
      <c r="DM37" s="878" t="n"/>
      <c r="DN37" s="878" t="n"/>
      <c r="DO37" s="878" t="n"/>
      <c r="DP37" s="878" t="n"/>
      <c r="DQ37" s="878" t="n"/>
      <c r="DR37" s="878" t="n"/>
      <c r="DS37" s="878" t="n"/>
      <c r="DT37" s="878" t="n"/>
      <c r="DU37" s="878" t="n"/>
      <c r="DV37" s="878" t="n"/>
      <c r="DW37" s="878" t="n"/>
      <c r="DX37" s="878" t="n"/>
      <c r="DY37" s="878" t="n"/>
      <c r="DZ37" s="878" t="n"/>
      <c r="EA37" s="878" t="n"/>
      <c r="EB37" s="878" t="n"/>
      <c r="EC37" s="878" t="n"/>
      <c r="ED37" s="878" t="n"/>
      <c r="EE37" s="878" t="n"/>
      <c r="EF37" s="878" t="n"/>
      <c r="EG37" s="878" t="n"/>
      <c r="EH37" s="878" t="n"/>
      <c r="EI37" s="878" t="n"/>
      <c r="EJ37" s="878" t="n"/>
      <c r="EK37" s="878" t="n"/>
      <c r="EL37" s="878" t="n"/>
      <c r="EM37" s="878" t="n"/>
      <c r="EN37" s="878" t="n"/>
      <c r="EO37" s="878" t="n"/>
      <c r="EP37" s="878" t="n"/>
      <c r="EQ37" s="878" t="n"/>
      <c r="ER37" s="878" t="n"/>
      <c r="ES37" s="878" t="n"/>
      <c r="ET37" s="878" t="n"/>
      <c r="EU37" s="878" t="n"/>
      <c r="EV37" s="878" t="n"/>
      <c r="EW37" s="878" t="n"/>
      <c r="EX37" s="878" t="n"/>
      <c r="EY37" s="878" t="n"/>
      <c r="EZ37" s="878" t="n"/>
      <c r="FA37" s="878" t="n"/>
      <c r="FB37" s="878" t="n"/>
      <c r="FC37" s="878" t="n"/>
      <c r="FD37" s="878" t="n"/>
      <c r="FE37" s="878" t="n"/>
      <c r="FF37" s="878" t="n"/>
      <c r="FG37" s="878" t="n"/>
      <c r="FH37" s="878" t="n"/>
      <c r="FI37" s="878" t="n"/>
      <c r="FJ37" s="878" t="n"/>
      <c r="FK37" s="878" t="n"/>
      <c r="FL37" s="878" t="n"/>
      <c r="FM37" s="878" t="n"/>
      <c r="FN37" s="878" t="n"/>
      <c r="FO37" s="878" t="n"/>
      <c r="FP37" s="878" t="n"/>
      <c r="FQ37" s="878" t="n"/>
      <c r="FR37" s="878" t="n"/>
      <c r="FS37" s="878" t="n"/>
      <c r="FT37" s="878" t="n"/>
      <c r="FU37" s="878" t="n"/>
      <c r="FV37" s="878" t="n"/>
      <c r="FW37" s="878" t="n"/>
      <c r="FX37" s="878" t="n"/>
      <c r="FY37" s="878" t="n"/>
      <c r="FZ37" s="878" t="n"/>
      <c r="GA37" s="878" t="n"/>
      <c r="GB37" s="878" t="n"/>
      <c r="GC37" s="878" t="n"/>
      <c r="GD37" s="878" t="n"/>
      <c r="GE37" s="878" t="n"/>
      <c r="GF37" s="878" t="n"/>
    </row>
    <row r="38" customFormat="1" s="872">
      <c r="A38" s="180" t="n"/>
      <c r="B38" s="58" t="n"/>
      <c r="C38" s="100">
        <f>E38*$D$5</f>
        <v/>
      </c>
      <c r="D38" s="145" t="n"/>
      <c r="E38" s="100">
        <f>SUM(G38:GF38)</f>
        <v/>
      </c>
      <c r="F38" s="873" t="n"/>
      <c r="G38" s="874" t="n"/>
      <c r="H38" s="874" t="n"/>
      <c r="I38" s="874" t="n"/>
      <c r="J38" s="874" t="n"/>
      <c r="K38" s="874" t="n"/>
      <c r="L38" s="874" t="n"/>
      <c r="M38" s="876" t="n"/>
      <c r="N38" s="876" t="n"/>
      <c r="O38" s="876" t="n"/>
      <c r="P38" s="876" t="n"/>
      <c r="Q38" s="876" t="n"/>
      <c r="R38" s="876" t="n"/>
      <c r="S38" s="876" t="n"/>
      <c r="T38" s="876" t="n"/>
      <c r="U38" s="876" t="n"/>
      <c r="V38" s="876" t="n"/>
      <c r="W38" s="876" t="n"/>
      <c r="X38" s="876" t="n"/>
      <c r="Y38" s="876" t="n"/>
      <c r="Z38" s="876" t="n"/>
      <c r="AA38" s="876" t="n"/>
      <c r="AB38" s="876" t="n"/>
      <c r="AC38" s="876" t="n"/>
      <c r="AD38" s="877" t="n"/>
      <c r="AE38" s="876" t="n"/>
      <c r="AF38" s="876" t="n"/>
      <c r="AG38" s="876" t="n"/>
      <c r="AH38" s="876" t="n"/>
      <c r="AI38" s="876" t="n"/>
      <c r="AJ38" s="876" t="n"/>
      <c r="AK38" s="876" t="n"/>
      <c r="AL38" s="876" t="n"/>
      <c r="AM38" s="876" t="n"/>
      <c r="AN38" s="876" t="n"/>
      <c r="AO38" s="876" t="n"/>
      <c r="AP38" s="876" t="n"/>
      <c r="AQ38" s="876" t="n"/>
      <c r="AR38" s="876" t="n"/>
      <c r="AS38" s="876" t="n"/>
      <c r="AT38" s="876" t="n"/>
      <c r="AU38" s="876" t="n"/>
      <c r="AV38" s="876" t="n"/>
      <c r="AW38" s="876" t="n"/>
      <c r="AX38" s="876" t="n"/>
      <c r="AY38" s="876" t="n"/>
      <c r="AZ38" s="876" t="n"/>
      <c r="BA38" s="876" t="n"/>
      <c r="BB38" s="876" t="n"/>
      <c r="BC38" s="876" t="n"/>
      <c r="BD38" s="876" t="n"/>
      <c r="BE38" s="876" t="n"/>
      <c r="BF38" s="876" t="n"/>
      <c r="BG38" s="876" t="n"/>
      <c r="BH38" s="876" t="n"/>
      <c r="BI38" s="878" t="n"/>
      <c r="BJ38" s="878" t="n"/>
      <c r="BK38" s="878" t="n"/>
      <c r="BL38" s="878" t="n"/>
      <c r="BM38" s="878" t="n"/>
      <c r="BN38" s="878" t="n"/>
      <c r="BO38" s="878" t="n"/>
      <c r="BP38" s="878" t="n"/>
      <c r="BQ38" s="878" t="n"/>
      <c r="BR38" s="878" t="n"/>
      <c r="BS38" s="878" t="n"/>
      <c r="BT38" s="878" t="n"/>
      <c r="BU38" s="878" t="n"/>
      <c r="BV38" s="878" t="n"/>
      <c r="BW38" s="878" t="n"/>
      <c r="BX38" s="878" t="n"/>
      <c r="BY38" s="878" t="n"/>
      <c r="BZ38" s="878" t="n"/>
      <c r="CA38" s="878" t="n"/>
      <c r="CB38" s="878" t="n"/>
      <c r="CC38" s="878" t="n"/>
      <c r="CD38" s="878" t="n"/>
      <c r="CE38" s="878" t="n"/>
      <c r="CF38" s="878" t="n"/>
      <c r="CG38" s="878" t="n"/>
      <c r="CH38" s="878" t="n"/>
      <c r="CI38" s="878" t="n"/>
      <c r="CJ38" s="878" t="n"/>
      <c r="CK38" s="878" t="n"/>
      <c r="CL38" s="878" t="n"/>
      <c r="CM38" s="878" t="n"/>
      <c r="CN38" s="878" t="n"/>
      <c r="CO38" s="878" t="n"/>
      <c r="CP38" s="878" t="n"/>
      <c r="CQ38" s="878" t="n"/>
      <c r="CR38" s="878" t="n"/>
      <c r="CS38" s="878" t="n"/>
      <c r="CT38" s="878" t="n"/>
      <c r="CU38" s="878" t="n"/>
      <c r="CV38" s="878" t="n"/>
      <c r="CW38" s="878" t="n"/>
      <c r="CX38" s="878" t="n"/>
      <c r="CY38" s="878" t="n"/>
      <c r="CZ38" s="878" t="n"/>
      <c r="DA38" s="878" t="n"/>
      <c r="DB38" s="878" t="n"/>
      <c r="DC38" s="878" t="n"/>
      <c r="DD38" s="878" t="n"/>
      <c r="DE38" s="878" t="n"/>
      <c r="DF38" s="878" t="n"/>
      <c r="DG38" s="878" t="n"/>
      <c r="DH38" s="878" t="n"/>
      <c r="DI38" s="878" t="n"/>
      <c r="DJ38" s="878" t="n"/>
      <c r="DK38" s="878" t="n"/>
      <c r="DL38" s="878" t="n"/>
      <c r="DM38" s="878" t="n"/>
      <c r="DN38" s="878" t="n"/>
      <c r="DO38" s="878" t="n"/>
      <c r="DP38" s="878" t="n"/>
      <c r="DQ38" s="878" t="n"/>
      <c r="DR38" s="878" t="n"/>
      <c r="DS38" s="878" t="n"/>
      <c r="DT38" s="878" t="n"/>
      <c r="DU38" s="878" t="n"/>
      <c r="DV38" s="878" t="n"/>
      <c r="DW38" s="878" t="n"/>
      <c r="DX38" s="878" t="n"/>
      <c r="DY38" s="878" t="n"/>
      <c r="DZ38" s="878" t="n"/>
      <c r="EA38" s="878" t="n"/>
      <c r="EB38" s="878" t="n"/>
      <c r="EC38" s="878" t="n"/>
      <c r="ED38" s="878" t="n"/>
      <c r="EE38" s="878" t="n"/>
      <c r="EF38" s="878" t="n"/>
      <c r="EG38" s="878" t="n"/>
      <c r="EH38" s="878" t="n"/>
      <c r="EI38" s="878" t="n"/>
      <c r="EJ38" s="878" t="n"/>
      <c r="EK38" s="878" t="n"/>
      <c r="EL38" s="878" t="n"/>
      <c r="EM38" s="878" t="n"/>
      <c r="EN38" s="878" t="n"/>
      <c r="EO38" s="878" t="n"/>
      <c r="EP38" s="878" t="n"/>
      <c r="EQ38" s="878" t="n"/>
      <c r="ER38" s="878" t="n"/>
      <c r="ES38" s="878" t="n"/>
      <c r="ET38" s="878" t="n"/>
      <c r="EU38" s="878" t="n"/>
      <c r="EV38" s="878" t="n"/>
      <c r="EW38" s="878" t="n"/>
      <c r="EX38" s="878" t="n"/>
      <c r="EY38" s="878" t="n"/>
      <c r="EZ38" s="878" t="n"/>
      <c r="FA38" s="878" t="n"/>
      <c r="FB38" s="878" t="n"/>
      <c r="FC38" s="878" t="n"/>
      <c r="FD38" s="878" t="n"/>
      <c r="FE38" s="878" t="n"/>
      <c r="FF38" s="878" t="n"/>
      <c r="FG38" s="878" t="n"/>
      <c r="FH38" s="878" t="n"/>
      <c r="FI38" s="878" t="n"/>
      <c r="FJ38" s="878" t="n"/>
      <c r="FK38" s="878" t="n"/>
      <c r="FL38" s="878" t="n"/>
      <c r="FM38" s="878" t="n"/>
      <c r="FN38" s="878" t="n"/>
      <c r="FO38" s="878" t="n"/>
      <c r="FP38" s="878" t="n"/>
      <c r="FQ38" s="878" t="n"/>
      <c r="FR38" s="878" t="n"/>
      <c r="FS38" s="878" t="n"/>
      <c r="FT38" s="878" t="n"/>
      <c r="FU38" s="878" t="n"/>
      <c r="FV38" s="878" t="n"/>
      <c r="FW38" s="878" t="n"/>
      <c r="FX38" s="878" t="n"/>
      <c r="FY38" s="878" t="n"/>
      <c r="FZ38" s="878" t="n"/>
      <c r="GA38" s="878" t="n"/>
      <c r="GB38" s="878" t="n"/>
      <c r="GC38" s="878" t="n"/>
      <c r="GD38" s="878" t="n"/>
      <c r="GE38" s="878" t="n"/>
      <c r="GF38" s="878" t="n"/>
    </row>
    <row r="39" customFormat="1" s="872">
      <c r="A39" s="180" t="n"/>
      <c r="B39" s="58" t="n"/>
      <c r="C39" s="100">
        <f>E39*$D$5</f>
        <v/>
      </c>
      <c r="D39" s="145" t="n"/>
      <c r="E39" s="100">
        <f>SUM(G39:GF39)</f>
        <v/>
      </c>
      <c r="F39" s="873" t="n"/>
      <c r="G39" s="874" t="n"/>
      <c r="H39" s="874" t="n"/>
      <c r="I39" s="874" t="n"/>
      <c r="J39" s="874" t="n"/>
      <c r="K39" s="874" t="n"/>
      <c r="L39" s="874" t="n"/>
      <c r="M39" s="876" t="n"/>
      <c r="N39" s="876" t="n"/>
      <c r="O39" s="876" t="n"/>
      <c r="P39" s="876" t="n"/>
      <c r="Q39" s="876" t="n"/>
      <c r="R39" s="876" t="n"/>
      <c r="S39" s="876" t="n"/>
      <c r="T39" s="876" t="n"/>
      <c r="U39" s="876" t="n"/>
      <c r="V39" s="876" t="n"/>
      <c r="W39" s="876" t="n"/>
      <c r="X39" s="876" t="n"/>
      <c r="Y39" s="876" t="n"/>
      <c r="Z39" s="876" t="n"/>
      <c r="AA39" s="876" t="n"/>
      <c r="AB39" s="876" t="n"/>
      <c r="AC39" s="876" t="n"/>
      <c r="AD39" s="877" t="n"/>
      <c r="AE39" s="876" t="n"/>
      <c r="AF39" s="876" t="n"/>
      <c r="AG39" s="876" t="n"/>
      <c r="AH39" s="876" t="n"/>
      <c r="AI39" s="876" t="n"/>
      <c r="AJ39" s="876" t="n"/>
      <c r="AK39" s="876" t="n"/>
      <c r="AL39" s="876" t="n"/>
      <c r="AM39" s="876" t="n"/>
      <c r="AN39" s="876" t="n"/>
      <c r="AO39" s="876" t="n"/>
      <c r="AP39" s="876" t="n"/>
      <c r="AQ39" s="876" t="n"/>
      <c r="AR39" s="876" t="n"/>
      <c r="AS39" s="876" t="n"/>
      <c r="AT39" s="876" t="n"/>
      <c r="AU39" s="876" t="n"/>
      <c r="AV39" s="876" t="n"/>
      <c r="AW39" s="876" t="n"/>
      <c r="AX39" s="876" t="n"/>
      <c r="AY39" s="876" t="n"/>
      <c r="AZ39" s="876" t="n"/>
      <c r="BA39" s="876" t="n"/>
      <c r="BB39" s="876" t="n"/>
      <c r="BC39" s="876" t="n"/>
      <c r="BD39" s="876" t="n"/>
      <c r="BE39" s="876" t="n"/>
      <c r="BF39" s="876" t="n"/>
      <c r="BG39" s="876" t="n"/>
      <c r="BH39" s="876" t="n"/>
      <c r="BI39" s="878" t="n"/>
      <c r="BJ39" s="878" t="n"/>
      <c r="BK39" s="878" t="n"/>
      <c r="BL39" s="878" t="n"/>
      <c r="BM39" s="878" t="n"/>
      <c r="BN39" s="878" t="n"/>
      <c r="BO39" s="878" t="n"/>
      <c r="BP39" s="878" t="n"/>
      <c r="BQ39" s="878" t="n"/>
      <c r="BR39" s="878" t="n"/>
      <c r="BS39" s="878" t="n"/>
      <c r="BT39" s="878" t="n"/>
      <c r="BU39" s="878" t="n"/>
      <c r="BV39" s="878" t="n"/>
      <c r="BW39" s="878" t="n"/>
      <c r="BX39" s="878" t="n"/>
      <c r="BY39" s="878" t="n"/>
      <c r="BZ39" s="878" t="n"/>
      <c r="CA39" s="878" t="n"/>
      <c r="CB39" s="878" t="n"/>
      <c r="CC39" s="878" t="n"/>
      <c r="CD39" s="878" t="n"/>
      <c r="CE39" s="878" t="n"/>
      <c r="CF39" s="878" t="n"/>
      <c r="CG39" s="878" t="n"/>
      <c r="CH39" s="878" t="n"/>
      <c r="CI39" s="878" t="n"/>
      <c r="CJ39" s="878" t="n"/>
      <c r="CK39" s="878" t="n"/>
      <c r="CL39" s="878" t="n"/>
      <c r="CM39" s="878" t="n"/>
      <c r="CN39" s="878" t="n"/>
      <c r="CO39" s="878" t="n"/>
      <c r="CP39" s="878" t="n"/>
      <c r="CQ39" s="878" t="n"/>
      <c r="CR39" s="878" t="n"/>
      <c r="CS39" s="878" t="n"/>
      <c r="CT39" s="878" t="n"/>
      <c r="CU39" s="878" t="n"/>
      <c r="CV39" s="878" t="n"/>
      <c r="CW39" s="878" t="n"/>
      <c r="CX39" s="878" t="n"/>
      <c r="CY39" s="878" t="n"/>
      <c r="CZ39" s="878" t="n"/>
      <c r="DA39" s="878" t="n"/>
      <c r="DB39" s="878" t="n"/>
      <c r="DC39" s="878" t="n"/>
      <c r="DD39" s="878" t="n"/>
      <c r="DE39" s="878" t="n"/>
      <c r="DF39" s="878" t="n"/>
      <c r="DG39" s="878" t="n"/>
      <c r="DH39" s="878" t="n"/>
      <c r="DI39" s="878" t="n"/>
      <c r="DJ39" s="878" t="n"/>
      <c r="DK39" s="878" t="n"/>
      <c r="DL39" s="878" t="n"/>
      <c r="DM39" s="878" t="n"/>
      <c r="DN39" s="878" t="n"/>
      <c r="DO39" s="878" t="n"/>
      <c r="DP39" s="878" t="n"/>
      <c r="DQ39" s="878" t="n"/>
      <c r="DR39" s="878" t="n"/>
      <c r="DS39" s="878" t="n"/>
      <c r="DT39" s="878" t="n"/>
      <c r="DU39" s="878" t="n"/>
      <c r="DV39" s="878" t="n"/>
      <c r="DW39" s="878" t="n"/>
      <c r="DX39" s="878" t="n"/>
      <c r="DY39" s="878" t="n"/>
      <c r="DZ39" s="878" t="n"/>
      <c r="EA39" s="878" t="n"/>
      <c r="EB39" s="878" t="n"/>
      <c r="EC39" s="878" t="n"/>
      <c r="ED39" s="878" t="n"/>
      <c r="EE39" s="878" t="n"/>
      <c r="EF39" s="878" t="n"/>
      <c r="EG39" s="878" t="n"/>
      <c r="EH39" s="878" t="n"/>
      <c r="EI39" s="878" t="n"/>
      <c r="EJ39" s="878" t="n"/>
      <c r="EK39" s="878" t="n"/>
      <c r="EL39" s="878" t="n"/>
      <c r="EM39" s="878" t="n"/>
      <c r="EN39" s="878" t="n"/>
      <c r="EO39" s="878" t="n"/>
      <c r="EP39" s="878" t="n"/>
      <c r="EQ39" s="878" t="n"/>
      <c r="ER39" s="878" t="n"/>
      <c r="ES39" s="878" t="n"/>
      <c r="ET39" s="878" t="n"/>
      <c r="EU39" s="878" t="n"/>
      <c r="EV39" s="878" t="n"/>
      <c r="EW39" s="878" t="n"/>
      <c r="EX39" s="878" t="n"/>
      <c r="EY39" s="878" t="n"/>
      <c r="EZ39" s="878" t="n"/>
      <c r="FA39" s="878" t="n"/>
      <c r="FB39" s="878" t="n"/>
      <c r="FC39" s="878" t="n"/>
      <c r="FD39" s="878" t="n"/>
      <c r="FE39" s="878" t="n"/>
      <c r="FF39" s="878" t="n"/>
      <c r="FG39" s="878" t="n"/>
      <c r="FH39" s="878" t="n"/>
      <c r="FI39" s="878" t="n"/>
      <c r="FJ39" s="878" t="n"/>
      <c r="FK39" s="878" t="n"/>
      <c r="FL39" s="878" t="n"/>
      <c r="FM39" s="878" t="n"/>
      <c r="FN39" s="878" t="n"/>
      <c r="FO39" s="878" t="n"/>
      <c r="FP39" s="878" t="n"/>
      <c r="FQ39" s="878" t="n"/>
      <c r="FR39" s="878" t="n"/>
      <c r="FS39" s="878" t="n"/>
      <c r="FT39" s="878" t="n"/>
      <c r="FU39" s="878" t="n"/>
      <c r="FV39" s="878" t="n"/>
      <c r="FW39" s="878" t="n"/>
      <c r="FX39" s="878" t="n"/>
      <c r="FY39" s="878" t="n"/>
      <c r="FZ39" s="878" t="n"/>
      <c r="GA39" s="878" t="n"/>
      <c r="GB39" s="878" t="n"/>
      <c r="GC39" s="878" t="n"/>
      <c r="GD39" s="878" t="n"/>
      <c r="GE39" s="878" t="n"/>
      <c r="GF39" s="878" t="n"/>
    </row>
    <row r="40" customFormat="1" s="872">
      <c r="A40" s="180" t="n"/>
      <c r="B40" s="58" t="n"/>
      <c r="C40" s="100">
        <f>E40*$D$5</f>
        <v/>
      </c>
      <c r="D40" s="23" t="n"/>
      <c r="E40" s="100">
        <f>SUM(G40:GF40)</f>
        <v/>
      </c>
      <c r="F40" s="873" t="n"/>
      <c r="G40" s="874" t="n"/>
      <c r="H40" s="874" t="n"/>
      <c r="I40" s="874" t="n"/>
      <c r="J40" s="874" t="n"/>
      <c r="K40" s="874" t="n"/>
      <c r="L40" s="874" t="n"/>
      <c r="M40" s="876" t="n"/>
      <c r="N40" s="876" t="n"/>
      <c r="O40" s="876" t="n"/>
      <c r="P40" s="876" t="n"/>
      <c r="Q40" s="876" t="n"/>
      <c r="R40" s="876" t="n"/>
      <c r="S40" s="876" t="n"/>
      <c r="T40" s="876" t="n"/>
      <c r="U40" s="876" t="n"/>
      <c r="V40" s="876" t="n"/>
      <c r="W40" s="876" t="n"/>
      <c r="X40" s="876" t="n"/>
      <c r="Y40" s="876" t="n"/>
      <c r="Z40" s="876" t="n"/>
      <c r="AA40" s="876" t="n"/>
      <c r="AB40" s="876" t="n"/>
      <c r="AC40" s="876" t="n"/>
      <c r="AD40" s="876" t="n"/>
      <c r="AE40" s="877" t="n"/>
      <c r="AF40" s="877" t="n"/>
      <c r="AG40" s="876" t="n"/>
      <c r="AH40" s="876" t="n"/>
      <c r="AI40" s="876" t="n"/>
      <c r="AJ40" s="876" t="n"/>
      <c r="AK40" s="876" t="n"/>
      <c r="AL40" s="876" t="n"/>
      <c r="AM40" s="876" t="n"/>
      <c r="AN40" s="876" t="n"/>
      <c r="AO40" s="876" t="n"/>
      <c r="AP40" s="876" t="n"/>
      <c r="AQ40" s="876" t="n"/>
      <c r="AR40" s="876" t="n"/>
      <c r="AS40" s="876" t="n"/>
      <c r="AT40" s="876" t="n"/>
      <c r="AU40" s="876" t="n"/>
      <c r="AV40" s="876" t="n"/>
      <c r="AW40" s="876" t="n"/>
      <c r="AX40" s="876" t="n"/>
      <c r="AY40" s="876" t="n"/>
      <c r="AZ40" s="876" t="n"/>
      <c r="BA40" s="876" t="n"/>
      <c r="BB40" s="876" t="n"/>
      <c r="BC40" s="876" t="n"/>
      <c r="BD40" s="876" t="n"/>
      <c r="BE40" s="876" t="n"/>
      <c r="BF40" s="876" t="n"/>
      <c r="BG40" s="876" t="n"/>
      <c r="BH40" s="876" t="n"/>
      <c r="BI40" s="878" t="n"/>
      <c r="BJ40" s="878" t="n"/>
      <c r="BK40" s="878" t="n"/>
      <c r="BL40" s="878" t="n"/>
      <c r="BM40" s="878" t="n"/>
      <c r="BN40" s="878" t="n"/>
      <c r="BO40" s="878" t="n"/>
      <c r="BP40" s="878" t="n"/>
      <c r="BQ40" s="878" t="n"/>
      <c r="BR40" s="878" t="n"/>
      <c r="BS40" s="878" t="n"/>
      <c r="BT40" s="878" t="n"/>
      <c r="BU40" s="878" t="n"/>
      <c r="BV40" s="878" t="n"/>
      <c r="BW40" s="878" t="n"/>
      <c r="BX40" s="878" t="n"/>
      <c r="BY40" s="878" t="n"/>
      <c r="BZ40" s="878" t="n"/>
      <c r="CA40" s="878" t="n"/>
      <c r="CB40" s="878" t="n"/>
      <c r="CC40" s="878" t="n"/>
      <c r="CD40" s="878" t="n"/>
      <c r="CE40" s="878" t="n"/>
      <c r="CF40" s="878" t="n"/>
      <c r="CG40" s="878" t="n"/>
      <c r="CH40" s="878" t="n"/>
      <c r="CI40" s="878" t="n"/>
      <c r="CJ40" s="878" t="n"/>
      <c r="CK40" s="878" t="n"/>
      <c r="CL40" s="878" t="n"/>
      <c r="CM40" s="878" t="n"/>
      <c r="CN40" s="878" t="n"/>
      <c r="CO40" s="878" t="n"/>
      <c r="CP40" s="878" t="n"/>
      <c r="CQ40" s="878" t="n"/>
      <c r="CR40" s="878" t="n"/>
      <c r="CS40" s="878" t="n"/>
      <c r="CT40" s="878" t="n"/>
      <c r="CU40" s="878" t="n"/>
      <c r="CV40" s="878" t="n"/>
      <c r="CW40" s="878" t="n"/>
      <c r="CX40" s="878" t="n"/>
      <c r="CY40" s="878" t="n"/>
      <c r="CZ40" s="878" t="n"/>
      <c r="DA40" s="878" t="n"/>
      <c r="DB40" s="878" t="n"/>
      <c r="DC40" s="878" t="n"/>
      <c r="DD40" s="878" t="n"/>
      <c r="DE40" s="878" t="n"/>
      <c r="DF40" s="878" t="n"/>
      <c r="DG40" s="878" t="n"/>
      <c r="DH40" s="878" t="n"/>
      <c r="DI40" s="878" t="n"/>
      <c r="DJ40" s="878" t="n"/>
      <c r="DK40" s="878" t="n"/>
      <c r="DL40" s="878" t="n"/>
      <c r="DM40" s="878" t="n"/>
      <c r="DN40" s="878" t="n"/>
      <c r="DO40" s="878" t="n"/>
      <c r="DP40" s="878" t="n"/>
      <c r="DQ40" s="878" t="n"/>
      <c r="DR40" s="878" t="n"/>
      <c r="DS40" s="878" t="n"/>
      <c r="DT40" s="878" t="n"/>
      <c r="DU40" s="878" t="n"/>
      <c r="DV40" s="878" t="n"/>
      <c r="DW40" s="878" t="n"/>
      <c r="DX40" s="878" t="n"/>
      <c r="DY40" s="878" t="n"/>
      <c r="DZ40" s="878" t="n"/>
      <c r="EA40" s="878" t="n"/>
      <c r="EB40" s="878" t="n"/>
      <c r="EC40" s="878" t="n"/>
      <c r="ED40" s="878" t="n"/>
      <c r="EE40" s="878" t="n"/>
      <c r="EF40" s="878" t="n"/>
      <c r="EG40" s="878" t="n"/>
      <c r="EH40" s="878" t="n"/>
      <c r="EI40" s="878" t="n"/>
      <c r="EJ40" s="878" t="n"/>
      <c r="EK40" s="878" t="n"/>
      <c r="EL40" s="878" t="n"/>
      <c r="EM40" s="878" t="n"/>
      <c r="EN40" s="878" t="n"/>
      <c r="EO40" s="878" t="n"/>
      <c r="EP40" s="878" t="n"/>
      <c r="EQ40" s="878" t="n"/>
      <c r="ER40" s="878" t="n"/>
      <c r="ES40" s="878" t="n"/>
      <c r="ET40" s="878" t="n"/>
      <c r="EU40" s="878" t="n"/>
      <c r="EV40" s="878" t="n"/>
      <c r="EW40" s="878" t="n"/>
      <c r="EX40" s="878" t="n"/>
      <c r="EY40" s="878" t="n"/>
      <c r="EZ40" s="878" t="n"/>
      <c r="FA40" s="878" t="n"/>
      <c r="FB40" s="878" t="n"/>
      <c r="FC40" s="878" t="n"/>
      <c r="FD40" s="878" t="n"/>
      <c r="FE40" s="878" t="n"/>
      <c r="FF40" s="878" t="n"/>
      <c r="FG40" s="878" t="n"/>
      <c r="FH40" s="878" t="n"/>
      <c r="FI40" s="878" t="n"/>
      <c r="FJ40" s="878" t="n"/>
      <c r="FK40" s="878" t="n"/>
      <c r="FL40" s="878" t="n"/>
      <c r="FM40" s="878" t="n"/>
      <c r="FN40" s="878" t="n"/>
      <c r="FO40" s="878" t="n"/>
      <c r="FP40" s="878" t="n"/>
      <c r="FQ40" s="878" t="n"/>
      <c r="FR40" s="878" t="n"/>
      <c r="FS40" s="878" t="n"/>
      <c r="FT40" s="878" t="n"/>
      <c r="FU40" s="878" t="n"/>
      <c r="FV40" s="878" t="n"/>
      <c r="FW40" s="878" t="n"/>
      <c r="FX40" s="878" t="n"/>
      <c r="FY40" s="878" t="n"/>
      <c r="FZ40" s="878" t="n"/>
      <c r="GA40" s="878" t="n"/>
      <c r="GB40" s="878" t="n"/>
      <c r="GC40" s="878" t="n"/>
      <c r="GD40" s="878" t="n"/>
      <c r="GE40" s="878" t="n"/>
      <c r="GF40" s="878" t="n"/>
    </row>
    <row r="41" customFormat="1" s="872">
      <c r="A41" s="180" t="n"/>
      <c r="B41" s="58" t="n"/>
      <c r="C41" s="55">
        <f>E41*$D$5</f>
        <v/>
      </c>
      <c r="D41" s="24" t="n"/>
      <c r="E41" s="55">
        <f>SUM(G41:GF41)</f>
        <v/>
      </c>
      <c r="F41" s="873" t="n"/>
      <c r="G41" s="874" t="n"/>
      <c r="H41" s="874" t="n"/>
      <c r="I41" s="874" t="n"/>
      <c r="J41" s="874" t="n"/>
      <c r="K41" s="874" t="n"/>
      <c r="L41" s="874" t="n"/>
      <c r="M41" s="876" t="n"/>
      <c r="N41" s="876" t="n"/>
      <c r="O41" s="876" t="n"/>
      <c r="P41" s="876" t="n"/>
      <c r="Q41" s="876" t="n"/>
      <c r="R41" s="876" t="n"/>
      <c r="S41" s="876" t="n"/>
      <c r="T41" s="876" t="n"/>
      <c r="U41" s="876" t="n"/>
      <c r="V41" s="876" t="n"/>
      <c r="W41" s="876" t="n"/>
      <c r="X41" s="876" t="n"/>
      <c r="Y41" s="876" t="n"/>
      <c r="Z41" s="876" t="n"/>
      <c r="AA41" s="876" t="n"/>
      <c r="AB41" s="876" t="n"/>
      <c r="AC41" s="876" t="n"/>
      <c r="AD41" s="876" t="n"/>
      <c r="AE41" s="877" t="n"/>
      <c r="AF41" s="877" t="n"/>
      <c r="AG41" s="876" t="n"/>
      <c r="AH41" s="876" t="n"/>
      <c r="AI41" s="876" t="n"/>
      <c r="AJ41" s="876" t="n"/>
      <c r="AK41" s="876" t="n"/>
      <c r="AL41" s="876" t="n"/>
      <c r="AM41" s="876" t="n"/>
      <c r="AN41" s="876" t="n"/>
      <c r="AO41" s="876" t="n"/>
      <c r="AP41" s="876" t="n"/>
      <c r="AQ41" s="876" t="n"/>
      <c r="AR41" s="876" t="n"/>
      <c r="AS41" s="876" t="n"/>
      <c r="AT41" s="876" t="n"/>
      <c r="AU41" s="876" t="n"/>
      <c r="AV41" s="876" t="n"/>
      <c r="AW41" s="876" t="n"/>
      <c r="AX41" s="876" t="n"/>
      <c r="AY41" s="876" t="n"/>
      <c r="AZ41" s="876" t="n"/>
      <c r="BA41" s="876" t="n"/>
      <c r="BB41" s="876" t="n"/>
      <c r="BC41" s="876" t="n"/>
      <c r="BD41" s="876" t="n"/>
      <c r="BE41" s="876" t="n"/>
      <c r="BF41" s="876" t="n"/>
      <c r="BG41" s="876" t="n"/>
      <c r="BH41" s="876" t="n"/>
      <c r="BI41" s="878" t="n"/>
      <c r="BJ41" s="878" t="n"/>
      <c r="BK41" s="878" t="n"/>
      <c r="BL41" s="878" t="n"/>
      <c r="BM41" s="878" t="n"/>
      <c r="BN41" s="878" t="n"/>
      <c r="BO41" s="878" t="n"/>
      <c r="BP41" s="878" t="n"/>
      <c r="BQ41" s="878" t="n"/>
      <c r="BR41" s="878" t="n"/>
      <c r="BS41" s="878" t="n"/>
      <c r="BT41" s="878" t="n"/>
      <c r="BU41" s="878" t="n"/>
      <c r="BV41" s="878" t="n"/>
      <c r="BW41" s="878" t="n"/>
      <c r="BX41" s="878" t="n"/>
      <c r="BY41" s="878" t="n"/>
      <c r="BZ41" s="878" t="n"/>
      <c r="CA41" s="878" t="n"/>
      <c r="CB41" s="878" t="n"/>
      <c r="CC41" s="878" t="n"/>
      <c r="CD41" s="878" t="n"/>
      <c r="CE41" s="878" t="n"/>
      <c r="CF41" s="878" t="n"/>
      <c r="CG41" s="878" t="n"/>
      <c r="CH41" s="878" t="n"/>
      <c r="CI41" s="878" t="n"/>
      <c r="CJ41" s="878" t="n"/>
      <c r="CK41" s="878" t="n"/>
      <c r="CL41" s="878" t="n"/>
      <c r="CM41" s="878" t="n"/>
      <c r="CN41" s="878" t="n"/>
      <c r="CO41" s="878" t="n"/>
      <c r="CP41" s="878" t="n"/>
      <c r="CQ41" s="878" t="n"/>
      <c r="CR41" s="878" t="n"/>
      <c r="CS41" s="878" t="n"/>
      <c r="CT41" s="878" t="n"/>
      <c r="CU41" s="878" t="n"/>
      <c r="CV41" s="878" t="n"/>
      <c r="CW41" s="878" t="n"/>
      <c r="CX41" s="878" t="n"/>
      <c r="CY41" s="878" t="n"/>
      <c r="CZ41" s="878" t="n"/>
      <c r="DA41" s="878" t="n"/>
      <c r="DB41" s="878" t="n"/>
      <c r="DC41" s="878" t="n"/>
      <c r="DD41" s="878" t="n"/>
      <c r="DE41" s="878" t="n"/>
      <c r="DF41" s="878" t="n"/>
      <c r="DG41" s="878" t="n"/>
      <c r="DH41" s="878" t="n"/>
      <c r="DI41" s="878" t="n"/>
      <c r="DJ41" s="878" t="n"/>
      <c r="DK41" s="878" t="n"/>
      <c r="DL41" s="878" t="n"/>
      <c r="DM41" s="878" t="n"/>
      <c r="DN41" s="878" t="n"/>
      <c r="DO41" s="878" t="n"/>
      <c r="DP41" s="878" t="n"/>
      <c r="DQ41" s="878" t="n"/>
      <c r="DR41" s="878" t="n"/>
      <c r="DS41" s="878" t="n"/>
      <c r="DT41" s="878" t="n"/>
      <c r="DU41" s="878" t="n"/>
      <c r="DV41" s="878" t="n"/>
      <c r="DW41" s="878" t="n"/>
      <c r="DX41" s="878" t="n"/>
      <c r="DY41" s="878" t="n"/>
      <c r="DZ41" s="878" t="n"/>
      <c r="EA41" s="878" t="n"/>
      <c r="EB41" s="878" t="n"/>
      <c r="EC41" s="878" t="n"/>
      <c r="ED41" s="878" t="n"/>
      <c r="EE41" s="878" t="n"/>
      <c r="EF41" s="878" t="n"/>
      <c r="EG41" s="878" t="n"/>
      <c r="EH41" s="878" t="n"/>
      <c r="EI41" s="878" t="n"/>
      <c r="EJ41" s="878" t="n"/>
      <c r="EK41" s="878" t="n"/>
      <c r="EL41" s="878" t="n"/>
      <c r="EM41" s="878" t="n"/>
      <c r="EN41" s="878" t="n"/>
      <c r="EO41" s="878" t="n"/>
      <c r="EP41" s="878" t="n"/>
      <c r="EQ41" s="878" t="n"/>
      <c r="ER41" s="878" t="n"/>
      <c r="ES41" s="878" t="n"/>
      <c r="ET41" s="878" t="n"/>
      <c r="EU41" s="878" t="n"/>
      <c r="EV41" s="878" t="n"/>
      <c r="EW41" s="878" t="n"/>
      <c r="EX41" s="878" t="n"/>
      <c r="EY41" s="878" t="n"/>
      <c r="EZ41" s="878" t="n"/>
      <c r="FA41" s="878" t="n"/>
      <c r="FB41" s="878" t="n"/>
      <c r="FC41" s="878" t="n"/>
      <c r="FD41" s="878" t="n"/>
      <c r="FE41" s="878" t="n"/>
      <c r="FF41" s="878" t="n"/>
      <c r="FG41" s="878" t="n"/>
      <c r="FH41" s="878" t="n"/>
      <c r="FI41" s="878" t="n"/>
      <c r="FJ41" s="878" t="n"/>
      <c r="FK41" s="878" t="n"/>
      <c r="FL41" s="878" t="n"/>
      <c r="FM41" s="878" t="n"/>
      <c r="FN41" s="878" t="n"/>
      <c r="FO41" s="878" t="n"/>
      <c r="FP41" s="878" t="n"/>
      <c r="FQ41" s="878" t="n"/>
      <c r="FR41" s="878" t="n"/>
      <c r="FS41" s="878" t="n"/>
      <c r="FT41" s="878" t="n"/>
      <c r="FU41" s="878" t="n"/>
      <c r="FV41" s="878" t="n"/>
      <c r="FW41" s="878" t="n"/>
      <c r="FX41" s="878" t="n"/>
      <c r="FY41" s="878" t="n"/>
      <c r="FZ41" s="878" t="n"/>
      <c r="GA41" s="878" t="n"/>
      <c r="GB41" s="878" t="n"/>
      <c r="GC41" s="878" t="n"/>
      <c r="GD41" s="878" t="n"/>
      <c r="GE41" s="878" t="n"/>
      <c r="GF41" s="878" t="n"/>
    </row>
    <row r="42" customFormat="1" s="872">
      <c r="A42" s="180" t="n"/>
      <c r="B42" s="58" t="n"/>
      <c r="C42" s="55">
        <f>E42*$D$5</f>
        <v/>
      </c>
      <c r="D42" s="24" t="n"/>
      <c r="E42" s="55">
        <f>SUM(G42:GF42)</f>
        <v/>
      </c>
      <c r="F42" s="873" t="n"/>
      <c r="G42" s="874" t="n"/>
      <c r="H42" s="874" t="n"/>
      <c r="I42" s="874" t="n"/>
      <c r="J42" s="874" t="n"/>
      <c r="K42" s="874" t="n"/>
      <c r="L42" s="874" t="n"/>
      <c r="M42" s="876" t="n"/>
      <c r="N42" s="876" t="n"/>
      <c r="O42" s="876" t="n"/>
      <c r="P42" s="876" t="n"/>
      <c r="Q42" s="876" t="n"/>
      <c r="R42" s="876" t="n"/>
      <c r="S42" s="876" t="n"/>
      <c r="T42" s="876" t="n"/>
      <c r="U42" s="876" t="n"/>
      <c r="V42" s="876" t="n"/>
      <c r="W42" s="876" t="n"/>
      <c r="X42" s="876" t="n"/>
      <c r="Y42" s="876" t="n"/>
      <c r="Z42" s="876" t="n"/>
      <c r="AA42" s="876" t="n"/>
      <c r="AB42" s="876" t="n"/>
      <c r="AC42" s="876" t="n"/>
      <c r="AD42" s="876" t="n"/>
      <c r="AE42" s="877" t="n"/>
      <c r="AF42" s="877" t="n"/>
      <c r="AG42" s="876" t="n"/>
      <c r="AH42" s="876" t="n"/>
      <c r="AI42" s="876" t="n"/>
      <c r="AJ42" s="876" t="n"/>
      <c r="AK42" s="876" t="n"/>
      <c r="AL42" s="876" t="n"/>
      <c r="AM42" s="876" t="n"/>
      <c r="AN42" s="876" t="n"/>
      <c r="AO42" s="876" t="n"/>
      <c r="AP42" s="876" t="n"/>
      <c r="AQ42" s="876" t="n"/>
      <c r="AR42" s="876" t="n"/>
      <c r="AS42" s="876" t="n"/>
      <c r="AT42" s="876" t="n"/>
      <c r="AU42" s="876" t="n"/>
      <c r="AV42" s="876" t="n"/>
      <c r="AW42" s="876" t="n"/>
      <c r="AX42" s="876" t="n"/>
      <c r="AY42" s="876" t="n"/>
      <c r="AZ42" s="876" t="n"/>
      <c r="BA42" s="876" t="n"/>
      <c r="BB42" s="876" t="n"/>
      <c r="BC42" s="876" t="n"/>
      <c r="BD42" s="876" t="n"/>
      <c r="BE42" s="876" t="n"/>
      <c r="BF42" s="876" t="n"/>
      <c r="BG42" s="876" t="n"/>
      <c r="BH42" s="876" t="n"/>
      <c r="BI42" s="878" t="n"/>
      <c r="BJ42" s="878" t="n"/>
      <c r="BK42" s="878" t="n"/>
      <c r="BL42" s="878" t="n"/>
      <c r="BM42" s="878" t="n"/>
      <c r="BN42" s="878" t="n"/>
      <c r="BO42" s="878" t="n"/>
      <c r="BP42" s="878" t="n"/>
      <c r="BQ42" s="878" t="n"/>
      <c r="BR42" s="878" t="n"/>
      <c r="BS42" s="878" t="n"/>
      <c r="BT42" s="878" t="n"/>
      <c r="BU42" s="878" t="n"/>
      <c r="BV42" s="878" t="n"/>
      <c r="BW42" s="878" t="n"/>
      <c r="BX42" s="878" t="n"/>
      <c r="BY42" s="878" t="n"/>
      <c r="BZ42" s="878" t="n"/>
      <c r="CA42" s="878" t="n"/>
      <c r="CB42" s="878" t="n"/>
      <c r="CC42" s="878" t="n"/>
      <c r="CD42" s="878" t="n"/>
      <c r="CE42" s="878" t="n"/>
      <c r="CF42" s="878" t="n"/>
      <c r="CG42" s="878" t="n"/>
      <c r="CH42" s="878" t="n"/>
      <c r="CI42" s="878" t="n"/>
      <c r="CJ42" s="878" t="n"/>
      <c r="CK42" s="878" t="n"/>
      <c r="CL42" s="878" t="n"/>
      <c r="CM42" s="878" t="n"/>
      <c r="CN42" s="878" t="n"/>
      <c r="CO42" s="878" t="n"/>
      <c r="CP42" s="878" t="n"/>
      <c r="CQ42" s="878" t="n"/>
      <c r="CR42" s="878" t="n"/>
      <c r="CS42" s="878" t="n"/>
      <c r="CT42" s="878" t="n"/>
      <c r="CU42" s="878" t="n"/>
      <c r="CV42" s="878" t="n"/>
      <c r="CW42" s="878" t="n"/>
      <c r="CX42" s="878" t="n"/>
      <c r="CY42" s="878" t="n"/>
      <c r="CZ42" s="878" t="n"/>
      <c r="DA42" s="878" t="n"/>
      <c r="DB42" s="878" t="n"/>
      <c r="DC42" s="878" t="n"/>
      <c r="DD42" s="878" t="n"/>
      <c r="DE42" s="878" t="n"/>
      <c r="DF42" s="878" t="n"/>
      <c r="DG42" s="878" t="n"/>
      <c r="DH42" s="878" t="n"/>
      <c r="DI42" s="878" t="n"/>
      <c r="DJ42" s="878" t="n"/>
      <c r="DK42" s="878" t="n"/>
      <c r="DL42" s="878" t="n"/>
      <c r="DM42" s="878" t="n"/>
      <c r="DN42" s="878" t="n"/>
      <c r="DO42" s="878" t="n"/>
      <c r="DP42" s="878" t="n"/>
      <c r="DQ42" s="878" t="n"/>
      <c r="DR42" s="878" t="n"/>
      <c r="DS42" s="878" t="n"/>
      <c r="DT42" s="878" t="n"/>
      <c r="DU42" s="878" t="n"/>
      <c r="DV42" s="878" t="n"/>
      <c r="DW42" s="878" t="n"/>
      <c r="DX42" s="878" t="n"/>
      <c r="DY42" s="878" t="n"/>
      <c r="DZ42" s="878" t="n"/>
      <c r="EA42" s="878" t="n"/>
      <c r="EB42" s="878" t="n"/>
      <c r="EC42" s="878" t="n"/>
      <c r="ED42" s="878" t="n"/>
      <c r="EE42" s="878" t="n"/>
      <c r="EF42" s="878" t="n"/>
      <c r="EG42" s="878" t="n"/>
      <c r="EH42" s="878" t="n"/>
      <c r="EI42" s="878" t="n"/>
      <c r="EJ42" s="878" t="n"/>
      <c r="EK42" s="878" t="n"/>
      <c r="EL42" s="878" t="n"/>
      <c r="EM42" s="878" t="n"/>
      <c r="EN42" s="878" t="n"/>
      <c r="EO42" s="878" t="n"/>
      <c r="EP42" s="878" t="n"/>
      <c r="EQ42" s="878" t="n"/>
      <c r="ER42" s="878" t="n"/>
      <c r="ES42" s="878" t="n"/>
      <c r="ET42" s="878" t="n"/>
      <c r="EU42" s="878" t="n"/>
      <c r="EV42" s="878" t="n"/>
      <c r="EW42" s="878" t="n"/>
      <c r="EX42" s="878" t="n"/>
      <c r="EY42" s="878" t="n"/>
      <c r="EZ42" s="878" t="n"/>
      <c r="FA42" s="878" t="n"/>
      <c r="FB42" s="878" t="n"/>
      <c r="FC42" s="878" t="n"/>
      <c r="FD42" s="878" t="n"/>
      <c r="FE42" s="878" t="n"/>
      <c r="FF42" s="878" t="n"/>
      <c r="FG42" s="878" t="n"/>
      <c r="FH42" s="878" t="n"/>
      <c r="FI42" s="878" t="n"/>
      <c r="FJ42" s="878" t="n"/>
      <c r="FK42" s="878" t="n"/>
      <c r="FL42" s="878" t="n"/>
      <c r="FM42" s="878" t="n"/>
      <c r="FN42" s="878" t="n"/>
      <c r="FO42" s="878" t="n"/>
      <c r="FP42" s="878" t="n"/>
      <c r="FQ42" s="878" t="n"/>
      <c r="FR42" s="878" t="n"/>
      <c r="FS42" s="878" t="n"/>
      <c r="FT42" s="878" t="n"/>
      <c r="FU42" s="878" t="n"/>
      <c r="FV42" s="878" t="n"/>
      <c r="FW42" s="878" t="n"/>
      <c r="FX42" s="878" t="n"/>
      <c r="FY42" s="878" t="n"/>
      <c r="FZ42" s="878" t="n"/>
      <c r="GA42" s="878" t="n"/>
      <c r="GB42" s="878" t="n"/>
      <c r="GC42" s="878" t="n"/>
      <c r="GD42" s="878" t="n"/>
      <c r="GE42" s="878" t="n"/>
      <c r="GF42" s="878" t="n"/>
    </row>
    <row r="43" customFormat="1" s="872">
      <c r="A43" s="180" t="n"/>
      <c r="B43" s="58" t="n"/>
      <c r="C43" s="55">
        <f>E43*$D$5</f>
        <v/>
      </c>
      <c r="D43" s="145" t="n"/>
      <c r="E43" s="55">
        <f>SUM(G43:GF43)</f>
        <v/>
      </c>
      <c r="F43" s="873" t="n"/>
      <c r="G43" s="874" t="n"/>
      <c r="H43" s="874" t="n"/>
      <c r="I43" s="874" t="n"/>
      <c r="J43" s="874" t="n"/>
      <c r="K43" s="874" t="n"/>
      <c r="L43" s="874" t="n"/>
      <c r="M43" s="876" t="n"/>
      <c r="N43" s="876" t="n"/>
      <c r="O43" s="876" t="n"/>
      <c r="P43" s="876" t="n"/>
      <c r="Q43" s="876" t="n"/>
      <c r="R43" s="876" t="n"/>
      <c r="S43" s="876" t="n"/>
      <c r="T43" s="876" t="n"/>
      <c r="U43" s="876" t="n"/>
      <c r="V43" s="876" t="n"/>
      <c r="W43" s="876" t="n"/>
      <c r="X43" s="876" t="n"/>
      <c r="Y43" s="876" t="n"/>
      <c r="Z43" s="876" t="n"/>
      <c r="AA43" s="876" t="n"/>
      <c r="AB43" s="876" t="n"/>
      <c r="AC43" s="876" t="n"/>
      <c r="AD43" s="876" t="n"/>
      <c r="AE43" s="876" t="n"/>
      <c r="AF43" s="876" t="n"/>
      <c r="AG43" s="877" t="n"/>
      <c r="AH43" s="877" t="n"/>
      <c r="AI43" s="876" t="n"/>
      <c r="AJ43" s="876" t="n"/>
      <c r="AK43" s="876" t="n"/>
      <c r="AL43" s="876" t="n"/>
      <c r="AM43" s="876" t="n"/>
      <c r="AN43" s="876" t="n"/>
      <c r="AO43" s="876" t="n"/>
      <c r="AP43" s="876" t="n"/>
      <c r="AQ43" s="876" t="n"/>
      <c r="AR43" s="876" t="n"/>
      <c r="AS43" s="876" t="n"/>
      <c r="AT43" s="876" t="n"/>
      <c r="AU43" s="876" t="n"/>
      <c r="AV43" s="876" t="n"/>
      <c r="AW43" s="876" t="n"/>
      <c r="AX43" s="876" t="n"/>
      <c r="AY43" s="876" t="n"/>
      <c r="AZ43" s="876" t="n"/>
      <c r="BA43" s="876" t="n"/>
      <c r="BB43" s="876" t="n"/>
      <c r="BC43" s="876" t="n"/>
      <c r="BD43" s="876" t="n"/>
      <c r="BE43" s="876" t="n"/>
      <c r="BF43" s="876" t="n"/>
      <c r="BG43" s="876" t="n"/>
      <c r="BH43" s="876" t="n"/>
      <c r="BI43" s="878" t="n"/>
      <c r="BJ43" s="878" t="n"/>
      <c r="BK43" s="878" t="n"/>
      <c r="BL43" s="878" t="n"/>
      <c r="BM43" s="878" t="n"/>
      <c r="BN43" s="878" t="n"/>
      <c r="BO43" s="878" t="n"/>
      <c r="BP43" s="878" t="n"/>
      <c r="BQ43" s="878" t="n"/>
      <c r="BR43" s="878" t="n"/>
      <c r="BS43" s="878" t="n"/>
      <c r="BT43" s="878" t="n"/>
      <c r="BU43" s="878" t="n"/>
      <c r="BV43" s="878" t="n"/>
      <c r="BW43" s="878" t="n"/>
      <c r="BX43" s="878" t="n"/>
      <c r="BY43" s="878" t="n"/>
      <c r="BZ43" s="878" t="n"/>
      <c r="CA43" s="878" t="n"/>
      <c r="CB43" s="878" t="n"/>
      <c r="CC43" s="878" t="n"/>
      <c r="CD43" s="878" t="n"/>
      <c r="CE43" s="878" t="n"/>
      <c r="CF43" s="878" t="n"/>
      <c r="CG43" s="878" t="n"/>
      <c r="CH43" s="878" t="n"/>
      <c r="CI43" s="878" t="n"/>
      <c r="CJ43" s="878" t="n"/>
      <c r="CK43" s="878" t="n"/>
      <c r="CL43" s="878" t="n"/>
      <c r="CM43" s="878" t="n"/>
      <c r="CN43" s="878" t="n"/>
      <c r="CO43" s="878" t="n"/>
      <c r="CP43" s="878" t="n"/>
      <c r="CQ43" s="878" t="n"/>
      <c r="CR43" s="878" t="n"/>
      <c r="CS43" s="878" t="n"/>
      <c r="CT43" s="878" t="n"/>
      <c r="CU43" s="878" t="n"/>
      <c r="CV43" s="878" t="n"/>
      <c r="CW43" s="878" t="n"/>
      <c r="CX43" s="878" t="n"/>
      <c r="CY43" s="878" t="n"/>
      <c r="CZ43" s="878" t="n"/>
      <c r="DA43" s="878" t="n"/>
      <c r="DB43" s="878" t="n"/>
      <c r="DC43" s="878" t="n"/>
      <c r="DD43" s="878" t="n"/>
      <c r="DE43" s="878" t="n"/>
      <c r="DF43" s="878" t="n"/>
      <c r="DG43" s="878" t="n"/>
      <c r="DH43" s="878" t="n"/>
      <c r="DI43" s="878" t="n"/>
      <c r="DJ43" s="878" t="n"/>
      <c r="DK43" s="878" t="n"/>
      <c r="DL43" s="878" t="n"/>
      <c r="DM43" s="878" t="n"/>
      <c r="DN43" s="878" t="n"/>
      <c r="DO43" s="878" t="n"/>
      <c r="DP43" s="878" t="n"/>
      <c r="DQ43" s="878" t="n"/>
      <c r="DR43" s="878" t="n"/>
      <c r="DS43" s="878" t="n"/>
      <c r="DT43" s="878" t="n"/>
      <c r="DU43" s="878" t="n"/>
      <c r="DV43" s="878" t="n"/>
      <c r="DW43" s="878" t="n"/>
      <c r="DX43" s="878" t="n"/>
      <c r="DY43" s="878" t="n"/>
      <c r="DZ43" s="878" t="n"/>
      <c r="EA43" s="878" t="n"/>
      <c r="EB43" s="878" t="n"/>
      <c r="EC43" s="878" t="n"/>
      <c r="ED43" s="878" t="n"/>
      <c r="EE43" s="878" t="n"/>
      <c r="EF43" s="878" t="n"/>
      <c r="EG43" s="878" t="n"/>
      <c r="EH43" s="878" t="n"/>
      <c r="EI43" s="878" t="n"/>
      <c r="EJ43" s="878" t="n"/>
      <c r="EK43" s="878" t="n"/>
      <c r="EL43" s="878" t="n"/>
      <c r="EM43" s="878" t="n"/>
      <c r="EN43" s="878" t="n"/>
      <c r="EO43" s="878" t="n"/>
      <c r="EP43" s="878" t="n"/>
      <c r="EQ43" s="878" t="n"/>
      <c r="ER43" s="878" t="n"/>
      <c r="ES43" s="878" t="n"/>
      <c r="ET43" s="878" t="n"/>
      <c r="EU43" s="878" t="n"/>
      <c r="EV43" s="878" t="n"/>
      <c r="EW43" s="878" t="n"/>
      <c r="EX43" s="878" t="n"/>
      <c r="EY43" s="878" t="n"/>
      <c r="EZ43" s="878" t="n"/>
      <c r="FA43" s="878" t="n"/>
      <c r="FB43" s="878" t="n"/>
      <c r="FC43" s="878" t="n"/>
      <c r="FD43" s="878" t="n"/>
      <c r="FE43" s="878" t="n"/>
      <c r="FF43" s="878" t="n"/>
      <c r="FG43" s="878" t="n"/>
      <c r="FH43" s="878" t="n"/>
      <c r="FI43" s="878" t="n"/>
      <c r="FJ43" s="878" t="n"/>
      <c r="FK43" s="878" t="n"/>
      <c r="FL43" s="878" t="n"/>
      <c r="FM43" s="878" t="n"/>
      <c r="FN43" s="878" t="n"/>
      <c r="FO43" s="878" t="n"/>
      <c r="FP43" s="878" t="n"/>
      <c r="FQ43" s="878" t="n"/>
      <c r="FR43" s="878" t="n"/>
      <c r="FS43" s="878" t="n"/>
      <c r="FT43" s="878" t="n"/>
      <c r="FU43" s="878" t="n"/>
      <c r="FV43" s="878" t="n"/>
      <c r="FW43" s="878" t="n"/>
      <c r="FX43" s="878" t="n"/>
      <c r="FY43" s="878" t="n"/>
      <c r="FZ43" s="878" t="n"/>
      <c r="GA43" s="878" t="n"/>
      <c r="GB43" s="878" t="n"/>
      <c r="GC43" s="878" t="n"/>
      <c r="GD43" s="878" t="n"/>
      <c r="GE43" s="878" t="n"/>
      <c r="GF43" s="878" t="n"/>
    </row>
    <row r="44" customFormat="1" s="872">
      <c r="A44" s="180" t="n"/>
      <c r="B44" s="58" t="n"/>
      <c r="C44" s="55">
        <f>E44*$D$5</f>
        <v/>
      </c>
      <c r="D44" s="24" t="n"/>
      <c r="E44" s="55">
        <f>SUM(G44:GF44)</f>
        <v/>
      </c>
      <c r="F44" s="873" t="n"/>
      <c r="G44" s="874" t="n"/>
      <c r="H44" s="874" t="n"/>
      <c r="I44" s="874" t="n"/>
      <c r="J44" s="874" t="n"/>
      <c r="K44" s="874" t="n"/>
      <c r="L44" s="874" t="n"/>
      <c r="M44" s="876" t="n"/>
      <c r="N44" s="876" t="n"/>
      <c r="O44" s="876" t="n"/>
      <c r="P44" s="876" t="n"/>
      <c r="Q44" s="876" t="n"/>
      <c r="R44" s="876" t="n"/>
      <c r="S44" s="876" t="n"/>
      <c r="T44" s="876" t="n"/>
      <c r="U44" s="876" t="n"/>
      <c r="V44" s="876" t="n"/>
      <c r="W44" s="876" t="n"/>
      <c r="X44" s="876" t="n"/>
      <c r="Y44" s="876" t="n"/>
      <c r="Z44" s="876" t="n"/>
      <c r="AA44" s="876" t="n"/>
      <c r="AB44" s="876" t="n"/>
      <c r="AC44" s="876" t="n"/>
      <c r="AD44" s="876" t="n"/>
      <c r="AE44" s="876" t="n"/>
      <c r="AF44" s="877" t="n"/>
      <c r="AG44" s="876" t="n"/>
      <c r="AH44" s="877" t="n"/>
      <c r="AI44" s="876" t="n"/>
      <c r="AJ44" s="876" t="n"/>
      <c r="AK44" s="876" t="n"/>
      <c r="AL44" s="876" t="n"/>
      <c r="AM44" s="876" t="n"/>
      <c r="AN44" s="876" t="n"/>
      <c r="AO44" s="876" t="n"/>
      <c r="AP44" s="876" t="n"/>
      <c r="AQ44" s="876" t="n"/>
      <c r="AR44" s="876" t="n"/>
      <c r="AS44" s="876" t="n"/>
      <c r="AT44" s="876" t="n"/>
      <c r="AU44" s="876" t="n"/>
      <c r="AV44" s="876" t="n"/>
      <c r="AW44" s="876" t="n"/>
      <c r="AX44" s="876" t="n"/>
      <c r="AY44" s="876" t="n"/>
      <c r="AZ44" s="876" t="n"/>
      <c r="BA44" s="876" t="n"/>
      <c r="BB44" s="876" t="n"/>
      <c r="BC44" s="876" t="n"/>
      <c r="BD44" s="876" t="n"/>
      <c r="BE44" s="876" t="n"/>
      <c r="BF44" s="876" t="n"/>
      <c r="BG44" s="876" t="n"/>
      <c r="BH44" s="876" t="n"/>
      <c r="BI44" s="878" t="n"/>
      <c r="BJ44" s="878" t="n"/>
      <c r="BK44" s="878" t="n"/>
      <c r="BL44" s="878" t="n"/>
      <c r="BM44" s="878" t="n"/>
      <c r="BN44" s="878" t="n"/>
      <c r="BO44" s="878" t="n"/>
      <c r="BP44" s="878" t="n"/>
      <c r="BQ44" s="878" t="n"/>
      <c r="BR44" s="878" t="n"/>
      <c r="BS44" s="878" t="n"/>
      <c r="BT44" s="878" t="n"/>
      <c r="BU44" s="878" t="n"/>
      <c r="BV44" s="878" t="n"/>
      <c r="BW44" s="878" t="n"/>
      <c r="BX44" s="878" t="n"/>
      <c r="BY44" s="878" t="n"/>
      <c r="BZ44" s="878" t="n"/>
      <c r="CA44" s="878" t="n"/>
      <c r="CB44" s="878" t="n"/>
      <c r="CC44" s="878" t="n"/>
      <c r="CD44" s="878" t="n"/>
      <c r="CE44" s="878" t="n"/>
      <c r="CF44" s="878" t="n"/>
      <c r="CG44" s="878" t="n"/>
      <c r="CH44" s="878" t="n"/>
      <c r="CI44" s="878" t="n"/>
      <c r="CJ44" s="878" t="n"/>
      <c r="CK44" s="878" t="n"/>
      <c r="CL44" s="878" t="n"/>
      <c r="CM44" s="878" t="n"/>
      <c r="CN44" s="878" t="n"/>
      <c r="CO44" s="878" t="n"/>
      <c r="CP44" s="878" t="n"/>
      <c r="CQ44" s="878" t="n"/>
      <c r="CR44" s="878" t="n"/>
      <c r="CS44" s="878" t="n"/>
      <c r="CT44" s="878" t="n"/>
      <c r="CU44" s="878" t="n"/>
      <c r="CV44" s="878" t="n"/>
      <c r="CW44" s="878" t="n"/>
      <c r="CX44" s="878" t="n"/>
      <c r="CY44" s="878" t="n"/>
      <c r="CZ44" s="878" t="n"/>
      <c r="DA44" s="878" t="n"/>
      <c r="DB44" s="878" t="n"/>
      <c r="DC44" s="878" t="n"/>
      <c r="DD44" s="878" t="n"/>
      <c r="DE44" s="878" t="n"/>
      <c r="DF44" s="878" t="n"/>
      <c r="DG44" s="878" t="n"/>
      <c r="DH44" s="878" t="n"/>
      <c r="DI44" s="878" t="n"/>
      <c r="DJ44" s="878" t="n"/>
      <c r="DK44" s="878" t="n"/>
      <c r="DL44" s="878" t="n"/>
      <c r="DM44" s="878" t="n"/>
      <c r="DN44" s="878" t="n"/>
      <c r="DO44" s="878" t="n"/>
      <c r="DP44" s="878" t="n"/>
      <c r="DQ44" s="878" t="n"/>
      <c r="DR44" s="878" t="n"/>
      <c r="DS44" s="878" t="n"/>
      <c r="DT44" s="878" t="n"/>
      <c r="DU44" s="878" t="n"/>
      <c r="DV44" s="878" t="n"/>
      <c r="DW44" s="878" t="n"/>
      <c r="DX44" s="878" t="n"/>
      <c r="DY44" s="878" t="n"/>
      <c r="DZ44" s="878" t="n"/>
      <c r="EA44" s="878" t="n"/>
      <c r="EB44" s="878" t="n"/>
      <c r="EC44" s="878" t="n"/>
      <c r="ED44" s="878" t="n"/>
      <c r="EE44" s="878" t="n"/>
      <c r="EF44" s="878" t="n"/>
      <c r="EG44" s="878" t="n"/>
      <c r="EH44" s="878" t="n"/>
      <c r="EI44" s="878" t="n"/>
      <c r="EJ44" s="878" t="n"/>
      <c r="EK44" s="878" t="n"/>
      <c r="EL44" s="878" t="n"/>
      <c r="EM44" s="878" t="n"/>
      <c r="EN44" s="878" t="n"/>
      <c r="EO44" s="878" t="n"/>
      <c r="EP44" s="878" t="n"/>
      <c r="EQ44" s="878" t="n"/>
      <c r="ER44" s="878" t="n"/>
      <c r="ES44" s="878" t="n"/>
      <c r="ET44" s="878" t="n"/>
      <c r="EU44" s="878" t="n"/>
      <c r="EV44" s="878" t="n"/>
      <c r="EW44" s="878" t="n"/>
      <c r="EX44" s="878" t="n"/>
      <c r="EY44" s="878" t="n"/>
      <c r="EZ44" s="878" t="n"/>
      <c r="FA44" s="878" t="n"/>
      <c r="FB44" s="878" t="n"/>
      <c r="FC44" s="878" t="n"/>
      <c r="FD44" s="878" t="n"/>
      <c r="FE44" s="878" t="n"/>
      <c r="FF44" s="878" t="n"/>
      <c r="FG44" s="878" t="n"/>
      <c r="FH44" s="878" t="n"/>
      <c r="FI44" s="878" t="n"/>
      <c r="FJ44" s="878" t="n"/>
      <c r="FK44" s="878" t="n"/>
      <c r="FL44" s="878" t="n"/>
      <c r="FM44" s="878" t="n"/>
      <c r="FN44" s="878" t="n"/>
      <c r="FO44" s="878" t="n"/>
      <c r="FP44" s="878" t="n"/>
      <c r="FQ44" s="878" t="n"/>
      <c r="FR44" s="878" t="n"/>
      <c r="FS44" s="878" t="n"/>
      <c r="FT44" s="878" t="n"/>
      <c r="FU44" s="878" t="n"/>
      <c r="FV44" s="878" t="n"/>
      <c r="FW44" s="878" t="n"/>
      <c r="FX44" s="878" t="n"/>
      <c r="FY44" s="878" t="n"/>
      <c r="FZ44" s="878" t="n"/>
      <c r="GA44" s="878" t="n"/>
      <c r="GB44" s="878" t="n"/>
      <c r="GC44" s="878" t="n"/>
      <c r="GD44" s="878" t="n"/>
      <c r="GE44" s="878" t="n"/>
      <c r="GF44" s="878" t="n"/>
    </row>
    <row r="45" customFormat="1" s="872">
      <c r="A45" s="180" t="n"/>
      <c r="B45" s="58" t="n"/>
      <c r="C45" s="100">
        <f>E45*$D$5</f>
        <v/>
      </c>
      <c r="D45" s="145" t="n"/>
      <c r="E45" s="100">
        <f>SUM(G45:GF45)</f>
        <v/>
      </c>
      <c r="F45" s="873" t="n"/>
      <c r="G45" s="874" t="n"/>
      <c r="H45" s="874" t="n"/>
      <c r="I45" s="874" t="n"/>
      <c r="J45" s="874" t="n"/>
      <c r="K45" s="874" t="n"/>
      <c r="L45" s="874" t="n"/>
      <c r="M45" s="876" t="n"/>
      <c r="N45" s="876" t="n"/>
      <c r="O45" s="876" t="n"/>
      <c r="P45" s="876" t="n"/>
      <c r="Q45" s="876" t="n"/>
      <c r="R45" s="876" t="n"/>
      <c r="S45" s="876" t="n"/>
      <c r="T45" s="876" t="n"/>
      <c r="U45" s="876" t="n"/>
      <c r="V45" s="876" t="n"/>
      <c r="W45" s="876" t="n"/>
      <c r="X45" s="876" t="n"/>
      <c r="Y45" s="876" t="n"/>
      <c r="Z45" s="876" t="n"/>
      <c r="AA45" s="876" t="n"/>
      <c r="AB45" s="876" t="n"/>
      <c r="AC45" s="876" t="n"/>
      <c r="AD45" s="876" t="n"/>
      <c r="AE45" s="876" t="n"/>
      <c r="AF45" s="876" t="n"/>
      <c r="AG45" s="876" t="n"/>
      <c r="AH45" s="876" t="n"/>
      <c r="AI45" s="877" t="n"/>
      <c r="AJ45" s="877" t="n"/>
      <c r="AK45" s="877" t="n"/>
      <c r="AL45" s="877" t="n"/>
      <c r="AM45" s="877" t="n"/>
      <c r="AN45" s="876" t="n"/>
      <c r="AO45" s="876" t="n"/>
      <c r="AP45" s="876" t="n"/>
      <c r="AQ45" s="876" t="n"/>
      <c r="AR45" s="876" t="n"/>
      <c r="AS45" s="876" t="n"/>
      <c r="AT45" s="876" t="n"/>
      <c r="AU45" s="876" t="n"/>
      <c r="AV45" s="876" t="n"/>
      <c r="AW45" s="876" t="n"/>
      <c r="AX45" s="876" t="n"/>
      <c r="AY45" s="876" t="n"/>
      <c r="AZ45" s="876" t="n"/>
      <c r="BA45" s="876" t="n"/>
      <c r="BB45" s="876" t="n"/>
      <c r="BC45" s="876" t="n"/>
      <c r="BD45" s="876" t="n"/>
      <c r="BE45" s="876" t="n"/>
      <c r="BF45" s="876" t="n"/>
      <c r="BG45" s="876" t="n"/>
      <c r="BH45" s="876" t="n"/>
      <c r="BI45" s="878" t="n"/>
      <c r="BJ45" s="878" t="n"/>
      <c r="BK45" s="878" t="n"/>
      <c r="BL45" s="878" t="n"/>
      <c r="BM45" s="878" t="n"/>
      <c r="BN45" s="878" t="n"/>
      <c r="BO45" s="878" t="n"/>
      <c r="BP45" s="878" t="n"/>
      <c r="BQ45" s="878" t="n"/>
      <c r="BR45" s="878" t="n"/>
      <c r="BS45" s="878" t="n"/>
      <c r="BT45" s="878" t="n"/>
      <c r="BU45" s="878" t="n"/>
      <c r="BV45" s="878" t="n"/>
      <c r="BW45" s="878" t="n"/>
      <c r="BX45" s="878" t="n"/>
      <c r="BY45" s="878" t="n"/>
      <c r="BZ45" s="878" t="n"/>
      <c r="CA45" s="878" t="n"/>
      <c r="CB45" s="878" t="n"/>
      <c r="CC45" s="878" t="n"/>
      <c r="CD45" s="878" t="n"/>
      <c r="CE45" s="878" t="n"/>
      <c r="CF45" s="878" t="n"/>
      <c r="CG45" s="878" t="n"/>
      <c r="CH45" s="878" t="n"/>
      <c r="CI45" s="878" t="n"/>
      <c r="CJ45" s="878" t="n"/>
      <c r="CK45" s="878" t="n"/>
      <c r="CL45" s="878" t="n"/>
      <c r="CM45" s="878" t="n"/>
      <c r="CN45" s="878" t="n"/>
      <c r="CO45" s="878" t="n"/>
      <c r="CP45" s="878" t="n"/>
      <c r="CQ45" s="878" t="n"/>
      <c r="CR45" s="878" t="n"/>
      <c r="CS45" s="878" t="n"/>
      <c r="CT45" s="878" t="n"/>
      <c r="CU45" s="878" t="n"/>
      <c r="CV45" s="878" t="n"/>
      <c r="CW45" s="878" t="n"/>
      <c r="CX45" s="878" t="n"/>
      <c r="CY45" s="878" t="n"/>
      <c r="CZ45" s="878" t="n"/>
      <c r="DA45" s="878" t="n"/>
      <c r="DB45" s="878" t="n"/>
      <c r="DC45" s="878" t="n"/>
      <c r="DD45" s="878" t="n"/>
      <c r="DE45" s="878" t="n"/>
      <c r="DF45" s="878" t="n"/>
      <c r="DG45" s="878" t="n"/>
      <c r="DH45" s="878" t="n"/>
      <c r="DI45" s="878" t="n"/>
      <c r="DJ45" s="878" t="n"/>
      <c r="DK45" s="878" t="n"/>
      <c r="DL45" s="878" t="n"/>
      <c r="DM45" s="878" t="n"/>
      <c r="DN45" s="878" t="n"/>
      <c r="DO45" s="878" t="n"/>
      <c r="DP45" s="878" t="n"/>
      <c r="DQ45" s="878" t="n"/>
      <c r="DR45" s="878" t="n"/>
      <c r="DS45" s="878" t="n"/>
      <c r="DT45" s="878" t="n"/>
      <c r="DU45" s="878" t="n"/>
      <c r="DV45" s="878" t="n"/>
      <c r="DW45" s="878" t="n"/>
      <c r="DX45" s="878" t="n"/>
      <c r="DY45" s="878" t="n"/>
      <c r="DZ45" s="878" t="n"/>
      <c r="EA45" s="878" t="n"/>
      <c r="EB45" s="878" t="n"/>
      <c r="EC45" s="878" t="n"/>
      <c r="ED45" s="878" t="n"/>
      <c r="EE45" s="878" t="n"/>
      <c r="EF45" s="878" t="n"/>
      <c r="EG45" s="878" t="n"/>
      <c r="EH45" s="878" t="n"/>
      <c r="EI45" s="878" t="n"/>
      <c r="EJ45" s="878" t="n"/>
      <c r="EK45" s="878" t="n"/>
      <c r="EL45" s="878" t="n"/>
      <c r="EM45" s="878" t="n"/>
      <c r="EN45" s="878" t="n"/>
      <c r="EO45" s="878" t="n"/>
      <c r="EP45" s="878" t="n"/>
      <c r="EQ45" s="878" t="n"/>
      <c r="ER45" s="878" t="n"/>
      <c r="ES45" s="878" t="n"/>
      <c r="ET45" s="878" t="n"/>
      <c r="EU45" s="878" t="n"/>
      <c r="EV45" s="878" t="n"/>
      <c r="EW45" s="878" t="n"/>
      <c r="EX45" s="878" t="n"/>
      <c r="EY45" s="878" t="n"/>
      <c r="EZ45" s="878" t="n"/>
      <c r="FA45" s="878" t="n"/>
      <c r="FB45" s="878" t="n"/>
      <c r="FC45" s="878" t="n"/>
      <c r="FD45" s="878" t="n"/>
      <c r="FE45" s="878" t="n"/>
      <c r="FF45" s="878" t="n"/>
      <c r="FG45" s="878" t="n"/>
      <c r="FH45" s="878" t="n"/>
      <c r="FI45" s="878" t="n"/>
      <c r="FJ45" s="878" t="n"/>
      <c r="FK45" s="878" t="n"/>
      <c r="FL45" s="878" t="n"/>
      <c r="FM45" s="878" t="n"/>
      <c r="FN45" s="878" t="n"/>
      <c r="FO45" s="878" t="n"/>
      <c r="FP45" s="878" t="n"/>
      <c r="FQ45" s="878" t="n"/>
      <c r="FR45" s="878" t="n"/>
      <c r="FS45" s="878" t="n"/>
      <c r="FT45" s="878" t="n"/>
      <c r="FU45" s="878" t="n"/>
      <c r="FV45" s="878" t="n"/>
      <c r="FW45" s="878" t="n"/>
      <c r="FX45" s="878" t="n"/>
      <c r="FY45" s="878" t="n"/>
      <c r="FZ45" s="878" t="n"/>
      <c r="GA45" s="878" t="n"/>
      <c r="GB45" s="878" t="n"/>
      <c r="GC45" s="878" t="n"/>
      <c r="GD45" s="878" t="n"/>
      <c r="GE45" s="878" t="n"/>
      <c r="GF45" s="878" t="n"/>
    </row>
    <row r="46" customFormat="1" s="872">
      <c r="A46" s="180" t="n"/>
      <c r="B46" s="58" t="n"/>
      <c r="C46" s="100">
        <f>E46*$D$5</f>
        <v/>
      </c>
      <c r="D46" s="145" t="n"/>
      <c r="E46" s="100">
        <f>SUM(G46:GF46)</f>
        <v/>
      </c>
      <c r="F46" s="873" t="n"/>
      <c r="G46" s="874" t="n"/>
      <c r="H46" s="874" t="n"/>
      <c r="I46" s="874" t="n"/>
      <c r="J46" s="874" t="n"/>
      <c r="K46" s="874" t="n"/>
      <c r="L46" s="874" t="n"/>
      <c r="M46" s="876" t="n"/>
      <c r="N46" s="876" t="n"/>
      <c r="O46" s="876" t="n"/>
      <c r="P46" s="876" t="n"/>
      <c r="Q46" s="876" t="n"/>
      <c r="R46" s="876" t="n"/>
      <c r="S46" s="876" t="n"/>
      <c r="T46" s="876" t="n"/>
      <c r="U46" s="876" t="n"/>
      <c r="V46" s="876" t="n"/>
      <c r="W46" s="876" t="n"/>
      <c r="X46" s="876" t="n"/>
      <c r="Y46" s="876" t="n"/>
      <c r="Z46" s="876" t="n"/>
      <c r="AA46" s="876" t="n"/>
      <c r="AB46" s="876" t="n"/>
      <c r="AC46" s="876" t="n"/>
      <c r="AD46" s="876" t="n"/>
      <c r="AE46" s="876" t="n"/>
      <c r="AF46" s="876" t="n"/>
      <c r="AG46" s="876" t="n"/>
      <c r="AH46" s="876" t="n"/>
      <c r="AI46" s="877" t="n"/>
      <c r="AJ46" s="877" t="n"/>
      <c r="AK46" s="877" t="n"/>
      <c r="AL46" s="876" t="n"/>
      <c r="AM46" s="876" t="n"/>
      <c r="AN46" s="876" t="n"/>
      <c r="AO46" s="876" t="n"/>
      <c r="AP46" s="876" t="n"/>
      <c r="AQ46" s="876" t="n"/>
      <c r="AR46" s="876" t="n"/>
      <c r="AS46" s="876" t="n"/>
      <c r="AT46" s="876" t="n"/>
      <c r="AU46" s="876" t="n"/>
      <c r="AV46" s="876" t="n"/>
      <c r="AW46" s="876" t="n"/>
      <c r="AX46" s="876" t="n"/>
      <c r="AY46" s="876" t="n"/>
      <c r="AZ46" s="876" t="n"/>
      <c r="BA46" s="876" t="n"/>
      <c r="BB46" s="876" t="n"/>
      <c r="BC46" s="876" t="n"/>
      <c r="BD46" s="876" t="n"/>
      <c r="BE46" s="876" t="n"/>
      <c r="BF46" s="876" t="n"/>
      <c r="BG46" s="876" t="n"/>
      <c r="BH46" s="876" t="n"/>
      <c r="BI46" s="878" t="n"/>
      <c r="BJ46" s="878" t="n"/>
      <c r="BK46" s="878" t="n"/>
      <c r="BL46" s="878" t="n"/>
      <c r="BM46" s="878" t="n"/>
      <c r="BN46" s="878" t="n"/>
      <c r="BO46" s="878" t="n"/>
      <c r="BP46" s="878" t="n"/>
      <c r="BQ46" s="878" t="n"/>
      <c r="BR46" s="878" t="n"/>
      <c r="BS46" s="878" t="n"/>
      <c r="BT46" s="878" t="n"/>
      <c r="BU46" s="878" t="n"/>
      <c r="BV46" s="878" t="n"/>
      <c r="BW46" s="878" t="n"/>
      <c r="BX46" s="878" t="n"/>
      <c r="BY46" s="878" t="n"/>
      <c r="BZ46" s="878" t="n"/>
      <c r="CA46" s="878" t="n"/>
      <c r="CB46" s="878" t="n"/>
      <c r="CC46" s="878" t="n"/>
      <c r="CD46" s="878" t="n"/>
      <c r="CE46" s="878" t="n"/>
      <c r="CF46" s="878" t="n"/>
      <c r="CG46" s="878" t="n"/>
      <c r="CH46" s="878" t="n"/>
      <c r="CI46" s="878" t="n"/>
      <c r="CJ46" s="878" t="n"/>
      <c r="CK46" s="878" t="n"/>
      <c r="CL46" s="878" t="n"/>
      <c r="CM46" s="878" t="n"/>
      <c r="CN46" s="878" t="n"/>
      <c r="CO46" s="878" t="n"/>
      <c r="CP46" s="878" t="n"/>
      <c r="CQ46" s="878" t="n"/>
      <c r="CR46" s="878" t="n"/>
      <c r="CS46" s="878" t="n"/>
      <c r="CT46" s="878" t="n"/>
      <c r="CU46" s="878" t="n"/>
      <c r="CV46" s="878" t="n"/>
      <c r="CW46" s="878" t="n"/>
      <c r="CX46" s="878" t="n"/>
      <c r="CY46" s="878" t="n"/>
      <c r="CZ46" s="878" t="n"/>
      <c r="DA46" s="878" t="n"/>
      <c r="DB46" s="878" t="n"/>
      <c r="DC46" s="878" t="n"/>
      <c r="DD46" s="878" t="n"/>
      <c r="DE46" s="878" t="n"/>
      <c r="DF46" s="878" t="n"/>
      <c r="DG46" s="878" t="n"/>
      <c r="DH46" s="878" t="n"/>
      <c r="DI46" s="878" t="n"/>
      <c r="DJ46" s="878" t="n"/>
      <c r="DK46" s="878" t="n"/>
      <c r="DL46" s="878" t="n"/>
      <c r="DM46" s="878" t="n"/>
      <c r="DN46" s="878" t="n"/>
      <c r="DO46" s="878" t="n"/>
      <c r="DP46" s="878" t="n"/>
      <c r="DQ46" s="878" t="n"/>
      <c r="DR46" s="878" t="n"/>
      <c r="DS46" s="878" t="n"/>
      <c r="DT46" s="878" t="n"/>
      <c r="DU46" s="878" t="n"/>
      <c r="DV46" s="878" t="n"/>
      <c r="DW46" s="878" t="n"/>
      <c r="DX46" s="878" t="n"/>
      <c r="DY46" s="878" t="n"/>
      <c r="DZ46" s="878" t="n"/>
      <c r="EA46" s="878" t="n"/>
      <c r="EB46" s="878" t="n"/>
      <c r="EC46" s="878" t="n"/>
      <c r="ED46" s="878" t="n"/>
      <c r="EE46" s="878" t="n"/>
      <c r="EF46" s="878" t="n"/>
      <c r="EG46" s="878" t="n"/>
      <c r="EH46" s="878" t="n"/>
      <c r="EI46" s="878" t="n"/>
      <c r="EJ46" s="878" t="n"/>
      <c r="EK46" s="878" t="n"/>
      <c r="EL46" s="878" t="n"/>
      <c r="EM46" s="878" t="n"/>
      <c r="EN46" s="878" t="n"/>
      <c r="EO46" s="878" t="n"/>
      <c r="EP46" s="878" t="n"/>
      <c r="EQ46" s="878" t="n"/>
      <c r="ER46" s="878" t="n"/>
      <c r="ES46" s="878" t="n"/>
      <c r="ET46" s="878" t="n"/>
      <c r="EU46" s="878" t="n"/>
      <c r="EV46" s="878" t="n"/>
      <c r="EW46" s="878" t="n"/>
      <c r="EX46" s="878" t="n"/>
      <c r="EY46" s="878" t="n"/>
      <c r="EZ46" s="878" t="n"/>
      <c r="FA46" s="878" t="n"/>
      <c r="FB46" s="878" t="n"/>
      <c r="FC46" s="878" t="n"/>
      <c r="FD46" s="878" t="n"/>
      <c r="FE46" s="878" t="n"/>
      <c r="FF46" s="878" t="n"/>
      <c r="FG46" s="878" t="n"/>
      <c r="FH46" s="878" t="n"/>
      <c r="FI46" s="878" t="n"/>
      <c r="FJ46" s="878" t="n"/>
      <c r="FK46" s="878" t="n"/>
      <c r="FL46" s="878" t="n"/>
      <c r="FM46" s="878" t="n"/>
      <c r="FN46" s="878" t="n"/>
      <c r="FO46" s="878" t="n"/>
      <c r="FP46" s="878" t="n"/>
      <c r="FQ46" s="878" t="n"/>
      <c r="FR46" s="878" t="n"/>
      <c r="FS46" s="878" t="n"/>
      <c r="FT46" s="878" t="n"/>
      <c r="FU46" s="878" t="n"/>
      <c r="FV46" s="878" t="n"/>
      <c r="FW46" s="878" t="n"/>
      <c r="FX46" s="878" t="n"/>
      <c r="FY46" s="878" t="n"/>
      <c r="FZ46" s="878" t="n"/>
      <c r="GA46" s="878" t="n"/>
      <c r="GB46" s="878" t="n"/>
      <c r="GC46" s="878" t="n"/>
      <c r="GD46" s="878" t="n"/>
      <c r="GE46" s="878" t="n"/>
      <c r="GF46" s="878" t="n"/>
    </row>
    <row r="47" ht="12.95" customFormat="1" customHeight="1" s="872">
      <c r="A47" s="180" t="n"/>
      <c r="B47" s="58" t="n"/>
      <c r="C47" s="55">
        <f>E47*$D$5</f>
        <v/>
      </c>
      <c r="D47" s="145" t="n"/>
      <c r="E47" s="55">
        <f>SUM(G47:GF47)</f>
        <v/>
      </c>
      <c r="F47" s="873" t="n"/>
      <c r="G47" s="874" t="n"/>
      <c r="H47" s="874" t="n"/>
      <c r="I47" s="874" t="n"/>
      <c r="J47" s="874" t="n"/>
      <c r="K47" s="874" t="n"/>
      <c r="L47" s="874" t="n"/>
      <c r="M47" s="876" t="n"/>
      <c r="N47" s="876" t="n"/>
      <c r="O47" s="876" t="n"/>
      <c r="P47" s="876" t="n"/>
      <c r="Q47" s="876" t="n"/>
      <c r="R47" s="876" t="n"/>
      <c r="S47" s="876" t="n"/>
      <c r="T47" s="876" t="n"/>
      <c r="U47" s="876" t="n"/>
      <c r="V47" s="876" t="n"/>
      <c r="W47" s="876" t="n"/>
      <c r="X47" s="876" t="n"/>
      <c r="Y47" s="876" t="n"/>
      <c r="Z47" s="876" t="n"/>
      <c r="AA47" s="876" t="n"/>
      <c r="AB47" s="876" t="n"/>
      <c r="AC47" s="876" t="n"/>
      <c r="AD47" s="876" t="n"/>
      <c r="AE47" s="876" t="n"/>
      <c r="AF47" s="876" t="n"/>
      <c r="AG47" s="876" t="n"/>
      <c r="AH47" s="876" t="n"/>
      <c r="AI47" s="877" t="n"/>
      <c r="AJ47" s="876" t="n"/>
      <c r="AK47" s="877" t="n"/>
      <c r="AL47" s="876" t="n"/>
      <c r="AM47" s="876" t="n"/>
      <c r="AN47" s="876" t="n"/>
      <c r="AO47" s="876" t="n"/>
      <c r="AP47" s="876" t="n"/>
      <c r="AQ47" s="876" t="n"/>
      <c r="AR47" s="876" t="n"/>
      <c r="AS47" s="876" t="n"/>
      <c r="AT47" s="876" t="n"/>
      <c r="AU47" s="876" t="n"/>
      <c r="AV47" s="876" t="n"/>
      <c r="AW47" s="876" t="n"/>
      <c r="AX47" s="876" t="n"/>
      <c r="AY47" s="876" t="n"/>
      <c r="AZ47" s="876" t="n"/>
      <c r="BA47" s="876" t="n"/>
      <c r="BB47" s="876" t="n"/>
      <c r="BC47" s="876" t="n"/>
      <c r="BD47" s="876" t="n"/>
      <c r="BE47" s="876" t="n"/>
      <c r="BF47" s="876" t="n"/>
      <c r="BG47" s="876" t="n"/>
      <c r="BH47" s="876" t="n"/>
      <c r="BI47" s="878" t="n"/>
      <c r="BJ47" s="878" t="n"/>
      <c r="BK47" s="878" t="n"/>
      <c r="BL47" s="878" t="n"/>
      <c r="BM47" s="878" t="n"/>
      <c r="BN47" s="878" t="n"/>
      <c r="BO47" s="878" t="n"/>
      <c r="BP47" s="878" t="n"/>
      <c r="BQ47" s="878" t="n"/>
      <c r="BR47" s="878" t="n"/>
      <c r="BS47" s="878" t="n"/>
      <c r="BT47" s="878" t="n"/>
      <c r="BU47" s="878" t="n"/>
      <c r="BV47" s="878" t="n"/>
      <c r="BW47" s="878" t="n"/>
      <c r="BX47" s="878" t="n"/>
      <c r="BY47" s="878" t="n"/>
      <c r="BZ47" s="878" t="n"/>
      <c r="CA47" s="878" t="n"/>
      <c r="CB47" s="878" t="n"/>
      <c r="CC47" s="878" t="n"/>
      <c r="CD47" s="878" t="n"/>
      <c r="CE47" s="878" t="n"/>
      <c r="CF47" s="878" t="n"/>
      <c r="CG47" s="878" t="n"/>
      <c r="CH47" s="878" t="n"/>
      <c r="CI47" s="878" t="n"/>
      <c r="CJ47" s="878" t="n"/>
      <c r="CK47" s="878" t="n"/>
      <c r="CL47" s="878" t="n"/>
      <c r="CM47" s="878" t="n"/>
      <c r="CN47" s="878" t="n"/>
      <c r="CO47" s="878" t="n"/>
      <c r="CP47" s="878" t="n"/>
      <c r="CQ47" s="878" t="n"/>
      <c r="CR47" s="878" t="n"/>
      <c r="CS47" s="878" t="n"/>
      <c r="CT47" s="878" t="n"/>
      <c r="CU47" s="878" t="n"/>
      <c r="CV47" s="878" t="n"/>
      <c r="CW47" s="878" t="n"/>
      <c r="CX47" s="878" t="n"/>
      <c r="CY47" s="878" t="n"/>
      <c r="CZ47" s="878" t="n"/>
      <c r="DA47" s="878" t="n"/>
      <c r="DB47" s="878" t="n"/>
      <c r="DC47" s="878" t="n"/>
      <c r="DD47" s="878" t="n"/>
      <c r="DE47" s="878" t="n"/>
      <c r="DF47" s="878" t="n"/>
      <c r="DG47" s="878" t="n"/>
      <c r="DH47" s="878" t="n"/>
      <c r="DI47" s="878" t="n"/>
      <c r="DJ47" s="878" t="n"/>
      <c r="DK47" s="878" t="n"/>
      <c r="DL47" s="878" t="n"/>
      <c r="DM47" s="878" t="n"/>
      <c r="DN47" s="878" t="n"/>
      <c r="DO47" s="878" t="n"/>
      <c r="DP47" s="878" t="n"/>
      <c r="DQ47" s="878" t="n"/>
      <c r="DR47" s="878" t="n"/>
      <c r="DS47" s="878" t="n"/>
      <c r="DT47" s="878" t="n"/>
      <c r="DU47" s="878" t="n"/>
      <c r="DV47" s="878" t="n"/>
      <c r="DW47" s="878" t="n"/>
      <c r="DX47" s="878" t="n"/>
      <c r="DY47" s="878" t="n"/>
      <c r="DZ47" s="878" t="n"/>
      <c r="EA47" s="878" t="n"/>
      <c r="EB47" s="878" t="n"/>
      <c r="EC47" s="878" t="n"/>
      <c r="ED47" s="878" t="n"/>
      <c r="EE47" s="878" t="n"/>
      <c r="EF47" s="878" t="n"/>
      <c r="EG47" s="878" t="n"/>
      <c r="EH47" s="878" t="n"/>
      <c r="EI47" s="878" t="n"/>
      <c r="EJ47" s="878" t="n"/>
      <c r="EK47" s="878" t="n"/>
      <c r="EL47" s="878" t="n"/>
      <c r="EM47" s="878" t="n"/>
      <c r="EN47" s="878" t="n"/>
      <c r="EO47" s="878" t="n"/>
      <c r="EP47" s="878" t="n"/>
      <c r="EQ47" s="878" t="n"/>
      <c r="ER47" s="878" t="n"/>
      <c r="ES47" s="878" t="n"/>
      <c r="ET47" s="878" t="n"/>
      <c r="EU47" s="878" t="n"/>
      <c r="EV47" s="878" t="n"/>
      <c r="EW47" s="878" t="n"/>
      <c r="EX47" s="878" t="n"/>
      <c r="EY47" s="878" t="n"/>
      <c r="EZ47" s="878" t="n"/>
      <c r="FA47" s="878" t="n"/>
      <c r="FB47" s="878" t="n"/>
      <c r="FC47" s="878" t="n"/>
      <c r="FD47" s="878" t="n"/>
      <c r="FE47" s="878" t="n"/>
      <c r="FF47" s="878" t="n"/>
      <c r="FG47" s="878" t="n"/>
      <c r="FH47" s="878" t="n"/>
      <c r="FI47" s="878" t="n"/>
      <c r="FJ47" s="878" t="n"/>
      <c r="FK47" s="878" t="n"/>
      <c r="FL47" s="878" t="n"/>
      <c r="FM47" s="878" t="n"/>
      <c r="FN47" s="878" t="n"/>
      <c r="FO47" s="878" t="n"/>
      <c r="FP47" s="878" t="n"/>
      <c r="FQ47" s="878" t="n"/>
      <c r="FR47" s="878" t="n"/>
      <c r="FS47" s="878" t="n"/>
      <c r="FT47" s="878" t="n"/>
      <c r="FU47" s="878" t="n"/>
      <c r="FV47" s="878" t="n"/>
      <c r="FW47" s="878" t="n"/>
      <c r="FX47" s="878" t="n"/>
      <c r="FY47" s="878" t="n"/>
      <c r="FZ47" s="878" t="n"/>
      <c r="GA47" s="878" t="n"/>
      <c r="GB47" s="878" t="n"/>
      <c r="GC47" s="878" t="n"/>
      <c r="GD47" s="878" t="n"/>
      <c r="GE47" s="878" t="n"/>
      <c r="GF47" s="878" t="n"/>
    </row>
    <row r="48" ht="14.1" customFormat="1" customHeight="1" s="872">
      <c r="A48" s="180" t="n"/>
      <c r="B48" s="58" t="n"/>
      <c r="C48" s="55">
        <f>E48*$D$5</f>
        <v/>
      </c>
      <c r="D48" s="145" t="n"/>
      <c r="E48" s="55">
        <f>SUM(G48:GF48)</f>
        <v/>
      </c>
      <c r="F48" s="873" t="n"/>
      <c r="G48" s="874" t="n"/>
      <c r="H48" s="874" t="n"/>
      <c r="I48" s="874" t="n"/>
      <c r="J48" s="874" t="n"/>
      <c r="K48" s="874" t="n"/>
      <c r="L48" s="874" t="n"/>
      <c r="M48" s="876" t="n"/>
      <c r="N48" s="876" t="n"/>
      <c r="O48" s="876" t="n"/>
      <c r="P48" s="876" t="n"/>
      <c r="Q48" s="876" t="n"/>
      <c r="R48" s="876" t="n"/>
      <c r="S48" s="876" t="n"/>
      <c r="T48" s="876" t="n"/>
      <c r="U48" s="876" t="n"/>
      <c r="V48" s="876" t="n"/>
      <c r="W48" s="876" t="n"/>
      <c r="X48" s="876" t="n"/>
      <c r="Y48" s="876" t="n"/>
      <c r="Z48" s="876" t="n"/>
      <c r="AA48" s="876" t="n"/>
      <c r="AB48" s="876" t="n"/>
      <c r="AC48" s="876" t="n"/>
      <c r="AD48" s="876" t="n"/>
      <c r="AE48" s="876" t="n"/>
      <c r="AF48" s="876" t="n"/>
      <c r="AG48" s="876" t="n"/>
      <c r="AH48" s="876" t="n"/>
      <c r="AI48" s="877" t="n"/>
      <c r="AJ48" s="877" t="n"/>
      <c r="AK48" s="877" t="n"/>
      <c r="AL48" s="877" t="n"/>
      <c r="AM48" s="876" t="n"/>
      <c r="AN48" s="876" t="n"/>
      <c r="AO48" s="876" t="n"/>
      <c r="AP48" s="876" t="n"/>
      <c r="AQ48" s="876" t="n"/>
      <c r="AR48" s="876" t="n"/>
      <c r="AS48" s="876" t="n"/>
      <c r="AT48" s="876" t="n"/>
      <c r="AU48" s="876" t="n"/>
      <c r="AV48" s="876" t="n"/>
      <c r="AW48" s="876" t="n"/>
      <c r="AX48" s="876" t="n"/>
      <c r="AY48" s="876" t="n"/>
      <c r="AZ48" s="876" t="n"/>
      <c r="BA48" s="876" t="n"/>
      <c r="BB48" s="876" t="n"/>
      <c r="BC48" s="876" t="n"/>
      <c r="BD48" s="876" t="n"/>
      <c r="BE48" s="876" t="n"/>
      <c r="BF48" s="876" t="n"/>
      <c r="BG48" s="876" t="n"/>
      <c r="BH48" s="876" t="n"/>
      <c r="BI48" s="878" t="n"/>
      <c r="BJ48" s="878" t="n"/>
      <c r="BK48" s="878" t="n"/>
      <c r="BL48" s="878" t="n"/>
      <c r="BM48" s="878" t="n"/>
      <c r="BN48" s="878" t="n"/>
      <c r="BO48" s="878" t="n"/>
      <c r="BP48" s="878" t="n"/>
      <c r="BQ48" s="878" t="n"/>
      <c r="BR48" s="878" t="n"/>
      <c r="BS48" s="878" t="n"/>
      <c r="BT48" s="878" t="n"/>
      <c r="BU48" s="878" t="n"/>
      <c r="BV48" s="878" t="n"/>
      <c r="BW48" s="878" t="n"/>
      <c r="BX48" s="878" t="n"/>
      <c r="BY48" s="878" t="n"/>
      <c r="BZ48" s="878" t="n"/>
      <c r="CA48" s="878" t="n"/>
      <c r="CB48" s="878" t="n"/>
      <c r="CC48" s="878" t="n"/>
      <c r="CD48" s="878" t="n"/>
      <c r="CE48" s="878" t="n"/>
      <c r="CF48" s="878" t="n"/>
      <c r="CG48" s="878" t="n"/>
      <c r="CH48" s="878" t="n"/>
      <c r="CI48" s="878" t="n"/>
      <c r="CJ48" s="878" t="n"/>
      <c r="CK48" s="878" t="n"/>
      <c r="CL48" s="878" t="n"/>
      <c r="CM48" s="878" t="n"/>
      <c r="CN48" s="878" t="n"/>
      <c r="CO48" s="878" t="n"/>
      <c r="CP48" s="878" t="n"/>
      <c r="CQ48" s="878" t="n"/>
      <c r="CR48" s="878" t="n"/>
      <c r="CS48" s="878" t="n"/>
      <c r="CT48" s="878" t="n"/>
      <c r="CU48" s="878" t="n"/>
      <c r="CV48" s="878" t="n"/>
      <c r="CW48" s="878" t="n"/>
      <c r="CX48" s="878" t="n"/>
      <c r="CY48" s="878" t="n"/>
      <c r="CZ48" s="878" t="n"/>
      <c r="DA48" s="878" t="n"/>
      <c r="DB48" s="878" t="n"/>
      <c r="DC48" s="878" t="n"/>
      <c r="DD48" s="878" t="n"/>
      <c r="DE48" s="878" t="n"/>
      <c r="DF48" s="878" t="n"/>
      <c r="DG48" s="878" t="n"/>
      <c r="DH48" s="878" t="n"/>
      <c r="DI48" s="878" t="n"/>
      <c r="DJ48" s="878" t="n"/>
      <c r="DK48" s="878" t="n"/>
      <c r="DL48" s="878" t="n"/>
      <c r="DM48" s="878" t="n"/>
      <c r="DN48" s="878" t="n"/>
      <c r="DO48" s="878" t="n"/>
      <c r="DP48" s="878" t="n"/>
      <c r="DQ48" s="878" t="n"/>
      <c r="DR48" s="878" t="n"/>
      <c r="DS48" s="878" t="n"/>
      <c r="DT48" s="878" t="n"/>
      <c r="DU48" s="878" t="n"/>
      <c r="DV48" s="878" t="n"/>
      <c r="DW48" s="878" t="n"/>
      <c r="DX48" s="878" t="n"/>
      <c r="DY48" s="878" t="n"/>
      <c r="DZ48" s="878" t="n"/>
      <c r="EA48" s="878" t="n"/>
      <c r="EB48" s="878" t="n"/>
      <c r="EC48" s="878" t="n"/>
      <c r="ED48" s="878" t="n"/>
      <c r="EE48" s="878" t="n"/>
      <c r="EF48" s="878" t="n"/>
      <c r="EG48" s="878" t="n"/>
      <c r="EH48" s="878" t="n"/>
      <c r="EI48" s="878" t="n"/>
      <c r="EJ48" s="878" t="n"/>
      <c r="EK48" s="878" t="n"/>
      <c r="EL48" s="878" t="n"/>
      <c r="EM48" s="878" t="n"/>
      <c r="EN48" s="878" t="n"/>
      <c r="EO48" s="878" t="n"/>
      <c r="EP48" s="878" t="n"/>
      <c r="EQ48" s="878" t="n"/>
      <c r="ER48" s="878" t="n"/>
      <c r="ES48" s="878" t="n"/>
      <c r="ET48" s="878" t="n"/>
      <c r="EU48" s="878" t="n"/>
      <c r="EV48" s="878" t="n"/>
      <c r="EW48" s="878" t="n"/>
      <c r="EX48" s="878" t="n"/>
      <c r="EY48" s="878" t="n"/>
      <c r="EZ48" s="878" t="n"/>
      <c r="FA48" s="878" t="n"/>
      <c r="FB48" s="878" t="n"/>
      <c r="FC48" s="878" t="n"/>
      <c r="FD48" s="878" t="n"/>
      <c r="FE48" s="878" t="n"/>
      <c r="FF48" s="878" t="n"/>
      <c r="FG48" s="878" t="n"/>
      <c r="FH48" s="878" t="n"/>
      <c r="FI48" s="878" t="n"/>
      <c r="FJ48" s="878" t="n"/>
      <c r="FK48" s="878" t="n"/>
      <c r="FL48" s="878" t="n"/>
      <c r="FM48" s="878" t="n"/>
      <c r="FN48" s="878" t="n"/>
      <c r="FO48" s="878" t="n"/>
      <c r="FP48" s="878" t="n"/>
      <c r="FQ48" s="878" t="n"/>
      <c r="FR48" s="878" t="n"/>
      <c r="FS48" s="878" t="n"/>
      <c r="FT48" s="878" t="n"/>
      <c r="FU48" s="878" t="n"/>
      <c r="FV48" s="878" t="n"/>
      <c r="FW48" s="878" t="n"/>
      <c r="FX48" s="878" t="n"/>
      <c r="FY48" s="878" t="n"/>
      <c r="FZ48" s="878" t="n"/>
      <c r="GA48" s="878" t="n"/>
      <c r="GB48" s="878" t="n"/>
      <c r="GC48" s="878" t="n"/>
      <c r="GD48" s="878" t="n"/>
      <c r="GE48" s="878" t="n"/>
      <c r="GF48" s="878" t="n"/>
    </row>
    <row r="49" ht="17.45" customFormat="1" customHeight="1" s="872">
      <c r="A49" s="180" t="n"/>
      <c r="B49" s="58" t="n"/>
      <c r="C49" s="55">
        <f>E49*$D$5</f>
        <v/>
      </c>
      <c r="D49" s="880" t="n"/>
      <c r="E49" s="55">
        <f>SUM(G49:GF49)</f>
        <v/>
      </c>
      <c r="F49" s="873" t="n"/>
      <c r="G49" s="874" t="n"/>
      <c r="H49" s="874" t="n"/>
      <c r="I49" s="874" t="n"/>
      <c r="J49" s="874" t="n"/>
      <c r="K49" s="874" t="n"/>
      <c r="L49" s="874" t="n"/>
      <c r="M49" s="876" t="n"/>
      <c r="N49" s="876" t="n"/>
      <c r="O49" s="876" t="n"/>
      <c r="P49" s="876" t="n"/>
      <c r="Q49" s="876" t="n"/>
      <c r="R49" s="876" t="n"/>
      <c r="S49" s="876" t="n"/>
      <c r="T49" s="876" t="n"/>
      <c r="U49" s="876" t="n"/>
      <c r="V49" s="876" t="n"/>
      <c r="W49" s="876" t="n"/>
      <c r="X49" s="876" t="n"/>
      <c r="Y49" s="876" t="n"/>
      <c r="Z49" s="876" t="n"/>
      <c r="AA49" s="876" t="n"/>
      <c r="AB49" s="876" t="n"/>
      <c r="AC49" s="876" t="n"/>
      <c r="AD49" s="876" t="n"/>
      <c r="AE49" s="876" t="n"/>
      <c r="AF49" s="876" t="n"/>
      <c r="AG49" s="876" t="n"/>
      <c r="AH49" s="876" t="n"/>
      <c r="AI49" s="877" t="n"/>
      <c r="AJ49" s="876" t="n"/>
      <c r="AK49" s="876" t="n"/>
      <c r="AL49" s="876" t="n"/>
      <c r="AM49" s="877" t="n"/>
      <c r="AN49" s="876" t="n"/>
      <c r="AO49" s="876" t="n"/>
      <c r="AP49" s="876" t="n"/>
      <c r="AQ49" s="876" t="n"/>
      <c r="AR49" s="876" t="n"/>
      <c r="AS49" s="876" t="n"/>
      <c r="AT49" s="876" t="n"/>
      <c r="AU49" s="876" t="n"/>
      <c r="AV49" s="876" t="n"/>
      <c r="AW49" s="876" t="n"/>
      <c r="AX49" s="876" t="n"/>
      <c r="AY49" s="876" t="n"/>
      <c r="AZ49" s="876" t="n"/>
      <c r="BA49" s="876" t="n"/>
      <c r="BB49" s="876" t="n"/>
      <c r="BC49" s="876" t="n"/>
      <c r="BD49" s="876" t="n"/>
      <c r="BE49" s="876" t="n"/>
      <c r="BF49" s="876" t="n"/>
      <c r="BG49" s="876" t="n"/>
      <c r="BH49" s="876" t="n"/>
      <c r="BI49" s="878" t="n"/>
      <c r="BJ49" s="878" t="n"/>
      <c r="BK49" s="878" t="n"/>
      <c r="BL49" s="878" t="n"/>
      <c r="BM49" s="878" t="n"/>
      <c r="BN49" s="878" t="n"/>
      <c r="BO49" s="878" t="n"/>
      <c r="BP49" s="878" t="n"/>
      <c r="BQ49" s="878" t="n"/>
      <c r="BR49" s="878" t="n"/>
      <c r="BS49" s="878" t="n"/>
      <c r="BT49" s="878" t="n"/>
      <c r="BU49" s="878" t="n"/>
      <c r="BV49" s="878" t="n"/>
      <c r="BW49" s="878" t="n"/>
      <c r="BX49" s="878" t="n"/>
      <c r="BY49" s="878" t="n"/>
      <c r="BZ49" s="878" t="n"/>
      <c r="CA49" s="878" t="n"/>
      <c r="CB49" s="878" t="n"/>
      <c r="CC49" s="878" t="n"/>
      <c r="CD49" s="878" t="n"/>
      <c r="CE49" s="878" t="n"/>
      <c r="CF49" s="878" t="n"/>
      <c r="CG49" s="878" t="n"/>
      <c r="CH49" s="878" t="n"/>
      <c r="CI49" s="878" t="n"/>
      <c r="CJ49" s="878" t="n"/>
      <c r="CK49" s="878" t="n"/>
      <c r="CL49" s="878" t="n"/>
      <c r="CM49" s="878" t="n"/>
      <c r="CN49" s="878" t="n"/>
      <c r="CO49" s="878" t="n"/>
      <c r="CP49" s="878" t="n"/>
      <c r="CQ49" s="878" t="n"/>
      <c r="CR49" s="878" t="n"/>
      <c r="CS49" s="878" t="n"/>
      <c r="CT49" s="878" t="n"/>
      <c r="CU49" s="878" t="n"/>
      <c r="CV49" s="878" t="n"/>
      <c r="CW49" s="878" t="n"/>
      <c r="CX49" s="878" t="n"/>
      <c r="CY49" s="878" t="n"/>
      <c r="CZ49" s="878" t="n"/>
      <c r="DA49" s="878" t="n"/>
      <c r="DB49" s="878" t="n"/>
      <c r="DC49" s="878" t="n"/>
      <c r="DD49" s="878" t="n"/>
      <c r="DE49" s="878" t="n"/>
      <c r="DF49" s="878" t="n"/>
      <c r="DG49" s="878" t="n"/>
      <c r="DH49" s="878" t="n"/>
      <c r="DI49" s="878" t="n"/>
      <c r="DJ49" s="878" t="n"/>
      <c r="DK49" s="878" t="n"/>
      <c r="DL49" s="878" t="n"/>
      <c r="DM49" s="878" t="n"/>
      <c r="DN49" s="878" t="n"/>
      <c r="DO49" s="878" t="n"/>
      <c r="DP49" s="878" t="n"/>
      <c r="DQ49" s="878" t="n"/>
      <c r="DR49" s="878" t="n"/>
      <c r="DS49" s="878" t="n"/>
      <c r="DT49" s="878" t="n"/>
      <c r="DU49" s="878" t="n"/>
      <c r="DV49" s="878" t="n"/>
      <c r="DW49" s="878" t="n"/>
      <c r="DX49" s="878" t="n"/>
      <c r="DY49" s="878" t="n"/>
      <c r="DZ49" s="878" t="n"/>
      <c r="EA49" s="878" t="n"/>
      <c r="EB49" s="878" t="n"/>
      <c r="EC49" s="878" t="n"/>
      <c r="ED49" s="878" t="n"/>
      <c r="EE49" s="878" t="n"/>
      <c r="EF49" s="878" t="n"/>
      <c r="EG49" s="878" t="n"/>
      <c r="EH49" s="878" t="n"/>
      <c r="EI49" s="878" t="n"/>
      <c r="EJ49" s="878" t="n"/>
      <c r="EK49" s="878" t="n"/>
      <c r="EL49" s="878" t="n"/>
      <c r="EM49" s="878" t="n"/>
      <c r="EN49" s="878" t="n"/>
      <c r="EO49" s="878" t="n"/>
      <c r="EP49" s="878" t="n"/>
      <c r="EQ49" s="878" t="n"/>
      <c r="ER49" s="878" t="n"/>
      <c r="ES49" s="878" t="n"/>
      <c r="ET49" s="878" t="n"/>
      <c r="EU49" s="878" t="n"/>
      <c r="EV49" s="878" t="n"/>
      <c r="EW49" s="878" t="n"/>
      <c r="EX49" s="878" t="n"/>
      <c r="EY49" s="878" t="n"/>
      <c r="EZ49" s="878" t="n"/>
      <c r="FA49" s="878" t="n"/>
      <c r="FB49" s="878" t="n"/>
      <c r="FC49" s="878" t="n"/>
      <c r="FD49" s="878" t="n"/>
      <c r="FE49" s="878" t="n"/>
      <c r="FF49" s="878" t="n"/>
      <c r="FG49" s="878" t="n"/>
      <c r="FH49" s="878" t="n"/>
      <c r="FI49" s="878" t="n"/>
      <c r="FJ49" s="878" t="n"/>
      <c r="FK49" s="878" t="n"/>
      <c r="FL49" s="878" t="n"/>
      <c r="FM49" s="878" t="n"/>
      <c r="FN49" s="878" t="n"/>
      <c r="FO49" s="878" t="n"/>
      <c r="FP49" s="878" t="n"/>
      <c r="FQ49" s="878" t="n"/>
      <c r="FR49" s="878" t="n"/>
      <c r="FS49" s="878" t="n"/>
      <c r="FT49" s="878" t="n"/>
      <c r="FU49" s="878" t="n"/>
      <c r="FV49" s="878" t="n"/>
      <c r="FW49" s="878" t="n"/>
      <c r="FX49" s="878" t="n"/>
      <c r="FY49" s="878" t="n"/>
      <c r="FZ49" s="878" t="n"/>
      <c r="GA49" s="878" t="n"/>
      <c r="GB49" s="878" t="n"/>
      <c r="GC49" s="878" t="n"/>
      <c r="GD49" s="878" t="n"/>
      <c r="GE49" s="878" t="n"/>
      <c r="GF49" s="878" t="n"/>
    </row>
    <row r="50" customFormat="1" s="872">
      <c r="A50" s="180" t="n"/>
      <c r="B50" s="58" t="n"/>
      <c r="C50" s="100">
        <f>E50*$D$5</f>
        <v/>
      </c>
      <c r="D50" s="146" t="n"/>
      <c r="E50" s="100">
        <f>SUM(G50:GF50)</f>
        <v/>
      </c>
      <c r="F50" s="873" t="n"/>
      <c r="G50" s="874" t="n"/>
      <c r="H50" s="874" t="n"/>
      <c r="I50" s="875" t="n"/>
      <c r="J50" s="874" t="n"/>
      <c r="K50" s="875" t="n"/>
      <c r="L50" s="875" t="n"/>
      <c r="M50" s="876" t="n"/>
      <c r="N50" s="876" t="n"/>
      <c r="O50" s="876" t="n"/>
      <c r="P50" s="876" t="n"/>
      <c r="Q50" s="876" t="n"/>
      <c r="R50" s="876" t="n"/>
      <c r="S50" s="876" t="n"/>
      <c r="T50" s="876" t="n"/>
      <c r="U50" s="876" t="n"/>
      <c r="V50" s="876" t="n"/>
      <c r="W50" s="876" t="n"/>
      <c r="X50" s="876" t="n"/>
      <c r="Y50" s="876" t="n"/>
      <c r="Z50" s="876" t="n"/>
      <c r="AA50" s="876" t="n"/>
      <c r="AB50" s="876" t="n"/>
      <c r="AC50" s="876" t="n"/>
      <c r="AD50" s="876" t="n"/>
      <c r="AE50" s="876" t="n"/>
      <c r="AF50" s="876" t="n"/>
      <c r="AG50" s="876" t="n"/>
      <c r="AH50" s="876" t="n"/>
      <c r="AI50" s="876" t="n"/>
      <c r="AJ50" s="876" t="n"/>
      <c r="AK50" s="876" t="n"/>
      <c r="AL50" s="876" t="n"/>
      <c r="AM50" s="876" t="n"/>
      <c r="AN50" s="876" t="n"/>
      <c r="AO50" s="876" t="n"/>
      <c r="AP50" s="876" t="n"/>
      <c r="AQ50" s="876" t="n"/>
      <c r="AR50" s="876" t="n"/>
      <c r="AS50" s="876" t="n"/>
      <c r="AT50" s="876" t="n"/>
      <c r="AU50" s="876" t="n"/>
      <c r="AV50" s="876" t="n"/>
      <c r="AW50" s="876" t="n"/>
      <c r="AX50" s="876" t="n"/>
      <c r="AY50" s="876" t="n"/>
      <c r="AZ50" s="876" t="n"/>
      <c r="BA50" s="876" t="n"/>
      <c r="BB50" s="876" t="n"/>
      <c r="BC50" s="876" t="n"/>
      <c r="BD50" s="876" t="n"/>
      <c r="BE50" s="876" t="n"/>
      <c r="BF50" s="876" t="n"/>
      <c r="BG50" s="876" t="n"/>
      <c r="BH50" s="876" t="n"/>
      <c r="BI50" s="878" t="n"/>
      <c r="BJ50" s="878" t="n"/>
      <c r="BK50" s="878" t="n"/>
      <c r="BL50" s="878" t="n"/>
      <c r="BM50" s="878" t="n"/>
      <c r="BN50" s="878" t="n"/>
      <c r="BO50" s="878" t="n"/>
      <c r="BP50" s="878" t="n"/>
      <c r="BQ50" s="878" t="n"/>
      <c r="BR50" s="878" t="n"/>
      <c r="BS50" s="878" t="n"/>
      <c r="BT50" s="878" t="n"/>
      <c r="BU50" s="878" t="n"/>
      <c r="BV50" s="878" t="n"/>
      <c r="BW50" s="878" t="n"/>
      <c r="BX50" s="878" t="n"/>
      <c r="BY50" s="878" t="n"/>
      <c r="BZ50" s="878" t="n"/>
      <c r="CA50" s="878" t="n"/>
      <c r="CB50" s="878" t="n"/>
      <c r="CC50" s="878" t="n"/>
      <c r="CD50" s="878" t="n"/>
      <c r="CE50" s="878" t="n"/>
      <c r="CF50" s="878" t="n"/>
      <c r="CG50" s="878" t="n"/>
      <c r="CH50" s="878" t="n"/>
      <c r="CI50" s="878" t="n"/>
      <c r="CJ50" s="878" t="n"/>
      <c r="CK50" s="878" t="n"/>
      <c r="CL50" s="878" t="n"/>
      <c r="CM50" s="878" t="n"/>
      <c r="CN50" s="878" t="n"/>
      <c r="CO50" s="878" t="n"/>
      <c r="CP50" s="878" t="n"/>
      <c r="CQ50" s="878" t="n"/>
      <c r="CR50" s="878" t="n"/>
      <c r="CS50" s="878" t="n"/>
      <c r="CT50" s="878" t="n"/>
      <c r="CU50" s="878" t="n"/>
      <c r="CV50" s="878" t="n"/>
      <c r="CW50" s="878" t="n"/>
      <c r="CX50" s="878" t="n"/>
      <c r="CY50" s="878" t="n"/>
      <c r="CZ50" s="878" t="n"/>
      <c r="DA50" s="878" t="n"/>
      <c r="DB50" s="878" t="n"/>
      <c r="DC50" s="878" t="n"/>
      <c r="DD50" s="878" t="n"/>
      <c r="DE50" s="878" t="n"/>
      <c r="DF50" s="878" t="n"/>
      <c r="DG50" s="878" t="n"/>
      <c r="DH50" s="878" t="n"/>
      <c r="DI50" s="878" t="n"/>
      <c r="DJ50" s="878" t="n"/>
      <c r="DK50" s="878" t="n"/>
      <c r="DL50" s="878" t="n"/>
      <c r="DM50" s="878" t="n"/>
      <c r="DN50" s="878" t="n"/>
      <c r="DO50" s="878" t="n"/>
      <c r="DP50" s="878" t="n"/>
      <c r="DQ50" s="878" t="n"/>
      <c r="DR50" s="878" t="n"/>
      <c r="DS50" s="878" t="n"/>
      <c r="DT50" s="878" t="n"/>
      <c r="DU50" s="878" t="n"/>
      <c r="DV50" s="878" t="n"/>
      <c r="DW50" s="878" t="n"/>
      <c r="DX50" s="878" t="n"/>
      <c r="DY50" s="878" t="n"/>
      <c r="DZ50" s="878" t="n"/>
      <c r="EA50" s="878" t="n"/>
      <c r="EB50" s="878" t="n"/>
      <c r="EC50" s="878" t="n"/>
      <c r="ED50" s="878" t="n"/>
      <c r="EE50" s="878" t="n"/>
      <c r="EF50" s="878" t="n"/>
      <c r="EG50" s="878" t="n"/>
      <c r="EH50" s="878" t="n"/>
      <c r="EI50" s="878" t="n"/>
      <c r="EJ50" s="878" t="n"/>
      <c r="EK50" s="878" t="n"/>
      <c r="EL50" s="878" t="n"/>
      <c r="EM50" s="878" t="n"/>
      <c r="EN50" s="878" t="n"/>
      <c r="EO50" s="878" t="n"/>
      <c r="EP50" s="878" t="n"/>
      <c r="EQ50" s="878" t="n"/>
      <c r="ER50" s="878" t="n"/>
      <c r="ES50" s="878" t="n"/>
      <c r="ET50" s="878" t="n"/>
      <c r="EU50" s="878" t="n"/>
      <c r="EV50" s="878" t="n"/>
      <c r="EW50" s="878" t="n"/>
      <c r="EX50" s="878" t="n"/>
      <c r="EY50" s="878" t="n"/>
      <c r="EZ50" s="878" t="n"/>
      <c r="FA50" s="878" t="n"/>
      <c r="FB50" s="878" t="n"/>
      <c r="FC50" s="878" t="n"/>
      <c r="FD50" s="878" t="n"/>
      <c r="FE50" s="878" t="n"/>
      <c r="FF50" s="878" t="n"/>
      <c r="FG50" s="878" t="n"/>
      <c r="FH50" s="878" t="n"/>
      <c r="FI50" s="878" t="n"/>
      <c r="FJ50" s="878" t="n"/>
      <c r="FK50" s="878" t="n"/>
      <c r="FL50" s="878" t="n"/>
      <c r="FM50" s="878" t="n"/>
      <c r="FN50" s="878" t="n"/>
      <c r="FO50" s="878" t="n"/>
      <c r="FP50" s="878" t="n"/>
      <c r="FQ50" s="878" t="n"/>
      <c r="FR50" s="878" t="n"/>
      <c r="FS50" s="878" t="n"/>
      <c r="FT50" s="878" t="n"/>
      <c r="FU50" s="878" t="n"/>
      <c r="FV50" s="878" t="n"/>
      <c r="FW50" s="878" t="n"/>
      <c r="FX50" s="878" t="n"/>
      <c r="FY50" s="878" t="n"/>
      <c r="FZ50" s="878" t="n"/>
      <c r="GA50" s="878" t="n"/>
      <c r="GB50" s="878" t="n"/>
      <c r="GC50" s="878" t="n"/>
      <c r="GD50" s="878" t="n"/>
      <c r="GE50" s="878" t="n"/>
      <c r="GF50" s="878" t="n"/>
    </row>
    <row r="51" customFormat="1" s="872">
      <c r="A51" s="180" t="n"/>
      <c r="B51" s="58" t="n"/>
      <c r="C51" s="100">
        <f>E51*$D$5</f>
        <v/>
      </c>
      <c r="D51" s="145" t="n"/>
      <c r="E51" s="100">
        <f>SUM(G51:GF51)</f>
        <v/>
      </c>
      <c r="F51" s="873" t="n"/>
      <c r="G51" s="874" t="n"/>
      <c r="H51" s="874" t="n"/>
      <c r="I51" s="875" t="n"/>
      <c r="J51" s="874" t="n"/>
      <c r="K51" s="875" t="n"/>
      <c r="L51" s="875" t="n"/>
      <c r="M51" s="876" t="n"/>
      <c r="N51" s="876" t="n"/>
      <c r="O51" s="876" t="n"/>
      <c r="P51" s="876" t="n"/>
      <c r="Q51" s="876" t="n"/>
      <c r="R51" s="876" t="n"/>
      <c r="S51" s="876" t="n"/>
      <c r="T51" s="876" t="n"/>
      <c r="U51" s="876" t="n"/>
      <c r="V51" s="876" t="n"/>
      <c r="W51" s="876" t="n"/>
      <c r="X51" s="876" t="n"/>
      <c r="Y51" s="876" t="n"/>
      <c r="Z51" s="876" t="n"/>
      <c r="AA51" s="876" t="n"/>
      <c r="AB51" s="876" t="n"/>
      <c r="AC51" s="876" t="n"/>
      <c r="AD51" s="876" t="n"/>
      <c r="AE51" s="876" t="n"/>
      <c r="AF51" s="876" t="n"/>
      <c r="AG51" s="876" t="n"/>
      <c r="AH51" s="876" t="n"/>
      <c r="AI51" s="876" t="n"/>
      <c r="AJ51" s="876" t="n"/>
      <c r="AK51" s="876" t="n"/>
      <c r="AL51" s="876" t="n"/>
      <c r="AM51" s="876" t="n"/>
      <c r="AN51" s="876" t="n"/>
      <c r="AO51" s="876" t="n"/>
      <c r="AP51" s="876" t="n"/>
      <c r="AQ51" s="876" t="n"/>
      <c r="AR51" s="876" t="n"/>
      <c r="AS51" s="876" t="n"/>
      <c r="AT51" s="876" t="n"/>
      <c r="AU51" s="876" t="n"/>
      <c r="AV51" s="876" t="n"/>
      <c r="AW51" s="876" t="n"/>
      <c r="AX51" s="876" t="n"/>
      <c r="AY51" s="876" t="n"/>
      <c r="AZ51" s="876" t="n"/>
      <c r="BA51" s="876" t="n"/>
      <c r="BB51" s="876" t="n"/>
      <c r="BC51" s="876" t="n"/>
      <c r="BD51" s="876" t="n"/>
      <c r="BE51" s="876" t="n"/>
      <c r="BF51" s="876" t="n"/>
      <c r="BG51" s="876" t="n"/>
      <c r="BH51" s="876" t="n"/>
      <c r="BI51" s="878" t="n"/>
      <c r="BJ51" s="878" t="n"/>
      <c r="BK51" s="878" t="n"/>
      <c r="BL51" s="878" t="n"/>
      <c r="BM51" s="878" t="n"/>
      <c r="BN51" s="878" t="n"/>
      <c r="BO51" s="878" t="n"/>
      <c r="BP51" s="878" t="n"/>
      <c r="BQ51" s="878" t="n"/>
      <c r="BR51" s="878" t="n"/>
      <c r="BS51" s="878" t="n"/>
      <c r="BT51" s="878" t="n"/>
      <c r="BU51" s="878" t="n"/>
      <c r="BV51" s="878" t="n"/>
      <c r="BW51" s="878" t="n"/>
      <c r="BX51" s="878" t="n"/>
      <c r="BY51" s="878" t="n"/>
      <c r="BZ51" s="878" t="n"/>
      <c r="CA51" s="878" t="n"/>
      <c r="CB51" s="878" t="n"/>
      <c r="CC51" s="878" t="n"/>
      <c r="CD51" s="878" t="n"/>
      <c r="CE51" s="878" t="n"/>
      <c r="CF51" s="878" t="n"/>
      <c r="CG51" s="878" t="n"/>
      <c r="CH51" s="878" t="n"/>
      <c r="CI51" s="878" t="n"/>
      <c r="CJ51" s="878" t="n"/>
      <c r="CK51" s="878" t="n"/>
      <c r="CL51" s="878" t="n"/>
      <c r="CM51" s="878" t="n"/>
      <c r="CN51" s="878" t="n"/>
      <c r="CO51" s="878" t="n"/>
      <c r="CP51" s="878" t="n"/>
      <c r="CQ51" s="878" t="n"/>
      <c r="CR51" s="878" t="n"/>
      <c r="CS51" s="878" t="n"/>
      <c r="CT51" s="878" t="n"/>
      <c r="CU51" s="878" t="n"/>
      <c r="CV51" s="878" t="n"/>
      <c r="CW51" s="878" t="n"/>
      <c r="CX51" s="878" t="n"/>
      <c r="CY51" s="878" t="n"/>
      <c r="CZ51" s="878" t="n"/>
      <c r="DA51" s="878" t="n"/>
      <c r="DB51" s="878" t="n"/>
      <c r="DC51" s="878" t="n"/>
      <c r="DD51" s="878" t="n"/>
      <c r="DE51" s="878" t="n"/>
      <c r="DF51" s="878" t="n"/>
      <c r="DG51" s="878" t="n"/>
      <c r="DH51" s="878" t="n"/>
      <c r="DI51" s="878" t="n"/>
      <c r="DJ51" s="878" t="n"/>
      <c r="DK51" s="878" t="n"/>
      <c r="DL51" s="878" t="n"/>
      <c r="DM51" s="878" t="n"/>
      <c r="DN51" s="878" t="n"/>
      <c r="DO51" s="878" t="n"/>
      <c r="DP51" s="878" t="n"/>
      <c r="DQ51" s="878" t="n"/>
      <c r="DR51" s="878" t="n"/>
      <c r="DS51" s="878" t="n"/>
      <c r="DT51" s="878" t="n"/>
      <c r="DU51" s="878" t="n"/>
      <c r="DV51" s="878" t="n"/>
      <c r="DW51" s="878" t="n"/>
      <c r="DX51" s="878" t="n"/>
      <c r="DY51" s="878" t="n"/>
      <c r="DZ51" s="878" t="n"/>
      <c r="EA51" s="878" t="n"/>
      <c r="EB51" s="878" t="n"/>
      <c r="EC51" s="878" t="n"/>
      <c r="ED51" s="878" t="n"/>
      <c r="EE51" s="878" t="n"/>
      <c r="EF51" s="878" t="n"/>
      <c r="EG51" s="878" t="n"/>
      <c r="EH51" s="878" t="n"/>
      <c r="EI51" s="878" t="n"/>
      <c r="EJ51" s="878" t="n"/>
      <c r="EK51" s="878" t="n"/>
      <c r="EL51" s="878" t="n"/>
      <c r="EM51" s="878" t="n"/>
      <c r="EN51" s="878" t="n"/>
      <c r="EO51" s="878" t="n"/>
      <c r="EP51" s="878" t="n"/>
      <c r="EQ51" s="878" t="n"/>
      <c r="ER51" s="878" t="n"/>
      <c r="ES51" s="878" t="n"/>
      <c r="ET51" s="878" t="n"/>
      <c r="EU51" s="878" t="n"/>
      <c r="EV51" s="878" t="n"/>
      <c r="EW51" s="878" t="n"/>
      <c r="EX51" s="878" t="n"/>
      <c r="EY51" s="878" t="n"/>
      <c r="EZ51" s="878" t="n"/>
      <c r="FA51" s="878" t="n"/>
      <c r="FB51" s="878" t="n"/>
      <c r="FC51" s="878" t="n"/>
      <c r="FD51" s="878" t="n"/>
      <c r="FE51" s="878" t="n"/>
      <c r="FF51" s="878" t="n"/>
      <c r="FG51" s="878" t="n"/>
      <c r="FH51" s="878" t="n"/>
      <c r="FI51" s="878" t="n"/>
      <c r="FJ51" s="878" t="n"/>
      <c r="FK51" s="878" t="n"/>
      <c r="FL51" s="878" t="n"/>
      <c r="FM51" s="878" t="n"/>
      <c r="FN51" s="878" t="n"/>
      <c r="FO51" s="878" t="n"/>
      <c r="FP51" s="878" t="n"/>
      <c r="FQ51" s="878" t="n"/>
      <c r="FR51" s="878" t="n"/>
      <c r="FS51" s="878" t="n"/>
      <c r="FT51" s="878" t="n"/>
      <c r="FU51" s="878" t="n"/>
      <c r="FV51" s="878" t="n"/>
      <c r="FW51" s="878" t="n"/>
      <c r="FX51" s="878" t="n"/>
      <c r="FY51" s="878" t="n"/>
      <c r="FZ51" s="878" t="n"/>
      <c r="GA51" s="878" t="n"/>
      <c r="GB51" s="878" t="n"/>
      <c r="GC51" s="878" t="n"/>
      <c r="GD51" s="878" t="n"/>
      <c r="GE51" s="878" t="n"/>
      <c r="GF51" s="878" t="n"/>
    </row>
    <row r="52" customFormat="1" s="872">
      <c r="A52" s="180" t="n"/>
      <c r="B52" s="58" t="n"/>
      <c r="C52" s="100">
        <f>E52*$D$5</f>
        <v/>
      </c>
      <c r="D52" s="145" t="n"/>
      <c r="E52" s="100">
        <f>SUM(G52:GF52)</f>
        <v/>
      </c>
      <c r="F52" s="873" t="n"/>
      <c r="G52" s="874" t="n"/>
      <c r="H52" s="874" t="n"/>
      <c r="I52" s="875" t="n"/>
      <c r="J52" s="874" t="n"/>
      <c r="K52" s="875" t="n"/>
      <c r="L52" s="875" t="n"/>
      <c r="M52" s="876" t="n"/>
      <c r="N52" s="876" t="n"/>
      <c r="O52" s="876" t="n"/>
      <c r="P52" s="876" t="n"/>
      <c r="Q52" s="876" t="n"/>
      <c r="R52" s="876" t="n"/>
      <c r="S52" s="876" t="n"/>
      <c r="T52" s="876" t="n"/>
      <c r="U52" s="876" t="n"/>
      <c r="V52" s="876" t="n"/>
      <c r="W52" s="876" t="n"/>
      <c r="X52" s="876" t="n"/>
      <c r="Y52" s="876" t="n"/>
      <c r="Z52" s="876" t="n"/>
      <c r="AA52" s="876" t="n"/>
      <c r="AB52" s="876" t="n"/>
      <c r="AC52" s="876" t="n"/>
      <c r="AD52" s="876" t="n"/>
      <c r="AE52" s="876" t="n"/>
      <c r="AF52" s="876" t="n"/>
      <c r="AG52" s="876" t="n"/>
      <c r="AH52" s="876" t="n"/>
      <c r="AI52" s="876" t="n"/>
      <c r="AJ52" s="876" t="n"/>
      <c r="AK52" s="876" t="n"/>
      <c r="AL52" s="876" t="n"/>
      <c r="AM52" s="876" t="n"/>
      <c r="AN52" s="876" t="n"/>
      <c r="AO52" s="876" t="n"/>
      <c r="AP52" s="876" t="n"/>
      <c r="AQ52" s="876" t="n"/>
      <c r="AR52" s="876" t="n"/>
      <c r="AS52" s="876" t="n"/>
      <c r="AT52" s="876" t="n"/>
      <c r="AU52" s="876" t="n"/>
      <c r="AV52" s="876" t="n"/>
      <c r="AW52" s="876" t="n"/>
      <c r="AX52" s="876" t="n"/>
      <c r="AY52" s="876" t="n"/>
      <c r="AZ52" s="876" t="n"/>
      <c r="BA52" s="876" t="n"/>
      <c r="BB52" s="876" t="n"/>
      <c r="BC52" s="876" t="n"/>
      <c r="BD52" s="876" t="n"/>
      <c r="BE52" s="876" t="n"/>
      <c r="BF52" s="876" t="n"/>
      <c r="BG52" s="876" t="n"/>
      <c r="BH52" s="876" t="n"/>
      <c r="BI52" s="878" t="n"/>
      <c r="BJ52" s="878" t="n"/>
      <c r="BK52" s="878" t="n"/>
      <c r="BL52" s="878" t="n"/>
      <c r="BM52" s="878" t="n"/>
      <c r="BN52" s="878" t="n"/>
      <c r="BO52" s="878" t="n"/>
      <c r="BP52" s="878" t="n"/>
      <c r="BQ52" s="878" t="n"/>
      <c r="BR52" s="878" t="n"/>
      <c r="BS52" s="878" t="n"/>
      <c r="BT52" s="878" t="n"/>
      <c r="BU52" s="878" t="n"/>
      <c r="BV52" s="878" t="n"/>
      <c r="BW52" s="878" t="n"/>
      <c r="BX52" s="878" t="n"/>
      <c r="BY52" s="878" t="n"/>
      <c r="BZ52" s="878" t="n"/>
      <c r="CA52" s="878" t="n"/>
      <c r="CB52" s="878" t="n"/>
      <c r="CC52" s="878" t="n"/>
      <c r="CD52" s="878" t="n"/>
      <c r="CE52" s="878" t="n"/>
      <c r="CF52" s="878" t="n"/>
      <c r="CG52" s="878" t="n"/>
      <c r="CH52" s="878" t="n"/>
      <c r="CI52" s="878" t="n"/>
      <c r="CJ52" s="878" t="n"/>
      <c r="CK52" s="878" t="n"/>
      <c r="CL52" s="878" t="n"/>
      <c r="CM52" s="878" t="n"/>
      <c r="CN52" s="878" t="n"/>
      <c r="CO52" s="878" t="n"/>
      <c r="CP52" s="878" t="n"/>
      <c r="CQ52" s="878" t="n"/>
      <c r="CR52" s="878" t="n"/>
      <c r="CS52" s="878" t="n"/>
      <c r="CT52" s="878" t="n"/>
      <c r="CU52" s="878" t="n"/>
      <c r="CV52" s="878" t="n"/>
      <c r="CW52" s="878" t="n"/>
      <c r="CX52" s="878" t="n"/>
      <c r="CY52" s="878" t="n"/>
      <c r="CZ52" s="878" t="n"/>
      <c r="DA52" s="878" t="n"/>
      <c r="DB52" s="878" t="n"/>
      <c r="DC52" s="878" t="n"/>
      <c r="DD52" s="878" t="n"/>
      <c r="DE52" s="878" t="n"/>
      <c r="DF52" s="878" t="n"/>
      <c r="DG52" s="878" t="n"/>
      <c r="DH52" s="878" t="n"/>
      <c r="DI52" s="878" t="n"/>
      <c r="DJ52" s="878" t="n"/>
      <c r="DK52" s="878" t="n"/>
      <c r="DL52" s="878" t="n"/>
      <c r="DM52" s="878" t="n"/>
      <c r="DN52" s="878" t="n"/>
      <c r="DO52" s="878" t="n"/>
      <c r="DP52" s="878" t="n"/>
      <c r="DQ52" s="878" t="n"/>
      <c r="DR52" s="878" t="n"/>
      <c r="DS52" s="878" t="n"/>
      <c r="DT52" s="878" t="n"/>
      <c r="DU52" s="878" t="n"/>
      <c r="DV52" s="878" t="n"/>
      <c r="DW52" s="878" t="n"/>
      <c r="DX52" s="878" t="n"/>
      <c r="DY52" s="878" t="n"/>
      <c r="DZ52" s="878" t="n"/>
      <c r="EA52" s="878" t="n"/>
      <c r="EB52" s="878" t="n"/>
      <c r="EC52" s="878" t="n"/>
      <c r="ED52" s="878" t="n"/>
      <c r="EE52" s="878" t="n"/>
      <c r="EF52" s="878" t="n"/>
      <c r="EG52" s="878" t="n"/>
      <c r="EH52" s="878" t="n"/>
      <c r="EI52" s="878" t="n"/>
      <c r="EJ52" s="878" t="n"/>
      <c r="EK52" s="878" t="n"/>
      <c r="EL52" s="878" t="n"/>
      <c r="EM52" s="878" t="n"/>
      <c r="EN52" s="878" t="n"/>
      <c r="EO52" s="878" t="n"/>
      <c r="EP52" s="878" t="n"/>
      <c r="EQ52" s="878" t="n"/>
      <c r="ER52" s="878" t="n"/>
      <c r="ES52" s="878" t="n"/>
      <c r="ET52" s="878" t="n"/>
      <c r="EU52" s="878" t="n"/>
      <c r="EV52" s="878" t="n"/>
      <c r="EW52" s="878" t="n"/>
      <c r="EX52" s="878" t="n"/>
      <c r="EY52" s="878" t="n"/>
      <c r="EZ52" s="878" t="n"/>
      <c r="FA52" s="878" t="n"/>
      <c r="FB52" s="878" t="n"/>
      <c r="FC52" s="878" t="n"/>
      <c r="FD52" s="878" t="n"/>
      <c r="FE52" s="878" t="n"/>
      <c r="FF52" s="878" t="n"/>
      <c r="FG52" s="878" t="n"/>
      <c r="FH52" s="878" t="n"/>
      <c r="FI52" s="878" t="n"/>
      <c r="FJ52" s="878" t="n"/>
      <c r="FK52" s="878" t="n"/>
      <c r="FL52" s="878" t="n"/>
      <c r="FM52" s="878" t="n"/>
      <c r="FN52" s="878" t="n"/>
      <c r="FO52" s="878" t="n"/>
      <c r="FP52" s="878" t="n"/>
      <c r="FQ52" s="878" t="n"/>
      <c r="FR52" s="878" t="n"/>
      <c r="FS52" s="878" t="n"/>
      <c r="FT52" s="878" t="n"/>
      <c r="FU52" s="878" t="n"/>
      <c r="FV52" s="878" t="n"/>
      <c r="FW52" s="878" t="n"/>
      <c r="FX52" s="878" t="n"/>
      <c r="FY52" s="878" t="n"/>
      <c r="FZ52" s="878" t="n"/>
      <c r="GA52" s="878" t="n"/>
      <c r="GB52" s="878" t="n"/>
      <c r="GC52" s="878" t="n"/>
      <c r="GD52" s="878" t="n"/>
      <c r="GE52" s="878" t="n"/>
      <c r="GF52" s="878" t="n"/>
    </row>
    <row r="53" customFormat="1" s="872">
      <c r="A53" s="180" t="n"/>
      <c r="B53" s="58" t="n"/>
      <c r="C53" s="100">
        <f>E53*$D$5</f>
        <v/>
      </c>
      <c r="D53" s="146" t="n"/>
      <c r="E53" s="100">
        <f>SUM(G53:GF53)</f>
        <v/>
      </c>
      <c r="F53" s="873" t="n"/>
      <c r="G53" s="874" t="n"/>
      <c r="H53" s="874" t="n"/>
      <c r="I53" s="875" t="n"/>
      <c r="J53" s="874" t="n"/>
      <c r="K53" s="875" t="n"/>
      <c r="L53" s="875" t="n"/>
      <c r="M53" s="876" t="n"/>
      <c r="N53" s="876" t="n"/>
      <c r="O53" s="876" t="n"/>
      <c r="P53" s="876" t="n"/>
      <c r="Q53" s="876" t="n"/>
      <c r="R53" s="876" t="n"/>
      <c r="S53" s="876" t="n"/>
      <c r="T53" s="876" t="n"/>
      <c r="U53" s="876" t="n"/>
      <c r="V53" s="876" t="n"/>
      <c r="W53" s="876" t="n"/>
      <c r="X53" s="876" t="n"/>
      <c r="Y53" s="876" t="n"/>
      <c r="Z53" s="876" t="n"/>
      <c r="AA53" s="876" t="n"/>
      <c r="AB53" s="876" t="n"/>
      <c r="AC53" s="876" t="n"/>
      <c r="AD53" s="876" t="n"/>
      <c r="AE53" s="876" t="n"/>
      <c r="AF53" s="876" t="n"/>
      <c r="AG53" s="876" t="n"/>
      <c r="AH53" s="876" t="n"/>
      <c r="AI53" s="876" t="n"/>
      <c r="AJ53" s="876" t="n"/>
      <c r="AK53" s="876" t="n"/>
      <c r="AL53" s="876" t="n"/>
      <c r="AM53" s="876" t="n"/>
      <c r="AN53" s="876" t="n"/>
      <c r="AO53" s="876" t="n"/>
      <c r="AP53" s="876" t="n"/>
      <c r="AQ53" s="876" t="n"/>
      <c r="AR53" s="876" t="n"/>
      <c r="AS53" s="876" t="n"/>
      <c r="AT53" s="876" t="n"/>
      <c r="AU53" s="876" t="n"/>
      <c r="AV53" s="876" t="n"/>
      <c r="AW53" s="876" t="n"/>
      <c r="AX53" s="876" t="n"/>
      <c r="AY53" s="876" t="n"/>
      <c r="AZ53" s="876" t="n"/>
      <c r="BA53" s="876" t="n"/>
      <c r="BB53" s="876" t="n"/>
      <c r="BC53" s="876" t="n"/>
      <c r="BD53" s="876" t="n"/>
      <c r="BE53" s="876" t="n"/>
      <c r="BF53" s="876" t="n"/>
      <c r="BG53" s="876" t="n"/>
      <c r="BH53" s="876" t="n"/>
      <c r="BI53" s="878" t="n"/>
      <c r="BJ53" s="878" t="n"/>
      <c r="BK53" s="878" t="n"/>
      <c r="BL53" s="878" t="n"/>
      <c r="BM53" s="878" t="n"/>
      <c r="BN53" s="878" t="n"/>
      <c r="BO53" s="878" t="n"/>
      <c r="BP53" s="878" t="n"/>
      <c r="BQ53" s="878" t="n"/>
      <c r="BR53" s="878" t="n"/>
      <c r="BS53" s="878" t="n"/>
      <c r="BT53" s="878" t="n"/>
      <c r="BU53" s="878" t="n"/>
      <c r="BV53" s="878" t="n"/>
      <c r="BW53" s="878" t="n"/>
      <c r="BX53" s="878" t="n"/>
      <c r="BY53" s="878" t="n"/>
      <c r="BZ53" s="878" t="n"/>
      <c r="CA53" s="878" t="n"/>
      <c r="CB53" s="878" t="n"/>
      <c r="CC53" s="878" t="n"/>
      <c r="CD53" s="878" t="n"/>
      <c r="CE53" s="878" t="n"/>
      <c r="CF53" s="878" t="n"/>
      <c r="CG53" s="878" t="n"/>
      <c r="CH53" s="878" t="n"/>
      <c r="CI53" s="878" t="n"/>
      <c r="CJ53" s="878" t="n"/>
      <c r="CK53" s="878" t="n"/>
      <c r="CL53" s="878" t="n"/>
      <c r="CM53" s="878" t="n"/>
      <c r="CN53" s="878" t="n"/>
      <c r="CO53" s="878" t="n"/>
      <c r="CP53" s="878" t="n"/>
      <c r="CQ53" s="878" t="n"/>
      <c r="CR53" s="878" t="n"/>
      <c r="CS53" s="878" t="n"/>
      <c r="CT53" s="878" t="n"/>
      <c r="CU53" s="878" t="n"/>
      <c r="CV53" s="878" t="n"/>
      <c r="CW53" s="878" t="n"/>
      <c r="CX53" s="878" t="n"/>
      <c r="CY53" s="878" t="n"/>
      <c r="CZ53" s="878" t="n"/>
      <c r="DA53" s="878" t="n"/>
      <c r="DB53" s="878" t="n"/>
      <c r="DC53" s="878" t="n"/>
      <c r="DD53" s="878" t="n"/>
      <c r="DE53" s="878" t="n"/>
      <c r="DF53" s="878" t="n"/>
      <c r="DG53" s="878" t="n"/>
      <c r="DH53" s="878" t="n"/>
      <c r="DI53" s="878" t="n"/>
      <c r="DJ53" s="878" t="n"/>
      <c r="DK53" s="878" t="n"/>
      <c r="DL53" s="878" t="n"/>
      <c r="DM53" s="878" t="n"/>
      <c r="DN53" s="878" t="n"/>
      <c r="DO53" s="878" t="n"/>
      <c r="DP53" s="878" t="n"/>
      <c r="DQ53" s="878" t="n"/>
      <c r="DR53" s="878" t="n"/>
      <c r="DS53" s="878" t="n"/>
      <c r="DT53" s="878" t="n"/>
      <c r="DU53" s="878" t="n"/>
      <c r="DV53" s="878" t="n"/>
      <c r="DW53" s="878" t="n"/>
      <c r="DX53" s="878" t="n"/>
      <c r="DY53" s="878" t="n"/>
      <c r="DZ53" s="878" t="n"/>
      <c r="EA53" s="878" t="n"/>
      <c r="EB53" s="878" t="n"/>
      <c r="EC53" s="878" t="n"/>
      <c r="ED53" s="878" t="n"/>
      <c r="EE53" s="878" t="n"/>
      <c r="EF53" s="878" t="n"/>
      <c r="EG53" s="878" t="n"/>
      <c r="EH53" s="878" t="n"/>
      <c r="EI53" s="878" t="n"/>
      <c r="EJ53" s="878" t="n"/>
      <c r="EK53" s="878" t="n"/>
      <c r="EL53" s="878" t="n"/>
      <c r="EM53" s="878" t="n"/>
      <c r="EN53" s="878" t="n"/>
      <c r="EO53" s="878" t="n"/>
      <c r="EP53" s="878" t="n"/>
      <c r="EQ53" s="878" t="n"/>
      <c r="ER53" s="878" t="n"/>
      <c r="ES53" s="878" t="n"/>
      <c r="ET53" s="878" t="n"/>
      <c r="EU53" s="878" t="n"/>
      <c r="EV53" s="878" t="n"/>
      <c r="EW53" s="878" t="n"/>
      <c r="EX53" s="878" t="n"/>
      <c r="EY53" s="878" t="n"/>
      <c r="EZ53" s="878" t="n"/>
      <c r="FA53" s="878" t="n"/>
      <c r="FB53" s="878" t="n"/>
      <c r="FC53" s="878" t="n"/>
      <c r="FD53" s="878" t="n"/>
      <c r="FE53" s="878" t="n"/>
      <c r="FF53" s="878" t="n"/>
      <c r="FG53" s="878" t="n"/>
      <c r="FH53" s="878" t="n"/>
      <c r="FI53" s="878" t="n"/>
      <c r="FJ53" s="878" t="n"/>
      <c r="FK53" s="878" t="n"/>
      <c r="FL53" s="878" t="n"/>
      <c r="FM53" s="878" t="n"/>
      <c r="FN53" s="878" t="n"/>
      <c r="FO53" s="878" t="n"/>
      <c r="FP53" s="878" t="n"/>
      <c r="FQ53" s="878" t="n"/>
      <c r="FR53" s="878" t="n"/>
      <c r="FS53" s="878" t="n"/>
      <c r="FT53" s="878" t="n"/>
      <c r="FU53" s="878" t="n"/>
      <c r="FV53" s="878" t="n"/>
      <c r="FW53" s="878" t="n"/>
      <c r="FX53" s="878" t="n"/>
      <c r="FY53" s="878" t="n"/>
      <c r="FZ53" s="878" t="n"/>
      <c r="GA53" s="878" t="n"/>
      <c r="GB53" s="878" t="n"/>
      <c r="GC53" s="878" t="n"/>
      <c r="GD53" s="878" t="n"/>
      <c r="GE53" s="878" t="n"/>
      <c r="GF53" s="878" t="n"/>
    </row>
    <row r="54" customFormat="1" s="872">
      <c r="A54" s="180" t="n"/>
      <c r="B54" s="58" t="n"/>
      <c r="C54" s="100">
        <f>E54*$D$5</f>
        <v/>
      </c>
      <c r="D54" s="23" t="n"/>
      <c r="E54" s="100">
        <f>SUM(G54:GF54)</f>
        <v/>
      </c>
      <c r="F54" s="873" t="n"/>
      <c r="G54" s="874" t="n"/>
      <c r="H54" s="874" t="n"/>
      <c r="I54" s="875" t="n"/>
      <c r="J54" s="874" t="n"/>
      <c r="K54" s="875" t="n"/>
      <c r="L54" s="875" t="n"/>
      <c r="M54" s="876" t="n"/>
      <c r="N54" s="876" t="n"/>
      <c r="O54" s="876" t="n"/>
      <c r="P54" s="876" t="n"/>
      <c r="Q54" s="876" t="n"/>
      <c r="R54" s="876" t="n"/>
      <c r="S54" s="876" t="n"/>
      <c r="T54" s="876" t="n"/>
      <c r="U54" s="876" t="n"/>
      <c r="V54" s="876" t="n"/>
      <c r="W54" s="876" t="n"/>
      <c r="X54" s="876" t="n"/>
      <c r="Y54" s="876" t="n"/>
      <c r="Z54" s="876" t="n"/>
      <c r="AA54" s="876" t="n"/>
      <c r="AB54" s="876" t="n"/>
      <c r="AC54" s="876" t="n"/>
      <c r="AD54" s="876" t="n"/>
      <c r="AE54" s="876" t="n"/>
      <c r="AF54" s="876" t="n"/>
      <c r="AG54" s="876" t="n"/>
      <c r="AH54" s="876" t="n"/>
      <c r="AI54" s="876" t="n"/>
      <c r="AJ54" s="876" t="n"/>
      <c r="AK54" s="876" t="n"/>
      <c r="AL54" s="876" t="n"/>
      <c r="AM54" s="876" t="n"/>
      <c r="AN54" s="876" t="n"/>
      <c r="AO54" s="876" t="n"/>
      <c r="AP54" s="876" t="n"/>
      <c r="AQ54" s="876" t="n"/>
      <c r="AR54" s="876" t="n"/>
      <c r="AS54" s="876" t="n"/>
      <c r="AT54" s="876" t="n"/>
      <c r="AU54" s="876" t="n"/>
      <c r="AV54" s="876" t="n"/>
      <c r="AW54" s="876" t="n"/>
      <c r="AX54" s="876" t="n"/>
      <c r="AY54" s="876" t="n"/>
      <c r="AZ54" s="876" t="n"/>
      <c r="BA54" s="876" t="n"/>
      <c r="BB54" s="876" t="n"/>
      <c r="BC54" s="876" t="n"/>
      <c r="BD54" s="876" t="n"/>
      <c r="BE54" s="876" t="n"/>
      <c r="BF54" s="876" t="n"/>
      <c r="BG54" s="876" t="n"/>
      <c r="BH54" s="876" t="n"/>
      <c r="BI54" s="878" t="n"/>
      <c r="BJ54" s="878" t="n"/>
      <c r="BK54" s="878" t="n"/>
      <c r="BL54" s="878" t="n"/>
      <c r="BM54" s="878" t="n"/>
      <c r="BN54" s="878" t="n"/>
      <c r="BO54" s="878" t="n"/>
      <c r="BP54" s="878" t="n"/>
      <c r="BQ54" s="878" t="n"/>
      <c r="BR54" s="878" t="n"/>
      <c r="BS54" s="878" t="n"/>
      <c r="BT54" s="878" t="n"/>
      <c r="BU54" s="878" t="n"/>
      <c r="BV54" s="878" t="n"/>
      <c r="BW54" s="878" t="n"/>
      <c r="BX54" s="878" t="n"/>
      <c r="BY54" s="878" t="n"/>
      <c r="BZ54" s="878" t="n"/>
      <c r="CA54" s="878" t="n"/>
      <c r="CB54" s="878" t="n"/>
      <c r="CC54" s="878" t="n"/>
      <c r="CD54" s="878" t="n"/>
      <c r="CE54" s="878" t="n"/>
      <c r="CF54" s="878" t="n"/>
      <c r="CG54" s="878" t="n"/>
      <c r="CH54" s="878" t="n"/>
      <c r="CI54" s="878" t="n"/>
      <c r="CJ54" s="878" t="n"/>
      <c r="CK54" s="878" t="n"/>
      <c r="CL54" s="878" t="n"/>
      <c r="CM54" s="878" t="n"/>
      <c r="CN54" s="878" t="n"/>
      <c r="CO54" s="878" t="n"/>
      <c r="CP54" s="878" t="n"/>
      <c r="CQ54" s="878" t="n"/>
      <c r="CR54" s="878" t="n"/>
      <c r="CS54" s="878" t="n"/>
      <c r="CT54" s="878" t="n"/>
      <c r="CU54" s="878" t="n"/>
      <c r="CV54" s="878" t="n"/>
      <c r="CW54" s="878" t="n"/>
      <c r="CX54" s="878" t="n"/>
      <c r="CY54" s="878" t="n"/>
      <c r="CZ54" s="878" t="n"/>
      <c r="DA54" s="878" t="n"/>
      <c r="DB54" s="878" t="n"/>
      <c r="DC54" s="878" t="n"/>
      <c r="DD54" s="878" t="n"/>
      <c r="DE54" s="878" t="n"/>
      <c r="DF54" s="878" t="n"/>
      <c r="DG54" s="878" t="n"/>
      <c r="DH54" s="878" t="n"/>
      <c r="DI54" s="878" t="n"/>
      <c r="DJ54" s="878" t="n"/>
      <c r="DK54" s="878" t="n"/>
      <c r="DL54" s="878" t="n"/>
      <c r="DM54" s="878" t="n"/>
      <c r="DN54" s="878" t="n"/>
      <c r="DO54" s="878" t="n"/>
      <c r="DP54" s="878" t="n"/>
      <c r="DQ54" s="878" t="n"/>
      <c r="DR54" s="878" t="n"/>
      <c r="DS54" s="878" t="n"/>
      <c r="DT54" s="878" t="n"/>
      <c r="DU54" s="878" t="n"/>
      <c r="DV54" s="878" t="n"/>
      <c r="DW54" s="878" t="n"/>
      <c r="DX54" s="878" t="n"/>
      <c r="DY54" s="878" t="n"/>
      <c r="DZ54" s="878" t="n"/>
      <c r="EA54" s="878" t="n"/>
      <c r="EB54" s="878" t="n"/>
      <c r="EC54" s="878" t="n"/>
      <c r="ED54" s="878" t="n"/>
      <c r="EE54" s="878" t="n"/>
      <c r="EF54" s="878" t="n"/>
      <c r="EG54" s="878" t="n"/>
      <c r="EH54" s="878" t="n"/>
      <c r="EI54" s="878" t="n"/>
      <c r="EJ54" s="878" t="n"/>
      <c r="EK54" s="878" t="n"/>
      <c r="EL54" s="878" t="n"/>
      <c r="EM54" s="878" t="n"/>
      <c r="EN54" s="878" t="n"/>
      <c r="EO54" s="878" t="n"/>
      <c r="EP54" s="878" t="n"/>
      <c r="EQ54" s="878" t="n"/>
      <c r="ER54" s="878" t="n"/>
      <c r="ES54" s="878" t="n"/>
      <c r="ET54" s="878" t="n"/>
      <c r="EU54" s="878" t="n"/>
      <c r="EV54" s="878" t="n"/>
      <c r="EW54" s="878" t="n"/>
      <c r="EX54" s="878" t="n"/>
      <c r="EY54" s="878" t="n"/>
      <c r="EZ54" s="878" t="n"/>
      <c r="FA54" s="878" t="n"/>
      <c r="FB54" s="878" t="n"/>
      <c r="FC54" s="878" t="n"/>
      <c r="FD54" s="878" t="n"/>
      <c r="FE54" s="878" t="n"/>
      <c r="FF54" s="878" t="n"/>
      <c r="FG54" s="878" t="n"/>
      <c r="FH54" s="878" t="n"/>
      <c r="FI54" s="878" t="n"/>
      <c r="FJ54" s="878" t="n"/>
      <c r="FK54" s="878" t="n"/>
      <c r="FL54" s="878" t="n"/>
      <c r="FM54" s="878" t="n"/>
      <c r="FN54" s="878" t="n"/>
      <c r="FO54" s="878" t="n"/>
      <c r="FP54" s="878" t="n"/>
      <c r="FQ54" s="878" t="n"/>
      <c r="FR54" s="878" t="n"/>
      <c r="FS54" s="878" t="n"/>
      <c r="FT54" s="878" t="n"/>
      <c r="FU54" s="878" t="n"/>
      <c r="FV54" s="878" t="n"/>
      <c r="FW54" s="878" t="n"/>
      <c r="FX54" s="878" t="n"/>
      <c r="FY54" s="878" t="n"/>
      <c r="FZ54" s="878" t="n"/>
      <c r="GA54" s="878" t="n"/>
      <c r="GB54" s="878" t="n"/>
      <c r="GC54" s="878" t="n"/>
      <c r="GD54" s="878" t="n"/>
      <c r="GE54" s="878" t="n"/>
      <c r="GF54" s="878" t="n"/>
    </row>
    <row r="55" ht="17.45" customFormat="1" customHeight="1" s="872">
      <c r="A55" s="180" t="n"/>
      <c r="B55" s="58" t="n"/>
      <c r="C55" s="55">
        <f>E55*$D$5</f>
        <v/>
      </c>
      <c r="D55" s="881" t="n"/>
      <c r="E55" s="55">
        <f>SUM(G55:GF55)</f>
        <v/>
      </c>
      <c r="F55" s="873" t="n"/>
      <c r="G55" s="874" t="n"/>
      <c r="H55" s="874" t="n"/>
      <c r="I55" s="874" t="n"/>
      <c r="J55" s="874" t="n"/>
      <c r="K55" s="874" t="n"/>
      <c r="L55" s="874" t="n"/>
      <c r="M55" s="876" t="n"/>
      <c r="N55" s="876" t="n"/>
      <c r="O55" s="876" t="n"/>
      <c r="P55" s="876" t="n"/>
      <c r="Q55" s="876" t="n"/>
      <c r="R55" s="876" t="n"/>
      <c r="S55" s="876" t="n"/>
      <c r="T55" s="876" t="n"/>
      <c r="U55" s="876" t="n"/>
      <c r="V55" s="876" t="n"/>
      <c r="W55" s="876" t="n"/>
      <c r="X55" s="876" t="n"/>
      <c r="Y55" s="876" t="n"/>
      <c r="Z55" s="876" t="n"/>
      <c r="AA55" s="876" t="n"/>
      <c r="AB55" s="876" t="n"/>
      <c r="AC55" s="876" t="n"/>
      <c r="AD55" s="876" t="n"/>
      <c r="AE55" s="876" t="n"/>
      <c r="AF55" s="876" t="n"/>
      <c r="AG55" s="876" t="n"/>
      <c r="AH55" s="876" t="n"/>
      <c r="AI55" s="876" t="n"/>
      <c r="AJ55" s="876" t="n"/>
      <c r="AK55" s="876" t="n"/>
      <c r="AL55" s="876" t="n"/>
      <c r="AM55" s="876" t="n"/>
      <c r="AN55" s="876" t="n"/>
      <c r="AO55" s="876" t="n"/>
      <c r="AP55" s="876" t="n"/>
      <c r="AQ55" s="876" t="n"/>
      <c r="AR55" s="876" t="n"/>
      <c r="AS55" s="876" t="n"/>
      <c r="AT55" s="876" t="n"/>
      <c r="AU55" s="876" t="n"/>
      <c r="AV55" s="877" t="n"/>
      <c r="AW55" s="876" t="n"/>
      <c r="AX55" s="876" t="n"/>
      <c r="AY55" s="876" t="n"/>
      <c r="AZ55" s="876" t="n"/>
      <c r="BA55" s="876" t="n"/>
      <c r="BB55" s="876" t="n"/>
      <c r="BC55" s="876" t="n"/>
      <c r="BD55" s="876" t="n"/>
      <c r="BE55" s="876" t="n"/>
      <c r="BF55" s="877" t="n"/>
      <c r="BG55" s="876" t="n"/>
      <c r="BH55" s="876" t="n"/>
      <c r="BI55" s="878" t="n"/>
      <c r="BJ55" s="878" t="n"/>
      <c r="BK55" s="878" t="n"/>
      <c r="BL55" s="878" t="n"/>
      <c r="BM55" s="878" t="n"/>
      <c r="BN55" s="878" t="n"/>
      <c r="BO55" s="878" t="n"/>
      <c r="BP55" s="878" t="n"/>
      <c r="BQ55" s="878" t="n"/>
      <c r="BR55" s="878" t="n"/>
      <c r="BS55" s="878" t="n"/>
      <c r="BT55" s="878" t="n"/>
      <c r="BU55" s="878" t="n"/>
      <c r="BV55" s="878" t="n"/>
      <c r="BW55" s="878" t="n"/>
      <c r="BX55" s="878" t="n"/>
      <c r="BY55" s="878" t="n"/>
      <c r="BZ55" s="878" t="n"/>
      <c r="CA55" s="878" t="n"/>
      <c r="CB55" s="878" t="n"/>
      <c r="CC55" s="878" t="n"/>
      <c r="CD55" s="878" t="n"/>
      <c r="CE55" s="878" t="n"/>
      <c r="CF55" s="878" t="n"/>
      <c r="CG55" s="878" t="n"/>
      <c r="CH55" s="878" t="n"/>
      <c r="CI55" s="878" t="n"/>
      <c r="CJ55" s="878" t="n"/>
      <c r="CK55" s="878" t="n"/>
      <c r="CL55" s="878" t="n"/>
      <c r="CM55" s="878" t="n"/>
      <c r="CN55" s="878" t="n"/>
      <c r="CO55" s="878" t="n"/>
      <c r="CP55" s="878" t="n"/>
      <c r="CQ55" s="878" t="n"/>
      <c r="CR55" s="878" t="n"/>
      <c r="CS55" s="878" t="n"/>
      <c r="CT55" s="878" t="n"/>
      <c r="CU55" s="878" t="n"/>
      <c r="CV55" s="878" t="n"/>
      <c r="CW55" s="878" t="n"/>
      <c r="CX55" s="878" t="n"/>
      <c r="CY55" s="878" t="n"/>
      <c r="CZ55" s="878" t="n"/>
      <c r="DA55" s="878" t="n"/>
      <c r="DB55" s="878" t="n"/>
      <c r="DC55" s="878" t="n"/>
      <c r="DD55" s="878" t="n"/>
      <c r="DE55" s="878" t="n"/>
      <c r="DF55" s="878" t="n"/>
      <c r="DG55" s="878" t="n"/>
      <c r="DH55" s="878" t="n"/>
      <c r="DI55" s="878" t="n"/>
      <c r="DJ55" s="878" t="n"/>
      <c r="DK55" s="878" t="n"/>
      <c r="DL55" s="878" t="n"/>
      <c r="DM55" s="878" t="n"/>
      <c r="DN55" s="878" t="n"/>
      <c r="DO55" s="878" t="n"/>
      <c r="DP55" s="878" t="n"/>
      <c r="DQ55" s="878" t="n"/>
      <c r="DR55" s="878" t="n"/>
      <c r="DS55" s="878" t="n"/>
      <c r="DT55" s="878" t="n"/>
      <c r="DU55" s="878" t="n"/>
      <c r="DV55" s="878" t="n"/>
      <c r="DW55" s="878" t="n"/>
      <c r="DX55" s="878" t="n"/>
      <c r="DY55" s="878" t="n"/>
      <c r="DZ55" s="878" t="n"/>
      <c r="EA55" s="878" t="n"/>
      <c r="EB55" s="878" t="n"/>
      <c r="EC55" s="878" t="n"/>
      <c r="ED55" s="878" t="n"/>
      <c r="EE55" s="878" t="n"/>
      <c r="EF55" s="878" t="n"/>
      <c r="EG55" s="878" t="n"/>
      <c r="EH55" s="878" t="n"/>
      <c r="EI55" s="878" t="n"/>
      <c r="EJ55" s="878" t="n"/>
      <c r="EK55" s="878" t="n"/>
      <c r="EL55" s="878" t="n"/>
      <c r="EM55" s="878" t="n"/>
      <c r="EN55" s="878" t="n"/>
      <c r="EO55" s="878" t="n"/>
      <c r="EP55" s="878" t="n"/>
      <c r="EQ55" s="878" t="n"/>
      <c r="ER55" s="878" t="n"/>
      <c r="ES55" s="878" t="n"/>
      <c r="ET55" s="878" t="n"/>
      <c r="EU55" s="878" t="n"/>
      <c r="EV55" s="878" t="n"/>
      <c r="EW55" s="878" t="n"/>
      <c r="EX55" s="878" t="n"/>
      <c r="EY55" s="878" t="n"/>
      <c r="EZ55" s="878" t="n"/>
      <c r="FA55" s="878" t="n"/>
      <c r="FB55" s="878" t="n"/>
      <c r="FC55" s="878" t="n"/>
      <c r="FD55" s="878" t="n"/>
      <c r="FE55" s="878" t="n"/>
      <c r="FF55" s="878" t="n"/>
      <c r="FG55" s="878" t="n"/>
      <c r="FH55" s="878" t="n"/>
      <c r="FI55" s="878" t="n"/>
      <c r="FJ55" s="878" t="n"/>
      <c r="FK55" s="878" t="n"/>
      <c r="FL55" s="878" t="n"/>
      <c r="FM55" s="878" t="n"/>
      <c r="FN55" s="878" t="n"/>
      <c r="FO55" s="878" t="n"/>
      <c r="FP55" s="878" t="n"/>
      <c r="FQ55" s="878" t="n"/>
      <c r="FR55" s="878" t="n"/>
      <c r="FS55" s="878" t="n"/>
      <c r="FT55" s="878" t="n"/>
      <c r="FU55" s="878" t="n"/>
      <c r="FV55" s="878" t="n"/>
      <c r="FW55" s="878" t="n"/>
      <c r="FX55" s="878" t="n"/>
      <c r="FY55" s="878" t="n"/>
      <c r="FZ55" s="878" t="n"/>
      <c r="GA55" s="878" t="n"/>
      <c r="GB55" s="878" t="n"/>
      <c r="GC55" s="878" t="n"/>
      <c r="GD55" s="878" t="n"/>
      <c r="GE55" s="878" t="n"/>
      <c r="GF55" s="878" t="n"/>
    </row>
    <row r="56" customFormat="1" s="872">
      <c r="A56" s="180" t="n"/>
      <c r="B56" s="58" t="n"/>
      <c r="C56" s="55">
        <f>E56*$D$5</f>
        <v/>
      </c>
      <c r="D56" s="145" t="n"/>
      <c r="E56" s="55">
        <f>SUM(G56:GF56)</f>
        <v/>
      </c>
      <c r="F56" s="873" t="n"/>
      <c r="G56" s="874" t="n"/>
      <c r="H56" s="877" t="n"/>
      <c r="I56" s="877" t="n"/>
      <c r="J56" s="877" t="n"/>
      <c r="K56" s="876" t="n"/>
      <c r="L56" s="876" t="n"/>
      <c r="M56" s="876" t="n"/>
      <c r="N56" s="876" t="n"/>
      <c r="O56" s="876" t="n"/>
      <c r="P56" s="876" t="n"/>
      <c r="Q56" s="876" t="n"/>
      <c r="R56" s="876" t="n"/>
      <c r="S56" s="876" t="n"/>
      <c r="T56" s="876" t="n"/>
      <c r="U56" s="876" t="n"/>
      <c r="V56" s="876" t="n"/>
      <c r="W56" s="876" t="n"/>
      <c r="X56" s="876" t="n"/>
      <c r="Y56" s="876" t="n"/>
      <c r="Z56" s="876" t="n"/>
      <c r="AA56" s="876" t="n"/>
      <c r="AB56" s="876" t="n"/>
      <c r="AC56" s="876" t="n"/>
      <c r="AD56" s="876" t="n"/>
      <c r="AE56" s="876" t="n"/>
      <c r="AF56" s="876" t="n"/>
      <c r="AG56" s="876" t="n"/>
      <c r="AH56" s="876" t="n"/>
      <c r="AI56" s="876" t="n"/>
      <c r="AJ56" s="876" t="n"/>
      <c r="AK56" s="876" t="n"/>
      <c r="AL56" s="876" t="n"/>
      <c r="AM56" s="876" t="n"/>
      <c r="AN56" s="876" t="n"/>
      <c r="AO56" s="876" t="n"/>
      <c r="AP56" s="876" t="n"/>
      <c r="AQ56" s="876" t="n"/>
      <c r="AR56" s="876" t="n"/>
      <c r="AS56" s="876" t="n"/>
      <c r="AT56" s="876" t="n"/>
      <c r="AU56" s="876" t="n"/>
      <c r="AV56" s="877" t="n"/>
      <c r="AW56" s="877" t="n"/>
      <c r="AX56" s="877" t="n"/>
      <c r="AY56" s="876" t="n"/>
      <c r="AZ56" s="876" t="n"/>
      <c r="BA56" s="876" t="n"/>
      <c r="BB56" s="876" t="n"/>
      <c r="BC56" s="876" t="n"/>
      <c r="BD56" s="876" t="n"/>
      <c r="BE56" s="876" t="n"/>
      <c r="BF56" s="876" t="n"/>
      <c r="BG56" s="876" t="n"/>
      <c r="BH56" s="876" t="n"/>
      <c r="BI56" s="878" t="n"/>
      <c r="BJ56" s="878" t="n"/>
      <c r="BK56" s="878" t="n"/>
      <c r="BL56" s="878" t="n"/>
      <c r="BM56" s="878" t="n"/>
      <c r="BN56" s="878" t="n"/>
      <c r="BO56" s="878" t="n"/>
      <c r="BP56" s="878" t="n"/>
      <c r="BQ56" s="878" t="n"/>
      <c r="BR56" s="878" t="n"/>
      <c r="BS56" s="878" t="n"/>
      <c r="BT56" s="878" t="n"/>
      <c r="BU56" s="878" t="n"/>
      <c r="BV56" s="878" t="n"/>
      <c r="BW56" s="878" t="n"/>
      <c r="BX56" s="878" t="n"/>
      <c r="BY56" s="878" t="n"/>
      <c r="BZ56" s="878" t="n"/>
      <c r="CA56" s="878" t="n"/>
      <c r="CB56" s="878" t="n"/>
      <c r="CC56" s="878" t="n"/>
      <c r="CD56" s="878" t="n"/>
      <c r="CE56" s="878" t="n"/>
      <c r="CF56" s="878" t="n"/>
      <c r="CG56" s="878" t="n"/>
      <c r="CH56" s="878" t="n"/>
      <c r="CI56" s="878" t="n"/>
      <c r="CJ56" s="878" t="n"/>
      <c r="CK56" s="878" t="n"/>
      <c r="CL56" s="878" t="n"/>
      <c r="CM56" s="878" t="n"/>
      <c r="CN56" s="878" t="n"/>
      <c r="CO56" s="878" t="n"/>
      <c r="CP56" s="878" t="n"/>
      <c r="CQ56" s="878" t="n"/>
      <c r="CR56" s="878" t="n"/>
      <c r="CS56" s="878" t="n"/>
      <c r="CT56" s="878" t="n"/>
      <c r="CU56" s="878" t="n"/>
      <c r="CV56" s="878" t="n"/>
      <c r="CW56" s="878" t="n"/>
      <c r="CX56" s="878" t="n"/>
      <c r="CY56" s="878" t="n"/>
      <c r="CZ56" s="878" t="n"/>
      <c r="DA56" s="878" t="n"/>
      <c r="DB56" s="878" t="n"/>
      <c r="DC56" s="878" t="n"/>
      <c r="DD56" s="878" t="n"/>
      <c r="DE56" s="878" t="n"/>
      <c r="DF56" s="878" t="n"/>
      <c r="DG56" s="878" t="n"/>
      <c r="DH56" s="878" t="n"/>
      <c r="DI56" s="878" t="n"/>
      <c r="DJ56" s="878" t="n"/>
      <c r="DK56" s="878" t="n"/>
      <c r="DL56" s="878" t="n"/>
      <c r="DM56" s="878" t="n"/>
      <c r="DN56" s="878" t="n"/>
      <c r="DO56" s="878" t="n"/>
      <c r="DP56" s="878" t="n"/>
      <c r="DQ56" s="878" t="n"/>
      <c r="DR56" s="878" t="n"/>
      <c r="DS56" s="878" t="n"/>
      <c r="DT56" s="878" t="n"/>
      <c r="DU56" s="878" t="n"/>
      <c r="DV56" s="878" t="n"/>
      <c r="DW56" s="878" t="n"/>
      <c r="DX56" s="878" t="n"/>
      <c r="DY56" s="878" t="n"/>
      <c r="DZ56" s="878" t="n"/>
      <c r="EA56" s="878" t="n"/>
      <c r="EB56" s="878" t="n"/>
      <c r="EC56" s="878" t="n"/>
      <c r="ED56" s="878" t="n"/>
      <c r="EE56" s="878" t="n"/>
      <c r="EF56" s="878" t="n"/>
      <c r="EG56" s="878" t="n"/>
      <c r="EH56" s="878" t="n"/>
      <c r="EI56" s="878" t="n"/>
      <c r="EJ56" s="878" t="n"/>
      <c r="EK56" s="878" t="n"/>
      <c r="EL56" s="878" t="n"/>
      <c r="EM56" s="878" t="n"/>
      <c r="EN56" s="878" t="n"/>
      <c r="EO56" s="878" t="n"/>
      <c r="EP56" s="878" t="n"/>
      <c r="EQ56" s="878" t="n"/>
      <c r="ER56" s="878" t="n"/>
      <c r="ES56" s="878" t="n"/>
      <c r="ET56" s="878" t="n"/>
      <c r="EU56" s="878" t="n"/>
      <c r="EV56" s="878" t="n"/>
      <c r="EW56" s="878" t="n"/>
      <c r="EX56" s="878" t="n"/>
      <c r="EY56" s="878" t="n"/>
      <c r="EZ56" s="878" t="n"/>
      <c r="FA56" s="878" t="n"/>
      <c r="FB56" s="878" t="n"/>
      <c r="FC56" s="878" t="n"/>
      <c r="FD56" s="878" t="n"/>
      <c r="FE56" s="878" t="n"/>
      <c r="FF56" s="878" t="n"/>
      <c r="FG56" s="878" t="n"/>
      <c r="FH56" s="878" t="n"/>
      <c r="FI56" s="878" t="n"/>
      <c r="FJ56" s="878" t="n"/>
      <c r="FK56" s="878" t="n"/>
      <c r="FL56" s="878" t="n"/>
      <c r="FM56" s="878" t="n"/>
      <c r="FN56" s="878" t="n"/>
      <c r="FO56" s="878" t="n"/>
      <c r="FP56" s="878" t="n"/>
      <c r="FQ56" s="878" t="n"/>
      <c r="FR56" s="878" t="n"/>
      <c r="FS56" s="878" t="n"/>
    </row>
    <row r="57" customFormat="1" s="872">
      <c r="A57" s="180" t="n"/>
      <c r="B57" s="58" t="n"/>
      <c r="C57" s="100">
        <f>E57*$D$5</f>
        <v/>
      </c>
      <c r="D57" s="145" t="n"/>
      <c r="E57" s="100">
        <f>SUM(G57:GF57)</f>
        <v/>
      </c>
      <c r="F57" s="873" t="n"/>
      <c r="G57" s="874" t="n"/>
      <c r="H57" s="876" t="n"/>
      <c r="I57" s="877" t="n"/>
      <c r="J57" s="876" t="n"/>
      <c r="K57" s="876" t="n"/>
      <c r="L57" s="877" t="n"/>
      <c r="M57" s="876" t="n"/>
      <c r="N57" s="876" t="n"/>
      <c r="O57" s="876" t="n"/>
      <c r="P57" s="876" t="n"/>
      <c r="Q57" s="876" t="n"/>
      <c r="R57" s="876" t="n"/>
      <c r="S57" s="876" t="n"/>
      <c r="T57" s="876" t="n"/>
      <c r="U57" s="876" t="n"/>
      <c r="V57" s="876" t="n"/>
      <c r="W57" s="876" t="n"/>
      <c r="X57" s="876" t="n"/>
      <c r="Y57" s="876" t="n"/>
      <c r="Z57" s="876" t="n"/>
      <c r="AA57" s="876" t="n"/>
      <c r="AB57" s="876" t="n"/>
      <c r="AC57" s="876" t="n"/>
      <c r="AD57" s="876" t="n"/>
      <c r="AE57" s="876" t="n"/>
      <c r="AF57" s="876" t="n"/>
      <c r="AG57" s="876" t="n"/>
      <c r="AH57" s="876" t="n"/>
      <c r="AI57" s="876" t="n"/>
      <c r="AJ57" s="876" t="n"/>
      <c r="AK57" s="876" t="n"/>
      <c r="AL57" s="876" t="n"/>
      <c r="AM57" s="876" t="n"/>
      <c r="AN57" s="876" t="n"/>
      <c r="AO57" s="876" t="n"/>
      <c r="AP57" s="876" t="n"/>
      <c r="AQ57" s="876" t="n"/>
      <c r="AR57" s="876" t="n"/>
      <c r="AS57" s="876" t="n"/>
      <c r="AT57" s="876" t="n"/>
      <c r="AU57" s="876" t="n"/>
      <c r="AV57" s="876" t="n"/>
      <c r="AW57" s="877" t="n"/>
      <c r="AX57" s="876" t="n"/>
      <c r="AY57" s="876" t="n"/>
      <c r="AZ57" s="877" t="n"/>
      <c r="BA57" s="876" t="n"/>
      <c r="BB57" s="876" t="n"/>
      <c r="BC57" s="876" t="n"/>
      <c r="BD57" s="876" t="n"/>
      <c r="BE57" s="876" t="n"/>
      <c r="BF57" s="876" t="n"/>
      <c r="BG57" s="876" t="n"/>
      <c r="BH57" s="876" t="n"/>
      <c r="BI57" s="878" t="n"/>
      <c r="BJ57" s="878" t="n"/>
      <c r="BK57" s="878" t="n"/>
      <c r="BL57" s="878" t="n"/>
      <c r="BM57" s="878" t="n"/>
      <c r="BN57" s="878" t="n"/>
      <c r="BO57" s="878" t="n"/>
      <c r="BP57" s="878" t="n"/>
      <c r="BQ57" s="878" t="n"/>
      <c r="BR57" s="878" t="n"/>
      <c r="BS57" s="878" t="n"/>
      <c r="BT57" s="878" t="n"/>
      <c r="BU57" s="878" t="n"/>
      <c r="BV57" s="878" t="n"/>
      <c r="BW57" s="878" t="n"/>
      <c r="BX57" s="878" t="n"/>
      <c r="BY57" s="878" t="n"/>
      <c r="BZ57" s="878" t="n"/>
      <c r="CA57" s="878" t="n"/>
      <c r="CB57" s="878" t="n"/>
      <c r="CC57" s="878" t="n"/>
      <c r="CD57" s="878" t="n"/>
      <c r="CE57" s="878" t="n"/>
      <c r="CF57" s="878" t="n"/>
      <c r="CG57" s="878" t="n"/>
      <c r="CH57" s="878" t="n"/>
      <c r="CI57" s="878" t="n"/>
      <c r="CJ57" s="878" t="n"/>
      <c r="CK57" s="878" t="n"/>
      <c r="CL57" s="878" t="n"/>
      <c r="CM57" s="878" t="n"/>
      <c r="CN57" s="878" t="n"/>
      <c r="CO57" s="878" t="n"/>
      <c r="CP57" s="878" t="n"/>
      <c r="CQ57" s="878" t="n"/>
      <c r="CR57" s="878" t="n"/>
      <c r="CS57" s="878" t="n"/>
      <c r="CT57" s="878" t="n"/>
      <c r="CU57" s="878" t="n"/>
      <c r="CV57" s="878" t="n"/>
      <c r="CW57" s="878" t="n"/>
      <c r="CX57" s="878" t="n"/>
      <c r="CY57" s="878" t="n"/>
      <c r="CZ57" s="878" t="n"/>
      <c r="DA57" s="878" t="n"/>
      <c r="DB57" s="878" t="n"/>
      <c r="DC57" s="878" t="n"/>
      <c r="DD57" s="878" t="n"/>
      <c r="DE57" s="878" t="n"/>
      <c r="DF57" s="878" t="n"/>
      <c r="DG57" s="878" t="n"/>
      <c r="DH57" s="878" t="n"/>
      <c r="DI57" s="878" t="n"/>
      <c r="DJ57" s="878" t="n"/>
      <c r="DK57" s="878" t="n"/>
      <c r="DL57" s="878" t="n"/>
      <c r="DM57" s="878" t="n"/>
      <c r="DN57" s="878" t="n"/>
      <c r="DO57" s="878" t="n"/>
      <c r="DP57" s="878" t="n"/>
      <c r="DQ57" s="878" t="n"/>
      <c r="DR57" s="878" t="n"/>
      <c r="DS57" s="878" t="n"/>
      <c r="DT57" s="878" t="n"/>
      <c r="DU57" s="878" t="n"/>
      <c r="DV57" s="878" t="n"/>
      <c r="DW57" s="878" t="n"/>
      <c r="DX57" s="878" t="n"/>
      <c r="DY57" s="878" t="n"/>
      <c r="DZ57" s="878" t="n"/>
      <c r="EA57" s="878" t="n"/>
      <c r="EB57" s="878" t="n"/>
      <c r="EC57" s="878" t="n"/>
      <c r="ED57" s="878" t="n"/>
      <c r="EE57" s="878" t="n"/>
      <c r="EF57" s="878" t="n"/>
      <c r="EG57" s="878" t="n"/>
      <c r="EH57" s="878" t="n"/>
      <c r="EI57" s="878" t="n"/>
      <c r="EJ57" s="878" t="n"/>
      <c r="EK57" s="878" t="n"/>
      <c r="EL57" s="878" t="n"/>
      <c r="EM57" s="878" t="n"/>
      <c r="EN57" s="878" t="n"/>
      <c r="EO57" s="878" t="n"/>
      <c r="EP57" s="878" t="n"/>
      <c r="EQ57" s="878" t="n"/>
      <c r="ER57" s="878" t="n"/>
      <c r="ES57" s="878" t="n"/>
      <c r="ET57" s="878" t="n"/>
      <c r="EU57" s="878" t="n"/>
      <c r="EV57" s="878" t="n"/>
      <c r="EW57" s="878" t="n"/>
      <c r="EX57" s="878" t="n"/>
      <c r="EY57" s="878" t="n"/>
      <c r="EZ57" s="878" t="n"/>
      <c r="FA57" s="878" t="n"/>
      <c r="FB57" s="878" t="n"/>
      <c r="FC57" s="878" t="n"/>
      <c r="FD57" s="878" t="n"/>
      <c r="FE57" s="878" t="n"/>
      <c r="FF57" s="878" t="n"/>
      <c r="FG57" s="878" t="n"/>
      <c r="FH57" s="878" t="n"/>
      <c r="FI57" s="878" t="n"/>
      <c r="FJ57" s="878" t="n"/>
      <c r="FK57" s="878" t="n"/>
      <c r="FL57" s="878" t="n"/>
      <c r="FM57" s="878" t="n"/>
      <c r="FN57" s="878" t="n"/>
      <c r="FO57" s="878" t="n"/>
      <c r="FP57" s="878" t="n"/>
      <c r="FQ57" s="878" t="n"/>
      <c r="FR57" s="878" t="n"/>
      <c r="FS57" s="878" t="n"/>
    </row>
    <row r="58" customFormat="1" s="872">
      <c r="A58" s="180" t="n"/>
      <c r="B58" s="58" t="n"/>
      <c r="C58" s="55">
        <f>E58*$D$5</f>
        <v/>
      </c>
      <c r="D58" s="24" t="n"/>
      <c r="E58" s="55">
        <f>SUM(G58:GF58)</f>
        <v/>
      </c>
      <c r="F58" s="873" t="n"/>
      <c r="G58" s="874" t="n"/>
      <c r="H58" s="876" t="n"/>
      <c r="I58" s="876" t="n"/>
      <c r="J58" s="877" t="n"/>
      <c r="K58" s="877" t="n"/>
      <c r="L58" s="876" t="n"/>
      <c r="M58" s="876" t="n"/>
      <c r="N58" s="876" t="n"/>
      <c r="O58" s="876" t="n"/>
      <c r="P58" s="876" t="n"/>
      <c r="Q58" s="876" t="n"/>
      <c r="R58" s="876" t="n"/>
      <c r="S58" s="876" t="n"/>
      <c r="T58" s="876" t="n"/>
      <c r="U58" s="876" t="n"/>
      <c r="V58" s="876" t="n"/>
      <c r="W58" s="876" t="n"/>
      <c r="X58" s="876" t="n"/>
      <c r="Y58" s="876" t="n"/>
      <c r="Z58" s="876" t="n"/>
      <c r="AA58" s="876" t="n"/>
      <c r="AB58" s="876" t="n"/>
      <c r="AC58" s="876" t="n"/>
      <c r="AD58" s="876" t="n"/>
      <c r="AE58" s="876" t="n"/>
      <c r="AF58" s="876" t="n"/>
      <c r="AG58" s="876" t="n"/>
      <c r="AH58" s="876" t="n"/>
      <c r="AI58" s="876" t="n"/>
      <c r="AJ58" s="876" t="n"/>
      <c r="AK58" s="876" t="n"/>
      <c r="AL58" s="876" t="n"/>
      <c r="AM58" s="876" t="n"/>
      <c r="AN58" s="876" t="n"/>
      <c r="AO58" s="876" t="n"/>
      <c r="AP58" s="876" t="n"/>
      <c r="AQ58" s="876" t="n"/>
      <c r="AR58" s="876" t="n"/>
      <c r="AS58" s="876" t="n"/>
      <c r="AT58" s="876" t="n"/>
      <c r="AU58" s="876" t="n"/>
      <c r="AV58" s="876" t="n"/>
      <c r="AW58" s="876" t="n"/>
      <c r="AX58" s="877" t="n"/>
      <c r="AY58" s="877" t="n"/>
      <c r="AZ58" s="876" t="n"/>
      <c r="BA58" s="876" t="n"/>
      <c r="BB58" s="876" t="n"/>
      <c r="BC58" s="876" t="n"/>
      <c r="BD58" s="876" t="n"/>
      <c r="BE58" s="876" t="n"/>
      <c r="BF58" s="876" t="n"/>
      <c r="BG58" s="876" t="n"/>
      <c r="BH58" s="876" t="n"/>
      <c r="BI58" s="878" t="n"/>
      <c r="BJ58" s="878" t="n"/>
      <c r="BK58" s="878" t="n"/>
      <c r="BL58" s="878" t="n"/>
      <c r="BM58" s="878" t="n"/>
      <c r="BN58" s="878" t="n"/>
      <c r="BO58" s="878" t="n"/>
      <c r="BP58" s="878" t="n"/>
      <c r="BQ58" s="878" t="n"/>
      <c r="BR58" s="878" t="n"/>
      <c r="BS58" s="878" t="n"/>
      <c r="BT58" s="878" t="n"/>
      <c r="BU58" s="878" t="n"/>
      <c r="BV58" s="878" t="n"/>
      <c r="BW58" s="878" t="n"/>
      <c r="BX58" s="878" t="n"/>
      <c r="BY58" s="878" t="n"/>
      <c r="BZ58" s="878" t="n"/>
      <c r="CA58" s="878" t="n"/>
      <c r="CB58" s="878" t="n"/>
      <c r="CC58" s="878" t="n"/>
      <c r="CD58" s="878" t="n"/>
      <c r="CE58" s="878" t="n"/>
      <c r="CF58" s="878" t="n"/>
      <c r="CG58" s="878" t="n"/>
      <c r="CH58" s="878" t="n"/>
      <c r="CI58" s="878" t="n"/>
      <c r="CJ58" s="878" t="n"/>
      <c r="CK58" s="878" t="n"/>
      <c r="CL58" s="878" t="n"/>
      <c r="CM58" s="878" t="n"/>
      <c r="CN58" s="878" t="n"/>
      <c r="CO58" s="878" t="n"/>
      <c r="CP58" s="878" t="n"/>
      <c r="CQ58" s="878" t="n"/>
      <c r="CR58" s="878" t="n"/>
      <c r="CS58" s="878" t="n"/>
      <c r="CT58" s="878" t="n"/>
      <c r="CU58" s="878" t="n"/>
      <c r="CV58" s="878" t="n"/>
      <c r="CW58" s="878" t="n"/>
      <c r="CX58" s="878" t="n"/>
      <c r="CY58" s="878" t="n"/>
      <c r="CZ58" s="878" t="n"/>
      <c r="DA58" s="878" t="n"/>
      <c r="DB58" s="878" t="n"/>
      <c r="DC58" s="878" t="n"/>
      <c r="DD58" s="878" t="n"/>
      <c r="DE58" s="878" t="n"/>
      <c r="DF58" s="878" t="n"/>
      <c r="DG58" s="878" t="n"/>
      <c r="DH58" s="878" t="n"/>
      <c r="DI58" s="878" t="n"/>
      <c r="DJ58" s="878" t="n"/>
      <c r="DK58" s="878" t="n"/>
      <c r="DL58" s="878" t="n"/>
      <c r="DM58" s="878" t="n"/>
      <c r="DN58" s="878" t="n"/>
      <c r="DO58" s="878" t="n"/>
      <c r="DP58" s="878" t="n"/>
      <c r="DQ58" s="878" t="n"/>
      <c r="DR58" s="878" t="n"/>
      <c r="DS58" s="878" t="n"/>
      <c r="DT58" s="878" t="n"/>
      <c r="DU58" s="878" t="n"/>
      <c r="DV58" s="878" t="n"/>
      <c r="DW58" s="878" t="n"/>
      <c r="DX58" s="878" t="n"/>
      <c r="DY58" s="878" t="n"/>
      <c r="DZ58" s="878" t="n"/>
      <c r="EA58" s="878" t="n"/>
      <c r="EB58" s="878" t="n"/>
      <c r="EC58" s="878" t="n"/>
      <c r="ED58" s="878" t="n"/>
      <c r="EE58" s="878" t="n"/>
      <c r="EF58" s="878" t="n"/>
      <c r="EG58" s="878" t="n"/>
      <c r="EH58" s="878" t="n"/>
      <c r="EI58" s="878" t="n"/>
      <c r="EJ58" s="878" t="n"/>
      <c r="EK58" s="878" t="n"/>
      <c r="EL58" s="878" t="n"/>
      <c r="EM58" s="878" t="n"/>
      <c r="EN58" s="878" t="n"/>
      <c r="EO58" s="878" t="n"/>
      <c r="EP58" s="878" t="n"/>
      <c r="EQ58" s="878" t="n"/>
      <c r="ER58" s="878" t="n"/>
      <c r="ES58" s="878" t="n"/>
      <c r="ET58" s="878" t="n"/>
      <c r="EU58" s="878" t="n"/>
      <c r="EV58" s="878" t="n"/>
      <c r="EW58" s="878" t="n"/>
      <c r="EX58" s="878" t="n"/>
      <c r="EY58" s="878" t="n"/>
      <c r="EZ58" s="878" t="n"/>
      <c r="FA58" s="878" t="n"/>
      <c r="FB58" s="878" t="n"/>
      <c r="FC58" s="878" t="n"/>
      <c r="FD58" s="878" t="n"/>
      <c r="FE58" s="878" t="n"/>
      <c r="FF58" s="878" t="n"/>
      <c r="FG58" s="878" t="n"/>
      <c r="FH58" s="878" t="n"/>
      <c r="FI58" s="878" t="n"/>
      <c r="FJ58" s="878" t="n"/>
      <c r="FK58" s="878" t="n"/>
      <c r="FL58" s="878" t="n"/>
      <c r="FM58" s="878" t="n"/>
      <c r="FN58" s="878" t="n"/>
      <c r="FO58" s="878" t="n"/>
      <c r="FP58" s="878" t="n"/>
      <c r="FQ58" s="878" t="n"/>
      <c r="FR58" s="878" t="n"/>
      <c r="FS58" s="878" t="n"/>
    </row>
    <row r="59" customFormat="1" s="872">
      <c r="A59" s="180" t="n"/>
      <c r="B59" s="58" t="n"/>
      <c r="C59" s="100">
        <f>E59*$D$5</f>
        <v/>
      </c>
      <c r="D59" s="23" t="n"/>
      <c r="E59" s="100">
        <f>SUM(G59:GF59)</f>
        <v/>
      </c>
      <c r="F59" s="873" t="n"/>
      <c r="G59" s="874" t="n"/>
      <c r="H59" s="876" t="n"/>
      <c r="I59" s="876" t="n"/>
      <c r="J59" s="876" t="n"/>
      <c r="K59" s="876" t="n"/>
      <c r="L59" s="877" t="n"/>
      <c r="M59" s="876" t="n"/>
      <c r="N59" s="876" t="n"/>
      <c r="O59" s="876" t="n"/>
      <c r="P59" s="876" t="n"/>
      <c r="Q59" s="876" t="n"/>
      <c r="R59" s="876" t="n"/>
      <c r="S59" s="876" t="n"/>
      <c r="T59" s="877" t="n"/>
      <c r="U59" s="877" t="n"/>
      <c r="V59" s="876" t="n"/>
      <c r="W59" s="876" t="n"/>
      <c r="X59" s="876" t="n"/>
      <c r="Y59" s="876" t="n"/>
      <c r="Z59" s="876" t="n"/>
      <c r="AA59" s="876" t="n"/>
      <c r="AB59" s="876" t="n"/>
      <c r="AC59" s="876" t="n"/>
      <c r="AD59" s="876" t="n"/>
      <c r="AE59" s="876" t="n"/>
      <c r="AF59" s="876" t="n"/>
      <c r="AG59" s="876" t="n"/>
      <c r="AH59" s="876" t="n"/>
      <c r="AI59" s="876" t="n"/>
      <c r="AJ59" s="876" t="n"/>
      <c r="AK59" s="876" t="n"/>
      <c r="AL59" s="876" t="n"/>
      <c r="AM59" s="876" t="n"/>
      <c r="AN59" s="876" t="n"/>
      <c r="AO59" s="876" t="n"/>
      <c r="AP59" s="876" t="n"/>
      <c r="AQ59" s="876" t="n"/>
      <c r="AR59" s="876" t="n"/>
      <c r="AS59" s="876" t="n"/>
      <c r="AT59" s="876" t="n"/>
      <c r="AU59" s="876" t="n"/>
      <c r="AV59" s="876" t="n"/>
      <c r="AW59" s="876" t="n"/>
      <c r="AX59" s="876" t="n"/>
      <c r="AY59" s="876" t="n"/>
      <c r="AZ59" s="877" t="n"/>
      <c r="BA59" s="876" t="n"/>
      <c r="BB59" s="876" t="n"/>
      <c r="BC59" s="876" t="n"/>
      <c r="BD59" s="876" t="n"/>
      <c r="BE59" s="876" t="n"/>
      <c r="BF59" s="876" t="n"/>
      <c r="BG59" s="876" t="n"/>
      <c r="BH59" s="876" t="n"/>
      <c r="BI59" s="878" t="n"/>
      <c r="BJ59" s="878" t="n"/>
      <c r="BK59" s="878" t="n"/>
      <c r="BL59" s="878" t="n"/>
      <c r="BM59" s="878" t="n"/>
      <c r="BN59" s="878" t="n"/>
      <c r="BO59" s="878" t="n"/>
      <c r="BP59" s="878" t="n"/>
      <c r="BQ59" s="878" t="n"/>
      <c r="BR59" s="878" t="n"/>
      <c r="BS59" s="878" t="n"/>
      <c r="BT59" s="878" t="n"/>
      <c r="BU59" s="878" t="n"/>
      <c r="BV59" s="878" t="n"/>
      <c r="BW59" s="878" t="n"/>
      <c r="BX59" s="878" t="n"/>
      <c r="BY59" s="878" t="n"/>
      <c r="BZ59" s="878" t="n"/>
      <c r="CA59" s="878" t="n"/>
      <c r="CB59" s="878" t="n"/>
      <c r="CC59" s="878" t="n"/>
      <c r="CD59" s="878" t="n"/>
      <c r="CE59" s="878" t="n"/>
      <c r="CF59" s="878" t="n"/>
      <c r="CG59" s="878" t="n"/>
      <c r="CH59" s="878" t="n"/>
      <c r="CI59" s="878" t="n"/>
      <c r="CJ59" s="878" t="n"/>
      <c r="CK59" s="878" t="n"/>
      <c r="CL59" s="878" t="n"/>
      <c r="CM59" s="878" t="n"/>
      <c r="CN59" s="878" t="n"/>
      <c r="CO59" s="878" t="n"/>
      <c r="CP59" s="878" t="n"/>
      <c r="CQ59" s="878" t="n"/>
      <c r="CR59" s="878" t="n"/>
      <c r="CS59" s="878" t="n"/>
      <c r="CT59" s="878" t="n"/>
      <c r="CU59" s="878" t="n"/>
      <c r="CV59" s="878" t="n"/>
      <c r="CW59" s="878" t="n"/>
      <c r="CX59" s="878" t="n"/>
      <c r="CY59" s="878" t="n"/>
      <c r="CZ59" s="878" t="n"/>
      <c r="DA59" s="878" t="n"/>
      <c r="DB59" s="878" t="n"/>
      <c r="DC59" s="878" t="n"/>
      <c r="DD59" s="878" t="n"/>
      <c r="DE59" s="878" t="n"/>
      <c r="DF59" s="878" t="n"/>
      <c r="DG59" s="878" t="n"/>
      <c r="DH59" s="878" t="n"/>
      <c r="DI59" s="878" t="n"/>
      <c r="DJ59" s="878" t="n"/>
      <c r="DK59" s="878" t="n"/>
      <c r="DL59" s="878" t="n"/>
      <c r="DM59" s="878" t="n"/>
      <c r="DN59" s="878" t="n"/>
      <c r="DO59" s="878" t="n"/>
      <c r="DP59" s="878" t="n"/>
      <c r="DQ59" s="878" t="n"/>
      <c r="DR59" s="878" t="n"/>
      <c r="DS59" s="878" t="n"/>
      <c r="DT59" s="878" t="n"/>
      <c r="DU59" s="878" t="n"/>
      <c r="DV59" s="878" t="n"/>
      <c r="DW59" s="878" t="n"/>
      <c r="DX59" s="878" t="n"/>
      <c r="DY59" s="878" t="n"/>
      <c r="DZ59" s="878" t="n"/>
      <c r="EA59" s="878" t="n"/>
      <c r="EB59" s="878" t="n"/>
      <c r="EC59" s="878" t="n"/>
      <c r="ED59" s="878" t="n"/>
      <c r="EE59" s="878" t="n"/>
      <c r="EF59" s="878" t="n"/>
      <c r="EG59" s="878" t="n"/>
      <c r="EH59" s="878" t="n"/>
      <c r="EI59" s="878" t="n"/>
      <c r="EJ59" s="878" t="n"/>
      <c r="EK59" s="878" t="n"/>
      <c r="EL59" s="878" t="n"/>
      <c r="EM59" s="878" t="n"/>
      <c r="EN59" s="878" t="n"/>
      <c r="EO59" s="878" t="n"/>
      <c r="EP59" s="878" t="n"/>
      <c r="EQ59" s="878" t="n"/>
      <c r="ER59" s="878" t="n"/>
      <c r="ES59" s="878" t="n"/>
      <c r="ET59" s="878" t="n"/>
      <c r="EU59" s="878" t="n"/>
      <c r="EV59" s="878" t="n"/>
      <c r="EW59" s="878" t="n"/>
      <c r="EX59" s="878" t="n"/>
      <c r="EY59" s="878" t="n"/>
      <c r="EZ59" s="878" t="n"/>
      <c r="FA59" s="878" t="n"/>
      <c r="FB59" s="878" t="n"/>
      <c r="FC59" s="878" t="n"/>
      <c r="FD59" s="878" t="n"/>
      <c r="FE59" s="878" t="n"/>
      <c r="FF59" s="878" t="n"/>
      <c r="FG59" s="878" t="n"/>
      <c r="FH59" s="878" t="n"/>
      <c r="FI59" s="878" t="n"/>
      <c r="FJ59" s="878" t="n"/>
      <c r="FK59" s="878" t="n"/>
      <c r="FL59" s="878" t="n"/>
      <c r="FM59" s="878" t="n"/>
      <c r="FN59" s="878" t="n"/>
      <c r="FO59" s="878" t="n"/>
      <c r="FP59" s="878" t="n"/>
      <c r="FQ59" s="878" t="n"/>
      <c r="FR59" s="878" t="n"/>
      <c r="FS59" s="878" t="n"/>
    </row>
    <row r="60" customFormat="1" s="872">
      <c r="A60" s="180" t="n"/>
      <c r="B60" s="58" t="n"/>
      <c r="C60" s="100">
        <f>E60*$D$5</f>
        <v/>
      </c>
      <c r="D60" s="23" t="n"/>
      <c r="E60" s="100">
        <f>SUM(G60:GF60)</f>
        <v/>
      </c>
      <c r="F60" s="873" t="n"/>
      <c r="G60" s="874" t="n"/>
      <c r="H60" s="876" t="n"/>
      <c r="I60" s="876" t="n"/>
      <c r="J60" s="876" t="n"/>
      <c r="K60" s="876" t="n"/>
      <c r="L60" s="877" t="n"/>
      <c r="M60" s="876" t="n"/>
      <c r="N60" s="876" t="n"/>
      <c r="O60" s="876" t="n"/>
      <c r="P60" s="876" t="n"/>
      <c r="Q60" s="876" t="n"/>
      <c r="R60" s="876" t="n"/>
      <c r="S60" s="876" t="n"/>
      <c r="T60" s="876" t="n"/>
      <c r="U60" s="876" t="n"/>
      <c r="V60" s="876" t="n"/>
      <c r="W60" s="876" t="n"/>
      <c r="X60" s="876" t="n"/>
      <c r="Y60" s="876" t="n"/>
      <c r="Z60" s="876" t="n"/>
      <c r="AA60" s="876" t="n"/>
      <c r="AB60" s="876" t="n"/>
      <c r="AC60" s="876" t="n"/>
      <c r="AD60" s="876" t="n"/>
      <c r="AE60" s="876" t="n"/>
      <c r="AF60" s="876" t="n"/>
      <c r="AG60" s="876" t="n"/>
      <c r="AH60" s="876" t="n"/>
      <c r="AI60" s="876" t="n"/>
      <c r="AJ60" s="876" t="n"/>
      <c r="AK60" s="876" t="n"/>
      <c r="AL60" s="876" t="n"/>
      <c r="AM60" s="876" t="n"/>
      <c r="AN60" s="876" t="n"/>
      <c r="AO60" s="876" t="n"/>
      <c r="AP60" s="876" t="n"/>
      <c r="AQ60" s="876" t="n"/>
      <c r="AR60" s="876" t="n"/>
      <c r="AS60" s="876" t="n"/>
      <c r="AT60" s="876" t="n"/>
      <c r="AU60" s="876" t="n"/>
      <c r="AV60" s="876" t="n"/>
      <c r="AW60" s="876" t="n"/>
      <c r="AX60" s="876" t="n"/>
      <c r="AY60" s="876" t="n"/>
      <c r="AZ60" s="877" t="n"/>
      <c r="BA60" s="876" t="n"/>
      <c r="BB60" s="876" t="n"/>
      <c r="BC60" s="876" t="n"/>
      <c r="BD60" s="876" t="n"/>
      <c r="BE60" s="876" t="n"/>
      <c r="BF60" s="876" t="n"/>
      <c r="BG60" s="876" t="n"/>
      <c r="BH60" s="876" t="n"/>
      <c r="BI60" s="878" t="n"/>
      <c r="BJ60" s="878" t="n"/>
      <c r="BK60" s="878" t="n"/>
      <c r="BL60" s="878" t="n"/>
      <c r="BM60" s="878" t="n"/>
      <c r="BN60" s="878" t="n"/>
      <c r="BO60" s="878" t="n"/>
      <c r="BP60" s="878" t="n"/>
      <c r="BQ60" s="878" t="n"/>
      <c r="BR60" s="878" t="n"/>
      <c r="BS60" s="878" t="n"/>
      <c r="BT60" s="878" t="n"/>
      <c r="BU60" s="878" t="n"/>
      <c r="BV60" s="878" t="n"/>
      <c r="BW60" s="878" t="n"/>
      <c r="BX60" s="878" t="n"/>
      <c r="BY60" s="878" t="n"/>
      <c r="BZ60" s="878" t="n"/>
      <c r="CA60" s="878" t="n"/>
      <c r="CB60" s="878" t="n"/>
      <c r="CC60" s="878" t="n"/>
      <c r="CD60" s="878" t="n"/>
      <c r="CE60" s="878" t="n"/>
      <c r="CF60" s="878" t="n"/>
      <c r="CG60" s="878" t="n"/>
      <c r="CH60" s="878" t="n"/>
      <c r="CI60" s="878" t="n"/>
      <c r="CJ60" s="878" t="n"/>
      <c r="CK60" s="878" t="n"/>
      <c r="CL60" s="878" t="n"/>
      <c r="CM60" s="878" t="n"/>
      <c r="CN60" s="878" t="n"/>
      <c r="CO60" s="878" t="n"/>
      <c r="CP60" s="878" t="n"/>
      <c r="CQ60" s="878" t="n"/>
      <c r="CR60" s="878" t="n"/>
      <c r="CS60" s="878" t="n"/>
      <c r="CT60" s="878" t="n"/>
      <c r="CU60" s="878" t="n"/>
      <c r="CV60" s="878" t="n"/>
      <c r="CW60" s="878" t="n"/>
      <c r="CX60" s="878" t="n"/>
      <c r="CY60" s="878" t="n"/>
      <c r="CZ60" s="878" t="n"/>
      <c r="DA60" s="878" t="n"/>
      <c r="DB60" s="878" t="n"/>
      <c r="DC60" s="878" t="n"/>
      <c r="DD60" s="878" t="n"/>
      <c r="DE60" s="878" t="n"/>
      <c r="DF60" s="878" t="n"/>
      <c r="DG60" s="878" t="n"/>
      <c r="DH60" s="878" t="n"/>
      <c r="DI60" s="878" t="n"/>
      <c r="DJ60" s="878" t="n"/>
      <c r="DK60" s="878" t="n"/>
      <c r="DL60" s="878" t="n"/>
      <c r="DM60" s="878" t="n"/>
      <c r="DN60" s="878" t="n"/>
      <c r="DO60" s="878" t="n"/>
      <c r="DP60" s="878" t="n"/>
      <c r="DQ60" s="878" t="n"/>
      <c r="DR60" s="878" t="n"/>
      <c r="DS60" s="878" t="n"/>
      <c r="DT60" s="878" t="n"/>
      <c r="DU60" s="878" t="n"/>
      <c r="DV60" s="878" t="n"/>
      <c r="DW60" s="878" t="n"/>
      <c r="DX60" s="878" t="n"/>
      <c r="DY60" s="878" t="n"/>
      <c r="DZ60" s="878" t="n"/>
      <c r="EA60" s="878" t="n"/>
      <c r="EB60" s="878" t="n"/>
      <c r="EC60" s="878" t="n"/>
      <c r="ED60" s="878" t="n"/>
      <c r="EE60" s="878" t="n"/>
      <c r="EF60" s="878" t="n"/>
      <c r="EG60" s="878" t="n"/>
      <c r="EH60" s="878" t="n"/>
      <c r="EI60" s="878" t="n"/>
      <c r="EJ60" s="878" t="n"/>
      <c r="EK60" s="878" t="n"/>
      <c r="EL60" s="878" t="n"/>
      <c r="EM60" s="878" t="n"/>
      <c r="EN60" s="878" t="n"/>
      <c r="EO60" s="878" t="n"/>
      <c r="EP60" s="878" t="n"/>
      <c r="EQ60" s="878" t="n"/>
      <c r="ER60" s="878" t="n"/>
      <c r="ES60" s="878" t="n"/>
      <c r="ET60" s="878" t="n"/>
      <c r="EU60" s="878" t="n"/>
      <c r="EV60" s="878" t="n"/>
      <c r="EW60" s="878" t="n"/>
      <c r="EX60" s="878" t="n"/>
      <c r="EY60" s="878" t="n"/>
      <c r="EZ60" s="878" t="n"/>
      <c r="FA60" s="878" t="n"/>
      <c r="FB60" s="878" t="n"/>
      <c r="FC60" s="878" t="n"/>
      <c r="FD60" s="878" t="n"/>
      <c r="FE60" s="878" t="n"/>
      <c r="FF60" s="878" t="n"/>
      <c r="FG60" s="878" t="n"/>
      <c r="FH60" s="878" t="n"/>
      <c r="FI60" s="878" t="n"/>
      <c r="FJ60" s="878" t="n"/>
      <c r="FK60" s="878" t="n"/>
      <c r="FL60" s="878" t="n"/>
      <c r="FM60" s="878" t="n"/>
      <c r="FN60" s="878" t="n"/>
      <c r="FO60" s="878" t="n"/>
      <c r="FP60" s="878" t="n"/>
      <c r="FQ60" s="878" t="n"/>
      <c r="FR60" s="878" t="n"/>
      <c r="FS60" s="878" t="n"/>
    </row>
    <row r="61" ht="17.45" customFormat="1" customHeight="1" s="872">
      <c r="A61" s="180" t="n"/>
      <c r="B61" s="58" t="n"/>
      <c r="C61" s="55">
        <f>E61*$D$5</f>
        <v/>
      </c>
      <c r="D61" s="881" t="n"/>
      <c r="E61" s="55">
        <f>SUM(G61:GF61)</f>
        <v/>
      </c>
      <c r="F61" s="873" t="n"/>
      <c r="G61" s="874" t="n"/>
      <c r="H61" s="874" t="n"/>
      <c r="I61" s="874" t="n"/>
      <c r="J61" s="874" t="n"/>
      <c r="K61" s="874" t="n"/>
      <c r="L61" s="874" t="n"/>
      <c r="M61" s="876" t="n"/>
      <c r="N61" s="876" t="n"/>
      <c r="O61" s="876" t="n"/>
      <c r="P61" s="876" t="n"/>
      <c r="Q61" s="876" t="n"/>
      <c r="R61" s="876" t="n"/>
      <c r="S61" s="876" t="n"/>
      <c r="T61" s="876" t="n"/>
      <c r="U61" s="876" t="n"/>
      <c r="V61" s="876" t="n"/>
      <c r="W61" s="876" t="n"/>
      <c r="X61" s="876" t="n"/>
      <c r="Y61" s="876" t="n"/>
      <c r="Z61" s="876" t="n"/>
      <c r="AA61" s="876" t="n"/>
      <c r="AB61" s="876" t="n"/>
      <c r="AC61" s="876" t="n"/>
      <c r="AD61" s="876" t="n"/>
      <c r="AE61" s="876" t="n"/>
      <c r="AF61" s="876" t="n"/>
      <c r="AG61" s="876" t="n"/>
      <c r="AH61" s="876" t="n"/>
      <c r="AI61" s="876" t="n"/>
      <c r="AJ61" s="876" t="n"/>
      <c r="AK61" s="876" t="n"/>
      <c r="AL61" s="876" t="n"/>
      <c r="AM61" s="876" t="n"/>
      <c r="AN61" s="876" t="n"/>
      <c r="AO61" s="876" t="n"/>
      <c r="AP61" s="876" t="n"/>
      <c r="AQ61" s="876" t="n"/>
      <c r="AR61" s="876" t="n"/>
      <c r="AS61" s="876" t="n"/>
      <c r="AT61" s="876" t="n"/>
      <c r="AU61" s="876" t="n"/>
      <c r="AV61" s="876" t="n"/>
      <c r="AW61" s="876" t="n"/>
      <c r="AX61" s="876" t="n"/>
      <c r="AY61" s="876" t="n"/>
      <c r="AZ61" s="877" t="n"/>
      <c r="BA61" s="876" t="n"/>
      <c r="BB61" s="876" t="n"/>
      <c r="BC61" s="876" t="n"/>
      <c r="BD61" s="876" t="n"/>
      <c r="BE61" s="876" t="n"/>
      <c r="BF61" s="876" t="n"/>
      <c r="BG61" s="876" t="n"/>
      <c r="BH61" s="876" t="n"/>
      <c r="BI61" s="878" t="n"/>
      <c r="BJ61" s="878" t="n"/>
      <c r="BK61" s="878" t="n"/>
      <c r="BL61" s="878" t="n"/>
      <c r="BM61" s="878" t="n"/>
      <c r="BN61" s="878" t="n"/>
      <c r="BO61" s="878" t="n"/>
      <c r="BP61" s="878" t="n"/>
      <c r="BQ61" s="878" t="n"/>
      <c r="BR61" s="878" t="n"/>
      <c r="BS61" s="878" t="n"/>
      <c r="BT61" s="878" t="n"/>
      <c r="BU61" s="878" t="n"/>
      <c r="BV61" s="878" t="n"/>
      <c r="BW61" s="878" t="n"/>
      <c r="BX61" s="878" t="n"/>
      <c r="BY61" s="878" t="n"/>
      <c r="BZ61" s="878" t="n"/>
      <c r="CA61" s="878" t="n"/>
      <c r="CB61" s="878" t="n"/>
      <c r="CC61" s="878" t="n"/>
      <c r="CD61" s="878" t="n"/>
      <c r="CE61" s="878" t="n"/>
      <c r="CF61" s="878" t="n"/>
      <c r="CG61" s="878" t="n"/>
      <c r="CH61" s="878" t="n"/>
      <c r="CI61" s="878" t="n"/>
      <c r="CJ61" s="878" t="n"/>
      <c r="CK61" s="878" t="n"/>
      <c r="CL61" s="878" t="n"/>
      <c r="CM61" s="878" t="n"/>
      <c r="CN61" s="878" t="n"/>
      <c r="CO61" s="878" t="n"/>
      <c r="CP61" s="878" t="n"/>
      <c r="CQ61" s="878" t="n"/>
      <c r="CR61" s="878" t="n"/>
      <c r="CS61" s="878" t="n"/>
      <c r="CT61" s="878" t="n"/>
      <c r="CU61" s="878" t="n"/>
      <c r="CV61" s="878" t="n"/>
      <c r="CW61" s="878" t="n"/>
      <c r="CX61" s="878" t="n"/>
      <c r="CY61" s="878" t="n"/>
      <c r="CZ61" s="878" t="n"/>
      <c r="DA61" s="878" t="n"/>
      <c r="DB61" s="878" t="n"/>
      <c r="DC61" s="878" t="n"/>
      <c r="DD61" s="878" t="n"/>
      <c r="DE61" s="878" t="n"/>
      <c r="DF61" s="878" t="n"/>
      <c r="DG61" s="878" t="n"/>
      <c r="DH61" s="878" t="n"/>
      <c r="DI61" s="878" t="n"/>
      <c r="DJ61" s="878" t="n"/>
      <c r="DK61" s="878" t="n"/>
      <c r="DL61" s="878" t="n"/>
      <c r="DM61" s="878" t="n"/>
      <c r="DN61" s="878" t="n"/>
      <c r="DO61" s="878" t="n"/>
      <c r="DP61" s="878" t="n"/>
      <c r="DQ61" s="878" t="n"/>
      <c r="DR61" s="878" t="n"/>
      <c r="DS61" s="878" t="n"/>
      <c r="DT61" s="878" t="n"/>
      <c r="DU61" s="878" t="n"/>
      <c r="DV61" s="878" t="n"/>
      <c r="DW61" s="878" t="n"/>
      <c r="DX61" s="878" t="n"/>
      <c r="DY61" s="878" t="n"/>
      <c r="DZ61" s="878" t="n"/>
      <c r="EA61" s="878" t="n"/>
      <c r="EB61" s="878" t="n"/>
      <c r="EC61" s="878" t="n"/>
      <c r="ED61" s="878" t="n"/>
      <c r="EE61" s="878" t="n"/>
      <c r="EF61" s="878" t="n"/>
      <c r="EG61" s="878" t="n"/>
      <c r="EH61" s="878" t="n"/>
      <c r="EI61" s="878" t="n"/>
      <c r="EJ61" s="878" t="n"/>
      <c r="EK61" s="878" t="n"/>
      <c r="EL61" s="878" t="n"/>
      <c r="EM61" s="878" t="n"/>
      <c r="EN61" s="878" t="n"/>
      <c r="EO61" s="878" t="n"/>
      <c r="EP61" s="878" t="n"/>
      <c r="EQ61" s="878" t="n"/>
      <c r="ER61" s="878" t="n"/>
      <c r="ES61" s="878" t="n"/>
      <c r="ET61" s="878" t="n"/>
      <c r="EU61" s="878" t="n"/>
      <c r="EV61" s="878" t="n"/>
      <c r="EW61" s="878" t="n"/>
      <c r="EX61" s="878" t="n"/>
      <c r="EY61" s="878" t="n"/>
      <c r="EZ61" s="878" t="n"/>
      <c r="FA61" s="878" t="n"/>
      <c r="FB61" s="878" t="n"/>
      <c r="FC61" s="878" t="n"/>
      <c r="FD61" s="878" t="n"/>
      <c r="FE61" s="878" t="n"/>
      <c r="FF61" s="878" t="n"/>
      <c r="FG61" s="878" t="n"/>
      <c r="FH61" s="878" t="n"/>
      <c r="FI61" s="878" t="n"/>
      <c r="FJ61" s="878" t="n"/>
      <c r="FK61" s="878" t="n"/>
      <c r="FL61" s="878" t="n"/>
      <c r="FM61" s="878" t="n"/>
      <c r="FN61" s="878" t="n"/>
      <c r="FO61" s="878" t="n"/>
      <c r="FP61" s="878" t="n"/>
      <c r="FQ61" s="878" t="n"/>
      <c r="FR61" s="878" t="n"/>
      <c r="FS61" s="878" t="n"/>
      <c r="FT61" s="878" t="n"/>
      <c r="FU61" s="878" t="n"/>
      <c r="FV61" s="878" t="n"/>
      <c r="FW61" s="878" t="n"/>
      <c r="FX61" s="878" t="n"/>
      <c r="FY61" s="878" t="n"/>
      <c r="FZ61" s="878" t="n"/>
      <c r="GA61" s="878" t="n"/>
      <c r="GB61" s="878" t="n"/>
      <c r="GC61" s="878" t="n"/>
      <c r="GD61" s="878" t="n"/>
      <c r="GE61" s="878" t="n"/>
      <c r="GF61" s="878" t="n"/>
    </row>
    <row r="62" ht="16.5" customFormat="1" customHeight="1" s="872">
      <c r="A62" s="180" t="n"/>
      <c r="B62" s="58" t="n"/>
      <c r="C62" s="55">
        <f>E62*$D$5</f>
        <v/>
      </c>
      <c r="D62" s="881" t="n"/>
      <c r="E62" s="55">
        <f>SUM(G62:GF62)</f>
        <v/>
      </c>
      <c r="F62" s="873" t="n"/>
      <c r="G62" s="874" t="n"/>
      <c r="H62" s="874" t="n"/>
      <c r="I62" s="874" t="n"/>
      <c r="J62" s="874" t="n"/>
      <c r="K62" s="874" t="n"/>
      <c r="L62" s="874" t="n"/>
      <c r="M62" s="876" t="n"/>
      <c r="N62" s="876" t="n"/>
      <c r="O62" s="876" t="n"/>
      <c r="P62" s="876" t="n"/>
      <c r="Q62" s="876" t="n"/>
      <c r="R62" s="876" t="n"/>
      <c r="S62" s="876" t="n"/>
      <c r="T62" s="876" t="n"/>
      <c r="U62" s="876" t="n"/>
      <c r="V62" s="876" t="n"/>
      <c r="W62" s="876" t="n"/>
      <c r="X62" s="876" t="n"/>
      <c r="Y62" s="876" t="n"/>
      <c r="Z62" s="876" t="n"/>
      <c r="AA62" s="876" t="n"/>
      <c r="AB62" s="876" t="n"/>
      <c r="AC62" s="876" t="n"/>
      <c r="AD62" s="876" t="n"/>
      <c r="AE62" s="876" t="n"/>
      <c r="AF62" s="876" t="n"/>
      <c r="AG62" s="876" t="n"/>
      <c r="AH62" s="876" t="n"/>
      <c r="AI62" s="876" t="n"/>
      <c r="AJ62" s="876" t="n"/>
      <c r="AK62" s="876" t="n"/>
      <c r="AL62" s="876" t="n"/>
      <c r="AM62" s="876" t="n"/>
      <c r="AN62" s="876" t="n"/>
      <c r="AO62" s="876" t="n"/>
      <c r="AP62" s="876" t="n"/>
      <c r="AQ62" s="876" t="n"/>
      <c r="AR62" s="876" t="n"/>
      <c r="AS62" s="876" t="n"/>
      <c r="AT62" s="876" t="n"/>
      <c r="AU62" s="876" t="n"/>
      <c r="AV62" s="876" t="n"/>
      <c r="AW62" s="876" t="n"/>
      <c r="AX62" s="876" t="n"/>
      <c r="AY62" s="876" t="n"/>
      <c r="AZ62" s="876" t="n"/>
      <c r="BA62" s="876" t="n"/>
      <c r="BB62" s="876" t="n"/>
      <c r="BC62" s="876" t="n"/>
      <c r="BD62" s="876" t="n"/>
      <c r="BE62" s="876" t="n"/>
      <c r="BF62" s="876" t="n"/>
      <c r="BG62" s="876" t="n"/>
      <c r="BH62" s="876" t="n"/>
      <c r="BI62" s="878" t="n"/>
      <c r="BJ62" s="878" t="n"/>
      <c r="BK62" s="878" t="n"/>
      <c r="BL62" s="878" t="n"/>
      <c r="BM62" s="878" t="n"/>
      <c r="BN62" s="878" t="n"/>
      <c r="BO62" s="878" t="n"/>
      <c r="BP62" s="878" t="n"/>
      <c r="BQ62" s="878" t="n"/>
      <c r="BR62" s="878" t="n"/>
      <c r="BS62" s="878" t="n"/>
      <c r="BT62" s="878" t="n"/>
      <c r="BU62" s="878" t="n"/>
      <c r="BV62" s="878" t="n"/>
      <c r="BW62" s="878" t="n"/>
      <c r="BX62" s="878" t="n"/>
      <c r="BY62" s="878" t="n"/>
      <c r="BZ62" s="878" t="n"/>
      <c r="CA62" s="878" t="n"/>
      <c r="CB62" s="878" t="n"/>
      <c r="CC62" s="878" t="n"/>
      <c r="CD62" s="878" t="n"/>
      <c r="CE62" s="878" t="n"/>
      <c r="CF62" s="878" t="n"/>
      <c r="CG62" s="878" t="n"/>
      <c r="CH62" s="878" t="n"/>
      <c r="CI62" s="878" t="n"/>
      <c r="CJ62" s="878" t="n"/>
      <c r="CK62" s="878" t="n"/>
      <c r="CL62" s="878" t="n"/>
      <c r="CM62" s="878" t="n"/>
      <c r="CN62" s="878" t="n"/>
      <c r="CO62" s="878" t="n"/>
      <c r="CP62" s="878" t="n"/>
      <c r="CQ62" s="878" t="n"/>
      <c r="CR62" s="878" t="n"/>
      <c r="CS62" s="878" t="n"/>
      <c r="CT62" s="878" t="n"/>
      <c r="CU62" s="878" t="n"/>
      <c r="CV62" s="878" t="n"/>
      <c r="CW62" s="878" t="n"/>
      <c r="CX62" s="878" t="n"/>
      <c r="CY62" s="878" t="n"/>
      <c r="CZ62" s="878" t="n"/>
      <c r="DA62" s="878" t="n"/>
      <c r="DB62" s="878" t="n"/>
      <c r="DC62" s="878" t="n"/>
      <c r="DD62" s="878" t="n"/>
      <c r="DE62" s="878" t="n"/>
      <c r="DF62" s="878" t="n"/>
      <c r="DG62" s="878" t="n"/>
      <c r="DH62" s="878" t="n"/>
      <c r="DI62" s="878" t="n"/>
      <c r="DJ62" s="878" t="n"/>
      <c r="DK62" s="878" t="n"/>
      <c r="DL62" s="878" t="n"/>
      <c r="DM62" s="878" t="n"/>
      <c r="DN62" s="878" t="n"/>
      <c r="DO62" s="878" t="n"/>
      <c r="DP62" s="878" t="n"/>
      <c r="DQ62" s="878" t="n"/>
      <c r="DR62" s="878" t="n"/>
      <c r="DS62" s="878" t="n"/>
      <c r="DT62" s="878" t="n"/>
      <c r="DU62" s="878" t="n"/>
      <c r="DV62" s="878" t="n"/>
      <c r="DW62" s="878" t="n"/>
      <c r="DX62" s="878" t="n"/>
      <c r="DY62" s="878" t="n"/>
      <c r="DZ62" s="878" t="n"/>
      <c r="EA62" s="878" t="n"/>
      <c r="EB62" s="878" t="n"/>
      <c r="EC62" s="878" t="n"/>
      <c r="ED62" s="878" t="n"/>
      <c r="EE62" s="878" t="n"/>
      <c r="EF62" s="878" t="n"/>
      <c r="EG62" s="878" t="n"/>
      <c r="EH62" s="878" t="n"/>
      <c r="EI62" s="878" t="n"/>
      <c r="EJ62" s="878" t="n"/>
      <c r="EK62" s="878" t="n"/>
      <c r="EL62" s="878" t="n"/>
      <c r="EM62" s="878" t="n"/>
      <c r="EN62" s="878" t="n"/>
      <c r="EO62" s="878" t="n"/>
      <c r="EP62" s="878" t="n"/>
      <c r="EQ62" s="878" t="n"/>
      <c r="ER62" s="878" t="n"/>
      <c r="ES62" s="878" t="n"/>
      <c r="ET62" s="878" t="n"/>
      <c r="EU62" s="878" t="n"/>
      <c r="EV62" s="878" t="n"/>
      <c r="EW62" s="878" t="n"/>
      <c r="EX62" s="878" t="n"/>
      <c r="EY62" s="878" t="n"/>
      <c r="EZ62" s="878" t="n"/>
      <c r="FA62" s="878" t="n"/>
      <c r="FB62" s="878" t="n"/>
      <c r="FC62" s="878" t="n"/>
      <c r="FD62" s="878" t="n"/>
      <c r="FE62" s="878" t="n"/>
      <c r="FF62" s="878" t="n"/>
      <c r="FG62" s="878" t="n"/>
      <c r="FH62" s="878" t="n"/>
      <c r="FI62" s="878" t="n"/>
      <c r="FJ62" s="878" t="n"/>
      <c r="FK62" s="878" t="n"/>
      <c r="FL62" s="878" t="n"/>
      <c r="FM62" s="878" t="n"/>
      <c r="FN62" s="878" t="n"/>
      <c r="FO62" s="878" t="n"/>
      <c r="FP62" s="878" t="n"/>
      <c r="FQ62" s="878" t="n"/>
      <c r="FR62" s="878" t="n"/>
      <c r="FS62" s="878" t="n"/>
      <c r="FT62" s="878" t="n"/>
      <c r="FU62" s="878" t="n"/>
      <c r="FV62" s="878" t="n"/>
      <c r="FW62" s="878" t="n"/>
      <c r="FX62" s="878" t="n"/>
      <c r="FY62" s="878" t="n"/>
      <c r="FZ62" s="878" t="n"/>
      <c r="GA62" s="878" t="n"/>
      <c r="GB62" s="878" t="n"/>
      <c r="GC62" s="878" t="n"/>
      <c r="GD62" s="878" t="n"/>
      <c r="GE62" s="878" t="n"/>
      <c r="GF62" s="878" t="n"/>
    </row>
    <row r="63" customFormat="1" s="872">
      <c r="A63" s="180" t="n"/>
      <c r="B63" s="58" t="n"/>
      <c r="C63" s="55">
        <f>E63*$D$5</f>
        <v/>
      </c>
      <c r="D63" s="24" t="n"/>
      <c r="E63" s="55">
        <f>SUM(G63:GF63)</f>
        <v/>
      </c>
      <c r="F63" s="873" t="n"/>
      <c r="G63" s="874" t="n"/>
      <c r="H63" s="874" t="n"/>
      <c r="I63" s="874" t="n"/>
      <c r="J63" s="874" t="n"/>
      <c r="K63" s="874" t="n"/>
      <c r="L63" s="874" t="n"/>
      <c r="M63" s="876" t="n"/>
      <c r="N63" s="876" t="n"/>
      <c r="O63" s="876" t="n"/>
      <c r="P63" s="876" t="n"/>
      <c r="Q63" s="876" t="n"/>
      <c r="R63" s="876" t="n"/>
      <c r="S63" s="876" t="n"/>
      <c r="T63" s="876" t="n"/>
      <c r="U63" s="876" t="n"/>
      <c r="V63" s="876" t="n"/>
      <c r="W63" s="876" t="n"/>
      <c r="X63" s="876" t="n"/>
      <c r="Y63" s="876" t="n"/>
      <c r="Z63" s="876" t="n"/>
      <c r="AA63" s="876" t="n"/>
      <c r="AB63" s="876" t="n"/>
      <c r="AC63" s="876" t="n"/>
      <c r="AD63" s="876" t="n"/>
      <c r="AE63" s="876" t="n"/>
      <c r="AF63" s="876" t="n"/>
      <c r="AG63" s="876" t="n"/>
      <c r="AH63" s="876" t="n"/>
      <c r="AI63" s="876" t="n"/>
      <c r="AJ63" s="876" t="n"/>
      <c r="AK63" s="876" t="n"/>
      <c r="AL63" s="876" t="n"/>
      <c r="AM63" s="876" t="n"/>
      <c r="AN63" s="876" t="n"/>
      <c r="AO63" s="876" t="n"/>
      <c r="AP63" s="876" t="n"/>
      <c r="AQ63" s="876" t="n"/>
      <c r="AR63" s="876" t="n"/>
      <c r="AS63" s="876" t="n"/>
      <c r="AT63" s="876" t="n"/>
      <c r="AU63" s="876" t="n"/>
      <c r="AV63" s="876" t="n"/>
      <c r="AW63" s="876" t="n"/>
      <c r="AX63" s="876" t="n"/>
      <c r="AY63" s="876" t="n"/>
      <c r="AZ63" s="876" t="n"/>
      <c r="BA63" s="876" t="n"/>
      <c r="BB63" s="876" t="n"/>
      <c r="BC63" s="876" t="n"/>
      <c r="BD63" s="876" t="n"/>
      <c r="BE63" s="876" t="n"/>
      <c r="BF63" s="876" t="n"/>
      <c r="BG63" s="876" t="n"/>
      <c r="BH63" s="876" t="n"/>
      <c r="BI63" s="878" t="n"/>
      <c r="BJ63" s="878" t="n"/>
      <c r="BK63" s="878" t="n"/>
      <c r="BL63" s="878" t="n"/>
      <c r="BM63" s="878" t="n"/>
      <c r="BN63" s="878" t="n"/>
      <c r="BO63" s="878" t="n"/>
      <c r="BP63" s="878" t="n"/>
      <c r="BQ63" s="878" t="n"/>
      <c r="BR63" s="878" t="n"/>
      <c r="BS63" s="878" t="n"/>
      <c r="BT63" s="878" t="n"/>
      <c r="BU63" s="878" t="n"/>
      <c r="BV63" s="878" t="n"/>
      <c r="BW63" s="878" t="n"/>
      <c r="BX63" s="878" t="n"/>
      <c r="BY63" s="878" t="n"/>
      <c r="BZ63" s="878" t="n"/>
      <c r="CA63" s="878" t="n"/>
      <c r="CB63" s="878" t="n"/>
      <c r="CC63" s="878" t="n"/>
      <c r="CD63" s="878" t="n"/>
      <c r="CE63" s="878" t="n"/>
      <c r="CF63" s="878" t="n"/>
      <c r="CG63" s="878" t="n"/>
      <c r="CH63" s="878" t="n"/>
      <c r="CI63" s="878" t="n"/>
      <c r="CJ63" s="878" t="n"/>
      <c r="CK63" s="878" t="n"/>
      <c r="CL63" s="878" t="n"/>
      <c r="CM63" s="878" t="n"/>
      <c r="CN63" s="878" t="n"/>
      <c r="CO63" s="878" t="n"/>
      <c r="CP63" s="878" t="n"/>
      <c r="CQ63" s="878" t="n"/>
      <c r="CR63" s="878" t="n"/>
      <c r="CS63" s="878" t="n"/>
      <c r="CT63" s="878" t="n"/>
      <c r="CU63" s="878" t="n"/>
      <c r="CV63" s="878" t="n"/>
      <c r="CW63" s="878" t="n"/>
      <c r="CX63" s="878" t="n"/>
      <c r="CY63" s="878" t="n"/>
      <c r="CZ63" s="878" t="n"/>
      <c r="DA63" s="878" t="n"/>
      <c r="DB63" s="878" t="n"/>
      <c r="DC63" s="878" t="n"/>
      <c r="DD63" s="878" t="n"/>
      <c r="DE63" s="878" t="n"/>
      <c r="DF63" s="878" t="n"/>
      <c r="DG63" s="878" t="n"/>
      <c r="DH63" s="878" t="n"/>
      <c r="DI63" s="878" t="n"/>
      <c r="DJ63" s="878" t="n"/>
      <c r="DK63" s="878" t="n"/>
      <c r="DL63" s="878" t="n"/>
      <c r="DM63" s="878" t="n"/>
      <c r="DN63" s="878" t="n"/>
      <c r="DO63" s="878" t="n"/>
      <c r="DP63" s="878" t="n"/>
      <c r="DQ63" s="878" t="n"/>
      <c r="DR63" s="878" t="n"/>
      <c r="DS63" s="878" t="n"/>
      <c r="DT63" s="878" t="n"/>
      <c r="DU63" s="878" t="n"/>
      <c r="DV63" s="878" t="n"/>
      <c r="DW63" s="878" t="n"/>
      <c r="DX63" s="878" t="n"/>
      <c r="DY63" s="878" t="n"/>
      <c r="DZ63" s="878" t="n"/>
      <c r="EA63" s="878" t="n"/>
      <c r="EB63" s="878" t="n"/>
      <c r="EC63" s="878" t="n"/>
      <c r="ED63" s="878" t="n"/>
      <c r="EE63" s="878" t="n"/>
      <c r="EF63" s="878" t="n"/>
      <c r="EG63" s="878" t="n"/>
      <c r="EH63" s="878" t="n"/>
      <c r="EI63" s="878" t="n"/>
      <c r="EJ63" s="878" t="n"/>
      <c r="EK63" s="878" t="n"/>
      <c r="EL63" s="878" t="n"/>
      <c r="EM63" s="878" t="n"/>
      <c r="EN63" s="878" t="n"/>
      <c r="EO63" s="878" t="n"/>
      <c r="EP63" s="878" t="n"/>
      <c r="EQ63" s="878" t="n"/>
      <c r="ER63" s="878" t="n"/>
      <c r="ES63" s="878" t="n"/>
      <c r="ET63" s="878" t="n"/>
      <c r="EU63" s="878" t="n"/>
      <c r="EV63" s="878" t="n"/>
      <c r="EW63" s="878" t="n"/>
      <c r="EX63" s="878" t="n"/>
      <c r="EY63" s="878" t="n"/>
      <c r="EZ63" s="878" t="n"/>
      <c r="FA63" s="878" t="n"/>
      <c r="FB63" s="878" t="n"/>
      <c r="FC63" s="878" t="n"/>
      <c r="FD63" s="878" t="n"/>
      <c r="FE63" s="878" t="n"/>
      <c r="FF63" s="878" t="n"/>
      <c r="FG63" s="878" t="n"/>
      <c r="FH63" s="878" t="n"/>
      <c r="FI63" s="878" t="n"/>
      <c r="FJ63" s="878" t="n"/>
      <c r="FK63" s="878" t="n"/>
      <c r="FL63" s="878" t="n"/>
      <c r="FM63" s="878" t="n"/>
      <c r="FN63" s="878" t="n"/>
      <c r="FO63" s="878" t="n"/>
      <c r="FP63" s="878" t="n"/>
      <c r="FQ63" s="878" t="n"/>
      <c r="FR63" s="878" t="n"/>
      <c r="FS63" s="878" t="n"/>
      <c r="FT63" s="878" t="n"/>
      <c r="FU63" s="878" t="n"/>
      <c r="FV63" s="878" t="n"/>
      <c r="FW63" s="878" t="n"/>
      <c r="FX63" s="878" t="n"/>
      <c r="FY63" s="878" t="n"/>
      <c r="FZ63" s="878" t="n"/>
      <c r="GA63" s="878" t="n"/>
      <c r="GB63" s="878" t="n"/>
      <c r="GC63" s="878" t="n"/>
      <c r="GD63" s="878" t="n"/>
      <c r="GE63" s="878" t="n"/>
      <c r="GF63" s="878" t="n"/>
    </row>
    <row r="64" customFormat="1" s="872">
      <c r="A64" s="180" t="n"/>
      <c r="B64" s="58" t="n"/>
      <c r="C64" s="100">
        <f>E64*$D$5</f>
        <v/>
      </c>
      <c r="D64" s="23" t="n"/>
      <c r="E64" s="100">
        <f>SUM(G64:GF64)</f>
        <v/>
      </c>
      <c r="F64" s="873" t="n"/>
      <c r="G64" s="874" t="n"/>
      <c r="H64" s="876" t="n"/>
      <c r="I64" s="876" t="n"/>
      <c r="J64" s="876" t="n"/>
      <c r="K64" s="876" t="n"/>
      <c r="L64" s="876" t="n"/>
      <c r="M64" s="876" t="n"/>
      <c r="N64" s="877" t="n"/>
      <c r="O64" s="877" t="n"/>
      <c r="P64" s="876" t="n"/>
      <c r="Q64" s="876" t="n"/>
      <c r="R64" s="876" t="n"/>
      <c r="S64" s="876" t="n"/>
      <c r="T64" s="876" t="n"/>
      <c r="U64" s="876" t="n"/>
      <c r="V64" s="876" t="n"/>
      <c r="W64" s="876" t="n"/>
      <c r="X64" s="876" t="n"/>
      <c r="Y64" s="876" t="n"/>
      <c r="Z64" s="876" t="n"/>
      <c r="AA64" s="876" t="n"/>
      <c r="AB64" s="876" t="n"/>
      <c r="AC64" s="876" t="n"/>
      <c r="AD64" s="876" t="n"/>
      <c r="AE64" s="876" t="n"/>
      <c r="AF64" s="876" t="n"/>
      <c r="AG64" s="876" t="n"/>
      <c r="AH64" s="876" t="n"/>
      <c r="AI64" s="876" t="n"/>
      <c r="AJ64" s="876" t="n"/>
      <c r="AK64" s="876" t="n"/>
      <c r="AL64" s="876" t="n"/>
      <c r="AM64" s="876" t="n"/>
      <c r="AN64" s="876" t="n"/>
      <c r="AO64" s="876" t="n"/>
      <c r="AP64" s="876" t="n"/>
      <c r="AQ64" s="876" t="n"/>
      <c r="AR64" s="876" t="n"/>
      <c r="AS64" s="876" t="n"/>
      <c r="AT64" s="876" t="n"/>
      <c r="AU64" s="876" t="n"/>
      <c r="AV64" s="876" t="n"/>
      <c r="AW64" s="876" t="n"/>
      <c r="AX64" s="876" t="n"/>
      <c r="AY64" s="876" t="n"/>
      <c r="AZ64" s="876" t="n"/>
      <c r="BA64" s="876" t="n"/>
      <c r="BB64" s="876" t="n"/>
      <c r="BC64" s="876" t="n"/>
      <c r="BD64" s="876" t="n"/>
      <c r="BE64" s="876" t="n"/>
      <c r="BF64" s="876" t="n"/>
      <c r="BG64" s="876" t="n"/>
      <c r="BH64" s="876" t="n"/>
      <c r="BI64" s="878" t="n"/>
      <c r="BJ64" s="878" t="n"/>
      <c r="BK64" s="878" t="n"/>
      <c r="BL64" s="878" t="n"/>
      <c r="BM64" s="878" t="n"/>
      <c r="BN64" s="878" t="n"/>
      <c r="BO64" s="878" t="n"/>
      <c r="BP64" s="878" t="n"/>
      <c r="BQ64" s="878" t="n"/>
      <c r="BR64" s="878" t="n"/>
      <c r="BS64" s="878" t="n"/>
      <c r="BT64" s="878" t="n"/>
      <c r="BU64" s="878" t="n"/>
      <c r="BV64" s="878" t="n"/>
      <c r="BW64" s="878" t="n"/>
      <c r="BX64" s="878" t="n"/>
      <c r="BY64" s="878" t="n"/>
      <c r="BZ64" s="878" t="n"/>
      <c r="CA64" s="878" t="n"/>
      <c r="CB64" s="878" t="n"/>
      <c r="CC64" s="878" t="n"/>
      <c r="CD64" s="878" t="n"/>
      <c r="CE64" s="878" t="n"/>
      <c r="CF64" s="878" t="n"/>
      <c r="CG64" s="878" t="n"/>
      <c r="CH64" s="878" t="n"/>
      <c r="CI64" s="878" t="n"/>
      <c r="CJ64" s="878" t="n"/>
      <c r="CK64" s="878" t="n"/>
      <c r="CL64" s="878" t="n"/>
      <c r="CM64" s="878" t="n"/>
      <c r="CN64" s="878" t="n"/>
      <c r="CO64" s="878" t="n"/>
      <c r="CP64" s="878" t="n"/>
      <c r="CQ64" s="878" t="n"/>
      <c r="CR64" s="878" t="n"/>
      <c r="CS64" s="878" t="n"/>
      <c r="CT64" s="878" t="n"/>
      <c r="CU64" s="878" t="n"/>
      <c r="CV64" s="878" t="n"/>
      <c r="CW64" s="878" t="n"/>
      <c r="CX64" s="878" t="n"/>
      <c r="CY64" s="878" t="n"/>
      <c r="CZ64" s="878" t="n"/>
      <c r="DA64" s="878" t="n"/>
      <c r="DB64" s="878" t="n"/>
      <c r="DC64" s="878" t="n"/>
      <c r="DD64" s="878" t="n"/>
      <c r="DE64" s="878" t="n"/>
      <c r="DF64" s="878" t="n"/>
      <c r="DG64" s="878" t="n"/>
      <c r="DH64" s="878" t="n"/>
      <c r="DI64" s="878" t="n"/>
      <c r="DJ64" s="878" t="n"/>
      <c r="DK64" s="878" t="n"/>
      <c r="DL64" s="878" t="n"/>
      <c r="DM64" s="878" t="n"/>
      <c r="DN64" s="878" t="n"/>
      <c r="DO64" s="878" t="n"/>
      <c r="DP64" s="878" t="n"/>
      <c r="DQ64" s="878" t="n"/>
      <c r="DR64" s="878" t="n"/>
      <c r="DS64" s="878" t="n"/>
      <c r="DT64" s="878" t="n"/>
      <c r="DU64" s="878" t="n"/>
      <c r="DV64" s="878" t="n"/>
      <c r="DW64" s="878" t="n"/>
      <c r="DX64" s="878" t="n"/>
      <c r="DY64" s="878" t="n"/>
      <c r="DZ64" s="878" t="n"/>
      <c r="EA64" s="878" t="n"/>
      <c r="EB64" s="878" t="n"/>
      <c r="EC64" s="878" t="n"/>
      <c r="ED64" s="878" t="n"/>
      <c r="EE64" s="878" t="n"/>
      <c r="EF64" s="878" t="n"/>
      <c r="EG64" s="878" t="n"/>
      <c r="EH64" s="878" t="n"/>
      <c r="EI64" s="878" t="n"/>
      <c r="EJ64" s="878" t="n"/>
      <c r="EK64" s="878" t="n"/>
      <c r="EL64" s="878" t="n"/>
      <c r="EM64" s="878" t="n"/>
      <c r="EN64" s="878" t="n"/>
      <c r="EO64" s="878" t="n"/>
      <c r="EP64" s="878" t="n"/>
      <c r="EQ64" s="878" t="n"/>
      <c r="ER64" s="878" t="n"/>
      <c r="ES64" s="878" t="n"/>
      <c r="ET64" s="878" t="n"/>
      <c r="EU64" s="878" t="n"/>
      <c r="EV64" s="878" t="n"/>
      <c r="EW64" s="878" t="n"/>
      <c r="EX64" s="878" t="n"/>
      <c r="EY64" s="878" t="n"/>
      <c r="EZ64" s="878" t="n"/>
      <c r="FA64" s="878" t="n"/>
      <c r="FB64" s="878" t="n"/>
      <c r="FC64" s="878" t="n"/>
      <c r="FD64" s="878" t="n"/>
      <c r="FE64" s="878" t="n"/>
      <c r="FF64" s="878" t="n"/>
      <c r="FG64" s="878" t="n"/>
      <c r="FH64" s="878" t="n"/>
      <c r="FI64" s="878" t="n"/>
      <c r="FJ64" s="878" t="n"/>
      <c r="FK64" s="878" t="n"/>
      <c r="FL64" s="878" t="n"/>
      <c r="FM64" s="878" t="n"/>
      <c r="FN64" s="878" t="n"/>
      <c r="FO64" s="878" t="n"/>
      <c r="FP64" s="878" t="n"/>
      <c r="FQ64" s="878" t="n"/>
      <c r="FR64" s="878" t="n"/>
      <c r="FS64" s="878" t="n"/>
      <c r="FT64" s="878" t="n"/>
      <c r="FU64" s="878" t="n"/>
      <c r="FV64" s="878" t="n"/>
      <c r="FW64" s="878" t="n"/>
    </row>
    <row r="65" customFormat="1" s="872">
      <c r="A65" s="180" t="n"/>
      <c r="B65" s="58" t="n"/>
      <c r="C65" s="100">
        <f>E65*$D$5</f>
        <v/>
      </c>
      <c r="D65" s="23" t="n"/>
      <c r="E65" s="100">
        <f>SUM(G65:GF65)</f>
        <v/>
      </c>
      <c r="F65" s="873" t="n"/>
      <c r="G65" s="874" t="n"/>
      <c r="H65" s="874" t="n"/>
      <c r="I65" s="874" t="n"/>
      <c r="J65" s="874" t="n"/>
      <c r="K65" s="874" t="n"/>
      <c r="L65" s="874" t="n"/>
      <c r="M65" s="876" t="n"/>
      <c r="N65" s="876" t="n"/>
      <c r="O65" s="876" t="n"/>
      <c r="P65" s="876" t="n"/>
      <c r="Q65" s="876" t="n"/>
      <c r="R65" s="876" t="n"/>
      <c r="S65" s="876" t="n"/>
      <c r="T65" s="876" t="n"/>
      <c r="U65" s="876" t="n"/>
      <c r="V65" s="876" t="n"/>
      <c r="W65" s="876" t="n"/>
      <c r="X65" s="876" t="n"/>
      <c r="Y65" s="876" t="n"/>
      <c r="Z65" s="876" t="n"/>
      <c r="AA65" s="876" t="n"/>
      <c r="AB65" s="876" t="n"/>
      <c r="AC65" s="876" t="n"/>
      <c r="AD65" s="876" t="n"/>
      <c r="AE65" s="876" t="n"/>
      <c r="AF65" s="876" t="n"/>
      <c r="AG65" s="876" t="n"/>
      <c r="AH65" s="876" t="n"/>
      <c r="AI65" s="876" t="n"/>
      <c r="AJ65" s="876" t="n"/>
      <c r="AK65" s="876" t="n"/>
      <c r="AL65" s="876" t="n"/>
      <c r="AM65" s="876" t="n"/>
      <c r="AN65" s="876" t="n"/>
      <c r="AO65" s="876" t="n"/>
      <c r="AP65" s="876" t="n"/>
      <c r="AQ65" s="876" t="n"/>
      <c r="AR65" s="876" t="n"/>
      <c r="AS65" s="876" t="n"/>
      <c r="AT65" s="876" t="n"/>
      <c r="AU65" s="876" t="n"/>
      <c r="AV65" s="876" t="n"/>
      <c r="AW65" s="876" t="n"/>
      <c r="AX65" s="876" t="n"/>
      <c r="AY65" s="876" t="n"/>
      <c r="AZ65" s="876" t="n"/>
      <c r="BA65" s="876" t="n"/>
      <c r="BB65" s="876" t="n"/>
      <c r="BC65" s="876" t="n"/>
      <c r="BD65" s="876" t="n"/>
      <c r="BE65" s="877" t="n"/>
      <c r="BF65" s="876" t="n"/>
      <c r="BG65" s="876" t="n"/>
      <c r="BH65" s="876" t="n"/>
      <c r="BI65" s="878" t="n"/>
      <c r="BJ65" s="878" t="n"/>
      <c r="BK65" s="878" t="n"/>
      <c r="BL65" s="878" t="n"/>
      <c r="BM65" s="878" t="n"/>
      <c r="BN65" s="878" t="n"/>
      <c r="BO65" s="878" t="n"/>
      <c r="BP65" s="878" t="n"/>
      <c r="BQ65" s="878" t="n"/>
      <c r="BR65" s="878" t="n"/>
      <c r="BS65" s="878" t="n"/>
      <c r="BT65" s="878" t="n"/>
      <c r="BU65" s="878" t="n"/>
      <c r="BV65" s="878" t="n"/>
      <c r="BW65" s="878" t="n"/>
      <c r="BX65" s="878" t="n"/>
      <c r="BY65" s="878" t="n"/>
      <c r="BZ65" s="878" t="n"/>
      <c r="CA65" s="878" t="n"/>
      <c r="CB65" s="878" t="n"/>
      <c r="CC65" s="878" t="n"/>
      <c r="CD65" s="878" t="n"/>
      <c r="CE65" s="878" t="n"/>
      <c r="CF65" s="878" t="n"/>
      <c r="CG65" s="878" t="n"/>
      <c r="CH65" s="878" t="n"/>
      <c r="CI65" s="878" t="n"/>
      <c r="CJ65" s="878" t="n"/>
      <c r="CK65" s="878" t="n"/>
      <c r="CL65" s="878" t="n"/>
      <c r="CM65" s="878" t="n"/>
      <c r="CN65" s="878" t="n"/>
      <c r="CO65" s="878" t="n"/>
      <c r="CP65" s="878" t="n"/>
      <c r="CQ65" s="878" t="n"/>
      <c r="CR65" s="878" t="n"/>
      <c r="CS65" s="878" t="n"/>
      <c r="CT65" s="878" t="n"/>
      <c r="CU65" s="878" t="n"/>
      <c r="CV65" s="878" t="n"/>
      <c r="CW65" s="878" t="n"/>
      <c r="CX65" s="878" t="n"/>
      <c r="CY65" s="878" t="n"/>
      <c r="CZ65" s="878" t="n"/>
      <c r="DA65" s="878" t="n"/>
      <c r="DB65" s="878" t="n"/>
      <c r="DC65" s="878" t="n"/>
      <c r="DD65" s="878" t="n"/>
      <c r="DE65" s="878" t="n"/>
      <c r="DF65" s="878" t="n"/>
      <c r="DG65" s="878" t="n"/>
      <c r="DH65" s="878" t="n"/>
      <c r="DI65" s="878" t="n"/>
      <c r="DJ65" s="878" t="n"/>
      <c r="DK65" s="878" t="n"/>
      <c r="DL65" s="878" t="n"/>
      <c r="DM65" s="878" t="n"/>
      <c r="DN65" s="878" t="n"/>
      <c r="DO65" s="878" t="n"/>
      <c r="DP65" s="878" t="n"/>
      <c r="DQ65" s="878" t="n"/>
      <c r="DR65" s="878" t="n"/>
      <c r="DS65" s="878" t="n"/>
      <c r="DT65" s="878" t="n"/>
      <c r="DU65" s="878" t="n"/>
      <c r="DV65" s="878" t="n"/>
      <c r="DW65" s="878" t="n"/>
      <c r="DX65" s="878" t="n"/>
      <c r="DY65" s="878" t="n"/>
      <c r="DZ65" s="878" t="n"/>
      <c r="EA65" s="878" t="n"/>
      <c r="EB65" s="878" t="n"/>
      <c r="EC65" s="878" t="n"/>
      <c r="ED65" s="878" t="n"/>
      <c r="EE65" s="878" t="n"/>
      <c r="EF65" s="878" t="n"/>
      <c r="EG65" s="878" t="n"/>
      <c r="EH65" s="878" t="n"/>
      <c r="EI65" s="878" t="n"/>
      <c r="EJ65" s="878" t="n"/>
      <c r="EK65" s="878" t="n"/>
      <c r="EL65" s="878" t="n"/>
      <c r="EM65" s="878" t="n"/>
      <c r="EN65" s="878" t="n"/>
      <c r="EO65" s="878" t="n"/>
      <c r="EP65" s="878" t="n"/>
      <c r="EQ65" s="878" t="n"/>
      <c r="ER65" s="878" t="n"/>
      <c r="ES65" s="878" t="n"/>
      <c r="ET65" s="878" t="n"/>
      <c r="EU65" s="878" t="n"/>
      <c r="EV65" s="878" t="n"/>
      <c r="EW65" s="878" t="n"/>
      <c r="EX65" s="878" t="n"/>
      <c r="EY65" s="878" t="n"/>
      <c r="EZ65" s="878" t="n"/>
      <c r="FA65" s="878" t="n"/>
      <c r="FB65" s="878" t="n"/>
      <c r="FC65" s="878" t="n"/>
      <c r="FD65" s="878" t="n"/>
      <c r="FE65" s="878" t="n"/>
      <c r="FF65" s="878" t="n"/>
      <c r="FG65" s="878" t="n"/>
      <c r="FH65" s="878" t="n"/>
      <c r="FI65" s="878" t="n"/>
      <c r="FJ65" s="878" t="n"/>
      <c r="FK65" s="878" t="n"/>
      <c r="FL65" s="878" t="n"/>
      <c r="FM65" s="878" t="n"/>
      <c r="FN65" s="878" t="n"/>
      <c r="FO65" s="878" t="n"/>
      <c r="FP65" s="878" t="n"/>
      <c r="FQ65" s="878" t="n"/>
      <c r="FR65" s="878" t="n"/>
      <c r="FS65" s="878" t="n"/>
      <c r="FT65" s="878" t="n"/>
      <c r="FU65" s="878" t="n"/>
      <c r="FV65" s="878" t="n"/>
      <c r="FW65" s="878" t="n"/>
      <c r="FX65" s="878" t="n"/>
      <c r="FY65" s="878" t="n"/>
      <c r="FZ65" s="878" t="n"/>
      <c r="GA65" s="878" t="n"/>
      <c r="GB65" s="878" t="n"/>
      <c r="GC65" s="878" t="n"/>
      <c r="GD65" s="878" t="n"/>
      <c r="GE65" s="878" t="n"/>
      <c r="GF65" s="878" t="n"/>
    </row>
    <row r="66" customFormat="1" s="872">
      <c r="A66" s="180" t="n"/>
      <c r="B66" s="58" t="n"/>
      <c r="C66" s="100">
        <f>E66*$D$5</f>
        <v/>
      </c>
      <c r="D66" s="23" t="n"/>
      <c r="E66" s="100">
        <f>SUM(G66:GF66)</f>
        <v/>
      </c>
      <c r="F66" s="873" t="n"/>
      <c r="G66" s="874" t="n"/>
      <c r="H66" s="874" t="n"/>
      <c r="I66" s="874" t="n"/>
      <c r="J66" s="874" t="n"/>
      <c r="K66" s="874" t="n"/>
      <c r="L66" s="874" t="n"/>
      <c r="M66" s="876" t="n"/>
      <c r="N66" s="876" t="n"/>
      <c r="O66" s="876" t="n"/>
      <c r="P66" s="876" t="n"/>
      <c r="Q66" s="876" t="n"/>
      <c r="R66" s="876" t="n"/>
      <c r="S66" s="876" t="n"/>
      <c r="T66" s="876" t="n"/>
      <c r="U66" s="876" t="n"/>
      <c r="V66" s="876" t="n"/>
      <c r="W66" s="876" t="n"/>
      <c r="X66" s="876" t="n"/>
      <c r="Y66" s="876" t="n"/>
      <c r="Z66" s="876" t="n"/>
      <c r="AA66" s="876" t="n"/>
      <c r="AB66" s="876" t="n"/>
      <c r="AC66" s="876" t="n"/>
      <c r="AD66" s="876" t="n"/>
      <c r="AE66" s="876" t="n"/>
      <c r="AF66" s="876" t="n"/>
      <c r="AG66" s="876" t="n"/>
      <c r="AH66" s="876" t="n"/>
      <c r="AI66" s="876" t="n"/>
      <c r="AJ66" s="876" t="n"/>
      <c r="AK66" s="876" t="n"/>
      <c r="AL66" s="876" t="n"/>
      <c r="AM66" s="876" t="n"/>
      <c r="AN66" s="876" t="n"/>
      <c r="AO66" s="876" t="n"/>
      <c r="AP66" s="876" t="n"/>
      <c r="AQ66" s="876" t="n"/>
      <c r="AR66" s="876" t="n"/>
      <c r="AS66" s="876" t="n"/>
      <c r="AT66" s="876" t="n"/>
      <c r="AU66" s="876" t="n"/>
      <c r="AV66" s="876" t="n"/>
      <c r="AW66" s="876" t="n"/>
      <c r="AX66" s="876" t="n"/>
      <c r="AY66" s="876" t="n"/>
      <c r="AZ66" s="876" t="n"/>
      <c r="BA66" s="876" t="n"/>
      <c r="BB66" s="876" t="n"/>
      <c r="BC66" s="876" t="n"/>
      <c r="BD66" s="876" t="n"/>
      <c r="BE66" s="877" t="n"/>
      <c r="BF66" s="876" t="n"/>
      <c r="BG66" s="876" t="n"/>
      <c r="BH66" s="876" t="n"/>
      <c r="BI66" s="878" t="n"/>
      <c r="BJ66" s="878" t="n"/>
      <c r="BK66" s="878" t="n"/>
      <c r="BL66" s="878" t="n"/>
      <c r="BM66" s="878" t="n"/>
      <c r="BN66" s="878" t="n"/>
      <c r="BO66" s="878" t="n"/>
      <c r="BP66" s="878" t="n"/>
      <c r="BQ66" s="878" t="n"/>
      <c r="BR66" s="878" t="n"/>
      <c r="BS66" s="878" t="n"/>
      <c r="BT66" s="878" t="n"/>
      <c r="BU66" s="878" t="n"/>
      <c r="BV66" s="878" t="n"/>
      <c r="BW66" s="878" t="n"/>
      <c r="BX66" s="878" t="n"/>
      <c r="BY66" s="878" t="n"/>
      <c r="BZ66" s="878" t="n"/>
      <c r="CA66" s="878" t="n"/>
      <c r="CB66" s="878" t="n"/>
      <c r="CC66" s="878" t="n"/>
      <c r="CD66" s="878" t="n"/>
      <c r="CE66" s="878" t="n"/>
      <c r="CF66" s="878" t="n"/>
      <c r="CG66" s="878" t="n"/>
      <c r="CH66" s="878" t="n"/>
      <c r="CI66" s="878" t="n"/>
      <c r="CJ66" s="878" t="n"/>
      <c r="CK66" s="878" t="n"/>
      <c r="CL66" s="878" t="n"/>
      <c r="CM66" s="878" t="n"/>
      <c r="CN66" s="878" t="n"/>
      <c r="CO66" s="878" t="n"/>
      <c r="CP66" s="878" t="n"/>
      <c r="CQ66" s="878" t="n"/>
      <c r="CR66" s="878" t="n"/>
      <c r="CS66" s="878" t="n"/>
      <c r="CT66" s="878" t="n"/>
      <c r="CU66" s="878" t="n"/>
      <c r="CV66" s="878" t="n"/>
      <c r="CW66" s="878" t="n"/>
      <c r="CX66" s="878" t="n"/>
      <c r="CY66" s="878" t="n"/>
      <c r="CZ66" s="878" t="n"/>
      <c r="DA66" s="878" t="n"/>
      <c r="DB66" s="878" t="n"/>
      <c r="DC66" s="878" t="n"/>
      <c r="DD66" s="878" t="n"/>
      <c r="DE66" s="878" t="n"/>
      <c r="DF66" s="878" t="n"/>
      <c r="DG66" s="878" t="n"/>
      <c r="DH66" s="878" t="n"/>
      <c r="DI66" s="878" t="n"/>
      <c r="DJ66" s="878" t="n"/>
      <c r="DK66" s="878" t="n"/>
      <c r="DL66" s="878" t="n"/>
      <c r="DM66" s="878" t="n"/>
      <c r="DN66" s="878" t="n"/>
      <c r="DO66" s="878" t="n"/>
      <c r="DP66" s="878" t="n"/>
      <c r="DQ66" s="878" t="n"/>
      <c r="DR66" s="878" t="n"/>
      <c r="DS66" s="878" t="n"/>
      <c r="DT66" s="878" t="n"/>
      <c r="DU66" s="878" t="n"/>
      <c r="DV66" s="878" t="n"/>
      <c r="DW66" s="878" t="n"/>
      <c r="DX66" s="878" t="n"/>
      <c r="DY66" s="878" t="n"/>
      <c r="DZ66" s="878" t="n"/>
      <c r="EA66" s="878" t="n"/>
      <c r="EB66" s="878" t="n"/>
      <c r="EC66" s="878" t="n"/>
      <c r="ED66" s="878" t="n"/>
      <c r="EE66" s="878" t="n"/>
      <c r="EF66" s="878" t="n"/>
      <c r="EG66" s="878" t="n"/>
      <c r="EH66" s="878" t="n"/>
      <c r="EI66" s="878" t="n"/>
      <c r="EJ66" s="878" t="n"/>
      <c r="EK66" s="878" t="n"/>
      <c r="EL66" s="878" t="n"/>
      <c r="EM66" s="878" t="n"/>
      <c r="EN66" s="878" t="n"/>
      <c r="EO66" s="878" t="n"/>
      <c r="EP66" s="878" t="n"/>
      <c r="EQ66" s="878" t="n"/>
      <c r="ER66" s="878" t="n"/>
      <c r="ES66" s="878" t="n"/>
      <c r="ET66" s="878" t="n"/>
      <c r="EU66" s="878" t="n"/>
      <c r="EV66" s="878" t="n"/>
      <c r="EW66" s="878" t="n"/>
      <c r="EX66" s="878" t="n"/>
      <c r="EY66" s="878" t="n"/>
      <c r="EZ66" s="878" t="n"/>
      <c r="FA66" s="878" t="n"/>
      <c r="FB66" s="878" t="n"/>
      <c r="FC66" s="878" t="n"/>
      <c r="FD66" s="878" t="n"/>
      <c r="FE66" s="878" t="n"/>
      <c r="FF66" s="878" t="n"/>
      <c r="FG66" s="878" t="n"/>
      <c r="FH66" s="878" t="n"/>
      <c r="FI66" s="878" t="n"/>
      <c r="FJ66" s="878" t="n"/>
      <c r="FK66" s="878" t="n"/>
      <c r="FL66" s="878" t="n"/>
      <c r="FM66" s="878" t="n"/>
      <c r="FN66" s="878" t="n"/>
      <c r="FO66" s="878" t="n"/>
      <c r="FP66" s="878" t="n"/>
      <c r="FQ66" s="878" t="n"/>
      <c r="FR66" s="878" t="n"/>
      <c r="FS66" s="878" t="n"/>
      <c r="FT66" s="878" t="n"/>
      <c r="FU66" s="878" t="n"/>
      <c r="FV66" s="878" t="n"/>
      <c r="FW66" s="878" t="n"/>
      <c r="FX66" s="878" t="n"/>
      <c r="FY66" s="878" t="n"/>
      <c r="FZ66" s="878" t="n"/>
      <c r="GA66" s="878" t="n"/>
      <c r="GB66" s="878" t="n"/>
      <c r="GC66" s="878" t="n"/>
      <c r="GD66" s="878" t="n"/>
      <c r="GE66" s="878" t="n"/>
      <c r="GF66" s="878" t="n"/>
    </row>
    <row r="67" customFormat="1" s="872">
      <c r="A67" s="180" t="n"/>
      <c r="B67" s="58" t="n"/>
      <c r="C67" s="55">
        <f>E67*$D$5</f>
        <v/>
      </c>
      <c r="D67" s="24" t="n"/>
      <c r="E67" s="55">
        <f>SUM(G67:GF67)</f>
        <v/>
      </c>
      <c r="F67" s="873" t="n"/>
      <c r="G67" s="874" t="n"/>
      <c r="H67" s="874" t="n"/>
      <c r="I67" s="875" t="n"/>
      <c r="J67" s="874" t="n"/>
      <c r="K67" s="874" t="n"/>
      <c r="L67" s="874" t="n"/>
      <c r="M67" s="876" t="n"/>
      <c r="N67" s="876" t="n"/>
      <c r="O67" s="876" t="n"/>
      <c r="P67" s="876" t="n"/>
      <c r="Q67" s="876" t="n"/>
      <c r="R67" s="876" t="n"/>
      <c r="S67" s="876" t="n"/>
      <c r="T67" s="876" t="n"/>
      <c r="U67" s="876" t="n"/>
      <c r="V67" s="876" t="n"/>
      <c r="W67" s="876" t="n"/>
      <c r="X67" s="876" t="n"/>
      <c r="Y67" s="876" t="n"/>
      <c r="Z67" s="876" t="n"/>
      <c r="AA67" s="876" t="n"/>
      <c r="AB67" s="876" t="n"/>
      <c r="AC67" s="876" t="n"/>
      <c r="AD67" s="876" t="n"/>
      <c r="AE67" s="876" t="n"/>
      <c r="AF67" s="876" t="n"/>
      <c r="AG67" s="876" t="n"/>
      <c r="AH67" s="876" t="n"/>
      <c r="AI67" s="876" t="n"/>
      <c r="AJ67" s="876" t="n"/>
      <c r="AK67" s="876" t="n"/>
      <c r="AL67" s="876" t="n"/>
      <c r="AM67" s="876" t="n"/>
      <c r="AN67" s="876" t="n"/>
      <c r="AO67" s="876" t="n"/>
      <c r="AP67" s="876" t="n"/>
      <c r="AQ67" s="876" t="n"/>
      <c r="AR67" s="876" t="n"/>
      <c r="AS67" s="876" t="n"/>
      <c r="AT67" s="876" t="n"/>
      <c r="AU67" s="876" t="n"/>
      <c r="AV67" s="876" t="n"/>
      <c r="AW67" s="876" t="n"/>
      <c r="AX67" s="876" t="n"/>
      <c r="AY67" s="876" t="n"/>
      <c r="AZ67" s="876" t="n"/>
      <c r="BA67" s="876" t="n"/>
      <c r="BB67" s="876" t="n"/>
      <c r="BC67" s="876" t="n"/>
      <c r="BD67" s="876" t="n"/>
      <c r="BE67" s="877" t="n"/>
      <c r="BF67" s="876" t="n"/>
      <c r="BG67" s="876" t="n"/>
      <c r="BH67" s="876" t="n"/>
      <c r="BI67" s="878" t="n"/>
      <c r="BJ67" s="878" t="n"/>
      <c r="BK67" s="878" t="n"/>
      <c r="BL67" s="878" t="n"/>
      <c r="BM67" s="878" t="n"/>
      <c r="BN67" s="878" t="n"/>
      <c r="BO67" s="878" t="n"/>
      <c r="BP67" s="878" t="n"/>
      <c r="BQ67" s="878" t="n"/>
      <c r="BR67" s="878" t="n"/>
      <c r="BS67" s="878" t="n"/>
      <c r="BT67" s="878" t="n"/>
      <c r="BU67" s="878" t="n"/>
      <c r="BV67" s="878" t="n"/>
      <c r="BW67" s="878" t="n"/>
      <c r="BX67" s="878" t="n"/>
      <c r="BY67" s="878" t="n"/>
      <c r="BZ67" s="878" t="n"/>
      <c r="CA67" s="878" t="n"/>
      <c r="CB67" s="878" t="n"/>
      <c r="CC67" s="878" t="n"/>
      <c r="CD67" s="878" t="n"/>
      <c r="CE67" s="878" t="n"/>
      <c r="CF67" s="878" t="n"/>
      <c r="CG67" s="878" t="n"/>
      <c r="CH67" s="878" t="n"/>
      <c r="CI67" s="878" t="n"/>
      <c r="CJ67" s="878" t="n"/>
      <c r="CK67" s="878" t="n"/>
      <c r="CL67" s="878" t="n"/>
      <c r="CM67" s="878" t="n"/>
      <c r="CN67" s="878" t="n"/>
      <c r="CO67" s="878" t="n"/>
      <c r="CP67" s="878" t="n"/>
      <c r="CQ67" s="878" t="n"/>
      <c r="CR67" s="878" t="n"/>
      <c r="CS67" s="878" t="n"/>
      <c r="CT67" s="878" t="n"/>
      <c r="CU67" s="878" t="n"/>
      <c r="CV67" s="878" t="n"/>
      <c r="CW67" s="878" t="n"/>
      <c r="CX67" s="878" t="n"/>
      <c r="CY67" s="878" t="n"/>
      <c r="CZ67" s="878" t="n"/>
      <c r="DA67" s="878" t="n"/>
      <c r="DB67" s="878" t="n"/>
      <c r="DC67" s="878" t="n"/>
      <c r="DD67" s="878" t="n"/>
      <c r="DE67" s="878" t="n"/>
      <c r="DF67" s="878" t="n"/>
      <c r="DG67" s="878" t="n"/>
      <c r="DH67" s="878" t="n"/>
      <c r="DI67" s="878" t="n"/>
      <c r="DJ67" s="878" t="n"/>
      <c r="DK67" s="878" t="n"/>
      <c r="DL67" s="878" t="n"/>
      <c r="DM67" s="878" t="n"/>
      <c r="DN67" s="878" t="n"/>
      <c r="DO67" s="878" t="n"/>
      <c r="DP67" s="878" t="n"/>
      <c r="DQ67" s="878" t="n"/>
      <c r="DR67" s="878" t="n"/>
      <c r="DS67" s="878" t="n"/>
      <c r="DT67" s="878" t="n"/>
      <c r="DU67" s="878" t="n"/>
      <c r="DV67" s="878" t="n"/>
      <c r="DW67" s="878" t="n"/>
      <c r="DX67" s="878" t="n"/>
      <c r="DY67" s="878" t="n"/>
      <c r="DZ67" s="878" t="n"/>
      <c r="EA67" s="878" t="n"/>
      <c r="EB67" s="878" t="n"/>
      <c r="EC67" s="878" t="n"/>
      <c r="ED67" s="878" t="n"/>
      <c r="EE67" s="878" t="n"/>
      <c r="EF67" s="878" t="n"/>
      <c r="EG67" s="878" t="n"/>
      <c r="EH67" s="878" t="n"/>
      <c r="EI67" s="878" t="n"/>
      <c r="EJ67" s="878" t="n"/>
      <c r="EK67" s="878" t="n"/>
      <c r="EL67" s="878" t="n"/>
      <c r="EM67" s="878" t="n"/>
      <c r="EN67" s="878" t="n"/>
      <c r="EO67" s="878" t="n"/>
      <c r="EP67" s="878" t="n"/>
      <c r="EQ67" s="878" t="n"/>
      <c r="ER67" s="878" t="n"/>
      <c r="ES67" s="878" t="n"/>
      <c r="ET67" s="878" t="n"/>
      <c r="EU67" s="878" t="n"/>
      <c r="EV67" s="878" t="n"/>
      <c r="EW67" s="878" t="n"/>
      <c r="EX67" s="878" t="n"/>
      <c r="EY67" s="878" t="n"/>
      <c r="EZ67" s="878" t="n"/>
      <c r="FA67" s="878" t="n"/>
      <c r="FB67" s="878" t="n"/>
      <c r="FC67" s="878" t="n"/>
      <c r="FD67" s="878" t="n"/>
      <c r="FE67" s="878" t="n"/>
      <c r="FF67" s="878" t="n"/>
      <c r="FG67" s="878" t="n"/>
      <c r="FH67" s="878" t="n"/>
      <c r="FI67" s="878" t="n"/>
      <c r="FJ67" s="878" t="n"/>
      <c r="FK67" s="878" t="n"/>
      <c r="FL67" s="878" t="n"/>
      <c r="FM67" s="878" t="n"/>
      <c r="FN67" s="878" t="n"/>
      <c r="FO67" s="878" t="n"/>
      <c r="FP67" s="878" t="n"/>
      <c r="FQ67" s="878" t="n"/>
      <c r="FR67" s="878" t="n"/>
      <c r="FS67" s="878" t="n"/>
      <c r="FT67" s="878" t="n"/>
      <c r="FU67" s="878" t="n"/>
      <c r="FV67" s="878" t="n"/>
      <c r="FW67" s="878" t="n"/>
      <c r="FX67" s="878" t="n"/>
      <c r="FY67" s="878" t="n"/>
      <c r="FZ67" s="878" t="n"/>
      <c r="GA67" s="878" t="n"/>
      <c r="GB67" s="878" t="n"/>
      <c r="GC67" s="878" t="n"/>
      <c r="GD67" s="878" t="n"/>
      <c r="GE67" s="878" t="n"/>
      <c r="GF67" s="878" t="n"/>
    </row>
    <row r="68" customFormat="1" s="872">
      <c r="A68" s="57" t="n"/>
      <c r="B68" s="58" t="n"/>
      <c r="C68" s="100">
        <f>E68*$D$5</f>
        <v/>
      </c>
      <c r="D68" s="23" t="n"/>
      <c r="E68" s="100">
        <f>SUM(G68:GF68)</f>
        <v/>
      </c>
      <c r="F68" s="873" t="n"/>
      <c r="G68" s="874" t="n"/>
      <c r="H68" s="874" t="n"/>
      <c r="I68" s="875" t="n"/>
      <c r="J68" s="874" t="n"/>
      <c r="K68" s="874" t="n"/>
      <c r="L68" s="874" t="n"/>
      <c r="M68" s="876" t="n"/>
      <c r="N68" s="876" t="n"/>
      <c r="O68" s="876" t="n"/>
      <c r="P68" s="876" t="n"/>
      <c r="Q68" s="876" t="n"/>
      <c r="R68" s="876" t="n"/>
      <c r="S68" s="876" t="n"/>
      <c r="T68" s="876" t="n"/>
      <c r="U68" s="876" t="n"/>
      <c r="V68" s="876" t="n"/>
      <c r="W68" s="876" t="n"/>
      <c r="X68" s="876" t="n"/>
      <c r="Y68" s="876" t="n"/>
      <c r="Z68" s="876" t="n"/>
      <c r="AA68" s="876" t="n"/>
      <c r="AB68" s="876" t="n"/>
      <c r="AC68" s="876" t="n"/>
      <c r="AD68" s="876" t="n"/>
      <c r="AE68" s="876" t="n"/>
      <c r="AF68" s="876" t="n"/>
      <c r="AG68" s="876" t="n"/>
      <c r="AH68" s="876" t="n"/>
      <c r="AI68" s="876" t="n"/>
      <c r="AJ68" s="876" t="n"/>
      <c r="AK68" s="876" t="n"/>
      <c r="AL68" s="876" t="n"/>
      <c r="AM68" s="876" t="n"/>
      <c r="AN68" s="876" t="n"/>
      <c r="AO68" s="876" t="n"/>
      <c r="AP68" s="876" t="n"/>
      <c r="AQ68" s="876" t="n"/>
      <c r="AR68" s="876" t="n"/>
      <c r="AS68" s="876" t="n"/>
      <c r="AT68" s="876" t="n"/>
      <c r="AU68" s="876" t="n"/>
      <c r="AV68" s="876" t="n"/>
      <c r="AW68" s="876" t="n"/>
      <c r="AX68" s="876" t="n"/>
      <c r="AY68" s="876" t="n"/>
      <c r="AZ68" s="876" t="n"/>
      <c r="BA68" s="876" t="n"/>
      <c r="BB68" s="876" t="n"/>
      <c r="BC68" s="876" t="n"/>
      <c r="BD68" s="876" t="n"/>
      <c r="BE68" s="876" t="n"/>
      <c r="BF68" s="877" t="n"/>
      <c r="BG68" s="876" t="n"/>
      <c r="BH68" s="876" t="n"/>
      <c r="BI68" s="878" t="n"/>
      <c r="BJ68" s="878" t="n"/>
      <c r="BK68" s="878" t="n"/>
      <c r="BL68" s="878" t="n"/>
      <c r="BM68" s="878" t="n"/>
      <c r="BN68" s="878" t="n"/>
      <c r="BO68" s="878" t="n"/>
      <c r="BP68" s="878" t="n"/>
      <c r="BQ68" s="878" t="n"/>
      <c r="BR68" s="878" t="n"/>
      <c r="BS68" s="878" t="n"/>
      <c r="BT68" s="878" t="n"/>
      <c r="BU68" s="878" t="n"/>
      <c r="BV68" s="878" t="n"/>
      <c r="BW68" s="878" t="n"/>
      <c r="BX68" s="878" t="n"/>
      <c r="BY68" s="878" t="n"/>
      <c r="BZ68" s="878" t="n"/>
      <c r="CA68" s="878" t="n"/>
      <c r="CB68" s="878" t="n"/>
      <c r="CC68" s="878" t="n"/>
      <c r="CD68" s="878" t="n"/>
      <c r="CE68" s="878" t="n"/>
      <c r="CF68" s="878" t="n"/>
      <c r="CG68" s="878" t="n"/>
      <c r="CH68" s="878" t="n"/>
      <c r="CI68" s="878" t="n"/>
      <c r="CJ68" s="878" t="n"/>
      <c r="CK68" s="878" t="n"/>
      <c r="CL68" s="878" t="n"/>
      <c r="CM68" s="878" t="n"/>
      <c r="CN68" s="878" t="n"/>
      <c r="CO68" s="878" t="n"/>
      <c r="CP68" s="878" t="n"/>
      <c r="CQ68" s="878" t="n"/>
      <c r="CR68" s="878" t="n"/>
      <c r="CS68" s="878" t="n"/>
      <c r="CT68" s="878" t="n"/>
      <c r="CU68" s="878" t="n"/>
      <c r="CV68" s="878" t="n"/>
      <c r="CW68" s="878" t="n"/>
      <c r="CX68" s="878" t="n"/>
      <c r="CY68" s="878" t="n"/>
      <c r="CZ68" s="878" t="n"/>
      <c r="DA68" s="878" t="n"/>
      <c r="DB68" s="878" t="n"/>
      <c r="DC68" s="878" t="n"/>
      <c r="DD68" s="878" t="n"/>
      <c r="DE68" s="878" t="n"/>
      <c r="DF68" s="878" t="n"/>
      <c r="DG68" s="878" t="n"/>
      <c r="DH68" s="878" t="n"/>
      <c r="DI68" s="878" t="n"/>
      <c r="DJ68" s="878" t="n"/>
      <c r="DK68" s="878" t="n"/>
      <c r="DL68" s="878" t="n"/>
      <c r="DM68" s="878" t="n"/>
      <c r="DN68" s="878" t="n"/>
      <c r="DO68" s="878" t="n"/>
      <c r="DP68" s="878" t="n"/>
      <c r="DQ68" s="878" t="n"/>
      <c r="DR68" s="878" t="n"/>
      <c r="DS68" s="878" t="n"/>
      <c r="DT68" s="878" t="n"/>
      <c r="DU68" s="878" t="n"/>
      <c r="DV68" s="878" t="n"/>
      <c r="DW68" s="878" t="n"/>
      <c r="DX68" s="878" t="n"/>
      <c r="DY68" s="878" t="n"/>
      <c r="DZ68" s="878" t="n"/>
      <c r="EA68" s="878" t="n"/>
      <c r="EB68" s="878" t="n"/>
      <c r="EC68" s="878" t="n"/>
      <c r="ED68" s="878" t="n"/>
      <c r="EE68" s="878" t="n"/>
      <c r="EF68" s="878" t="n"/>
      <c r="EG68" s="878" t="n"/>
      <c r="EH68" s="878" t="n"/>
      <c r="EI68" s="878" t="n"/>
      <c r="EJ68" s="878" t="n"/>
      <c r="EK68" s="878" t="n"/>
      <c r="EL68" s="878" t="n"/>
      <c r="EM68" s="878" t="n"/>
      <c r="EN68" s="878" t="n"/>
      <c r="EO68" s="878" t="n"/>
      <c r="EP68" s="878" t="n"/>
      <c r="EQ68" s="878" t="n"/>
      <c r="ER68" s="878" t="n"/>
      <c r="ES68" s="878" t="n"/>
      <c r="ET68" s="878" t="n"/>
      <c r="EU68" s="878" t="n"/>
      <c r="EV68" s="878" t="n"/>
      <c r="EW68" s="878" t="n"/>
      <c r="EX68" s="878" t="n"/>
      <c r="EY68" s="878" t="n"/>
      <c r="EZ68" s="878" t="n"/>
      <c r="FA68" s="878" t="n"/>
      <c r="FB68" s="878" t="n"/>
      <c r="FC68" s="878" t="n"/>
      <c r="FD68" s="878" t="n"/>
      <c r="FE68" s="878" t="n"/>
      <c r="FF68" s="878" t="n"/>
      <c r="FG68" s="878" t="n"/>
      <c r="FH68" s="878" t="n"/>
      <c r="FI68" s="878" t="n"/>
      <c r="FJ68" s="878" t="n"/>
      <c r="FK68" s="878" t="n"/>
      <c r="FL68" s="878" t="n"/>
      <c r="FM68" s="878" t="n"/>
      <c r="FN68" s="878" t="n"/>
      <c r="FO68" s="878" t="n"/>
      <c r="FP68" s="878" t="n"/>
      <c r="FQ68" s="878" t="n"/>
      <c r="FR68" s="878" t="n"/>
      <c r="FS68" s="878" t="n"/>
      <c r="FT68" s="878" t="n"/>
      <c r="FU68" s="878" t="n"/>
      <c r="FV68" s="878" t="n"/>
      <c r="FW68" s="878" t="n"/>
      <c r="FX68" s="878" t="n"/>
      <c r="FY68" s="878" t="n"/>
      <c r="FZ68" s="878" t="n"/>
      <c r="GA68" s="878" t="n"/>
      <c r="GB68" s="878" t="n"/>
      <c r="GC68" s="878" t="n"/>
      <c r="GD68" s="878" t="n"/>
      <c r="GE68" s="878" t="n"/>
      <c r="GF68" s="878" t="n"/>
    </row>
    <row r="69" customFormat="1" s="872">
      <c r="A69" s="57" t="n"/>
      <c r="B69" s="56" t="n"/>
      <c r="C69" s="55">
        <f>E69*$D$5</f>
        <v/>
      </c>
      <c r="D69" s="24" t="n"/>
      <c r="E69" s="55">
        <f>SUM(G69:GF69)</f>
        <v/>
      </c>
      <c r="H69" s="874" t="n"/>
      <c r="I69" s="874" t="n"/>
      <c r="J69" s="874" t="n"/>
      <c r="K69" s="874" t="n"/>
      <c r="L69" s="874" t="n"/>
      <c r="M69" s="876" t="n"/>
      <c r="N69" s="876" t="n"/>
      <c r="O69" s="876" t="n"/>
      <c r="P69" s="876" t="n"/>
      <c r="Q69" s="876" t="n"/>
      <c r="R69" s="876" t="n"/>
      <c r="S69" s="876" t="n"/>
      <c r="T69" s="876" t="n"/>
      <c r="U69" s="876" t="n"/>
      <c r="V69" s="876" t="n"/>
      <c r="W69" s="876" t="n"/>
      <c r="X69" s="876" t="n"/>
      <c r="Y69" s="876" t="n"/>
      <c r="Z69" s="876" t="n"/>
      <c r="AA69" s="876" t="n"/>
      <c r="AB69" s="876" t="n"/>
      <c r="AC69" s="876" t="n"/>
      <c r="AD69" s="876" t="n"/>
      <c r="AE69" s="876" t="n"/>
      <c r="AF69" s="876" t="n"/>
      <c r="AG69" s="876" t="n"/>
      <c r="AH69" s="876" t="n"/>
      <c r="AI69" s="876" t="n"/>
      <c r="AJ69" s="876" t="n"/>
      <c r="AK69" s="876" t="n"/>
      <c r="AL69" s="876" t="n"/>
      <c r="AM69" s="876" t="n"/>
      <c r="AN69" s="876" t="n"/>
      <c r="AO69" s="876" t="n"/>
      <c r="AP69" s="876" t="n"/>
      <c r="AQ69" s="876" t="n"/>
      <c r="AR69" s="876" t="n"/>
      <c r="AS69" s="876" t="n"/>
      <c r="AT69" s="876" t="n"/>
      <c r="AU69" s="876" t="n"/>
      <c r="AV69" s="876" t="n"/>
      <c r="AW69" s="876" t="n"/>
      <c r="AX69" s="876" t="n"/>
      <c r="AY69" s="876" t="n"/>
      <c r="AZ69" s="876" t="n"/>
      <c r="BA69" s="876" t="n"/>
      <c r="BB69" s="876" t="n"/>
      <c r="BC69" s="876" t="n"/>
      <c r="BD69" s="876" t="n"/>
      <c r="BE69" s="876" t="n"/>
      <c r="BF69" s="876" t="n"/>
      <c r="BG69" s="876" t="n"/>
      <c r="BH69" s="876" t="n"/>
      <c r="BI69" s="878" t="n"/>
      <c r="BJ69" s="878" t="n"/>
      <c r="BK69" s="878" t="n"/>
      <c r="BL69" s="878" t="n"/>
      <c r="BM69" s="878" t="n"/>
      <c r="BN69" s="878" t="n"/>
      <c r="BO69" s="878" t="n"/>
      <c r="BP69" s="878" t="n"/>
      <c r="BQ69" s="878" t="n"/>
      <c r="BR69" s="878" t="n"/>
      <c r="BS69" s="878" t="n"/>
      <c r="BT69" s="878" t="n"/>
      <c r="BU69" s="878" t="n"/>
      <c r="BV69" s="878" t="n"/>
      <c r="BW69" s="878" t="n"/>
      <c r="BX69" s="878" t="n"/>
      <c r="BY69" s="878" t="n"/>
      <c r="BZ69" s="878" t="n"/>
      <c r="CA69" s="878" t="n"/>
      <c r="CB69" s="878" t="n"/>
      <c r="CC69" s="878" t="n"/>
      <c r="CD69" s="878" t="n"/>
      <c r="CE69" s="878" t="n"/>
      <c r="CF69" s="878" t="n"/>
      <c r="CG69" s="878" t="n"/>
      <c r="CH69" s="878" t="n"/>
      <c r="CI69" s="878" t="n"/>
      <c r="CJ69" s="878" t="n"/>
      <c r="CK69" s="878" t="n"/>
      <c r="CL69" s="878" t="n"/>
      <c r="CM69" s="878" t="n"/>
      <c r="CN69" s="878" t="n"/>
      <c r="CO69" s="878" t="n"/>
      <c r="CP69" s="878" t="n"/>
      <c r="CQ69" s="878" t="n"/>
      <c r="CR69" s="878" t="n"/>
      <c r="CS69" s="878" t="n"/>
      <c r="CT69" s="878" t="n"/>
      <c r="CU69" s="878" t="n"/>
      <c r="CV69" s="878" t="n"/>
      <c r="CW69" s="878" t="n"/>
      <c r="CX69" s="878" t="n"/>
      <c r="CY69" s="878" t="n"/>
      <c r="CZ69" s="878" t="n"/>
      <c r="DA69" s="878" t="n"/>
      <c r="DB69" s="878" t="n"/>
      <c r="DC69" s="878" t="n"/>
      <c r="DD69" s="878" t="n"/>
      <c r="DE69" s="878" t="n"/>
      <c r="DF69" s="878" t="n"/>
      <c r="DG69" s="878" t="n"/>
      <c r="DH69" s="878" t="n"/>
      <c r="DI69" s="878" t="n"/>
      <c r="DJ69" s="878" t="n"/>
      <c r="DK69" s="878" t="n"/>
      <c r="DL69" s="878" t="n"/>
      <c r="DM69" s="878" t="n"/>
      <c r="DN69" s="878" t="n"/>
      <c r="DO69" s="878" t="n"/>
      <c r="DP69" s="878" t="n"/>
      <c r="DQ69" s="878" t="n"/>
      <c r="DR69" s="878" t="n"/>
      <c r="DS69" s="878" t="n"/>
      <c r="DT69" s="878" t="n"/>
      <c r="DU69" s="878" t="n"/>
      <c r="DV69" s="878" t="n"/>
      <c r="DW69" s="878" t="n"/>
      <c r="DX69" s="878" t="n"/>
      <c r="DY69" s="878" t="n"/>
      <c r="DZ69" s="878" t="n"/>
      <c r="EA69" s="878" t="n"/>
      <c r="EB69" s="878" t="n"/>
      <c r="EC69" s="878" t="n"/>
      <c r="ED69" s="878" t="n"/>
      <c r="EE69" s="878" t="n"/>
      <c r="EF69" s="878" t="n"/>
      <c r="EG69" s="878" t="n"/>
      <c r="EH69" s="878" t="n"/>
      <c r="EI69" s="878" t="n"/>
      <c r="EJ69" s="878" t="n"/>
      <c r="EK69" s="878" t="n"/>
      <c r="EL69" s="878" t="n"/>
      <c r="EM69" s="878" t="n"/>
      <c r="EN69" s="878" t="n"/>
      <c r="EO69" s="878" t="n"/>
      <c r="EP69" s="878" t="n"/>
      <c r="EQ69" s="878" t="n"/>
      <c r="ER69" s="878" t="n"/>
      <c r="ES69" s="878" t="n"/>
      <c r="ET69" s="878" t="n"/>
      <c r="EU69" s="878" t="n"/>
      <c r="EV69" s="878" t="n"/>
      <c r="EW69" s="878" t="n"/>
      <c r="EX69" s="878" t="n"/>
      <c r="EY69" s="878" t="n"/>
      <c r="EZ69" s="878" t="n"/>
      <c r="FA69" s="878" t="n"/>
      <c r="FB69" s="878" t="n"/>
      <c r="FC69" s="878" t="n"/>
      <c r="FD69" s="878" t="n"/>
      <c r="FE69" s="878" t="n"/>
      <c r="FF69" s="878" t="n"/>
      <c r="FG69" s="878" t="n"/>
      <c r="FH69" s="878" t="n"/>
      <c r="FI69" s="878" t="n"/>
      <c r="FJ69" s="878" t="n"/>
      <c r="FK69" s="878" t="n"/>
      <c r="FL69" s="878" t="n"/>
      <c r="FM69" s="878" t="n"/>
      <c r="FN69" s="878" t="n"/>
      <c r="FO69" s="878" t="n"/>
      <c r="FP69" s="878" t="n"/>
      <c r="FQ69" s="878" t="n"/>
      <c r="FR69" s="878" t="n"/>
      <c r="FS69" s="878" t="n"/>
      <c r="FT69" s="878" t="n"/>
      <c r="FU69" s="878" t="n"/>
      <c r="FV69" s="878" t="n"/>
      <c r="FW69" s="878" t="n"/>
      <c r="FX69" s="878" t="n"/>
      <c r="FY69" s="878" t="n"/>
      <c r="FZ69" s="878" t="n"/>
      <c r="GA69" s="878" t="n"/>
      <c r="GB69" s="878" t="n"/>
      <c r="GC69" s="878" t="n"/>
      <c r="GD69" s="878" t="n"/>
      <c r="GE69" s="878" t="n"/>
      <c r="GF69" s="878" t="n"/>
    </row>
    <row r="70" customFormat="1" s="872">
      <c r="A70" s="57" t="n"/>
      <c r="B70" s="56" t="n"/>
      <c r="C70" s="55">
        <f>E70*$D$5</f>
        <v/>
      </c>
      <c r="D70" s="24" t="n"/>
      <c r="E70" s="55">
        <f>SUM(G70:GF70)</f>
        <v/>
      </c>
      <c r="H70" s="874" t="n"/>
      <c r="I70" s="874" t="n"/>
      <c r="J70" s="874" t="n"/>
      <c r="K70" s="874" t="n"/>
      <c r="L70" s="874" t="n"/>
      <c r="M70" s="876" t="n"/>
      <c r="N70" s="876" t="n"/>
      <c r="O70" s="876" t="n"/>
      <c r="P70" s="876" t="n"/>
      <c r="Q70" s="876" t="n"/>
      <c r="R70" s="876" t="n"/>
      <c r="S70" s="876" t="n"/>
      <c r="T70" s="876" t="n"/>
      <c r="U70" s="876" t="n"/>
      <c r="V70" s="876" t="n"/>
      <c r="W70" s="876" t="n"/>
      <c r="X70" s="876" t="n"/>
      <c r="Y70" s="876" t="n"/>
      <c r="Z70" s="876" t="n"/>
      <c r="AA70" s="876" t="n"/>
      <c r="AB70" s="876" t="n"/>
      <c r="AC70" s="876" t="n"/>
      <c r="AD70" s="876" t="n"/>
      <c r="AE70" s="876" t="n"/>
      <c r="AF70" s="876" t="n"/>
      <c r="AG70" s="876" t="n"/>
      <c r="AH70" s="876" t="n"/>
      <c r="AI70" s="876" t="n"/>
      <c r="AJ70" s="876" t="n"/>
      <c r="AK70" s="876" t="n"/>
      <c r="AL70" s="876" t="n"/>
      <c r="AM70" s="876" t="n"/>
      <c r="AN70" s="876" t="n"/>
      <c r="AO70" s="876" t="n"/>
      <c r="AP70" s="876" t="n"/>
      <c r="AQ70" s="876" t="n"/>
      <c r="AR70" s="876" t="n"/>
      <c r="AS70" s="876" t="n"/>
      <c r="AT70" s="876" t="n"/>
      <c r="AU70" s="876" t="n"/>
      <c r="AV70" s="876" t="n"/>
      <c r="AW70" s="876" t="n"/>
      <c r="AX70" s="876" t="n"/>
      <c r="AY70" s="876" t="n"/>
      <c r="AZ70" s="876" t="n"/>
      <c r="BA70" s="876" t="n"/>
      <c r="BB70" s="876" t="n"/>
      <c r="BC70" s="876" t="n"/>
      <c r="BD70" s="876" t="n"/>
      <c r="BE70" s="876" t="n"/>
      <c r="BF70" s="876" t="n"/>
      <c r="BG70" s="876" t="n"/>
      <c r="BH70" s="876" t="n"/>
      <c r="BI70" s="878" t="n"/>
      <c r="BJ70" s="878" t="n"/>
      <c r="BK70" s="878" t="n"/>
      <c r="BL70" s="878" t="n"/>
      <c r="BM70" s="878" t="n"/>
      <c r="BN70" s="878" t="n"/>
      <c r="BO70" s="878" t="n"/>
      <c r="BP70" s="878" t="n"/>
      <c r="BQ70" s="878" t="n"/>
      <c r="BR70" s="878" t="n"/>
      <c r="BS70" s="878" t="n"/>
      <c r="BT70" s="878" t="n"/>
      <c r="BU70" s="878" t="n"/>
      <c r="BV70" s="878" t="n"/>
      <c r="BW70" s="878" t="n"/>
      <c r="BX70" s="878" t="n"/>
      <c r="BY70" s="878" t="n"/>
      <c r="BZ70" s="878" t="n"/>
      <c r="CA70" s="878" t="n"/>
      <c r="CB70" s="878" t="n"/>
      <c r="CC70" s="878" t="n"/>
      <c r="CD70" s="878" t="n"/>
      <c r="CE70" s="878" t="n"/>
      <c r="CF70" s="878" t="n"/>
      <c r="CG70" s="878" t="n"/>
      <c r="CH70" s="878" t="n"/>
      <c r="CI70" s="878" t="n"/>
      <c r="CJ70" s="878" t="n"/>
      <c r="CK70" s="878" t="n"/>
      <c r="CL70" s="878" t="n"/>
      <c r="CM70" s="878" t="n"/>
      <c r="CN70" s="878" t="n"/>
      <c r="CO70" s="878" t="n"/>
      <c r="CP70" s="878" t="n"/>
      <c r="CQ70" s="878" t="n"/>
      <c r="CR70" s="878" t="n"/>
      <c r="CS70" s="878" t="n"/>
      <c r="CT70" s="878" t="n"/>
      <c r="CU70" s="878" t="n"/>
      <c r="CV70" s="878" t="n"/>
      <c r="CW70" s="878" t="n"/>
      <c r="CX70" s="878" t="n"/>
      <c r="CY70" s="878" t="n"/>
      <c r="CZ70" s="878" t="n"/>
      <c r="DA70" s="878" t="n"/>
      <c r="DB70" s="878" t="n"/>
      <c r="DC70" s="878" t="n"/>
      <c r="DD70" s="878" t="n"/>
      <c r="DE70" s="878" t="n"/>
      <c r="DF70" s="878" t="n"/>
      <c r="DG70" s="878" t="n"/>
      <c r="DH70" s="878" t="n"/>
      <c r="DI70" s="878" t="n"/>
      <c r="DJ70" s="878" t="n"/>
      <c r="DK70" s="878" t="n"/>
      <c r="DL70" s="878" t="n"/>
      <c r="DM70" s="878" t="n"/>
      <c r="DN70" s="878" t="n"/>
      <c r="DO70" s="878" t="n"/>
      <c r="DP70" s="878" t="n"/>
      <c r="DQ70" s="878" t="n"/>
      <c r="DR70" s="878" t="n"/>
      <c r="DS70" s="878" t="n"/>
      <c r="DT70" s="878" t="n"/>
      <c r="DU70" s="878" t="n"/>
      <c r="DV70" s="878" t="n"/>
      <c r="DW70" s="878" t="n"/>
      <c r="DX70" s="878" t="n"/>
      <c r="DY70" s="878" t="n"/>
      <c r="DZ70" s="878" t="n"/>
      <c r="EA70" s="878" t="n"/>
      <c r="EB70" s="878" t="n"/>
      <c r="EC70" s="878" t="n"/>
      <c r="ED70" s="878" t="n"/>
      <c r="EE70" s="878" t="n"/>
      <c r="EF70" s="878" t="n"/>
      <c r="EG70" s="878" t="n"/>
      <c r="EH70" s="878" t="n"/>
      <c r="EI70" s="878" t="n"/>
      <c r="EJ70" s="878" t="n"/>
      <c r="EK70" s="878" t="n"/>
      <c r="EL70" s="878" t="n"/>
      <c r="EM70" s="878" t="n"/>
      <c r="EN70" s="878" t="n"/>
      <c r="EO70" s="878" t="n"/>
      <c r="EP70" s="878" t="n"/>
      <c r="EQ70" s="878" t="n"/>
      <c r="ER70" s="878" t="n"/>
      <c r="ES70" s="878" t="n"/>
      <c r="ET70" s="878" t="n"/>
      <c r="EU70" s="878" t="n"/>
      <c r="EV70" s="878" t="n"/>
      <c r="EW70" s="878" t="n"/>
      <c r="EX70" s="878" t="n"/>
      <c r="EY70" s="878" t="n"/>
      <c r="EZ70" s="878" t="n"/>
      <c r="FA70" s="878" t="n"/>
      <c r="FB70" s="878" t="n"/>
      <c r="FC70" s="878" t="n"/>
      <c r="FD70" s="878" t="n"/>
      <c r="FE70" s="878" t="n"/>
      <c r="FF70" s="878" t="n"/>
      <c r="FG70" s="878" t="n"/>
      <c r="FH70" s="878" t="n"/>
      <c r="FI70" s="878" t="n"/>
      <c r="FJ70" s="878" t="n"/>
      <c r="FK70" s="878" t="n"/>
      <c r="FL70" s="878" t="n"/>
      <c r="FM70" s="878" t="n"/>
      <c r="FN70" s="878" t="n"/>
      <c r="FO70" s="878" t="n"/>
      <c r="FP70" s="878" t="n"/>
      <c r="FQ70" s="878" t="n"/>
      <c r="FR70" s="878" t="n"/>
      <c r="FS70" s="878" t="n"/>
      <c r="FT70" s="878" t="n"/>
      <c r="FU70" s="878" t="n"/>
      <c r="FV70" s="878" t="n"/>
      <c r="FW70" s="878" t="n"/>
      <c r="FX70" s="878" t="n"/>
      <c r="FY70" s="878" t="n"/>
      <c r="FZ70" s="878" t="n"/>
      <c r="GA70" s="878" t="n"/>
      <c r="GB70" s="878" t="n"/>
      <c r="GC70" s="878" t="n"/>
      <c r="GD70" s="878" t="n"/>
      <c r="GE70" s="878" t="n"/>
      <c r="GF70" s="878" t="n"/>
    </row>
    <row r="71" customFormat="1" s="872">
      <c r="A71" s="57" t="n"/>
      <c r="B71" s="56" t="n"/>
      <c r="C71" s="55">
        <f>E71*$D$5</f>
        <v/>
      </c>
      <c r="D71" s="24" t="n"/>
      <c r="E71" s="55">
        <f>SUM(G71:GF71)</f>
        <v/>
      </c>
      <c r="H71" s="874" t="n"/>
      <c r="I71" s="874" t="n"/>
      <c r="J71" s="874" t="n"/>
      <c r="K71" s="874" t="n"/>
      <c r="L71" s="874" t="n"/>
      <c r="M71" s="876" t="n"/>
      <c r="N71" s="876" t="n"/>
      <c r="O71" s="876" t="n"/>
      <c r="P71" s="876" t="n"/>
      <c r="Q71" s="876" t="n"/>
      <c r="R71" s="876" t="n"/>
      <c r="S71" s="876" t="n"/>
      <c r="T71" s="876" t="n"/>
      <c r="U71" s="876" t="n"/>
      <c r="V71" s="876" t="n"/>
      <c r="W71" s="876" t="n"/>
      <c r="X71" s="876" t="n"/>
      <c r="Y71" s="876" t="n"/>
      <c r="Z71" s="876" t="n"/>
      <c r="AA71" s="876" t="n"/>
      <c r="AB71" s="876" t="n"/>
      <c r="AC71" s="876" t="n"/>
      <c r="AD71" s="876" t="n"/>
      <c r="AE71" s="876" t="n"/>
      <c r="AF71" s="876" t="n"/>
      <c r="AG71" s="876" t="n"/>
      <c r="AH71" s="876" t="n"/>
      <c r="AI71" s="876" t="n"/>
      <c r="AJ71" s="876" t="n"/>
      <c r="AK71" s="876" t="n"/>
      <c r="AL71" s="876" t="n"/>
      <c r="AM71" s="876" t="n"/>
      <c r="AN71" s="876" t="n"/>
      <c r="AO71" s="876" t="n"/>
      <c r="AP71" s="876" t="n"/>
      <c r="AQ71" s="876" t="n"/>
      <c r="AR71" s="876" t="n"/>
      <c r="AS71" s="876" t="n"/>
      <c r="AT71" s="876" t="n"/>
      <c r="AU71" s="876" t="n"/>
      <c r="AV71" s="876" t="n"/>
      <c r="AW71" s="876" t="n"/>
      <c r="AX71" s="876" t="n"/>
      <c r="AY71" s="876" t="n"/>
      <c r="AZ71" s="876" t="n"/>
      <c r="BA71" s="876" t="n"/>
      <c r="BB71" s="876" t="n"/>
      <c r="BC71" s="876" t="n"/>
      <c r="BD71" s="876" t="n"/>
      <c r="BE71" s="876" t="n"/>
      <c r="BF71" s="876" t="n"/>
      <c r="BG71" s="876" t="n"/>
      <c r="BH71" s="876" t="n"/>
      <c r="BI71" s="878" t="n"/>
      <c r="BJ71" s="878" t="n"/>
      <c r="BK71" s="878" t="n"/>
      <c r="BL71" s="878" t="n"/>
      <c r="BM71" s="878" t="n"/>
      <c r="BN71" s="878" t="n"/>
      <c r="BO71" s="878" t="n"/>
      <c r="BP71" s="878" t="n"/>
      <c r="BQ71" s="878" t="n"/>
      <c r="BR71" s="878" t="n"/>
      <c r="BS71" s="878" t="n"/>
      <c r="BT71" s="878" t="n"/>
      <c r="BU71" s="878" t="n"/>
      <c r="BV71" s="878" t="n"/>
      <c r="BW71" s="878" t="n"/>
      <c r="BX71" s="878" t="n"/>
      <c r="BY71" s="878" t="n"/>
      <c r="BZ71" s="878" t="n"/>
      <c r="CA71" s="878" t="n"/>
      <c r="CB71" s="878" t="n"/>
      <c r="CC71" s="878" t="n"/>
      <c r="CD71" s="878" t="n"/>
      <c r="CE71" s="878" t="n"/>
      <c r="CF71" s="878" t="n"/>
      <c r="CG71" s="878" t="n"/>
      <c r="CH71" s="878" t="n"/>
      <c r="CI71" s="878" t="n"/>
      <c r="CJ71" s="878" t="n"/>
      <c r="CK71" s="878" t="n"/>
      <c r="CL71" s="878" t="n"/>
      <c r="CM71" s="878" t="n"/>
      <c r="CN71" s="878" t="n"/>
      <c r="CO71" s="878" t="n"/>
      <c r="CP71" s="878" t="n"/>
      <c r="CQ71" s="878" t="n"/>
      <c r="CR71" s="878" t="n"/>
      <c r="CS71" s="878" t="n"/>
      <c r="CT71" s="878" t="n"/>
      <c r="CU71" s="878" t="n"/>
      <c r="CV71" s="878" t="n"/>
      <c r="CW71" s="878" t="n"/>
      <c r="CX71" s="878" t="n"/>
      <c r="CY71" s="878" t="n"/>
      <c r="CZ71" s="878" t="n"/>
      <c r="DA71" s="878" t="n"/>
      <c r="DB71" s="878" t="n"/>
      <c r="DC71" s="878" t="n"/>
      <c r="DD71" s="878" t="n"/>
      <c r="DE71" s="878" t="n"/>
      <c r="DF71" s="878" t="n"/>
      <c r="DG71" s="878" t="n"/>
      <c r="DH71" s="878" t="n"/>
      <c r="DI71" s="878" t="n"/>
      <c r="DJ71" s="878" t="n"/>
      <c r="DK71" s="878" t="n"/>
      <c r="DL71" s="878" t="n"/>
      <c r="DM71" s="878" t="n"/>
      <c r="DN71" s="878" t="n"/>
      <c r="DO71" s="878" t="n"/>
      <c r="DP71" s="878" t="n"/>
      <c r="DQ71" s="878" t="n"/>
      <c r="DR71" s="878" t="n"/>
      <c r="DS71" s="878" t="n"/>
      <c r="DT71" s="878" t="n"/>
      <c r="DU71" s="878" t="n"/>
      <c r="DV71" s="878" t="n"/>
      <c r="DW71" s="878" t="n"/>
      <c r="DX71" s="878" t="n"/>
      <c r="DY71" s="878" t="n"/>
      <c r="DZ71" s="878" t="n"/>
      <c r="EA71" s="878" t="n"/>
      <c r="EB71" s="878" t="n"/>
      <c r="EC71" s="878" t="n"/>
      <c r="ED71" s="878" t="n"/>
      <c r="EE71" s="878" t="n"/>
      <c r="EF71" s="878" t="n"/>
      <c r="EG71" s="878" t="n"/>
      <c r="EH71" s="878" t="n"/>
      <c r="EI71" s="878" t="n"/>
      <c r="EJ71" s="878" t="n"/>
      <c r="EK71" s="878" t="n"/>
      <c r="EL71" s="878" t="n"/>
      <c r="EM71" s="878" t="n"/>
      <c r="EN71" s="878" t="n"/>
      <c r="EO71" s="878" t="n"/>
      <c r="EP71" s="878" t="n"/>
      <c r="EQ71" s="878" t="n"/>
      <c r="ER71" s="878" t="n"/>
      <c r="ES71" s="878" t="n"/>
      <c r="ET71" s="878" t="n"/>
      <c r="EU71" s="878" t="n"/>
      <c r="EV71" s="878" t="n"/>
      <c r="EW71" s="878" t="n"/>
      <c r="EX71" s="878" t="n"/>
      <c r="EY71" s="878" t="n"/>
      <c r="EZ71" s="878" t="n"/>
      <c r="FA71" s="878" t="n"/>
      <c r="FB71" s="878" t="n"/>
      <c r="FC71" s="878" t="n"/>
      <c r="FD71" s="878" t="n"/>
      <c r="FE71" s="878" t="n"/>
      <c r="FF71" s="878" t="n"/>
      <c r="FG71" s="878" t="n"/>
      <c r="FH71" s="878" t="n"/>
      <c r="FI71" s="878" t="n"/>
      <c r="FJ71" s="878" t="n"/>
      <c r="FK71" s="878" t="n"/>
      <c r="FL71" s="878" t="n"/>
      <c r="FM71" s="878" t="n"/>
      <c r="FN71" s="878" t="n"/>
      <c r="FO71" s="878" t="n"/>
      <c r="FP71" s="878" t="n"/>
      <c r="FQ71" s="878" t="n"/>
      <c r="FR71" s="878" t="n"/>
      <c r="FS71" s="878" t="n"/>
      <c r="FT71" s="878" t="n"/>
      <c r="FU71" s="878" t="n"/>
      <c r="FV71" s="878" t="n"/>
      <c r="FW71" s="878" t="n"/>
      <c r="FX71" s="878" t="n"/>
      <c r="FY71" s="878" t="n"/>
      <c r="FZ71" s="878" t="n"/>
      <c r="GA71" s="878" t="n"/>
      <c r="GB71" s="878" t="n"/>
      <c r="GC71" s="878" t="n"/>
      <c r="GD71" s="878" t="n"/>
      <c r="GE71" s="878" t="n"/>
      <c r="GF71" s="878" t="n"/>
    </row>
    <row r="72" customFormat="1" s="872">
      <c r="A72" s="57" t="n"/>
      <c r="B72" s="56" t="n"/>
      <c r="C72" s="55">
        <f>E72*$D$5</f>
        <v/>
      </c>
      <c r="D72" s="882" t="n"/>
      <c r="E72" s="55">
        <f>SUM(G72:GF72)</f>
        <v/>
      </c>
      <c r="H72" s="874" t="n"/>
      <c r="I72" s="874" t="n"/>
      <c r="J72" s="874" t="n"/>
      <c r="K72" s="874" t="n"/>
      <c r="L72" s="874" t="n"/>
      <c r="M72" s="876" t="n"/>
      <c r="N72" s="876" t="n"/>
      <c r="O72" s="876" t="n"/>
      <c r="P72" s="876" t="n"/>
      <c r="Q72" s="876" t="n"/>
      <c r="R72" s="876" t="n"/>
      <c r="S72" s="876" t="n"/>
      <c r="T72" s="876" t="n"/>
      <c r="U72" s="876" t="n"/>
      <c r="V72" s="876" t="n"/>
      <c r="W72" s="876" t="n"/>
      <c r="X72" s="876" t="n"/>
      <c r="Y72" s="876" t="n"/>
      <c r="Z72" s="876" t="n"/>
      <c r="AA72" s="876" t="n"/>
      <c r="AB72" s="876" t="n"/>
      <c r="AC72" s="876" t="n"/>
      <c r="AD72" s="876" t="n"/>
      <c r="AE72" s="876" t="n"/>
      <c r="AF72" s="876" t="n"/>
      <c r="AG72" s="876" t="n"/>
      <c r="AH72" s="876" t="n"/>
      <c r="AI72" s="876" t="n"/>
      <c r="AJ72" s="876" t="n"/>
      <c r="AK72" s="876" t="n"/>
      <c r="AL72" s="876" t="n"/>
      <c r="AM72" s="876" t="n"/>
      <c r="AN72" s="876" t="n"/>
      <c r="AO72" s="876" t="n"/>
      <c r="AP72" s="876" t="n"/>
      <c r="AQ72" s="876" t="n"/>
      <c r="AR72" s="876" t="n"/>
      <c r="AS72" s="876" t="n"/>
      <c r="AT72" s="876" t="n"/>
      <c r="AU72" s="876" t="n"/>
      <c r="AV72" s="876" t="n"/>
      <c r="AW72" s="876" t="n"/>
      <c r="AX72" s="876" t="n"/>
      <c r="AY72" s="876" t="n"/>
      <c r="AZ72" s="876" t="n"/>
      <c r="BA72" s="876" t="n"/>
      <c r="BB72" s="876" t="n"/>
      <c r="BC72" s="876" t="n"/>
      <c r="BD72" s="876" t="n"/>
      <c r="BE72" s="876" t="n"/>
      <c r="BF72" s="876" t="n"/>
      <c r="BG72" s="876" t="n"/>
      <c r="BH72" s="876" t="n"/>
      <c r="BI72" s="878" t="n"/>
      <c r="BJ72" s="878" t="n"/>
      <c r="BK72" s="878" t="n"/>
      <c r="BL72" s="878" t="n"/>
      <c r="BM72" s="878" t="n"/>
      <c r="BN72" s="878" t="n"/>
      <c r="BO72" s="878" t="n"/>
      <c r="BP72" s="878" t="n"/>
      <c r="BQ72" s="878" t="n"/>
      <c r="BR72" s="878" t="n"/>
      <c r="BS72" s="878" t="n"/>
      <c r="BT72" s="878" t="n"/>
      <c r="BU72" s="878" t="n"/>
      <c r="BV72" s="878" t="n"/>
      <c r="BW72" s="878" t="n"/>
      <c r="BX72" s="878" t="n"/>
      <c r="BY72" s="878" t="n"/>
      <c r="BZ72" s="878" t="n"/>
      <c r="CA72" s="878" t="n"/>
      <c r="CB72" s="878" t="n"/>
      <c r="CC72" s="878" t="n"/>
      <c r="CD72" s="878" t="n"/>
      <c r="CE72" s="878" t="n"/>
      <c r="CF72" s="878" t="n"/>
      <c r="CG72" s="878" t="n"/>
      <c r="CH72" s="878" t="n"/>
      <c r="CI72" s="878" t="n"/>
      <c r="CJ72" s="878" t="n"/>
      <c r="CK72" s="878" t="n"/>
      <c r="CL72" s="878" t="n"/>
      <c r="CM72" s="878" t="n"/>
      <c r="CN72" s="878" t="n"/>
      <c r="CO72" s="878" t="n"/>
      <c r="CP72" s="878" t="n"/>
      <c r="CQ72" s="878" t="n"/>
      <c r="CR72" s="878" t="n"/>
      <c r="CS72" s="878" t="n"/>
      <c r="CT72" s="878" t="n"/>
      <c r="CU72" s="878" t="n"/>
      <c r="CV72" s="878" t="n"/>
      <c r="CW72" s="878" t="n"/>
      <c r="CX72" s="878" t="n"/>
      <c r="CY72" s="878" t="n"/>
      <c r="CZ72" s="878" t="n"/>
      <c r="DA72" s="878" t="n"/>
      <c r="DB72" s="878" t="n"/>
      <c r="DC72" s="878" t="n"/>
      <c r="DD72" s="878" t="n"/>
      <c r="DE72" s="878" t="n"/>
      <c r="DF72" s="878" t="n"/>
      <c r="DG72" s="878" t="n"/>
      <c r="DH72" s="878" t="n"/>
      <c r="DI72" s="878" t="n"/>
      <c r="DJ72" s="878" t="n"/>
      <c r="DK72" s="878" t="n"/>
      <c r="DL72" s="878" t="n"/>
      <c r="DM72" s="878" t="n"/>
      <c r="DN72" s="878" t="n"/>
      <c r="DO72" s="878" t="n"/>
      <c r="DP72" s="878" t="n"/>
      <c r="DQ72" s="878" t="n"/>
      <c r="DR72" s="878" t="n"/>
      <c r="DS72" s="878" t="n"/>
      <c r="DT72" s="878" t="n"/>
      <c r="DU72" s="878" t="n"/>
      <c r="DV72" s="878" t="n"/>
      <c r="DW72" s="878" t="n"/>
      <c r="DX72" s="878" t="n"/>
      <c r="DY72" s="878" t="n"/>
      <c r="DZ72" s="878" t="n"/>
      <c r="EA72" s="878" t="n"/>
      <c r="EB72" s="878" t="n"/>
      <c r="EC72" s="878" t="n"/>
      <c r="ED72" s="878" t="n"/>
      <c r="EE72" s="878" t="n"/>
      <c r="EF72" s="878" t="n"/>
      <c r="EG72" s="878" t="n"/>
      <c r="EH72" s="878" t="n"/>
      <c r="EI72" s="878" t="n"/>
      <c r="EJ72" s="878" t="n"/>
      <c r="EK72" s="878" t="n"/>
      <c r="EL72" s="878" t="n"/>
      <c r="EM72" s="878" t="n"/>
      <c r="EN72" s="878" t="n"/>
      <c r="EO72" s="878" t="n"/>
      <c r="EP72" s="878" t="n"/>
      <c r="EQ72" s="878" t="n"/>
      <c r="ER72" s="878" t="n"/>
      <c r="ES72" s="878" t="n"/>
      <c r="ET72" s="878" t="n"/>
      <c r="EU72" s="878" t="n"/>
      <c r="EV72" s="878" t="n"/>
      <c r="EW72" s="878" t="n"/>
      <c r="EX72" s="878" t="n"/>
      <c r="EY72" s="878" t="n"/>
      <c r="EZ72" s="878" t="n"/>
      <c r="FA72" s="878" t="n"/>
      <c r="FB72" s="878" t="n"/>
      <c r="FC72" s="878" t="n"/>
      <c r="FD72" s="878" t="n"/>
      <c r="FE72" s="878" t="n"/>
      <c r="FF72" s="878" t="n"/>
      <c r="FG72" s="878" t="n"/>
      <c r="FH72" s="878" t="n"/>
      <c r="FI72" s="878" t="n"/>
      <c r="FJ72" s="878" t="n"/>
      <c r="FK72" s="878" t="n"/>
      <c r="FL72" s="878" t="n"/>
      <c r="FM72" s="878" t="n"/>
      <c r="FN72" s="878" t="n"/>
      <c r="FO72" s="878" t="n"/>
      <c r="FP72" s="878" t="n"/>
      <c r="FQ72" s="878" t="n"/>
      <c r="FR72" s="878" t="n"/>
      <c r="FS72" s="878" t="n"/>
      <c r="FT72" s="878" t="n"/>
      <c r="FU72" s="878" t="n"/>
      <c r="FV72" s="878" t="n"/>
      <c r="FW72" s="878" t="n"/>
      <c r="FX72" s="878" t="n"/>
      <c r="FY72" s="878" t="n"/>
      <c r="FZ72" s="878" t="n"/>
      <c r="GA72" s="878" t="n"/>
      <c r="GB72" s="878" t="n"/>
      <c r="GC72" s="878" t="n"/>
      <c r="GD72" s="878" t="n"/>
      <c r="GE72" s="878" t="n"/>
      <c r="GF72" s="878" t="n"/>
    </row>
    <row r="73" customFormat="1" s="872">
      <c r="A73" s="57" t="n"/>
      <c r="B73" s="56" t="n"/>
      <c r="C73" s="55">
        <f>E73*$D$5</f>
        <v/>
      </c>
      <c r="D73" s="84" t="n"/>
      <c r="E73" s="55">
        <f>SUM(G73:GF73)</f>
        <v/>
      </c>
      <c r="H73" s="874" t="n"/>
      <c r="I73" s="874" t="n"/>
      <c r="J73" s="874" t="n"/>
      <c r="K73" s="874" t="n"/>
      <c r="L73" s="874" t="n"/>
      <c r="M73" s="876" t="n"/>
      <c r="N73" s="876" t="n"/>
      <c r="O73" s="876" t="n"/>
      <c r="P73" s="876" t="n"/>
      <c r="Q73" s="876" t="n"/>
      <c r="R73" s="876" t="n"/>
      <c r="S73" s="876" t="n"/>
      <c r="T73" s="876" t="n"/>
      <c r="U73" s="876" t="n"/>
      <c r="V73" s="876" t="n"/>
      <c r="W73" s="876" t="n"/>
      <c r="X73" s="876" t="n"/>
      <c r="Y73" s="876" t="n"/>
      <c r="Z73" s="876" t="n"/>
      <c r="AA73" s="876" t="n"/>
      <c r="AB73" s="876" t="n"/>
      <c r="AC73" s="876" t="n"/>
      <c r="AD73" s="876" t="n"/>
      <c r="AE73" s="876" t="n"/>
      <c r="AF73" s="876" t="n"/>
      <c r="AG73" s="876" t="n"/>
      <c r="AH73" s="876" t="n"/>
      <c r="AI73" s="876" t="n"/>
      <c r="AJ73" s="876" t="n"/>
      <c r="AK73" s="876" t="n"/>
      <c r="AL73" s="876" t="n"/>
      <c r="AM73" s="876" t="n"/>
      <c r="AN73" s="876" t="n"/>
      <c r="AO73" s="876" t="n"/>
      <c r="AP73" s="876" t="n"/>
      <c r="AQ73" s="876" t="n"/>
      <c r="AR73" s="876" t="n"/>
      <c r="AS73" s="876" t="n"/>
      <c r="AT73" s="876" t="n"/>
      <c r="AU73" s="876" t="n"/>
      <c r="AV73" s="876" t="n"/>
      <c r="AW73" s="876" t="n"/>
      <c r="AX73" s="876" t="n"/>
      <c r="AY73" s="876" t="n"/>
      <c r="AZ73" s="876" t="n"/>
      <c r="BA73" s="876" t="n"/>
      <c r="BB73" s="876" t="n"/>
      <c r="BC73" s="876" t="n"/>
      <c r="BD73" s="876" t="n"/>
      <c r="BE73" s="876" t="n"/>
      <c r="BF73" s="876" t="n"/>
      <c r="BG73" s="876" t="n"/>
      <c r="BH73" s="876" t="n"/>
      <c r="BI73" s="878" t="n"/>
      <c r="BJ73" s="878" t="n"/>
      <c r="BK73" s="878" t="n"/>
      <c r="BL73" s="878" t="n"/>
      <c r="BM73" s="878" t="n"/>
      <c r="BN73" s="878" t="n"/>
      <c r="BO73" s="878" t="n"/>
      <c r="BP73" s="878" t="n"/>
      <c r="BQ73" s="878" t="n"/>
      <c r="BR73" s="878" t="n"/>
      <c r="BS73" s="878" t="n"/>
      <c r="BT73" s="878" t="n"/>
      <c r="BU73" s="878" t="n"/>
      <c r="BV73" s="878" t="n"/>
      <c r="BW73" s="878" t="n"/>
      <c r="BX73" s="878" t="n"/>
      <c r="BY73" s="878" t="n"/>
      <c r="BZ73" s="878" t="n"/>
      <c r="CA73" s="878" t="n"/>
      <c r="CB73" s="878" t="n"/>
      <c r="CC73" s="878" t="n"/>
      <c r="CD73" s="878" t="n"/>
      <c r="CE73" s="878" t="n"/>
      <c r="CF73" s="878" t="n"/>
      <c r="CG73" s="878" t="n"/>
      <c r="CH73" s="878" t="n"/>
      <c r="CI73" s="878" t="n"/>
      <c r="CJ73" s="878" t="n"/>
      <c r="CK73" s="878" t="n"/>
      <c r="CL73" s="878" t="n"/>
      <c r="CM73" s="878" t="n"/>
      <c r="CN73" s="878" t="n"/>
      <c r="CO73" s="878" t="n"/>
      <c r="CP73" s="878" t="n"/>
      <c r="CQ73" s="878" t="n"/>
      <c r="CR73" s="878" t="n"/>
      <c r="CS73" s="878" t="n"/>
      <c r="CT73" s="878" t="n"/>
      <c r="CU73" s="878" t="n"/>
      <c r="CV73" s="878" t="n"/>
      <c r="CW73" s="878" t="n"/>
      <c r="CX73" s="878" t="n"/>
      <c r="CY73" s="878" t="n"/>
      <c r="CZ73" s="878" t="n"/>
      <c r="DA73" s="878" t="n"/>
      <c r="DB73" s="878" t="n"/>
      <c r="DC73" s="878" t="n"/>
      <c r="DD73" s="878" t="n"/>
      <c r="DE73" s="878" t="n"/>
      <c r="DF73" s="878" t="n"/>
      <c r="DG73" s="878" t="n"/>
      <c r="DH73" s="878" t="n"/>
      <c r="DI73" s="878" t="n"/>
      <c r="DJ73" s="878" t="n"/>
      <c r="DK73" s="878" t="n"/>
      <c r="DL73" s="878" t="n"/>
      <c r="DM73" s="878" t="n"/>
      <c r="DN73" s="878" t="n"/>
      <c r="DO73" s="878" t="n"/>
      <c r="DP73" s="878" t="n"/>
      <c r="DQ73" s="878" t="n"/>
      <c r="DR73" s="878" t="n"/>
      <c r="DS73" s="878" t="n"/>
      <c r="DT73" s="878" t="n"/>
      <c r="DU73" s="878" t="n"/>
      <c r="DV73" s="878" t="n"/>
      <c r="DW73" s="878" t="n"/>
      <c r="DX73" s="878" t="n"/>
      <c r="DY73" s="878" t="n"/>
      <c r="DZ73" s="878" t="n"/>
      <c r="EA73" s="878" t="n"/>
      <c r="EB73" s="878" t="n"/>
      <c r="EC73" s="878" t="n"/>
      <c r="ED73" s="878" t="n"/>
      <c r="EE73" s="878" t="n"/>
      <c r="EF73" s="878" t="n"/>
      <c r="EG73" s="878" t="n"/>
      <c r="EH73" s="878" t="n"/>
      <c r="EI73" s="878" t="n"/>
      <c r="EJ73" s="878" t="n"/>
      <c r="EK73" s="878" t="n"/>
      <c r="EL73" s="878" t="n"/>
      <c r="EM73" s="878" t="n"/>
      <c r="EN73" s="878" t="n"/>
      <c r="EO73" s="878" t="n"/>
      <c r="EP73" s="878" t="n"/>
      <c r="EQ73" s="878" t="n"/>
      <c r="ER73" s="878" t="n"/>
      <c r="ES73" s="878" t="n"/>
      <c r="ET73" s="878" t="n"/>
      <c r="EU73" s="878" t="n"/>
      <c r="EV73" s="878" t="n"/>
      <c r="EW73" s="878" t="n"/>
      <c r="EX73" s="878" t="n"/>
      <c r="EY73" s="878" t="n"/>
      <c r="EZ73" s="878" t="n"/>
      <c r="FA73" s="878" t="n"/>
      <c r="FB73" s="878" t="n"/>
      <c r="FC73" s="878" t="n"/>
      <c r="FD73" s="878" t="n"/>
      <c r="FE73" s="878" t="n"/>
      <c r="FF73" s="878" t="n"/>
      <c r="FG73" s="878" t="n"/>
      <c r="FH73" s="878" t="n"/>
      <c r="FI73" s="878" t="n"/>
      <c r="FJ73" s="878" t="n"/>
      <c r="FK73" s="878" t="n"/>
      <c r="FL73" s="878" t="n"/>
      <c r="FM73" s="878" t="n"/>
      <c r="FN73" s="878" t="n"/>
      <c r="FO73" s="878" t="n"/>
      <c r="FP73" s="878" t="n"/>
      <c r="FQ73" s="878" t="n"/>
      <c r="FR73" s="878" t="n"/>
      <c r="FS73" s="878" t="n"/>
      <c r="FT73" s="878" t="n"/>
      <c r="FU73" s="878" t="n"/>
      <c r="FV73" s="878" t="n"/>
      <c r="FW73" s="878" t="n"/>
      <c r="FX73" s="878" t="n"/>
      <c r="FY73" s="878" t="n"/>
      <c r="FZ73" s="878" t="n"/>
      <c r="GA73" s="878" t="n"/>
      <c r="GB73" s="878" t="n"/>
      <c r="GC73" s="878" t="n"/>
      <c r="GD73" s="878" t="n"/>
      <c r="GE73" s="878" t="n"/>
      <c r="GF73" s="878" t="n"/>
    </row>
    <row r="74" customFormat="1" s="872">
      <c r="A74" s="57" t="n"/>
      <c r="B74" s="56" t="n"/>
      <c r="C74" s="55">
        <f>E74*$D$5</f>
        <v/>
      </c>
      <c r="D74" s="84" t="n"/>
      <c r="E74" s="55">
        <f>SUM(G74:GF74)</f>
        <v/>
      </c>
      <c r="H74" s="874" t="n"/>
      <c r="I74" s="874" t="n"/>
      <c r="J74" s="874" t="n"/>
      <c r="K74" s="874" t="n"/>
      <c r="L74" s="874" t="n"/>
      <c r="M74" s="876" t="n"/>
      <c r="N74" s="876" t="n"/>
      <c r="O74" s="876" t="n"/>
      <c r="P74" s="876" t="n"/>
      <c r="Q74" s="876" t="n"/>
      <c r="R74" s="876" t="n"/>
      <c r="S74" s="876" t="n"/>
      <c r="T74" s="876" t="n"/>
      <c r="U74" s="876" t="n"/>
      <c r="V74" s="876" t="n"/>
      <c r="W74" s="876" t="n"/>
      <c r="X74" s="876" t="n"/>
      <c r="Y74" s="876" t="n"/>
      <c r="Z74" s="876" t="n"/>
      <c r="AA74" s="876" t="n"/>
      <c r="AB74" s="876" t="n"/>
      <c r="AC74" s="876" t="n"/>
      <c r="AD74" s="876" t="n"/>
      <c r="AE74" s="876" t="n"/>
      <c r="AF74" s="876" t="n"/>
      <c r="AG74" s="876" t="n"/>
      <c r="AH74" s="876" t="n"/>
      <c r="AI74" s="876" t="n"/>
      <c r="AJ74" s="876" t="n"/>
      <c r="AK74" s="876" t="n"/>
      <c r="AL74" s="876" t="n"/>
      <c r="AM74" s="876" t="n"/>
      <c r="AN74" s="876" t="n"/>
      <c r="AO74" s="876" t="n"/>
      <c r="AP74" s="876" t="n"/>
      <c r="AQ74" s="876" t="n"/>
      <c r="AR74" s="876" t="n"/>
      <c r="AS74" s="876" t="n"/>
      <c r="AT74" s="876" t="n"/>
      <c r="AU74" s="876" t="n"/>
      <c r="AV74" s="876" t="n"/>
      <c r="AW74" s="876" t="n"/>
      <c r="AX74" s="876" t="n"/>
      <c r="AY74" s="876" t="n"/>
      <c r="AZ74" s="876" t="n"/>
      <c r="BA74" s="876" t="n"/>
      <c r="BB74" s="876" t="n"/>
      <c r="BC74" s="876" t="n"/>
      <c r="BD74" s="876" t="n"/>
      <c r="BE74" s="876" t="n"/>
      <c r="BF74" s="876" t="n"/>
      <c r="BG74" s="876" t="n"/>
      <c r="BH74" s="876" t="n"/>
      <c r="BI74" s="878" t="n"/>
      <c r="BJ74" s="878" t="n"/>
      <c r="BK74" s="878" t="n"/>
      <c r="BL74" s="878" t="n"/>
      <c r="BM74" s="878" t="n"/>
      <c r="BN74" s="878" t="n"/>
      <c r="BO74" s="878" t="n"/>
      <c r="BP74" s="878" t="n"/>
      <c r="BQ74" s="878" t="n"/>
      <c r="BR74" s="878" t="n"/>
      <c r="BS74" s="878" t="n"/>
      <c r="BT74" s="878" t="n"/>
      <c r="BU74" s="878" t="n"/>
      <c r="BV74" s="878" t="n"/>
      <c r="BW74" s="878" t="n"/>
      <c r="BX74" s="878" t="n"/>
      <c r="BY74" s="878" t="n"/>
      <c r="BZ74" s="878" t="n"/>
      <c r="CA74" s="878" t="n"/>
      <c r="CB74" s="878" t="n"/>
      <c r="CC74" s="878" t="n"/>
      <c r="CD74" s="878" t="n"/>
      <c r="CE74" s="878" t="n"/>
      <c r="CF74" s="878" t="n"/>
      <c r="CG74" s="878" t="n"/>
      <c r="CH74" s="878" t="n"/>
      <c r="CI74" s="878" t="n"/>
      <c r="CJ74" s="878" t="n"/>
      <c r="CK74" s="878" t="n"/>
      <c r="CL74" s="878" t="n"/>
      <c r="CM74" s="878" t="n"/>
      <c r="CN74" s="878" t="n"/>
      <c r="CO74" s="878" t="n"/>
      <c r="CP74" s="878" t="n"/>
      <c r="CQ74" s="878" t="n"/>
      <c r="CR74" s="878" t="n"/>
      <c r="CS74" s="878" t="n"/>
      <c r="CT74" s="878" t="n"/>
      <c r="CU74" s="878" t="n"/>
      <c r="CV74" s="878" t="n"/>
      <c r="CW74" s="878" t="n"/>
      <c r="CX74" s="878" t="n"/>
      <c r="CY74" s="878" t="n"/>
      <c r="CZ74" s="878" t="n"/>
      <c r="DA74" s="878" t="n"/>
      <c r="DB74" s="878" t="n"/>
      <c r="DC74" s="878" t="n"/>
      <c r="DD74" s="878" t="n"/>
      <c r="DE74" s="878" t="n"/>
      <c r="DF74" s="878" t="n"/>
      <c r="DG74" s="878" t="n"/>
      <c r="DH74" s="878" t="n"/>
      <c r="DI74" s="878" t="n"/>
      <c r="DJ74" s="878" t="n"/>
      <c r="DK74" s="878" t="n"/>
      <c r="DL74" s="878" t="n"/>
      <c r="DM74" s="878" t="n"/>
      <c r="DN74" s="878" t="n"/>
      <c r="DO74" s="878" t="n"/>
      <c r="DP74" s="878" t="n"/>
      <c r="DQ74" s="878" t="n"/>
      <c r="DR74" s="878" t="n"/>
      <c r="DS74" s="878" t="n"/>
      <c r="DT74" s="878" t="n"/>
      <c r="DU74" s="878" t="n"/>
      <c r="DV74" s="878" t="n"/>
      <c r="DW74" s="878" t="n"/>
      <c r="DX74" s="878" t="n"/>
      <c r="DY74" s="878" t="n"/>
      <c r="DZ74" s="878" t="n"/>
      <c r="EA74" s="878" t="n"/>
      <c r="EB74" s="878" t="n"/>
      <c r="EC74" s="878" t="n"/>
      <c r="ED74" s="878" t="n"/>
      <c r="EE74" s="878" t="n"/>
      <c r="EF74" s="878" t="n"/>
      <c r="EG74" s="878" t="n"/>
      <c r="EH74" s="878" t="n"/>
      <c r="EI74" s="878" t="n"/>
      <c r="EJ74" s="878" t="n"/>
      <c r="EK74" s="878" t="n"/>
      <c r="EL74" s="878" t="n"/>
      <c r="EM74" s="878" t="n"/>
      <c r="EN74" s="878" t="n"/>
      <c r="EO74" s="878" t="n"/>
      <c r="EP74" s="878" t="n"/>
      <c r="EQ74" s="878" t="n"/>
      <c r="ER74" s="878" t="n"/>
      <c r="ES74" s="878" t="n"/>
      <c r="ET74" s="878" t="n"/>
      <c r="EU74" s="878" t="n"/>
      <c r="EV74" s="878" t="n"/>
      <c r="EW74" s="878" t="n"/>
      <c r="EX74" s="878" t="n"/>
      <c r="EY74" s="878" t="n"/>
      <c r="EZ74" s="878" t="n"/>
      <c r="FA74" s="878" t="n"/>
      <c r="FB74" s="878" t="n"/>
      <c r="FC74" s="878" t="n"/>
      <c r="FD74" s="878" t="n"/>
      <c r="FE74" s="878" t="n"/>
      <c r="FF74" s="878" t="n"/>
      <c r="FG74" s="878" t="n"/>
      <c r="FH74" s="878" t="n"/>
      <c r="FI74" s="878" t="n"/>
      <c r="FJ74" s="878" t="n"/>
      <c r="FK74" s="878" t="n"/>
      <c r="FL74" s="878" t="n"/>
      <c r="FM74" s="878" t="n"/>
      <c r="FN74" s="878" t="n"/>
      <c r="FO74" s="878" t="n"/>
      <c r="FP74" s="878" t="n"/>
      <c r="FQ74" s="878" t="n"/>
      <c r="FR74" s="878" t="n"/>
      <c r="FS74" s="878" t="n"/>
      <c r="FT74" s="878" t="n"/>
      <c r="FU74" s="878" t="n"/>
      <c r="FV74" s="878" t="n"/>
      <c r="FW74" s="878" t="n"/>
      <c r="FX74" s="878" t="n"/>
      <c r="FY74" s="878" t="n"/>
      <c r="FZ74" s="878" t="n"/>
      <c r="GA74" s="878" t="n"/>
      <c r="GB74" s="878" t="n"/>
      <c r="GC74" s="878" t="n"/>
      <c r="GD74" s="878" t="n"/>
      <c r="GE74" s="878" t="n"/>
      <c r="GF74" s="878" t="n"/>
    </row>
    <row r="75" customFormat="1" s="872">
      <c r="A75" s="57" t="n"/>
      <c r="B75" s="56" t="n"/>
      <c r="C75" s="100">
        <f>E75*$D$5</f>
        <v/>
      </c>
      <c r="D75" s="84" t="n"/>
      <c r="E75" s="100">
        <f>SUM(G75:GF75)</f>
        <v/>
      </c>
      <c r="H75" s="883" t="n"/>
      <c r="I75" s="883" t="n"/>
      <c r="J75" s="883" t="n"/>
      <c r="K75" s="883" t="n"/>
      <c r="L75" s="883" t="n"/>
      <c r="M75" s="878" t="n"/>
      <c r="N75" s="878" t="n"/>
      <c r="O75" s="878" t="n"/>
      <c r="P75" s="878" t="n"/>
      <c r="Q75" s="878" t="n"/>
      <c r="R75" s="878" t="n"/>
      <c r="S75" s="878" t="n"/>
      <c r="T75" s="878" t="n"/>
      <c r="U75" s="878" t="n"/>
      <c r="V75" s="878" t="n"/>
      <c r="W75" s="878" t="n"/>
      <c r="X75" s="878" t="n"/>
      <c r="Y75" s="878" t="n"/>
      <c r="Z75" s="878" t="n"/>
      <c r="AA75" s="878" t="n"/>
      <c r="AB75" s="878" t="n"/>
      <c r="AC75" s="878" t="n"/>
      <c r="AD75" s="878" t="n"/>
      <c r="AE75" s="878" t="n"/>
      <c r="AF75" s="878" t="n"/>
      <c r="AG75" s="878" t="n"/>
      <c r="AH75" s="878" t="n"/>
      <c r="AI75" s="878" t="n"/>
      <c r="AJ75" s="878" t="n"/>
      <c r="AK75" s="878" t="n"/>
      <c r="AL75" s="878" t="n"/>
      <c r="AM75" s="878" t="n"/>
      <c r="AN75" s="878" t="n"/>
      <c r="AO75" s="878" t="n"/>
      <c r="AP75" s="878" t="n"/>
      <c r="AQ75" s="878" t="n"/>
      <c r="AR75" s="878" t="n"/>
      <c r="AS75" s="878" t="n"/>
      <c r="AT75" s="878" t="n"/>
      <c r="AU75" s="878" t="n"/>
      <c r="AV75" s="878" t="n"/>
      <c r="AW75" s="878" t="n"/>
      <c r="AX75" s="878" t="n"/>
      <c r="AY75" s="878" t="n"/>
      <c r="AZ75" s="878" t="n"/>
      <c r="BA75" s="878" t="n"/>
      <c r="BB75" s="878" t="n"/>
      <c r="BC75" s="878" t="n"/>
      <c r="BD75" s="878" t="n"/>
      <c r="BE75" s="878" t="n"/>
      <c r="BF75" s="878" t="n"/>
      <c r="BG75" s="878" t="n"/>
      <c r="BH75" s="878" t="n"/>
      <c r="BI75" s="878" t="n"/>
      <c r="BJ75" s="878" t="n"/>
      <c r="BK75" s="878" t="n"/>
      <c r="BL75" s="878" t="n"/>
      <c r="BM75" s="878" t="n"/>
      <c r="BN75" s="878" t="n"/>
      <c r="BO75" s="878" t="n"/>
      <c r="BP75" s="878" t="n"/>
      <c r="BQ75" s="878" t="n"/>
      <c r="BR75" s="878" t="n"/>
      <c r="BS75" s="878" t="n"/>
      <c r="BT75" s="878" t="n"/>
      <c r="BU75" s="878" t="n"/>
      <c r="BV75" s="878" t="n"/>
      <c r="BW75" s="878" t="n"/>
      <c r="BX75" s="878" t="n"/>
      <c r="BY75" s="878" t="n"/>
      <c r="BZ75" s="878" t="n"/>
      <c r="CA75" s="878" t="n"/>
      <c r="CB75" s="878" t="n"/>
      <c r="CC75" s="878" t="n"/>
      <c r="CD75" s="878" t="n"/>
      <c r="CE75" s="878" t="n"/>
      <c r="CF75" s="878" t="n"/>
      <c r="CG75" s="878" t="n"/>
      <c r="CH75" s="878" t="n"/>
      <c r="CI75" s="878" t="n"/>
      <c r="CJ75" s="878" t="n"/>
      <c r="CK75" s="878" t="n"/>
      <c r="CL75" s="878" t="n"/>
      <c r="CM75" s="878" t="n"/>
      <c r="CN75" s="878" t="n"/>
      <c r="CO75" s="878" t="n"/>
      <c r="CP75" s="878" t="n"/>
      <c r="CQ75" s="878" t="n"/>
      <c r="CR75" s="878" t="n"/>
      <c r="CS75" s="878" t="n"/>
      <c r="CT75" s="878" t="n"/>
      <c r="CU75" s="878" t="n"/>
      <c r="CV75" s="878" t="n"/>
      <c r="CW75" s="878" t="n"/>
      <c r="CX75" s="878" t="n"/>
      <c r="CY75" s="878" t="n"/>
      <c r="CZ75" s="878" t="n"/>
      <c r="DA75" s="878" t="n"/>
      <c r="DB75" s="878" t="n"/>
      <c r="DC75" s="878" t="n"/>
      <c r="DD75" s="878" t="n"/>
      <c r="DE75" s="878" t="n"/>
      <c r="DF75" s="878" t="n"/>
      <c r="DG75" s="878" t="n"/>
      <c r="DH75" s="878" t="n"/>
      <c r="DI75" s="878" t="n"/>
      <c r="DJ75" s="878" t="n"/>
      <c r="DK75" s="878" t="n"/>
      <c r="DL75" s="878" t="n"/>
      <c r="DM75" s="878" t="n"/>
      <c r="DN75" s="878" t="n"/>
      <c r="DO75" s="878" t="n"/>
      <c r="DP75" s="878" t="n"/>
      <c r="DQ75" s="878" t="n"/>
      <c r="DR75" s="878" t="n"/>
      <c r="DS75" s="878" t="n"/>
      <c r="DT75" s="878" t="n"/>
      <c r="DU75" s="878" t="n"/>
      <c r="DV75" s="878" t="n"/>
      <c r="DW75" s="878" t="n"/>
      <c r="DX75" s="878" t="n"/>
      <c r="DY75" s="878" t="n"/>
      <c r="DZ75" s="878" t="n"/>
      <c r="EA75" s="878" t="n"/>
      <c r="EB75" s="878" t="n"/>
      <c r="EC75" s="878" t="n"/>
      <c r="ED75" s="878" t="n"/>
      <c r="EE75" s="878" t="n"/>
      <c r="EF75" s="878" t="n"/>
      <c r="EG75" s="878" t="n"/>
      <c r="EH75" s="878" t="n"/>
      <c r="EI75" s="878" t="n"/>
      <c r="EJ75" s="878" t="n"/>
      <c r="EK75" s="878" t="n"/>
      <c r="EL75" s="878" t="n"/>
      <c r="EM75" s="878" t="n"/>
      <c r="EN75" s="878" t="n"/>
      <c r="EO75" s="878" t="n"/>
      <c r="EP75" s="878" t="n"/>
      <c r="EQ75" s="878" t="n"/>
      <c r="ER75" s="878" t="n"/>
      <c r="ES75" s="878" t="n"/>
      <c r="ET75" s="878" t="n"/>
      <c r="EU75" s="878" t="n"/>
      <c r="EV75" s="878" t="n"/>
      <c r="EW75" s="878" t="n"/>
      <c r="EX75" s="878" t="n"/>
      <c r="EY75" s="878" t="n"/>
      <c r="EZ75" s="878" t="n"/>
      <c r="FA75" s="878" t="n"/>
      <c r="FB75" s="878" t="n"/>
      <c r="FC75" s="878" t="n"/>
      <c r="FD75" s="878" t="n"/>
      <c r="FE75" s="878" t="n"/>
      <c r="FF75" s="878" t="n"/>
      <c r="FG75" s="878" t="n"/>
      <c r="FH75" s="878" t="n"/>
      <c r="FI75" s="878" t="n"/>
      <c r="FJ75" s="878" t="n"/>
      <c r="FK75" s="878" t="n"/>
      <c r="FL75" s="878" t="n"/>
      <c r="FM75" s="878" t="n"/>
      <c r="FN75" s="878" t="n"/>
      <c r="FO75" s="878" t="n"/>
      <c r="FP75" s="878" t="n"/>
      <c r="FQ75" s="878" t="n"/>
      <c r="FR75" s="878" t="n"/>
      <c r="FS75" s="878" t="n"/>
      <c r="FT75" s="878" t="n"/>
      <c r="FU75" s="878" t="n"/>
      <c r="FV75" s="878" t="n"/>
      <c r="FW75" s="878" t="n"/>
      <c r="FX75" s="878" t="n"/>
      <c r="FY75" s="878" t="n"/>
      <c r="FZ75" s="878" t="n"/>
      <c r="GA75" s="878" t="n"/>
      <c r="GB75" s="878" t="n"/>
      <c r="GC75" s="878" t="n"/>
      <c r="GD75" s="878" t="n"/>
      <c r="GE75" s="878" t="n"/>
      <c r="GF75" s="878" t="n"/>
    </row>
    <row r="76" customFormat="1" s="872">
      <c r="A76" s="57" t="n"/>
      <c r="B76" s="56" t="n"/>
      <c r="C76" s="100">
        <f>E76*$D$5</f>
        <v/>
      </c>
      <c r="D76" s="84" t="n"/>
      <c r="E76" s="100">
        <f>SUM(G76:GF76)</f>
        <v/>
      </c>
      <c r="H76" s="883" t="n"/>
      <c r="I76" s="883" t="n"/>
      <c r="J76" s="883" t="n"/>
      <c r="K76" s="883" t="n"/>
      <c r="L76" s="883" t="n"/>
      <c r="M76" s="878" t="n"/>
      <c r="N76" s="878" t="n"/>
      <c r="O76" s="878" t="n"/>
      <c r="P76" s="878" t="n"/>
      <c r="Q76" s="878" t="n"/>
      <c r="R76" s="878" t="n"/>
      <c r="S76" s="878" t="n"/>
      <c r="T76" s="878" t="n"/>
      <c r="U76" s="878" t="n"/>
      <c r="V76" s="878" t="n"/>
      <c r="W76" s="878" t="n"/>
      <c r="X76" s="878" t="n"/>
      <c r="Y76" s="878" t="n"/>
      <c r="Z76" s="878" t="n"/>
      <c r="AA76" s="878" t="n"/>
      <c r="AB76" s="878" t="n"/>
      <c r="AC76" s="878" t="n"/>
      <c r="AD76" s="878" t="n"/>
      <c r="AE76" s="878" t="n"/>
      <c r="AF76" s="878" t="n"/>
      <c r="AG76" s="878" t="n"/>
      <c r="AH76" s="878" t="n"/>
      <c r="AI76" s="878" t="n"/>
      <c r="AJ76" s="878" t="n"/>
      <c r="AK76" s="878" t="n"/>
      <c r="AL76" s="878" t="n"/>
      <c r="AM76" s="878" t="n"/>
      <c r="AN76" s="878" t="n"/>
      <c r="AO76" s="878" t="n"/>
      <c r="AP76" s="878" t="n"/>
      <c r="AQ76" s="878" t="n"/>
      <c r="AR76" s="878" t="n"/>
      <c r="AS76" s="878" t="n"/>
      <c r="AT76" s="878" t="n"/>
      <c r="AU76" s="878" t="n"/>
      <c r="AV76" s="878" t="n"/>
      <c r="AW76" s="878" t="n"/>
      <c r="AX76" s="878" t="n"/>
      <c r="AY76" s="878" t="n"/>
      <c r="AZ76" s="878" t="n"/>
      <c r="BA76" s="878" t="n"/>
      <c r="BB76" s="878" t="n"/>
      <c r="BC76" s="878" t="n"/>
      <c r="BD76" s="878" t="n"/>
      <c r="BE76" s="878" t="n"/>
      <c r="BF76" s="878" t="n"/>
      <c r="BG76" s="878" t="n"/>
      <c r="BH76" s="878" t="n"/>
      <c r="BI76" s="878" t="n"/>
      <c r="BJ76" s="878" t="n"/>
      <c r="BK76" s="878" t="n"/>
      <c r="BL76" s="878" t="n"/>
      <c r="BM76" s="878" t="n"/>
      <c r="BN76" s="878" t="n"/>
      <c r="BO76" s="878" t="n"/>
      <c r="BP76" s="878" t="n"/>
      <c r="BQ76" s="878" t="n"/>
      <c r="BR76" s="878" t="n"/>
      <c r="BS76" s="878" t="n"/>
      <c r="BT76" s="878" t="n"/>
      <c r="BU76" s="878" t="n"/>
      <c r="BV76" s="878" t="n"/>
      <c r="BW76" s="878" t="n"/>
      <c r="BX76" s="878" t="n"/>
      <c r="BY76" s="878" t="n"/>
      <c r="BZ76" s="878" t="n"/>
      <c r="CA76" s="878" t="n"/>
      <c r="CB76" s="878" t="n"/>
      <c r="CC76" s="878" t="n"/>
      <c r="CD76" s="878" t="n"/>
      <c r="CE76" s="878" t="n"/>
      <c r="CF76" s="878" t="n"/>
      <c r="CG76" s="878" t="n"/>
      <c r="CH76" s="878" t="n"/>
      <c r="CI76" s="878" t="n"/>
      <c r="CJ76" s="878" t="n"/>
      <c r="CK76" s="878" t="n"/>
      <c r="CL76" s="878" t="n"/>
      <c r="CM76" s="878" t="n"/>
      <c r="CN76" s="878" t="n"/>
      <c r="CO76" s="878" t="n"/>
      <c r="CP76" s="878" t="n"/>
      <c r="CQ76" s="878" t="n"/>
      <c r="CR76" s="878" t="n"/>
      <c r="CS76" s="878" t="n"/>
      <c r="CT76" s="878" t="n"/>
      <c r="CU76" s="878" t="n"/>
      <c r="CV76" s="878" t="n"/>
      <c r="CW76" s="878" t="n"/>
      <c r="CX76" s="878" t="n"/>
      <c r="CY76" s="878" t="n"/>
      <c r="CZ76" s="878" t="n"/>
      <c r="DA76" s="878" t="n"/>
      <c r="DB76" s="878" t="n"/>
      <c r="DC76" s="878" t="n"/>
      <c r="DD76" s="878" t="n"/>
      <c r="DE76" s="878" t="n"/>
      <c r="DF76" s="878" t="n"/>
      <c r="DG76" s="878" t="n"/>
      <c r="DH76" s="878" t="n"/>
      <c r="DI76" s="878" t="n"/>
      <c r="DJ76" s="878" t="n"/>
      <c r="DK76" s="878" t="n"/>
      <c r="DL76" s="878" t="n"/>
      <c r="DM76" s="878" t="n"/>
      <c r="DN76" s="878" t="n"/>
      <c r="DO76" s="878" t="n"/>
      <c r="DP76" s="878" t="n"/>
      <c r="DQ76" s="878" t="n"/>
      <c r="DR76" s="878" t="n"/>
      <c r="DS76" s="878" t="n"/>
      <c r="DT76" s="878" t="n"/>
      <c r="DU76" s="878" t="n"/>
      <c r="DV76" s="878" t="n"/>
      <c r="DW76" s="878" t="n"/>
      <c r="DX76" s="878" t="n"/>
      <c r="DY76" s="878" t="n"/>
      <c r="DZ76" s="878" t="n"/>
      <c r="EA76" s="878" t="n"/>
      <c r="EB76" s="878" t="n"/>
      <c r="EC76" s="878" t="n"/>
      <c r="ED76" s="878" t="n"/>
      <c r="EE76" s="878" t="n"/>
      <c r="EF76" s="878" t="n"/>
      <c r="EG76" s="878" t="n"/>
      <c r="EH76" s="878" t="n"/>
      <c r="EI76" s="878" t="n"/>
      <c r="EJ76" s="878" t="n"/>
      <c r="EK76" s="878" t="n"/>
      <c r="EL76" s="878" t="n"/>
      <c r="EM76" s="878" t="n"/>
      <c r="EN76" s="878" t="n"/>
      <c r="EO76" s="878" t="n"/>
      <c r="EP76" s="878" t="n"/>
      <c r="EQ76" s="878" t="n"/>
      <c r="ER76" s="878" t="n"/>
      <c r="ES76" s="878" t="n"/>
      <c r="ET76" s="878" t="n"/>
      <c r="EU76" s="878" t="n"/>
      <c r="EV76" s="878" t="n"/>
      <c r="EW76" s="878" t="n"/>
      <c r="EX76" s="878" t="n"/>
      <c r="EY76" s="878" t="n"/>
      <c r="EZ76" s="878" t="n"/>
      <c r="FA76" s="878" t="n"/>
      <c r="FB76" s="878" t="n"/>
      <c r="FC76" s="878" t="n"/>
      <c r="FD76" s="878" t="n"/>
      <c r="FE76" s="878" t="n"/>
      <c r="FF76" s="878" t="n"/>
      <c r="FG76" s="878" t="n"/>
      <c r="FH76" s="878" t="n"/>
      <c r="FI76" s="878" t="n"/>
      <c r="FJ76" s="878" t="n"/>
      <c r="FK76" s="878" t="n"/>
      <c r="FL76" s="878" t="n"/>
      <c r="FM76" s="878" t="n"/>
      <c r="FN76" s="878" t="n"/>
      <c r="FO76" s="878" t="n"/>
      <c r="FP76" s="878" t="n"/>
      <c r="FQ76" s="878" t="n"/>
      <c r="FR76" s="878" t="n"/>
      <c r="FS76" s="878" t="n"/>
      <c r="FT76" s="878" t="n"/>
      <c r="FU76" s="878" t="n"/>
      <c r="FV76" s="878" t="n"/>
      <c r="FW76" s="878" t="n"/>
      <c r="FX76" s="878" t="n"/>
      <c r="FY76" s="878" t="n"/>
      <c r="FZ76" s="878" t="n"/>
      <c r="GA76" s="878" t="n"/>
      <c r="GB76" s="878" t="n"/>
      <c r="GC76" s="878" t="n"/>
      <c r="GD76" s="878" t="n"/>
      <c r="GE76" s="878" t="n"/>
      <c r="GF76" s="878" t="n"/>
    </row>
    <row r="77" customFormat="1" s="872">
      <c r="A77" s="57" t="n"/>
      <c r="B77" s="56" t="n"/>
      <c r="C77" s="55">
        <f>E77*$D$5</f>
        <v/>
      </c>
      <c r="D77" s="84" t="n"/>
      <c r="E77" s="55">
        <f>SUM(G77:GF77)</f>
        <v/>
      </c>
      <c r="H77" s="883" t="n"/>
      <c r="I77" s="883" t="n"/>
      <c r="J77" s="883" t="n"/>
      <c r="K77" s="883" t="n"/>
      <c r="L77" s="883" t="n"/>
      <c r="M77" s="878" t="n"/>
      <c r="N77" s="878" t="n"/>
      <c r="O77" s="878" t="n"/>
      <c r="P77" s="878" t="n"/>
      <c r="Q77" s="878" t="n"/>
      <c r="R77" s="878" t="n"/>
      <c r="S77" s="878" t="n"/>
      <c r="T77" s="878" t="n"/>
      <c r="U77" s="878" t="n"/>
      <c r="V77" s="878" t="n"/>
      <c r="W77" s="878" t="n"/>
      <c r="X77" s="878" t="n"/>
      <c r="Y77" s="878" t="n"/>
      <c r="Z77" s="878" t="n"/>
      <c r="AA77" s="878" t="n"/>
      <c r="AB77" s="878" t="n"/>
      <c r="AC77" s="878" t="n"/>
      <c r="AD77" s="878" t="n"/>
      <c r="AE77" s="878" t="n"/>
      <c r="AF77" s="878" t="n"/>
      <c r="AG77" s="878" t="n"/>
      <c r="AH77" s="878" t="n"/>
      <c r="AI77" s="878" t="n"/>
      <c r="AJ77" s="878" t="n"/>
      <c r="AK77" s="878" t="n"/>
      <c r="AL77" s="878" t="n"/>
      <c r="AM77" s="878" t="n"/>
      <c r="AN77" s="878" t="n"/>
      <c r="AO77" s="878" t="n"/>
      <c r="AP77" s="878" t="n"/>
      <c r="AQ77" s="878" t="n"/>
      <c r="AR77" s="878" t="n"/>
      <c r="AS77" s="878" t="n"/>
      <c r="AT77" s="878" t="n"/>
      <c r="AU77" s="878" t="n"/>
      <c r="AV77" s="878" t="n"/>
      <c r="AW77" s="878" t="n"/>
      <c r="AX77" s="878" t="n"/>
      <c r="AY77" s="878" t="n"/>
      <c r="AZ77" s="878" t="n"/>
      <c r="BA77" s="878" t="n"/>
      <c r="BB77" s="878" t="n"/>
      <c r="BC77" s="878" t="n"/>
      <c r="BD77" s="878" t="n"/>
      <c r="BE77" s="878" t="n"/>
      <c r="BF77" s="878" t="n"/>
      <c r="BG77" s="878" t="n"/>
      <c r="BH77" s="878" t="n"/>
      <c r="BI77" s="878" t="n"/>
      <c r="BJ77" s="878" t="n"/>
      <c r="BK77" s="878" t="n"/>
      <c r="BL77" s="878" t="n"/>
      <c r="BM77" s="878" t="n"/>
      <c r="BN77" s="878" t="n"/>
      <c r="BO77" s="878" t="n"/>
      <c r="BP77" s="878" t="n"/>
      <c r="BQ77" s="878" t="n"/>
      <c r="BR77" s="878" t="n"/>
      <c r="BS77" s="878" t="n"/>
      <c r="BT77" s="878" t="n"/>
      <c r="BU77" s="878" t="n"/>
      <c r="BV77" s="878" t="n"/>
      <c r="BW77" s="878" t="n"/>
      <c r="BX77" s="878" t="n"/>
      <c r="BY77" s="878" t="n"/>
      <c r="BZ77" s="878" t="n"/>
      <c r="CA77" s="878" t="n"/>
      <c r="CB77" s="878" t="n"/>
      <c r="CC77" s="878" t="n"/>
      <c r="CD77" s="878" t="n"/>
      <c r="CE77" s="878" t="n"/>
      <c r="CF77" s="878" t="n"/>
      <c r="CG77" s="878" t="n"/>
      <c r="CH77" s="878" t="n"/>
      <c r="CI77" s="878" t="n"/>
      <c r="CJ77" s="878" t="n"/>
      <c r="CK77" s="878" t="n"/>
      <c r="CL77" s="878" t="n"/>
      <c r="CM77" s="878" t="n"/>
      <c r="CN77" s="878" t="n"/>
      <c r="CO77" s="878" t="n"/>
      <c r="CP77" s="878" t="n"/>
      <c r="CQ77" s="878" t="n"/>
      <c r="CR77" s="878" t="n"/>
      <c r="CS77" s="878" t="n"/>
      <c r="CT77" s="878" t="n"/>
      <c r="CU77" s="878" t="n"/>
      <c r="CV77" s="878" t="n"/>
      <c r="CW77" s="878" t="n"/>
      <c r="CX77" s="878" t="n"/>
      <c r="CY77" s="878" t="n"/>
      <c r="CZ77" s="878" t="n"/>
      <c r="DA77" s="878" t="n"/>
      <c r="DB77" s="878" t="n"/>
      <c r="DC77" s="878" t="n"/>
      <c r="DD77" s="878" t="n"/>
      <c r="DE77" s="878" t="n"/>
      <c r="DF77" s="878" t="n"/>
      <c r="DG77" s="878" t="n"/>
      <c r="DH77" s="878" t="n"/>
      <c r="DI77" s="878" t="n"/>
      <c r="DJ77" s="878" t="n"/>
      <c r="DK77" s="878" t="n"/>
      <c r="DL77" s="878" t="n"/>
      <c r="DM77" s="878" t="n"/>
      <c r="DN77" s="878" t="n"/>
      <c r="DO77" s="878" t="n"/>
      <c r="DP77" s="878" t="n"/>
      <c r="DQ77" s="878" t="n"/>
      <c r="DR77" s="878" t="n"/>
      <c r="DS77" s="878" t="n"/>
      <c r="DT77" s="878" t="n"/>
      <c r="DU77" s="878" t="n"/>
      <c r="DV77" s="878" t="n"/>
      <c r="DW77" s="878" t="n"/>
      <c r="DX77" s="878" t="n"/>
      <c r="DY77" s="878" t="n"/>
      <c r="DZ77" s="878" t="n"/>
      <c r="EA77" s="878" t="n"/>
      <c r="EB77" s="878" t="n"/>
      <c r="EC77" s="878" t="n"/>
      <c r="ED77" s="878" t="n"/>
      <c r="EE77" s="878" t="n"/>
      <c r="EF77" s="878" t="n"/>
      <c r="EG77" s="878" t="n"/>
      <c r="EH77" s="878" t="n"/>
      <c r="EI77" s="878" t="n"/>
      <c r="EJ77" s="878" t="n"/>
      <c r="EK77" s="878" t="n"/>
      <c r="EL77" s="878" t="n"/>
      <c r="EM77" s="878" t="n"/>
      <c r="EN77" s="878" t="n"/>
      <c r="EO77" s="878" t="n"/>
      <c r="EP77" s="878" t="n"/>
      <c r="EQ77" s="878" t="n"/>
      <c r="ER77" s="878" t="n"/>
      <c r="ES77" s="878" t="n"/>
      <c r="ET77" s="878" t="n"/>
      <c r="EU77" s="878" t="n"/>
      <c r="EV77" s="878" t="n"/>
      <c r="EW77" s="878" t="n"/>
      <c r="EX77" s="878" t="n"/>
      <c r="EY77" s="878" t="n"/>
      <c r="EZ77" s="878" t="n"/>
      <c r="FA77" s="878" t="n"/>
      <c r="FB77" s="878" t="n"/>
      <c r="FC77" s="878" t="n"/>
      <c r="FD77" s="878" t="n"/>
      <c r="FE77" s="878" t="n"/>
      <c r="FF77" s="878" t="n"/>
      <c r="FG77" s="878" t="n"/>
      <c r="FH77" s="878" t="n"/>
      <c r="FI77" s="878" t="n"/>
      <c r="FJ77" s="878" t="n"/>
      <c r="FK77" s="878" t="n"/>
      <c r="FL77" s="878" t="n"/>
      <c r="FM77" s="878" t="n"/>
      <c r="FN77" s="878" t="n"/>
      <c r="FO77" s="878" t="n"/>
      <c r="FP77" s="878" t="n"/>
      <c r="FQ77" s="878" t="n"/>
      <c r="FR77" s="878" t="n"/>
      <c r="FS77" s="878" t="n"/>
      <c r="FT77" s="878" t="n"/>
      <c r="FU77" s="878" t="n"/>
      <c r="FV77" s="878" t="n"/>
      <c r="FW77" s="878" t="n"/>
      <c r="FX77" s="878" t="n"/>
      <c r="FY77" s="878" t="n"/>
      <c r="FZ77" s="878" t="n"/>
      <c r="GA77" s="878" t="n"/>
      <c r="GB77" s="878" t="n"/>
      <c r="GC77" s="878" t="n"/>
      <c r="GD77" s="878" t="n"/>
      <c r="GE77" s="878" t="n"/>
      <c r="GF77" s="878" t="n"/>
    </row>
    <row r="78" customFormat="1" s="872">
      <c r="A78" s="57" t="n"/>
      <c r="B78" s="56" t="n"/>
      <c r="C78" s="55">
        <f>E78*$D$5</f>
        <v/>
      </c>
      <c r="D78" s="84" t="n"/>
      <c r="E78" s="55">
        <f>SUM(G78:GF78)</f>
        <v/>
      </c>
      <c r="H78" s="883" t="n"/>
      <c r="I78" s="883" t="n"/>
      <c r="J78" s="883" t="n"/>
      <c r="K78" s="883" t="n"/>
      <c r="L78" s="883" t="n"/>
      <c r="M78" s="878" t="n"/>
      <c r="N78" s="878" t="n"/>
      <c r="O78" s="878" t="n"/>
      <c r="P78" s="878" t="n"/>
      <c r="Q78" s="878" t="n"/>
      <c r="R78" s="878" t="n"/>
      <c r="S78" s="878" t="n"/>
      <c r="T78" s="878" t="n"/>
      <c r="U78" s="878" t="n"/>
      <c r="V78" s="878" t="n"/>
      <c r="W78" s="878" t="n"/>
      <c r="X78" s="878" t="n"/>
      <c r="Y78" s="878" t="n"/>
      <c r="Z78" s="878" t="n"/>
      <c r="AA78" s="878" t="n"/>
      <c r="AB78" s="878" t="n"/>
      <c r="AC78" s="878" t="n"/>
      <c r="AD78" s="878" t="n"/>
      <c r="AE78" s="878" t="n"/>
      <c r="AF78" s="878" t="n"/>
      <c r="AG78" s="878" t="n"/>
      <c r="AH78" s="878" t="n"/>
      <c r="AI78" s="878" t="n"/>
      <c r="AJ78" s="878" t="n"/>
      <c r="AK78" s="878" t="n"/>
      <c r="AL78" s="878" t="n"/>
      <c r="AM78" s="878" t="n"/>
      <c r="AN78" s="878" t="n"/>
      <c r="AO78" s="878" t="n"/>
      <c r="AP78" s="878" t="n"/>
      <c r="AQ78" s="878" t="n"/>
      <c r="AR78" s="878" t="n"/>
      <c r="AS78" s="878" t="n"/>
      <c r="AT78" s="878" t="n"/>
      <c r="AU78" s="878" t="n"/>
      <c r="AV78" s="878" t="n"/>
      <c r="AW78" s="878" t="n"/>
      <c r="AX78" s="878" t="n"/>
      <c r="AY78" s="878" t="n"/>
      <c r="AZ78" s="878" t="n"/>
      <c r="BA78" s="878" t="n"/>
      <c r="BB78" s="878" t="n"/>
      <c r="BC78" s="878" t="n"/>
      <c r="BD78" s="878" t="n"/>
      <c r="BE78" s="878" t="n"/>
      <c r="BF78" s="878" t="n"/>
      <c r="BG78" s="878" t="n"/>
      <c r="BH78" s="878" t="n"/>
      <c r="BI78" s="878" t="n"/>
      <c r="BJ78" s="878" t="n"/>
      <c r="BK78" s="878" t="n"/>
      <c r="BL78" s="878" t="n"/>
      <c r="BM78" s="878" t="n"/>
      <c r="BN78" s="878" t="n"/>
      <c r="BO78" s="878" t="n"/>
      <c r="BP78" s="878" t="n"/>
      <c r="BQ78" s="878" t="n"/>
      <c r="BR78" s="878" t="n"/>
      <c r="BS78" s="878" t="n"/>
      <c r="BT78" s="878" t="n"/>
      <c r="BU78" s="878" t="n"/>
      <c r="BV78" s="878" t="n"/>
      <c r="BW78" s="878" t="n"/>
      <c r="BX78" s="878" t="n"/>
      <c r="BY78" s="878" t="n"/>
      <c r="BZ78" s="878" t="n"/>
      <c r="CA78" s="878" t="n"/>
      <c r="CB78" s="878" t="n"/>
      <c r="CC78" s="878" t="n"/>
      <c r="CD78" s="878" t="n"/>
      <c r="CE78" s="878" t="n"/>
      <c r="CF78" s="878" t="n"/>
      <c r="CG78" s="878" t="n"/>
      <c r="CH78" s="878" t="n"/>
      <c r="CI78" s="878" t="n"/>
      <c r="CJ78" s="878" t="n"/>
      <c r="CK78" s="878" t="n"/>
      <c r="CL78" s="878" t="n"/>
      <c r="CM78" s="878" t="n"/>
      <c r="CN78" s="878" t="n"/>
      <c r="CO78" s="878" t="n"/>
      <c r="CP78" s="878" t="n"/>
      <c r="CQ78" s="878" t="n"/>
      <c r="CR78" s="878" t="n"/>
      <c r="CS78" s="878" t="n"/>
      <c r="CT78" s="878" t="n"/>
      <c r="CU78" s="878" t="n"/>
      <c r="CV78" s="878" t="n"/>
      <c r="CW78" s="878" t="n"/>
      <c r="CX78" s="878" t="n"/>
      <c r="CY78" s="878" t="n"/>
      <c r="CZ78" s="878" t="n"/>
      <c r="DA78" s="878" t="n"/>
      <c r="DB78" s="878" t="n"/>
      <c r="DC78" s="878" t="n"/>
      <c r="DD78" s="878" t="n"/>
      <c r="DE78" s="878" t="n"/>
      <c r="DF78" s="878" t="n"/>
      <c r="DG78" s="878" t="n"/>
      <c r="DH78" s="878" t="n"/>
      <c r="DI78" s="878" t="n"/>
      <c r="DJ78" s="878" t="n"/>
      <c r="DK78" s="878" t="n"/>
      <c r="DL78" s="878" t="n"/>
      <c r="DM78" s="878" t="n"/>
      <c r="DN78" s="878" t="n"/>
      <c r="DO78" s="878" t="n"/>
      <c r="DP78" s="878" t="n"/>
      <c r="DQ78" s="878" t="n"/>
      <c r="DR78" s="878" t="n"/>
      <c r="DS78" s="878" t="n"/>
      <c r="DT78" s="878" t="n"/>
      <c r="DU78" s="878" t="n"/>
      <c r="DV78" s="878" t="n"/>
      <c r="DW78" s="878" t="n"/>
      <c r="DX78" s="878" t="n"/>
      <c r="DY78" s="878" t="n"/>
      <c r="DZ78" s="878" t="n"/>
      <c r="EA78" s="878" t="n"/>
      <c r="EB78" s="878" t="n"/>
      <c r="EC78" s="878" t="n"/>
      <c r="ED78" s="878" t="n"/>
      <c r="EE78" s="878" t="n"/>
      <c r="EF78" s="878" t="n"/>
      <c r="EG78" s="878" t="n"/>
      <c r="EH78" s="878" t="n"/>
      <c r="EI78" s="878" t="n"/>
      <c r="EJ78" s="878" t="n"/>
      <c r="EK78" s="878" t="n"/>
      <c r="EL78" s="878" t="n"/>
      <c r="EM78" s="878" t="n"/>
      <c r="EN78" s="878" t="n"/>
      <c r="EO78" s="878" t="n"/>
      <c r="EP78" s="878" t="n"/>
      <c r="EQ78" s="878" t="n"/>
      <c r="ER78" s="878" t="n"/>
      <c r="ES78" s="878" t="n"/>
      <c r="ET78" s="878" t="n"/>
      <c r="EU78" s="878" t="n"/>
      <c r="EV78" s="878" t="n"/>
      <c r="EW78" s="878" t="n"/>
      <c r="EX78" s="878" t="n"/>
      <c r="EY78" s="878" t="n"/>
      <c r="EZ78" s="878" t="n"/>
      <c r="FA78" s="878" t="n"/>
      <c r="FB78" s="878" t="n"/>
      <c r="FC78" s="878" t="n"/>
      <c r="FD78" s="878" t="n"/>
      <c r="FE78" s="878" t="n"/>
      <c r="FF78" s="878" t="n"/>
      <c r="FG78" s="878" t="n"/>
      <c r="FH78" s="878" t="n"/>
      <c r="FI78" s="878" t="n"/>
      <c r="FJ78" s="878" t="n"/>
      <c r="FK78" s="878" t="n"/>
      <c r="FL78" s="878" t="n"/>
      <c r="FM78" s="878" t="n"/>
      <c r="FN78" s="878" t="n"/>
      <c r="FO78" s="878" t="n"/>
      <c r="FP78" s="878" t="n"/>
      <c r="FQ78" s="878" t="n"/>
      <c r="FR78" s="878" t="n"/>
      <c r="FS78" s="878" t="n"/>
      <c r="FT78" s="878" t="n"/>
      <c r="FU78" s="878" t="n"/>
      <c r="FV78" s="878" t="n"/>
      <c r="FW78" s="878" t="n"/>
      <c r="FX78" s="878" t="n"/>
      <c r="FY78" s="878" t="n"/>
      <c r="FZ78" s="878" t="n"/>
      <c r="GA78" s="878" t="n"/>
      <c r="GB78" s="878" t="n"/>
      <c r="GC78" s="878" t="n"/>
      <c r="GD78" s="878" t="n"/>
      <c r="GE78" s="878" t="n"/>
      <c r="GF78" s="878" t="n"/>
    </row>
    <row r="79" customFormat="1" s="872">
      <c r="A79" s="57" t="n"/>
      <c r="B79" s="56" t="n"/>
      <c r="C79" s="55">
        <f>E79*$D$5</f>
        <v/>
      </c>
      <c r="D79" s="102" t="n"/>
      <c r="E79" s="55">
        <f>SUM(G79:GF79)</f>
        <v/>
      </c>
      <c r="H79" s="883" t="n"/>
      <c r="I79" s="883" t="n"/>
      <c r="J79" s="883" t="n"/>
      <c r="K79" s="883" t="n"/>
      <c r="L79" s="883" t="n"/>
      <c r="M79" s="878" t="n"/>
      <c r="N79" s="878" t="n"/>
      <c r="O79" s="878" t="n"/>
      <c r="P79" s="878" t="n"/>
      <c r="Q79" s="878" t="n"/>
      <c r="R79" s="878" t="n"/>
      <c r="S79" s="878" t="n"/>
      <c r="T79" s="878" t="n"/>
      <c r="U79" s="878" t="n"/>
      <c r="V79" s="878" t="n"/>
      <c r="W79" s="878" t="n"/>
      <c r="X79" s="878" t="n"/>
      <c r="Y79" s="878" t="n"/>
      <c r="Z79" s="878" t="n"/>
      <c r="AA79" s="878" t="n"/>
      <c r="AB79" s="878" t="n"/>
      <c r="AC79" s="878" t="n"/>
      <c r="AD79" s="878" t="n"/>
      <c r="AE79" s="878" t="n"/>
      <c r="AF79" s="878" t="n"/>
      <c r="AG79" s="878" t="n"/>
      <c r="AH79" s="878" t="n"/>
      <c r="AI79" s="878" t="n"/>
      <c r="AJ79" s="878" t="n"/>
      <c r="AK79" s="878" t="n"/>
      <c r="AL79" s="878" t="n"/>
      <c r="AM79" s="878" t="n"/>
      <c r="AN79" s="878" t="n"/>
      <c r="AO79" s="878" t="n"/>
      <c r="AP79" s="878" t="n"/>
      <c r="AQ79" s="878" t="n"/>
      <c r="AR79" s="878" t="n"/>
      <c r="AS79" s="878" t="n"/>
      <c r="AT79" s="878" t="n"/>
      <c r="AU79" s="878" t="n"/>
      <c r="AV79" s="878" t="n"/>
      <c r="AW79" s="878" t="n"/>
      <c r="AX79" s="878" t="n"/>
      <c r="AY79" s="878" t="n"/>
      <c r="AZ79" s="878" t="n"/>
      <c r="BA79" s="878" t="n"/>
      <c r="BB79" s="878" t="n"/>
      <c r="BC79" s="878" t="n"/>
      <c r="BD79" s="878" t="n"/>
      <c r="BE79" s="878" t="n"/>
      <c r="BF79" s="878" t="n"/>
      <c r="BG79" s="878" t="n"/>
      <c r="BH79" s="878" t="n"/>
      <c r="BI79" s="878" t="n"/>
      <c r="BJ79" s="878" t="n"/>
      <c r="BK79" s="878" t="n"/>
      <c r="BL79" s="878" t="n"/>
      <c r="BM79" s="878" t="n"/>
      <c r="BN79" s="878" t="n"/>
      <c r="BO79" s="878" t="n"/>
      <c r="BP79" s="878" t="n"/>
      <c r="BQ79" s="878" t="n"/>
      <c r="BR79" s="878" t="n"/>
      <c r="BS79" s="878" t="n"/>
      <c r="BT79" s="878" t="n"/>
      <c r="BU79" s="878" t="n"/>
      <c r="BV79" s="878" t="n"/>
      <c r="BW79" s="878" t="n"/>
      <c r="BX79" s="878" t="n"/>
      <c r="BY79" s="878" t="n"/>
      <c r="BZ79" s="878" t="n"/>
      <c r="CA79" s="878" t="n"/>
      <c r="CB79" s="878" t="n"/>
      <c r="CC79" s="878" t="n"/>
      <c r="CD79" s="878" t="n"/>
      <c r="CE79" s="878" t="n"/>
      <c r="CF79" s="878" t="n"/>
      <c r="CG79" s="878" t="n"/>
      <c r="CH79" s="878" t="n"/>
      <c r="CI79" s="878" t="n"/>
      <c r="CJ79" s="878" t="n"/>
      <c r="CK79" s="878" t="n"/>
      <c r="CL79" s="878" t="n"/>
      <c r="CM79" s="878" t="n"/>
      <c r="CN79" s="878" t="n"/>
      <c r="CO79" s="878" t="n"/>
      <c r="CP79" s="878" t="n"/>
      <c r="CQ79" s="878" t="n"/>
      <c r="CR79" s="878" t="n"/>
      <c r="CS79" s="878" t="n"/>
      <c r="CT79" s="878" t="n"/>
      <c r="CU79" s="878" t="n"/>
      <c r="CV79" s="878" t="n"/>
      <c r="CW79" s="878" t="n"/>
      <c r="CX79" s="878" t="n"/>
      <c r="CY79" s="878" t="n"/>
      <c r="CZ79" s="878" t="n"/>
      <c r="DA79" s="878" t="n"/>
      <c r="DB79" s="878" t="n"/>
      <c r="DC79" s="878" t="n"/>
      <c r="DD79" s="878" t="n"/>
      <c r="DE79" s="878" t="n"/>
      <c r="DF79" s="878" t="n"/>
      <c r="DG79" s="878" t="n"/>
      <c r="DH79" s="878" t="n"/>
      <c r="DI79" s="878" t="n"/>
      <c r="DJ79" s="878" t="n"/>
      <c r="DK79" s="878" t="n"/>
      <c r="DL79" s="878" t="n"/>
      <c r="DM79" s="878" t="n"/>
      <c r="DN79" s="878" t="n"/>
      <c r="DO79" s="878" t="n"/>
      <c r="DP79" s="878" t="n"/>
      <c r="DQ79" s="878" t="n"/>
      <c r="DR79" s="878" t="n"/>
      <c r="DS79" s="878" t="n"/>
      <c r="DT79" s="878" t="n"/>
      <c r="DU79" s="878" t="n"/>
      <c r="DV79" s="878" t="n"/>
      <c r="DW79" s="878" t="n"/>
      <c r="DX79" s="878" t="n"/>
      <c r="DY79" s="878" t="n"/>
      <c r="DZ79" s="878" t="n"/>
      <c r="EA79" s="878" t="n"/>
      <c r="EB79" s="878" t="n"/>
      <c r="EC79" s="878" t="n"/>
      <c r="ED79" s="878" t="n"/>
      <c r="EE79" s="878" t="n"/>
      <c r="EF79" s="878" t="n"/>
      <c r="EG79" s="878" t="n"/>
      <c r="EH79" s="878" t="n"/>
      <c r="EI79" s="878" t="n"/>
      <c r="EJ79" s="878" t="n"/>
      <c r="EK79" s="878" t="n"/>
      <c r="EL79" s="878" t="n"/>
      <c r="EM79" s="878" t="n"/>
      <c r="EN79" s="878" t="n"/>
      <c r="EO79" s="878" t="n"/>
      <c r="EP79" s="878" t="n"/>
      <c r="EQ79" s="878" t="n"/>
      <c r="ER79" s="878" t="n"/>
      <c r="ES79" s="878" t="n"/>
      <c r="ET79" s="878" t="n"/>
      <c r="EU79" s="878" t="n"/>
      <c r="EV79" s="878" t="n"/>
      <c r="EW79" s="878" t="n"/>
      <c r="EX79" s="878" t="n"/>
      <c r="EY79" s="878" t="n"/>
      <c r="EZ79" s="878" t="n"/>
      <c r="FA79" s="878" t="n"/>
      <c r="FB79" s="878" t="n"/>
      <c r="FC79" s="878" t="n"/>
      <c r="FD79" s="878" t="n"/>
      <c r="FE79" s="878" t="n"/>
      <c r="FF79" s="878" t="n"/>
      <c r="FG79" s="878" t="n"/>
      <c r="FH79" s="878" t="n"/>
      <c r="FI79" s="878" t="n"/>
      <c r="FJ79" s="878" t="n"/>
      <c r="FK79" s="878" t="n"/>
      <c r="FL79" s="878" t="n"/>
      <c r="FM79" s="878" t="n"/>
      <c r="FN79" s="878" t="n"/>
      <c r="FO79" s="878" t="n"/>
      <c r="FP79" s="878" t="n"/>
      <c r="FQ79" s="878" t="n"/>
      <c r="FR79" s="878" t="n"/>
      <c r="FS79" s="878" t="n"/>
      <c r="FT79" s="878" t="n"/>
      <c r="FU79" s="878" t="n"/>
      <c r="FV79" s="878" t="n"/>
      <c r="FW79" s="878" t="n"/>
      <c r="FX79" s="878" t="n"/>
      <c r="FY79" s="878" t="n"/>
      <c r="FZ79" s="878" t="n"/>
      <c r="GA79" s="878" t="n"/>
      <c r="GB79" s="878" t="n"/>
      <c r="GC79" s="878" t="n"/>
      <c r="GD79" s="878" t="n"/>
      <c r="GE79" s="878" t="n"/>
      <c r="GF79" s="878" t="n"/>
    </row>
    <row r="80" customFormat="1" s="872">
      <c r="A80" s="57" t="n"/>
      <c r="B80" s="56" t="n"/>
      <c r="C80" s="55">
        <f>E80*$D$5</f>
        <v/>
      </c>
      <c r="D80" s="84" t="n"/>
      <c r="E80" s="55">
        <f>SUM(G80:GF80)</f>
        <v/>
      </c>
      <c r="H80" s="883" t="n"/>
      <c r="I80" s="883" t="n"/>
      <c r="J80" s="883" t="n"/>
      <c r="K80" s="883" t="n"/>
      <c r="L80" s="883" t="n"/>
      <c r="M80" s="878" t="n"/>
      <c r="N80" s="878" t="n"/>
      <c r="O80" s="878" t="n"/>
      <c r="P80" s="878" t="n"/>
      <c r="Q80" s="878" t="n"/>
      <c r="R80" s="878" t="n"/>
      <c r="S80" s="878" t="n"/>
      <c r="T80" s="878" t="n"/>
      <c r="U80" s="878" t="n"/>
      <c r="V80" s="878" t="n"/>
      <c r="W80" s="878" t="n"/>
      <c r="X80" s="878" t="n"/>
      <c r="Y80" s="878" t="n"/>
      <c r="Z80" s="878" t="n"/>
      <c r="AA80" s="878" t="n"/>
      <c r="AB80" s="878" t="n"/>
      <c r="AC80" s="878" t="n"/>
      <c r="AD80" s="878" t="n"/>
      <c r="AE80" s="878" t="n"/>
      <c r="AF80" s="878" t="n"/>
      <c r="AG80" s="878" t="n"/>
      <c r="AH80" s="878" t="n"/>
      <c r="AI80" s="878" t="n"/>
      <c r="AJ80" s="878" t="n"/>
      <c r="AK80" s="878" t="n"/>
      <c r="AL80" s="878" t="n"/>
      <c r="AM80" s="878" t="n"/>
      <c r="AN80" s="878" t="n"/>
      <c r="AO80" s="878" t="n"/>
      <c r="AP80" s="878" t="n"/>
      <c r="AQ80" s="878" t="n"/>
      <c r="AR80" s="878" t="n"/>
      <c r="AS80" s="878" t="n"/>
      <c r="AT80" s="878" t="n"/>
      <c r="AU80" s="878" t="n"/>
      <c r="AV80" s="878" t="n"/>
      <c r="AW80" s="878" t="n"/>
      <c r="AX80" s="878" t="n"/>
      <c r="AY80" s="878" t="n"/>
      <c r="AZ80" s="878" t="n"/>
      <c r="BA80" s="878" t="n"/>
      <c r="BB80" s="878" t="n"/>
      <c r="BC80" s="878" t="n"/>
      <c r="BD80" s="878" t="n"/>
      <c r="BE80" s="878" t="n"/>
      <c r="BF80" s="878" t="n"/>
      <c r="BG80" s="878" t="n"/>
      <c r="BH80" s="878" t="n"/>
      <c r="BI80" s="878" t="n"/>
      <c r="BJ80" s="878" t="n"/>
      <c r="BK80" s="878" t="n"/>
      <c r="BL80" s="878" t="n"/>
      <c r="BM80" s="878" t="n"/>
      <c r="BN80" s="878" t="n"/>
      <c r="BO80" s="878" t="n"/>
      <c r="BP80" s="878" t="n"/>
      <c r="BQ80" s="878" t="n"/>
      <c r="BR80" s="878" t="n"/>
      <c r="BS80" s="878" t="n"/>
      <c r="BT80" s="878" t="n"/>
      <c r="BU80" s="878" t="n"/>
      <c r="BV80" s="878" t="n"/>
      <c r="BW80" s="878" t="n"/>
      <c r="BX80" s="878" t="n"/>
      <c r="BY80" s="878" t="n"/>
      <c r="BZ80" s="878" t="n"/>
      <c r="CA80" s="878" t="n"/>
      <c r="CB80" s="878" t="n"/>
      <c r="CC80" s="878" t="n"/>
      <c r="CD80" s="878" t="n"/>
      <c r="CE80" s="878" t="n"/>
      <c r="CF80" s="878" t="n"/>
      <c r="CG80" s="878" t="n"/>
      <c r="CH80" s="878" t="n"/>
      <c r="CI80" s="878" t="n"/>
      <c r="CJ80" s="878" t="n"/>
      <c r="CK80" s="878" t="n"/>
      <c r="CL80" s="878" t="n"/>
      <c r="CM80" s="878" t="n"/>
      <c r="CN80" s="878" t="n"/>
      <c r="CO80" s="878" t="n"/>
      <c r="CP80" s="878" t="n"/>
      <c r="CQ80" s="878" t="n"/>
      <c r="CR80" s="878" t="n"/>
      <c r="CS80" s="878" t="n"/>
      <c r="CT80" s="878" t="n"/>
      <c r="CU80" s="878" t="n"/>
      <c r="CV80" s="878" t="n"/>
      <c r="CW80" s="878" t="n"/>
      <c r="CX80" s="878" t="n"/>
      <c r="CY80" s="878" t="n"/>
      <c r="CZ80" s="878" t="n"/>
      <c r="DA80" s="878" t="n"/>
      <c r="DB80" s="878" t="n"/>
      <c r="DC80" s="878" t="n"/>
      <c r="DD80" s="878" t="n"/>
      <c r="DE80" s="878" t="n"/>
      <c r="DF80" s="878" t="n"/>
      <c r="DG80" s="878" t="n"/>
      <c r="DH80" s="878" t="n"/>
      <c r="DI80" s="878" t="n"/>
      <c r="DJ80" s="878" t="n"/>
      <c r="DK80" s="878" t="n"/>
      <c r="DL80" s="878" t="n"/>
      <c r="DM80" s="878" t="n"/>
      <c r="DN80" s="878" t="n"/>
      <c r="DO80" s="878" t="n"/>
      <c r="DP80" s="878" t="n"/>
      <c r="DQ80" s="878" t="n"/>
      <c r="DR80" s="878" t="n"/>
      <c r="DS80" s="878" t="n"/>
      <c r="DT80" s="878" t="n"/>
      <c r="DU80" s="878" t="n"/>
      <c r="DV80" s="878" t="n"/>
      <c r="DW80" s="878" t="n"/>
      <c r="DX80" s="878" t="n"/>
      <c r="DY80" s="878" t="n"/>
      <c r="DZ80" s="878" t="n"/>
      <c r="EA80" s="878" t="n"/>
      <c r="EB80" s="878" t="n"/>
      <c r="EC80" s="878" t="n"/>
      <c r="ED80" s="878" t="n"/>
      <c r="EE80" s="878" t="n"/>
      <c r="EF80" s="878" t="n"/>
      <c r="EG80" s="878" t="n"/>
      <c r="EH80" s="878" t="n"/>
      <c r="EI80" s="878" t="n"/>
      <c r="EJ80" s="878" t="n"/>
      <c r="EK80" s="878" t="n"/>
      <c r="EL80" s="878" t="n"/>
      <c r="EM80" s="878" t="n"/>
      <c r="EN80" s="878" t="n"/>
      <c r="EO80" s="878" t="n"/>
      <c r="EP80" s="878" t="n"/>
      <c r="EQ80" s="878" t="n"/>
      <c r="ER80" s="878" t="n"/>
      <c r="ES80" s="878" t="n"/>
      <c r="ET80" s="878" t="n"/>
      <c r="EU80" s="878" t="n"/>
      <c r="EV80" s="878" t="n"/>
      <c r="EW80" s="878" t="n"/>
      <c r="EX80" s="878" t="n"/>
      <c r="EY80" s="878" t="n"/>
      <c r="EZ80" s="878" t="n"/>
      <c r="FA80" s="878" t="n"/>
      <c r="FB80" s="878" t="n"/>
      <c r="FC80" s="878" t="n"/>
      <c r="FD80" s="878" t="n"/>
      <c r="FE80" s="878" t="n"/>
      <c r="FF80" s="878" t="n"/>
      <c r="FG80" s="878" t="n"/>
      <c r="FH80" s="878" t="n"/>
      <c r="FI80" s="878" t="n"/>
      <c r="FJ80" s="878" t="n"/>
      <c r="FK80" s="878" t="n"/>
      <c r="FL80" s="878" t="n"/>
      <c r="FM80" s="878" t="n"/>
      <c r="FN80" s="878" t="n"/>
      <c r="FO80" s="878" t="n"/>
      <c r="FP80" s="878" t="n"/>
      <c r="FQ80" s="878" t="n"/>
      <c r="FR80" s="878" t="n"/>
      <c r="FS80" s="878" t="n"/>
      <c r="FT80" s="878" t="n"/>
      <c r="FU80" s="878" t="n"/>
      <c r="FV80" s="878" t="n"/>
      <c r="FW80" s="878" t="n"/>
      <c r="FX80" s="878" t="n"/>
      <c r="FY80" s="878" t="n"/>
      <c r="FZ80" s="878" t="n"/>
      <c r="GA80" s="878" t="n"/>
      <c r="GB80" s="878" t="n"/>
      <c r="GC80" s="878" t="n"/>
      <c r="GD80" s="878" t="n"/>
      <c r="GE80" s="878" t="n"/>
      <c r="GF80" s="878" t="n"/>
    </row>
    <row r="81" customFormat="1" s="872">
      <c r="A81" s="57" t="n"/>
      <c r="B81" s="56" t="n"/>
      <c r="C81" s="100">
        <f>E81*$D$5</f>
        <v/>
      </c>
      <c r="D81" s="23" t="n"/>
      <c r="E81" s="100">
        <f>SUM(G81:GF81)</f>
        <v/>
      </c>
      <c r="H81" s="883" t="n"/>
      <c r="I81" s="883" t="n"/>
      <c r="J81" s="883" t="n"/>
      <c r="K81" s="883" t="n"/>
      <c r="L81" s="883" t="n"/>
      <c r="M81" s="878" t="n"/>
      <c r="N81" s="878" t="n"/>
      <c r="O81" s="878" t="n"/>
      <c r="P81" s="878" t="n"/>
      <c r="Q81" s="878" t="n"/>
      <c r="R81" s="878" t="n"/>
      <c r="S81" s="878" t="n"/>
      <c r="T81" s="878" t="n"/>
      <c r="U81" s="878" t="n"/>
      <c r="V81" s="878" t="n"/>
      <c r="W81" s="878" t="n"/>
      <c r="X81" s="878" t="n"/>
      <c r="Y81" s="878" t="n"/>
      <c r="Z81" s="878" t="n"/>
      <c r="AA81" s="878" t="n"/>
      <c r="AB81" s="878" t="n"/>
      <c r="AC81" s="878" t="n"/>
      <c r="AD81" s="878" t="n"/>
      <c r="AE81" s="878" t="n"/>
      <c r="AF81" s="878" t="n"/>
      <c r="AG81" s="878" t="n"/>
      <c r="AH81" s="878" t="n"/>
      <c r="AI81" s="878" t="n"/>
      <c r="AJ81" s="878" t="n"/>
      <c r="AK81" s="878" t="n"/>
      <c r="AL81" s="878" t="n"/>
      <c r="AM81" s="878" t="n"/>
      <c r="AN81" s="878" t="n"/>
      <c r="AO81" s="878" t="n"/>
      <c r="AP81" s="878" t="n"/>
      <c r="AQ81" s="878" t="n"/>
      <c r="AR81" s="878" t="n"/>
      <c r="AS81" s="878" t="n"/>
      <c r="AT81" s="878" t="n"/>
      <c r="AU81" s="878" t="n"/>
      <c r="AV81" s="878" t="n"/>
      <c r="AW81" s="878" t="n"/>
      <c r="AX81" s="878" t="n"/>
      <c r="AY81" s="878" t="n"/>
      <c r="AZ81" s="878" t="n"/>
      <c r="BA81" s="878" t="n"/>
      <c r="BB81" s="878" t="n"/>
      <c r="BC81" s="878" t="n"/>
      <c r="BD81" s="878" t="n"/>
      <c r="BE81" s="878" t="n"/>
      <c r="BF81" s="878" t="n"/>
      <c r="BG81" s="878" t="n"/>
      <c r="BH81" s="878" t="n"/>
      <c r="BI81" s="878" t="n"/>
      <c r="BJ81" s="878" t="n"/>
      <c r="BK81" s="878" t="n"/>
      <c r="BL81" s="878" t="n"/>
      <c r="BM81" s="878" t="n"/>
      <c r="BN81" s="878" t="n"/>
      <c r="BO81" s="878" t="n"/>
      <c r="BP81" s="878" t="n"/>
      <c r="BQ81" s="878" t="n"/>
      <c r="BR81" s="878" t="n"/>
      <c r="BS81" s="878" t="n"/>
      <c r="BT81" s="878" t="n"/>
      <c r="BU81" s="878" t="n"/>
      <c r="BV81" s="878" t="n"/>
      <c r="BW81" s="878" t="n"/>
      <c r="BX81" s="878" t="n"/>
      <c r="BY81" s="878" t="n"/>
      <c r="BZ81" s="878" t="n"/>
      <c r="CA81" s="878" t="n"/>
      <c r="CB81" s="878" t="n"/>
      <c r="CC81" s="878" t="n"/>
      <c r="CD81" s="878" t="n"/>
      <c r="CE81" s="878" t="n"/>
      <c r="CF81" s="878" t="n"/>
      <c r="CG81" s="878" t="n"/>
      <c r="CH81" s="878" t="n"/>
      <c r="CI81" s="878" t="n"/>
      <c r="CJ81" s="878" t="n"/>
      <c r="CK81" s="878" t="n"/>
      <c r="CL81" s="878" t="n"/>
      <c r="CM81" s="878" t="n"/>
      <c r="CN81" s="878" t="n"/>
      <c r="CO81" s="878" t="n"/>
      <c r="CP81" s="878" t="n"/>
      <c r="CQ81" s="878" t="n"/>
      <c r="CR81" s="878" t="n"/>
      <c r="CS81" s="878" t="n"/>
      <c r="CT81" s="878" t="n"/>
      <c r="CU81" s="878" t="n"/>
      <c r="CV81" s="878" t="n"/>
      <c r="CW81" s="878" t="n"/>
      <c r="CX81" s="878" t="n"/>
      <c r="CY81" s="878" t="n"/>
      <c r="CZ81" s="878" t="n"/>
      <c r="DA81" s="878" t="n"/>
      <c r="DB81" s="878" t="n"/>
      <c r="DC81" s="878" t="n"/>
      <c r="DD81" s="878" t="n"/>
      <c r="DE81" s="878" t="n"/>
      <c r="DF81" s="878" t="n"/>
      <c r="DG81" s="878" t="n"/>
      <c r="DH81" s="878" t="n"/>
      <c r="DI81" s="878" t="n"/>
      <c r="DJ81" s="878" t="n"/>
      <c r="DK81" s="878" t="n"/>
      <c r="DL81" s="878" t="n"/>
      <c r="DM81" s="878" t="n"/>
      <c r="DN81" s="878" t="n"/>
      <c r="DO81" s="878" t="n"/>
      <c r="DP81" s="878" t="n"/>
      <c r="DQ81" s="878" t="n"/>
      <c r="DR81" s="878" t="n"/>
      <c r="DS81" s="878" t="n"/>
      <c r="DT81" s="878" t="n"/>
      <c r="DU81" s="878" t="n"/>
      <c r="DV81" s="878" t="n"/>
      <c r="DW81" s="878" t="n"/>
      <c r="DX81" s="878" t="n"/>
      <c r="DY81" s="878" t="n"/>
      <c r="DZ81" s="878" t="n"/>
      <c r="EA81" s="878" t="n"/>
      <c r="EB81" s="878" t="n"/>
      <c r="EC81" s="878" t="n"/>
      <c r="ED81" s="878" t="n"/>
      <c r="EE81" s="878" t="n"/>
      <c r="EF81" s="878" t="n"/>
      <c r="EG81" s="878" t="n"/>
      <c r="EH81" s="878" t="n"/>
      <c r="EI81" s="878" t="n"/>
      <c r="EJ81" s="878" t="n"/>
      <c r="EK81" s="878" t="n"/>
      <c r="EL81" s="878" t="n"/>
      <c r="EM81" s="878" t="n"/>
      <c r="EN81" s="878" t="n"/>
      <c r="EO81" s="878" t="n"/>
      <c r="EP81" s="878" t="n"/>
      <c r="EQ81" s="878" t="n"/>
      <c r="ER81" s="878" t="n"/>
      <c r="ES81" s="878" t="n"/>
      <c r="ET81" s="878" t="n"/>
      <c r="EU81" s="878" t="n"/>
      <c r="EV81" s="878" t="n"/>
      <c r="EW81" s="878" t="n"/>
      <c r="EX81" s="878" t="n"/>
      <c r="EY81" s="878" t="n"/>
      <c r="EZ81" s="878" t="n"/>
      <c r="FA81" s="878" t="n"/>
      <c r="FB81" s="878" t="n"/>
      <c r="FC81" s="878" t="n"/>
      <c r="FD81" s="878" t="n"/>
      <c r="FE81" s="878" t="n"/>
      <c r="FF81" s="878" t="n"/>
      <c r="FG81" s="878" t="n"/>
      <c r="FH81" s="878" t="n"/>
      <c r="FI81" s="878" t="n"/>
      <c r="FJ81" s="878" t="n"/>
      <c r="FK81" s="878" t="n"/>
      <c r="FL81" s="878" t="n"/>
      <c r="FM81" s="878" t="n"/>
      <c r="FN81" s="878" t="n"/>
      <c r="FO81" s="878" t="n"/>
      <c r="FP81" s="878" t="n"/>
      <c r="FQ81" s="878" t="n"/>
      <c r="FR81" s="878" t="n"/>
      <c r="FS81" s="878" t="n"/>
      <c r="FT81" s="878" t="n"/>
      <c r="FU81" s="878" t="n"/>
      <c r="FV81" s="878" t="n"/>
      <c r="FW81" s="878" t="n"/>
      <c r="FX81" s="878" t="n"/>
      <c r="FY81" s="878" t="n"/>
      <c r="FZ81" s="878" t="n"/>
      <c r="GA81" s="878" t="n"/>
      <c r="GB81" s="878" t="n"/>
      <c r="GC81" s="878" t="n"/>
      <c r="GD81" s="878" t="n"/>
      <c r="GE81" s="878" t="n"/>
      <c r="GF81" s="878" t="n"/>
    </row>
    <row r="82" customFormat="1" s="872">
      <c r="A82" s="57" t="n"/>
      <c r="B82" s="56" t="n"/>
      <c r="C82" s="55">
        <f>E82*$D$5</f>
        <v/>
      </c>
      <c r="D82" s="84" t="n"/>
      <c r="E82" s="55">
        <f>SUM(G82:GF82)</f>
        <v/>
      </c>
      <c r="H82" s="883" t="n"/>
      <c r="I82" s="883" t="n"/>
      <c r="J82" s="883" t="n"/>
      <c r="K82" s="883" t="n"/>
      <c r="L82" s="883" t="n"/>
      <c r="M82" s="878" t="n"/>
      <c r="N82" s="878" t="n"/>
      <c r="O82" s="878" t="n"/>
      <c r="P82" s="878" t="n"/>
      <c r="Q82" s="878" t="n"/>
      <c r="R82" s="878" t="n"/>
      <c r="S82" s="878" t="n"/>
      <c r="T82" s="878" t="n"/>
      <c r="U82" s="878" t="n"/>
      <c r="V82" s="878" t="n"/>
      <c r="W82" s="878" t="n"/>
      <c r="X82" s="878" t="n"/>
      <c r="Y82" s="878" t="n"/>
      <c r="Z82" s="878" t="n"/>
      <c r="AA82" s="878" t="n"/>
      <c r="AB82" s="878" t="n"/>
      <c r="AC82" s="878" t="n"/>
      <c r="AD82" s="878" t="n"/>
      <c r="AE82" s="878" t="n"/>
      <c r="AF82" s="878" t="n"/>
      <c r="AG82" s="878" t="n"/>
      <c r="AH82" s="878" t="n"/>
      <c r="AI82" s="878" t="n"/>
      <c r="AJ82" s="878" t="n"/>
      <c r="AK82" s="878" t="n"/>
      <c r="AL82" s="878" t="n"/>
      <c r="AM82" s="878" t="n"/>
      <c r="AN82" s="878" t="n"/>
      <c r="AO82" s="878" t="n"/>
      <c r="AP82" s="878" t="n"/>
      <c r="AQ82" s="878" t="n"/>
      <c r="AR82" s="878" t="n"/>
      <c r="AS82" s="878" t="n"/>
      <c r="AT82" s="878" t="n"/>
      <c r="AU82" s="878" t="n"/>
      <c r="AV82" s="878" t="n"/>
      <c r="AW82" s="878" t="n"/>
      <c r="AX82" s="878" t="n"/>
      <c r="AY82" s="878" t="n"/>
      <c r="AZ82" s="878" t="n"/>
      <c r="BA82" s="878" t="n"/>
      <c r="BB82" s="878" t="n"/>
      <c r="BC82" s="878" t="n"/>
      <c r="BD82" s="878" t="n"/>
      <c r="BE82" s="878" t="n"/>
      <c r="BF82" s="878" t="n"/>
      <c r="BG82" s="878" t="n"/>
      <c r="BH82" s="878" t="n"/>
      <c r="BI82" s="878" t="n"/>
      <c r="BJ82" s="878" t="n"/>
      <c r="BK82" s="878" t="n"/>
      <c r="BL82" s="878" t="n"/>
      <c r="BM82" s="878" t="n"/>
      <c r="BN82" s="878" t="n"/>
      <c r="BO82" s="878" t="n"/>
      <c r="BP82" s="878" t="n"/>
      <c r="BQ82" s="878" t="n"/>
      <c r="BR82" s="878" t="n"/>
      <c r="BS82" s="878" t="n"/>
      <c r="BT82" s="878" t="n"/>
      <c r="BU82" s="878" t="n"/>
      <c r="BV82" s="878" t="n"/>
      <c r="BW82" s="878" t="n"/>
      <c r="BX82" s="878" t="n"/>
      <c r="BY82" s="878" t="n"/>
      <c r="BZ82" s="878" t="n"/>
      <c r="CA82" s="878" t="n"/>
      <c r="CB82" s="878" t="n"/>
      <c r="CC82" s="878" t="n"/>
      <c r="CD82" s="878" t="n"/>
      <c r="CE82" s="878" t="n"/>
      <c r="CF82" s="878" t="n"/>
      <c r="CG82" s="878" t="n"/>
      <c r="CH82" s="878" t="n"/>
      <c r="CI82" s="878" t="n"/>
      <c r="CJ82" s="878" t="n"/>
      <c r="CK82" s="878" t="n"/>
      <c r="CL82" s="878" t="n"/>
      <c r="CM82" s="878" t="n"/>
      <c r="CN82" s="878" t="n"/>
      <c r="CO82" s="878" t="n"/>
      <c r="CP82" s="878" t="n"/>
      <c r="CQ82" s="878" t="n"/>
      <c r="CR82" s="878" t="n"/>
      <c r="CS82" s="878" t="n"/>
      <c r="CT82" s="878" t="n"/>
      <c r="CU82" s="878" t="n"/>
      <c r="CV82" s="878" t="n"/>
      <c r="CW82" s="878" t="n"/>
      <c r="CX82" s="878" t="n"/>
      <c r="CY82" s="878" t="n"/>
      <c r="CZ82" s="878" t="n"/>
      <c r="DA82" s="878" t="n"/>
      <c r="DB82" s="878" t="n"/>
      <c r="DC82" s="878" t="n"/>
      <c r="DD82" s="878" t="n"/>
      <c r="DE82" s="878" t="n"/>
      <c r="DF82" s="878" t="n"/>
      <c r="DG82" s="878" t="n"/>
      <c r="DH82" s="878" t="n"/>
      <c r="DI82" s="878" t="n"/>
      <c r="DJ82" s="878" t="n"/>
      <c r="DK82" s="878" t="n"/>
      <c r="DL82" s="878" t="n"/>
      <c r="DM82" s="878" t="n"/>
      <c r="DN82" s="878" t="n"/>
      <c r="DO82" s="878" t="n"/>
      <c r="DP82" s="878" t="n"/>
      <c r="DQ82" s="878" t="n"/>
      <c r="DR82" s="878" t="n"/>
      <c r="DS82" s="878" t="n"/>
      <c r="DT82" s="878" t="n"/>
      <c r="DU82" s="878" t="n"/>
      <c r="DV82" s="878" t="n"/>
      <c r="DW82" s="878" t="n"/>
      <c r="DX82" s="878" t="n"/>
      <c r="DY82" s="878" t="n"/>
      <c r="DZ82" s="878" t="n"/>
      <c r="EA82" s="878" t="n"/>
      <c r="EB82" s="878" t="n"/>
      <c r="EC82" s="878" t="n"/>
      <c r="ED82" s="878" t="n"/>
      <c r="EE82" s="878" t="n"/>
      <c r="EF82" s="878" t="n"/>
      <c r="EG82" s="878" t="n"/>
      <c r="EH82" s="878" t="n"/>
      <c r="EI82" s="878" t="n"/>
      <c r="EJ82" s="878" t="n"/>
      <c r="EK82" s="878" t="n"/>
      <c r="EL82" s="878" t="n"/>
      <c r="EM82" s="878" t="n"/>
      <c r="EN82" s="878" t="n"/>
      <c r="EO82" s="878" t="n"/>
      <c r="EP82" s="878" t="n"/>
      <c r="EQ82" s="878" t="n"/>
      <c r="ER82" s="878" t="n"/>
      <c r="ES82" s="878" t="n"/>
      <c r="ET82" s="878" t="n"/>
      <c r="EU82" s="878" t="n"/>
      <c r="EV82" s="878" t="n"/>
      <c r="EW82" s="878" t="n"/>
      <c r="EX82" s="878" t="n"/>
      <c r="EY82" s="878" t="n"/>
      <c r="EZ82" s="878" t="n"/>
      <c r="FA82" s="878" t="n"/>
      <c r="FB82" s="878" t="n"/>
      <c r="FC82" s="878" t="n"/>
      <c r="FD82" s="878" t="n"/>
      <c r="FE82" s="878" t="n"/>
      <c r="FF82" s="878" t="n"/>
      <c r="FG82" s="878" t="n"/>
      <c r="FH82" s="878" t="n"/>
      <c r="FI82" s="878" t="n"/>
      <c r="FJ82" s="878" t="n"/>
      <c r="FK82" s="878" t="n"/>
      <c r="FL82" s="878" t="n"/>
      <c r="FM82" s="878" t="n"/>
      <c r="FN82" s="878" t="n"/>
      <c r="FO82" s="878" t="n"/>
      <c r="FP82" s="878" t="n"/>
      <c r="FQ82" s="878" t="n"/>
      <c r="FR82" s="878" t="n"/>
      <c r="FS82" s="878" t="n"/>
      <c r="FT82" s="878" t="n"/>
      <c r="FU82" s="878" t="n"/>
      <c r="FV82" s="878" t="n"/>
      <c r="FW82" s="878" t="n"/>
      <c r="FX82" s="878" t="n"/>
      <c r="FY82" s="878" t="n"/>
      <c r="FZ82" s="878" t="n"/>
      <c r="GA82" s="878" t="n"/>
      <c r="GB82" s="878" t="n"/>
      <c r="GC82" s="878" t="n"/>
      <c r="GD82" s="878" t="n"/>
      <c r="GE82" s="878" t="n"/>
      <c r="GF82" s="878" t="n"/>
    </row>
    <row r="83" customFormat="1" s="872">
      <c r="A83" s="57" t="n"/>
      <c r="B83" s="56" t="n"/>
      <c r="C83" s="100">
        <f>E83*$D$5</f>
        <v/>
      </c>
      <c r="D83" s="23" t="n"/>
      <c r="E83" s="100">
        <f>SUM(G83:GF83)</f>
        <v/>
      </c>
      <c r="H83" s="883" t="n"/>
      <c r="I83" s="883" t="n"/>
      <c r="J83" s="883" t="n"/>
      <c r="K83" s="883" t="n"/>
      <c r="L83" s="883" t="n"/>
      <c r="M83" s="878" t="n"/>
      <c r="N83" s="878" t="n"/>
      <c r="O83" s="878" t="n"/>
      <c r="P83" s="878" t="n"/>
      <c r="Q83" s="878" t="n"/>
      <c r="R83" s="878" t="n"/>
      <c r="S83" s="878" t="n"/>
      <c r="T83" s="878" t="n"/>
      <c r="U83" s="878" t="n"/>
      <c r="V83" s="878" t="n"/>
      <c r="W83" s="878" t="n"/>
      <c r="X83" s="878" t="n"/>
      <c r="Y83" s="878" t="n"/>
      <c r="Z83" s="878" t="n"/>
      <c r="AA83" s="878" t="n"/>
      <c r="AB83" s="878" t="n"/>
      <c r="AC83" s="878" t="n"/>
      <c r="AD83" s="878" t="n"/>
      <c r="AE83" s="878" t="n"/>
      <c r="AF83" s="878" t="n"/>
      <c r="AG83" s="878" t="n"/>
      <c r="AH83" s="878" t="n"/>
      <c r="AI83" s="878" t="n"/>
      <c r="AJ83" s="878" t="n"/>
      <c r="AK83" s="878" t="n"/>
      <c r="AL83" s="878" t="n"/>
      <c r="AM83" s="878" t="n"/>
      <c r="AN83" s="878" t="n"/>
      <c r="AO83" s="878" t="n"/>
      <c r="AP83" s="878" t="n"/>
      <c r="AQ83" s="878" t="n"/>
      <c r="AR83" s="878" t="n"/>
      <c r="AS83" s="878" t="n"/>
      <c r="AT83" s="878" t="n"/>
      <c r="AU83" s="878" t="n"/>
      <c r="AV83" s="878" t="n"/>
      <c r="AW83" s="878" t="n"/>
      <c r="AX83" s="878" t="n"/>
      <c r="AY83" s="878" t="n"/>
      <c r="AZ83" s="878" t="n"/>
      <c r="BA83" s="878" t="n"/>
      <c r="BB83" s="878" t="n"/>
      <c r="BC83" s="878" t="n"/>
      <c r="BD83" s="878" t="n"/>
      <c r="BE83" s="878" t="n"/>
      <c r="BF83" s="878" t="n"/>
      <c r="BG83" s="878" t="n"/>
      <c r="BH83" s="878" t="n"/>
      <c r="BI83" s="878" t="n"/>
      <c r="BJ83" s="878" t="n"/>
      <c r="BK83" s="878" t="n"/>
      <c r="BL83" s="878" t="n"/>
      <c r="BM83" s="878" t="n"/>
      <c r="BN83" s="878" t="n"/>
      <c r="BO83" s="878" t="n"/>
      <c r="BP83" s="878" t="n"/>
      <c r="BQ83" s="878" t="n"/>
      <c r="BR83" s="878" t="n"/>
      <c r="BS83" s="878" t="n"/>
      <c r="BT83" s="878" t="n"/>
      <c r="BU83" s="878" t="n"/>
      <c r="BV83" s="878" t="n"/>
      <c r="BW83" s="878" t="n"/>
      <c r="BX83" s="878" t="n"/>
      <c r="BY83" s="878" t="n"/>
      <c r="BZ83" s="878" t="n"/>
      <c r="CA83" s="878" t="n"/>
      <c r="CB83" s="878" t="n"/>
      <c r="CC83" s="878" t="n"/>
      <c r="CD83" s="878" t="n"/>
      <c r="CE83" s="878" t="n"/>
      <c r="CF83" s="878" t="n"/>
      <c r="CG83" s="878" t="n"/>
      <c r="CH83" s="878" t="n"/>
      <c r="CI83" s="878" t="n"/>
      <c r="CJ83" s="878" t="n"/>
      <c r="CK83" s="878" t="n"/>
      <c r="CL83" s="878" t="n"/>
      <c r="CM83" s="878" t="n"/>
      <c r="CN83" s="878" t="n"/>
      <c r="CO83" s="878" t="n"/>
      <c r="CP83" s="878" t="n"/>
      <c r="CQ83" s="878" t="n"/>
      <c r="CR83" s="878" t="n"/>
      <c r="CS83" s="878" t="n"/>
      <c r="CT83" s="878" t="n"/>
      <c r="CU83" s="878" t="n"/>
      <c r="CV83" s="878" t="n"/>
      <c r="CW83" s="878" t="n"/>
      <c r="CX83" s="878" t="n"/>
      <c r="CY83" s="878" t="n"/>
      <c r="CZ83" s="878" t="n"/>
      <c r="DA83" s="878" t="n"/>
      <c r="DB83" s="878" t="n"/>
      <c r="DC83" s="878" t="n"/>
      <c r="DD83" s="878" t="n"/>
      <c r="DE83" s="878" t="n"/>
      <c r="DF83" s="878" t="n"/>
      <c r="DG83" s="878" t="n"/>
      <c r="DH83" s="878" t="n"/>
      <c r="DI83" s="878" t="n"/>
      <c r="DJ83" s="878" t="n"/>
      <c r="DK83" s="878" t="n"/>
      <c r="DL83" s="878" t="n"/>
      <c r="DM83" s="878" t="n"/>
      <c r="DN83" s="878" t="n"/>
      <c r="DO83" s="878" t="n"/>
      <c r="DP83" s="878" t="n"/>
      <c r="DQ83" s="878" t="n"/>
      <c r="DR83" s="878" t="n"/>
      <c r="DS83" s="878" t="n"/>
      <c r="DT83" s="878" t="n"/>
      <c r="DU83" s="878" t="n"/>
      <c r="DV83" s="878" t="n"/>
      <c r="DW83" s="878" t="n"/>
      <c r="DX83" s="878" t="n"/>
      <c r="DY83" s="878" t="n"/>
      <c r="DZ83" s="878" t="n"/>
      <c r="EA83" s="878" t="n"/>
      <c r="EB83" s="878" t="n"/>
      <c r="EC83" s="878" t="n"/>
      <c r="ED83" s="878" t="n"/>
      <c r="EE83" s="878" t="n"/>
      <c r="EF83" s="878" t="n"/>
      <c r="EG83" s="878" t="n"/>
      <c r="EH83" s="878" t="n"/>
      <c r="EI83" s="878" t="n"/>
      <c r="EJ83" s="878" t="n"/>
      <c r="EK83" s="878" t="n"/>
      <c r="EL83" s="878" t="n"/>
      <c r="EM83" s="878" t="n"/>
      <c r="EN83" s="878" t="n"/>
      <c r="EO83" s="878" t="n"/>
      <c r="EP83" s="878" t="n"/>
      <c r="EQ83" s="878" t="n"/>
      <c r="ER83" s="878" t="n"/>
      <c r="ES83" s="878" t="n"/>
      <c r="ET83" s="878" t="n"/>
      <c r="EU83" s="878" t="n"/>
      <c r="EV83" s="878" t="n"/>
      <c r="EW83" s="878" t="n"/>
      <c r="EX83" s="878" t="n"/>
      <c r="EY83" s="878" t="n"/>
      <c r="EZ83" s="878" t="n"/>
      <c r="FA83" s="878" t="n"/>
      <c r="FB83" s="878" t="n"/>
      <c r="FC83" s="878" t="n"/>
      <c r="FD83" s="878" t="n"/>
      <c r="FE83" s="878" t="n"/>
      <c r="FF83" s="878" t="n"/>
      <c r="FG83" s="878" t="n"/>
      <c r="FH83" s="878" t="n"/>
      <c r="FI83" s="878" t="n"/>
      <c r="FJ83" s="878" t="n"/>
      <c r="FK83" s="878" t="n"/>
      <c r="FL83" s="878" t="n"/>
      <c r="FM83" s="878" t="n"/>
      <c r="FN83" s="878" t="n"/>
      <c r="FO83" s="878" t="n"/>
      <c r="FP83" s="878" t="n"/>
      <c r="FQ83" s="878" t="n"/>
      <c r="FR83" s="878" t="n"/>
      <c r="FS83" s="878" t="n"/>
      <c r="FT83" s="878" t="n"/>
      <c r="FU83" s="878" t="n"/>
      <c r="FV83" s="878" t="n"/>
      <c r="FW83" s="878" t="n"/>
      <c r="FX83" s="878" t="n"/>
      <c r="FY83" s="878" t="n"/>
      <c r="FZ83" s="878" t="n"/>
      <c r="GA83" s="878" t="n"/>
      <c r="GB83" s="878" t="n"/>
      <c r="GC83" s="878" t="n"/>
      <c r="GD83" s="878" t="n"/>
      <c r="GE83" s="878" t="n"/>
      <c r="GF83" s="878" t="n"/>
    </row>
    <row r="84" customFormat="1" s="872">
      <c r="A84" s="57" t="n"/>
      <c r="B84" s="56" t="n"/>
      <c r="C84" s="55">
        <f>E84*$D$5</f>
        <v/>
      </c>
      <c r="D84" s="84" t="n"/>
      <c r="E84" s="55">
        <f>SUM(G84:GF84)</f>
        <v/>
      </c>
      <c r="H84" s="883" t="n"/>
      <c r="I84" s="883" t="n"/>
      <c r="J84" s="883" t="n"/>
      <c r="K84" s="883" t="n"/>
      <c r="L84" s="883" t="n"/>
      <c r="M84" s="878" t="n"/>
      <c r="N84" s="878" t="n"/>
      <c r="O84" s="878" t="n"/>
      <c r="P84" s="878" t="n"/>
      <c r="Q84" s="878" t="n"/>
      <c r="R84" s="878" t="n"/>
      <c r="S84" s="878" t="n"/>
      <c r="T84" s="878" t="n"/>
      <c r="U84" s="878" t="n"/>
      <c r="V84" s="878" t="n"/>
      <c r="W84" s="878" t="n"/>
      <c r="X84" s="878" t="n"/>
      <c r="Y84" s="878" t="n"/>
      <c r="Z84" s="878" t="n"/>
      <c r="AA84" s="878" t="n"/>
      <c r="AB84" s="878" t="n"/>
      <c r="AC84" s="878" t="n"/>
      <c r="AD84" s="878" t="n"/>
      <c r="AE84" s="878" t="n"/>
      <c r="AF84" s="878" t="n"/>
      <c r="AG84" s="878" t="n"/>
      <c r="AH84" s="878" t="n"/>
      <c r="AI84" s="878" t="n"/>
      <c r="AJ84" s="878" t="n"/>
      <c r="AK84" s="878" t="n"/>
      <c r="AL84" s="878" t="n"/>
      <c r="AM84" s="878" t="n"/>
      <c r="AN84" s="878" t="n"/>
      <c r="AO84" s="878" t="n"/>
      <c r="AP84" s="878" t="n"/>
      <c r="AQ84" s="878" t="n"/>
      <c r="AR84" s="878" t="n"/>
      <c r="AS84" s="878" t="n"/>
      <c r="AT84" s="878" t="n"/>
      <c r="AU84" s="878" t="n"/>
      <c r="AV84" s="878" t="n"/>
      <c r="AW84" s="878" t="n"/>
      <c r="AX84" s="878" t="n"/>
      <c r="AY84" s="878" t="n"/>
      <c r="AZ84" s="878" t="n"/>
      <c r="BA84" s="878" t="n"/>
      <c r="BB84" s="878" t="n"/>
      <c r="BC84" s="878" t="n"/>
      <c r="BD84" s="878" t="n"/>
      <c r="BE84" s="878" t="n"/>
      <c r="BF84" s="878" t="n"/>
      <c r="BG84" s="878" t="n"/>
      <c r="BH84" s="878" t="n"/>
      <c r="BI84" s="878" t="n"/>
      <c r="BJ84" s="878" t="n"/>
      <c r="BK84" s="878" t="n"/>
      <c r="BL84" s="878" t="n"/>
      <c r="BM84" s="878" t="n"/>
      <c r="BN84" s="878" t="n"/>
      <c r="BO84" s="878" t="n"/>
      <c r="BP84" s="878" t="n"/>
      <c r="BQ84" s="878" t="n"/>
      <c r="BR84" s="878" t="n"/>
      <c r="BS84" s="878" t="n"/>
      <c r="BT84" s="878" t="n"/>
      <c r="BU84" s="878" t="n"/>
      <c r="BV84" s="878" t="n"/>
      <c r="BW84" s="878" t="n"/>
      <c r="BX84" s="878" t="n"/>
      <c r="BY84" s="878" t="n"/>
      <c r="BZ84" s="878" t="n"/>
      <c r="CA84" s="878" t="n"/>
      <c r="CB84" s="878" t="n"/>
      <c r="CC84" s="878" t="n"/>
      <c r="CD84" s="878" t="n"/>
      <c r="CE84" s="878" t="n"/>
      <c r="CF84" s="878" t="n"/>
      <c r="CG84" s="878" t="n"/>
      <c r="CH84" s="878" t="n"/>
      <c r="CI84" s="878" t="n"/>
      <c r="CJ84" s="878" t="n"/>
      <c r="CK84" s="878" t="n"/>
      <c r="CL84" s="878" t="n"/>
      <c r="CM84" s="878" t="n"/>
      <c r="CN84" s="878" t="n"/>
      <c r="CO84" s="878" t="n"/>
      <c r="CP84" s="878" t="n"/>
      <c r="CQ84" s="878" t="n"/>
      <c r="CR84" s="878" t="n"/>
      <c r="CS84" s="878" t="n"/>
      <c r="CT84" s="878" t="n"/>
      <c r="CU84" s="878" t="n"/>
      <c r="CV84" s="878" t="n"/>
      <c r="CW84" s="878" t="n"/>
      <c r="CX84" s="878" t="n"/>
      <c r="CY84" s="878" t="n"/>
      <c r="CZ84" s="878" t="n"/>
      <c r="DA84" s="878" t="n"/>
      <c r="DB84" s="878" t="n"/>
      <c r="DC84" s="878" t="n"/>
      <c r="DD84" s="878" t="n"/>
      <c r="DE84" s="878" t="n"/>
      <c r="DF84" s="878" t="n"/>
      <c r="DG84" s="878" t="n"/>
      <c r="DH84" s="878" t="n"/>
      <c r="DI84" s="878" t="n"/>
      <c r="DJ84" s="878" t="n"/>
      <c r="DK84" s="878" t="n"/>
      <c r="DL84" s="878" t="n"/>
      <c r="DM84" s="878" t="n"/>
      <c r="DN84" s="878" t="n"/>
      <c r="DO84" s="878" t="n"/>
      <c r="DP84" s="878" t="n"/>
      <c r="DQ84" s="878" t="n"/>
      <c r="DR84" s="878" t="n"/>
      <c r="DS84" s="878" t="n"/>
      <c r="DT84" s="878" t="n"/>
      <c r="DU84" s="878" t="n"/>
      <c r="DV84" s="878" t="n"/>
      <c r="DW84" s="878" t="n"/>
      <c r="DX84" s="878" t="n"/>
      <c r="DY84" s="878" t="n"/>
      <c r="DZ84" s="878" t="n"/>
      <c r="EA84" s="878" t="n"/>
      <c r="EB84" s="878" t="n"/>
      <c r="EC84" s="878" t="n"/>
      <c r="ED84" s="878" t="n"/>
      <c r="EE84" s="878" t="n"/>
      <c r="EF84" s="878" t="n"/>
      <c r="EG84" s="878" t="n"/>
      <c r="EH84" s="878" t="n"/>
      <c r="EI84" s="878" t="n"/>
      <c r="EJ84" s="878" t="n"/>
      <c r="EK84" s="878" t="n"/>
      <c r="EL84" s="878" t="n"/>
      <c r="EM84" s="878" t="n"/>
      <c r="EN84" s="878" t="n"/>
      <c r="EO84" s="878" t="n"/>
      <c r="EP84" s="878" t="n"/>
      <c r="EQ84" s="878" t="n"/>
      <c r="ER84" s="878" t="n"/>
      <c r="ES84" s="878" t="n"/>
      <c r="ET84" s="878" t="n"/>
      <c r="EU84" s="878" t="n"/>
      <c r="EV84" s="878" t="n"/>
      <c r="EW84" s="878" t="n"/>
      <c r="EX84" s="878" t="n"/>
      <c r="EY84" s="878" t="n"/>
      <c r="EZ84" s="878" t="n"/>
      <c r="FA84" s="878" t="n"/>
      <c r="FB84" s="878" t="n"/>
      <c r="FC84" s="878" t="n"/>
      <c r="FD84" s="878" t="n"/>
      <c r="FE84" s="878" t="n"/>
      <c r="FF84" s="878" t="n"/>
      <c r="FG84" s="878" t="n"/>
      <c r="FH84" s="878" t="n"/>
      <c r="FI84" s="878" t="n"/>
      <c r="FJ84" s="878" t="n"/>
      <c r="FK84" s="878" t="n"/>
      <c r="FL84" s="878" t="n"/>
      <c r="FM84" s="878" t="n"/>
      <c r="FN84" s="878" t="n"/>
      <c r="FO84" s="878" t="n"/>
      <c r="FP84" s="878" t="n"/>
      <c r="FQ84" s="878" t="n"/>
      <c r="FR84" s="878" t="n"/>
      <c r="FS84" s="878" t="n"/>
      <c r="FT84" s="878" t="n"/>
      <c r="FU84" s="878" t="n"/>
      <c r="FV84" s="878" t="n"/>
      <c r="FW84" s="878" t="n"/>
      <c r="FX84" s="878" t="n"/>
      <c r="FY84" s="878" t="n"/>
      <c r="FZ84" s="878" t="n"/>
      <c r="GA84" s="878" t="n"/>
      <c r="GB84" s="878" t="n"/>
      <c r="GC84" s="878" t="n"/>
      <c r="GD84" s="878" t="n"/>
      <c r="GE84" s="878" t="n"/>
      <c r="GF84" s="878" t="n"/>
    </row>
    <row r="85" customFormat="1" s="872">
      <c r="A85" s="57" t="n"/>
      <c r="B85" s="56" t="n"/>
      <c r="C85" s="100">
        <f>E85*$D$5</f>
        <v/>
      </c>
      <c r="D85" s="23" t="n"/>
      <c r="E85" s="100">
        <f>SUM(G85:GF85)</f>
        <v/>
      </c>
      <c r="H85" s="883" t="n"/>
      <c r="I85" s="883" t="n"/>
      <c r="J85" s="883" t="n"/>
      <c r="K85" s="883" t="n"/>
      <c r="L85" s="883" t="n"/>
      <c r="M85" s="878" t="n"/>
      <c r="N85" s="878" t="n"/>
      <c r="O85" s="878" t="n"/>
      <c r="P85" s="878" t="n"/>
      <c r="Q85" s="878" t="n"/>
      <c r="R85" s="878" t="n"/>
      <c r="S85" s="878" t="n"/>
      <c r="T85" s="878" t="n"/>
      <c r="U85" s="878" t="n"/>
      <c r="V85" s="878" t="n"/>
      <c r="W85" s="878" t="n"/>
      <c r="X85" s="878" t="n"/>
      <c r="Y85" s="878" t="n"/>
      <c r="Z85" s="878" t="n"/>
      <c r="AA85" s="878" t="n"/>
      <c r="AB85" s="878" t="n"/>
      <c r="AC85" s="878" t="n"/>
      <c r="AD85" s="878" t="n"/>
      <c r="AE85" s="878" t="n"/>
      <c r="AF85" s="878" t="n"/>
      <c r="AG85" s="878" t="n"/>
      <c r="AH85" s="878" t="n"/>
      <c r="AI85" s="878" t="n"/>
      <c r="AJ85" s="878" t="n"/>
      <c r="AK85" s="878" t="n"/>
      <c r="AL85" s="878" t="n"/>
      <c r="AM85" s="878" t="n"/>
      <c r="AN85" s="878" t="n"/>
      <c r="AO85" s="878" t="n"/>
      <c r="AP85" s="878" t="n"/>
      <c r="AQ85" s="878" t="n"/>
      <c r="AR85" s="878" t="n"/>
      <c r="AS85" s="878" t="n"/>
      <c r="AT85" s="878" t="n"/>
      <c r="AU85" s="878" t="n"/>
      <c r="AV85" s="878" t="n"/>
      <c r="AW85" s="878" t="n"/>
      <c r="AX85" s="878" t="n"/>
      <c r="AY85" s="878" t="n"/>
      <c r="AZ85" s="878" t="n"/>
      <c r="BA85" s="878" t="n"/>
      <c r="BB85" s="878" t="n"/>
      <c r="BC85" s="878" t="n"/>
      <c r="BD85" s="878" t="n"/>
      <c r="BE85" s="878" t="n"/>
      <c r="BF85" s="878" t="n"/>
      <c r="BG85" s="878" t="n"/>
      <c r="BH85" s="878" t="n"/>
      <c r="BI85" s="878" t="n"/>
      <c r="BJ85" s="878" t="n"/>
      <c r="BK85" s="878" t="n"/>
      <c r="BL85" s="878" t="n"/>
      <c r="BM85" s="878" t="n"/>
      <c r="BN85" s="878" t="n"/>
      <c r="BO85" s="878" t="n"/>
      <c r="BP85" s="878" t="n"/>
      <c r="BQ85" s="878" t="n"/>
      <c r="BR85" s="878" t="n"/>
      <c r="BS85" s="878" t="n"/>
      <c r="BT85" s="878" t="n"/>
      <c r="BU85" s="878" t="n"/>
      <c r="BV85" s="878" t="n"/>
      <c r="BW85" s="878" t="n"/>
      <c r="BX85" s="878" t="n"/>
      <c r="BY85" s="878" t="n"/>
      <c r="BZ85" s="878" t="n"/>
      <c r="CA85" s="878" t="n"/>
      <c r="CB85" s="878" t="n"/>
      <c r="CC85" s="878" t="n"/>
      <c r="CD85" s="878" t="n"/>
      <c r="CE85" s="878" t="n"/>
      <c r="CF85" s="878" t="n"/>
      <c r="CG85" s="878" t="n"/>
      <c r="CH85" s="878" t="n"/>
      <c r="CI85" s="878" t="n"/>
      <c r="CJ85" s="878" t="n"/>
      <c r="CK85" s="878" t="n"/>
      <c r="CL85" s="878" t="n"/>
      <c r="CM85" s="878" t="n"/>
      <c r="CN85" s="878" t="n"/>
      <c r="CO85" s="878" t="n"/>
      <c r="CP85" s="878" t="n"/>
      <c r="CQ85" s="878" t="n"/>
      <c r="CR85" s="878" t="n"/>
      <c r="CS85" s="878" t="n"/>
      <c r="CT85" s="878" t="n"/>
      <c r="CU85" s="878" t="n"/>
      <c r="CV85" s="878" t="n"/>
      <c r="CW85" s="878" t="n"/>
      <c r="CX85" s="878" t="n"/>
      <c r="CY85" s="878" t="n"/>
      <c r="CZ85" s="878" t="n"/>
      <c r="DA85" s="878" t="n"/>
      <c r="DB85" s="878" t="n"/>
      <c r="DC85" s="878" t="n"/>
      <c r="DD85" s="878" t="n"/>
      <c r="DE85" s="878" t="n"/>
      <c r="DF85" s="878" t="n"/>
      <c r="DG85" s="878" t="n"/>
      <c r="DH85" s="878" t="n"/>
      <c r="DI85" s="878" t="n"/>
      <c r="DJ85" s="878" t="n"/>
      <c r="DK85" s="878" t="n"/>
      <c r="DL85" s="878" t="n"/>
      <c r="DM85" s="878" t="n"/>
      <c r="DN85" s="878" t="n"/>
      <c r="DO85" s="878" t="n"/>
      <c r="DP85" s="878" t="n"/>
      <c r="DQ85" s="878" t="n"/>
      <c r="DR85" s="878" t="n"/>
      <c r="DS85" s="878" t="n"/>
      <c r="DT85" s="878" t="n"/>
      <c r="DU85" s="878" t="n"/>
      <c r="DV85" s="878" t="n"/>
      <c r="DW85" s="878" t="n"/>
      <c r="DX85" s="878" t="n"/>
      <c r="DY85" s="878" t="n"/>
      <c r="DZ85" s="878" t="n"/>
      <c r="EA85" s="878" t="n"/>
      <c r="EB85" s="878" t="n"/>
      <c r="EC85" s="878" t="n"/>
      <c r="ED85" s="878" t="n"/>
      <c r="EE85" s="878" t="n"/>
      <c r="EF85" s="878" t="n"/>
      <c r="EG85" s="878" t="n"/>
      <c r="EH85" s="878" t="n"/>
      <c r="EI85" s="878" t="n"/>
      <c r="EJ85" s="878" t="n"/>
      <c r="EK85" s="878" t="n"/>
      <c r="EL85" s="878" t="n"/>
      <c r="EM85" s="878" t="n"/>
      <c r="EN85" s="878" t="n"/>
      <c r="EO85" s="878" t="n"/>
      <c r="EP85" s="878" t="n"/>
      <c r="EQ85" s="878" t="n"/>
      <c r="ER85" s="878" t="n"/>
      <c r="ES85" s="878" t="n"/>
      <c r="ET85" s="878" t="n"/>
      <c r="EU85" s="878" t="n"/>
      <c r="EV85" s="878" t="n"/>
      <c r="EW85" s="878" t="n"/>
      <c r="EX85" s="878" t="n"/>
      <c r="EY85" s="878" t="n"/>
      <c r="EZ85" s="878" t="n"/>
      <c r="FA85" s="878" t="n"/>
      <c r="FB85" s="878" t="n"/>
      <c r="FC85" s="878" t="n"/>
      <c r="FD85" s="878" t="n"/>
      <c r="FE85" s="878" t="n"/>
      <c r="FF85" s="878" t="n"/>
      <c r="FG85" s="878" t="n"/>
      <c r="FH85" s="878" t="n"/>
      <c r="FI85" s="878" t="n"/>
      <c r="FJ85" s="878" t="n"/>
      <c r="FK85" s="878" t="n"/>
      <c r="FL85" s="878" t="n"/>
      <c r="FM85" s="878" t="n"/>
      <c r="FN85" s="878" t="n"/>
      <c r="FO85" s="878" t="n"/>
      <c r="FP85" s="878" t="n"/>
      <c r="FQ85" s="878" t="n"/>
      <c r="FR85" s="878" t="n"/>
      <c r="FS85" s="878" t="n"/>
      <c r="FT85" s="878" t="n"/>
      <c r="FU85" s="878" t="n"/>
      <c r="FV85" s="878" t="n"/>
      <c r="FW85" s="878" t="n"/>
      <c r="FX85" s="878" t="n"/>
      <c r="FY85" s="878" t="n"/>
      <c r="FZ85" s="878" t="n"/>
      <c r="GA85" s="878" t="n"/>
      <c r="GB85" s="878" t="n"/>
      <c r="GC85" s="878" t="n"/>
      <c r="GD85" s="878" t="n"/>
      <c r="GE85" s="878" t="n"/>
      <c r="GF85" s="878" t="n"/>
    </row>
    <row r="86" customFormat="1" s="872">
      <c r="A86" s="57" t="n"/>
      <c r="B86" s="56" t="n"/>
      <c r="C86" s="55">
        <f>E86*$D$5</f>
        <v/>
      </c>
      <c r="D86" s="84" t="n"/>
      <c r="E86" s="55">
        <f>SUM(G86:GF86)</f>
        <v/>
      </c>
      <c r="H86" s="883" t="n"/>
      <c r="I86" s="883" t="n"/>
      <c r="J86" s="883" t="n"/>
      <c r="K86" s="883" t="n"/>
      <c r="L86" s="883" t="n"/>
      <c r="M86" s="878" t="n"/>
      <c r="N86" s="878" t="n"/>
      <c r="O86" s="878" t="n"/>
      <c r="P86" s="878" t="n"/>
      <c r="Q86" s="878" t="n"/>
      <c r="R86" s="878" t="n"/>
      <c r="S86" s="878" t="n"/>
      <c r="T86" s="878" t="n"/>
      <c r="U86" s="878" t="n"/>
      <c r="V86" s="878" t="n"/>
      <c r="W86" s="878" t="n"/>
      <c r="X86" s="878" t="n"/>
      <c r="Y86" s="878" t="n"/>
      <c r="Z86" s="878" t="n"/>
      <c r="AA86" s="878" t="n"/>
      <c r="AB86" s="878" t="n"/>
      <c r="AC86" s="878" t="n"/>
      <c r="AD86" s="878" t="n"/>
      <c r="AE86" s="878" t="n"/>
      <c r="AF86" s="878" t="n"/>
      <c r="AG86" s="878" t="n"/>
      <c r="AH86" s="878" t="n"/>
      <c r="AI86" s="878" t="n"/>
      <c r="AJ86" s="878" t="n"/>
      <c r="AK86" s="878" t="n"/>
      <c r="AL86" s="878" t="n"/>
      <c r="AM86" s="878" t="n"/>
      <c r="AN86" s="878" t="n"/>
      <c r="AO86" s="878" t="n"/>
      <c r="AP86" s="878" t="n"/>
      <c r="AQ86" s="878" t="n"/>
      <c r="AR86" s="878" t="n"/>
      <c r="AS86" s="878" t="n"/>
      <c r="AT86" s="878" t="n"/>
      <c r="AU86" s="878" t="n"/>
      <c r="AV86" s="878" t="n"/>
      <c r="AW86" s="878" t="n"/>
      <c r="AX86" s="878" t="n"/>
      <c r="AY86" s="878" t="n"/>
      <c r="AZ86" s="878" t="n"/>
      <c r="BA86" s="878" t="n"/>
      <c r="BB86" s="878" t="n"/>
      <c r="BC86" s="878" t="n"/>
      <c r="BD86" s="878" t="n"/>
      <c r="BE86" s="878" t="n"/>
      <c r="BF86" s="878" t="n"/>
      <c r="BG86" s="878" t="n"/>
      <c r="BH86" s="878" t="n"/>
      <c r="BI86" s="878" t="n"/>
      <c r="BJ86" s="878" t="n"/>
      <c r="BK86" s="878" t="n"/>
      <c r="BL86" s="878" t="n"/>
      <c r="BM86" s="878" t="n"/>
      <c r="BN86" s="878" t="n"/>
      <c r="BO86" s="878" t="n"/>
      <c r="BP86" s="878" t="n"/>
      <c r="BQ86" s="878" t="n"/>
      <c r="BR86" s="878" t="n"/>
      <c r="BS86" s="878" t="n"/>
      <c r="BT86" s="878" t="n"/>
      <c r="BU86" s="878" t="n"/>
      <c r="BV86" s="878" t="n"/>
      <c r="BW86" s="878" t="n"/>
      <c r="BX86" s="878" t="n"/>
      <c r="BY86" s="878" t="n"/>
      <c r="BZ86" s="878" t="n"/>
      <c r="CA86" s="878" t="n"/>
      <c r="CB86" s="878" t="n"/>
      <c r="CC86" s="878" t="n"/>
      <c r="CD86" s="878" t="n"/>
      <c r="CE86" s="878" t="n"/>
      <c r="CF86" s="878" t="n"/>
      <c r="CG86" s="878" t="n"/>
      <c r="CH86" s="878" t="n"/>
      <c r="CI86" s="878" t="n"/>
      <c r="CJ86" s="878" t="n"/>
      <c r="CK86" s="878" t="n"/>
      <c r="CL86" s="878" t="n"/>
      <c r="CM86" s="878" t="n"/>
      <c r="CN86" s="878" t="n"/>
      <c r="CO86" s="878" t="n"/>
      <c r="CP86" s="878" t="n"/>
      <c r="CQ86" s="878" t="n"/>
      <c r="CR86" s="878" t="n"/>
      <c r="CS86" s="878" t="n"/>
      <c r="CT86" s="878" t="n"/>
      <c r="CU86" s="878" t="n"/>
      <c r="CV86" s="878" t="n"/>
      <c r="CW86" s="878" t="n"/>
      <c r="CX86" s="878" t="n"/>
      <c r="CY86" s="878" t="n"/>
      <c r="CZ86" s="878" t="n"/>
      <c r="DA86" s="878" t="n"/>
      <c r="DB86" s="878" t="n"/>
      <c r="DC86" s="878" t="n"/>
      <c r="DD86" s="878" t="n"/>
      <c r="DE86" s="878" t="n"/>
      <c r="DF86" s="878" t="n"/>
      <c r="DG86" s="878" t="n"/>
      <c r="DH86" s="878" t="n"/>
      <c r="DI86" s="878" t="n"/>
      <c r="DJ86" s="878" t="n"/>
      <c r="DK86" s="878" t="n"/>
      <c r="DL86" s="878" t="n"/>
      <c r="DM86" s="878" t="n"/>
      <c r="DN86" s="878" t="n"/>
      <c r="DO86" s="878" t="n"/>
      <c r="DP86" s="878" t="n"/>
      <c r="DQ86" s="878" t="n"/>
      <c r="DR86" s="878" t="n"/>
      <c r="DS86" s="878" t="n"/>
      <c r="DT86" s="878" t="n"/>
      <c r="DU86" s="878" t="n"/>
      <c r="DV86" s="878" t="n"/>
      <c r="DW86" s="878" t="n"/>
      <c r="DX86" s="878" t="n"/>
      <c r="DY86" s="878" t="n"/>
      <c r="DZ86" s="878" t="n"/>
      <c r="EA86" s="878" t="n"/>
      <c r="EB86" s="878" t="n"/>
      <c r="EC86" s="878" t="n"/>
      <c r="ED86" s="878" t="n"/>
      <c r="EE86" s="878" t="n"/>
      <c r="EF86" s="878" t="n"/>
      <c r="EG86" s="878" t="n"/>
      <c r="EH86" s="878" t="n"/>
      <c r="EI86" s="878" t="n"/>
      <c r="EJ86" s="878" t="n"/>
      <c r="EK86" s="878" t="n"/>
      <c r="EL86" s="878" t="n"/>
      <c r="EM86" s="878" t="n"/>
      <c r="EN86" s="878" t="n"/>
      <c r="EO86" s="878" t="n"/>
      <c r="EP86" s="878" t="n"/>
      <c r="EQ86" s="878" t="n"/>
      <c r="ER86" s="878" t="n"/>
      <c r="ES86" s="878" t="n"/>
      <c r="ET86" s="878" t="n"/>
      <c r="EU86" s="878" t="n"/>
      <c r="EV86" s="878" t="n"/>
      <c r="EW86" s="878" t="n"/>
      <c r="EX86" s="878" t="n"/>
      <c r="EY86" s="878" t="n"/>
      <c r="EZ86" s="878" t="n"/>
      <c r="FA86" s="878" t="n"/>
      <c r="FB86" s="878" t="n"/>
      <c r="FC86" s="878" t="n"/>
      <c r="FD86" s="878" t="n"/>
      <c r="FE86" s="878" t="n"/>
      <c r="FF86" s="878" t="n"/>
      <c r="FG86" s="878" t="n"/>
      <c r="FH86" s="878" t="n"/>
      <c r="FI86" s="878" t="n"/>
      <c r="FJ86" s="878" t="n"/>
      <c r="FK86" s="878" t="n"/>
      <c r="FL86" s="878" t="n"/>
      <c r="FM86" s="878" t="n"/>
      <c r="FN86" s="878" t="n"/>
      <c r="FO86" s="878" t="n"/>
      <c r="FP86" s="878" t="n"/>
      <c r="FQ86" s="878" t="n"/>
      <c r="FR86" s="878" t="n"/>
      <c r="FS86" s="878" t="n"/>
      <c r="FT86" s="878" t="n"/>
      <c r="FU86" s="878" t="n"/>
      <c r="FV86" s="878" t="n"/>
      <c r="FW86" s="878" t="n"/>
      <c r="FX86" s="878" t="n"/>
      <c r="FY86" s="878" t="n"/>
      <c r="FZ86" s="878" t="n"/>
      <c r="GA86" s="878" t="n"/>
      <c r="GB86" s="878" t="n"/>
      <c r="GC86" s="878" t="n"/>
      <c r="GD86" s="878" t="n"/>
      <c r="GE86" s="878" t="n"/>
      <c r="GF86" s="878" t="n"/>
    </row>
    <row r="87" customFormat="1" s="872">
      <c r="A87" s="57" t="n"/>
      <c r="B87" s="56" t="n"/>
      <c r="C87" s="55">
        <f>E87*$D$5</f>
        <v/>
      </c>
      <c r="D87" s="84" t="n"/>
      <c r="E87" s="55">
        <f>SUM(G87:GF87)</f>
        <v/>
      </c>
      <c r="H87" s="883" t="n"/>
      <c r="I87" s="883" t="n"/>
      <c r="J87" s="883" t="n"/>
      <c r="K87" s="883" t="n"/>
      <c r="L87" s="883" t="n"/>
      <c r="M87" s="878" t="n"/>
      <c r="N87" s="878" t="n"/>
      <c r="O87" s="878" t="n"/>
      <c r="P87" s="878" t="n"/>
      <c r="Q87" s="878" t="n"/>
      <c r="R87" s="878" t="n"/>
      <c r="S87" s="878" t="n"/>
      <c r="T87" s="878" t="n"/>
      <c r="U87" s="878" t="n"/>
      <c r="V87" s="878" t="n"/>
      <c r="W87" s="878" t="n"/>
      <c r="X87" s="878" t="n"/>
      <c r="Y87" s="878" t="n"/>
      <c r="Z87" s="878" t="n"/>
      <c r="AA87" s="878" t="n"/>
      <c r="AB87" s="878" t="n"/>
      <c r="AC87" s="878" t="n"/>
      <c r="AD87" s="878" t="n"/>
      <c r="AE87" s="878" t="n"/>
      <c r="AF87" s="878" t="n"/>
      <c r="AG87" s="878" t="n"/>
      <c r="AH87" s="878" t="n"/>
      <c r="AI87" s="878" t="n"/>
      <c r="AJ87" s="878" t="n"/>
      <c r="AK87" s="878" t="n"/>
      <c r="AL87" s="878" t="n"/>
      <c r="AM87" s="878" t="n"/>
      <c r="AN87" s="878" t="n"/>
      <c r="AO87" s="878" t="n"/>
      <c r="AP87" s="878" t="n"/>
      <c r="AQ87" s="878" t="n"/>
      <c r="AR87" s="878" t="n"/>
      <c r="AS87" s="878" t="n"/>
      <c r="AT87" s="878" t="n"/>
      <c r="AU87" s="878" t="n"/>
      <c r="AV87" s="878" t="n"/>
      <c r="AW87" s="878" t="n"/>
      <c r="AX87" s="878" t="n"/>
      <c r="AY87" s="878" t="n"/>
      <c r="AZ87" s="878" t="n"/>
      <c r="BA87" s="878" t="n"/>
      <c r="BB87" s="878" t="n"/>
      <c r="BC87" s="878" t="n"/>
      <c r="BD87" s="878" t="n"/>
      <c r="BE87" s="878" t="n"/>
      <c r="BF87" s="878" t="n"/>
      <c r="BG87" s="878" t="n"/>
      <c r="BH87" s="878" t="n"/>
      <c r="BI87" s="878" t="n"/>
      <c r="BJ87" s="878" t="n"/>
      <c r="BK87" s="878" t="n"/>
      <c r="BL87" s="878" t="n"/>
      <c r="BM87" s="878" t="n"/>
      <c r="BN87" s="878" t="n"/>
      <c r="BO87" s="878" t="n"/>
      <c r="BP87" s="878" t="n"/>
      <c r="BQ87" s="878" t="n"/>
      <c r="BR87" s="878" t="n"/>
      <c r="BS87" s="878" t="n"/>
      <c r="BT87" s="878" t="n"/>
      <c r="BU87" s="878" t="n"/>
      <c r="BV87" s="878" t="n"/>
      <c r="BW87" s="878" t="n"/>
      <c r="BX87" s="878" t="n"/>
      <c r="BY87" s="878" t="n"/>
      <c r="BZ87" s="878" t="n"/>
      <c r="CA87" s="878" t="n"/>
      <c r="CB87" s="878" t="n"/>
      <c r="CC87" s="878" t="n"/>
      <c r="CD87" s="878" t="n"/>
      <c r="CE87" s="878" t="n"/>
      <c r="CF87" s="878" t="n"/>
      <c r="CG87" s="878" t="n"/>
      <c r="CH87" s="878" t="n"/>
      <c r="CI87" s="878" t="n"/>
      <c r="CJ87" s="878" t="n"/>
      <c r="CK87" s="878" t="n"/>
      <c r="CL87" s="878" t="n"/>
      <c r="CM87" s="878" t="n"/>
      <c r="CN87" s="878" t="n"/>
      <c r="CO87" s="878" t="n"/>
      <c r="CP87" s="878" t="n"/>
      <c r="CQ87" s="878" t="n"/>
      <c r="CR87" s="878" t="n"/>
      <c r="CS87" s="878" t="n"/>
      <c r="CT87" s="878" t="n"/>
      <c r="CU87" s="878" t="n"/>
      <c r="CV87" s="878" t="n"/>
      <c r="CW87" s="878" t="n"/>
      <c r="CX87" s="878" t="n"/>
      <c r="CY87" s="878" t="n"/>
      <c r="CZ87" s="878" t="n"/>
      <c r="DA87" s="878" t="n"/>
      <c r="DB87" s="878" t="n"/>
      <c r="DC87" s="878" t="n"/>
      <c r="DD87" s="878" t="n"/>
      <c r="DE87" s="878" t="n"/>
      <c r="DF87" s="878" t="n"/>
      <c r="DG87" s="878" t="n"/>
      <c r="DH87" s="878" t="n"/>
      <c r="DI87" s="878" t="n"/>
      <c r="DJ87" s="878" t="n"/>
      <c r="DK87" s="878" t="n"/>
      <c r="DL87" s="878" t="n"/>
      <c r="DM87" s="878" t="n"/>
      <c r="DN87" s="878" t="n"/>
      <c r="DO87" s="878" t="n"/>
      <c r="DP87" s="878" t="n"/>
      <c r="DQ87" s="878" t="n"/>
      <c r="DR87" s="878" t="n"/>
      <c r="DS87" s="878" t="n"/>
      <c r="DT87" s="878" t="n"/>
      <c r="DU87" s="878" t="n"/>
      <c r="DV87" s="878" t="n"/>
      <c r="DW87" s="878" t="n"/>
      <c r="DX87" s="878" t="n"/>
      <c r="DY87" s="878" t="n"/>
      <c r="DZ87" s="878" t="n"/>
      <c r="EA87" s="878" t="n"/>
      <c r="EB87" s="878" t="n"/>
      <c r="EC87" s="878" t="n"/>
      <c r="ED87" s="878" t="n"/>
      <c r="EE87" s="878" t="n"/>
      <c r="EF87" s="878" t="n"/>
      <c r="EG87" s="878" t="n"/>
      <c r="EH87" s="878" t="n"/>
      <c r="EI87" s="878" t="n"/>
      <c r="EJ87" s="878" t="n"/>
      <c r="EK87" s="878" t="n"/>
      <c r="EL87" s="878" t="n"/>
      <c r="EM87" s="878" t="n"/>
      <c r="EN87" s="878" t="n"/>
      <c r="EO87" s="878" t="n"/>
      <c r="EP87" s="878" t="n"/>
      <c r="EQ87" s="878" t="n"/>
      <c r="ER87" s="878" t="n"/>
      <c r="ES87" s="878" t="n"/>
      <c r="ET87" s="878" t="n"/>
      <c r="EU87" s="878" t="n"/>
      <c r="EV87" s="878" t="n"/>
      <c r="EW87" s="878" t="n"/>
      <c r="EX87" s="878" t="n"/>
      <c r="EY87" s="878" t="n"/>
      <c r="EZ87" s="878" t="n"/>
      <c r="FA87" s="878" t="n"/>
      <c r="FB87" s="878" t="n"/>
      <c r="FC87" s="878" t="n"/>
      <c r="FD87" s="878" t="n"/>
      <c r="FE87" s="878" t="n"/>
      <c r="FF87" s="878" t="n"/>
      <c r="FG87" s="878" t="n"/>
      <c r="FH87" s="878" t="n"/>
      <c r="FI87" s="878" t="n"/>
      <c r="FJ87" s="878" t="n"/>
      <c r="FK87" s="878" t="n"/>
      <c r="FL87" s="878" t="n"/>
      <c r="FM87" s="878" t="n"/>
      <c r="FN87" s="878" t="n"/>
      <c r="FO87" s="878" t="n"/>
      <c r="FP87" s="878" t="n"/>
      <c r="FQ87" s="878" t="n"/>
      <c r="FR87" s="878" t="n"/>
      <c r="FS87" s="878" t="n"/>
      <c r="FT87" s="878" t="n"/>
      <c r="FU87" s="878" t="n"/>
      <c r="FV87" s="878" t="n"/>
      <c r="FW87" s="878" t="n"/>
      <c r="FX87" s="878" t="n"/>
      <c r="FY87" s="878" t="n"/>
      <c r="FZ87" s="878" t="n"/>
      <c r="GA87" s="878" t="n"/>
      <c r="GB87" s="878" t="n"/>
      <c r="GC87" s="878" t="n"/>
      <c r="GD87" s="878" t="n"/>
      <c r="GE87" s="878" t="n"/>
      <c r="GF87" s="878" t="n"/>
    </row>
    <row r="88" customFormat="1" s="872">
      <c r="A88" s="57" t="n"/>
      <c r="B88" s="56" t="n"/>
      <c r="C88" s="55">
        <f>E88*$D$5</f>
        <v/>
      </c>
      <c r="D88" s="84" t="n"/>
      <c r="E88" s="55">
        <f>SUM(G88:GF88)</f>
        <v/>
      </c>
      <c r="H88" s="883" t="n"/>
      <c r="I88" s="883" t="n"/>
      <c r="J88" s="883" t="n"/>
      <c r="K88" s="883" t="n"/>
      <c r="L88" s="883" t="n"/>
      <c r="M88" s="878" t="n"/>
      <c r="N88" s="878" t="n"/>
      <c r="O88" s="878" t="n"/>
      <c r="P88" s="878" t="n"/>
      <c r="Q88" s="878" t="n"/>
      <c r="R88" s="878" t="n"/>
      <c r="S88" s="878" t="n"/>
      <c r="T88" s="878" t="n"/>
      <c r="U88" s="878" t="n"/>
      <c r="V88" s="878" t="n"/>
      <c r="W88" s="878" t="n"/>
      <c r="X88" s="878" t="n"/>
      <c r="Y88" s="878" t="n"/>
      <c r="Z88" s="878" t="n"/>
      <c r="AA88" s="878" t="n"/>
      <c r="AB88" s="878" t="n"/>
      <c r="AC88" s="878" t="n"/>
      <c r="AD88" s="878" t="n"/>
      <c r="AE88" s="878" t="n"/>
      <c r="AF88" s="878" t="n"/>
      <c r="AG88" s="878" t="n"/>
      <c r="AH88" s="878" t="n"/>
      <c r="AI88" s="878" t="n"/>
      <c r="AJ88" s="878" t="n"/>
      <c r="AK88" s="878" t="n"/>
      <c r="AL88" s="878" t="n"/>
      <c r="AM88" s="878" t="n"/>
      <c r="AN88" s="878" t="n"/>
      <c r="AO88" s="878" t="n"/>
      <c r="AP88" s="878" t="n"/>
      <c r="AQ88" s="878" t="n"/>
      <c r="AR88" s="878" t="n"/>
      <c r="AS88" s="878" t="n"/>
      <c r="AT88" s="878" t="n"/>
      <c r="AU88" s="878" t="n"/>
      <c r="AV88" s="878" t="n"/>
      <c r="AW88" s="878" t="n"/>
      <c r="AX88" s="878" t="n"/>
      <c r="AY88" s="878" t="n"/>
      <c r="AZ88" s="878" t="n"/>
      <c r="BA88" s="878" t="n"/>
      <c r="BB88" s="878" t="n"/>
      <c r="BC88" s="878" t="n"/>
      <c r="BD88" s="878" t="n"/>
      <c r="BE88" s="878" t="n"/>
      <c r="BF88" s="878" t="n"/>
      <c r="BG88" s="878" t="n"/>
      <c r="BH88" s="878" t="n"/>
      <c r="BI88" s="878" t="n"/>
      <c r="BJ88" s="878" t="n"/>
      <c r="BK88" s="878" t="n"/>
      <c r="BL88" s="878" t="n"/>
      <c r="BM88" s="878" t="n"/>
      <c r="BN88" s="878" t="n"/>
      <c r="BO88" s="878" t="n"/>
      <c r="BP88" s="878" t="n"/>
      <c r="BQ88" s="878" t="n"/>
      <c r="BR88" s="878" t="n"/>
      <c r="BS88" s="878" t="n"/>
      <c r="BT88" s="878" t="n"/>
      <c r="BU88" s="878" t="n"/>
      <c r="BV88" s="878" t="n"/>
      <c r="BW88" s="878" t="n"/>
      <c r="BX88" s="878" t="n"/>
      <c r="BY88" s="878" t="n"/>
      <c r="BZ88" s="878" t="n"/>
      <c r="CA88" s="878" t="n"/>
      <c r="CB88" s="878" t="n"/>
      <c r="CC88" s="878" t="n"/>
      <c r="CD88" s="878" t="n"/>
      <c r="CE88" s="878" t="n"/>
      <c r="CF88" s="878" t="n"/>
      <c r="CG88" s="878" t="n"/>
      <c r="CH88" s="878" t="n"/>
      <c r="CI88" s="878" t="n"/>
      <c r="CJ88" s="878" t="n"/>
      <c r="CK88" s="878" t="n"/>
      <c r="CL88" s="878" t="n"/>
      <c r="CM88" s="878" t="n"/>
      <c r="CN88" s="878" t="n"/>
      <c r="CO88" s="878" t="n"/>
      <c r="CP88" s="878" t="n"/>
      <c r="CQ88" s="878" t="n"/>
      <c r="CR88" s="878" t="n"/>
      <c r="CS88" s="878" t="n"/>
      <c r="CT88" s="878" t="n"/>
      <c r="CU88" s="878" t="n"/>
      <c r="CV88" s="878" t="n"/>
      <c r="CW88" s="878" t="n"/>
      <c r="CX88" s="878" t="n"/>
      <c r="CY88" s="878" t="n"/>
      <c r="CZ88" s="878" t="n"/>
      <c r="DA88" s="878" t="n"/>
      <c r="DB88" s="878" t="n"/>
      <c r="DC88" s="878" t="n"/>
      <c r="DD88" s="878" t="n"/>
      <c r="DE88" s="878" t="n"/>
      <c r="DF88" s="878" t="n"/>
      <c r="DG88" s="878" t="n"/>
      <c r="DH88" s="878" t="n"/>
      <c r="DI88" s="878" t="n"/>
      <c r="DJ88" s="878" t="n"/>
      <c r="DK88" s="878" t="n"/>
      <c r="DL88" s="878" t="n"/>
      <c r="DM88" s="878" t="n"/>
      <c r="DN88" s="878" t="n"/>
      <c r="DO88" s="878" t="n"/>
      <c r="DP88" s="878" t="n"/>
      <c r="DQ88" s="878" t="n"/>
      <c r="DR88" s="878" t="n"/>
      <c r="DS88" s="878" t="n"/>
      <c r="DT88" s="878" t="n"/>
      <c r="DU88" s="878" t="n"/>
      <c r="DV88" s="878" t="n"/>
      <c r="DW88" s="878" t="n"/>
      <c r="DX88" s="878" t="n"/>
      <c r="DY88" s="878" t="n"/>
      <c r="DZ88" s="878" t="n"/>
      <c r="EA88" s="878" t="n"/>
      <c r="EB88" s="878" t="n"/>
      <c r="EC88" s="878" t="n"/>
      <c r="ED88" s="878" t="n"/>
      <c r="EE88" s="878" t="n"/>
      <c r="EF88" s="878" t="n"/>
      <c r="EG88" s="878" t="n"/>
      <c r="EH88" s="878" t="n"/>
      <c r="EI88" s="878" t="n"/>
      <c r="EJ88" s="878" t="n"/>
      <c r="EK88" s="878" t="n"/>
      <c r="EL88" s="878" t="n"/>
      <c r="EM88" s="878" t="n"/>
      <c r="EN88" s="878" t="n"/>
      <c r="EO88" s="878" t="n"/>
      <c r="EP88" s="878" t="n"/>
      <c r="EQ88" s="878" t="n"/>
      <c r="ER88" s="878" t="n"/>
      <c r="ES88" s="878" t="n"/>
      <c r="ET88" s="878" t="n"/>
      <c r="EU88" s="878" t="n"/>
      <c r="EV88" s="878" t="n"/>
      <c r="EW88" s="878" t="n"/>
      <c r="EX88" s="878" t="n"/>
      <c r="EY88" s="878" t="n"/>
      <c r="EZ88" s="878" t="n"/>
      <c r="FA88" s="878" t="n"/>
      <c r="FB88" s="878" t="n"/>
      <c r="FC88" s="878" t="n"/>
      <c r="FD88" s="878" t="n"/>
      <c r="FE88" s="878" t="n"/>
      <c r="FF88" s="878" t="n"/>
      <c r="FG88" s="878" t="n"/>
      <c r="FH88" s="878" t="n"/>
      <c r="FI88" s="878" t="n"/>
      <c r="FJ88" s="878" t="n"/>
      <c r="FK88" s="878" t="n"/>
      <c r="FL88" s="878" t="n"/>
      <c r="FM88" s="878" t="n"/>
      <c r="FN88" s="878" t="n"/>
      <c r="FO88" s="878" t="n"/>
      <c r="FP88" s="878" t="n"/>
      <c r="FQ88" s="878" t="n"/>
      <c r="FR88" s="878" t="n"/>
      <c r="FS88" s="878" t="n"/>
      <c r="FT88" s="878" t="n"/>
      <c r="FU88" s="878" t="n"/>
      <c r="FV88" s="878" t="n"/>
      <c r="FW88" s="878" t="n"/>
      <c r="FX88" s="878" t="n"/>
      <c r="FY88" s="878" t="n"/>
      <c r="FZ88" s="878" t="n"/>
      <c r="GA88" s="878" t="n"/>
      <c r="GB88" s="878" t="n"/>
      <c r="GC88" s="878" t="n"/>
      <c r="GD88" s="878" t="n"/>
      <c r="GE88" s="878" t="n"/>
      <c r="GF88" s="878" t="n"/>
    </row>
    <row r="89" customFormat="1" s="872">
      <c r="A89" s="57" t="n"/>
      <c r="B89" s="56" t="n"/>
      <c r="C89" s="55">
        <f>E89*$D$5</f>
        <v/>
      </c>
      <c r="D89" s="84" t="n"/>
      <c r="E89" s="55">
        <f>SUM(G89:GF89)</f>
        <v/>
      </c>
      <c r="M89" s="878" t="n"/>
      <c r="N89" s="878" t="n"/>
      <c r="O89" s="878" t="n"/>
      <c r="P89" s="878" t="n"/>
      <c r="Q89" s="878" t="n"/>
      <c r="R89" s="878" t="n"/>
      <c r="S89" s="878" t="n"/>
      <c r="T89" s="878" t="n"/>
      <c r="U89" s="878" t="n"/>
      <c r="V89" s="878" t="n"/>
      <c r="W89" s="878" t="n"/>
      <c r="X89" s="878" t="n"/>
      <c r="Y89" s="878" t="n"/>
      <c r="Z89" s="878" t="n"/>
      <c r="AA89" s="878" t="n"/>
      <c r="AB89" s="878" t="n"/>
      <c r="AC89" s="878" t="n"/>
      <c r="AD89" s="878" t="n"/>
      <c r="AE89" s="878" t="n"/>
      <c r="AF89" s="878" t="n"/>
      <c r="AG89" s="878" t="n"/>
      <c r="AH89" s="878" t="n"/>
      <c r="AI89" s="878" t="n"/>
      <c r="AJ89" s="878" t="n"/>
      <c r="AK89" s="878" t="n"/>
      <c r="AL89" s="878" t="n"/>
      <c r="AM89" s="878" t="n"/>
      <c r="AN89" s="878" t="n"/>
      <c r="AO89" s="878" t="n"/>
      <c r="AP89" s="878" t="n"/>
      <c r="AQ89" s="878" t="n"/>
      <c r="AR89" s="878" t="n"/>
      <c r="AS89" s="878" t="n"/>
      <c r="AT89" s="878" t="n"/>
      <c r="AU89" s="878" t="n"/>
      <c r="AV89" s="878" t="n"/>
      <c r="AW89" s="878" t="n"/>
      <c r="AX89" s="878" t="n"/>
      <c r="AY89" s="878" t="n"/>
      <c r="AZ89" s="878" t="n"/>
      <c r="BA89" s="878" t="n"/>
      <c r="BB89" s="878" t="n"/>
      <c r="BC89" s="878" t="n"/>
      <c r="BD89" s="878" t="n"/>
      <c r="BE89" s="878" t="n"/>
      <c r="BF89" s="878" t="n"/>
      <c r="BG89" s="878" t="n"/>
      <c r="BH89" s="878" t="n"/>
      <c r="BI89" s="878" t="n"/>
      <c r="BJ89" s="878" t="n"/>
      <c r="BK89" s="878" t="n"/>
      <c r="BL89" s="878" t="n"/>
      <c r="BM89" s="878" t="n"/>
      <c r="BN89" s="878" t="n"/>
      <c r="BO89" s="878" t="n"/>
      <c r="BP89" s="878" t="n"/>
      <c r="BQ89" s="878" t="n"/>
      <c r="BR89" s="878" t="n"/>
      <c r="BS89" s="878" t="n"/>
      <c r="BT89" s="878" t="n"/>
      <c r="BU89" s="878" t="n"/>
      <c r="BV89" s="878" t="n"/>
      <c r="BW89" s="878" t="n"/>
      <c r="BX89" s="878" t="n"/>
      <c r="BY89" s="878" t="n"/>
      <c r="BZ89" s="878" t="n"/>
      <c r="CA89" s="878" t="n"/>
      <c r="CB89" s="878" t="n"/>
      <c r="CC89" s="878" t="n"/>
      <c r="CD89" s="878" t="n"/>
      <c r="CE89" s="878" t="n"/>
      <c r="CF89" s="878" t="n"/>
      <c r="CG89" s="878" t="n"/>
      <c r="CH89" s="878" t="n"/>
      <c r="CI89" s="878" t="n"/>
      <c r="CJ89" s="878" t="n"/>
      <c r="CK89" s="878" t="n"/>
      <c r="CL89" s="878" t="n"/>
      <c r="CM89" s="878" t="n"/>
      <c r="CN89" s="878" t="n"/>
      <c r="CO89" s="878" t="n"/>
      <c r="CP89" s="878" t="n"/>
      <c r="CQ89" s="878" t="n"/>
      <c r="CR89" s="878" t="n"/>
      <c r="CS89" s="878" t="n"/>
      <c r="CT89" s="878" t="n"/>
      <c r="CU89" s="878" t="n"/>
      <c r="CV89" s="878" t="n"/>
      <c r="CW89" s="878" t="n"/>
      <c r="CX89" s="878" t="n"/>
      <c r="CY89" s="878" t="n"/>
      <c r="CZ89" s="878" t="n"/>
      <c r="DA89" s="878" t="n"/>
      <c r="DB89" s="878" t="n"/>
      <c r="DC89" s="878" t="n"/>
      <c r="DD89" s="878" t="n"/>
      <c r="DE89" s="878" t="n"/>
      <c r="DF89" s="878" t="n"/>
      <c r="DG89" s="878" t="n"/>
      <c r="DH89" s="878" t="n"/>
      <c r="DI89" s="878" t="n"/>
      <c r="DJ89" s="878" t="n"/>
      <c r="DK89" s="878" t="n"/>
      <c r="DL89" s="878" t="n"/>
      <c r="DM89" s="878" t="n"/>
      <c r="DN89" s="878" t="n"/>
      <c r="DO89" s="878" t="n"/>
      <c r="DP89" s="878" t="n"/>
      <c r="DQ89" s="878" t="n"/>
      <c r="DR89" s="878" t="n"/>
      <c r="DS89" s="878" t="n"/>
      <c r="DT89" s="878" t="n"/>
      <c r="DU89" s="878" t="n"/>
      <c r="DV89" s="878" t="n"/>
      <c r="DW89" s="878" t="n"/>
      <c r="DX89" s="878" t="n"/>
      <c r="DY89" s="878" t="n"/>
      <c r="DZ89" s="878" t="n"/>
      <c r="EA89" s="878" t="n"/>
      <c r="EB89" s="878" t="n"/>
      <c r="EC89" s="878" t="n"/>
      <c r="ED89" s="878" t="n"/>
      <c r="EE89" s="878" t="n"/>
      <c r="EF89" s="878" t="n"/>
      <c r="EG89" s="878" t="n"/>
      <c r="EH89" s="878" t="n"/>
      <c r="EI89" s="878" t="n"/>
      <c r="EJ89" s="878" t="n"/>
      <c r="EK89" s="878" t="n"/>
      <c r="EL89" s="878" t="n"/>
      <c r="EM89" s="878" t="n"/>
      <c r="EN89" s="878" t="n"/>
      <c r="EO89" s="878" t="n"/>
      <c r="EP89" s="878" t="n"/>
      <c r="EQ89" s="878" t="n"/>
      <c r="ER89" s="878" t="n"/>
      <c r="ES89" s="878" t="n"/>
      <c r="ET89" s="878" t="n"/>
      <c r="EU89" s="878" t="n"/>
      <c r="EV89" s="878" t="n"/>
      <c r="EW89" s="878" t="n"/>
      <c r="EX89" s="878" t="n"/>
      <c r="EY89" s="878" t="n"/>
      <c r="EZ89" s="878" t="n"/>
      <c r="FA89" s="878" t="n"/>
      <c r="FB89" s="878" t="n"/>
      <c r="FC89" s="878" t="n"/>
      <c r="FD89" s="878" t="n"/>
      <c r="FE89" s="878" t="n"/>
      <c r="FF89" s="878" t="n"/>
      <c r="FG89" s="878" t="n"/>
      <c r="FH89" s="878" t="n"/>
      <c r="FI89" s="878" t="n"/>
      <c r="FJ89" s="878" t="n"/>
      <c r="FK89" s="878" t="n"/>
      <c r="FL89" s="878" t="n"/>
      <c r="FM89" s="878" t="n"/>
      <c r="FN89" s="878" t="n"/>
      <c r="FO89" s="878" t="n"/>
      <c r="FP89" s="878" t="n"/>
      <c r="FQ89" s="878" t="n"/>
      <c r="FR89" s="878" t="n"/>
      <c r="FS89" s="878" t="n"/>
      <c r="FT89" s="878" t="n"/>
      <c r="FU89" s="878" t="n"/>
      <c r="FV89" s="878" t="n"/>
      <c r="FW89" s="878" t="n"/>
      <c r="FX89" s="878" t="n"/>
      <c r="FY89" s="878" t="n"/>
      <c r="FZ89" s="878" t="n"/>
      <c r="GA89" s="878" t="n"/>
      <c r="GB89" s="878" t="n"/>
      <c r="GC89" s="878" t="n"/>
      <c r="GD89" s="878" t="n"/>
      <c r="GE89" s="878" t="n"/>
      <c r="GF89" s="878" t="n"/>
    </row>
    <row r="90" customFormat="1" s="872">
      <c r="A90" s="57" t="n"/>
      <c r="B90" s="56" t="n"/>
      <c r="C90" s="100">
        <f>E90*$D$5</f>
        <v/>
      </c>
      <c r="D90" s="23" t="n"/>
      <c r="E90" s="100">
        <f>SUM(G90:GF90)</f>
        <v/>
      </c>
      <c r="M90" s="878" t="n"/>
      <c r="N90" s="878" t="n"/>
      <c r="O90" s="878" t="n"/>
      <c r="P90" s="878" t="n"/>
      <c r="Q90" s="878" t="n"/>
      <c r="R90" s="878" t="n"/>
      <c r="S90" s="878" t="n"/>
      <c r="T90" s="878" t="n"/>
      <c r="U90" s="878" t="n"/>
      <c r="V90" s="878" t="n"/>
      <c r="W90" s="878" t="n"/>
      <c r="X90" s="878" t="n"/>
      <c r="Y90" s="878" t="n"/>
      <c r="Z90" s="878" t="n"/>
      <c r="AA90" s="878" t="n"/>
      <c r="AB90" s="878" t="n"/>
      <c r="AC90" s="878" t="n"/>
      <c r="AD90" s="878" t="n"/>
      <c r="AE90" s="878" t="n"/>
      <c r="AF90" s="878" t="n"/>
      <c r="AG90" s="878" t="n"/>
      <c r="AH90" s="878" t="n"/>
      <c r="AI90" s="878" t="n"/>
      <c r="AJ90" s="878" t="n"/>
      <c r="AK90" s="878" t="n"/>
      <c r="AL90" s="878" t="n"/>
      <c r="AM90" s="878" t="n"/>
      <c r="AN90" s="878" t="n"/>
      <c r="AO90" s="878" t="n"/>
      <c r="AP90" s="878" t="n"/>
      <c r="AQ90" s="878" t="n"/>
      <c r="AR90" s="878" t="n"/>
      <c r="AS90" s="878" t="n"/>
      <c r="AT90" s="878" t="n"/>
      <c r="AU90" s="878" t="n"/>
      <c r="AV90" s="878" t="n"/>
      <c r="AW90" s="878" t="n"/>
      <c r="AX90" s="878" t="n"/>
      <c r="AY90" s="878" t="n"/>
      <c r="AZ90" s="878" t="n"/>
      <c r="BA90" s="878" t="n"/>
      <c r="BB90" s="878" t="n"/>
      <c r="BC90" s="878" t="n"/>
      <c r="BD90" s="878" t="n"/>
      <c r="BE90" s="878" t="n"/>
      <c r="BF90" s="878" t="n"/>
      <c r="BG90" s="878" t="n"/>
      <c r="BH90" s="878" t="n"/>
      <c r="BI90" s="878" t="n"/>
      <c r="BJ90" s="878" t="n"/>
      <c r="BK90" s="878" t="n"/>
      <c r="BL90" s="878" t="n"/>
      <c r="BM90" s="878" t="n"/>
      <c r="BN90" s="878" t="n"/>
      <c r="BO90" s="878" t="n"/>
      <c r="BP90" s="878" t="n"/>
      <c r="BQ90" s="878" t="n"/>
      <c r="BR90" s="878" t="n"/>
      <c r="BS90" s="878" t="n"/>
      <c r="BT90" s="878" t="n"/>
      <c r="BU90" s="878" t="n"/>
      <c r="BV90" s="878" t="n"/>
      <c r="BW90" s="878" t="n"/>
      <c r="BX90" s="878" t="n"/>
      <c r="BY90" s="878" t="n"/>
      <c r="BZ90" s="878" t="n"/>
      <c r="CA90" s="878" t="n"/>
      <c r="CB90" s="878" t="n"/>
      <c r="CC90" s="878" t="n"/>
      <c r="CD90" s="878" t="n"/>
      <c r="CE90" s="878" t="n"/>
      <c r="CF90" s="878" t="n"/>
      <c r="CG90" s="878" t="n"/>
      <c r="CH90" s="878" t="n"/>
      <c r="CI90" s="878" t="n"/>
      <c r="CJ90" s="878" t="n"/>
      <c r="CK90" s="878" t="n"/>
      <c r="CL90" s="878" t="n"/>
      <c r="CM90" s="878" t="n"/>
      <c r="CN90" s="878" t="n"/>
      <c r="CO90" s="878" t="n"/>
      <c r="CP90" s="878" t="n"/>
      <c r="CQ90" s="878" t="n"/>
      <c r="CR90" s="878" t="n"/>
      <c r="CS90" s="878" t="n"/>
      <c r="CT90" s="878" t="n"/>
      <c r="CU90" s="878" t="n"/>
      <c r="CV90" s="878" t="n"/>
      <c r="CW90" s="878" t="n"/>
      <c r="CX90" s="878" t="n"/>
      <c r="CY90" s="878" t="n"/>
      <c r="CZ90" s="878" t="n"/>
      <c r="DA90" s="878" t="n"/>
      <c r="DB90" s="878" t="n"/>
      <c r="DC90" s="878" t="n"/>
      <c r="DD90" s="878" t="n"/>
      <c r="DE90" s="878" t="n"/>
      <c r="DF90" s="878" t="n"/>
      <c r="DG90" s="878" t="n"/>
      <c r="DH90" s="878" t="n"/>
      <c r="DI90" s="878" t="n"/>
      <c r="DJ90" s="878" t="n"/>
      <c r="DK90" s="878" t="n"/>
      <c r="DL90" s="878" t="n"/>
      <c r="DM90" s="878" t="n"/>
      <c r="DN90" s="878" t="n"/>
      <c r="DO90" s="878" t="n"/>
      <c r="DP90" s="878" t="n"/>
      <c r="DQ90" s="878" t="n"/>
      <c r="DR90" s="878" t="n"/>
      <c r="DS90" s="878" t="n"/>
      <c r="DT90" s="878" t="n"/>
      <c r="DU90" s="878" t="n"/>
      <c r="DV90" s="878" t="n"/>
      <c r="DW90" s="878" t="n"/>
      <c r="DX90" s="878" t="n"/>
      <c r="DY90" s="878" t="n"/>
      <c r="DZ90" s="878" t="n"/>
      <c r="EA90" s="878" t="n"/>
      <c r="EB90" s="878" t="n"/>
      <c r="EC90" s="878" t="n"/>
      <c r="ED90" s="878" t="n"/>
      <c r="EE90" s="878" t="n"/>
      <c r="EF90" s="878" t="n"/>
      <c r="EG90" s="878" t="n"/>
      <c r="EH90" s="878" t="n"/>
      <c r="EI90" s="878" t="n"/>
      <c r="EJ90" s="878" t="n"/>
      <c r="EK90" s="878" t="n"/>
      <c r="EL90" s="878" t="n"/>
      <c r="EM90" s="878" t="n"/>
      <c r="EN90" s="878" t="n"/>
      <c r="EO90" s="878" t="n"/>
      <c r="EP90" s="878" t="n"/>
      <c r="EQ90" s="878" t="n"/>
      <c r="ER90" s="878" t="n"/>
      <c r="ES90" s="878" t="n"/>
      <c r="ET90" s="878" t="n"/>
      <c r="EU90" s="878" t="n"/>
      <c r="EV90" s="878" t="n"/>
      <c r="EW90" s="878" t="n"/>
      <c r="EX90" s="878" t="n"/>
      <c r="EY90" s="878" t="n"/>
      <c r="EZ90" s="878" t="n"/>
      <c r="FA90" s="878" t="n"/>
      <c r="FB90" s="878" t="n"/>
      <c r="FC90" s="878" t="n"/>
      <c r="FD90" s="878" t="n"/>
      <c r="FE90" s="878" t="n"/>
      <c r="FF90" s="878" t="n"/>
      <c r="FG90" s="878" t="n"/>
      <c r="FH90" s="878" t="n"/>
      <c r="FI90" s="878" t="n"/>
      <c r="FJ90" s="878" t="n"/>
      <c r="FK90" s="878" t="n"/>
      <c r="FL90" s="878" t="n"/>
      <c r="FM90" s="878" t="n"/>
      <c r="FN90" s="878" t="n"/>
      <c r="FO90" s="878" t="n"/>
      <c r="FP90" s="878" t="n"/>
      <c r="FQ90" s="878" t="n"/>
      <c r="FR90" s="878" t="n"/>
      <c r="FS90" s="878" t="n"/>
      <c r="FT90" s="878" t="n"/>
      <c r="FU90" s="878" t="n"/>
      <c r="FV90" s="878" t="n"/>
      <c r="FW90" s="878" t="n"/>
      <c r="FX90" s="878" t="n"/>
      <c r="FY90" s="878" t="n"/>
      <c r="FZ90" s="878" t="n"/>
      <c r="GA90" s="878" t="n"/>
      <c r="GB90" s="878" t="n"/>
      <c r="GC90" s="878" t="n"/>
      <c r="GD90" s="878" t="n"/>
      <c r="GE90" s="878" t="n"/>
      <c r="GF90" s="878" t="n"/>
    </row>
    <row r="91" customFormat="1" s="872">
      <c r="A91" s="57" t="n"/>
      <c r="B91" s="56" t="n"/>
      <c r="C91" s="55">
        <f>E91*$D$5</f>
        <v/>
      </c>
      <c r="D91" s="84" t="n"/>
      <c r="E91" s="55">
        <f>SUM(G91:GF91)</f>
        <v/>
      </c>
      <c r="M91" s="878" t="n"/>
      <c r="N91" s="878" t="n"/>
      <c r="O91" s="878" t="n"/>
      <c r="P91" s="878" t="n"/>
      <c r="Q91" s="878" t="n"/>
      <c r="R91" s="878" t="n"/>
      <c r="S91" s="878" t="n"/>
      <c r="T91" s="878" t="n"/>
      <c r="U91" s="878" t="n"/>
      <c r="V91" s="878" t="n"/>
      <c r="W91" s="878" t="n"/>
      <c r="X91" s="878" t="n"/>
      <c r="Y91" s="878" t="n"/>
      <c r="Z91" s="878" t="n"/>
      <c r="AA91" s="878" t="n"/>
      <c r="AB91" s="878" t="n"/>
      <c r="AC91" s="878" t="n"/>
      <c r="AD91" s="878" t="n"/>
      <c r="AE91" s="878" t="n"/>
      <c r="AF91" s="878" t="n"/>
      <c r="AG91" s="878" t="n"/>
      <c r="AH91" s="878" t="n"/>
      <c r="AI91" s="878" t="n"/>
      <c r="AJ91" s="878" t="n"/>
      <c r="AK91" s="878" t="n"/>
      <c r="AL91" s="878" t="n"/>
      <c r="AM91" s="878" t="n"/>
      <c r="AN91" s="878" t="n"/>
      <c r="AO91" s="878" t="n"/>
      <c r="AP91" s="878" t="n"/>
      <c r="AQ91" s="878" t="n"/>
      <c r="AR91" s="878" t="n"/>
      <c r="AS91" s="878" t="n"/>
      <c r="AT91" s="878" t="n"/>
      <c r="AU91" s="878" t="n"/>
      <c r="AV91" s="878" t="n"/>
      <c r="AW91" s="878" t="n"/>
      <c r="AX91" s="878" t="n"/>
      <c r="AY91" s="878" t="n"/>
      <c r="AZ91" s="878" t="n"/>
      <c r="BA91" s="878" t="n"/>
      <c r="BB91" s="878" t="n"/>
      <c r="BC91" s="878" t="n"/>
      <c r="BD91" s="878" t="n"/>
      <c r="BE91" s="878" t="n"/>
      <c r="BF91" s="878" t="n"/>
      <c r="BG91" s="878" t="n"/>
      <c r="BH91" s="878" t="n"/>
      <c r="BI91" s="878" t="n"/>
      <c r="BJ91" s="878" t="n"/>
      <c r="BK91" s="878" t="n"/>
      <c r="BL91" s="878" t="n"/>
      <c r="BM91" s="878" t="n"/>
      <c r="BN91" s="878" t="n"/>
      <c r="BO91" s="878" t="n"/>
      <c r="BP91" s="878" t="n"/>
      <c r="BQ91" s="878" t="n"/>
      <c r="BR91" s="878" t="n"/>
      <c r="BS91" s="878" t="n"/>
      <c r="BT91" s="878" t="n"/>
      <c r="BU91" s="878" t="n"/>
      <c r="BV91" s="878" t="n"/>
      <c r="BW91" s="878" t="n"/>
      <c r="BX91" s="878" t="n"/>
      <c r="BY91" s="878" t="n"/>
      <c r="BZ91" s="878" t="n"/>
      <c r="CA91" s="878" t="n"/>
      <c r="CB91" s="878" t="n"/>
      <c r="CC91" s="878" t="n"/>
      <c r="CD91" s="878" t="n"/>
      <c r="CE91" s="878" t="n"/>
      <c r="CF91" s="878" t="n"/>
      <c r="CG91" s="878" t="n"/>
      <c r="CH91" s="878" t="n"/>
      <c r="CI91" s="878" t="n"/>
      <c r="CJ91" s="878" t="n"/>
      <c r="CK91" s="878" t="n"/>
      <c r="CL91" s="878" t="n"/>
      <c r="CM91" s="878" t="n"/>
      <c r="CN91" s="878" t="n"/>
      <c r="CO91" s="878" t="n"/>
      <c r="CP91" s="878" t="n"/>
      <c r="CQ91" s="878" t="n"/>
      <c r="CR91" s="878" t="n"/>
      <c r="CS91" s="878" t="n"/>
      <c r="CT91" s="878" t="n"/>
      <c r="CU91" s="878" t="n"/>
      <c r="CV91" s="878" t="n"/>
      <c r="CW91" s="878" t="n"/>
      <c r="CX91" s="878" t="n"/>
      <c r="CY91" s="878" t="n"/>
      <c r="CZ91" s="878" t="n"/>
      <c r="DA91" s="878" t="n"/>
      <c r="DB91" s="878" t="n"/>
      <c r="DC91" s="878" t="n"/>
      <c r="DD91" s="878" t="n"/>
      <c r="DE91" s="878" t="n"/>
      <c r="DF91" s="878" t="n"/>
      <c r="DG91" s="878" t="n"/>
      <c r="DH91" s="878" t="n"/>
      <c r="DI91" s="878" t="n"/>
      <c r="DJ91" s="878" t="n"/>
      <c r="DK91" s="878" t="n"/>
      <c r="DL91" s="878" t="n"/>
      <c r="DM91" s="878" t="n"/>
      <c r="DN91" s="878" t="n"/>
      <c r="DO91" s="878" t="n"/>
      <c r="DP91" s="878" t="n"/>
      <c r="DQ91" s="878" t="n"/>
      <c r="DR91" s="878" t="n"/>
      <c r="DS91" s="878" t="n"/>
      <c r="DT91" s="878" t="n"/>
      <c r="DU91" s="878" t="n"/>
      <c r="DV91" s="878" t="n"/>
      <c r="DW91" s="878" t="n"/>
      <c r="DX91" s="878" t="n"/>
      <c r="DY91" s="878" t="n"/>
      <c r="DZ91" s="878" t="n"/>
      <c r="EA91" s="878" t="n"/>
      <c r="EB91" s="878" t="n"/>
      <c r="EC91" s="878" t="n"/>
      <c r="ED91" s="878" t="n"/>
      <c r="EE91" s="878" t="n"/>
      <c r="EF91" s="878" t="n"/>
      <c r="EG91" s="878" t="n"/>
      <c r="EH91" s="878" t="n"/>
      <c r="EI91" s="878" t="n"/>
      <c r="EJ91" s="878" t="n"/>
      <c r="EK91" s="878" t="n"/>
      <c r="EL91" s="878" t="n"/>
      <c r="EM91" s="878" t="n"/>
      <c r="EN91" s="878" t="n"/>
      <c r="EO91" s="878" t="n"/>
      <c r="EP91" s="878" t="n"/>
      <c r="EQ91" s="878" t="n"/>
      <c r="ER91" s="878" t="n"/>
      <c r="ES91" s="878" t="n"/>
      <c r="ET91" s="878" t="n"/>
      <c r="EU91" s="878" t="n"/>
      <c r="EV91" s="878" t="n"/>
      <c r="EW91" s="878" t="n"/>
      <c r="EX91" s="878" t="n"/>
      <c r="EY91" s="878" t="n"/>
      <c r="EZ91" s="878" t="n"/>
      <c r="FA91" s="878" t="n"/>
      <c r="FB91" s="878" t="n"/>
      <c r="FC91" s="878" t="n"/>
      <c r="FD91" s="878" t="n"/>
      <c r="FE91" s="878" t="n"/>
      <c r="FF91" s="878" t="n"/>
      <c r="FG91" s="878" t="n"/>
      <c r="FH91" s="878" t="n"/>
      <c r="FI91" s="878" t="n"/>
      <c r="FJ91" s="878" t="n"/>
      <c r="FK91" s="878" t="n"/>
      <c r="FL91" s="878" t="n"/>
      <c r="FM91" s="878" t="n"/>
      <c r="FN91" s="878" t="n"/>
      <c r="FO91" s="878" t="n"/>
      <c r="FP91" s="878" t="n"/>
      <c r="FQ91" s="878" t="n"/>
      <c r="FR91" s="878" t="n"/>
      <c r="FS91" s="878" t="n"/>
      <c r="FT91" s="878" t="n"/>
      <c r="FU91" s="878" t="n"/>
      <c r="FV91" s="878" t="n"/>
      <c r="FW91" s="878" t="n"/>
      <c r="FX91" s="878" t="n"/>
      <c r="FY91" s="878" t="n"/>
      <c r="FZ91" s="878" t="n"/>
      <c r="GA91" s="878" t="n"/>
      <c r="GB91" s="878" t="n"/>
      <c r="GC91" s="878" t="n"/>
      <c r="GD91" s="878" t="n"/>
      <c r="GE91" s="878" t="n"/>
      <c r="GF91" s="878" t="n"/>
    </row>
    <row r="92" customFormat="1" s="872">
      <c r="A92" s="57" t="n"/>
      <c r="B92" s="56" t="n"/>
      <c r="C92" s="55">
        <f>E92*$D$5</f>
        <v/>
      </c>
      <c r="D92" s="84" t="n"/>
      <c r="E92" s="100">
        <f>SUM(G92:GF92)</f>
        <v/>
      </c>
      <c r="M92" s="878" t="n"/>
      <c r="N92" s="878" t="n"/>
      <c r="O92" s="878" t="n"/>
      <c r="P92" s="878" t="n"/>
      <c r="Q92" s="878" t="n"/>
      <c r="R92" s="878" t="n"/>
      <c r="S92" s="878" t="n"/>
      <c r="T92" s="878" t="n"/>
      <c r="U92" s="878" t="n"/>
      <c r="V92" s="878" t="n"/>
      <c r="W92" s="878" t="n"/>
      <c r="X92" s="878" t="n"/>
      <c r="Y92" s="878" t="n"/>
      <c r="Z92" s="878" t="n"/>
      <c r="AA92" s="878" t="n"/>
      <c r="AB92" s="878" t="n"/>
      <c r="AC92" s="878" t="n"/>
      <c r="AD92" s="878" t="n"/>
      <c r="AE92" s="878" t="n"/>
      <c r="AF92" s="878" t="n"/>
      <c r="AG92" s="878" t="n"/>
      <c r="AH92" s="878" t="n"/>
      <c r="AI92" s="878" t="n"/>
      <c r="AJ92" s="878" t="n"/>
      <c r="AK92" s="878" t="n"/>
      <c r="AL92" s="878" t="n"/>
      <c r="AM92" s="878" t="n"/>
      <c r="AN92" s="878" t="n"/>
      <c r="AO92" s="878" t="n"/>
      <c r="AP92" s="878" t="n"/>
      <c r="AQ92" s="878" t="n"/>
      <c r="AR92" s="878" t="n"/>
      <c r="AS92" s="878" t="n"/>
      <c r="AT92" s="878" t="n"/>
      <c r="AU92" s="878" t="n"/>
      <c r="AV92" s="878" t="n"/>
      <c r="AW92" s="878" t="n"/>
      <c r="AX92" s="878" t="n"/>
      <c r="AY92" s="878" t="n"/>
      <c r="AZ92" s="878" t="n"/>
      <c r="BA92" s="878" t="n"/>
      <c r="BB92" s="878" t="n"/>
      <c r="BC92" s="878" t="n"/>
      <c r="BD92" s="878" t="n"/>
      <c r="BE92" s="878" t="n"/>
      <c r="BF92" s="878" t="n"/>
      <c r="BG92" s="878" t="n"/>
      <c r="BH92" s="878" t="n"/>
      <c r="BI92" s="878" t="n"/>
      <c r="BJ92" s="878" t="n"/>
      <c r="BK92" s="878" t="n"/>
      <c r="BL92" s="878" t="n"/>
      <c r="BM92" s="878" t="n"/>
      <c r="BN92" s="878" t="n"/>
      <c r="BO92" s="878" t="n"/>
      <c r="BP92" s="878" t="n"/>
      <c r="BQ92" s="878" t="n"/>
      <c r="BR92" s="878" t="n"/>
      <c r="BS92" s="878" t="n"/>
      <c r="BT92" s="878" t="n"/>
      <c r="BU92" s="878" t="n"/>
      <c r="BV92" s="878" t="n"/>
      <c r="BW92" s="878" t="n"/>
      <c r="BX92" s="878" t="n"/>
      <c r="BY92" s="878" t="n"/>
      <c r="BZ92" s="878" t="n"/>
      <c r="CA92" s="878" t="n"/>
      <c r="CB92" s="878" t="n"/>
      <c r="CC92" s="878" t="n"/>
      <c r="CD92" s="878" t="n"/>
      <c r="CE92" s="878" t="n"/>
      <c r="CF92" s="878" t="n"/>
      <c r="CG92" s="878" t="n"/>
      <c r="CH92" s="878" t="n"/>
      <c r="CI92" s="878" t="n"/>
      <c r="CJ92" s="878" t="n"/>
      <c r="CK92" s="878" t="n"/>
      <c r="CL92" s="878" t="n"/>
      <c r="CM92" s="878" t="n"/>
      <c r="CN92" s="878" t="n"/>
      <c r="CO92" s="878" t="n"/>
      <c r="CP92" s="878" t="n"/>
      <c r="CQ92" s="878" t="n"/>
      <c r="CR92" s="878" t="n"/>
      <c r="CS92" s="878" t="n"/>
      <c r="CT92" s="878" t="n"/>
      <c r="CU92" s="878" t="n"/>
      <c r="CV92" s="878" t="n"/>
      <c r="CW92" s="878" t="n"/>
      <c r="CX92" s="878" t="n"/>
      <c r="CY92" s="878" t="n"/>
      <c r="CZ92" s="878" t="n"/>
      <c r="DA92" s="878" t="n"/>
      <c r="DB92" s="878" t="n"/>
      <c r="DC92" s="878" t="n"/>
      <c r="DD92" s="878" t="n"/>
      <c r="DE92" s="878" t="n"/>
      <c r="DF92" s="878" t="n"/>
      <c r="DG92" s="878" t="n"/>
      <c r="DH92" s="878" t="n"/>
      <c r="DI92" s="878" t="n"/>
      <c r="DJ92" s="878" t="n"/>
      <c r="DK92" s="878" t="n"/>
      <c r="DL92" s="878" t="n"/>
      <c r="DM92" s="878" t="n"/>
      <c r="DN92" s="878" t="n"/>
      <c r="DO92" s="878" t="n"/>
      <c r="DP92" s="878" t="n"/>
      <c r="DQ92" s="878" t="n"/>
      <c r="DR92" s="878" t="n"/>
      <c r="DS92" s="878" t="n"/>
      <c r="DT92" s="878" t="n"/>
      <c r="DU92" s="878" t="n"/>
      <c r="DV92" s="878" t="n"/>
      <c r="DW92" s="878" t="n"/>
      <c r="DX92" s="878" t="n"/>
      <c r="DY92" s="878" t="n"/>
      <c r="DZ92" s="878" t="n"/>
      <c r="EA92" s="878" t="n"/>
      <c r="EB92" s="878" t="n"/>
      <c r="EC92" s="878" t="n"/>
      <c r="ED92" s="878" t="n"/>
      <c r="EE92" s="878" t="n"/>
      <c r="EF92" s="878" t="n"/>
      <c r="EG92" s="878" t="n"/>
      <c r="EH92" s="878" t="n"/>
      <c r="EI92" s="878" t="n"/>
      <c r="EJ92" s="878" t="n"/>
      <c r="EK92" s="878" t="n"/>
      <c r="EL92" s="878" t="n"/>
      <c r="EM92" s="878" t="n"/>
      <c r="EN92" s="878" t="n"/>
      <c r="EO92" s="878" t="n"/>
      <c r="EP92" s="878" t="n"/>
      <c r="EQ92" s="878" t="n"/>
      <c r="ER92" s="878" t="n"/>
      <c r="ES92" s="878" t="n"/>
      <c r="ET92" s="878" t="n"/>
      <c r="EU92" s="878" t="n"/>
      <c r="EV92" s="878" t="n"/>
      <c r="EW92" s="878" t="n"/>
      <c r="EX92" s="878" t="n"/>
      <c r="EY92" s="878" t="n"/>
      <c r="EZ92" s="878" t="n"/>
      <c r="FA92" s="878" t="n"/>
      <c r="FB92" s="878" t="n"/>
      <c r="FC92" s="878" t="n"/>
      <c r="FD92" s="878" t="n"/>
      <c r="FE92" s="878" t="n"/>
      <c r="FF92" s="878" t="n"/>
      <c r="FG92" s="878" t="n"/>
      <c r="FH92" s="878" t="n"/>
      <c r="FI92" s="878" t="n"/>
      <c r="FJ92" s="878" t="n"/>
      <c r="FK92" s="878" t="n"/>
      <c r="FL92" s="878" t="n"/>
      <c r="FM92" s="878" t="n"/>
      <c r="FN92" s="878" t="n"/>
      <c r="FO92" s="878" t="n"/>
      <c r="FP92" s="878" t="n"/>
      <c r="FQ92" s="878" t="n"/>
      <c r="FR92" s="878" t="n"/>
      <c r="FS92" s="878" t="n"/>
      <c r="FT92" s="878" t="n"/>
      <c r="FU92" s="878" t="n"/>
      <c r="FV92" s="878" t="n"/>
      <c r="FW92" s="878" t="n"/>
      <c r="FX92" s="878" t="n"/>
      <c r="FY92" s="878" t="n"/>
      <c r="FZ92" s="878" t="n"/>
      <c r="GA92" s="878" t="n"/>
      <c r="GB92" s="878" t="n"/>
      <c r="GC92" s="878" t="n"/>
      <c r="GD92" s="878" t="n"/>
      <c r="GE92" s="878" t="n"/>
      <c r="GF92" s="878" t="n"/>
    </row>
    <row r="93" customFormat="1" s="872">
      <c r="A93" s="57" t="n"/>
      <c r="B93" s="56" t="n"/>
      <c r="C93" s="100">
        <f>E93*$D$5</f>
        <v/>
      </c>
      <c r="D93" s="84" t="n"/>
      <c r="E93" s="100">
        <f>SUM(G93:GF93)</f>
        <v/>
      </c>
      <c r="M93" s="878" t="n"/>
      <c r="N93" s="878" t="n"/>
      <c r="O93" s="878" t="n"/>
      <c r="P93" s="878" t="n"/>
      <c r="Q93" s="878" t="n"/>
      <c r="R93" s="878" t="n"/>
      <c r="S93" s="878" t="n"/>
      <c r="T93" s="878" t="n"/>
      <c r="U93" s="878" t="n"/>
      <c r="V93" s="878" t="n"/>
      <c r="W93" s="878" t="n"/>
      <c r="X93" s="878" t="n"/>
      <c r="Y93" s="878" t="n"/>
      <c r="Z93" s="878" t="n"/>
      <c r="AA93" s="878" t="n"/>
      <c r="AB93" s="878" t="n"/>
      <c r="AC93" s="878" t="n"/>
      <c r="AD93" s="878" t="n"/>
      <c r="AE93" s="878" t="n"/>
      <c r="AF93" s="878" t="n"/>
      <c r="AG93" s="878" t="n"/>
      <c r="AH93" s="878" t="n"/>
      <c r="AI93" s="878" t="n"/>
      <c r="AJ93" s="878" t="n"/>
      <c r="AK93" s="878" t="n"/>
      <c r="AL93" s="878" t="n"/>
      <c r="AM93" s="878" t="n"/>
      <c r="AN93" s="878" t="n"/>
      <c r="AO93" s="878" t="n"/>
      <c r="AP93" s="878" t="n"/>
      <c r="AQ93" s="878" t="n"/>
      <c r="AR93" s="878" t="n"/>
      <c r="AS93" s="878" t="n"/>
      <c r="AT93" s="878" t="n"/>
      <c r="AU93" s="878" t="n"/>
      <c r="AV93" s="878" t="n"/>
      <c r="AW93" s="878" t="n"/>
      <c r="AX93" s="878" t="n"/>
      <c r="AY93" s="878" t="n"/>
      <c r="AZ93" s="878" t="n"/>
      <c r="BA93" s="878" t="n"/>
      <c r="BB93" s="878" t="n"/>
      <c r="BC93" s="878" t="n"/>
      <c r="BD93" s="878" t="n"/>
      <c r="BE93" s="878" t="n"/>
      <c r="BF93" s="878" t="n"/>
      <c r="BG93" s="878" t="n"/>
      <c r="BH93" s="878" t="n"/>
      <c r="BI93" s="878" t="n"/>
      <c r="BJ93" s="878" t="n"/>
      <c r="BK93" s="878" t="n"/>
      <c r="BL93" s="878" t="n"/>
      <c r="BM93" s="878" t="n"/>
      <c r="BN93" s="878" t="n"/>
      <c r="BO93" s="878" t="n"/>
      <c r="BP93" s="878" t="n"/>
      <c r="BQ93" s="878" t="n"/>
      <c r="BR93" s="878" t="n"/>
      <c r="BS93" s="878" t="n"/>
      <c r="BT93" s="878" t="n"/>
      <c r="BU93" s="878" t="n"/>
      <c r="BV93" s="878" t="n"/>
      <c r="BW93" s="878" t="n"/>
      <c r="BX93" s="878" t="n"/>
      <c r="BY93" s="878" t="n"/>
      <c r="BZ93" s="878" t="n"/>
      <c r="CA93" s="878" t="n"/>
      <c r="CB93" s="878" t="n"/>
      <c r="CC93" s="878" t="n"/>
      <c r="CD93" s="878" t="n"/>
      <c r="CE93" s="878" t="n"/>
      <c r="CF93" s="878" t="n"/>
      <c r="CG93" s="878" t="n"/>
      <c r="CH93" s="878" t="n"/>
      <c r="CI93" s="878" t="n"/>
      <c r="CJ93" s="878" t="n"/>
      <c r="CK93" s="878" t="n"/>
      <c r="CL93" s="878" t="n"/>
      <c r="CM93" s="878" t="n"/>
      <c r="CN93" s="878" t="n"/>
      <c r="CO93" s="878" t="n"/>
      <c r="CP93" s="878" t="n"/>
      <c r="CQ93" s="878" t="n"/>
      <c r="CR93" s="878" t="n"/>
      <c r="CS93" s="878" t="n"/>
      <c r="CT93" s="878" t="n"/>
      <c r="CU93" s="878" t="n"/>
      <c r="CV93" s="878" t="n"/>
      <c r="CW93" s="878" t="n"/>
      <c r="CX93" s="878" t="n"/>
      <c r="CY93" s="878" t="n"/>
      <c r="CZ93" s="878" t="n"/>
      <c r="DA93" s="878" t="n"/>
      <c r="DB93" s="878" t="n"/>
      <c r="DC93" s="878" t="n"/>
      <c r="DD93" s="878" t="n"/>
      <c r="DE93" s="878" t="n"/>
      <c r="DF93" s="878" t="n"/>
      <c r="DG93" s="878" t="n"/>
      <c r="DH93" s="878" t="n"/>
      <c r="DI93" s="878" t="n"/>
      <c r="DJ93" s="878" t="n"/>
      <c r="DK93" s="878" t="n"/>
      <c r="DL93" s="878" t="n"/>
      <c r="DM93" s="878" t="n"/>
      <c r="DN93" s="878" t="n"/>
      <c r="DO93" s="878" t="n"/>
      <c r="DP93" s="878" t="n"/>
      <c r="DQ93" s="878" t="n"/>
      <c r="DR93" s="878" t="n"/>
      <c r="DS93" s="878" t="n"/>
      <c r="DT93" s="878" t="n"/>
      <c r="DU93" s="878" t="n"/>
      <c r="DV93" s="878" t="n"/>
      <c r="DW93" s="878" t="n"/>
      <c r="DX93" s="878" t="n"/>
      <c r="DY93" s="878" t="n"/>
      <c r="DZ93" s="878" t="n"/>
      <c r="EA93" s="878" t="n"/>
      <c r="EB93" s="878" t="n"/>
      <c r="EC93" s="878" t="n"/>
      <c r="ED93" s="878" t="n"/>
      <c r="EE93" s="878" t="n"/>
      <c r="EF93" s="878" t="n"/>
      <c r="EG93" s="878" t="n"/>
      <c r="EH93" s="878" t="n"/>
      <c r="EI93" s="878" t="n"/>
      <c r="EJ93" s="878" t="n"/>
      <c r="EK93" s="878" t="n"/>
      <c r="EL93" s="878" t="n"/>
      <c r="EM93" s="878" t="n"/>
      <c r="EN93" s="878" t="n"/>
      <c r="EO93" s="878" t="n"/>
      <c r="EP93" s="878" t="n"/>
      <c r="EQ93" s="878" t="n"/>
      <c r="ER93" s="878" t="n"/>
      <c r="ES93" s="878" t="n"/>
      <c r="ET93" s="878" t="n"/>
      <c r="EU93" s="878" t="n"/>
      <c r="EV93" s="878" t="n"/>
      <c r="EW93" s="878" t="n"/>
      <c r="EX93" s="878" t="n"/>
      <c r="EY93" s="878" t="n"/>
      <c r="EZ93" s="878" t="n"/>
      <c r="FA93" s="878" t="n"/>
      <c r="FB93" s="878" t="n"/>
      <c r="FC93" s="878" t="n"/>
      <c r="FD93" s="878" t="n"/>
      <c r="FE93" s="878" t="n"/>
      <c r="FF93" s="878" t="n"/>
      <c r="FG93" s="878" t="n"/>
      <c r="FH93" s="878" t="n"/>
      <c r="FI93" s="878" t="n"/>
      <c r="FJ93" s="878" t="n"/>
      <c r="FK93" s="878" t="n"/>
      <c r="FL93" s="878" t="n"/>
      <c r="FM93" s="878" t="n"/>
      <c r="FN93" s="878" t="n"/>
      <c r="FO93" s="878" t="n"/>
      <c r="FP93" s="878" t="n"/>
      <c r="FQ93" s="878" t="n"/>
      <c r="FR93" s="878" t="n"/>
      <c r="FS93" s="878" t="n"/>
      <c r="FT93" s="878" t="n"/>
      <c r="FU93" s="878" t="n"/>
      <c r="FV93" s="878" t="n"/>
      <c r="FW93" s="878" t="n"/>
      <c r="FX93" s="878" t="n"/>
      <c r="FY93" s="878" t="n"/>
      <c r="FZ93" s="878" t="n"/>
      <c r="GA93" s="878" t="n"/>
      <c r="GB93" s="878" t="n"/>
      <c r="GC93" s="878" t="n"/>
      <c r="GD93" s="878" t="n"/>
      <c r="GE93" s="878" t="n"/>
      <c r="GF93" s="878" t="n"/>
    </row>
    <row r="94" customFormat="1" s="872">
      <c r="A94" s="57" t="n"/>
      <c r="B94" s="56" t="n"/>
      <c r="C94" s="55">
        <f>E94*$D$5</f>
        <v/>
      </c>
      <c r="D94" s="84" t="n"/>
      <c r="E94" s="100">
        <f>SUM(G94:GF94)</f>
        <v/>
      </c>
      <c r="M94" s="878" t="n"/>
      <c r="N94" s="878" t="n"/>
      <c r="O94" s="878" t="n"/>
      <c r="P94" s="878" t="n"/>
      <c r="Q94" s="878" t="n"/>
      <c r="R94" s="878" t="n"/>
      <c r="S94" s="878" t="n"/>
      <c r="T94" s="878" t="n"/>
      <c r="U94" s="878" t="n"/>
      <c r="V94" s="878" t="n"/>
      <c r="W94" s="878" t="n"/>
      <c r="X94" s="878" t="n"/>
      <c r="Y94" s="878" t="n"/>
      <c r="Z94" s="878" t="n"/>
      <c r="AA94" s="878" t="n"/>
      <c r="AB94" s="878" t="n"/>
      <c r="AC94" s="878" t="n"/>
      <c r="AD94" s="878" t="n"/>
      <c r="AE94" s="878" t="n"/>
      <c r="AF94" s="878" t="n"/>
      <c r="AG94" s="878" t="n"/>
      <c r="AH94" s="878" t="n"/>
      <c r="AI94" s="878" t="n"/>
      <c r="AJ94" s="878" t="n"/>
      <c r="AK94" s="878" t="n"/>
      <c r="AL94" s="878" t="n"/>
      <c r="AM94" s="878" t="n"/>
      <c r="AN94" s="878" t="n"/>
      <c r="AO94" s="878" t="n"/>
      <c r="AP94" s="878" t="n"/>
      <c r="AQ94" s="878" t="n"/>
      <c r="AR94" s="878" t="n"/>
      <c r="AS94" s="878" t="n"/>
      <c r="AT94" s="878" t="n"/>
      <c r="AU94" s="878" t="n"/>
      <c r="AV94" s="878" t="n"/>
      <c r="AW94" s="878" t="n"/>
      <c r="AX94" s="878" t="n"/>
      <c r="AY94" s="878" t="n"/>
      <c r="AZ94" s="878" t="n"/>
      <c r="BA94" s="878" t="n"/>
      <c r="BB94" s="878" t="n"/>
      <c r="BC94" s="878" t="n"/>
      <c r="BD94" s="878" t="n"/>
      <c r="BE94" s="878" t="n"/>
      <c r="BF94" s="878" t="n"/>
      <c r="BG94" s="878" t="n"/>
      <c r="BH94" s="878" t="n"/>
      <c r="BI94" s="878" t="n"/>
      <c r="BJ94" s="878" t="n"/>
      <c r="BK94" s="878" t="n"/>
      <c r="BL94" s="878" t="n"/>
      <c r="BM94" s="878" t="n"/>
      <c r="BN94" s="878" t="n"/>
      <c r="BO94" s="878" t="n"/>
      <c r="BP94" s="878" t="n"/>
      <c r="BQ94" s="878" t="n"/>
      <c r="BR94" s="878" t="n"/>
      <c r="BS94" s="878" t="n"/>
      <c r="BT94" s="878" t="n"/>
      <c r="BU94" s="878" t="n"/>
      <c r="BV94" s="878" t="n"/>
      <c r="BW94" s="878" t="n"/>
      <c r="BX94" s="878" t="n"/>
      <c r="BY94" s="878" t="n"/>
      <c r="BZ94" s="878" t="n"/>
      <c r="CA94" s="878" t="n"/>
      <c r="CB94" s="878" t="n"/>
      <c r="CC94" s="878" t="n"/>
      <c r="CD94" s="878" t="n"/>
      <c r="CE94" s="878" t="n"/>
      <c r="CF94" s="878" t="n"/>
      <c r="CG94" s="878" t="n"/>
      <c r="CH94" s="878" t="n"/>
      <c r="CI94" s="878" t="n"/>
      <c r="CJ94" s="878" t="n"/>
      <c r="CK94" s="878" t="n"/>
      <c r="CL94" s="878" t="n"/>
      <c r="CM94" s="878" t="n"/>
      <c r="CN94" s="878" t="n"/>
      <c r="CO94" s="878" t="n"/>
      <c r="CP94" s="878" t="n"/>
      <c r="CQ94" s="878" t="n"/>
      <c r="CR94" s="878" t="n"/>
      <c r="CS94" s="878" t="n"/>
      <c r="CT94" s="878" t="n"/>
      <c r="CU94" s="878" t="n"/>
      <c r="CV94" s="878" t="n"/>
      <c r="CW94" s="878" t="n"/>
      <c r="CX94" s="878" t="n"/>
      <c r="CY94" s="878" t="n"/>
      <c r="CZ94" s="878" t="n"/>
      <c r="DA94" s="878" t="n"/>
      <c r="DB94" s="878" t="n"/>
      <c r="DC94" s="878" t="n"/>
      <c r="DD94" s="878" t="n"/>
      <c r="DE94" s="878" t="n"/>
      <c r="DF94" s="878" t="n"/>
      <c r="DG94" s="878" t="n"/>
      <c r="DH94" s="878" t="n"/>
      <c r="DI94" s="878" t="n"/>
      <c r="DJ94" s="878" t="n"/>
      <c r="DK94" s="878" t="n"/>
      <c r="DL94" s="878" t="n"/>
      <c r="DM94" s="878" t="n"/>
      <c r="DN94" s="878" t="n"/>
      <c r="DO94" s="878" t="n"/>
      <c r="DP94" s="878" t="n"/>
      <c r="DQ94" s="878" t="n"/>
      <c r="DR94" s="878" t="n"/>
      <c r="DS94" s="878" t="n"/>
      <c r="DT94" s="878" t="n"/>
      <c r="DU94" s="878" t="n"/>
      <c r="DV94" s="878" t="n"/>
      <c r="DW94" s="878" t="n"/>
      <c r="DX94" s="878" t="n"/>
      <c r="DY94" s="878" t="n"/>
      <c r="DZ94" s="878" t="n"/>
      <c r="EA94" s="878" t="n"/>
      <c r="EB94" s="878" t="n"/>
      <c r="EC94" s="878" t="n"/>
      <c r="ED94" s="878" t="n"/>
      <c r="EE94" s="878" t="n"/>
      <c r="EF94" s="878" t="n"/>
      <c r="EG94" s="878" t="n"/>
      <c r="EH94" s="878" t="n"/>
      <c r="EI94" s="878" t="n"/>
      <c r="EJ94" s="878" t="n"/>
      <c r="EK94" s="878" t="n"/>
      <c r="EL94" s="878" t="n"/>
      <c r="EM94" s="878" t="n"/>
      <c r="EN94" s="878" t="n"/>
      <c r="EO94" s="878" t="n"/>
      <c r="EP94" s="878" t="n"/>
      <c r="EQ94" s="878" t="n"/>
      <c r="ER94" s="878" t="n"/>
      <c r="ES94" s="878" t="n"/>
      <c r="ET94" s="878" t="n"/>
      <c r="EU94" s="878" t="n"/>
      <c r="EV94" s="878" t="n"/>
      <c r="EW94" s="878" t="n"/>
      <c r="EX94" s="878" t="n"/>
      <c r="EY94" s="878" t="n"/>
      <c r="EZ94" s="878" t="n"/>
      <c r="FA94" s="878" t="n"/>
      <c r="FB94" s="878" t="n"/>
      <c r="FC94" s="878" t="n"/>
      <c r="FD94" s="878" t="n"/>
      <c r="FE94" s="878" t="n"/>
      <c r="FF94" s="878" t="n"/>
      <c r="FG94" s="878" t="n"/>
      <c r="FH94" s="878" t="n"/>
      <c r="FI94" s="878" t="n"/>
      <c r="FJ94" s="878" t="n"/>
      <c r="FK94" s="878" t="n"/>
      <c r="FL94" s="878" t="n"/>
      <c r="FM94" s="878" t="n"/>
      <c r="FN94" s="878" t="n"/>
      <c r="FO94" s="878" t="n"/>
      <c r="FP94" s="878" t="n"/>
      <c r="FQ94" s="878" t="n"/>
      <c r="FR94" s="878" t="n"/>
      <c r="FS94" s="878" t="n"/>
      <c r="FT94" s="878" t="n"/>
      <c r="FU94" s="878" t="n"/>
      <c r="FV94" s="878" t="n"/>
      <c r="FW94" s="878" t="n"/>
      <c r="FX94" s="878" t="n"/>
      <c r="FY94" s="878" t="n"/>
      <c r="FZ94" s="878" t="n"/>
      <c r="GA94" s="878" t="n"/>
      <c r="GB94" s="878" t="n"/>
      <c r="GC94" s="878" t="n"/>
      <c r="GD94" s="878" t="n"/>
      <c r="GE94" s="878" t="n"/>
      <c r="GF94" s="878" t="n"/>
    </row>
    <row r="95" customFormat="1" s="872">
      <c r="A95" s="57" t="n"/>
      <c r="B95" s="56" t="n"/>
      <c r="C95" s="100">
        <f>E95*$D$5</f>
        <v/>
      </c>
      <c r="D95" s="84" t="n"/>
      <c r="E95" s="100">
        <f>SUM(G95:GF95)</f>
        <v/>
      </c>
      <c r="M95" s="878" t="n"/>
      <c r="N95" s="878" t="n"/>
      <c r="O95" s="878" t="n"/>
      <c r="P95" s="878" t="n"/>
      <c r="Q95" s="878" t="n"/>
      <c r="R95" s="878" t="n"/>
      <c r="S95" s="878" t="n"/>
      <c r="T95" s="878" t="n"/>
      <c r="U95" s="878" t="n"/>
      <c r="V95" s="878" t="n"/>
      <c r="W95" s="878" t="n"/>
      <c r="X95" s="878" t="n"/>
      <c r="Y95" s="878" t="n"/>
      <c r="Z95" s="878" t="n"/>
      <c r="AA95" s="878" t="n"/>
      <c r="AB95" s="878" t="n"/>
      <c r="AC95" s="878" t="n"/>
      <c r="AD95" s="878" t="n"/>
      <c r="AE95" s="878" t="n"/>
      <c r="AF95" s="878" t="n"/>
      <c r="AG95" s="878" t="n"/>
      <c r="AH95" s="878" t="n"/>
      <c r="AI95" s="878" t="n"/>
      <c r="AJ95" s="878" t="n"/>
      <c r="AK95" s="878" t="n"/>
      <c r="AL95" s="878" t="n"/>
      <c r="AM95" s="878" t="n"/>
      <c r="AN95" s="878" t="n"/>
      <c r="AO95" s="878" t="n"/>
      <c r="AP95" s="878" t="n"/>
      <c r="AQ95" s="878" t="n"/>
      <c r="AR95" s="878" t="n"/>
      <c r="AS95" s="878" t="n"/>
      <c r="AT95" s="878" t="n"/>
      <c r="AU95" s="878" t="n"/>
      <c r="AV95" s="878" t="n"/>
      <c r="AW95" s="878" t="n"/>
      <c r="AX95" s="878" t="n"/>
      <c r="AY95" s="878" t="n"/>
      <c r="AZ95" s="878" t="n"/>
      <c r="BA95" s="878" t="n"/>
      <c r="BB95" s="878" t="n"/>
      <c r="BC95" s="878" t="n"/>
      <c r="BD95" s="878" t="n"/>
      <c r="BE95" s="878" t="n"/>
      <c r="BF95" s="878" t="n"/>
      <c r="BG95" s="878" t="n"/>
      <c r="BH95" s="878" t="n"/>
      <c r="BI95" s="878" t="n"/>
      <c r="BJ95" s="878" t="n"/>
      <c r="BK95" s="878" t="n"/>
      <c r="BL95" s="878" t="n"/>
      <c r="BM95" s="878" t="n"/>
      <c r="BN95" s="878" t="n"/>
      <c r="BO95" s="878" t="n"/>
      <c r="BP95" s="878" t="n"/>
      <c r="BQ95" s="878" t="n"/>
      <c r="BR95" s="878" t="n"/>
      <c r="BS95" s="878" t="n"/>
      <c r="BT95" s="878" t="n"/>
      <c r="BU95" s="878" t="n"/>
      <c r="BV95" s="878" t="n"/>
      <c r="BW95" s="878" t="n"/>
      <c r="BX95" s="878" t="n"/>
      <c r="BY95" s="878" t="n"/>
      <c r="BZ95" s="878" t="n"/>
      <c r="CA95" s="878" t="n"/>
      <c r="CB95" s="878" t="n"/>
      <c r="CC95" s="878" t="n"/>
      <c r="CD95" s="878" t="n"/>
      <c r="CE95" s="878" t="n"/>
      <c r="CF95" s="878" t="n"/>
      <c r="CG95" s="878" t="n"/>
      <c r="CH95" s="878" t="n"/>
      <c r="CI95" s="878" t="n"/>
      <c r="CJ95" s="878" t="n"/>
      <c r="CK95" s="878" t="n"/>
      <c r="CL95" s="878" t="n"/>
      <c r="CM95" s="878" t="n"/>
      <c r="CN95" s="878" t="n"/>
      <c r="CO95" s="878" t="n"/>
      <c r="CP95" s="878" t="n"/>
      <c r="CQ95" s="878" t="n"/>
      <c r="CR95" s="878" t="n"/>
      <c r="CS95" s="878" t="n"/>
      <c r="CT95" s="878" t="n"/>
      <c r="CU95" s="878" t="n"/>
      <c r="CV95" s="878" t="n"/>
      <c r="CW95" s="878" t="n"/>
      <c r="CX95" s="878" t="n"/>
      <c r="CY95" s="878" t="n"/>
      <c r="CZ95" s="878" t="n"/>
      <c r="DA95" s="878" t="n"/>
      <c r="DB95" s="878" t="n"/>
      <c r="DC95" s="878" t="n"/>
      <c r="DD95" s="878" t="n"/>
      <c r="DE95" s="878" t="n"/>
      <c r="DF95" s="878" t="n"/>
      <c r="DG95" s="878" t="n"/>
      <c r="DH95" s="878" t="n"/>
      <c r="DI95" s="878" t="n"/>
      <c r="DJ95" s="878" t="n"/>
      <c r="DK95" s="878" t="n"/>
      <c r="DL95" s="878" t="n"/>
      <c r="DM95" s="878" t="n"/>
      <c r="DN95" s="878" t="n"/>
      <c r="DO95" s="878" t="n"/>
      <c r="DP95" s="878" t="n"/>
      <c r="DQ95" s="878" t="n"/>
      <c r="DR95" s="878" t="n"/>
      <c r="DS95" s="878" t="n"/>
      <c r="DT95" s="878" t="n"/>
      <c r="DU95" s="878" t="n"/>
      <c r="DV95" s="878" t="n"/>
      <c r="DW95" s="878" t="n"/>
      <c r="DX95" s="878" t="n"/>
      <c r="DY95" s="878" t="n"/>
      <c r="DZ95" s="878" t="n"/>
      <c r="EA95" s="878" t="n"/>
      <c r="EB95" s="878" t="n"/>
      <c r="EC95" s="878" t="n"/>
      <c r="ED95" s="878" t="n"/>
      <c r="EE95" s="878" t="n"/>
      <c r="EF95" s="878" t="n"/>
      <c r="EG95" s="878" t="n"/>
      <c r="EH95" s="878" t="n"/>
      <c r="EI95" s="878" t="n"/>
      <c r="EJ95" s="878" t="n"/>
      <c r="EK95" s="878" t="n"/>
      <c r="EL95" s="878" t="n"/>
      <c r="EM95" s="878" t="n"/>
      <c r="EN95" s="878" t="n"/>
      <c r="EO95" s="878" t="n"/>
      <c r="EP95" s="878" t="n"/>
      <c r="EQ95" s="878" t="n"/>
      <c r="ER95" s="878" t="n"/>
      <c r="ES95" s="878" t="n"/>
      <c r="ET95" s="878" t="n"/>
      <c r="EU95" s="878" t="n"/>
      <c r="EV95" s="878" t="n"/>
      <c r="EW95" s="878" t="n"/>
      <c r="EX95" s="878" t="n"/>
      <c r="EY95" s="878" t="n"/>
      <c r="EZ95" s="878" t="n"/>
      <c r="FA95" s="878" t="n"/>
      <c r="FB95" s="878" t="n"/>
      <c r="FC95" s="878" t="n"/>
      <c r="FD95" s="878" t="n"/>
      <c r="FE95" s="878" t="n"/>
      <c r="FF95" s="878" t="n"/>
      <c r="FG95" s="878" t="n"/>
      <c r="FH95" s="878" t="n"/>
      <c r="FI95" s="878" t="n"/>
      <c r="FJ95" s="878" t="n"/>
      <c r="FK95" s="878" t="n"/>
      <c r="FL95" s="878" t="n"/>
      <c r="FM95" s="878" t="n"/>
      <c r="FN95" s="878" t="n"/>
      <c r="FO95" s="878" t="n"/>
      <c r="FP95" s="878" t="n"/>
      <c r="FQ95" s="878" t="n"/>
      <c r="FR95" s="878" t="n"/>
      <c r="FS95" s="878" t="n"/>
      <c r="FT95" s="878" t="n"/>
      <c r="FU95" s="878" t="n"/>
      <c r="FV95" s="878" t="n"/>
      <c r="FW95" s="878" t="n"/>
      <c r="FX95" s="878" t="n"/>
      <c r="FY95" s="878" t="n"/>
      <c r="FZ95" s="878" t="n"/>
      <c r="GA95" s="878" t="n"/>
      <c r="GB95" s="878" t="n"/>
      <c r="GC95" s="878" t="n"/>
      <c r="GD95" s="878" t="n"/>
      <c r="GE95" s="878" t="n"/>
      <c r="GF95" s="878" t="n"/>
    </row>
    <row r="96" customFormat="1" s="872">
      <c r="A96" s="57" t="n"/>
      <c r="B96" s="56" t="n"/>
      <c r="C96" s="55">
        <f>E96*$D$5</f>
        <v/>
      </c>
      <c r="D96" s="84" t="n"/>
      <c r="E96" s="100">
        <f>SUM(G96:GF96)</f>
        <v/>
      </c>
      <c r="M96" s="878" t="n"/>
      <c r="N96" s="878" t="n"/>
      <c r="O96" s="878" t="n"/>
      <c r="P96" s="878" t="n"/>
      <c r="Q96" s="878" t="n"/>
      <c r="R96" s="878" t="n"/>
      <c r="S96" s="878" t="n"/>
      <c r="T96" s="878" t="n"/>
      <c r="U96" s="878" t="n"/>
      <c r="V96" s="878" t="n"/>
      <c r="W96" s="878" t="n"/>
      <c r="X96" s="878" t="n"/>
      <c r="Y96" s="878" t="n"/>
      <c r="Z96" s="878" t="n"/>
      <c r="AA96" s="878" t="n"/>
      <c r="AB96" s="878" t="n"/>
      <c r="AC96" s="878" t="n"/>
      <c r="AD96" s="878" t="n"/>
      <c r="AE96" s="878" t="n"/>
      <c r="AF96" s="878" t="n"/>
      <c r="AG96" s="878" t="n"/>
      <c r="AH96" s="878" t="n"/>
      <c r="AI96" s="878" t="n"/>
      <c r="AJ96" s="878" t="n"/>
      <c r="AK96" s="878" t="n"/>
      <c r="AL96" s="878" t="n"/>
      <c r="AM96" s="878" t="n"/>
      <c r="AN96" s="878" t="n"/>
      <c r="AO96" s="878" t="n"/>
      <c r="AP96" s="878" t="n"/>
      <c r="AQ96" s="878" t="n"/>
      <c r="AR96" s="878" t="n"/>
      <c r="AS96" s="878" t="n"/>
      <c r="AT96" s="878" t="n"/>
      <c r="AU96" s="878" t="n"/>
      <c r="AV96" s="878" t="n"/>
      <c r="AW96" s="878" t="n"/>
      <c r="AX96" s="878" t="n"/>
      <c r="AY96" s="878" t="n"/>
      <c r="AZ96" s="878" t="n"/>
      <c r="BA96" s="878" t="n"/>
      <c r="BB96" s="878" t="n"/>
      <c r="BC96" s="878" t="n"/>
      <c r="BD96" s="878" t="n"/>
      <c r="BE96" s="878" t="n"/>
      <c r="BF96" s="878" t="n"/>
      <c r="BG96" s="878" t="n"/>
      <c r="BH96" s="878" t="n"/>
      <c r="BI96" s="878" t="n"/>
      <c r="BJ96" s="878" t="n"/>
      <c r="BK96" s="878" t="n"/>
      <c r="BL96" s="878" t="n"/>
      <c r="BM96" s="878" t="n"/>
      <c r="BN96" s="878" t="n"/>
      <c r="BO96" s="878" t="n"/>
      <c r="BP96" s="878" t="n"/>
      <c r="BQ96" s="878" t="n"/>
      <c r="BR96" s="878" t="n"/>
      <c r="BS96" s="878" t="n"/>
      <c r="BT96" s="878" t="n"/>
      <c r="BU96" s="878" t="n"/>
      <c r="BV96" s="878" t="n"/>
      <c r="BW96" s="878" t="n"/>
      <c r="BX96" s="878" t="n"/>
      <c r="BY96" s="878" t="n"/>
      <c r="BZ96" s="878" t="n"/>
      <c r="CA96" s="878" t="n"/>
      <c r="CB96" s="878" t="n"/>
      <c r="CC96" s="878" t="n"/>
      <c r="CD96" s="878" t="n"/>
      <c r="CE96" s="878" t="n"/>
      <c r="CF96" s="878" t="n"/>
      <c r="CG96" s="878" t="n"/>
      <c r="CH96" s="878" t="n"/>
      <c r="CI96" s="878" t="n"/>
      <c r="CJ96" s="878" t="n"/>
      <c r="CK96" s="878" t="n"/>
      <c r="CL96" s="878" t="n"/>
      <c r="CM96" s="878" t="n"/>
      <c r="CN96" s="878" t="n"/>
      <c r="CO96" s="878" t="n"/>
      <c r="CP96" s="878" t="n"/>
      <c r="CQ96" s="878" t="n"/>
      <c r="CR96" s="878" t="n"/>
      <c r="CS96" s="878" t="n"/>
      <c r="CT96" s="878" t="n"/>
      <c r="CU96" s="878" t="n"/>
      <c r="CV96" s="878" t="n"/>
      <c r="CW96" s="878" t="n"/>
      <c r="CX96" s="878" t="n"/>
      <c r="CY96" s="878" t="n"/>
      <c r="CZ96" s="878" t="n"/>
      <c r="DA96" s="878" t="n"/>
      <c r="DB96" s="878" t="n"/>
      <c r="DC96" s="878" t="n"/>
      <c r="DD96" s="878" t="n"/>
      <c r="DE96" s="878" t="n"/>
      <c r="DF96" s="878" t="n"/>
      <c r="DG96" s="878" t="n"/>
      <c r="DH96" s="878" t="n"/>
      <c r="DI96" s="878" t="n"/>
      <c r="DJ96" s="878" t="n"/>
      <c r="DK96" s="878" t="n"/>
      <c r="DL96" s="878" t="n"/>
      <c r="DM96" s="878" t="n"/>
      <c r="DN96" s="878" t="n"/>
      <c r="DO96" s="878" t="n"/>
      <c r="DP96" s="878" t="n"/>
      <c r="DQ96" s="878" t="n"/>
      <c r="DR96" s="878" t="n"/>
      <c r="DS96" s="878" t="n"/>
      <c r="DT96" s="878" t="n"/>
      <c r="DU96" s="878" t="n"/>
      <c r="DV96" s="878" t="n"/>
      <c r="DW96" s="878" t="n"/>
      <c r="DX96" s="878" t="n"/>
      <c r="DY96" s="878" t="n"/>
      <c r="DZ96" s="878" t="n"/>
      <c r="EA96" s="878" t="n"/>
      <c r="EB96" s="878" t="n"/>
      <c r="EC96" s="878" t="n"/>
      <c r="ED96" s="878" t="n"/>
      <c r="EE96" s="878" t="n"/>
      <c r="EF96" s="878" t="n"/>
      <c r="EG96" s="878" t="n"/>
      <c r="EH96" s="878" t="n"/>
      <c r="EI96" s="878" t="n"/>
      <c r="EJ96" s="878" t="n"/>
      <c r="EK96" s="878" t="n"/>
      <c r="EL96" s="878" t="n"/>
      <c r="EM96" s="878" t="n"/>
      <c r="EN96" s="878" t="n"/>
      <c r="EO96" s="878" t="n"/>
      <c r="EP96" s="878" t="n"/>
      <c r="EQ96" s="878" t="n"/>
      <c r="ER96" s="878" t="n"/>
      <c r="ES96" s="878" t="n"/>
      <c r="ET96" s="878" t="n"/>
      <c r="EU96" s="878" t="n"/>
      <c r="EV96" s="878" t="n"/>
      <c r="EW96" s="878" t="n"/>
      <c r="EX96" s="878" t="n"/>
      <c r="EY96" s="878" t="n"/>
      <c r="EZ96" s="878" t="n"/>
      <c r="FA96" s="878" t="n"/>
      <c r="FB96" s="878" t="n"/>
      <c r="FC96" s="878" t="n"/>
      <c r="FD96" s="878" t="n"/>
      <c r="FE96" s="878" t="n"/>
      <c r="FF96" s="878" t="n"/>
      <c r="FG96" s="878" t="n"/>
      <c r="FH96" s="878" t="n"/>
      <c r="FI96" s="878" t="n"/>
      <c r="FJ96" s="878" t="n"/>
      <c r="FK96" s="878" t="n"/>
      <c r="FL96" s="878" t="n"/>
      <c r="FM96" s="878" t="n"/>
      <c r="FN96" s="878" t="n"/>
      <c r="FO96" s="878" t="n"/>
      <c r="FP96" s="878" t="n"/>
      <c r="FQ96" s="878" t="n"/>
      <c r="FR96" s="878" t="n"/>
      <c r="FS96" s="878" t="n"/>
      <c r="FT96" s="878" t="n"/>
      <c r="FU96" s="878" t="n"/>
      <c r="FV96" s="878" t="n"/>
      <c r="FW96" s="878" t="n"/>
      <c r="FX96" s="878" t="n"/>
      <c r="FY96" s="878" t="n"/>
      <c r="FZ96" s="878" t="n"/>
      <c r="GA96" s="878" t="n"/>
      <c r="GB96" s="878" t="n"/>
      <c r="GC96" s="878" t="n"/>
      <c r="GD96" s="878" t="n"/>
      <c r="GE96" s="878" t="n"/>
      <c r="GF96" s="878" t="n"/>
    </row>
    <row r="97" customFormat="1" s="872">
      <c r="A97" s="57" t="n"/>
      <c r="B97" s="56" t="n"/>
      <c r="C97" s="100">
        <f>E97*$D$5</f>
        <v/>
      </c>
      <c r="D97" s="84" t="n"/>
      <c r="E97" s="100">
        <f>SUM(G97:GF97)</f>
        <v/>
      </c>
      <c r="M97" s="878" t="n"/>
      <c r="N97" s="878" t="n"/>
      <c r="O97" s="878" t="n"/>
      <c r="P97" s="878" t="n"/>
      <c r="Q97" s="878" t="n"/>
      <c r="R97" s="878" t="n"/>
      <c r="S97" s="878" t="n"/>
      <c r="T97" s="878" t="n"/>
      <c r="U97" s="878" t="n"/>
      <c r="V97" s="878" t="n"/>
      <c r="W97" s="878" t="n"/>
      <c r="X97" s="878" t="n"/>
      <c r="Y97" s="878" t="n"/>
      <c r="Z97" s="878" t="n"/>
      <c r="AA97" s="878" t="n"/>
      <c r="AB97" s="878" t="n"/>
      <c r="AC97" s="878" t="n"/>
      <c r="AD97" s="878" t="n"/>
      <c r="AE97" s="878" t="n"/>
      <c r="AF97" s="878" t="n"/>
      <c r="AG97" s="878" t="n"/>
      <c r="AH97" s="878" t="n"/>
      <c r="AI97" s="878" t="n"/>
      <c r="AJ97" s="878" t="n"/>
      <c r="AK97" s="878" t="n"/>
      <c r="AL97" s="878" t="n"/>
      <c r="AM97" s="878" t="n"/>
      <c r="AN97" s="878" t="n"/>
      <c r="AO97" s="878" t="n"/>
      <c r="AP97" s="878" t="n"/>
      <c r="AQ97" s="878" t="n"/>
      <c r="AR97" s="878" t="n"/>
      <c r="AS97" s="878" t="n"/>
      <c r="AT97" s="878" t="n"/>
      <c r="AU97" s="878" t="n"/>
      <c r="AV97" s="878" t="n"/>
      <c r="AW97" s="878" t="n"/>
      <c r="AX97" s="878" t="n"/>
      <c r="AY97" s="878" t="n"/>
      <c r="AZ97" s="878" t="n"/>
      <c r="BA97" s="878" t="n"/>
      <c r="BB97" s="878" t="n"/>
      <c r="BC97" s="878" t="n"/>
      <c r="BD97" s="878" t="n"/>
      <c r="BE97" s="878" t="n"/>
      <c r="BF97" s="878" t="n"/>
      <c r="BG97" s="878" t="n"/>
      <c r="BH97" s="878" t="n"/>
      <c r="BI97" s="878" t="n"/>
      <c r="BJ97" s="878" t="n"/>
      <c r="BK97" s="878" t="n"/>
      <c r="BL97" s="878" t="n"/>
      <c r="BM97" s="878" t="n"/>
      <c r="BN97" s="878" t="n"/>
      <c r="BO97" s="878" t="n"/>
      <c r="BP97" s="878" t="n"/>
      <c r="BQ97" s="878" t="n"/>
      <c r="BR97" s="878" t="n"/>
      <c r="BS97" s="878" t="n"/>
      <c r="BT97" s="878" t="n"/>
      <c r="BU97" s="878" t="n"/>
      <c r="BV97" s="878" t="n"/>
      <c r="BW97" s="878" t="n"/>
      <c r="BX97" s="878" t="n"/>
      <c r="BY97" s="878" t="n"/>
      <c r="BZ97" s="878" t="n"/>
      <c r="CA97" s="878" t="n"/>
      <c r="CB97" s="878" t="n"/>
      <c r="CC97" s="878" t="n"/>
      <c r="CD97" s="878" t="n"/>
      <c r="CE97" s="878" t="n"/>
      <c r="CF97" s="878" t="n"/>
      <c r="CG97" s="878" t="n"/>
      <c r="CH97" s="878" t="n"/>
      <c r="CI97" s="878" t="n"/>
      <c r="CJ97" s="878" t="n"/>
      <c r="CK97" s="878" t="n"/>
      <c r="CL97" s="878" t="n"/>
      <c r="CM97" s="878" t="n"/>
      <c r="CN97" s="878" t="n"/>
      <c r="CO97" s="878" t="n"/>
      <c r="CP97" s="878" t="n"/>
      <c r="CQ97" s="878" t="n"/>
      <c r="CR97" s="878" t="n"/>
      <c r="CS97" s="878" t="n"/>
      <c r="CT97" s="878" t="n"/>
      <c r="CU97" s="878" t="n"/>
      <c r="CV97" s="878" t="n"/>
      <c r="CW97" s="878" t="n"/>
      <c r="CX97" s="878" t="n"/>
      <c r="CY97" s="878" t="n"/>
      <c r="CZ97" s="878" t="n"/>
      <c r="DA97" s="878" t="n"/>
      <c r="DB97" s="878" t="n"/>
      <c r="DC97" s="878" t="n"/>
      <c r="DD97" s="878" t="n"/>
      <c r="DE97" s="878" t="n"/>
      <c r="DF97" s="878" t="n"/>
      <c r="DG97" s="878" t="n"/>
      <c r="DH97" s="878" t="n"/>
      <c r="DI97" s="878" t="n"/>
      <c r="DJ97" s="878" t="n"/>
      <c r="DK97" s="878" t="n"/>
      <c r="DL97" s="878" t="n"/>
      <c r="DM97" s="878" t="n"/>
      <c r="DN97" s="878" t="n"/>
      <c r="DO97" s="878" t="n"/>
      <c r="DP97" s="878" t="n"/>
      <c r="DQ97" s="878" t="n"/>
      <c r="DR97" s="878" t="n"/>
      <c r="DS97" s="878" t="n"/>
      <c r="DT97" s="878" t="n"/>
      <c r="DU97" s="878" t="n"/>
      <c r="DV97" s="878" t="n"/>
      <c r="DW97" s="878" t="n"/>
      <c r="DX97" s="878" t="n"/>
      <c r="DY97" s="878" t="n"/>
      <c r="DZ97" s="878" t="n"/>
      <c r="EA97" s="878" t="n"/>
      <c r="EB97" s="878" t="n"/>
      <c r="EC97" s="878" t="n"/>
      <c r="ED97" s="878" t="n"/>
      <c r="EE97" s="878" t="n"/>
      <c r="EF97" s="878" t="n"/>
      <c r="EG97" s="878" t="n"/>
      <c r="EH97" s="878" t="n"/>
      <c r="EI97" s="878" t="n"/>
      <c r="EJ97" s="878" t="n"/>
      <c r="EK97" s="878" t="n"/>
      <c r="EL97" s="878" t="n"/>
      <c r="EM97" s="878" t="n"/>
      <c r="EN97" s="878" t="n"/>
      <c r="EO97" s="878" t="n"/>
      <c r="EP97" s="878" t="n"/>
      <c r="EQ97" s="878" t="n"/>
      <c r="ER97" s="878" t="n"/>
      <c r="ES97" s="878" t="n"/>
      <c r="ET97" s="878" t="n"/>
      <c r="EU97" s="878" t="n"/>
      <c r="EV97" s="878" t="n"/>
      <c r="EW97" s="878" t="n"/>
      <c r="EX97" s="878" t="n"/>
      <c r="EY97" s="878" t="n"/>
      <c r="EZ97" s="878" t="n"/>
      <c r="FA97" s="878" t="n"/>
      <c r="FB97" s="878" t="n"/>
      <c r="FC97" s="878" t="n"/>
      <c r="FD97" s="878" t="n"/>
      <c r="FE97" s="878" t="n"/>
      <c r="FF97" s="878" t="n"/>
      <c r="FG97" s="878" t="n"/>
      <c r="FH97" s="878" t="n"/>
      <c r="FI97" s="878" t="n"/>
      <c r="FJ97" s="878" t="n"/>
      <c r="FK97" s="878" t="n"/>
      <c r="FL97" s="878" t="n"/>
      <c r="FM97" s="878" t="n"/>
      <c r="FN97" s="878" t="n"/>
      <c r="FO97" s="878" t="n"/>
      <c r="FP97" s="878" t="n"/>
      <c r="FQ97" s="878" t="n"/>
      <c r="FR97" s="878" t="n"/>
      <c r="FS97" s="878" t="n"/>
      <c r="FT97" s="878" t="n"/>
      <c r="FU97" s="878" t="n"/>
      <c r="FV97" s="878" t="n"/>
      <c r="FW97" s="878" t="n"/>
      <c r="FX97" s="878" t="n"/>
      <c r="FY97" s="878" t="n"/>
      <c r="FZ97" s="878" t="n"/>
      <c r="GA97" s="878" t="n"/>
      <c r="GB97" s="878" t="n"/>
      <c r="GC97" s="878" t="n"/>
      <c r="GD97" s="878" t="n"/>
      <c r="GE97" s="878" t="n"/>
      <c r="GF97" s="878" t="n"/>
    </row>
    <row r="98" customFormat="1" s="872">
      <c r="A98" s="57" t="n"/>
      <c r="B98" s="56" t="n"/>
      <c r="C98" s="55">
        <f>E98*$D$5</f>
        <v/>
      </c>
      <c r="D98" s="84" t="n"/>
      <c r="E98" s="55">
        <f>SUM(G98:GF98)</f>
        <v/>
      </c>
      <c r="M98" s="878" t="n"/>
      <c r="N98" s="878" t="n"/>
      <c r="O98" s="878" t="n"/>
      <c r="P98" s="878" t="n"/>
      <c r="Q98" s="878" t="n"/>
      <c r="R98" s="878" t="n"/>
      <c r="S98" s="878" t="n"/>
      <c r="T98" s="878" t="n"/>
      <c r="U98" s="878" t="n"/>
      <c r="V98" s="878" t="n"/>
      <c r="W98" s="878" t="n"/>
      <c r="X98" s="878" t="n"/>
      <c r="Y98" s="878" t="n"/>
      <c r="Z98" s="878" t="n"/>
      <c r="AA98" s="878" t="n"/>
      <c r="AB98" s="878" t="n"/>
      <c r="AC98" s="878" t="n"/>
      <c r="AD98" s="878" t="n"/>
      <c r="AE98" s="878" t="n"/>
      <c r="AF98" s="878" t="n"/>
      <c r="AG98" s="878" t="n"/>
      <c r="AH98" s="878" t="n"/>
      <c r="AI98" s="878" t="n"/>
      <c r="AJ98" s="878" t="n"/>
      <c r="AK98" s="878" t="n"/>
      <c r="AL98" s="878" t="n"/>
      <c r="AM98" s="878" t="n"/>
      <c r="AN98" s="878" t="n"/>
      <c r="AO98" s="878" t="n"/>
      <c r="AP98" s="878" t="n"/>
      <c r="AQ98" s="878" t="n"/>
      <c r="AR98" s="878" t="n"/>
      <c r="AS98" s="878" t="n"/>
      <c r="AT98" s="878" t="n"/>
      <c r="AU98" s="878" t="n"/>
      <c r="AV98" s="878" t="n"/>
      <c r="AW98" s="878" t="n"/>
      <c r="AX98" s="878" t="n"/>
      <c r="AY98" s="878" t="n"/>
      <c r="AZ98" s="878" t="n"/>
      <c r="BA98" s="878" t="n"/>
      <c r="BB98" s="878" t="n"/>
      <c r="BC98" s="878" t="n"/>
      <c r="BD98" s="878" t="n"/>
      <c r="BE98" s="878" t="n"/>
      <c r="BF98" s="878" t="n"/>
      <c r="BG98" s="878" t="n"/>
      <c r="BH98" s="878" t="n"/>
      <c r="BI98" s="878" t="n"/>
      <c r="BJ98" s="878" t="n"/>
      <c r="BK98" s="878" t="n"/>
      <c r="BL98" s="878" t="n"/>
      <c r="BM98" s="878" t="n"/>
      <c r="BN98" s="878" t="n"/>
      <c r="BO98" s="878" t="n"/>
      <c r="BP98" s="878" t="n"/>
      <c r="BQ98" s="878" t="n"/>
      <c r="BR98" s="878" t="n"/>
      <c r="BS98" s="878" t="n"/>
      <c r="BT98" s="878" t="n"/>
      <c r="BU98" s="878" t="n"/>
      <c r="BV98" s="878" t="n"/>
      <c r="BW98" s="878" t="n"/>
      <c r="BX98" s="878" t="n"/>
      <c r="BY98" s="878" t="n"/>
      <c r="BZ98" s="878" t="n"/>
      <c r="CA98" s="878" t="n"/>
      <c r="CB98" s="878" t="n"/>
      <c r="CC98" s="878" t="n"/>
      <c r="CD98" s="878" t="n"/>
      <c r="CE98" s="878" t="n"/>
      <c r="CF98" s="878" t="n"/>
      <c r="CG98" s="878" t="n"/>
      <c r="CH98" s="878" t="n"/>
      <c r="CI98" s="878" t="n"/>
      <c r="CJ98" s="878" t="n"/>
      <c r="CK98" s="878" t="n"/>
      <c r="CL98" s="878" t="n"/>
      <c r="CM98" s="878" t="n"/>
      <c r="CN98" s="878" t="n"/>
      <c r="CO98" s="878" t="n"/>
      <c r="CP98" s="878" t="n"/>
      <c r="CQ98" s="878" t="n"/>
      <c r="CR98" s="878" t="n"/>
      <c r="CS98" s="878" t="n"/>
      <c r="CT98" s="878" t="n"/>
      <c r="CU98" s="878" t="n"/>
      <c r="CV98" s="878" t="n"/>
      <c r="CW98" s="878" t="n"/>
      <c r="CX98" s="878" t="n"/>
      <c r="CY98" s="878" t="n"/>
      <c r="CZ98" s="878" t="n"/>
      <c r="DA98" s="878" t="n"/>
      <c r="DB98" s="878" t="n"/>
      <c r="DC98" s="878" t="n"/>
      <c r="DD98" s="878" t="n"/>
      <c r="DE98" s="878" t="n"/>
      <c r="DF98" s="878" t="n"/>
      <c r="DG98" s="878" t="n"/>
      <c r="DH98" s="878" t="n"/>
      <c r="DI98" s="878" t="n"/>
      <c r="DJ98" s="878" t="n"/>
      <c r="DK98" s="878" t="n"/>
      <c r="DL98" s="878" t="n"/>
      <c r="DM98" s="878" t="n"/>
      <c r="DN98" s="878" t="n"/>
      <c r="DO98" s="878" t="n"/>
      <c r="DP98" s="878" t="n"/>
      <c r="DQ98" s="878" t="n"/>
      <c r="DR98" s="878" t="n"/>
      <c r="DS98" s="878" t="n"/>
      <c r="DT98" s="878" t="n"/>
      <c r="DU98" s="878" t="n"/>
      <c r="DV98" s="878" t="n"/>
      <c r="DW98" s="878" t="n"/>
      <c r="DX98" s="878" t="n"/>
      <c r="DY98" s="878" t="n"/>
      <c r="DZ98" s="878" t="n"/>
      <c r="EA98" s="878" t="n"/>
      <c r="EB98" s="878" t="n"/>
      <c r="EC98" s="878" t="n"/>
      <c r="ED98" s="878" t="n"/>
      <c r="EE98" s="878" t="n"/>
      <c r="EF98" s="878" t="n"/>
      <c r="EG98" s="878" t="n"/>
      <c r="EH98" s="878" t="n"/>
      <c r="EI98" s="878" t="n"/>
      <c r="EJ98" s="878" t="n"/>
      <c r="EK98" s="878" t="n"/>
      <c r="EL98" s="878" t="n"/>
      <c r="EM98" s="878" t="n"/>
      <c r="EN98" s="878" t="n"/>
      <c r="EO98" s="878" t="n"/>
      <c r="EP98" s="878" t="n"/>
      <c r="EQ98" s="878" t="n"/>
      <c r="ER98" s="878" t="n"/>
      <c r="ES98" s="878" t="n"/>
      <c r="ET98" s="878" t="n"/>
      <c r="EU98" s="878" t="n"/>
      <c r="EV98" s="878" t="n"/>
      <c r="EW98" s="878" t="n"/>
      <c r="EX98" s="878" t="n"/>
      <c r="EY98" s="878" t="n"/>
      <c r="EZ98" s="878" t="n"/>
      <c r="FA98" s="878" t="n"/>
      <c r="FB98" s="878" t="n"/>
      <c r="FC98" s="878" t="n"/>
      <c r="FD98" s="878" t="n"/>
      <c r="FE98" s="878" t="n"/>
      <c r="FF98" s="878" t="n"/>
      <c r="FG98" s="878" t="n"/>
      <c r="FH98" s="878" t="n"/>
      <c r="FI98" s="878" t="n"/>
      <c r="FJ98" s="878" t="n"/>
      <c r="FK98" s="878" t="n"/>
      <c r="FL98" s="878" t="n"/>
      <c r="FM98" s="878" t="n"/>
      <c r="FN98" s="878" t="n"/>
      <c r="FO98" s="878" t="n"/>
      <c r="FP98" s="878" t="n"/>
      <c r="FQ98" s="878" t="n"/>
      <c r="FR98" s="878" t="n"/>
      <c r="FS98" s="878" t="n"/>
      <c r="FT98" s="878" t="n"/>
      <c r="FU98" s="878" t="n"/>
      <c r="FV98" s="878" t="n"/>
      <c r="FW98" s="878" t="n"/>
      <c r="FX98" s="878" t="n"/>
      <c r="FY98" s="878" t="n"/>
      <c r="FZ98" s="878" t="n"/>
      <c r="GA98" s="878" t="n"/>
      <c r="GB98" s="878" t="n"/>
      <c r="GC98" s="878" t="n"/>
      <c r="GD98" s="878" t="n"/>
      <c r="GE98" s="878" t="n"/>
      <c r="GF98" s="878" t="n"/>
    </row>
    <row r="99" customFormat="1" s="872">
      <c r="A99" s="57" t="n"/>
      <c r="B99" s="56" t="n"/>
      <c r="C99" s="55">
        <f>E99*$D$5</f>
        <v/>
      </c>
      <c r="D99" s="84" t="n"/>
      <c r="E99" s="55">
        <f>SUM(G99:GF99)</f>
        <v/>
      </c>
      <c r="M99" s="878" t="n"/>
      <c r="N99" s="878" t="n"/>
      <c r="O99" s="878" t="n"/>
      <c r="P99" s="878" t="n"/>
      <c r="Q99" s="878" t="n"/>
      <c r="R99" s="878" t="n"/>
      <c r="S99" s="878" t="n"/>
      <c r="T99" s="878" t="n"/>
      <c r="U99" s="878" t="n"/>
      <c r="V99" s="878" t="n"/>
      <c r="W99" s="878" t="n"/>
      <c r="X99" s="878" t="n"/>
      <c r="Y99" s="878" t="n"/>
      <c r="Z99" s="878" t="n"/>
      <c r="AA99" s="878" t="n"/>
      <c r="AB99" s="878" t="n"/>
      <c r="AC99" s="878" t="n"/>
      <c r="AD99" s="878" t="n"/>
      <c r="AE99" s="878" t="n"/>
      <c r="AF99" s="878" t="n"/>
      <c r="AG99" s="878" t="n"/>
      <c r="AH99" s="878" t="n"/>
      <c r="AI99" s="878" t="n"/>
      <c r="AJ99" s="878" t="n"/>
      <c r="AK99" s="878" t="n"/>
      <c r="AL99" s="878" t="n"/>
      <c r="AM99" s="878" t="n"/>
      <c r="AN99" s="878" t="n"/>
      <c r="AO99" s="878" t="n"/>
      <c r="AP99" s="878" t="n"/>
      <c r="AQ99" s="878" t="n"/>
      <c r="AR99" s="878" t="n"/>
      <c r="AS99" s="878" t="n"/>
      <c r="AT99" s="878" t="n"/>
      <c r="AU99" s="878" t="n"/>
      <c r="AV99" s="878" t="n"/>
      <c r="AW99" s="878" t="n"/>
      <c r="AX99" s="878" t="n"/>
      <c r="AY99" s="878" t="n"/>
      <c r="AZ99" s="878" t="n"/>
      <c r="BA99" s="878" t="n"/>
      <c r="BB99" s="878" t="n"/>
      <c r="BC99" s="878" t="n"/>
      <c r="BD99" s="878" t="n"/>
      <c r="BE99" s="878" t="n"/>
      <c r="BF99" s="878" t="n"/>
      <c r="BG99" s="878" t="n"/>
      <c r="BH99" s="878" t="n"/>
      <c r="BI99" s="878" t="n"/>
      <c r="BJ99" s="878" t="n"/>
      <c r="BK99" s="878" t="n"/>
      <c r="BL99" s="878" t="n"/>
      <c r="BM99" s="878" t="n"/>
      <c r="BN99" s="878" t="n"/>
      <c r="BO99" s="878" t="n"/>
      <c r="BP99" s="878" t="n"/>
      <c r="BQ99" s="878" t="n"/>
      <c r="BR99" s="878" t="n"/>
      <c r="BS99" s="878" t="n"/>
      <c r="BT99" s="878" t="n"/>
      <c r="BU99" s="878" t="n"/>
      <c r="BV99" s="878" t="n"/>
      <c r="BW99" s="878" t="n"/>
      <c r="BX99" s="878" t="n"/>
      <c r="BY99" s="878" t="n"/>
      <c r="BZ99" s="878" t="n"/>
      <c r="CA99" s="878" t="n"/>
      <c r="CB99" s="878" t="n"/>
      <c r="CC99" s="878" t="n"/>
      <c r="CD99" s="878" t="n"/>
      <c r="CE99" s="878" t="n"/>
      <c r="CF99" s="878" t="n"/>
      <c r="CG99" s="878" t="n"/>
      <c r="CH99" s="878" t="n"/>
      <c r="CI99" s="878" t="n"/>
      <c r="CJ99" s="878" t="n"/>
      <c r="CK99" s="878" t="n"/>
      <c r="CL99" s="878" t="n"/>
      <c r="CM99" s="878" t="n"/>
      <c r="CN99" s="878" t="n"/>
      <c r="CO99" s="878" t="n"/>
      <c r="CP99" s="878" t="n"/>
      <c r="CQ99" s="878" t="n"/>
      <c r="CR99" s="878" t="n"/>
      <c r="CS99" s="878" t="n"/>
      <c r="CT99" s="878" t="n"/>
      <c r="CU99" s="878" t="n"/>
      <c r="CV99" s="878" t="n"/>
      <c r="CW99" s="878" t="n"/>
      <c r="CX99" s="878" t="n"/>
      <c r="CY99" s="878" t="n"/>
      <c r="CZ99" s="878" t="n"/>
      <c r="DA99" s="878" t="n"/>
      <c r="DB99" s="878" t="n"/>
      <c r="DC99" s="878" t="n"/>
      <c r="DD99" s="878" t="n"/>
      <c r="DE99" s="878" t="n"/>
      <c r="DF99" s="878" t="n"/>
      <c r="DG99" s="878" t="n"/>
      <c r="DH99" s="878" t="n"/>
      <c r="DI99" s="878" t="n"/>
      <c r="DJ99" s="878" t="n"/>
      <c r="DK99" s="878" t="n"/>
      <c r="DL99" s="878" t="n"/>
      <c r="DM99" s="878" t="n"/>
      <c r="DN99" s="878" t="n"/>
      <c r="DO99" s="878" t="n"/>
      <c r="DP99" s="878" t="n"/>
      <c r="DQ99" s="878" t="n"/>
      <c r="DR99" s="878" t="n"/>
      <c r="DS99" s="878" t="n"/>
      <c r="DT99" s="878" t="n"/>
      <c r="DU99" s="878" t="n"/>
      <c r="DV99" s="878" t="n"/>
      <c r="DW99" s="878" t="n"/>
      <c r="DX99" s="878" t="n"/>
      <c r="DY99" s="878" t="n"/>
      <c r="DZ99" s="878" t="n"/>
      <c r="EA99" s="878" t="n"/>
      <c r="EB99" s="878" t="n"/>
      <c r="EC99" s="878" t="n"/>
      <c r="ED99" s="878" t="n"/>
      <c r="EE99" s="878" t="n"/>
      <c r="EF99" s="878" t="n"/>
      <c r="EG99" s="878" t="n"/>
      <c r="EH99" s="878" t="n"/>
      <c r="EI99" s="878" t="n"/>
      <c r="EJ99" s="878" t="n"/>
      <c r="EK99" s="878" t="n"/>
      <c r="EL99" s="878" t="n"/>
      <c r="EM99" s="878" t="n"/>
      <c r="EN99" s="878" t="n"/>
      <c r="EO99" s="878" t="n"/>
      <c r="EP99" s="878" t="n"/>
      <c r="EQ99" s="878" t="n"/>
      <c r="ER99" s="878" t="n"/>
      <c r="ES99" s="878" t="n"/>
      <c r="ET99" s="878" t="n"/>
      <c r="EU99" s="878" t="n"/>
      <c r="EV99" s="878" t="n"/>
      <c r="EW99" s="878" t="n"/>
      <c r="EX99" s="878" t="n"/>
      <c r="EY99" s="878" t="n"/>
      <c r="EZ99" s="878" t="n"/>
      <c r="FA99" s="878" t="n"/>
      <c r="FB99" s="878" t="n"/>
      <c r="FC99" s="878" t="n"/>
      <c r="FD99" s="878" t="n"/>
      <c r="FE99" s="878" t="n"/>
      <c r="FF99" s="878" t="n"/>
      <c r="FG99" s="878" t="n"/>
      <c r="FH99" s="878" t="n"/>
      <c r="FI99" s="878" t="n"/>
      <c r="FJ99" s="878" t="n"/>
      <c r="FK99" s="878" t="n"/>
      <c r="FL99" s="878" t="n"/>
      <c r="FM99" s="878" t="n"/>
      <c r="FN99" s="878" t="n"/>
      <c r="FO99" s="878" t="n"/>
      <c r="FP99" s="878" t="n"/>
      <c r="FQ99" s="878" t="n"/>
      <c r="FR99" s="878" t="n"/>
      <c r="FS99" s="878" t="n"/>
      <c r="FT99" s="878" t="n"/>
      <c r="FU99" s="878" t="n"/>
      <c r="FV99" s="878" t="n"/>
      <c r="FW99" s="878" t="n"/>
      <c r="FX99" s="878" t="n"/>
      <c r="FY99" s="878" t="n"/>
      <c r="FZ99" s="878" t="n"/>
      <c r="GA99" s="878" t="n"/>
      <c r="GB99" s="878" t="n"/>
      <c r="GC99" s="878" t="n"/>
      <c r="GD99" s="878" t="n"/>
      <c r="GE99" s="878" t="n"/>
      <c r="GF99" s="878" t="n"/>
    </row>
    <row r="100" customFormat="1" s="872">
      <c r="A100" s="57" t="n"/>
      <c r="B100" s="56" t="n"/>
      <c r="C100" s="55">
        <f>E100*$D$5</f>
        <v/>
      </c>
      <c r="D100" s="84" t="n"/>
      <c r="E100" s="55">
        <f>SUM(G100:GF100)</f>
        <v/>
      </c>
      <c r="M100" s="878" t="n"/>
      <c r="N100" s="878" t="n"/>
      <c r="O100" s="878" t="n"/>
      <c r="P100" s="878" t="n"/>
      <c r="Q100" s="878" t="n"/>
      <c r="R100" s="878" t="n"/>
      <c r="S100" s="878" t="n"/>
      <c r="T100" s="878" t="n"/>
      <c r="U100" s="878" t="n"/>
      <c r="V100" s="878" t="n"/>
      <c r="W100" s="878" t="n"/>
      <c r="X100" s="878" t="n"/>
      <c r="Y100" s="878" t="n"/>
      <c r="Z100" s="878" t="n"/>
      <c r="AA100" s="878" t="n"/>
      <c r="AB100" s="878" t="n"/>
      <c r="AC100" s="878" t="n"/>
      <c r="AD100" s="878" t="n"/>
      <c r="AE100" s="878" t="n"/>
      <c r="AF100" s="878" t="n"/>
      <c r="AG100" s="878" t="n"/>
      <c r="AH100" s="878" t="n"/>
      <c r="AI100" s="878" t="n"/>
      <c r="AJ100" s="878" t="n"/>
      <c r="AK100" s="878" t="n"/>
      <c r="AL100" s="878" t="n"/>
      <c r="AM100" s="878" t="n"/>
      <c r="AN100" s="878" t="n"/>
      <c r="AO100" s="878" t="n"/>
      <c r="AP100" s="878" t="n"/>
      <c r="AQ100" s="878" t="n"/>
      <c r="AR100" s="878" t="n"/>
      <c r="AS100" s="878" t="n"/>
      <c r="AT100" s="878" t="n"/>
      <c r="AU100" s="878" t="n"/>
      <c r="AV100" s="878" t="n"/>
      <c r="AW100" s="878" t="n"/>
      <c r="AX100" s="878" t="n"/>
      <c r="AY100" s="878" t="n"/>
      <c r="AZ100" s="878" t="n"/>
      <c r="BA100" s="878" t="n"/>
      <c r="BB100" s="878" t="n"/>
      <c r="BC100" s="878" t="n"/>
      <c r="BD100" s="878" t="n"/>
      <c r="BE100" s="878" t="n"/>
      <c r="BF100" s="878" t="n"/>
      <c r="BG100" s="878" t="n"/>
      <c r="BH100" s="878" t="n"/>
      <c r="BI100" s="878" t="n"/>
      <c r="BJ100" s="878" t="n"/>
      <c r="BK100" s="878" t="n"/>
      <c r="BL100" s="878" t="n"/>
      <c r="BM100" s="878" t="n"/>
      <c r="BN100" s="878" t="n"/>
      <c r="BO100" s="878" t="n"/>
      <c r="BP100" s="878" t="n"/>
      <c r="BQ100" s="878" t="n"/>
      <c r="BR100" s="878" t="n"/>
      <c r="BS100" s="878" t="n"/>
      <c r="BT100" s="878" t="n"/>
      <c r="BU100" s="878" t="n"/>
      <c r="BV100" s="878" t="n"/>
      <c r="BW100" s="878" t="n"/>
      <c r="BX100" s="878" t="n"/>
      <c r="BY100" s="878" t="n"/>
      <c r="BZ100" s="878" t="n"/>
      <c r="CA100" s="878" t="n"/>
      <c r="CB100" s="878" t="n"/>
      <c r="CC100" s="878" t="n"/>
      <c r="CD100" s="878" t="n"/>
      <c r="CE100" s="878" t="n"/>
      <c r="CF100" s="878" t="n"/>
      <c r="CG100" s="878" t="n"/>
      <c r="CH100" s="878" t="n"/>
      <c r="CI100" s="878" t="n"/>
      <c r="CJ100" s="878" t="n"/>
      <c r="CK100" s="878" t="n"/>
      <c r="CL100" s="878" t="n"/>
      <c r="CM100" s="878" t="n"/>
      <c r="CN100" s="878" t="n"/>
      <c r="CO100" s="878" t="n"/>
      <c r="CP100" s="878" t="n"/>
      <c r="CQ100" s="878" t="n"/>
      <c r="CR100" s="878" t="n"/>
      <c r="CS100" s="878" t="n"/>
      <c r="CT100" s="878" t="n"/>
      <c r="CU100" s="878" t="n"/>
      <c r="CV100" s="878" t="n"/>
      <c r="CW100" s="878" t="n"/>
      <c r="CX100" s="878" t="n"/>
      <c r="CY100" s="878" t="n"/>
      <c r="CZ100" s="878" t="n"/>
      <c r="DA100" s="878" t="n"/>
      <c r="DB100" s="878" t="n"/>
      <c r="DC100" s="878" t="n"/>
      <c r="DD100" s="878" t="n"/>
      <c r="DE100" s="878" t="n"/>
      <c r="DF100" s="878" t="n"/>
      <c r="DG100" s="878" t="n"/>
      <c r="DH100" s="878" t="n"/>
      <c r="DI100" s="878" t="n"/>
      <c r="DJ100" s="878" t="n"/>
      <c r="DK100" s="878" t="n"/>
      <c r="DL100" s="878" t="n"/>
      <c r="DM100" s="878" t="n"/>
      <c r="DN100" s="878" t="n"/>
      <c r="DO100" s="878" t="n"/>
      <c r="DP100" s="878" t="n"/>
      <c r="DQ100" s="878" t="n"/>
      <c r="DR100" s="878" t="n"/>
      <c r="DS100" s="878" t="n"/>
      <c r="DT100" s="878" t="n"/>
      <c r="DU100" s="878" t="n"/>
      <c r="DV100" s="878" t="n"/>
      <c r="DW100" s="878" t="n"/>
      <c r="DX100" s="878" t="n"/>
      <c r="DY100" s="878" t="n"/>
      <c r="DZ100" s="878" t="n"/>
      <c r="EA100" s="878" t="n"/>
      <c r="EB100" s="878" t="n"/>
      <c r="EC100" s="878" t="n"/>
      <c r="ED100" s="878" t="n"/>
      <c r="EE100" s="878" t="n"/>
      <c r="EF100" s="878" t="n"/>
      <c r="EG100" s="878" t="n"/>
      <c r="EH100" s="878" t="n"/>
      <c r="EI100" s="878" t="n"/>
      <c r="EJ100" s="878" t="n"/>
      <c r="EK100" s="878" t="n"/>
      <c r="EL100" s="878" t="n"/>
      <c r="EM100" s="878" t="n"/>
      <c r="EN100" s="878" t="n"/>
      <c r="EO100" s="878" t="n"/>
      <c r="EP100" s="878" t="n"/>
      <c r="EQ100" s="878" t="n"/>
      <c r="ER100" s="878" t="n"/>
      <c r="ES100" s="878" t="n"/>
      <c r="ET100" s="878" t="n"/>
      <c r="EU100" s="878" t="n"/>
      <c r="EV100" s="878" t="n"/>
      <c r="EW100" s="878" t="n"/>
      <c r="EX100" s="878" t="n"/>
      <c r="EY100" s="878" t="n"/>
      <c r="EZ100" s="878" t="n"/>
      <c r="FA100" s="878" t="n"/>
      <c r="FB100" s="878" t="n"/>
      <c r="FC100" s="878" t="n"/>
      <c r="FD100" s="878" t="n"/>
      <c r="FE100" s="878" t="n"/>
      <c r="FF100" s="878" t="n"/>
      <c r="FG100" s="878" t="n"/>
      <c r="FH100" s="878" t="n"/>
      <c r="FI100" s="878" t="n"/>
      <c r="FJ100" s="878" t="n"/>
      <c r="FK100" s="878" t="n"/>
      <c r="FL100" s="878" t="n"/>
      <c r="FM100" s="878" t="n"/>
      <c r="FN100" s="878" t="n"/>
      <c r="FO100" s="878" t="n"/>
      <c r="FP100" s="878" t="n"/>
      <c r="FQ100" s="878" t="n"/>
      <c r="FR100" s="878" t="n"/>
      <c r="FS100" s="878" t="n"/>
      <c r="FT100" s="878" t="n"/>
      <c r="FU100" s="878" t="n"/>
      <c r="FV100" s="878" t="n"/>
      <c r="FW100" s="878" t="n"/>
      <c r="FX100" s="878" t="n"/>
      <c r="FY100" s="878" t="n"/>
      <c r="FZ100" s="878" t="n"/>
      <c r="GA100" s="878" t="n"/>
      <c r="GB100" s="878" t="n"/>
      <c r="GC100" s="878" t="n"/>
      <c r="GD100" s="878" t="n"/>
      <c r="GE100" s="878" t="n"/>
      <c r="GF100" s="878" t="n"/>
    </row>
    <row r="101" customFormat="1" s="872">
      <c r="A101" s="57" t="n"/>
      <c r="B101" s="56" t="n"/>
      <c r="C101" s="55">
        <f>E101*$D$5</f>
        <v/>
      </c>
      <c r="D101" s="23" t="n"/>
      <c r="E101" s="55">
        <f>SUM(G101:GF101)</f>
        <v/>
      </c>
      <c r="M101" s="878" t="n"/>
      <c r="N101" s="878" t="n"/>
      <c r="O101" s="878" t="n"/>
      <c r="P101" s="878" t="n"/>
      <c r="Q101" s="878" t="n"/>
      <c r="R101" s="878" t="n"/>
      <c r="S101" s="878" t="n"/>
      <c r="T101" s="878" t="n"/>
      <c r="U101" s="878" t="n"/>
      <c r="V101" s="878" t="n"/>
      <c r="W101" s="878" t="n"/>
      <c r="X101" s="878" t="n"/>
      <c r="Y101" s="878" t="n"/>
      <c r="Z101" s="878" t="n"/>
      <c r="AA101" s="878" t="n"/>
      <c r="AB101" s="878" t="n"/>
      <c r="AC101" s="878" t="n"/>
      <c r="AD101" s="878" t="n"/>
      <c r="AE101" s="878" t="n"/>
      <c r="AF101" s="878" t="n"/>
      <c r="AG101" s="878" t="n"/>
      <c r="AH101" s="878" t="n"/>
      <c r="AI101" s="878" t="n"/>
      <c r="AJ101" s="878" t="n"/>
      <c r="AK101" s="878" t="n"/>
      <c r="AL101" s="878" t="n"/>
      <c r="AM101" s="878" t="n"/>
      <c r="AN101" s="878" t="n"/>
      <c r="AO101" s="878" t="n"/>
      <c r="AP101" s="878" t="n"/>
      <c r="AQ101" s="878" t="n"/>
      <c r="AR101" s="878" t="n"/>
      <c r="AS101" s="878" t="n"/>
      <c r="AT101" s="878" t="n"/>
      <c r="AU101" s="878" t="n"/>
      <c r="AV101" s="878" t="n"/>
      <c r="AW101" s="878" t="n"/>
      <c r="AX101" s="878" t="n"/>
      <c r="AY101" s="878" t="n"/>
      <c r="AZ101" s="878" t="n"/>
      <c r="BA101" s="878" t="n"/>
      <c r="BB101" s="878" t="n"/>
      <c r="BC101" s="878" t="n"/>
      <c r="BD101" s="878" t="n"/>
      <c r="BE101" s="878" t="n"/>
      <c r="BF101" s="878" t="n"/>
      <c r="BG101" s="878" t="n"/>
      <c r="BH101" s="878" t="n"/>
      <c r="BI101" s="878" t="n"/>
      <c r="BJ101" s="878" t="n"/>
      <c r="BK101" s="878" t="n"/>
      <c r="BL101" s="878" t="n"/>
      <c r="BM101" s="878" t="n"/>
      <c r="BN101" s="878" t="n"/>
      <c r="BO101" s="878" t="n"/>
      <c r="BP101" s="878" t="n"/>
      <c r="BQ101" s="878" t="n"/>
      <c r="BR101" s="878" t="n"/>
      <c r="BS101" s="878" t="n"/>
      <c r="BT101" s="878" t="n"/>
      <c r="BU101" s="878" t="n"/>
      <c r="BV101" s="878" t="n"/>
      <c r="BW101" s="878" t="n"/>
      <c r="BX101" s="878" t="n"/>
      <c r="BY101" s="878" t="n"/>
      <c r="BZ101" s="878" t="n"/>
      <c r="CA101" s="878" t="n"/>
      <c r="CB101" s="878" t="n"/>
      <c r="CC101" s="878" t="n"/>
      <c r="CD101" s="878" t="n"/>
      <c r="CE101" s="878" t="n"/>
      <c r="CF101" s="878" t="n"/>
      <c r="CG101" s="878" t="n"/>
      <c r="CH101" s="878" t="n"/>
      <c r="CI101" s="878" t="n"/>
      <c r="CJ101" s="878" t="n"/>
      <c r="CK101" s="878" t="n"/>
      <c r="CL101" s="878" t="n"/>
      <c r="CM101" s="878" t="n"/>
      <c r="CN101" s="878" t="n"/>
      <c r="CO101" s="878" t="n"/>
      <c r="CP101" s="878" t="n"/>
      <c r="CQ101" s="878" t="n"/>
      <c r="CR101" s="878" t="n"/>
      <c r="CS101" s="878" t="n"/>
      <c r="CT101" s="878" t="n"/>
      <c r="CU101" s="878" t="n"/>
      <c r="CV101" s="878" t="n"/>
      <c r="CW101" s="878" t="n"/>
      <c r="CX101" s="878" t="n"/>
      <c r="CY101" s="878" t="n"/>
      <c r="CZ101" s="878" t="n"/>
      <c r="DA101" s="878" t="n"/>
      <c r="DB101" s="878" t="n"/>
      <c r="DC101" s="878" t="n"/>
      <c r="DD101" s="878" t="n"/>
      <c r="DE101" s="878" t="n"/>
      <c r="DF101" s="878" t="n"/>
      <c r="DG101" s="878" t="n"/>
      <c r="DH101" s="878" t="n"/>
      <c r="DI101" s="878" t="n"/>
      <c r="DJ101" s="878" t="n"/>
      <c r="DK101" s="878" t="n"/>
      <c r="DL101" s="878" t="n"/>
      <c r="DM101" s="878" t="n"/>
      <c r="DN101" s="878" t="n"/>
      <c r="DO101" s="878" t="n"/>
      <c r="DP101" s="878" t="n"/>
      <c r="DQ101" s="878" t="n"/>
      <c r="DR101" s="878" t="n"/>
      <c r="DS101" s="878" t="n"/>
      <c r="DT101" s="878" t="n"/>
      <c r="DU101" s="878" t="n"/>
      <c r="DV101" s="878" t="n"/>
      <c r="DW101" s="878" t="n"/>
      <c r="DX101" s="878" t="n"/>
      <c r="DY101" s="878" t="n"/>
      <c r="DZ101" s="878" t="n"/>
      <c r="EA101" s="878" t="n"/>
      <c r="EB101" s="878" t="n"/>
      <c r="EC101" s="878" t="n"/>
      <c r="ED101" s="878" t="n"/>
      <c r="EE101" s="878" t="n"/>
      <c r="EF101" s="878" t="n"/>
      <c r="EG101" s="878" t="n"/>
      <c r="EH101" s="878" t="n"/>
      <c r="EI101" s="878" t="n"/>
      <c r="EJ101" s="878" t="n"/>
      <c r="EK101" s="878" t="n"/>
      <c r="EL101" s="878" t="n"/>
      <c r="EM101" s="878" t="n"/>
      <c r="EN101" s="878" t="n"/>
      <c r="EO101" s="878" t="n"/>
      <c r="EP101" s="878" t="n"/>
      <c r="EQ101" s="878" t="n"/>
      <c r="ER101" s="878" t="n"/>
      <c r="ES101" s="878" t="n"/>
      <c r="ET101" s="878" t="n"/>
      <c r="EU101" s="878" t="n"/>
      <c r="EV101" s="878" t="n"/>
      <c r="EW101" s="878" t="n"/>
      <c r="EX101" s="878" t="n"/>
      <c r="EY101" s="878" t="n"/>
      <c r="EZ101" s="878" t="n"/>
      <c r="FA101" s="878" t="n"/>
      <c r="FB101" s="878" t="n"/>
      <c r="FC101" s="878" t="n"/>
      <c r="FD101" s="878" t="n"/>
      <c r="FE101" s="878" t="n"/>
      <c r="FF101" s="878" t="n"/>
      <c r="FG101" s="878" t="n"/>
      <c r="FH101" s="878" t="n"/>
      <c r="FI101" s="878" t="n"/>
      <c r="FJ101" s="878" t="n"/>
      <c r="FK101" s="878" t="n"/>
      <c r="FL101" s="878" t="n"/>
      <c r="FM101" s="878" t="n"/>
      <c r="FN101" s="878" t="n"/>
      <c r="FO101" s="878" t="n"/>
      <c r="FP101" s="878" t="n"/>
      <c r="FQ101" s="878" t="n"/>
      <c r="FR101" s="878" t="n"/>
      <c r="FS101" s="878" t="n"/>
      <c r="FT101" s="878" t="n"/>
      <c r="FU101" s="878" t="n"/>
      <c r="FV101" s="878" t="n"/>
      <c r="FW101" s="878" t="n"/>
      <c r="FX101" s="878" t="n"/>
      <c r="FY101" s="878" t="n"/>
      <c r="FZ101" s="878" t="n"/>
      <c r="GA101" s="878" t="n"/>
      <c r="GB101" s="878" t="n"/>
      <c r="GC101" s="878" t="n"/>
      <c r="GD101" s="878" t="n"/>
      <c r="GE101" s="878" t="n"/>
      <c r="GF101" s="878" t="n"/>
    </row>
    <row r="102" customFormat="1" s="872">
      <c r="A102" s="57" t="n"/>
      <c r="B102" s="56" t="n"/>
      <c r="C102" s="55">
        <f>E102*$D$5</f>
        <v/>
      </c>
      <c r="D102" s="23" t="n"/>
      <c r="E102" s="55">
        <f>SUM(G102:GF102)</f>
        <v/>
      </c>
      <c r="M102" s="878" t="n"/>
      <c r="N102" s="878" t="n"/>
      <c r="O102" s="878" t="n"/>
      <c r="P102" s="878" t="n"/>
      <c r="Q102" s="878" t="n"/>
      <c r="R102" s="878" t="n"/>
      <c r="S102" s="878" t="n"/>
      <c r="T102" s="878" t="n"/>
      <c r="U102" s="878" t="n"/>
      <c r="V102" s="878" t="n"/>
      <c r="W102" s="878" t="n"/>
      <c r="X102" s="878" t="n"/>
      <c r="Y102" s="878" t="n"/>
      <c r="Z102" s="878" t="n"/>
      <c r="AA102" s="878" t="n"/>
      <c r="AB102" s="878" t="n"/>
      <c r="AC102" s="878" t="n"/>
      <c r="AD102" s="878" t="n"/>
      <c r="AE102" s="878" t="n"/>
      <c r="AF102" s="878" t="n"/>
      <c r="AG102" s="878" t="n"/>
      <c r="AH102" s="878" t="n"/>
      <c r="AI102" s="878" t="n"/>
      <c r="AJ102" s="878" t="n"/>
      <c r="AK102" s="878" t="n"/>
      <c r="AL102" s="878" t="n"/>
      <c r="AM102" s="878" t="n"/>
      <c r="AN102" s="878" t="n"/>
      <c r="AO102" s="878" t="n"/>
      <c r="AP102" s="878" t="n"/>
      <c r="AQ102" s="878" t="n"/>
      <c r="AR102" s="878" t="n"/>
      <c r="AS102" s="878" t="n"/>
      <c r="AT102" s="878" t="n"/>
      <c r="AU102" s="878" t="n"/>
      <c r="AV102" s="878" t="n"/>
      <c r="AW102" s="878" t="n"/>
      <c r="AX102" s="878" t="n"/>
      <c r="AY102" s="878" t="n"/>
      <c r="AZ102" s="878" t="n"/>
      <c r="BA102" s="878" t="n"/>
      <c r="BB102" s="878" t="n"/>
      <c r="BC102" s="878" t="n"/>
      <c r="BD102" s="878" t="n"/>
      <c r="BE102" s="878" t="n"/>
      <c r="BF102" s="878" t="n"/>
      <c r="BG102" s="878" t="n"/>
      <c r="BH102" s="878" t="n"/>
      <c r="BI102" s="878" t="n"/>
      <c r="BJ102" s="878" t="n"/>
      <c r="BK102" s="878" t="n"/>
      <c r="BL102" s="878" t="n"/>
      <c r="BM102" s="878" t="n"/>
      <c r="BN102" s="878" t="n"/>
      <c r="BO102" s="878" t="n"/>
      <c r="BP102" s="878" t="n"/>
      <c r="BQ102" s="878" t="n"/>
      <c r="BR102" s="878" t="n"/>
      <c r="BS102" s="878" t="n"/>
      <c r="BT102" s="878" t="n"/>
      <c r="BU102" s="878" t="n"/>
      <c r="BV102" s="878" t="n"/>
      <c r="BW102" s="878" t="n"/>
      <c r="BX102" s="878" t="n"/>
      <c r="BY102" s="878" t="n"/>
      <c r="BZ102" s="878" t="n"/>
      <c r="CA102" s="878" t="n"/>
      <c r="CB102" s="878" t="n"/>
      <c r="CC102" s="878" t="n"/>
      <c r="CD102" s="878" t="n"/>
      <c r="CE102" s="878" t="n"/>
      <c r="CF102" s="878" t="n"/>
      <c r="CG102" s="878" t="n"/>
      <c r="CH102" s="878" t="n"/>
      <c r="CI102" s="878" t="n"/>
      <c r="CJ102" s="878" t="n"/>
      <c r="CK102" s="878" t="n"/>
      <c r="CL102" s="878" t="n"/>
      <c r="CM102" s="878" t="n"/>
      <c r="CN102" s="878" t="n"/>
      <c r="CO102" s="878" t="n"/>
      <c r="CP102" s="878" t="n"/>
      <c r="CQ102" s="878" t="n"/>
      <c r="CR102" s="878" t="n"/>
      <c r="CS102" s="878" t="n"/>
      <c r="CT102" s="878" t="n"/>
      <c r="CU102" s="878" t="n"/>
      <c r="CV102" s="878" t="n"/>
      <c r="CW102" s="878" t="n"/>
      <c r="CX102" s="878" t="n"/>
      <c r="CY102" s="878" t="n"/>
      <c r="CZ102" s="878" t="n"/>
      <c r="DA102" s="878" t="n"/>
      <c r="DB102" s="878" t="n"/>
      <c r="DC102" s="878" t="n"/>
      <c r="DD102" s="878" t="n"/>
      <c r="DE102" s="878" t="n"/>
      <c r="DF102" s="878" t="n"/>
      <c r="DG102" s="878" t="n"/>
      <c r="DH102" s="878" t="n"/>
      <c r="DI102" s="878" t="n"/>
      <c r="DJ102" s="878" t="n"/>
      <c r="DK102" s="878" t="n"/>
      <c r="DL102" s="878" t="n"/>
      <c r="DM102" s="878" t="n"/>
      <c r="DN102" s="878" t="n"/>
      <c r="DO102" s="878" t="n"/>
      <c r="DP102" s="878" t="n"/>
      <c r="DQ102" s="878" t="n"/>
      <c r="DR102" s="878" t="n"/>
      <c r="DS102" s="878" t="n"/>
      <c r="DT102" s="878" t="n"/>
      <c r="DU102" s="878" t="n"/>
      <c r="DV102" s="878" t="n"/>
      <c r="DW102" s="878" t="n"/>
      <c r="DX102" s="878" t="n"/>
      <c r="DY102" s="878" t="n"/>
      <c r="DZ102" s="878" t="n"/>
      <c r="EA102" s="878" t="n"/>
      <c r="EB102" s="878" t="n"/>
      <c r="EC102" s="878" t="n"/>
      <c r="ED102" s="878" t="n"/>
      <c r="EE102" s="878" t="n"/>
      <c r="EF102" s="878" t="n"/>
      <c r="EG102" s="878" t="n"/>
      <c r="EH102" s="878" t="n"/>
      <c r="EI102" s="878" t="n"/>
      <c r="EJ102" s="878" t="n"/>
      <c r="EK102" s="878" t="n"/>
      <c r="EL102" s="878" t="n"/>
      <c r="EM102" s="878" t="n"/>
      <c r="EN102" s="878" t="n"/>
      <c r="EO102" s="878" t="n"/>
      <c r="EP102" s="878" t="n"/>
      <c r="EQ102" s="878" t="n"/>
      <c r="ER102" s="878" t="n"/>
      <c r="ES102" s="878" t="n"/>
      <c r="ET102" s="878" t="n"/>
      <c r="EU102" s="878" t="n"/>
      <c r="EV102" s="878" t="n"/>
      <c r="EW102" s="878" t="n"/>
      <c r="EX102" s="878" t="n"/>
      <c r="EY102" s="878" t="n"/>
      <c r="EZ102" s="878" t="n"/>
      <c r="FA102" s="878" t="n"/>
      <c r="FB102" s="878" t="n"/>
      <c r="FC102" s="878" t="n"/>
      <c r="FD102" s="878" t="n"/>
      <c r="FE102" s="878" t="n"/>
      <c r="FF102" s="878" t="n"/>
      <c r="FG102" s="878" t="n"/>
      <c r="FH102" s="878" t="n"/>
      <c r="FI102" s="878" t="n"/>
      <c r="FJ102" s="878" t="n"/>
      <c r="FK102" s="878" t="n"/>
      <c r="FL102" s="878" t="n"/>
      <c r="FM102" s="878" t="n"/>
      <c r="FN102" s="878" t="n"/>
      <c r="FO102" s="878" t="n"/>
      <c r="FP102" s="878" t="n"/>
      <c r="FQ102" s="878" t="n"/>
      <c r="FR102" s="878" t="n"/>
      <c r="FS102" s="878" t="n"/>
      <c r="FT102" s="878" t="n"/>
      <c r="FU102" s="878" t="n"/>
      <c r="FV102" s="878" t="n"/>
      <c r="FW102" s="878" t="n"/>
      <c r="FX102" s="878" t="n"/>
      <c r="FY102" s="878" t="n"/>
      <c r="FZ102" s="878" t="n"/>
      <c r="GA102" s="878" t="n"/>
      <c r="GB102" s="878" t="n"/>
      <c r="GC102" s="878" t="n"/>
      <c r="GD102" s="878" t="n"/>
      <c r="GE102" s="878" t="n"/>
      <c r="GF102" s="878" t="n"/>
    </row>
    <row r="103" customFormat="1" s="872">
      <c r="A103" s="57" t="n"/>
      <c r="B103" s="56" t="n"/>
      <c r="C103" s="55">
        <f>E103*$D$5</f>
        <v/>
      </c>
      <c r="D103" s="39" t="n"/>
      <c r="E103" s="55">
        <f>SUM(G103:GF103)</f>
        <v/>
      </c>
      <c r="M103" s="878" t="n"/>
      <c r="N103" s="878" t="n"/>
      <c r="O103" s="878" t="n"/>
      <c r="P103" s="878" t="n"/>
      <c r="Q103" s="878" t="n"/>
      <c r="R103" s="878" t="n"/>
      <c r="S103" s="878" t="n"/>
      <c r="T103" s="878" t="n"/>
      <c r="U103" s="878" t="n"/>
      <c r="V103" s="878" t="n"/>
      <c r="W103" s="878" t="n"/>
      <c r="X103" s="878" t="n"/>
      <c r="Y103" s="878" t="n"/>
      <c r="Z103" s="878" t="n"/>
      <c r="AA103" s="878" t="n"/>
      <c r="AB103" s="878" t="n"/>
      <c r="AC103" s="878" t="n"/>
      <c r="AD103" s="878" t="n"/>
      <c r="AE103" s="878" t="n"/>
      <c r="AF103" s="878" t="n"/>
      <c r="AG103" s="878" t="n"/>
      <c r="AH103" s="878" t="n"/>
      <c r="AI103" s="878" t="n"/>
      <c r="AJ103" s="878" t="n"/>
      <c r="AK103" s="878" t="n"/>
      <c r="AL103" s="878" t="n"/>
      <c r="AM103" s="878" t="n"/>
      <c r="AN103" s="878" t="n"/>
      <c r="AO103" s="878" t="n"/>
      <c r="AP103" s="878" t="n"/>
      <c r="AQ103" s="878" t="n"/>
      <c r="AR103" s="878" t="n"/>
      <c r="AS103" s="878" t="n"/>
      <c r="AT103" s="878" t="n"/>
      <c r="AU103" s="878" t="n"/>
      <c r="AV103" s="878" t="n"/>
      <c r="AW103" s="878" t="n"/>
      <c r="AX103" s="878" t="n"/>
      <c r="AY103" s="878" t="n"/>
      <c r="AZ103" s="878" t="n"/>
      <c r="BA103" s="878" t="n"/>
      <c r="BB103" s="878" t="n"/>
      <c r="BC103" s="878" t="n"/>
      <c r="BD103" s="878" t="n"/>
      <c r="BE103" s="878" t="n"/>
      <c r="BF103" s="878" t="n"/>
      <c r="BG103" s="878" t="n"/>
      <c r="BH103" s="878" t="n"/>
      <c r="BI103" s="878" t="n"/>
      <c r="BJ103" s="878" t="n"/>
      <c r="BK103" s="878" t="n"/>
      <c r="BL103" s="878" t="n"/>
      <c r="BM103" s="878" t="n"/>
      <c r="BN103" s="878" t="n"/>
      <c r="BO103" s="878" t="n"/>
      <c r="BP103" s="878" t="n"/>
      <c r="BQ103" s="878" t="n"/>
      <c r="BR103" s="878" t="n"/>
      <c r="BS103" s="878" t="n"/>
      <c r="BT103" s="878" t="n"/>
      <c r="BU103" s="878" t="n"/>
      <c r="BV103" s="878" t="n"/>
      <c r="BW103" s="878" t="n"/>
      <c r="BX103" s="878" t="n"/>
      <c r="BY103" s="878" t="n"/>
      <c r="BZ103" s="878" t="n"/>
      <c r="CA103" s="878" t="n"/>
      <c r="CB103" s="878" t="n"/>
      <c r="CC103" s="878" t="n"/>
      <c r="CD103" s="878" t="n"/>
      <c r="CE103" s="878" t="n"/>
      <c r="CF103" s="878" t="n"/>
      <c r="CG103" s="878" t="n"/>
      <c r="CH103" s="878" t="n"/>
      <c r="CI103" s="878" t="n"/>
      <c r="CJ103" s="878" t="n"/>
      <c r="CK103" s="878" t="n"/>
      <c r="CL103" s="878" t="n"/>
      <c r="CM103" s="878" t="n"/>
      <c r="CN103" s="878" t="n"/>
      <c r="CO103" s="878" t="n"/>
      <c r="CP103" s="878" t="n"/>
      <c r="CQ103" s="878" t="n"/>
      <c r="CR103" s="878" t="n"/>
      <c r="CS103" s="878" t="n"/>
      <c r="CT103" s="878" t="n"/>
      <c r="CU103" s="878" t="n"/>
      <c r="CV103" s="878" t="n"/>
      <c r="CW103" s="878" t="n"/>
      <c r="CX103" s="878" t="n"/>
      <c r="CY103" s="878" t="n"/>
      <c r="CZ103" s="878" t="n"/>
      <c r="DA103" s="878" t="n"/>
      <c r="DB103" s="878" t="n"/>
      <c r="DC103" s="878" t="n"/>
      <c r="DD103" s="878" t="n"/>
      <c r="DE103" s="878" t="n"/>
      <c r="DF103" s="878" t="n"/>
      <c r="DG103" s="878" t="n"/>
      <c r="DH103" s="878" t="n"/>
      <c r="DI103" s="878" t="n"/>
      <c r="DJ103" s="878" t="n"/>
      <c r="DK103" s="878" t="n"/>
      <c r="DL103" s="878" t="n"/>
      <c r="DM103" s="878" t="n"/>
      <c r="DN103" s="878" t="n"/>
      <c r="DO103" s="878" t="n"/>
      <c r="DP103" s="878" t="n"/>
      <c r="DQ103" s="878" t="n"/>
      <c r="DR103" s="878" t="n"/>
      <c r="DS103" s="878" t="n"/>
      <c r="DT103" s="878" t="n"/>
      <c r="DU103" s="878" t="n"/>
      <c r="DV103" s="878" t="n"/>
      <c r="DW103" s="878" t="n"/>
      <c r="DX103" s="878" t="n"/>
      <c r="DY103" s="878" t="n"/>
      <c r="DZ103" s="878" t="n"/>
      <c r="EA103" s="878" t="n"/>
      <c r="EB103" s="878" t="n"/>
      <c r="EC103" s="878" t="n"/>
      <c r="ED103" s="878" t="n"/>
      <c r="EE103" s="878" t="n"/>
      <c r="EF103" s="878" t="n"/>
      <c r="EG103" s="878" t="n"/>
      <c r="EH103" s="878" t="n"/>
      <c r="EI103" s="878" t="n"/>
      <c r="EJ103" s="878" t="n"/>
      <c r="EK103" s="878" t="n"/>
      <c r="EL103" s="878" t="n"/>
      <c r="EM103" s="878" t="n"/>
      <c r="EN103" s="878" t="n"/>
      <c r="EO103" s="878" t="n"/>
      <c r="EP103" s="878" t="n"/>
      <c r="EQ103" s="878" t="n"/>
      <c r="ER103" s="878" t="n"/>
      <c r="ES103" s="878" t="n"/>
      <c r="ET103" s="878" t="n"/>
      <c r="EU103" s="878" t="n"/>
      <c r="EV103" s="878" t="n"/>
      <c r="EW103" s="878" t="n"/>
      <c r="EX103" s="878" t="n"/>
      <c r="EY103" s="878" t="n"/>
      <c r="EZ103" s="878" t="n"/>
      <c r="FA103" s="878" t="n"/>
      <c r="FB103" s="878" t="n"/>
      <c r="FC103" s="878" t="n"/>
      <c r="FD103" s="878" t="n"/>
      <c r="FE103" s="878" t="n"/>
      <c r="FF103" s="878" t="n"/>
      <c r="FG103" s="878" t="n"/>
      <c r="FH103" s="878" t="n"/>
      <c r="FI103" s="878" t="n"/>
      <c r="FJ103" s="878" t="n"/>
      <c r="FK103" s="878" t="n"/>
      <c r="FL103" s="878" t="n"/>
      <c r="FM103" s="878" t="n"/>
      <c r="FN103" s="878" t="n"/>
      <c r="FO103" s="878" t="n"/>
      <c r="FP103" s="878" t="n"/>
      <c r="FQ103" s="878" t="n"/>
      <c r="FR103" s="878" t="n"/>
      <c r="FS103" s="878" t="n"/>
      <c r="FT103" s="878" t="n"/>
      <c r="FU103" s="878" t="n"/>
      <c r="FV103" s="878" t="n"/>
      <c r="FW103" s="878" t="n"/>
      <c r="FX103" s="878" t="n"/>
      <c r="FY103" s="878" t="n"/>
      <c r="FZ103" s="878" t="n"/>
      <c r="GA103" s="878" t="n"/>
      <c r="GB103" s="878" t="n"/>
      <c r="GC103" s="878" t="n"/>
      <c r="GD103" s="878" t="n"/>
      <c r="GE103" s="878" t="n"/>
      <c r="GF103" s="878" t="n"/>
    </row>
    <row r="104" customFormat="1" s="872">
      <c r="A104" s="57" t="n"/>
      <c r="B104" s="56" t="n"/>
      <c r="C104" s="55">
        <f>E104*$D$5</f>
        <v/>
      </c>
      <c r="D104" s="39" t="n"/>
      <c r="E104" s="55">
        <f>SUM(G104:GF104)</f>
        <v/>
      </c>
      <c r="M104" s="878" t="n"/>
      <c r="N104" s="878" t="n"/>
      <c r="O104" s="878" t="n"/>
      <c r="P104" s="878" t="n"/>
      <c r="Q104" s="878" t="n"/>
      <c r="R104" s="878" t="n"/>
      <c r="S104" s="878" t="n"/>
      <c r="T104" s="878" t="n"/>
      <c r="U104" s="878" t="n"/>
      <c r="V104" s="878" t="n"/>
      <c r="W104" s="878" t="n"/>
      <c r="X104" s="878" t="n"/>
      <c r="Y104" s="878" t="n"/>
      <c r="Z104" s="878" t="n"/>
      <c r="AA104" s="878" t="n"/>
      <c r="AB104" s="878" t="n"/>
      <c r="AC104" s="878" t="n"/>
      <c r="AD104" s="878" t="n"/>
      <c r="AE104" s="878" t="n"/>
      <c r="AF104" s="878" t="n"/>
      <c r="AG104" s="878" t="n"/>
      <c r="AH104" s="878" t="n"/>
      <c r="AI104" s="878" t="n"/>
      <c r="AJ104" s="878" t="n"/>
      <c r="AK104" s="878" t="n"/>
      <c r="AL104" s="878" t="n"/>
      <c r="AM104" s="878" t="n"/>
      <c r="AN104" s="878" t="n"/>
      <c r="AO104" s="878" t="n"/>
      <c r="AP104" s="878" t="n"/>
      <c r="AQ104" s="878" t="n"/>
      <c r="AR104" s="878" t="n"/>
      <c r="AS104" s="878" t="n"/>
      <c r="AT104" s="878" t="n"/>
      <c r="AU104" s="878" t="n"/>
      <c r="AV104" s="878" t="n"/>
      <c r="AW104" s="878" t="n"/>
      <c r="AX104" s="878" t="n"/>
      <c r="AY104" s="878" t="n"/>
      <c r="AZ104" s="878" t="n"/>
      <c r="BA104" s="878" t="n"/>
      <c r="BB104" s="878" t="n"/>
      <c r="BC104" s="878" t="n"/>
      <c r="BD104" s="878" t="n"/>
      <c r="BE104" s="878" t="n"/>
      <c r="BF104" s="878" t="n"/>
      <c r="BG104" s="878" t="n"/>
      <c r="BH104" s="878" t="n"/>
      <c r="BI104" s="878" t="n"/>
      <c r="BJ104" s="878" t="n"/>
      <c r="BK104" s="878" t="n"/>
      <c r="BL104" s="878" t="n"/>
      <c r="BM104" s="878" t="n"/>
      <c r="BN104" s="878" t="n"/>
      <c r="BO104" s="878" t="n"/>
      <c r="BP104" s="878" t="n"/>
      <c r="BQ104" s="878" t="n"/>
      <c r="BR104" s="878" t="n"/>
      <c r="BS104" s="878" t="n"/>
      <c r="BT104" s="878" t="n"/>
      <c r="BU104" s="878" t="n"/>
      <c r="BV104" s="878" t="n"/>
      <c r="BW104" s="878" t="n"/>
      <c r="BX104" s="878" t="n"/>
      <c r="BY104" s="878" t="n"/>
      <c r="BZ104" s="878" t="n"/>
      <c r="CA104" s="878" t="n"/>
      <c r="CB104" s="878" t="n"/>
      <c r="CC104" s="878" t="n"/>
      <c r="CD104" s="878" t="n"/>
      <c r="CE104" s="878" t="n"/>
      <c r="CF104" s="878" t="n"/>
      <c r="CG104" s="878" t="n"/>
      <c r="CH104" s="878" t="n"/>
      <c r="CI104" s="878" t="n"/>
      <c r="CJ104" s="878" t="n"/>
      <c r="CK104" s="878" t="n"/>
      <c r="CL104" s="878" t="n"/>
      <c r="CM104" s="878" t="n"/>
      <c r="CN104" s="878" t="n"/>
      <c r="CO104" s="878" t="n"/>
      <c r="CP104" s="878" t="n"/>
      <c r="CQ104" s="878" t="n"/>
      <c r="CR104" s="878" t="n"/>
      <c r="CS104" s="878" t="n"/>
      <c r="CT104" s="878" t="n"/>
      <c r="CU104" s="878" t="n"/>
      <c r="CV104" s="878" t="n"/>
      <c r="CW104" s="878" t="n"/>
      <c r="CX104" s="878" t="n"/>
      <c r="CY104" s="878" t="n"/>
      <c r="CZ104" s="878" t="n"/>
      <c r="DA104" s="878" t="n"/>
      <c r="DB104" s="878" t="n"/>
      <c r="DC104" s="878" t="n"/>
      <c r="DD104" s="878" t="n"/>
      <c r="DE104" s="878" t="n"/>
      <c r="DF104" s="878" t="n"/>
      <c r="DG104" s="878" t="n"/>
      <c r="DH104" s="878" t="n"/>
      <c r="DI104" s="878" t="n"/>
      <c r="DJ104" s="878" t="n"/>
      <c r="DK104" s="878" t="n"/>
      <c r="DL104" s="878" t="n"/>
      <c r="DM104" s="878" t="n"/>
      <c r="DN104" s="878" t="n"/>
      <c r="DO104" s="878" t="n"/>
      <c r="DP104" s="878" t="n"/>
      <c r="DQ104" s="878" t="n"/>
      <c r="DR104" s="878" t="n"/>
      <c r="DS104" s="878" t="n"/>
      <c r="DT104" s="878" t="n"/>
      <c r="DU104" s="878" t="n"/>
      <c r="DV104" s="878" t="n"/>
      <c r="DW104" s="878" t="n"/>
      <c r="DX104" s="878" t="n"/>
      <c r="DY104" s="878" t="n"/>
      <c r="DZ104" s="878" t="n"/>
      <c r="EA104" s="878" t="n"/>
      <c r="EB104" s="878" t="n"/>
      <c r="EC104" s="878" t="n"/>
      <c r="ED104" s="878" t="n"/>
      <c r="EE104" s="878" t="n"/>
      <c r="EF104" s="878" t="n"/>
      <c r="EG104" s="878" t="n"/>
      <c r="EH104" s="878" t="n"/>
      <c r="EI104" s="878" t="n"/>
      <c r="EJ104" s="878" t="n"/>
      <c r="EK104" s="878" t="n"/>
      <c r="EL104" s="878" t="n"/>
      <c r="EM104" s="878" t="n"/>
      <c r="EN104" s="878" t="n"/>
      <c r="EO104" s="878" t="n"/>
      <c r="EP104" s="878" t="n"/>
      <c r="EQ104" s="878" t="n"/>
      <c r="ER104" s="878" t="n"/>
      <c r="ES104" s="878" t="n"/>
      <c r="ET104" s="878" t="n"/>
      <c r="EU104" s="878" t="n"/>
      <c r="EV104" s="878" t="n"/>
      <c r="EW104" s="878" t="n"/>
      <c r="EX104" s="878" t="n"/>
      <c r="EY104" s="878" t="n"/>
      <c r="EZ104" s="878" t="n"/>
      <c r="FA104" s="878" t="n"/>
      <c r="FB104" s="878" t="n"/>
      <c r="FC104" s="878" t="n"/>
      <c r="FD104" s="878" t="n"/>
      <c r="FE104" s="878" t="n"/>
      <c r="FF104" s="878" t="n"/>
      <c r="FG104" s="878" t="n"/>
      <c r="FH104" s="878" t="n"/>
      <c r="FI104" s="878" t="n"/>
      <c r="FJ104" s="878" t="n"/>
      <c r="FK104" s="878" t="n"/>
      <c r="FL104" s="878" t="n"/>
      <c r="FM104" s="878" t="n"/>
      <c r="FN104" s="878" t="n"/>
      <c r="FO104" s="878" t="n"/>
      <c r="FP104" s="878" t="n"/>
      <c r="FQ104" s="878" t="n"/>
      <c r="FR104" s="878" t="n"/>
      <c r="FS104" s="878" t="n"/>
      <c r="FT104" s="878" t="n"/>
      <c r="FU104" s="878" t="n"/>
      <c r="FV104" s="878" t="n"/>
      <c r="FW104" s="878" t="n"/>
      <c r="FX104" s="878" t="n"/>
      <c r="FY104" s="878" t="n"/>
      <c r="FZ104" s="878" t="n"/>
      <c r="GA104" s="878" t="n"/>
      <c r="GB104" s="878" t="n"/>
      <c r="GC104" s="878" t="n"/>
      <c r="GD104" s="878" t="n"/>
      <c r="GE104" s="878" t="n"/>
      <c r="GF104" s="878" t="n"/>
    </row>
    <row r="105" customFormat="1" s="872">
      <c r="A105" s="57" t="n"/>
      <c r="B105" s="56" t="n"/>
      <c r="C105" s="55">
        <f>E105*$D$5</f>
        <v/>
      </c>
      <c r="D105" s="39" t="n"/>
      <c r="E105" s="55">
        <f>SUM(G105:GF105)</f>
        <v/>
      </c>
      <c r="M105" s="878" t="n"/>
      <c r="N105" s="878" t="n"/>
      <c r="O105" s="878" t="n"/>
      <c r="P105" s="878" t="n"/>
      <c r="Q105" s="878" t="n"/>
      <c r="R105" s="878" t="n"/>
      <c r="S105" s="878" t="n"/>
      <c r="T105" s="878" t="n"/>
      <c r="U105" s="878" t="n"/>
      <c r="V105" s="878" t="n"/>
      <c r="W105" s="878" t="n"/>
      <c r="X105" s="878" t="n"/>
      <c r="Y105" s="878" t="n"/>
      <c r="Z105" s="878" t="n"/>
      <c r="AA105" s="878" t="n"/>
      <c r="AB105" s="878" t="n"/>
      <c r="AC105" s="878" t="n"/>
      <c r="AD105" s="878" t="n"/>
      <c r="AE105" s="878" t="n"/>
      <c r="AF105" s="878" t="n"/>
      <c r="AG105" s="878" t="n"/>
      <c r="AH105" s="878" t="n"/>
      <c r="AI105" s="878" t="n"/>
      <c r="AJ105" s="878" t="n"/>
      <c r="AK105" s="878" t="n"/>
      <c r="AL105" s="878" t="n"/>
      <c r="AM105" s="878" t="n"/>
      <c r="AN105" s="878" t="n"/>
      <c r="AO105" s="878" t="n"/>
      <c r="AP105" s="878" t="n"/>
      <c r="AQ105" s="878" t="n"/>
      <c r="AR105" s="878" t="n"/>
      <c r="AS105" s="878" t="n"/>
      <c r="AT105" s="878" t="n"/>
      <c r="AU105" s="878" t="n"/>
      <c r="AV105" s="878" t="n"/>
      <c r="AW105" s="878" t="n"/>
      <c r="AX105" s="878" t="n"/>
      <c r="AY105" s="878" t="n"/>
      <c r="AZ105" s="878" t="n"/>
      <c r="BA105" s="878" t="n"/>
      <c r="BB105" s="878" t="n"/>
      <c r="BC105" s="878" t="n"/>
      <c r="BD105" s="878" t="n"/>
      <c r="BE105" s="878" t="n"/>
      <c r="BF105" s="878" t="n"/>
      <c r="BG105" s="878" t="n"/>
      <c r="BH105" s="878" t="n"/>
      <c r="BI105" s="878" t="n"/>
      <c r="BJ105" s="878" t="n"/>
      <c r="BK105" s="878" t="n"/>
      <c r="BL105" s="878" t="n"/>
      <c r="BM105" s="878" t="n"/>
      <c r="BN105" s="878" t="n"/>
      <c r="BO105" s="878" t="n"/>
      <c r="BP105" s="878" t="n"/>
      <c r="BQ105" s="878" t="n"/>
      <c r="BR105" s="878" t="n"/>
      <c r="BS105" s="878" t="n"/>
      <c r="BT105" s="878" t="n"/>
      <c r="BU105" s="878" t="n"/>
      <c r="BV105" s="878" t="n"/>
      <c r="BW105" s="878" t="n"/>
      <c r="BX105" s="878" t="n"/>
      <c r="BY105" s="878" t="n"/>
      <c r="BZ105" s="878" t="n"/>
      <c r="CA105" s="878" t="n"/>
      <c r="CB105" s="878" t="n"/>
      <c r="CC105" s="878" t="n"/>
      <c r="CD105" s="878" t="n"/>
      <c r="CE105" s="878" t="n"/>
      <c r="CF105" s="878" t="n"/>
      <c r="CG105" s="878" t="n"/>
      <c r="CH105" s="878" t="n"/>
      <c r="CI105" s="878" t="n"/>
      <c r="CJ105" s="878" t="n"/>
      <c r="CK105" s="878" t="n"/>
      <c r="CL105" s="878" t="n"/>
      <c r="CM105" s="878" t="n"/>
      <c r="CN105" s="878" t="n"/>
      <c r="CO105" s="878" t="n"/>
      <c r="CP105" s="878" t="n"/>
      <c r="CQ105" s="878" t="n"/>
      <c r="CR105" s="878" t="n"/>
      <c r="CS105" s="878" t="n"/>
      <c r="CT105" s="878" t="n"/>
      <c r="CU105" s="878" t="n"/>
      <c r="CV105" s="878" t="n"/>
      <c r="CW105" s="878" t="n"/>
      <c r="CX105" s="878" t="n"/>
      <c r="CY105" s="878" t="n"/>
      <c r="CZ105" s="878" t="n"/>
      <c r="DA105" s="878" t="n"/>
      <c r="DB105" s="878" t="n"/>
      <c r="DC105" s="878" t="n"/>
      <c r="DD105" s="878" t="n"/>
      <c r="DE105" s="878" t="n"/>
      <c r="DF105" s="878" t="n"/>
      <c r="DG105" s="878" t="n"/>
      <c r="DH105" s="878" t="n"/>
      <c r="DI105" s="878" t="n"/>
      <c r="DJ105" s="878" t="n"/>
      <c r="DK105" s="878" t="n"/>
      <c r="DL105" s="878" t="n"/>
      <c r="DM105" s="878" t="n"/>
      <c r="DN105" s="878" t="n"/>
      <c r="DO105" s="878" t="n"/>
      <c r="DP105" s="878" t="n"/>
      <c r="DQ105" s="878" t="n"/>
      <c r="DR105" s="878" t="n"/>
      <c r="DS105" s="878" t="n"/>
      <c r="DT105" s="878" t="n"/>
      <c r="DU105" s="878" t="n"/>
      <c r="DV105" s="878" t="n"/>
      <c r="DW105" s="878" t="n"/>
      <c r="DX105" s="878" t="n"/>
      <c r="DY105" s="878" t="n"/>
      <c r="DZ105" s="878" t="n"/>
      <c r="EA105" s="878" t="n"/>
      <c r="EB105" s="878" t="n"/>
      <c r="EC105" s="878" t="n"/>
      <c r="ED105" s="878" t="n"/>
      <c r="EE105" s="878" t="n"/>
      <c r="EF105" s="878" t="n"/>
      <c r="EG105" s="878" t="n"/>
      <c r="EH105" s="878" t="n"/>
      <c r="EI105" s="878" t="n"/>
      <c r="EJ105" s="878" t="n"/>
      <c r="EK105" s="878" t="n"/>
      <c r="EL105" s="878" t="n"/>
      <c r="EM105" s="878" t="n"/>
      <c r="EN105" s="878" t="n"/>
      <c r="EO105" s="878" t="n"/>
      <c r="EP105" s="878" t="n"/>
      <c r="EQ105" s="878" t="n"/>
      <c r="ER105" s="878" t="n"/>
      <c r="ES105" s="878" t="n"/>
      <c r="ET105" s="878" t="n"/>
      <c r="EU105" s="878" t="n"/>
      <c r="EV105" s="878" t="n"/>
      <c r="EW105" s="878" t="n"/>
      <c r="EX105" s="878" t="n"/>
      <c r="EY105" s="878" t="n"/>
      <c r="EZ105" s="878" t="n"/>
      <c r="FA105" s="878" t="n"/>
      <c r="FB105" s="878" t="n"/>
      <c r="FC105" s="878" t="n"/>
      <c r="FD105" s="878" t="n"/>
      <c r="FE105" s="878" t="n"/>
      <c r="FF105" s="878" t="n"/>
      <c r="FG105" s="878" t="n"/>
      <c r="FH105" s="878" t="n"/>
      <c r="FI105" s="878" t="n"/>
      <c r="FJ105" s="878" t="n"/>
      <c r="FK105" s="878" t="n"/>
      <c r="FL105" s="878" t="n"/>
      <c r="FM105" s="878" t="n"/>
      <c r="FN105" s="878" t="n"/>
      <c r="FO105" s="878" t="n"/>
      <c r="FP105" s="878" t="n"/>
      <c r="FQ105" s="878" t="n"/>
      <c r="FR105" s="878" t="n"/>
      <c r="FS105" s="878" t="n"/>
      <c r="FT105" s="878" t="n"/>
      <c r="FU105" s="878" t="n"/>
      <c r="FV105" s="878" t="n"/>
      <c r="FW105" s="878" t="n"/>
      <c r="FX105" s="878" t="n"/>
      <c r="FY105" s="878" t="n"/>
      <c r="FZ105" s="878" t="n"/>
      <c r="GA105" s="878" t="n"/>
      <c r="GB105" s="878" t="n"/>
      <c r="GC105" s="878" t="n"/>
      <c r="GD105" s="878" t="n"/>
      <c r="GE105" s="878" t="n"/>
      <c r="GF105" s="878" t="n"/>
    </row>
    <row r="106" customFormat="1" s="872">
      <c r="A106" s="57" t="n"/>
      <c r="B106" s="56" t="n"/>
      <c r="C106" s="55">
        <f>E106*$D$5</f>
        <v/>
      </c>
      <c r="D106" s="39" t="n"/>
      <c r="E106" s="55">
        <f>SUM(G106:GF106)</f>
        <v/>
      </c>
      <c r="M106" s="878" t="n"/>
      <c r="N106" s="878" t="n"/>
      <c r="O106" s="878" t="n"/>
      <c r="P106" s="878" t="n"/>
      <c r="Q106" s="878" t="n"/>
      <c r="R106" s="878" t="n"/>
      <c r="S106" s="878" t="n"/>
      <c r="T106" s="878" t="n"/>
      <c r="U106" s="878" t="n"/>
      <c r="V106" s="878" t="n"/>
      <c r="W106" s="878" t="n"/>
      <c r="X106" s="878" t="n"/>
      <c r="Y106" s="878" t="n"/>
      <c r="Z106" s="878" t="n"/>
      <c r="AA106" s="878" t="n"/>
      <c r="AB106" s="878" t="n"/>
      <c r="AC106" s="878" t="n"/>
      <c r="AD106" s="878" t="n"/>
      <c r="AE106" s="878" t="n"/>
      <c r="AF106" s="878" t="n"/>
      <c r="AG106" s="878" t="n"/>
      <c r="AH106" s="878" t="n"/>
      <c r="AI106" s="878" t="n"/>
      <c r="AJ106" s="878" t="n"/>
      <c r="AK106" s="878" t="n"/>
      <c r="AL106" s="878" t="n"/>
      <c r="AM106" s="878" t="n"/>
      <c r="AN106" s="878" t="n"/>
      <c r="AO106" s="878" t="n"/>
      <c r="AP106" s="878" t="n"/>
      <c r="AQ106" s="878" t="n"/>
      <c r="AR106" s="878" t="n"/>
      <c r="AS106" s="878" t="n"/>
      <c r="AT106" s="878" t="n"/>
      <c r="AU106" s="878" t="n"/>
      <c r="AV106" s="878" t="n"/>
      <c r="AW106" s="878" t="n"/>
      <c r="AX106" s="878" t="n"/>
      <c r="AY106" s="878" t="n"/>
      <c r="AZ106" s="878" t="n"/>
      <c r="BA106" s="878" t="n"/>
      <c r="BB106" s="878" t="n"/>
      <c r="BC106" s="878" t="n"/>
      <c r="BD106" s="878" t="n"/>
      <c r="BE106" s="878" t="n"/>
      <c r="BF106" s="878" t="n"/>
      <c r="BG106" s="878" t="n"/>
      <c r="BH106" s="878" t="n"/>
      <c r="BI106" s="878" t="n"/>
      <c r="BJ106" s="878" t="n"/>
      <c r="BK106" s="878" t="n"/>
      <c r="BL106" s="878" t="n"/>
      <c r="BM106" s="878" t="n"/>
      <c r="BN106" s="878" t="n"/>
      <c r="BO106" s="878" t="n"/>
      <c r="BP106" s="878" t="n"/>
      <c r="BQ106" s="878" t="n"/>
      <c r="BR106" s="878" t="n"/>
      <c r="BS106" s="878" t="n"/>
      <c r="BT106" s="878" t="n"/>
      <c r="BU106" s="878" t="n"/>
      <c r="BV106" s="878" t="n"/>
      <c r="BW106" s="878" t="n"/>
      <c r="BX106" s="878" t="n"/>
      <c r="BY106" s="878" t="n"/>
      <c r="BZ106" s="878" t="n"/>
      <c r="CA106" s="878" t="n"/>
      <c r="CB106" s="878" t="n"/>
      <c r="CC106" s="878" t="n"/>
      <c r="CD106" s="878" t="n"/>
      <c r="CE106" s="878" t="n"/>
      <c r="CF106" s="878" t="n"/>
      <c r="CG106" s="878" t="n"/>
      <c r="CH106" s="878" t="n"/>
      <c r="CI106" s="878" t="n"/>
      <c r="CJ106" s="878" t="n"/>
      <c r="CK106" s="878" t="n"/>
      <c r="CL106" s="878" t="n"/>
      <c r="CM106" s="878" t="n"/>
      <c r="CN106" s="878" t="n"/>
      <c r="CO106" s="878" t="n"/>
      <c r="CP106" s="878" t="n"/>
      <c r="CQ106" s="878" t="n"/>
      <c r="CR106" s="878" t="n"/>
      <c r="CS106" s="878" t="n"/>
      <c r="CT106" s="878" t="n"/>
      <c r="CU106" s="878" t="n"/>
      <c r="CV106" s="878" t="n"/>
      <c r="CW106" s="878" t="n"/>
      <c r="CX106" s="878" t="n"/>
      <c r="CY106" s="878" t="n"/>
      <c r="CZ106" s="878" t="n"/>
      <c r="DA106" s="878" t="n"/>
      <c r="DB106" s="878" t="n"/>
      <c r="DC106" s="878" t="n"/>
      <c r="DD106" s="878" t="n"/>
      <c r="DE106" s="878" t="n"/>
      <c r="DF106" s="878" t="n"/>
      <c r="DG106" s="878" t="n"/>
      <c r="DH106" s="878" t="n"/>
      <c r="DI106" s="878" t="n"/>
      <c r="DJ106" s="878" t="n"/>
      <c r="DK106" s="878" t="n"/>
      <c r="DL106" s="878" t="n"/>
      <c r="DM106" s="878" t="n"/>
      <c r="DN106" s="878" t="n"/>
      <c r="DO106" s="878" t="n"/>
      <c r="DP106" s="878" t="n"/>
      <c r="DQ106" s="878" t="n"/>
      <c r="DR106" s="878" t="n"/>
      <c r="DS106" s="878" t="n"/>
      <c r="DT106" s="878" t="n"/>
      <c r="DU106" s="878" t="n"/>
      <c r="DV106" s="878" t="n"/>
      <c r="DW106" s="878" t="n"/>
      <c r="DX106" s="878" t="n"/>
      <c r="DY106" s="878" t="n"/>
      <c r="DZ106" s="878" t="n"/>
      <c r="EA106" s="878" t="n"/>
      <c r="EB106" s="878" t="n"/>
      <c r="EC106" s="878" t="n"/>
      <c r="ED106" s="878" t="n"/>
      <c r="EE106" s="878" t="n"/>
      <c r="EF106" s="878" t="n"/>
      <c r="EG106" s="878" t="n"/>
      <c r="EH106" s="878" t="n"/>
      <c r="EI106" s="878" t="n"/>
      <c r="EJ106" s="878" t="n"/>
      <c r="EK106" s="878" t="n"/>
      <c r="EL106" s="878" t="n"/>
      <c r="EM106" s="878" t="n"/>
      <c r="EN106" s="878" t="n"/>
      <c r="EO106" s="878" t="n"/>
      <c r="EP106" s="878" t="n"/>
      <c r="EQ106" s="878" t="n"/>
      <c r="ER106" s="878" t="n"/>
      <c r="ES106" s="878" t="n"/>
      <c r="ET106" s="878" t="n"/>
      <c r="EU106" s="878" t="n"/>
      <c r="EV106" s="878" t="n"/>
      <c r="EW106" s="878" t="n"/>
      <c r="EX106" s="878" t="n"/>
      <c r="EY106" s="878" t="n"/>
      <c r="EZ106" s="878" t="n"/>
      <c r="FA106" s="878" t="n"/>
      <c r="FB106" s="878" t="n"/>
      <c r="FC106" s="878" t="n"/>
      <c r="FD106" s="878" t="n"/>
      <c r="FE106" s="878" t="n"/>
      <c r="FF106" s="878" t="n"/>
      <c r="FG106" s="878" t="n"/>
      <c r="FH106" s="878" t="n"/>
      <c r="FI106" s="878" t="n"/>
      <c r="FJ106" s="878" t="n"/>
      <c r="FK106" s="878" t="n"/>
      <c r="FL106" s="878" t="n"/>
      <c r="FM106" s="878" t="n"/>
      <c r="FN106" s="878" t="n"/>
      <c r="FO106" s="878" t="n"/>
      <c r="FP106" s="878" t="n"/>
      <c r="FQ106" s="878" t="n"/>
      <c r="FR106" s="878" t="n"/>
      <c r="FS106" s="878" t="n"/>
      <c r="FT106" s="878" t="n"/>
      <c r="FU106" s="878" t="n"/>
      <c r="FV106" s="878" t="n"/>
      <c r="FW106" s="878" t="n"/>
      <c r="FX106" s="878" t="n"/>
      <c r="FY106" s="878" t="n"/>
      <c r="FZ106" s="878" t="n"/>
      <c r="GA106" s="878" t="n"/>
      <c r="GB106" s="878" t="n"/>
      <c r="GC106" s="878" t="n"/>
      <c r="GD106" s="878" t="n"/>
      <c r="GE106" s="878" t="n"/>
      <c r="GF106" s="878" t="n"/>
    </row>
    <row r="107" customFormat="1" s="872">
      <c r="A107" s="57" t="n"/>
      <c r="B107" s="56" t="n"/>
      <c r="C107" s="55">
        <f>E107*$D$5</f>
        <v/>
      </c>
      <c r="D107" s="39" t="n"/>
      <c r="E107" s="55">
        <f>SUM(G107:GF107)</f>
        <v/>
      </c>
      <c r="M107" s="878" t="n"/>
      <c r="N107" s="878" t="n"/>
      <c r="O107" s="878" t="n"/>
      <c r="P107" s="878" t="n"/>
      <c r="Q107" s="878" t="n"/>
      <c r="R107" s="878" t="n"/>
      <c r="S107" s="878" t="n"/>
      <c r="T107" s="878" t="n"/>
      <c r="U107" s="878" t="n"/>
      <c r="V107" s="878" t="n"/>
      <c r="W107" s="878" t="n"/>
      <c r="X107" s="878" t="n"/>
      <c r="Y107" s="878" t="n"/>
      <c r="Z107" s="878" t="n"/>
      <c r="AA107" s="878" t="n"/>
      <c r="AB107" s="878" t="n"/>
      <c r="AC107" s="878" t="n"/>
      <c r="AD107" s="878" t="n"/>
      <c r="AE107" s="878" t="n"/>
      <c r="AF107" s="878" t="n"/>
      <c r="AG107" s="878" t="n"/>
      <c r="AH107" s="878" t="n"/>
      <c r="AI107" s="878" t="n"/>
      <c r="AJ107" s="878" t="n"/>
      <c r="AK107" s="878" t="n"/>
      <c r="AL107" s="878" t="n"/>
      <c r="AM107" s="878" t="n"/>
      <c r="AN107" s="878" t="n"/>
      <c r="AO107" s="878" t="n"/>
      <c r="AP107" s="878" t="n"/>
      <c r="AQ107" s="878" t="n"/>
      <c r="AR107" s="878" t="n"/>
      <c r="AS107" s="878" t="n"/>
      <c r="AT107" s="878" t="n"/>
      <c r="AU107" s="878" t="n"/>
      <c r="AV107" s="878" t="n"/>
      <c r="AW107" s="878" t="n"/>
      <c r="AX107" s="878" t="n"/>
      <c r="AY107" s="878" t="n"/>
      <c r="AZ107" s="878" t="n"/>
      <c r="BA107" s="878" t="n"/>
      <c r="BB107" s="878" t="n"/>
      <c r="BC107" s="878" t="n"/>
      <c r="BD107" s="878" t="n"/>
      <c r="BE107" s="878" t="n"/>
      <c r="BF107" s="878" t="n"/>
      <c r="BG107" s="878" t="n"/>
      <c r="BH107" s="878" t="n"/>
      <c r="BI107" s="878" t="n"/>
      <c r="BJ107" s="878" t="n"/>
      <c r="BK107" s="878" t="n"/>
      <c r="BL107" s="878" t="n"/>
      <c r="BM107" s="878" t="n"/>
      <c r="BN107" s="878" t="n"/>
      <c r="BO107" s="878" t="n"/>
      <c r="BP107" s="878" t="n"/>
      <c r="BQ107" s="878" t="n"/>
      <c r="BR107" s="878" t="n"/>
      <c r="BS107" s="878" t="n"/>
      <c r="BT107" s="878" t="n"/>
      <c r="BU107" s="878" t="n"/>
      <c r="BV107" s="878" t="n"/>
      <c r="BW107" s="878" t="n"/>
      <c r="BX107" s="878" t="n"/>
      <c r="BY107" s="878" t="n"/>
      <c r="BZ107" s="878" t="n"/>
      <c r="CA107" s="878" t="n"/>
      <c r="CB107" s="878" t="n"/>
      <c r="CC107" s="878" t="n"/>
      <c r="CD107" s="878" t="n"/>
      <c r="CE107" s="878" t="n"/>
      <c r="CF107" s="878" t="n"/>
      <c r="CG107" s="878" t="n"/>
      <c r="CH107" s="878" t="n"/>
      <c r="CI107" s="878" t="n"/>
      <c r="CJ107" s="878" t="n"/>
      <c r="CK107" s="878" t="n"/>
      <c r="CL107" s="878" t="n"/>
      <c r="CM107" s="878" t="n"/>
      <c r="CN107" s="878" t="n"/>
      <c r="CO107" s="878" t="n"/>
      <c r="CP107" s="878" t="n"/>
      <c r="CQ107" s="878" t="n"/>
      <c r="CR107" s="878" t="n"/>
      <c r="CS107" s="878" t="n"/>
      <c r="CT107" s="878" t="n"/>
      <c r="CU107" s="878" t="n"/>
      <c r="CV107" s="878" t="n"/>
      <c r="CW107" s="878" t="n"/>
      <c r="CX107" s="878" t="n"/>
      <c r="CY107" s="878" t="n"/>
      <c r="CZ107" s="878" t="n"/>
      <c r="DA107" s="878" t="n"/>
      <c r="DB107" s="878" t="n"/>
      <c r="DC107" s="878" t="n"/>
      <c r="DD107" s="878" t="n"/>
      <c r="DE107" s="878" t="n"/>
      <c r="DF107" s="878" t="n"/>
      <c r="DG107" s="878" t="n"/>
      <c r="DH107" s="878" t="n"/>
      <c r="DI107" s="878" t="n"/>
      <c r="DJ107" s="878" t="n"/>
      <c r="DK107" s="878" t="n"/>
      <c r="DL107" s="878" t="n"/>
      <c r="DM107" s="878" t="n"/>
      <c r="DN107" s="878" t="n"/>
      <c r="DO107" s="878" t="n"/>
      <c r="DP107" s="878" t="n"/>
      <c r="DQ107" s="878" t="n"/>
      <c r="DR107" s="878" t="n"/>
      <c r="DS107" s="878" t="n"/>
      <c r="DT107" s="878" t="n"/>
      <c r="DU107" s="878" t="n"/>
      <c r="DV107" s="878" t="n"/>
      <c r="DW107" s="878" t="n"/>
      <c r="DX107" s="878" t="n"/>
      <c r="DY107" s="878" t="n"/>
      <c r="DZ107" s="878" t="n"/>
      <c r="EA107" s="878" t="n"/>
      <c r="EB107" s="878" t="n"/>
      <c r="EC107" s="878" t="n"/>
      <c r="ED107" s="878" t="n"/>
      <c r="EE107" s="878" t="n"/>
      <c r="EF107" s="878" t="n"/>
      <c r="EG107" s="878" t="n"/>
      <c r="EH107" s="878" t="n"/>
      <c r="EI107" s="878" t="n"/>
      <c r="EJ107" s="878" t="n"/>
      <c r="EK107" s="878" t="n"/>
      <c r="EL107" s="878" t="n"/>
      <c r="EM107" s="878" t="n"/>
      <c r="EN107" s="878" t="n"/>
      <c r="EO107" s="878" t="n"/>
      <c r="EP107" s="878" t="n"/>
      <c r="EQ107" s="878" t="n"/>
      <c r="ER107" s="878" t="n"/>
      <c r="ES107" s="878" t="n"/>
      <c r="ET107" s="878" t="n"/>
      <c r="EU107" s="878" t="n"/>
      <c r="EV107" s="878" t="n"/>
      <c r="EW107" s="878" t="n"/>
      <c r="EX107" s="878" t="n"/>
      <c r="EY107" s="878" t="n"/>
      <c r="EZ107" s="878" t="n"/>
      <c r="FA107" s="878" t="n"/>
      <c r="FB107" s="878" t="n"/>
      <c r="FC107" s="878" t="n"/>
      <c r="FD107" s="878" t="n"/>
      <c r="FE107" s="878" t="n"/>
      <c r="FF107" s="878" t="n"/>
      <c r="FG107" s="878" t="n"/>
      <c r="FH107" s="878" t="n"/>
      <c r="FI107" s="878" t="n"/>
      <c r="FJ107" s="878" t="n"/>
      <c r="FK107" s="878" t="n"/>
      <c r="FL107" s="878" t="n"/>
      <c r="FM107" s="878" t="n"/>
      <c r="FN107" s="878" t="n"/>
      <c r="FO107" s="878" t="n"/>
      <c r="FP107" s="878" t="n"/>
      <c r="FQ107" s="878" t="n"/>
      <c r="FR107" s="878" t="n"/>
      <c r="FS107" s="878" t="n"/>
      <c r="FT107" s="878" t="n"/>
      <c r="FU107" s="878" t="n"/>
      <c r="FV107" s="878" t="n"/>
      <c r="FW107" s="878" t="n"/>
      <c r="FX107" s="878" t="n"/>
      <c r="FY107" s="878" t="n"/>
      <c r="FZ107" s="878" t="n"/>
      <c r="GA107" s="878" t="n"/>
      <c r="GB107" s="878" t="n"/>
      <c r="GC107" s="878" t="n"/>
      <c r="GD107" s="878" t="n"/>
      <c r="GE107" s="878" t="n"/>
      <c r="GF107" s="878" t="n"/>
    </row>
    <row r="108" customFormat="1" s="872">
      <c r="A108" s="57" t="n"/>
      <c r="B108" s="56" t="n"/>
      <c r="C108" s="55">
        <f>E108*$D$5</f>
        <v/>
      </c>
      <c r="D108" s="39" t="n"/>
      <c r="E108" s="55">
        <f>SUM(G108:GF108)</f>
        <v/>
      </c>
      <c r="M108" s="878" t="n"/>
      <c r="N108" s="878" t="n"/>
      <c r="O108" s="878" t="n"/>
      <c r="P108" s="878" t="n"/>
      <c r="Q108" s="878" t="n"/>
      <c r="R108" s="878" t="n"/>
      <c r="S108" s="878" t="n"/>
      <c r="T108" s="878" t="n"/>
      <c r="U108" s="878" t="n"/>
      <c r="V108" s="878" t="n"/>
      <c r="W108" s="878" t="n"/>
      <c r="X108" s="878" t="n"/>
      <c r="Y108" s="878" t="n"/>
      <c r="Z108" s="878" t="n"/>
      <c r="AA108" s="878" t="n"/>
      <c r="AB108" s="878" t="n"/>
      <c r="AC108" s="878" t="n"/>
      <c r="AD108" s="878" t="n"/>
      <c r="AE108" s="878" t="n"/>
      <c r="AF108" s="878" t="n"/>
      <c r="AG108" s="878" t="n"/>
      <c r="AH108" s="878" t="n"/>
      <c r="AI108" s="878" t="n"/>
      <c r="AJ108" s="878" t="n"/>
      <c r="AK108" s="878" t="n"/>
      <c r="AL108" s="878" t="n"/>
      <c r="AM108" s="878" t="n"/>
      <c r="AN108" s="878" t="n"/>
      <c r="AO108" s="878" t="n"/>
      <c r="AP108" s="878" t="n"/>
      <c r="AQ108" s="878" t="n"/>
      <c r="AR108" s="878" t="n"/>
      <c r="AS108" s="878" t="n"/>
      <c r="AT108" s="878" t="n"/>
      <c r="AU108" s="878" t="n"/>
      <c r="AV108" s="878" t="n"/>
      <c r="AW108" s="878" t="n"/>
      <c r="AX108" s="878" t="n"/>
      <c r="AY108" s="878" t="n"/>
      <c r="AZ108" s="878" t="n"/>
      <c r="BA108" s="878" t="n"/>
      <c r="BB108" s="878" t="n"/>
      <c r="BC108" s="878" t="n"/>
      <c r="BD108" s="878" t="n"/>
      <c r="BE108" s="878" t="n"/>
      <c r="BF108" s="878" t="n"/>
      <c r="BG108" s="878" t="n"/>
      <c r="BH108" s="878" t="n"/>
      <c r="BI108" s="878" t="n"/>
      <c r="BJ108" s="878" t="n"/>
      <c r="BK108" s="878" t="n"/>
      <c r="BL108" s="878" t="n"/>
      <c r="BM108" s="878" t="n"/>
      <c r="BN108" s="878" t="n"/>
      <c r="BO108" s="878" t="n"/>
      <c r="BP108" s="878" t="n"/>
      <c r="BQ108" s="878" t="n"/>
      <c r="BR108" s="878" t="n"/>
      <c r="BS108" s="878" t="n"/>
      <c r="BT108" s="878" t="n"/>
      <c r="BU108" s="878" t="n"/>
      <c r="BV108" s="878" t="n"/>
      <c r="BW108" s="878" t="n"/>
      <c r="BX108" s="878" t="n"/>
      <c r="BY108" s="878" t="n"/>
      <c r="BZ108" s="878" t="n"/>
      <c r="CA108" s="878" t="n"/>
      <c r="CB108" s="878" t="n"/>
      <c r="CC108" s="878" t="n"/>
      <c r="CD108" s="878" t="n"/>
      <c r="CE108" s="878" t="n"/>
      <c r="CF108" s="878" t="n"/>
      <c r="CG108" s="878" t="n"/>
      <c r="CH108" s="878" t="n"/>
      <c r="CI108" s="878" t="n"/>
      <c r="CJ108" s="878" t="n"/>
      <c r="CK108" s="878" t="n"/>
      <c r="CL108" s="878" t="n"/>
      <c r="CM108" s="878" t="n"/>
      <c r="CN108" s="878" t="n"/>
      <c r="CO108" s="878" t="n"/>
      <c r="CP108" s="878" t="n"/>
      <c r="CQ108" s="878" t="n"/>
      <c r="CR108" s="878" t="n"/>
      <c r="CS108" s="878" t="n"/>
      <c r="CT108" s="878" t="n"/>
      <c r="CU108" s="878" t="n"/>
      <c r="CV108" s="878" t="n"/>
      <c r="CW108" s="878" t="n"/>
      <c r="CX108" s="878" t="n"/>
      <c r="CY108" s="878" t="n"/>
      <c r="CZ108" s="878" t="n"/>
      <c r="DA108" s="878" t="n"/>
      <c r="DB108" s="878" t="n"/>
      <c r="DC108" s="878" t="n"/>
      <c r="DD108" s="878" t="n"/>
      <c r="DE108" s="878" t="n"/>
      <c r="DF108" s="878" t="n"/>
      <c r="DG108" s="878" t="n"/>
      <c r="DH108" s="878" t="n"/>
      <c r="DI108" s="878" t="n"/>
      <c r="DJ108" s="878" t="n"/>
      <c r="DK108" s="878" t="n"/>
      <c r="DL108" s="878" t="n"/>
      <c r="DM108" s="878" t="n"/>
      <c r="DN108" s="878" t="n"/>
      <c r="DO108" s="878" t="n"/>
      <c r="DP108" s="878" t="n"/>
      <c r="DQ108" s="878" t="n"/>
      <c r="DR108" s="878" t="n"/>
      <c r="DS108" s="878" t="n"/>
      <c r="DT108" s="878" t="n"/>
      <c r="DU108" s="878" t="n"/>
      <c r="DV108" s="878" t="n"/>
      <c r="DW108" s="878" t="n"/>
      <c r="DX108" s="878" t="n"/>
      <c r="DY108" s="878" t="n"/>
      <c r="DZ108" s="878" t="n"/>
      <c r="EA108" s="878" t="n"/>
      <c r="EB108" s="878" t="n"/>
      <c r="EC108" s="878" t="n"/>
      <c r="ED108" s="878" t="n"/>
      <c r="EE108" s="878" t="n"/>
      <c r="EF108" s="878" t="n"/>
      <c r="EG108" s="878" t="n"/>
      <c r="EH108" s="878" t="n"/>
      <c r="EI108" s="878" t="n"/>
      <c r="EJ108" s="878" t="n"/>
      <c r="EK108" s="878" t="n"/>
      <c r="EL108" s="878" t="n"/>
      <c r="EM108" s="878" t="n"/>
      <c r="EN108" s="878" t="n"/>
      <c r="EO108" s="878" t="n"/>
      <c r="EP108" s="878" t="n"/>
      <c r="EQ108" s="878" t="n"/>
      <c r="ER108" s="878" t="n"/>
      <c r="ES108" s="878" t="n"/>
      <c r="ET108" s="878" t="n"/>
      <c r="EU108" s="878" t="n"/>
      <c r="EV108" s="878" t="n"/>
      <c r="EW108" s="878" t="n"/>
      <c r="EX108" s="878" t="n"/>
      <c r="EY108" s="878" t="n"/>
      <c r="EZ108" s="878" t="n"/>
      <c r="FA108" s="878" t="n"/>
      <c r="FB108" s="878" t="n"/>
      <c r="FC108" s="878" t="n"/>
      <c r="FD108" s="878" t="n"/>
      <c r="FE108" s="878" t="n"/>
      <c r="FF108" s="878" t="n"/>
      <c r="FG108" s="878" t="n"/>
      <c r="FH108" s="878" t="n"/>
      <c r="FI108" s="878" t="n"/>
      <c r="FJ108" s="878" t="n"/>
      <c r="FK108" s="878" t="n"/>
      <c r="FL108" s="878" t="n"/>
      <c r="FM108" s="878" t="n"/>
      <c r="FN108" s="878" t="n"/>
      <c r="FO108" s="878" t="n"/>
      <c r="FP108" s="878" t="n"/>
      <c r="FQ108" s="878" t="n"/>
      <c r="FR108" s="878" t="n"/>
      <c r="FS108" s="878" t="n"/>
      <c r="FT108" s="878" t="n"/>
      <c r="FU108" s="878" t="n"/>
      <c r="FV108" s="878" t="n"/>
      <c r="FW108" s="878" t="n"/>
      <c r="FX108" s="878" t="n"/>
      <c r="FY108" s="878" t="n"/>
      <c r="FZ108" s="878" t="n"/>
      <c r="GA108" s="878" t="n"/>
      <c r="GB108" s="878" t="n"/>
      <c r="GC108" s="878" t="n"/>
      <c r="GD108" s="878" t="n"/>
      <c r="GE108" s="878" t="n"/>
      <c r="GF108" s="878" t="n"/>
    </row>
    <row r="109" customFormat="1" s="872">
      <c r="A109" s="57" t="n"/>
      <c r="B109" s="56" t="n"/>
      <c r="C109" s="55">
        <f>E109*$D$5</f>
        <v/>
      </c>
      <c r="D109" s="39" t="n"/>
      <c r="E109" s="55">
        <f>SUM(G109:GF109)</f>
        <v/>
      </c>
      <c r="M109" s="878" t="n"/>
      <c r="N109" s="878" t="n"/>
      <c r="O109" s="878" t="n"/>
      <c r="P109" s="878" t="n"/>
      <c r="Q109" s="878" t="n"/>
      <c r="R109" s="878" t="n"/>
      <c r="S109" s="878" t="n"/>
      <c r="T109" s="878" t="n"/>
      <c r="U109" s="878" t="n"/>
      <c r="V109" s="878" t="n"/>
      <c r="W109" s="878" t="n"/>
      <c r="X109" s="878" t="n"/>
      <c r="Y109" s="878" t="n"/>
      <c r="Z109" s="878" t="n"/>
      <c r="AA109" s="878" t="n"/>
      <c r="AB109" s="878" t="n"/>
      <c r="AC109" s="878" t="n"/>
      <c r="AD109" s="878" t="n"/>
      <c r="AE109" s="878" t="n"/>
      <c r="AF109" s="878" t="n"/>
      <c r="AG109" s="878" t="n"/>
      <c r="AH109" s="878" t="n"/>
      <c r="AI109" s="878" t="n"/>
      <c r="AJ109" s="878" t="n"/>
      <c r="AK109" s="878" t="n"/>
      <c r="AL109" s="878" t="n"/>
      <c r="AM109" s="878" t="n"/>
      <c r="AN109" s="878" t="n"/>
      <c r="AO109" s="878" t="n"/>
      <c r="AP109" s="878" t="n"/>
      <c r="AQ109" s="878" t="n"/>
      <c r="AR109" s="878" t="n"/>
      <c r="AS109" s="878" t="n"/>
      <c r="AT109" s="878" t="n"/>
      <c r="AU109" s="878" t="n"/>
      <c r="AV109" s="878" t="n"/>
      <c r="AW109" s="878" t="n"/>
      <c r="AX109" s="878" t="n"/>
      <c r="AY109" s="878" t="n"/>
      <c r="AZ109" s="878" t="n"/>
      <c r="BA109" s="878" t="n"/>
      <c r="BB109" s="878" t="n"/>
      <c r="BC109" s="878" t="n"/>
      <c r="BD109" s="878" t="n"/>
      <c r="BE109" s="878" t="n"/>
      <c r="BF109" s="878" t="n"/>
      <c r="BG109" s="878" t="n"/>
      <c r="BH109" s="878" t="n"/>
      <c r="BI109" s="878" t="n"/>
      <c r="BJ109" s="878" t="n"/>
      <c r="BK109" s="878" t="n"/>
      <c r="BL109" s="878" t="n"/>
      <c r="BM109" s="878" t="n"/>
      <c r="BN109" s="878" t="n"/>
      <c r="BO109" s="878" t="n"/>
      <c r="BP109" s="878" t="n"/>
      <c r="BQ109" s="878" t="n"/>
      <c r="BR109" s="878" t="n"/>
      <c r="BS109" s="878" t="n"/>
      <c r="BT109" s="878" t="n"/>
      <c r="BU109" s="878" t="n"/>
      <c r="BV109" s="878" t="n"/>
      <c r="BW109" s="878" t="n"/>
      <c r="BX109" s="878" t="n"/>
      <c r="BY109" s="878" t="n"/>
      <c r="BZ109" s="878" t="n"/>
      <c r="CA109" s="878" t="n"/>
      <c r="CB109" s="878" t="n"/>
      <c r="CC109" s="878" t="n"/>
      <c r="CD109" s="878" t="n"/>
      <c r="CE109" s="878" t="n"/>
      <c r="CF109" s="878" t="n"/>
      <c r="CG109" s="878" t="n"/>
      <c r="CH109" s="878" t="n"/>
      <c r="CI109" s="878" t="n"/>
      <c r="CJ109" s="878" t="n"/>
      <c r="CK109" s="878" t="n"/>
      <c r="CL109" s="878" t="n"/>
      <c r="CM109" s="878" t="n"/>
      <c r="CN109" s="878" t="n"/>
      <c r="CO109" s="878" t="n"/>
      <c r="CP109" s="878" t="n"/>
      <c r="CQ109" s="878" t="n"/>
      <c r="CR109" s="878" t="n"/>
      <c r="CS109" s="878" t="n"/>
      <c r="CT109" s="878" t="n"/>
      <c r="CU109" s="878" t="n"/>
      <c r="CV109" s="878" t="n"/>
      <c r="CW109" s="878" t="n"/>
      <c r="CX109" s="878" t="n"/>
      <c r="CY109" s="878" t="n"/>
      <c r="CZ109" s="878" t="n"/>
      <c r="DA109" s="878" t="n"/>
      <c r="DB109" s="878" t="n"/>
      <c r="DC109" s="878" t="n"/>
      <c r="DD109" s="878" t="n"/>
      <c r="DE109" s="878" t="n"/>
      <c r="DF109" s="878" t="n"/>
      <c r="DG109" s="878" t="n"/>
      <c r="DH109" s="878" t="n"/>
      <c r="DI109" s="878" t="n"/>
      <c r="DJ109" s="878" t="n"/>
      <c r="DK109" s="878" t="n"/>
      <c r="DL109" s="878" t="n"/>
      <c r="DM109" s="878" t="n"/>
      <c r="DN109" s="878" t="n"/>
      <c r="DO109" s="878" t="n"/>
      <c r="DP109" s="878" t="n"/>
      <c r="DQ109" s="878" t="n"/>
      <c r="DR109" s="878" t="n"/>
      <c r="DS109" s="878" t="n"/>
      <c r="DT109" s="878" t="n"/>
      <c r="DU109" s="878" t="n"/>
      <c r="DV109" s="878" t="n"/>
      <c r="DW109" s="878" t="n"/>
      <c r="DX109" s="878" t="n"/>
      <c r="DY109" s="878" t="n"/>
      <c r="DZ109" s="878" t="n"/>
      <c r="EA109" s="878" t="n"/>
      <c r="EB109" s="878" t="n"/>
      <c r="EC109" s="878" t="n"/>
      <c r="ED109" s="878" t="n"/>
      <c r="EE109" s="878" t="n"/>
      <c r="EF109" s="878" t="n"/>
      <c r="EG109" s="878" t="n"/>
      <c r="EH109" s="878" t="n"/>
      <c r="EI109" s="878" t="n"/>
      <c r="EJ109" s="878" t="n"/>
      <c r="EK109" s="878" t="n"/>
      <c r="EL109" s="878" t="n"/>
      <c r="EM109" s="878" t="n"/>
      <c r="EN109" s="878" t="n"/>
      <c r="EO109" s="878" t="n"/>
      <c r="EP109" s="878" t="n"/>
      <c r="EQ109" s="878" t="n"/>
      <c r="ER109" s="878" t="n"/>
      <c r="ES109" s="878" t="n"/>
      <c r="ET109" s="878" t="n"/>
      <c r="EU109" s="878" t="n"/>
      <c r="EV109" s="878" t="n"/>
      <c r="EW109" s="878" t="n"/>
      <c r="EX109" s="878" t="n"/>
      <c r="EY109" s="878" t="n"/>
      <c r="EZ109" s="878" t="n"/>
      <c r="FA109" s="878" t="n"/>
      <c r="FB109" s="878" t="n"/>
      <c r="FC109" s="878" t="n"/>
      <c r="FD109" s="878" t="n"/>
      <c r="FE109" s="878" t="n"/>
      <c r="FF109" s="878" t="n"/>
      <c r="FG109" s="878" t="n"/>
      <c r="FH109" s="878" t="n"/>
      <c r="FI109" s="878" t="n"/>
      <c r="FJ109" s="878" t="n"/>
      <c r="FK109" s="878" t="n"/>
      <c r="FL109" s="878" t="n"/>
      <c r="FM109" s="878" t="n"/>
      <c r="FN109" s="878" t="n"/>
      <c r="FO109" s="878" t="n"/>
      <c r="FP109" s="878" t="n"/>
      <c r="FQ109" s="878" t="n"/>
      <c r="FR109" s="878" t="n"/>
      <c r="FS109" s="878" t="n"/>
      <c r="FT109" s="878" t="n"/>
      <c r="FU109" s="878" t="n"/>
      <c r="FV109" s="878" t="n"/>
      <c r="FW109" s="878" t="n"/>
      <c r="FX109" s="878" t="n"/>
      <c r="FY109" s="878" t="n"/>
      <c r="FZ109" s="878" t="n"/>
      <c r="GA109" s="878" t="n"/>
      <c r="GB109" s="878" t="n"/>
      <c r="GC109" s="878" t="n"/>
      <c r="GD109" s="878" t="n"/>
      <c r="GE109" s="878" t="n"/>
      <c r="GF109" s="878" t="n"/>
    </row>
    <row r="110" customFormat="1" s="872">
      <c r="A110" s="57" t="n"/>
      <c r="B110" s="56" t="n"/>
      <c r="C110" s="55">
        <f>E110*$D$5</f>
        <v/>
      </c>
      <c r="D110" s="39" t="n"/>
      <c r="E110" s="55">
        <f>SUM(G110:GF110)</f>
        <v/>
      </c>
      <c r="M110" s="878" t="n"/>
      <c r="N110" s="878" t="n"/>
      <c r="O110" s="878" t="n"/>
      <c r="P110" s="878" t="n"/>
      <c r="Q110" s="878" t="n"/>
      <c r="R110" s="878" t="n"/>
      <c r="S110" s="878" t="n"/>
      <c r="T110" s="878" t="n"/>
      <c r="U110" s="878" t="n"/>
      <c r="V110" s="878" t="n"/>
      <c r="W110" s="878" t="n"/>
      <c r="X110" s="878" t="n"/>
      <c r="Y110" s="878" t="n"/>
      <c r="Z110" s="878" t="n"/>
      <c r="AA110" s="878" t="n"/>
      <c r="AB110" s="878" t="n"/>
      <c r="AC110" s="878" t="n"/>
      <c r="AD110" s="878" t="n"/>
      <c r="AE110" s="878" t="n"/>
      <c r="AF110" s="878" t="n"/>
      <c r="AG110" s="878" t="n"/>
      <c r="AH110" s="878" t="n"/>
      <c r="AI110" s="878" t="n"/>
      <c r="AJ110" s="878" t="n"/>
      <c r="AK110" s="878" t="n"/>
      <c r="AL110" s="878" t="n"/>
      <c r="AM110" s="878" t="n"/>
      <c r="AN110" s="878" t="n"/>
      <c r="AO110" s="878" t="n"/>
      <c r="AP110" s="878" t="n"/>
      <c r="AQ110" s="878" t="n"/>
      <c r="AR110" s="878" t="n"/>
      <c r="AS110" s="878" t="n"/>
      <c r="AT110" s="878" t="n"/>
      <c r="AU110" s="878" t="n"/>
      <c r="AV110" s="878" t="n"/>
      <c r="AW110" s="878" t="n"/>
      <c r="AX110" s="878" t="n"/>
      <c r="AY110" s="878" t="n"/>
      <c r="AZ110" s="878" t="n"/>
      <c r="BA110" s="878" t="n"/>
      <c r="BB110" s="878" t="n"/>
      <c r="BC110" s="878" t="n"/>
      <c r="BD110" s="878" t="n"/>
      <c r="BE110" s="878" t="n"/>
      <c r="BF110" s="878" t="n"/>
      <c r="BG110" s="878" t="n"/>
      <c r="BH110" s="878" t="n"/>
      <c r="BI110" s="878" t="n"/>
      <c r="BJ110" s="878" t="n"/>
      <c r="BK110" s="878" t="n"/>
      <c r="BL110" s="878" t="n"/>
      <c r="BM110" s="878" t="n"/>
      <c r="BN110" s="878" t="n"/>
      <c r="BO110" s="878" t="n"/>
      <c r="BP110" s="878" t="n"/>
      <c r="BQ110" s="878" t="n"/>
      <c r="BR110" s="878" t="n"/>
      <c r="BS110" s="878" t="n"/>
      <c r="BT110" s="878" t="n"/>
      <c r="BU110" s="878" t="n"/>
      <c r="BV110" s="878" t="n"/>
      <c r="BW110" s="878" t="n"/>
      <c r="BX110" s="878" t="n"/>
      <c r="BY110" s="878" t="n"/>
      <c r="BZ110" s="878" t="n"/>
      <c r="CA110" s="878" t="n"/>
      <c r="CB110" s="878" t="n"/>
      <c r="CC110" s="878" t="n"/>
      <c r="CD110" s="878" t="n"/>
      <c r="CE110" s="878" t="n"/>
      <c r="CF110" s="878" t="n"/>
      <c r="CG110" s="878" t="n"/>
      <c r="CH110" s="878" t="n"/>
      <c r="CI110" s="878" t="n"/>
      <c r="CJ110" s="878" t="n"/>
      <c r="CK110" s="878" t="n"/>
      <c r="CL110" s="878" t="n"/>
      <c r="CM110" s="878" t="n"/>
      <c r="CN110" s="878" t="n"/>
      <c r="CO110" s="878" t="n"/>
      <c r="CP110" s="878" t="n"/>
      <c r="CQ110" s="878" t="n"/>
      <c r="CR110" s="878" t="n"/>
      <c r="CS110" s="878" t="n"/>
      <c r="CT110" s="878" t="n"/>
      <c r="CU110" s="878" t="n"/>
      <c r="CV110" s="878" t="n"/>
      <c r="CW110" s="878" t="n"/>
      <c r="CX110" s="878" t="n"/>
      <c r="CY110" s="878" t="n"/>
      <c r="CZ110" s="878" t="n"/>
      <c r="DA110" s="878" t="n"/>
      <c r="DB110" s="878" t="n"/>
      <c r="DC110" s="878" t="n"/>
      <c r="DD110" s="878" t="n"/>
      <c r="DE110" s="878" t="n"/>
      <c r="DF110" s="878" t="n"/>
      <c r="DG110" s="878" t="n"/>
      <c r="DH110" s="878" t="n"/>
      <c r="DI110" s="878" t="n"/>
      <c r="DJ110" s="878" t="n"/>
      <c r="DK110" s="878" t="n"/>
      <c r="DL110" s="878" t="n"/>
      <c r="DM110" s="878" t="n"/>
      <c r="DN110" s="878" t="n"/>
      <c r="DO110" s="878" t="n"/>
      <c r="DP110" s="878" t="n"/>
      <c r="DQ110" s="878" t="n"/>
      <c r="DR110" s="878" t="n"/>
      <c r="DS110" s="878" t="n"/>
      <c r="DT110" s="878" t="n"/>
      <c r="DU110" s="878" t="n"/>
      <c r="DV110" s="878" t="n"/>
      <c r="DW110" s="878" t="n"/>
      <c r="DX110" s="878" t="n"/>
      <c r="DY110" s="878" t="n"/>
      <c r="DZ110" s="878" t="n"/>
      <c r="EA110" s="878" t="n"/>
      <c r="EB110" s="878" t="n"/>
      <c r="EC110" s="878" t="n"/>
      <c r="ED110" s="878" t="n"/>
      <c r="EE110" s="878" t="n"/>
      <c r="EF110" s="878" t="n"/>
      <c r="EG110" s="878" t="n"/>
      <c r="EH110" s="878" t="n"/>
      <c r="EI110" s="878" t="n"/>
      <c r="EJ110" s="878" t="n"/>
      <c r="EK110" s="878" t="n"/>
      <c r="EL110" s="878" t="n"/>
      <c r="EM110" s="878" t="n"/>
      <c r="EN110" s="878" t="n"/>
      <c r="EO110" s="878" t="n"/>
      <c r="EP110" s="878" t="n"/>
      <c r="EQ110" s="878" t="n"/>
      <c r="ER110" s="878" t="n"/>
      <c r="ES110" s="878" t="n"/>
      <c r="ET110" s="878" t="n"/>
      <c r="EU110" s="878" t="n"/>
      <c r="EV110" s="878" t="n"/>
      <c r="EW110" s="878" t="n"/>
      <c r="EX110" s="878" t="n"/>
      <c r="EY110" s="878" t="n"/>
      <c r="EZ110" s="878" t="n"/>
      <c r="FA110" s="878" t="n"/>
      <c r="FB110" s="878" t="n"/>
      <c r="FC110" s="878" t="n"/>
      <c r="FD110" s="878" t="n"/>
      <c r="FE110" s="878" t="n"/>
      <c r="FF110" s="878" t="n"/>
      <c r="FG110" s="878" t="n"/>
      <c r="FH110" s="878" t="n"/>
      <c r="FI110" s="878" t="n"/>
      <c r="FJ110" s="878" t="n"/>
      <c r="FK110" s="878" t="n"/>
      <c r="FL110" s="878" t="n"/>
      <c r="FM110" s="878" t="n"/>
      <c r="FN110" s="878" t="n"/>
      <c r="FO110" s="878" t="n"/>
      <c r="FP110" s="878" t="n"/>
      <c r="FQ110" s="878" t="n"/>
      <c r="FR110" s="878" t="n"/>
      <c r="FS110" s="878" t="n"/>
      <c r="FT110" s="878" t="n"/>
      <c r="FU110" s="878" t="n"/>
      <c r="FV110" s="878" t="n"/>
      <c r="FW110" s="878" t="n"/>
      <c r="FX110" s="878" t="n"/>
      <c r="FY110" s="878" t="n"/>
      <c r="FZ110" s="878" t="n"/>
      <c r="GA110" s="878" t="n"/>
      <c r="GB110" s="878" t="n"/>
      <c r="GC110" s="878" t="n"/>
      <c r="GD110" s="878" t="n"/>
      <c r="GE110" s="878" t="n"/>
      <c r="GF110" s="878" t="n"/>
    </row>
    <row r="111" customFormat="1" s="872">
      <c r="A111" s="57" t="n"/>
      <c r="B111" s="56" t="n"/>
      <c r="C111" s="55">
        <f>E111*$D$5</f>
        <v/>
      </c>
      <c r="D111" s="39" t="n"/>
      <c r="E111" s="55">
        <f>SUM(G111:GF111)</f>
        <v/>
      </c>
      <c r="M111" s="878" t="n"/>
      <c r="N111" s="878" t="n"/>
      <c r="O111" s="878" t="n"/>
      <c r="P111" s="878" t="n"/>
      <c r="Q111" s="878" t="n"/>
      <c r="R111" s="878" t="n"/>
      <c r="S111" s="878" t="n"/>
      <c r="T111" s="878" t="n"/>
      <c r="U111" s="878" t="n"/>
      <c r="V111" s="878" t="n"/>
      <c r="W111" s="878" t="n"/>
      <c r="X111" s="878" t="n"/>
      <c r="Y111" s="878" t="n"/>
      <c r="Z111" s="878" t="n"/>
      <c r="AA111" s="878" t="n"/>
      <c r="AB111" s="878" t="n"/>
      <c r="AC111" s="878" t="n"/>
      <c r="AD111" s="878" t="n"/>
      <c r="AE111" s="878" t="n"/>
      <c r="AF111" s="878" t="n"/>
      <c r="AG111" s="878" t="n"/>
      <c r="AH111" s="878" t="n"/>
      <c r="AI111" s="878" t="n"/>
      <c r="AJ111" s="878" t="n"/>
      <c r="AK111" s="878" t="n"/>
      <c r="AL111" s="878" t="n"/>
      <c r="AM111" s="878" t="n"/>
      <c r="AN111" s="878" t="n"/>
      <c r="AO111" s="878" t="n"/>
      <c r="AP111" s="878" t="n"/>
      <c r="AQ111" s="878" t="n"/>
      <c r="AR111" s="878" t="n"/>
      <c r="AS111" s="878" t="n"/>
      <c r="AT111" s="878" t="n"/>
      <c r="AU111" s="878" t="n"/>
      <c r="AV111" s="878" t="n"/>
      <c r="AW111" s="878" t="n"/>
      <c r="AX111" s="878" t="n"/>
      <c r="AY111" s="878" t="n"/>
      <c r="AZ111" s="878" t="n"/>
      <c r="BA111" s="878" t="n"/>
      <c r="BB111" s="878" t="n"/>
      <c r="BC111" s="878" t="n"/>
      <c r="BD111" s="878" t="n"/>
      <c r="BE111" s="878" t="n"/>
      <c r="BF111" s="878" t="n"/>
      <c r="BG111" s="878" t="n"/>
      <c r="BH111" s="878" t="n"/>
      <c r="BI111" s="878" t="n"/>
      <c r="BJ111" s="878" t="n"/>
      <c r="BK111" s="878" t="n"/>
      <c r="BL111" s="878" t="n"/>
      <c r="BM111" s="878" t="n"/>
      <c r="BN111" s="878" t="n"/>
      <c r="BO111" s="878" t="n"/>
      <c r="BP111" s="878" t="n"/>
      <c r="BQ111" s="878" t="n"/>
      <c r="BR111" s="878" t="n"/>
      <c r="BS111" s="878" t="n"/>
      <c r="BT111" s="878" t="n"/>
      <c r="BU111" s="878" t="n"/>
      <c r="BV111" s="878" t="n"/>
      <c r="BW111" s="878" t="n"/>
      <c r="BX111" s="878" t="n"/>
      <c r="BY111" s="878" t="n"/>
      <c r="BZ111" s="878" t="n"/>
      <c r="CA111" s="878" t="n"/>
      <c r="CB111" s="878" t="n"/>
      <c r="CC111" s="878" t="n"/>
      <c r="CD111" s="878" t="n"/>
      <c r="CE111" s="878" t="n"/>
      <c r="CF111" s="878" t="n"/>
      <c r="CG111" s="878" t="n"/>
      <c r="CH111" s="878" t="n"/>
      <c r="CI111" s="878" t="n"/>
      <c r="CJ111" s="878" t="n"/>
      <c r="CK111" s="878" t="n"/>
      <c r="CL111" s="878" t="n"/>
      <c r="CM111" s="878" t="n"/>
      <c r="CN111" s="878" t="n"/>
      <c r="CO111" s="878" t="n"/>
      <c r="CP111" s="878" t="n"/>
      <c r="CQ111" s="878" t="n"/>
      <c r="CR111" s="878" t="n"/>
      <c r="CS111" s="878" t="n"/>
      <c r="CT111" s="878" t="n"/>
      <c r="CU111" s="878" t="n"/>
      <c r="CV111" s="878" t="n"/>
      <c r="CW111" s="878" t="n"/>
      <c r="CX111" s="878" t="n"/>
      <c r="CY111" s="878" t="n"/>
      <c r="CZ111" s="878" t="n"/>
      <c r="DA111" s="878" t="n"/>
      <c r="DB111" s="878" t="n"/>
      <c r="DC111" s="878" t="n"/>
      <c r="DD111" s="878" t="n"/>
      <c r="DE111" s="878" t="n"/>
      <c r="DF111" s="878" t="n"/>
      <c r="DG111" s="878" t="n"/>
      <c r="DH111" s="878" t="n"/>
      <c r="DI111" s="878" t="n"/>
      <c r="DJ111" s="878" t="n"/>
      <c r="DK111" s="878" t="n"/>
      <c r="DL111" s="878" t="n"/>
      <c r="DM111" s="878" t="n"/>
      <c r="DN111" s="878" t="n"/>
      <c r="DO111" s="878" t="n"/>
      <c r="DP111" s="878" t="n"/>
      <c r="DQ111" s="878" t="n"/>
      <c r="DR111" s="878" t="n"/>
      <c r="DS111" s="878" t="n"/>
      <c r="DT111" s="878" t="n"/>
      <c r="DU111" s="878" t="n"/>
      <c r="DV111" s="878" t="n"/>
      <c r="DW111" s="878" t="n"/>
      <c r="DX111" s="878" t="n"/>
      <c r="DY111" s="878" t="n"/>
      <c r="DZ111" s="878" t="n"/>
      <c r="EA111" s="878" t="n"/>
      <c r="EB111" s="878" t="n"/>
      <c r="EC111" s="878" t="n"/>
      <c r="ED111" s="878" t="n"/>
      <c r="EE111" s="878" t="n"/>
      <c r="EF111" s="878" t="n"/>
      <c r="EG111" s="878" t="n"/>
      <c r="EH111" s="878" t="n"/>
      <c r="EI111" s="878" t="n"/>
      <c r="EJ111" s="878" t="n"/>
      <c r="EK111" s="878" t="n"/>
      <c r="EL111" s="878" t="n"/>
      <c r="EM111" s="878" t="n"/>
      <c r="EN111" s="878" t="n"/>
      <c r="EO111" s="878" t="n"/>
      <c r="EP111" s="878" t="n"/>
      <c r="EQ111" s="878" t="n"/>
      <c r="ER111" s="878" t="n"/>
      <c r="ES111" s="878" t="n"/>
      <c r="ET111" s="878" t="n"/>
      <c r="EU111" s="878" t="n"/>
      <c r="EV111" s="878" t="n"/>
      <c r="EW111" s="878" t="n"/>
      <c r="EX111" s="878" t="n"/>
      <c r="EY111" s="878" t="n"/>
      <c r="EZ111" s="878" t="n"/>
      <c r="FA111" s="878" t="n"/>
      <c r="FB111" s="878" t="n"/>
      <c r="FC111" s="878" t="n"/>
      <c r="FD111" s="878" t="n"/>
      <c r="FE111" s="878" t="n"/>
      <c r="FF111" s="878" t="n"/>
      <c r="FG111" s="878" t="n"/>
      <c r="FH111" s="878" t="n"/>
      <c r="FI111" s="878" t="n"/>
      <c r="FJ111" s="878" t="n"/>
      <c r="FK111" s="878" t="n"/>
      <c r="FL111" s="878" t="n"/>
      <c r="FM111" s="878" t="n"/>
      <c r="FN111" s="878" t="n"/>
      <c r="FO111" s="878" t="n"/>
      <c r="FP111" s="878" t="n"/>
      <c r="FQ111" s="878" t="n"/>
      <c r="FR111" s="878" t="n"/>
      <c r="FS111" s="878" t="n"/>
      <c r="FT111" s="878" t="n"/>
      <c r="FU111" s="878" t="n"/>
      <c r="FV111" s="878" t="n"/>
      <c r="FW111" s="878" t="n"/>
      <c r="FX111" s="878" t="n"/>
      <c r="FY111" s="878" t="n"/>
      <c r="FZ111" s="878" t="n"/>
      <c r="GA111" s="878" t="n"/>
      <c r="GB111" s="878" t="n"/>
      <c r="GC111" s="878" t="n"/>
      <c r="GD111" s="878" t="n"/>
      <c r="GE111" s="878" t="n"/>
      <c r="GF111" s="878" t="n"/>
    </row>
    <row r="112" customFormat="1" s="872">
      <c r="A112" s="57" t="n"/>
      <c r="B112" s="56" t="n"/>
      <c r="C112" s="55">
        <f>E112*$D$5</f>
        <v/>
      </c>
      <c r="D112" s="39" t="n"/>
      <c r="E112" s="55">
        <f>SUM(G112:GF112)</f>
        <v/>
      </c>
      <c r="M112" s="878" t="n"/>
      <c r="N112" s="878" t="n"/>
      <c r="O112" s="878" t="n"/>
      <c r="P112" s="878" t="n"/>
      <c r="Q112" s="878" t="n"/>
      <c r="R112" s="878" t="n"/>
      <c r="S112" s="878" t="n"/>
      <c r="T112" s="878" t="n"/>
      <c r="U112" s="878" t="n"/>
      <c r="V112" s="878" t="n"/>
      <c r="W112" s="878" t="n"/>
      <c r="X112" s="878" t="n"/>
      <c r="Y112" s="878" t="n"/>
      <c r="Z112" s="878" t="n"/>
      <c r="AA112" s="878" t="n"/>
      <c r="AB112" s="878" t="n"/>
      <c r="AC112" s="878" t="n"/>
      <c r="AD112" s="878" t="n"/>
      <c r="AE112" s="878" t="n"/>
      <c r="AF112" s="878" t="n"/>
      <c r="AG112" s="878" t="n"/>
      <c r="AH112" s="878" t="n"/>
      <c r="AI112" s="878" t="n"/>
      <c r="AJ112" s="878" t="n"/>
      <c r="AK112" s="878" t="n"/>
      <c r="AL112" s="878" t="n"/>
      <c r="AM112" s="878" t="n"/>
      <c r="AN112" s="878" t="n"/>
      <c r="AO112" s="878" t="n"/>
      <c r="AP112" s="878" t="n"/>
      <c r="AQ112" s="878" t="n"/>
      <c r="AR112" s="878" t="n"/>
      <c r="AS112" s="878" t="n"/>
      <c r="AT112" s="878" t="n"/>
      <c r="AU112" s="878" t="n"/>
      <c r="AV112" s="878" t="n"/>
      <c r="AW112" s="878" t="n"/>
      <c r="AX112" s="878" t="n"/>
      <c r="AY112" s="878" t="n"/>
      <c r="AZ112" s="878" t="n"/>
      <c r="BA112" s="878" t="n"/>
      <c r="BB112" s="878" t="n"/>
      <c r="BC112" s="878" t="n"/>
      <c r="BD112" s="878" t="n"/>
      <c r="BE112" s="878" t="n"/>
      <c r="BF112" s="878" t="n"/>
      <c r="BG112" s="878" t="n"/>
      <c r="BH112" s="878" t="n"/>
      <c r="BI112" s="878" t="n"/>
      <c r="BJ112" s="878" t="n"/>
      <c r="BK112" s="878" t="n"/>
      <c r="BL112" s="878" t="n"/>
      <c r="BM112" s="878" t="n"/>
      <c r="BN112" s="878" t="n"/>
      <c r="BO112" s="878" t="n"/>
      <c r="BP112" s="878" t="n"/>
      <c r="BQ112" s="878" t="n"/>
      <c r="BR112" s="878" t="n"/>
      <c r="BS112" s="878" t="n"/>
      <c r="BT112" s="878" t="n"/>
      <c r="BU112" s="878" t="n"/>
      <c r="BV112" s="878" t="n"/>
      <c r="BW112" s="878" t="n"/>
      <c r="BX112" s="878" t="n"/>
      <c r="BY112" s="878" t="n"/>
      <c r="BZ112" s="878" t="n"/>
      <c r="CA112" s="878" t="n"/>
      <c r="CB112" s="878" t="n"/>
      <c r="CC112" s="878" t="n"/>
      <c r="CD112" s="878" t="n"/>
      <c r="CE112" s="878" t="n"/>
      <c r="CF112" s="878" t="n"/>
      <c r="CG112" s="878" t="n"/>
      <c r="CH112" s="878" t="n"/>
      <c r="CI112" s="878" t="n"/>
      <c r="CJ112" s="878" t="n"/>
      <c r="CK112" s="878" t="n"/>
      <c r="CL112" s="878" t="n"/>
      <c r="CM112" s="878" t="n"/>
      <c r="CN112" s="878" t="n"/>
      <c r="CO112" s="878" t="n"/>
      <c r="CP112" s="878" t="n"/>
      <c r="CQ112" s="878" t="n"/>
      <c r="CR112" s="878" t="n"/>
      <c r="CS112" s="878" t="n"/>
      <c r="CT112" s="878" t="n"/>
      <c r="CU112" s="878" t="n"/>
      <c r="CV112" s="878" t="n"/>
      <c r="CW112" s="878" t="n"/>
      <c r="CX112" s="878" t="n"/>
      <c r="CY112" s="878" t="n"/>
      <c r="CZ112" s="878" t="n"/>
      <c r="DA112" s="878" t="n"/>
      <c r="DB112" s="878" t="n"/>
      <c r="DC112" s="878" t="n"/>
      <c r="DD112" s="878" t="n"/>
      <c r="DE112" s="878" t="n"/>
      <c r="DF112" s="878" t="n"/>
      <c r="DG112" s="878" t="n"/>
      <c r="DH112" s="878" t="n"/>
      <c r="DI112" s="878" t="n"/>
      <c r="DJ112" s="878" t="n"/>
      <c r="DK112" s="878" t="n"/>
      <c r="DL112" s="878" t="n"/>
      <c r="DM112" s="878" t="n"/>
      <c r="DN112" s="878" t="n"/>
      <c r="DO112" s="878" t="n"/>
      <c r="DP112" s="878" t="n"/>
      <c r="DQ112" s="878" t="n"/>
      <c r="DR112" s="878" t="n"/>
      <c r="DS112" s="878" t="n"/>
      <c r="DT112" s="878" t="n"/>
      <c r="DU112" s="878" t="n"/>
      <c r="DV112" s="878" t="n"/>
      <c r="DW112" s="878" t="n"/>
      <c r="DX112" s="878" t="n"/>
      <c r="DY112" s="878" t="n"/>
      <c r="DZ112" s="878" t="n"/>
      <c r="EA112" s="878" t="n"/>
      <c r="EB112" s="878" t="n"/>
      <c r="EC112" s="878" t="n"/>
      <c r="ED112" s="878" t="n"/>
      <c r="EE112" s="878" t="n"/>
      <c r="EF112" s="878" t="n"/>
      <c r="EG112" s="878" t="n"/>
      <c r="EH112" s="878" t="n"/>
      <c r="EI112" s="878" t="n"/>
      <c r="EJ112" s="878" t="n"/>
      <c r="EK112" s="878" t="n"/>
      <c r="EL112" s="878" t="n"/>
      <c r="EM112" s="878" t="n"/>
      <c r="EN112" s="878" t="n"/>
      <c r="EO112" s="878" t="n"/>
      <c r="EP112" s="878" t="n"/>
      <c r="EQ112" s="878" t="n"/>
      <c r="ER112" s="878" t="n"/>
      <c r="ES112" s="878" t="n"/>
      <c r="ET112" s="878" t="n"/>
      <c r="EU112" s="878" t="n"/>
      <c r="EV112" s="878" t="n"/>
      <c r="EW112" s="878" t="n"/>
      <c r="EX112" s="878" t="n"/>
      <c r="EY112" s="878" t="n"/>
      <c r="EZ112" s="878" t="n"/>
      <c r="FA112" s="878" t="n"/>
      <c r="FB112" s="878" t="n"/>
      <c r="FC112" s="878" t="n"/>
      <c r="FD112" s="878" t="n"/>
      <c r="FE112" s="878" t="n"/>
      <c r="FF112" s="878" t="n"/>
      <c r="FG112" s="878" t="n"/>
      <c r="FH112" s="878" t="n"/>
      <c r="FI112" s="878" t="n"/>
      <c r="FJ112" s="878" t="n"/>
      <c r="FK112" s="878" t="n"/>
      <c r="FL112" s="878" t="n"/>
      <c r="FM112" s="878" t="n"/>
      <c r="FN112" s="878" t="n"/>
      <c r="FO112" s="878" t="n"/>
      <c r="FP112" s="878" t="n"/>
      <c r="FQ112" s="878" t="n"/>
      <c r="FR112" s="878" t="n"/>
      <c r="FS112" s="878" t="n"/>
      <c r="FT112" s="878" t="n"/>
      <c r="FU112" s="878" t="n"/>
      <c r="FV112" s="878" t="n"/>
      <c r="FW112" s="878" t="n"/>
      <c r="FX112" s="878" t="n"/>
      <c r="FY112" s="878" t="n"/>
      <c r="FZ112" s="878" t="n"/>
      <c r="GA112" s="878" t="n"/>
      <c r="GB112" s="878" t="n"/>
      <c r="GC112" s="878" t="n"/>
      <c r="GD112" s="878" t="n"/>
      <c r="GE112" s="878" t="n"/>
      <c r="GF112" s="878" t="n"/>
    </row>
    <row r="113" customFormat="1" s="872">
      <c r="A113" s="57" t="n"/>
      <c r="B113" s="56" t="n"/>
      <c r="C113" s="55">
        <f>E113*$D$5</f>
        <v/>
      </c>
      <c r="D113" s="39" t="n"/>
      <c r="E113" s="55">
        <f>SUM(G113:GF113)</f>
        <v/>
      </c>
      <c r="M113" s="878" t="n"/>
      <c r="N113" s="878" t="n"/>
      <c r="O113" s="878" t="n"/>
      <c r="P113" s="878" t="n"/>
      <c r="Q113" s="878" t="n"/>
      <c r="R113" s="878" t="n"/>
      <c r="S113" s="878" t="n"/>
      <c r="T113" s="878" t="n"/>
      <c r="U113" s="878" t="n"/>
      <c r="V113" s="878" t="n"/>
      <c r="W113" s="878" t="n"/>
      <c r="X113" s="878" t="n"/>
      <c r="Y113" s="878" t="n"/>
      <c r="Z113" s="878" t="n"/>
      <c r="AA113" s="878" t="n"/>
      <c r="AB113" s="878" t="n"/>
      <c r="AC113" s="878" t="n"/>
      <c r="AD113" s="878" t="n"/>
      <c r="AE113" s="878" t="n"/>
      <c r="AF113" s="878" t="n"/>
      <c r="AG113" s="878" t="n"/>
      <c r="AH113" s="878" t="n"/>
      <c r="AI113" s="878" t="n"/>
      <c r="AJ113" s="878" t="n"/>
      <c r="AK113" s="878" t="n"/>
      <c r="AL113" s="878" t="n"/>
      <c r="AM113" s="878" t="n"/>
      <c r="AN113" s="878" t="n"/>
      <c r="AO113" s="878" t="n"/>
      <c r="AP113" s="878" t="n"/>
      <c r="AQ113" s="878" t="n"/>
      <c r="AR113" s="878" t="n"/>
      <c r="AS113" s="878" t="n"/>
      <c r="AT113" s="878" t="n"/>
      <c r="AU113" s="878" t="n"/>
      <c r="AV113" s="878" t="n"/>
      <c r="AW113" s="878" t="n"/>
      <c r="AX113" s="878" t="n"/>
      <c r="AY113" s="878" t="n"/>
      <c r="AZ113" s="878" t="n"/>
      <c r="BA113" s="878" t="n"/>
      <c r="BB113" s="878" t="n"/>
      <c r="BC113" s="878" t="n"/>
      <c r="BD113" s="878" t="n"/>
      <c r="BE113" s="878" t="n"/>
      <c r="BF113" s="878" t="n"/>
      <c r="BG113" s="878" t="n"/>
      <c r="BH113" s="878" t="n"/>
      <c r="BI113" s="878" t="n"/>
      <c r="BJ113" s="878" t="n"/>
      <c r="BK113" s="878" t="n"/>
      <c r="BL113" s="878" t="n"/>
      <c r="BM113" s="878" t="n"/>
      <c r="BN113" s="878" t="n"/>
      <c r="BO113" s="878" t="n"/>
      <c r="BP113" s="878" t="n"/>
      <c r="BQ113" s="878" t="n"/>
      <c r="BR113" s="878" t="n"/>
      <c r="BS113" s="878" t="n"/>
      <c r="BT113" s="878" t="n"/>
      <c r="BU113" s="878" t="n"/>
      <c r="BV113" s="878" t="n"/>
      <c r="BW113" s="878" t="n"/>
      <c r="BX113" s="878" t="n"/>
      <c r="BY113" s="878" t="n"/>
      <c r="BZ113" s="878" t="n"/>
      <c r="CA113" s="878" t="n"/>
      <c r="CB113" s="878" t="n"/>
      <c r="CC113" s="878" t="n"/>
      <c r="CD113" s="878" t="n"/>
      <c r="CE113" s="878" t="n"/>
      <c r="CF113" s="878" t="n"/>
      <c r="CG113" s="878" t="n"/>
      <c r="CH113" s="878" t="n"/>
      <c r="CI113" s="878" t="n"/>
      <c r="CJ113" s="878" t="n"/>
      <c r="CK113" s="878" t="n"/>
      <c r="CL113" s="878" t="n"/>
      <c r="CM113" s="878" t="n"/>
      <c r="CN113" s="878" t="n"/>
      <c r="CO113" s="878" t="n"/>
      <c r="CP113" s="878" t="n"/>
      <c r="CQ113" s="878" t="n"/>
      <c r="CR113" s="878" t="n"/>
      <c r="CS113" s="878" t="n"/>
      <c r="CT113" s="878" t="n"/>
      <c r="CU113" s="878" t="n"/>
      <c r="CV113" s="878" t="n"/>
      <c r="CW113" s="878" t="n"/>
      <c r="CX113" s="878" t="n"/>
      <c r="CY113" s="878" t="n"/>
      <c r="CZ113" s="878" t="n"/>
      <c r="DA113" s="878" t="n"/>
      <c r="DB113" s="878" t="n"/>
      <c r="DC113" s="878" t="n"/>
      <c r="DD113" s="878" t="n"/>
      <c r="DE113" s="878" t="n"/>
      <c r="DF113" s="878" t="n"/>
      <c r="DG113" s="878" t="n"/>
      <c r="DH113" s="878" t="n"/>
      <c r="DI113" s="878" t="n"/>
      <c r="DJ113" s="878" t="n"/>
      <c r="DK113" s="878" t="n"/>
      <c r="DL113" s="878" t="n"/>
      <c r="DM113" s="878" t="n"/>
      <c r="DN113" s="878" t="n"/>
      <c r="DO113" s="878" t="n"/>
      <c r="DP113" s="878" t="n"/>
      <c r="DQ113" s="878" t="n"/>
      <c r="DR113" s="878" t="n"/>
      <c r="DS113" s="878" t="n"/>
      <c r="DT113" s="878" t="n"/>
      <c r="DU113" s="878" t="n"/>
      <c r="DV113" s="878" t="n"/>
      <c r="DW113" s="878" t="n"/>
      <c r="DX113" s="878" t="n"/>
      <c r="DY113" s="878" t="n"/>
      <c r="DZ113" s="878" t="n"/>
      <c r="EA113" s="878" t="n"/>
      <c r="EB113" s="878" t="n"/>
      <c r="EC113" s="878" t="n"/>
      <c r="ED113" s="878" t="n"/>
      <c r="EE113" s="878" t="n"/>
      <c r="EF113" s="878" t="n"/>
      <c r="EG113" s="878" t="n"/>
      <c r="EH113" s="878" t="n"/>
      <c r="EI113" s="878" t="n"/>
      <c r="EJ113" s="878" t="n"/>
      <c r="EK113" s="878" t="n"/>
      <c r="EL113" s="878" t="n"/>
      <c r="EM113" s="878" t="n"/>
      <c r="EN113" s="878" t="n"/>
      <c r="EO113" s="878" t="n"/>
      <c r="EP113" s="878" t="n"/>
      <c r="EQ113" s="878" t="n"/>
      <c r="ER113" s="878" t="n"/>
      <c r="ES113" s="878" t="n"/>
      <c r="ET113" s="878" t="n"/>
      <c r="EU113" s="878" t="n"/>
      <c r="EV113" s="878" t="n"/>
      <c r="EW113" s="878" t="n"/>
      <c r="EX113" s="878" t="n"/>
      <c r="EY113" s="878" t="n"/>
      <c r="EZ113" s="878" t="n"/>
      <c r="FA113" s="878" t="n"/>
      <c r="FB113" s="878" t="n"/>
      <c r="FC113" s="878" t="n"/>
      <c r="FD113" s="878" t="n"/>
      <c r="FE113" s="878" t="n"/>
      <c r="FF113" s="878" t="n"/>
      <c r="FG113" s="878" t="n"/>
      <c r="FH113" s="878" t="n"/>
      <c r="FI113" s="878" t="n"/>
      <c r="FJ113" s="878" t="n"/>
      <c r="FK113" s="878" t="n"/>
      <c r="FL113" s="878" t="n"/>
      <c r="FM113" s="878" t="n"/>
      <c r="FN113" s="878" t="n"/>
      <c r="FO113" s="878" t="n"/>
      <c r="FP113" s="878" t="n"/>
      <c r="FQ113" s="878" t="n"/>
      <c r="FR113" s="878" t="n"/>
      <c r="FS113" s="878" t="n"/>
      <c r="FT113" s="878" t="n"/>
      <c r="FU113" s="878" t="n"/>
      <c r="FV113" s="878" t="n"/>
      <c r="FW113" s="878" t="n"/>
      <c r="FX113" s="878" t="n"/>
      <c r="FY113" s="878" t="n"/>
      <c r="FZ113" s="878" t="n"/>
      <c r="GA113" s="878" t="n"/>
      <c r="GB113" s="878" t="n"/>
      <c r="GC113" s="878" t="n"/>
      <c r="GD113" s="878" t="n"/>
      <c r="GE113" s="878" t="n"/>
      <c r="GF113" s="878" t="n"/>
    </row>
    <row r="114" customFormat="1" s="872">
      <c r="A114" s="57" t="n"/>
      <c r="B114" s="56" t="n"/>
      <c r="C114" s="55">
        <f>E114*$D$5</f>
        <v/>
      </c>
      <c r="D114" s="39" t="n"/>
      <c r="E114" s="55">
        <f>SUM(G114:GF114)</f>
        <v/>
      </c>
      <c r="M114" s="878" t="n"/>
      <c r="N114" s="878" t="n"/>
      <c r="O114" s="878" t="n"/>
      <c r="P114" s="878" t="n"/>
      <c r="Q114" s="878" t="n"/>
      <c r="R114" s="878" t="n"/>
      <c r="S114" s="878" t="n"/>
      <c r="T114" s="878" t="n"/>
      <c r="U114" s="878" t="n"/>
      <c r="V114" s="878" t="n"/>
      <c r="W114" s="878" t="n"/>
      <c r="X114" s="878" t="n"/>
      <c r="Y114" s="878" t="n"/>
      <c r="Z114" s="878" t="n"/>
      <c r="AA114" s="878" t="n"/>
      <c r="AB114" s="878" t="n"/>
      <c r="AC114" s="878" t="n"/>
      <c r="AD114" s="878" t="n"/>
      <c r="AE114" s="878" t="n"/>
      <c r="AF114" s="878" t="n"/>
      <c r="AG114" s="878" t="n"/>
      <c r="AH114" s="878" t="n"/>
      <c r="AI114" s="878" t="n"/>
      <c r="AJ114" s="878" t="n"/>
      <c r="AK114" s="878" t="n"/>
      <c r="AL114" s="878" t="n"/>
      <c r="AM114" s="878" t="n"/>
      <c r="AN114" s="878" t="n"/>
      <c r="AO114" s="878" t="n"/>
      <c r="AP114" s="878" t="n"/>
      <c r="AQ114" s="878" t="n"/>
      <c r="AR114" s="878" t="n"/>
      <c r="AS114" s="878" t="n"/>
      <c r="AT114" s="878" t="n"/>
      <c r="AU114" s="878" t="n"/>
      <c r="AV114" s="878" t="n"/>
      <c r="AW114" s="878" t="n"/>
      <c r="AX114" s="878" t="n"/>
      <c r="AY114" s="878" t="n"/>
      <c r="AZ114" s="878" t="n"/>
      <c r="BA114" s="878" t="n"/>
      <c r="BB114" s="878" t="n"/>
      <c r="BC114" s="878" t="n"/>
      <c r="BD114" s="878" t="n"/>
      <c r="BE114" s="878" t="n"/>
      <c r="BF114" s="878" t="n"/>
      <c r="BG114" s="878" t="n"/>
      <c r="BH114" s="878" t="n"/>
      <c r="BI114" s="878" t="n"/>
      <c r="BJ114" s="878" t="n"/>
      <c r="BK114" s="878" t="n"/>
      <c r="BL114" s="878" t="n"/>
      <c r="BM114" s="878" t="n"/>
      <c r="BN114" s="878" t="n"/>
      <c r="BO114" s="878" t="n"/>
      <c r="BP114" s="878" t="n"/>
      <c r="BQ114" s="878" t="n"/>
      <c r="BR114" s="878" t="n"/>
      <c r="BS114" s="878" t="n"/>
      <c r="BT114" s="878" t="n"/>
      <c r="BU114" s="878" t="n"/>
      <c r="BV114" s="878" t="n"/>
      <c r="BW114" s="878" t="n"/>
      <c r="BX114" s="878" t="n"/>
      <c r="BY114" s="878" t="n"/>
      <c r="BZ114" s="878" t="n"/>
      <c r="CA114" s="878" t="n"/>
      <c r="CB114" s="878" t="n"/>
      <c r="CC114" s="878" t="n"/>
      <c r="CD114" s="878" t="n"/>
      <c r="CE114" s="878" t="n"/>
      <c r="CF114" s="878" t="n"/>
      <c r="CG114" s="878" t="n"/>
      <c r="CH114" s="878" t="n"/>
      <c r="CI114" s="878" t="n"/>
      <c r="CJ114" s="878" t="n"/>
      <c r="CK114" s="878" t="n"/>
      <c r="CL114" s="878" t="n"/>
      <c r="CM114" s="878" t="n"/>
      <c r="CN114" s="878" t="n"/>
      <c r="CO114" s="878" t="n"/>
      <c r="CP114" s="878" t="n"/>
      <c r="CQ114" s="878" t="n"/>
      <c r="CR114" s="878" t="n"/>
      <c r="CS114" s="878" t="n"/>
      <c r="CT114" s="878" t="n"/>
      <c r="CU114" s="878" t="n"/>
      <c r="CV114" s="878" t="n"/>
      <c r="CW114" s="878" t="n"/>
      <c r="CX114" s="878" t="n"/>
      <c r="CY114" s="878" t="n"/>
      <c r="CZ114" s="878" t="n"/>
      <c r="DA114" s="878" t="n"/>
      <c r="DB114" s="878" t="n"/>
      <c r="DC114" s="878" t="n"/>
      <c r="DD114" s="878" t="n"/>
      <c r="DE114" s="878" t="n"/>
      <c r="DF114" s="878" t="n"/>
      <c r="DG114" s="878" t="n"/>
      <c r="DH114" s="878" t="n"/>
      <c r="DI114" s="878" t="n"/>
      <c r="DJ114" s="878" t="n"/>
      <c r="DK114" s="878" t="n"/>
      <c r="DL114" s="878" t="n"/>
      <c r="DM114" s="878" t="n"/>
      <c r="DN114" s="878" t="n"/>
      <c r="DO114" s="878" t="n"/>
      <c r="DP114" s="878" t="n"/>
      <c r="DQ114" s="878" t="n"/>
      <c r="DR114" s="878" t="n"/>
      <c r="DS114" s="878" t="n"/>
      <c r="DT114" s="878" t="n"/>
      <c r="DU114" s="878" t="n"/>
      <c r="DV114" s="878" t="n"/>
      <c r="DW114" s="878" t="n"/>
      <c r="DX114" s="878" t="n"/>
      <c r="DY114" s="878" t="n"/>
      <c r="DZ114" s="878" t="n"/>
      <c r="EA114" s="878" t="n"/>
      <c r="EB114" s="878" t="n"/>
      <c r="EC114" s="878" t="n"/>
      <c r="ED114" s="878" t="n"/>
      <c r="EE114" s="878" t="n"/>
      <c r="EF114" s="878" t="n"/>
      <c r="EG114" s="878" t="n"/>
      <c r="EH114" s="878" t="n"/>
      <c r="EI114" s="878" t="n"/>
      <c r="EJ114" s="878" t="n"/>
      <c r="EK114" s="878" t="n"/>
      <c r="EL114" s="878" t="n"/>
      <c r="EM114" s="878" t="n"/>
      <c r="EN114" s="878" t="n"/>
      <c r="EO114" s="878" t="n"/>
      <c r="EP114" s="878" t="n"/>
      <c r="EQ114" s="878" t="n"/>
      <c r="ER114" s="878" t="n"/>
      <c r="ES114" s="878" t="n"/>
      <c r="ET114" s="878" t="n"/>
      <c r="EU114" s="878" t="n"/>
      <c r="EV114" s="878" t="n"/>
      <c r="EW114" s="878" t="n"/>
      <c r="EX114" s="878" t="n"/>
      <c r="EY114" s="878" t="n"/>
      <c r="EZ114" s="878" t="n"/>
      <c r="FA114" s="878" t="n"/>
      <c r="FB114" s="878" t="n"/>
      <c r="FC114" s="878" t="n"/>
      <c r="FD114" s="878" t="n"/>
      <c r="FE114" s="878" t="n"/>
      <c r="FF114" s="878" t="n"/>
      <c r="FG114" s="878" t="n"/>
      <c r="FH114" s="878" t="n"/>
      <c r="FI114" s="878" t="n"/>
      <c r="FJ114" s="878" t="n"/>
      <c r="FK114" s="878" t="n"/>
      <c r="FL114" s="878" t="n"/>
      <c r="FM114" s="878" t="n"/>
      <c r="FN114" s="878" t="n"/>
      <c r="FO114" s="878" t="n"/>
      <c r="FP114" s="878" t="n"/>
      <c r="FQ114" s="878" t="n"/>
      <c r="FR114" s="878" t="n"/>
      <c r="FS114" s="878" t="n"/>
      <c r="FT114" s="878" t="n"/>
      <c r="FU114" s="878" t="n"/>
      <c r="FV114" s="878" t="n"/>
      <c r="FW114" s="878" t="n"/>
      <c r="FX114" s="878" t="n"/>
      <c r="FY114" s="878" t="n"/>
      <c r="FZ114" s="878" t="n"/>
      <c r="GA114" s="878" t="n"/>
      <c r="GB114" s="878" t="n"/>
      <c r="GC114" s="878" t="n"/>
      <c r="GD114" s="878" t="n"/>
      <c r="GE114" s="878" t="n"/>
      <c r="GF114" s="878" t="n"/>
    </row>
    <row r="115" customFormat="1" s="872">
      <c r="A115" s="57" t="n"/>
      <c r="B115" s="56" t="n"/>
      <c r="C115" s="55">
        <f>E115*$D$5</f>
        <v/>
      </c>
      <c r="D115" s="39" t="n"/>
      <c r="E115" s="55">
        <f>SUM(G115:GF115)</f>
        <v/>
      </c>
      <c r="M115" s="878" t="n"/>
      <c r="N115" s="878" t="n"/>
      <c r="O115" s="878" t="n"/>
      <c r="P115" s="878" t="n"/>
      <c r="Q115" s="878" t="n"/>
      <c r="R115" s="878" t="n"/>
      <c r="S115" s="878" t="n"/>
      <c r="T115" s="878" t="n"/>
      <c r="U115" s="878" t="n"/>
      <c r="V115" s="878" t="n"/>
      <c r="W115" s="878" t="n"/>
      <c r="X115" s="878" t="n"/>
      <c r="Y115" s="878" t="n"/>
      <c r="Z115" s="878" t="n"/>
      <c r="AA115" s="878" t="n"/>
      <c r="AB115" s="878" t="n"/>
      <c r="AC115" s="878" t="n"/>
      <c r="AD115" s="878" t="n"/>
      <c r="AE115" s="878" t="n"/>
      <c r="AF115" s="878" t="n"/>
      <c r="AG115" s="878" t="n"/>
      <c r="AH115" s="878" t="n"/>
      <c r="AI115" s="878" t="n"/>
      <c r="AJ115" s="878" t="n"/>
      <c r="AK115" s="878" t="n"/>
      <c r="AL115" s="878" t="n"/>
      <c r="AM115" s="878" t="n"/>
      <c r="AN115" s="878" t="n"/>
      <c r="AO115" s="878" t="n"/>
      <c r="AP115" s="878" t="n"/>
      <c r="AQ115" s="878" t="n"/>
      <c r="AR115" s="878" t="n"/>
      <c r="AS115" s="878" t="n"/>
      <c r="AT115" s="878" t="n"/>
      <c r="AU115" s="878" t="n"/>
      <c r="AV115" s="878" t="n"/>
      <c r="AW115" s="878" t="n"/>
      <c r="AX115" s="878" t="n"/>
      <c r="AY115" s="878" t="n"/>
      <c r="AZ115" s="878" t="n"/>
      <c r="BA115" s="878" t="n"/>
      <c r="BB115" s="878" t="n"/>
      <c r="BC115" s="878" t="n"/>
      <c r="BD115" s="878" t="n"/>
      <c r="BE115" s="878" t="n"/>
      <c r="BF115" s="878" t="n"/>
      <c r="BG115" s="878" t="n"/>
      <c r="BH115" s="878" t="n"/>
      <c r="BI115" s="878" t="n"/>
      <c r="BJ115" s="878" t="n"/>
      <c r="BK115" s="878" t="n"/>
      <c r="BL115" s="878" t="n"/>
      <c r="BM115" s="878" t="n"/>
      <c r="BN115" s="878" t="n"/>
      <c r="BO115" s="878" t="n"/>
      <c r="BP115" s="878" t="n"/>
      <c r="BQ115" s="878" t="n"/>
      <c r="BR115" s="878" t="n"/>
      <c r="BS115" s="878" t="n"/>
      <c r="BT115" s="878" t="n"/>
      <c r="BU115" s="878" t="n"/>
      <c r="BV115" s="878" t="n"/>
      <c r="BW115" s="878" t="n"/>
      <c r="BX115" s="878" t="n"/>
      <c r="BY115" s="878" t="n"/>
      <c r="BZ115" s="878" t="n"/>
      <c r="CA115" s="878" t="n"/>
      <c r="CB115" s="878" t="n"/>
      <c r="CC115" s="878" t="n"/>
      <c r="CD115" s="878" t="n"/>
      <c r="CE115" s="878" t="n"/>
      <c r="CF115" s="878" t="n"/>
      <c r="CG115" s="878" t="n"/>
      <c r="CH115" s="878" t="n"/>
      <c r="CI115" s="878" t="n"/>
      <c r="CJ115" s="878" t="n"/>
      <c r="CK115" s="878" t="n"/>
      <c r="CL115" s="878" t="n"/>
      <c r="CM115" s="878" t="n"/>
      <c r="CN115" s="878" t="n"/>
      <c r="CO115" s="878" t="n"/>
      <c r="CP115" s="878" t="n"/>
      <c r="CQ115" s="878" t="n"/>
      <c r="CR115" s="878" t="n"/>
      <c r="CS115" s="878" t="n"/>
      <c r="CT115" s="878" t="n"/>
      <c r="CU115" s="878" t="n"/>
      <c r="CV115" s="878" t="n"/>
      <c r="CW115" s="878" t="n"/>
      <c r="CX115" s="878" t="n"/>
      <c r="CY115" s="878" t="n"/>
      <c r="CZ115" s="878" t="n"/>
      <c r="DA115" s="878" t="n"/>
      <c r="DB115" s="878" t="n"/>
      <c r="DC115" s="878" t="n"/>
      <c r="DD115" s="878" t="n"/>
      <c r="DE115" s="878" t="n"/>
      <c r="DF115" s="878" t="n"/>
      <c r="DG115" s="878" t="n"/>
      <c r="DH115" s="878" t="n"/>
      <c r="DI115" s="878" t="n"/>
      <c r="DJ115" s="878" t="n"/>
      <c r="DK115" s="878" t="n"/>
      <c r="DL115" s="878" t="n"/>
      <c r="DM115" s="878" t="n"/>
      <c r="DN115" s="878" t="n"/>
      <c r="DO115" s="878" t="n"/>
      <c r="DP115" s="878" t="n"/>
      <c r="DQ115" s="878" t="n"/>
      <c r="DR115" s="878" t="n"/>
      <c r="DS115" s="878" t="n"/>
      <c r="DT115" s="878" t="n"/>
      <c r="DU115" s="878" t="n"/>
      <c r="DV115" s="878" t="n"/>
      <c r="DW115" s="878" t="n"/>
      <c r="DX115" s="878" t="n"/>
      <c r="DY115" s="878" t="n"/>
      <c r="DZ115" s="878" t="n"/>
      <c r="EA115" s="878" t="n"/>
      <c r="EB115" s="878" t="n"/>
      <c r="EC115" s="878" t="n"/>
      <c r="ED115" s="878" t="n"/>
      <c r="EE115" s="878" t="n"/>
      <c r="EF115" s="878" t="n"/>
      <c r="EG115" s="878" t="n"/>
      <c r="EH115" s="878" t="n"/>
      <c r="EI115" s="878" t="n"/>
      <c r="EJ115" s="878" t="n"/>
      <c r="EK115" s="878" t="n"/>
      <c r="EL115" s="878" t="n"/>
      <c r="EM115" s="878" t="n"/>
      <c r="EN115" s="878" t="n"/>
      <c r="EO115" s="878" t="n"/>
      <c r="EP115" s="878" t="n"/>
      <c r="EQ115" s="878" t="n"/>
      <c r="ER115" s="878" t="n"/>
      <c r="ES115" s="878" t="n"/>
      <c r="ET115" s="878" t="n"/>
      <c r="EU115" s="878" t="n"/>
      <c r="EV115" s="878" t="n"/>
      <c r="EW115" s="878" t="n"/>
      <c r="EX115" s="878" t="n"/>
      <c r="EY115" s="878" t="n"/>
      <c r="EZ115" s="878" t="n"/>
      <c r="FA115" s="878" t="n"/>
      <c r="FB115" s="878" t="n"/>
      <c r="FC115" s="878" t="n"/>
      <c r="FD115" s="878" t="n"/>
      <c r="FE115" s="878" t="n"/>
      <c r="FF115" s="878" t="n"/>
      <c r="FG115" s="878" t="n"/>
      <c r="FH115" s="878" t="n"/>
      <c r="FI115" s="878" t="n"/>
      <c r="FJ115" s="878" t="n"/>
      <c r="FK115" s="878" t="n"/>
      <c r="FL115" s="878" t="n"/>
      <c r="FM115" s="878" t="n"/>
      <c r="FN115" s="878" t="n"/>
      <c r="FO115" s="878" t="n"/>
      <c r="FP115" s="878" t="n"/>
      <c r="FQ115" s="878" t="n"/>
      <c r="FR115" s="878" t="n"/>
      <c r="FS115" s="878" t="n"/>
      <c r="FT115" s="878" t="n"/>
      <c r="FU115" s="878" t="n"/>
      <c r="FV115" s="878" t="n"/>
      <c r="FW115" s="878" t="n"/>
      <c r="FX115" s="878" t="n"/>
      <c r="FY115" s="878" t="n"/>
      <c r="FZ115" s="878" t="n"/>
      <c r="GA115" s="878" t="n"/>
      <c r="GB115" s="878" t="n"/>
      <c r="GC115" s="878" t="n"/>
      <c r="GD115" s="878" t="n"/>
      <c r="GE115" s="878" t="n"/>
      <c r="GF115" s="878" t="n"/>
    </row>
    <row r="116" customFormat="1" s="872">
      <c r="A116" s="57" t="n"/>
      <c r="B116" s="56" t="n"/>
      <c r="C116" s="55">
        <f>E116*$D$5</f>
        <v/>
      </c>
      <c r="D116" s="39" t="n"/>
      <c r="E116" s="55">
        <f>SUM(G116:GF116)</f>
        <v/>
      </c>
      <c r="M116" s="878" t="n"/>
      <c r="N116" s="878" t="n"/>
      <c r="O116" s="878" t="n"/>
      <c r="P116" s="878" t="n"/>
      <c r="Q116" s="878" t="n"/>
      <c r="R116" s="878" t="n"/>
      <c r="S116" s="878" t="n"/>
      <c r="T116" s="878" t="n"/>
      <c r="U116" s="878" t="n"/>
      <c r="V116" s="878" t="n"/>
      <c r="W116" s="878" t="n"/>
      <c r="X116" s="878" t="n"/>
      <c r="Y116" s="878" t="n"/>
      <c r="Z116" s="878" t="n"/>
      <c r="AA116" s="878" t="n"/>
      <c r="AB116" s="878" t="n"/>
      <c r="AC116" s="878" t="n"/>
      <c r="AD116" s="878" t="n"/>
      <c r="AE116" s="878" t="n"/>
      <c r="AF116" s="878" t="n"/>
      <c r="AG116" s="878" t="n"/>
      <c r="AH116" s="878" t="n"/>
      <c r="AI116" s="878" t="n"/>
      <c r="AJ116" s="878" t="n"/>
      <c r="AK116" s="878" t="n"/>
      <c r="AL116" s="878" t="n"/>
      <c r="AM116" s="878" t="n"/>
      <c r="AN116" s="878" t="n"/>
      <c r="AO116" s="878" t="n"/>
      <c r="AP116" s="878" t="n"/>
      <c r="AQ116" s="878" t="n"/>
      <c r="AR116" s="878" t="n"/>
      <c r="AS116" s="878" t="n"/>
      <c r="AT116" s="878" t="n"/>
      <c r="AU116" s="878" t="n"/>
      <c r="AV116" s="878" t="n"/>
      <c r="AW116" s="878" t="n"/>
      <c r="AX116" s="878" t="n"/>
      <c r="AY116" s="878" t="n"/>
      <c r="AZ116" s="878" t="n"/>
      <c r="BA116" s="878" t="n"/>
      <c r="BB116" s="878" t="n"/>
      <c r="BC116" s="878" t="n"/>
      <c r="BD116" s="878" t="n"/>
      <c r="BE116" s="878" t="n"/>
      <c r="BF116" s="878" t="n"/>
      <c r="BG116" s="878" t="n"/>
      <c r="BH116" s="878" t="n"/>
      <c r="BI116" s="878" t="n"/>
      <c r="BJ116" s="878" t="n"/>
      <c r="BK116" s="878" t="n"/>
      <c r="BL116" s="878" t="n"/>
      <c r="BM116" s="878" t="n"/>
      <c r="BN116" s="878" t="n"/>
      <c r="BO116" s="878" t="n"/>
      <c r="BP116" s="878" t="n"/>
      <c r="BQ116" s="878" t="n"/>
      <c r="BR116" s="878" t="n"/>
      <c r="BS116" s="878" t="n"/>
      <c r="BT116" s="878" t="n"/>
      <c r="BU116" s="878" t="n"/>
      <c r="BV116" s="878" t="n"/>
      <c r="BW116" s="878" t="n"/>
      <c r="BX116" s="878" t="n"/>
      <c r="BY116" s="878" t="n"/>
      <c r="BZ116" s="878" t="n"/>
      <c r="CA116" s="878" t="n"/>
      <c r="CB116" s="878" t="n"/>
      <c r="CC116" s="878" t="n"/>
      <c r="CD116" s="878" t="n"/>
      <c r="CE116" s="878" t="n"/>
      <c r="CF116" s="878" t="n"/>
      <c r="CG116" s="878" t="n"/>
      <c r="CH116" s="878" t="n"/>
      <c r="CI116" s="878" t="n"/>
      <c r="CJ116" s="878" t="n"/>
      <c r="CK116" s="878" t="n"/>
      <c r="CL116" s="878" t="n"/>
      <c r="CM116" s="878" t="n"/>
      <c r="CN116" s="878" t="n"/>
      <c r="CO116" s="878" t="n"/>
      <c r="CP116" s="878" t="n"/>
      <c r="CQ116" s="878" t="n"/>
      <c r="CR116" s="878" t="n"/>
      <c r="CS116" s="878" t="n"/>
      <c r="CT116" s="878" t="n"/>
      <c r="CU116" s="878" t="n"/>
      <c r="CV116" s="878" t="n"/>
      <c r="CW116" s="878" t="n"/>
      <c r="CX116" s="878" t="n"/>
      <c r="CY116" s="878" t="n"/>
      <c r="CZ116" s="878" t="n"/>
      <c r="DA116" s="878" t="n"/>
      <c r="DB116" s="878" t="n"/>
      <c r="DC116" s="878" t="n"/>
      <c r="DD116" s="878" t="n"/>
      <c r="DE116" s="878" t="n"/>
      <c r="DF116" s="878" t="n"/>
      <c r="DG116" s="878" t="n"/>
      <c r="DH116" s="878" t="n"/>
      <c r="DI116" s="878" t="n"/>
      <c r="DJ116" s="878" t="n"/>
      <c r="DK116" s="878" t="n"/>
      <c r="DL116" s="878" t="n"/>
      <c r="DM116" s="878" t="n"/>
      <c r="DN116" s="878" t="n"/>
      <c r="DO116" s="878" t="n"/>
      <c r="DP116" s="878" t="n"/>
      <c r="DQ116" s="878" t="n"/>
      <c r="DR116" s="878" t="n"/>
      <c r="DS116" s="878" t="n"/>
      <c r="DT116" s="878" t="n"/>
      <c r="DU116" s="878" t="n"/>
      <c r="DV116" s="878" t="n"/>
      <c r="DW116" s="878" t="n"/>
      <c r="DX116" s="878" t="n"/>
      <c r="DY116" s="878" t="n"/>
      <c r="DZ116" s="878" t="n"/>
      <c r="EA116" s="878" t="n"/>
      <c r="EB116" s="878" t="n"/>
      <c r="EC116" s="878" t="n"/>
      <c r="ED116" s="878" t="n"/>
      <c r="EE116" s="878" t="n"/>
      <c r="EF116" s="878" t="n"/>
      <c r="EG116" s="878" t="n"/>
      <c r="EH116" s="878" t="n"/>
      <c r="EI116" s="878" t="n"/>
      <c r="EJ116" s="878" t="n"/>
      <c r="EK116" s="878" t="n"/>
      <c r="EL116" s="878" t="n"/>
      <c r="EM116" s="878" t="n"/>
      <c r="EN116" s="878" t="n"/>
      <c r="EO116" s="878" t="n"/>
      <c r="EP116" s="878" t="n"/>
      <c r="EQ116" s="878" t="n"/>
      <c r="ER116" s="878" t="n"/>
      <c r="ES116" s="878" t="n"/>
      <c r="ET116" s="878" t="n"/>
      <c r="EU116" s="878" t="n"/>
      <c r="EV116" s="878" t="n"/>
      <c r="EW116" s="878" t="n"/>
      <c r="EX116" s="878" t="n"/>
      <c r="EY116" s="878" t="n"/>
      <c r="EZ116" s="878" t="n"/>
      <c r="FA116" s="878" t="n"/>
      <c r="FB116" s="878" t="n"/>
      <c r="FC116" s="878" t="n"/>
      <c r="FD116" s="878" t="n"/>
      <c r="FE116" s="878" t="n"/>
      <c r="FF116" s="878" t="n"/>
      <c r="FG116" s="878" t="n"/>
      <c r="FH116" s="878" t="n"/>
      <c r="FI116" s="878" t="n"/>
      <c r="FJ116" s="878" t="n"/>
      <c r="FK116" s="878" t="n"/>
      <c r="FL116" s="878" t="n"/>
      <c r="FM116" s="878" t="n"/>
      <c r="FN116" s="878" t="n"/>
      <c r="FO116" s="878" t="n"/>
      <c r="FP116" s="878" t="n"/>
      <c r="FQ116" s="878" t="n"/>
      <c r="FR116" s="878" t="n"/>
      <c r="FS116" s="878" t="n"/>
      <c r="FT116" s="878" t="n"/>
      <c r="FU116" s="878" t="n"/>
      <c r="FV116" s="878" t="n"/>
      <c r="FW116" s="878" t="n"/>
      <c r="FX116" s="878" t="n"/>
      <c r="FY116" s="878" t="n"/>
      <c r="FZ116" s="878" t="n"/>
      <c r="GA116" s="878" t="n"/>
      <c r="GB116" s="878" t="n"/>
      <c r="GC116" s="878" t="n"/>
      <c r="GD116" s="878" t="n"/>
      <c r="GE116" s="878" t="n"/>
      <c r="GF116" s="878" t="n"/>
    </row>
    <row r="117" customFormat="1" s="872">
      <c r="A117" s="57" t="n"/>
      <c r="B117" s="56" t="n"/>
      <c r="C117" s="55">
        <f>E117*$D$5</f>
        <v/>
      </c>
      <c r="D117" s="39" t="n"/>
      <c r="E117" s="55">
        <f>SUM(G117:GF117)</f>
        <v/>
      </c>
      <c r="M117" s="878" t="n"/>
      <c r="N117" s="878" t="n"/>
      <c r="O117" s="878" t="n"/>
      <c r="P117" s="878" t="n"/>
      <c r="Q117" s="878" t="n"/>
      <c r="R117" s="878" t="n"/>
      <c r="S117" s="878" t="n"/>
      <c r="T117" s="878" t="n"/>
      <c r="U117" s="878" t="n"/>
      <c r="V117" s="878" t="n"/>
      <c r="W117" s="878" t="n"/>
      <c r="X117" s="878" t="n"/>
      <c r="Y117" s="878" t="n"/>
      <c r="Z117" s="878" t="n"/>
      <c r="AA117" s="878" t="n"/>
      <c r="AB117" s="878" t="n"/>
      <c r="AC117" s="878" t="n"/>
      <c r="AD117" s="878" t="n"/>
      <c r="AE117" s="878" t="n"/>
      <c r="AF117" s="878" t="n"/>
      <c r="AG117" s="878" t="n"/>
      <c r="AH117" s="878" t="n"/>
      <c r="AI117" s="878" t="n"/>
      <c r="AJ117" s="878" t="n"/>
      <c r="AK117" s="878" t="n"/>
      <c r="AL117" s="878" t="n"/>
      <c r="AM117" s="878" t="n"/>
      <c r="AN117" s="878" t="n"/>
      <c r="AO117" s="878" t="n"/>
      <c r="AP117" s="878" t="n"/>
      <c r="AQ117" s="878" t="n"/>
      <c r="AR117" s="878" t="n"/>
      <c r="AS117" s="878" t="n"/>
      <c r="AT117" s="878" t="n"/>
      <c r="AU117" s="878" t="n"/>
      <c r="AV117" s="878" t="n"/>
      <c r="AW117" s="878" t="n"/>
      <c r="AX117" s="878" t="n"/>
      <c r="AY117" s="878" t="n"/>
      <c r="AZ117" s="878" t="n"/>
      <c r="BA117" s="878" t="n"/>
      <c r="BB117" s="878" t="n"/>
      <c r="BC117" s="878" t="n"/>
      <c r="BD117" s="878" t="n"/>
      <c r="BE117" s="878" t="n"/>
      <c r="BF117" s="878" t="n"/>
      <c r="BG117" s="878" t="n"/>
      <c r="BH117" s="878" t="n"/>
      <c r="BI117" s="878" t="n"/>
      <c r="BJ117" s="878" t="n"/>
      <c r="BK117" s="878" t="n"/>
      <c r="BL117" s="878" t="n"/>
      <c r="BM117" s="878" t="n"/>
      <c r="BN117" s="878" t="n"/>
      <c r="BO117" s="878" t="n"/>
      <c r="BP117" s="878" t="n"/>
      <c r="BQ117" s="878" t="n"/>
      <c r="BR117" s="878" t="n"/>
      <c r="BS117" s="878" t="n"/>
      <c r="BT117" s="878" t="n"/>
      <c r="BU117" s="878" t="n"/>
      <c r="BV117" s="878" t="n"/>
      <c r="BW117" s="878" t="n"/>
      <c r="BX117" s="878" t="n"/>
      <c r="BY117" s="878" t="n"/>
      <c r="BZ117" s="878" t="n"/>
      <c r="CA117" s="878" t="n"/>
      <c r="CB117" s="878" t="n"/>
      <c r="CC117" s="878" t="n"/>
      <c r="CD117" s="878" t="n"/>
      <c r="CE117" s="878" t="n"/>
      <c r="CF117" s="878" t="n"/>
      <c r="CG117" s="878" t="n"/>
      <c r="CH117" s="878" t="n"/>
      <c r="CI117" s="878" t="n"/>
      <c r="CJ117" s="878" t="n"/>
      <c r="CK117" s="878" t="n"/>
      <c r="CL117" s="878" t="n"/>
      <c r="CM117" s="878" t="n"/>
      <c r="CN117" s="878" t="n"/>
      <c r="CO117" s="878" t="n"/>
      <c r="CP117" s="878" t="n"/>
      <c r="CQ117" s="878" t="n"/>
      <c r="CR117" s="878" t="n"/>
      <c r="CS117" s="878" t="n"/>
      <c r="CT117" s="878" t="n"/>
      <c r="CU117" s="878" t="n"/>
      <c r="CV117" s="878" t="n"/>
      <c r="CW117" s="878" t="n"/>
      <c r="CX117" s="878" t="n"/>
      <c r="CY117" s="878" t="n"/>
      <c r="CZ117" s="878" t="n"/>
      <c r="DA117" s="878" t="n"/>
      <c r="DB117" s="878" t="n"/>
      <c r="DC117" s="878" t="n"/>
      <c r="DD117" s="878" t="n"/>
      <c r="DE117" s="878" t="n"/>
      <c r="DF117" s="878" t="n"/>
      <c r="DG117" s="878" t="n"/>
      <c r="DH117" s="878" t="n"/>
      <c r="DI117" s="878" t="n"/>
      <c r="DJ117" s="878" t="n"/>
      <c r="DK117" s="878" t="n"/>
      <c r="DL117" s="878" t="n"/>
      <c r="DM117" s="878" t="n"/>
      <c r="DN117" s="878" t="n"/>
      <c r="DO117" s="878" t="n"/>
      <c r="DP117" s="878" t="n"/>
      <c r="DQ117" s="878" t="n"/>
      <c r="DR117" s="878" t="n"/>
      <c r="DS117" s="878" t="n"/>
      <c r="DT117" s="878" t="n"/>
      <c r="DU117" s="878" t="n"/>
      <c r="DV117" s="878" t="n"/>
      <c r="DW117" s="878" t="n"/>
      <c r="DX117" s="878" t="n"/>
      <c r="DY117" s="878" t="n"/>
      <c r="DZ117" s="878" t="n"/>
      <c r="EA117" s="878" t="n"/>
      <c r="EB117" s="878" t="n"/>
      <c r="EC117" s="878" t="n"/>
      <c r="ED117" s="878" t="n"/>
      <c r="EE117" s="878" t="n"/>
      <c r="EF117" s="878" t="n"/>
      <c r="EG117" s="878" t="n"/>
      <c r="EH117" s="878" t="n"/>
      <c r="EI117" s="878" t="n"/>
      <c r="EJ117" s="878" t="n"/>
      <c r="EK117" s="878" t="n"/>
      <c r="EL117" s="878" t="n"/>
      <c r="EM117" s="878" t="n"/>
      <c r="EN117" s="878" t="n"/>
      <c r="EO117" s="878" t="n"/>
      <c r="EP117" s="878" t="n"/>
      <c r="EQ117" s="878" t="n"/>
      <c r="ER117" s="878" t="n"/>
      <c r="ES117" s="878" t="n"/>
      <c r="ET117" s="878" t="n"/>
      <c r="EU117" s="878" t="n"/>
      <c r="EV117" s="878" t="n"/>
      <c r="EW117" s="878" t="n"/>
      <c r="EX117" s="878" t="n"/>
      <c r="EY117" s="878" t="n"/>
      <c r="EZ117" s="878" t="n"/>
      <c r="FA117" s="878" t="n"/>
      <c r="FB117" s="878" t="n"/>
      <c r="FC117" s="878" t="n"/>
      <c r="FD117" s="878" t="n"/>
      <c r="FE117" s="878" t="n"/>
      <c r="FF117" s="878" t="n"/>
      <c r="FG117" s="878" t="n"/>
      <c r="FH117" s="878" t="n"/>
      <c r="FI117" s="878" t="n"/>
      <c r="FJ117" s="878" t="n"/>
      <c r="FK117" s="878" t="n"/>
      <c r="FL117" s="878" t="n"/>
      <c r="FM117" s="878" t="n"/>
      <c r="FN117" s="878" t="n"/>
      <c r="FO117" s="878" t="n"/>
      <c r="FP117" s="878" t="n"/>
      <c r="FQ117" s="878" t="n"/>
      <c r="FR117" s="878" t="n"/>
      <c r="FS117" s="878" t="n"/>
      <c r="FT117" s="878" t="n"/>
      <c r="FU117" s="878" t="n"/>
      <c r="FV117" s="878" t="n"/>
      <c r="FW117" s="878" t="n"/>
      <c r="FX117" s="878" t="n"/>
      <c r="FY117" s="878" t="n"/>
      <c r="FZ117" s="878" t="n"/>
      <c r="GA117" s="878" t="n"/>
      <c r="GB117" s="878" t="n"/>
      <c r="GC117" s="878" t="n"/>
      <c r="GD117" s="878" t="n"/>
      <c r="GE117" s="878" t="n"/>
      <c r="GF117" s="878" t="n"/>
    </row>
    <row r="118" customFormat="1" s="872">
      <c r="A118" s="57" t="n"/>
      <c r="B118" s="56" t="n"/>
      <c r="C118" s="55">
        <f>E118*$D$5</f>
        <v/>
      </c>
      <c r="D118" s="39" t="n"/>
      <c r="E118" s="55">
        <f>SUM(G118:GF118)</f>
        <v/>
      </c>
      <c r="M118" s="878" t="n"/>
      <c r="N118" s="878" t="n"/>
      <c r="O118" s="878" t="n"/>
      <c r="P118" s="878" t="n"/>
      <c r="Q118" s="878" t="n"/>
      <c r="R118" s="878" t="n"/>
      <c r="S118" s="878" t="n"/>
      <c r="T118" s="878" t="n"/>
      <c r="U118" s="878" t="n"/>
      <c r="V118" s="878" t="n"/>
      <c r="W118" s="878" t="n"/>
      <c r="X118" s="878" t="n"/>
      <c r="Y118" s="878" t="n"/>
      <c r="Z118" s="878" t="n"/>
      <c r="AA118" s="878" t="n"/>
      <c r="AB118" s="878" t="n"/>
      <c r="AC118" s="878" t="n"/>
      <c r="AD118" s="878" t="n"/>
      <c r="AE118" s="878" t="n"/>
      <c r="AF118" s="878" t="n"/>
      <c r="AG118" s="878" t="n"/>
      <c r="AH118" s="878" t="n"/>
      <c r="AI118" s="878" t="n"/>
      <c r="AJ118" s="878" t="n"/>
      <c r="AK118" s="878" t="n"/>
      <c r="AL118" s="878" t="n"/>
      <c r="AM118" s="878" t="n"/>
      <c r="AN118" s="878" t="n"/>
      <c r="AO118" s="878" t="n"/>
      <c r="AP118" s="878" t="n"/>
      <c r="AQ118" s="878" t="n"/>
      <c r="AR118" s="878" t="n"/>
      <c r="AS118" s="878" t="n"/>
      <c r="AT118" s="878" t="n"/>
      <c r="AU118" s="878" t="n"/>
      <c r="AV118" s="878" t="n"/>
      <c r="AW118" s="878" t="n"/>
      <c r="AX118" s="878" t="n"/>
      <c r="AY118" s="878" t="n"/>
      <c r="AZ118" s="878" t="n"/>
      <c r="BA118" s="878" t="n"/>
      <c r="BB118" s="878" t="n"/>
      <c r="BC118" s="878" t="n"/>
      <c r="BD118" s="878" t="n"/>
      <c r="BE118" s="878" t="n"/>
      <c r="BF118" s="878" t="n"/>
      <c r="BG118" s="878" t="n"/>
      <c r="BH118" s="878" t="n"/>
      <c r="BI118" s="878" t="n"/>
      <c r="BJ118" s="878" t="n"/>
      <c r="BK118" s="878" t="n"/>
      <c r="BL118" s="878" t="n"/>
      <c r="BM118" s="878" t="n"/>
      <c r="BN118" s="878" t="n"/>
      <c r="BO118" s="878" t="n"/>
      <c r="BP118" s="878" t="n"/>
      <c r="BQ118" s="878" t="n"/>
      <c r="BR118" s="878" t="n"/>
      <c r="BS118" s="878" t="n"/>
      <c r="BT118" s="878" t="n"/>
      <c r="BU118" s="878" t="n"/>
      <c r="BV118" s="878" t="n"/>
      <c r="BW118" s="878" t="n"/>
      <c r="BX118" s="878" t="n"/>
      <c r="BY118" s="878" t="n"/>
      <c r="BZ118" s="878" t="n"/>
      <c r="CA118" s="878" t="n"/>
      <c r="CB118" s="878" t="n"/>
      <c r="CC118" s="878" t="n"/>
      <c r="CD118" s="878" t="n"/>
      <c r="CE118" s="878" t="n"/>
      <c r="CF118" s="878" t="n"/>
      <c r="CG118" s="878" t="n"/>
      <c r="CH118" s="878" t="n"/>
      <c r="CI118" s="878" t="n"/>
      <c r="CJ118" s="878" t="n"/>
      <c r="CK118" s="878" t="n"/>
      <c r="CL118" s="878" t="n"/>
      <c r="CM118" s="878" t="n"/>
      <c r="CN118" s="878" t="n"/>
      <c r="CO118" s="878" t="n"/>
      <c r="CP118" s="878" t="n"/>
      <c r="CQ118" s="878" t="n"/>
      <c r="CR118" s="878" t="n"/>
      <c r="CS118" s="878" t="n"/>
      <c r="CT118" s="878" t="n"/>
      <c r="CU118" s="878" t="n"/>
      <c r="CV118" s="878" t="n"/>
      <c r="CW118" s="878" t="n"/>
      <c r="CX118" s="878" t="n"/>
      <c r="CY118" s="878" t="n"/>
      <c r="CZ118" s="878" t="n"/>
      <c r="DA118" s="878" t="n"/>
      <c r="DB118" s="878" t="n"/>
      <c r="DC118" s="878" t="n"/>
      <c r="DD118" s="878" t="n"/>
      <c r="DE118" s="878" t="n"/>
      <c r="DF118" s="878" t="n"/>
      <c r="DG118" s="878" t="n"/>
      <c r="DH118" s="878" t="n"/>
      <c r="DI118" s="878" t="n"/>
      <c r="DJ118" s="878" t="n"/>
      <c r="DK118" s="878" t="n"/>
      <c r="DL118" s="878" t="n"/>
      <c r="DM118" s="878" t="n"/>
      <c r="DN118" s="878" t="n"/>
      <c r="DO118" s="878" t="n"/>
      <c r="DP118" s="878" t="n"/>
      <c r="DQ118" s="878" t="n"/>
      <c r="DR118" s="878" t="n"/>
      <c r="DS118" s="878" t="n"/>
      <c r="DT118" s="878" t="n"/>
      <c r="DU118" s="878" t="n"/>
      <c r="DV118" s="878" t="n"/>
      <c r="DW118" s="878" t="n"/>
      <c r="DX118" s="878" t="n"/>
      <c r="DY118" s="878" t="n"/>
      <c r="DZ118" s="878" t="n"/>
      <c r="EA118" s="878" t="n"/>
      <c r="EB118" s="878" t="n"/>
      <c r="EC118" s="878" t="n"/>
      <c r="ED118" s="878" t="n"/>
      <c r="EE118" s="878" t="n"/>
      <c r="EF118" s="878" t="n"/>
      <c r="EG118" s="878" t="n"/>
      <c r="EH118" s="878" t="n"/>
      <c r="EI118" s="878" t="n"/>
      <c r="EJ118" s="878" t="n"/>
      <c r="EK118" s="878" t="n"/>
      <c r="EL118" s="878" t="n"/>
      <c r="EM118" s="878" t="n"/>
      <c r="EN118" s="878" t="n"/>
      <c r="EO118" s="878" t="n"/>
      <c r="EP118" s="878" t="n"/>
      <c r="EQ118" s="878" t="n"/>
      <c r="ER118" s="878" t="n"/>
      <c r="ES118" s="878" t="n"/>
      <c r="ET118" s="878" t="n"/>
      <c r="EU118" s="878" t="n"/>
      <c r="EV118" s="878" t="n"/>
      <c r="EW118" s="878" t="n"/>
      <c r="EX118" s="878" t="n"/>
      <c r="EY118" s="878" t="n"/>
      <c r="EZ118" s="878" t="n"/>
      <c r="FA118" s="878" t="n"/>
      <c r="FB118" s="878" t="n"/>
      <c r="FC118" s="878" t="n"/>
      <c r="FD118" s="878" t="n"/>
      <c r="FE118" s="878" t="n"/>
      <c r="FF118" s="878" t="n"/>
      <c r="FG118" s="878" t="n"/>
      <c r="FH118" s="878" t="n"/>
      <c r="FI118" s="878" t="n"/>
      <c r="FJ118" s="878" t="n"/>
      <c r="FK118" s="878" t="n"/>
      <c r="FL118" s="878" t="n"/>
      <c r="FM118" s="878" t="n"/>
      <c r="FN118" s="878" t="n"/>
      <c r="FO118" s="878" t="n"/>
      <c r="FP118" s="878" t="n"/>
      <c r="FQ118" s="878" t="n"/>
      <c r="FR118" s="878" t="n"/>
      <c r="FS118" s="878" t="n"/>
      <c r="FT118" s="878" t="n"/>
      <c r="FU118" s="878" t="n"/>
      <c r="FV118" s="878" t="n"/>
      <c r="FW118" s="878" t="n"/>
      <c r="FX118" s="878" t="n"/>
      <c r="FY118" s="878" t="n"/>
      <c r="FZ118" s="878" t="n"/>
      <c r="GA118" s="878" t="n"/>
      <c r="GB118" s="878" t="n"/>
      <c r="GC118" s="878" t="n"/>
      <c r="GD118" s="878" t="n"/>
      <c r="GE118" s="878" t="n"/>
      <c r="GF118" s="878" t="n"/>
    </row>
    <row r="119" customFormat="1" s="872">
      <c r="A119" s="57" t="n"/>
      <c r="B119" s="56" t="n"/>
      <c r="C119" s="55">
        <f>E119*$D$5</f>
        <v/>
      </c>
      <c r="D119" s="39" t="n"/>
      <c r="E119" s="55">
        <f>SUM(G119:GF119)</f>
        <v/>
      </c>
      <c r="M119" s="878" t="n"/>
      <c r="N119" s="878" t="n"/>
      <c r="O119" s="878" t="n"/>
      <c r="P119" s="878" t="n"/>
      <c r="Q119" s="878" t="n"/>
      <c r="R119" s="878" t="n"/>
      <c r="S119" s="878" t="n"/>
      <c r="T119" s="878" t="n"/>
      <c r="U119" s="878" t="n"/>
      <c r="V119" s="878" t="n"/>
      <c r="W119" s="878" t="n"/>
      <c r="X119" s="878" t="n"/>
      <c r="Y119" s="878" t="n"/>
      <c r="Z119" s="878" t="n"/>
      <c r="AA119" s="878" t="n"/>
      <c r="AB119" s="878" t="n"/>
      <c r="AC119" s="878" t="n"/>
      <c r="AD119" s="878" t="n"/>
      <c r="AE119" s="878" t="n"/>
      <c r="AF119" s="878" t="n"/>
      <c r="AG119" s="878" t="n"/>
      <c r="AH119" s="878" t="n"/>
      <c r="AI119" s="878" t="n"/>
      <c r="AJ119" s="878" t="n"/>
      <c r="AK119" s="878" t="n"/>
      <c r="AL119" s="878" t="n"/>
      <c r="AM119" s="878" t="n"/>
      <c r="AN119" s="878" t="n"/>
      <c r="AO119" s="878" t="n"/>
      <c r="AP119" s="878" t="n"/>
      <c r="AQ119" s="878" t="n"/>
      <c r="AR119" s="878" t="n"/>
      <c r="AS119" s="878" t="n"/>
      <c r="AT119" s="878" t="n"/>
      <c r="AU119" s="878" t="n"/>
      <c r="AV119" s="878" t="n"/>
      <c r="AW119" s="878" t="n"/>
      <c r="AX119" s="878" t="n"/>
      <c r="AY119" s="878" t="n"/>
      <c r="AZ119" s="878" t="n"/>
      <c r="BA119" s="878" t="n"/>
      <c r="BB119" s="878" t="n"/>
      <c r="BC119" s="878" t="n"/>
      <c r="BD119" s="878" t="n"/>
      <c r="BE119" s="878" t="n"/>
      <c r="BF119" s="878" t="n"/>
      <c r="BG119" s="878" t="n"/>
      <c r="BH119" s="878" t="n"/>
      <c r="BI119" s="878" t="n"/>
      <c r="BJ119" s="878" t="n"/>
      <c r="BK119" s="878" t="n"/>
      <c r="BL119" s="878" t="n"/>
      <c r="BM119" s="878" t="n"/>
      <c r="BN119" s="878" t="n"/>
      <c r="BO119" s="878" t="n"/>
      <c r="BP119" s="878" t="n"/>
      <c r="BQ119" s="878" t="n"/>
      <c r="BR119" s="878" t="n"/>
      <c r="BS119" s="878" t="n"/>
      <c r="BT119" s="878" t="n"/>
      <c r="BU119" s="878" t="n"/>
      <c r="BV119" s="878" t="n"/>
      <c r="BW119" s="878" t="n"/>
      <c r="BX119" s="878" t="n"/>
      <c r="BY119" s="878" t="n"/>
      <c r="BZ119" s="878" t="n"/>
      <c r="CA119" s="878" t="n"/>
      <c r="CB119" s="878" t="n"/>
      <c r="CC119" s="878" t="n"/>
      <c r="CD119" s="878" t="n"/>
      <c r="CE119" s="878" t="n"/>
      <c r="CF119" s="878" t="n"/>
      <c r="CG119" s="878" t="n"/>
      <c r="CH119" s="878" t="n"/>
      <c r="CI119" s="878" t="n"/>
      <c r="CJ119" s="878" t="n"/>
      <c r="CK119" s="878" t="n"/>
      <c r="CL119" s="878" t="n"/>
      <c r="CM119" s="878" t="n"/>
      <c r="CN119" s="878" t="n"/>
      <c r="CO119" s="878" t="n"/>
      <c r="CP119" s="878" t="n"/>
      <c r="CQ119" s="878" t="n"/>
      <c r="CR119" s="878" t="n"/>
      <c r="CS119" s="878" t="n"/>
      <c r="CT119" s="878" t="n"/>
      <c r="CU119" s="878" t="n"/>
      <c r="CV119" s="878" t="n"/>
      <c r="CW119" s="878" t="n"/>
      <c r="CX119" s="878" t="n"/>
      <c r="CY119" s="878" t="n"/>
      <c r="CZ119" s="878" t="n"/>
      <c r="DA119" s="878" t="n"/>
      <c r="DB119" s="878" t="n"/>
      <c r="DC119" s="878" t="n"/>
      <c r="DD119" s="878" t="n"/>
      <c r="DE119" s="878" t="n"/>
      <c r="DF119" s="878" t="n"/>
      <c r="DG119" s="878" t="n"/>
      <c r="DH119" s="878" t="n"/>
      <c r="DI119" s="878" t="n"/>
      <c r="DJ119" s="878" t="n"/>
      <c r="DK119" s="878" t="n"/>
      <c r="DL119" s="878" t="n"/>
      <c r="DM119" s="878" t="n"/>
      <c r="DN119" s="878" t="n"/>
      <c r="DO119" s="878" t="n"/>
      <c r="DP119" s="878" t="n"/>
      <c r="DQ119" s="878" t="n"/>
      <c r="DR119" s="878" t="n"/>
      <c r="DS119" s="878" t="n"/>
      <c r="DT119" s="878" t="n"/>
      <c r="DU119" s="878" t="n"/>
      <c r="DV119" s="878" t="n"/>
      <c r="DW119" s="878" t="n"/>
      <c r="DX119" s="878" t="n"/>
      <c r="DY119" s="878" t="n"/>
      <c r="DZ119" s="878" t="n"/>
      <c r="EA119" s="878" t="n"/>
      <c r="EB119" s="878" t="n"/>
      <c r="EC119" s="878" t="n"/>
      <c r="ED119" s="878" t="n"/>
      <c r="EE119" s="878" t="n"/>
      <c r="EF119" s="878" t="n"/>
      <c r="EG119" s="878" t="n"/>
      <c r="EH119" s="878" t="n"/>
      <c r="EI119" s="878" t="n"/>
      <c r="EJ119" s="878" t="n"/>
      <c r="EK119" s="878" t="n"/>
      <c r="EL119" s="878" t="n"/>
      <c r="EM119" s="878" t="n"/>
      <c r="EN119" s="878" t="n"/>
      <c r="EO119" s="878" t="n"/>
      <c r="EP119" s="878" t="n"/>
      <c r="EQ119" s="878" t="n"/>
      <c r="ER119" s="878" t="n"/>
      <c r="ES119" s="878" t="n"/>
      <c r="ET119" s="878" t="n"/>
      <c r="EU119" s="878" t="n"/>
      <c r="EV119" s="878" t="n"/>
      <c r="EW119" s="878" t="n"/>
      <c r="EX119" s="878" t="n"/>
      <c r="EY119" s="878" t="n"/>
      <c r="EZ119" s="878" t="n"/>
      <c r="FA119" s="878" t="n"/>
      <c r="FB119" s="878" t="n"/>
      <c r="FC119" s="878" t="n"/>
      <c r="FD119" s="878" t="n"/>
      <c r="FE119" s="878" t="n"/>
      <c r="FF119" s="878" t="n"/>
      <c r="FG119" s="878" t="n"/>
      <c r="FH119" s="878" t="n"/>
      <c r="FI119" s="878" t="n"/>
      <c r="FJ119" s="878" t="n"/>
      <c r="FK119" s="878" t="n"/>
      <c r="FL119" s="878" t="n"/>
      <c r="FM119" s="878" t="n"/>
      <c r="FN119" s="878" t="n"/>
      <c r="FO119" s="878" t="n"/>
      <c r="FP119" s="878" t="n"/>
      <c r="FQ119" s="878" t="n"/>
      <c r="FR119" s="878" t="n"/>
      <c r="FS119" s="878" t="n"/>
      <c r="FT119" s="878" t="n"/>
      <c r="FU119" s="878" t="n"/>
      <c r="FV119" s="878" t="n"/>
      <c r="FW119" s="878" t="n"/>
      <c r="FX119" s="878" t="n"/>
      <c r="FY119" s="878" t="n"/>
      <c r="FZ119" s="878" t="n"/>
      <c r="GA119" s="878" t="n"/>
      <c r="GB119" s="878" t="n"/>
      <c r="GC119" s="878" t="n"/>
      <c r="GD119" s="878" t="n"/>
      <c r="GE119" s="878" t="n"/>
      <c r="GF119" s="878" t="n"/>
    </row>
    <row r="120" customFormat="1" s="872">
      <c r="A120" s="57" t="n"/>
      <c r="B120" s="56" t="n"/>
      <c r="C120" s="55">
        <f>E120*$D$5</f>
        <v/>
      </c>
      <c r="D120" s="39" t="n"/>
      <c r="E120" s="55">
        <f>SUM(G120:GF120)</f>
        <v/>
      </c>
      <c r="M120" s="878" t="n"/>
      <c r="N120" s="878" t="n"/>
      <c r="O120" s="878" t="n"/>
      <c r="P120" s="878" t="n"/>
      <c r="Q120" s="878" t="n"/>
      <c r="R120" s="878" t="n"/>
      <c r="S120" s="878" t="n"/>
      <c r="T120" s="878" t="n"/>
      <c r="U120" s="878" t="n"/>
      <c r="V120" s="878" t="n"/>
      <c r="W120" s="878" t="n"/>
      <c r="X120" s="878" t="n"/>
      <c r="Y120" s="878" t="n"/>
      <c r="Z120" s="878" t="n"/>
      <c r="AA120" s="878" t="n"/>
      <c r="AB120" s="878" t="n"/>
      <c r="AC120" s="878" t="n"/>
      <c r="AD120" s="878" t="n"/>
      <c r="AE120" s="878" t="n"/>
      <c r="AF120" s="878" t="n"/>
      <c r="AG120" s="878" t="n"/>
      <c r="AH120" s="878" t="n"/>
      <c r="AI120" s="878" t="n"/>
      <c r="AJ120" s="878" t="n"/>
      <c r="AK120" s="878" t="n"/>
      <c r="AL120" s="878" t="n"/>
      <c r="AM120" s="878" t="n"/>
      <c r="AN120" s="878" t="n"/>
      <c r="AO120" s="878" t="n"/>
      <c r="AP120" s="878" t="n"/>
      <c r="AQ120" s="878" t="n"/>
      <c r="AR120" s="878" t="n"/>
      <c r="AS120" s="878" t="n"/>
      <c r="AT120" s="878" t="n"/>
      <c r="AU120" s="878" t="n"/>
      <c r="AV120" s="878" t="n"/>
      <c r="AW120" s="878" t="n"/>
      <c r="AX120" s="878" t="n"/>
      <c r="AY120" s="878" t="n"/>
      <c r="AZ120" s="878" t="n"/>
      <c r="BA120" s="878" t="n"/>
      <c r="BB120" s="878" t="n"/>
      <c r="BC120" s="878" t="n"/>
      <c r="BD120" s="878" t="n"/>
      <c r="BE120" s="878" t="n"/>
      <c r="BF120" s="878" t="n"/>
      <c r="BG120" s="878" t="n"/>
      <c r="BH120" s="878" t="n"/>
      <c r="BI120" s="878" t="n"/>
      <c r="BJ120" s="878" t="n"/>
      <c r="BK120" s="878" t="n"/>
      <c r="BL120" s="878" t="n"/>
      <c r="BM120" s="878" t="n"/>
      <c r="BN120" s="878" t="n"/>
      <c r="BO120" s="878" t="n"/>
      <c r="BP120" s="878" t="n"/>
      <c r="BQ120" s="878" t="n"/>
      <c r="BR120" s="878" t="n"/>
      <c r="BS120" s="878" t="n"/>
      <c r="BT120" s="878" t="n"/>
      <c r="BU120" s="878" t="n"/>
      <c r="BV120" s="878" t="n"/>
      <c r="BW120" s="878" t="n"/>
      <c r="BX120" s="878" t="n"/>
      <c r="BY120" s="878" t="n"/>
      <c r="BZ120" s="878" t="n"/>
      <c r="CA120" s="878" t="n"/>
      <c r="CB120" s="878" t="n"/>
      <c r="CC120" s="878" t="n"/>
      <c r="CD120" s="878" t="n"/>
      <c r="CE120" s="878" t="n"/>
      <c r="CF120" s="878" t="n"/>
      <c r="CG120" s="878" t="n"/>
      <c r="CH120" s="878" t="n"/>
      <c r="CI120" s="878" t="n"/>
      <c r="CJ120" s="878" t="n"/>
      <c r="CK120" s="878" t="n"/>
      <c r="CL120" s="878" t="n"/>
      <c r="CM120" s="878" t="n"/>
      <c r="CN120" s="878" t="n"/>
      <c r="CO120" s="878" t="n"/>
      <c r="CP120" s="878" t="n"/>
      <c r="CQ120" s="878" t="n"/>
      <c r="CR120" s="878" t="n"/>
      <c r="CS120" s="878" t="n"/>
      <c r="CT120" s="878" t="n"/>
      <c r="CU120" s="878" t="n"/>
      <c r="CV120" s="878" t="n"/>
      <c r="CW120" s="878" t="n"/>
      <c r="CX120" s="878" t="n"/>
      <c r="CY120" s="878" t="n"/>
      <c r="CZ120" s="878" t="n"/>
      <c r="DA120" s="878" t="n"/>
      <c r="DB120" s="878" t="n"/>
      <c r="DC120" s="878" t="n"/>
      <c r="DD120" s="878" t="n"/>
      <c r="DE120" s="878" t="n"/>
      <c r="DF120" s="878" t="n"/>
      <c r="DG120" s="878" t="n"/>
      <c r="DH120" s="878" t="n"/>
      <c r="DI120" s="878" t="n"/>
      <c r="DJ120" s="878" t="n"/>
      <c r="DK120" s="878" t="n"/>
      <c r="DL120" s="878" t="n"/>
      <c r="DM120" s="878" t="n"/>
      <c r="DN120" s="878" t="n"/>
      <c r="DO120" s="878" t="n"/>
      <c r="DP120" s="878" t="n"/>
      <c r="DQ120" s="878" t="n"/>
      <c r="DR120" s="878" t="n"/>
      <c r="DS120" s="878" t="n"/>
      <c r="DT120" s="878" t="n"/>
      <c r="DU120" s="878" t="n"/>
      <c r="DV120" s="878" t="n"/>
      <c r="DW120" s="878" t="n"/>
      <c r="DX120" s="878" t="n"/>
      <c r="DY120" s="878" t="n"/>
      <c r="DZ120" s="878" t="n"/>
      <c r="EA120" s="878" t="n"/>
      <c r="EB120" s="878" t="n"/>
      <c r="EC120" s="878" t="n"/>
      <c r="ED120" s="878" t="n"/>
      <c r="EE120" s="878" t="n"/>
      <c r="EF120" s="878" t="n"/>
      <c r="EG120" s="878" t="n"/>
      <c r="EH120" s="878" t="n"/>
      <c r="EI120" s="878" t="n"/>
      <c r="EJ120" s="878" t="n"/>
      <c r="EK120" s="878" t="n"/>
      <c r="EL120" s="878" t="n"/>
      <c r="EM120" s="878" t="n"/>
      <c r="EN120" s="878" t="n"/>
      <c r="EO120" s="878" t="n"/>
      <c r="EP120" s="878" t="n"/>
      <c r="EQ120" s="878" t="n"/>
      <c r="ER120" s="878" t="n"/>
      <c r="ES120" s="878" t="n"/>
      <c r="ET120" s="878" t="n"/>
      <c r="EU120" s="878" t="n"/>
      <c r="EV120" s="878" t="n"/>
      <c r="EW120" s="878" t="n"/>
      <c r="EX120" s="878" t="n"/>
      <c r="EY120" s="878" t="n"/>
      <c r="EZ120" s="878" t="n"/>
      <c r="FA120" s="878" t="n"/>
      <c r="FB120" s="878" t="n"/>
      <c r="FC120" s="878" t="n"/>
      <c r="FD120" s="878" t="n"/>
      <c r="FE120" s="878" t="n"/>
      <c r="FF120" s="878" t="n"/>
      <c r="FG120" s="878" t="n"/>
      <c r="FH120" s="878" t="n"/>
      <c r="FI120" s="878" t="n"/>
      <c r="FJ120" s="878" t="n"/>
      <c r="FK120" s="878" t="n"/>
      <c r="FL120" s="878" t="n"/>
      <c r="FM120" s="878" t="n"/>
      <c r="FN120" s="878" t="n"/>
      <c r="FO120" s="878" t="n"/>
      <c r="FP120" s="878" t="n"/>
      <c r="FQ120" s="878" t="n"/>
      <c r="FR120" s="878" t="n"/>
      <c r="FS120" s="878" t="n"/>
      <c r="FT120" s="878" t="n"/>
      <c r="FU120" s="878" t="n"/>
      <c r="FV120" s="878" t="n"/>
      <c r="FW120" s="878" t="n"/>
      <c r="FX120" s="878" t="n"/>
      <c r="FY120" s="878" t="n"/>
      <c r="FZ120" s="878" t="n"/>
      <c r="GA120" s="878" t="n"/>
      <c r="GB120" s="878" t="n"/>
      <c r="GC120" s="878" t="n"/>
      <c r="GD120" s="878" t="n"/>
      <c r="GE120" s="878" t="n"/>
      <c r="GF120" s="878" t="n"/>
    </row>
    <row r="121" customFormat="1" s="872">
      <c r="A121" s="57" t="n"/>
      <c r="B121" s="56" t="n"/>
      <c r="C121" s="55">
        <f>E121*$D$5</f>
        <v/>
      </c>
      <c r="D121" s="39" t="n"/>
      <c r="E121" s="55">
        <f>SUM(G121:GF121)</f>
        <v/>
      </c>
      <c r="M121" s="878" t="n"/>
      <c r="N121" s="878" t="n"/>
      <c r="O121" s="878" t="n"/>
      <c r="P121" s="878" t="n"/>
      <c r="Q121" s="878" t="n"/>
      <c r="R121" s="878" t="n"/>
      <c r="S121" s="878" t="n"/>
      <c r="T121" s="878" t="n"/>
      <c r="U121" s="878" t="n"/>
      <c r="V121" s="878" t="n"/>
      <c r="W121" s="878" t="n"/>
      <c r="X121" s="878" t="n"/>
      <c r="Y121" s="878" t="n"/>
      <c r="Z121" s="878" t="n"/>
      <c r="AA121" s="878" t="n"/>
      <c r="AB121" s="878" t="n"/>
      <c r="AC121" s="878" t="n"/>
      <c r="AD121" s="878" t="n"/>
      <c r="AE121" s="878" t="n"/>
      <c r="AF121" s="878" t="n"/>
      <c r="AG121" s="878" t="n"/>
      <c r="AH121" s="878" t="n"/>
      <c r="AI121" s="878" t="n"/>
      <c r="AJ121" s="878" t="n"/>
      <c r="AK121" s="878" t="n"/>
      <c r="AL121" s="878" t="n"/>
      <c r="AM121" s="878" t="n"/>
      <c r="AN121" s="878" t="n"/>
      <c r="AO121" s="878" t="n"/>
      <c r="AP121" s="878" t="n"/>
      <c r="AQ121" s="878" t="n"/>
      <c r="AR121" s="878" t="n"/>
      <c r="AS121" s="878" t="n"/>
      <c r="AT121" s="878" t="n"/>
      <c r="AU121" s="878" t="n"/>
      <c r="AV121" s="878" t="n"/>
      <c r="AW121" s="878" t="n"/>
      <c r="AX121" s="878" t="n"/>
      <c r="AY121" s="878" t="n"/>
      <c r="AZ121" s="878" t="n"/>
      <c r="BA121" s="878" t="n"/>
      <c r="BB121" s="878" t="n"/>
      <c r="BC121" s="878" t="n"/>
      <c r="BD121" s="878" t="n"/>
      <c r="BE121" s="878" t="n"/>
      <c r="BF121" s="878" t="n"/>
      <c r="BG121" s="878" t="n"/>
      <c r="BH121" s="878" t="n"/>
      <c r="BI121" s="878" t="n"/>
      <c r="BJ121" s="878" t="n"/>
      <c r="BK121" s="878" t="n"/>
      <c r="BL121" s="878" t="n"/>
      <c r="BM121" s="878" t="n"/>
      <c r="BN121" s="878" t="n"/>
      <c r="BO121" s="878" t="n"/>
      <c r="BP121" s="878" t="n"/>
      <c r="BQ121" s="878" t="n"/>
      <c r="BR121" s="878" t="n"/>
      <c r="BS121" s="878" t="n"/>
      <c r="BT121" s="878" t="n"/>
      <c r="BU121" s="878" t="n"/>
      <c r="BV121" s="878" t="n"/>
      <c r="BW121" s="878" t="n"/>
      <c r="BX121" s="878" t="n"/>
      <c r="BY121" s="878" t="n"/>
      <c r="BZ121" s="878" t="n"/>
      <c r="CA121" s="878" t="n"/>
      <c r="CB121" s="878" t="n"/>
      <c r="CC121" s="878" t="n"/>
      <c r="CD121" s="878" t="n"/>
      <c r="CE121" s="878" t="n"/>
      <c r="CF121" s="878" t="n"/>
      <c r="CG121" s="878" t="n"/>
      <c r="CH121" s="878" t="n"/>
      <c r="CI121" s="878" t="n"/>
      <c r="CJ121" s="878" t="n"/>
      <c r="CK121" s="878" t="n"/>
      <c r="CL121" s="878" t="n"/>
      <c r="CM121" s="878" t="n"/>
      <c r="CN121" s="878" t="n"/>
      <c r="CO121" s="878" t="n"/>
      <c r="CP121" s="878" t="n"/>
      <c r="CQ121" s="878" t="n"/>
      <c r="CR121" s="878" t="n"/>
      <c r="CS121" s="878" t="n"/>
      <c r="CT121" s="878" t="n"/>
      <c r="CU121" s="878" t="n"/>
      <c r="CV121" s="878" t="n"/>
      <c r="CW121" s="878" t="n"/>
      <c r="CX121" s="878" t="n"/>
      <c r="CY121" s="878" t="n"/>
      <c r="CZ121" s="878" t="n"/>
      <c r="DA121" s="878" t="n"/>
      <c r="DB121" s="878" t="n"/>
      <c r="DC121" s="878" t="n"/>
      <c r="DD121" s="878" t="n"/>
      <c r="DE121" s="878" t="n"/>
      <c r="DF121" s="878" t="n"/>
      <c r="DG121" s="878" t="n"/>
      <c r="DH121" s="878" t="n"/>
      <c r="DI121" s="878" t="n"/>
      <c r="DJ121" s="878" t="n"/>
      <c r="DK121" s="878" t="n"/>
      <c r="DL121" s="878" t="n"/>
      <c r="DM121" s="878" t="n"/>
      <c r="DN121" s="878" t="n"/>
      <c r="DO121" s="878" t="n"/>
      <c r="DP121" s="878" t="n"/>
      <c r="DQ121" s="878" t="n"/>
      <c r="DR121" s="878" t="n"/>
      <c r="DS121" s="878" t="n"/>
      <c r="DT121" s="878" t="n"/>
      <c r="DU121" s="878" t="n"/>
      <c r="DV121" s="878" t="n"/>
      <c r="DW121" s="878" t="n"/>
      <c r="DX121" s="878" t="n"/>
      <c r="DY121" s="878" t="n"/>
      <c r="DZ121" s="878" t="n"/>
      <c r="EA121" s="878" t="n"/>
      <c r="EB121" s="878" t="n"/>
      <c r="EC121" s="878" t="n"/>
      <c r="ED121" s="878" t="n"/>
      <c r="EE121" s="878" t="n"/>
      <c r="EF121" s="878" t="n"/>
      <c r="EG121" s="878" t="n"/>
      <c r="EH121" s="878" t="n"/>
      <c r="EI121" s="878" t="n"/>
      <c r="EJ121" s="878" t="n"/>
      <c r="EK121" s="878" t="n"/>
      <c r="EL121" s="878" t="n"/>
      <c r="EM121" s="878" t="n"/>
      <c r="EN121" s="878" t="n"/>
      <c r="EO121" s="878" t="n"/>
      <c r="EP121" s="878" t="n"/>
      <c r="EQ121" s="878" t="n"/>
      <c r="ER121" s="878" t="n"/>
      <c r="ES121" s="878" t="n"/>
      <c r="ET121" s="878" t="n"/>
      <c r="EU121" s="878" t="n"/>
      <c r="EV121" s="878" t="n"/>
      <c r="EW121" s="878" t="n"/>
      <c r="EX121" s="878" t="n"/>
      <c r="EY121" s="878" t="n"/>
      <c r="EZ121" s="878" t="n"/>
      <c r="FA121" s="878" t="n"/>
      <c r="FB121" s="878" t="n"/>
      <c r="FC121" s="878" t="n"/>
      <c r="FD121" s="878" t="n"/>
      <c r="FE121" s="878" t="n"/>
      <c r="FF121" s="878" t="n"/>
      <c r="FG121" s="878" t="n"/>
      <c r="FH121" s="878" t="n"/>
      <c r="FI121" s="878" t="n"/>
      <c r="FJ121" s="878" t="n"/>
      <c r="FK121" s="878" t="n"/>
      <c r="FL121" s="878" t="n"/>
      <c r="FM121" s="878" t="n"/>
      <c r="FN121" s="878" t="n"/>
      <c r="FO121" s="878" t="n"/>
      <c r="FP121" s="878" t="n"/>
      <c r="FQ121" s="878" t="n"/>
      <c r="FR121" s="878" t="n"/>
      <c r="FS121" s="878" t="n"/>
      <c r="FT121" s="878" t="n"/>
      <c r="FU121" s="878" t="n"/>
      <c r="FV121" s="878" t="n"/>
      <c r="FW121" s="878" t="n"/>
      <c r="FX121" s="878" t="n"/>
      <c r="FY121" s="878" t="n"/>
      <c r="FZ121" s="878" t="n"/>
      <c r="GA121" s="878" t="n"/>
      <c r="GB121" s="878" t="n"/>
      <c r="GC121" s="878" t="n"/>
      <c r="GD121" s="878" t="n"/>
      <c r="GE121" s="878" t="n"/>
      <c r="GF121" s="878" t="n"/>
    </row>
    <row r="122" customFormat="1" s="872">
      <c r="A122" s="57" t="n"/>
      <c r="B122" s="56" t="n"/>
      <c r="C122" s="55">
        <f>E122*$D$5</f>
        <v/>
      </c>
      <c r="D122" s="39" t="n"/>
      <c r="E122" s="55">
        <f>SUM(G122:GF122)</f>
        <v/>
      </c>
      <c r="M122" s="878" t="n"/>
      <c r="N122" s="878" t="n"/>
      <c r="O122" s="878" t="n"/>
      <c r="P122" s="878" t="n"/>
      <c r="Q122" s="878" t="n"/>
      <c r="R122" s="878" t="n"/>
      <c r="S122" s="878" t="n"/>
      <c r="T122" s="878" t="n"/>
      <c r="U122" s="878" t="n"/>
      <c r="V122" s="878" t="n"/>
      <c r="W122" s="878" t="n"/>
      <c r="X122" s="878" t="n"/>
      <c r="Y122" s="878" t="n"/>
      <c r="Z122" s="878" t="n"/>
      <c r="AA122" s="878" t="n"/>
      <c r="AB122" s="878" t="n"/>
      <c r="AC122" s="878" t="n"/>
      <c r="AD122" s="878" t="n"/>
      <c r="AE122" s="878" t="n"/>
      <c r="AF122" s="878" t="n"/>
      <c r="AG122" s="878" t="n"/>
      <c r="AH122" s="878" t="n"/>
      <c r="AI122" s="878" t="n"/>
      <c r="AJ122" s="878" t="n"/>
      <c r="AK122" s="878" t="n"/>
      <c r="AL122" s="878" t="n"/>
      <c r="AM122" s="878" t="n"/>
      <c r="AN122" s="878" t="n"/>
      <c r="AO122" s="878" t="n"/>
      <c r="AP122" s="878" t="n"/>
      <c r="AQ122" s="878" t="n"/>
      <c r="AR122" s="878" t="n"/>
      <c r="AS122" s="878" t="n"/>
      <c r="AT122" s="878" t="n"/>
      <c r="AU122" s="878" t="n"/>
      <c r="AV122" s="878" t="n"/>
      <c r="AW122" s="878" t="n"/>
      <c r="AX122" s="878" t="n"/>
      <c r="AY122" s="878" t="n"/>
      <c r="AZ122" s="878" t="n"/>
      <c r="BA122" s="878" t="n"/>
      <c r="BB122" s="878" t="n"/>
      <c r="BC122" s="878" t="n"/>
      <c r="BD122" s="878" t="n"/>
      <c r="BE122" s="878" t="n"/>
      <c r="BF122" s="878" t="n"/>
      <c r="BG122" s="878" t="n"/>
      <c r="BH122" s="878" t="n"/>
      <c r="BI122" s="878" t="n"/>
      <c r="BJ122" s="878" t="n"/>
      <c r="BK122" s="878" t="n"/>
      <c r="BL122" s="878" t="n"/>
      <c r="BM122" s="878" t="n"/>
      <c r="BN122" s="878" t="n"/>
      <c r="BO122" s="878" t="n"/>
      <c r="BP122" s="878" t="n"/>
      <c r="BQ122" s="878" t="n"/>
      <c r="BR122" s="878" t="n"/>
      <c r="BS122" s="878" t="n"/>
      <c r="BT122" s="878" t="n"/>
      <c r="BU122" s="878" t="n"/>
      <c r="BV122" s="878" t="n"/>
      <c r="BW122" s="878" t="n"/>
      <c r="BX122" s="878" t="n"/>
      <c r="BY122" s="878" t="n"/>
      <c r="BZ122" s="878" t="n"/>
      <c r="CA122" s="878" t="n"/>
      <c r="CB122" s="878" t="n"/>
      <c r="CC122" s="878" t="n"/>
      <c r="CD122" s="878" t="n"/>
      <c r="CE122" s="878" t="n"/>
      <c r="CF122" s="878" t="n"/>
      <c r="CG122" s="878" t="n"/>
      <c r="CH122" s="878" t="n"/>
      <c r="CI122" s="878" t="n"/>
      <c r="CJ122" s="878" t="n"/>
      <c r="CK122" s="878" t="n"/>
      <c r="CL122" s="878" t="n"/>
      <c r="CM122" s="878" t="n"/>
      <c r="CN122" s="878" t="n"/>
      <c r="CO122" s="878" t="n"/>
      <c r="CP122" s="878" t="n"/>
      <c r="CQ122" s="878" t="n"/>
      <c r="CR122" s="878" t="n"/>
      <c r="CS122" s="878" t="n"/>
      <c r="CT122" s="878" t="n"/>
      <c r="CU122" s="878" t="n"/>
      <c r="CV122" s="878" t="n"/>
      <c r="CW122" s="878" t="n"/>
      <c r="CX122" s="878" t="n"/>
      <c r="CY122" s="878" t="n"/>
      <c r="CZ122" s="878" t="n"/>
      <c r="DA122" s="878" t="n"/>
      <c r="DB122" s="878" t="n"/>
      <c r="DC122" s="878" t="n"/>
      <c r="DD122" s="878" t="n"/>
      <c r="DE122" s="878" t="n"/>
      <c r="DF122" s="878" t="n"/>
      <c r="DG122" s="878" t="n"/>
      <c r="DH122" s="878" t="n"/>
      <c r="DI122" s="878" t="n"/>
      <c r="DJ122" s="878" t="n"/>
      <c r="DK122" s="878" t="n"/>
      <c r="DL122" s="878" t="n"/>
      <c r="DM122" s="878" t="n"/>
      <c r="DN122" s="878" t="n"/>
      <c r="DO122" s="878" t="n"/>
      <c r="DP122" s="878" t="n"/>
      <c r="DQ122" s="878" t="n"/>
      <c r="DR122" s="878" t="n"/>
      <c r="DS122" s="878" t="n"/>
      <c r="DT122" s="878" t="n"/>
      <c r="DU122" s="878" t="n"/>
      <c r="DV122" s="878" t="n"/>
      <c r="DW122" s="878" t="n"/>
      <c r="DX122" s="878" t="n"/>
      <c r="DY122" s="878" t="n"/>
      <c r="DZ122" s="878" t="n"/>
      <c r="EA122" s="878" t="n"/>
      <c r="EB122" s="878" t="n"/>
      <c r="EC122" s="878" t="n"/>
      <c r="ED122" s="878" t="n"/>
      <c r="EE122" s="878" t="n"/>
      <c r="EF122" s="878" t="n"/>
      <c r="EG122" s="878" t="n"/>
      <c r="EH122" s="878" t="n"/>
      <c r="EI122" s="878" t="n"/>
      <c r="EJ122" s="878" t="n"/>
      <c r="EK122" s="878" t="n"/>
      <c r="EL122" s="878" t="n"/>
      <c r="EM122" s="878" t="n"/>
      <c r="EN122" s="878" t="n"/>
      <c r="EO122" s="878" t="n"/>
      <c r="EP122" s="878" t="n"/>
      <c r="EQ122" s="878" t="n"/>
      <c r="ER122" s="878" t="n"/>
      <c r="ES122" s="878" t="n"/>
      <c r="ET122" s="878" t="n"/>
      <c r="EU122" s="878" t="n"/>
      <c r="EV122" s="878" t="n"/>
      <c r="EW122" s="878" t="n"/>
      <c r="EX122" s="878" t="n"/>
      <c r="EY122" s="878" t="n"/>
      <c r="EZ122" s="878" t="n"/>
      <c r="FA122" s="878" t="n"/>
      <c r="FB122" s="878" t="n"/>
      <c r="FC122" s="878" t="n"/>
      <c r="FD122" s="878" t="n"/>
      <c r="FE122" s="878" t="n"/>
      <c r="FF122" s="878" t="n"/>
      <c r="FG122" s="878" t="n"/>
      <c r="FH122" s="878" t="n"/>
      <c r="FI122" s="878" t="n"/>
      <c r="FJ122" s="878" t="n"/>
      <c r="FK122" s="878" t="n"/>
      <c r="FL122" s="878" t="n"/>
      <c r="FM122" s="878" t="n"/>
      <c r="FN122" s="878" t="n"/>
      <c r="FO122" s="878" t="n"/>
      <c r="FP122" s="878" t="n"/>
      <c r="FQ122" s="878" t="n"/>
      <c r="FR122" s="878" t="n"/>
      <c r="FS122" s="878" t="n"/>
      <c r="FT122" s="878" t="n"/>
      <c r="FU122" s="878" t="n"/>
      <c r="FV122" s="878" t="n"/>
      <c r="FW122" s="878" t="n"/>
      <c r="FX122" s="878" t="n"/>
      <c r="FY122" s="878" t="n"/>
      <c r="FZ122" s="878" t="n"/>
      <c r="GA122" s="878" t="n"/>
      <c r="GB122" s="878" t="n"/>
      <c r="GC122" s="878" t="n"/>
      <c r="GD122" s="878" t="n"/>
      <c r="GE122" s="878" t="n"/>
      <c r="GF122" s="878" t="n"/>
    </row>
    <row r="123" customFormat="1" s="872">
      <c r="A123" s="57" t="n"/>
      <c r="B123" s="56" t="n"/>
      <c r="C123" s="55">
        <f>E123*$D$5</f>
        <v/>
      </c>
      <c r="D123" s="39" t="n"/>
      <c r="E123" s="55">
        <f>SUM(G123:GF123)</f>
        <v/>
      </c>
      <c r="M123" s="878" t="n"/>
      <c r="N123" s="878" t="n"/>
      <c r="O123" s="878" t="n"/>
      <c r="P123" s="878" t="n"/>
      <c r="Q123" s="878" t="n"/>
      <c r="R123" s="878" t="n"/>
      <c r="S123" s="878" t="n"/>
      <c r="T123" s="878" t="n"/>
      <c r="U123" s="878" t="n"/>
      <c r="V123" s="878" t="n"/>
      <c r="W123" s="878" t="n"/>
      <c r="X123" s="878" t="n"/>
      <c r="Y123" s="878" t="n"/>
      <c r="Z123" s="878" t="n"/>
      <c r="AA123" s="878" t="n"/>
      <c r="AB123" s="878" t="n"/>
      <c r="AC123" s="878" t="n"/>
      <c r="AD123" s="878" t="n"/>
      <c r="AE123" s="878" t="n"/>
      <c r="AF123" s="878" t="n"/>
      <c r="AG123" s="878" t="n"/>
      <c r="AH123" s="878" t="n"/>
      <c r="AI123" s="878" t="n"/>
      <c r="AJ123" s="878" t="n"/>
      <c r="AK123" s="878" t="n"/>
      <c r="AL123" s="878" t="n"/>
      <c r="AM123" s="878" t="n"/>
      <c r="AN123" s="878" t="n"/>
      <c r="AO123" s="878" t="n"/>
      <c r="AP123" s="878" t="n"/>
      <c r="AQ123" s="878" t="n"/>
      <c r="AR123" s="878" t="n"/>
      <c r="AS123" s="878" t="n"/>
      <c r="AT123" s="878" t="n"/>
      <c r="AU123" s="878" t="n"/>
      <c r="AV123" s="878" t="n"/>
      <c r="AW123" s="878" t="n"/>
      <c r="AX123" s="878" t="n"/>
      <c r="AY123" s="878" t="n"/>
      <c r="AZ123" s="878" t="n"/>
      <c r="BA123" s="878" t="n"/>
      <c r="BB123" s="878" t="n"/>
      <c r="BC123" s="878" t="n"/>
      <c r="BD123" s="878" t="n"/>
      <c r="BE123" s="878" t="n"/>
      <c r="BF123" s="878" t="n"/>
      <c r="BG123" s="878" t="n"/>
      <c r="BH123" s="878" t="n"/>
      <c r="BI123" s="878" t="n"/>
      <c r="BJ123" s="878" t="n"/>
      <c r="BK123" s="878" t="n"/>
      <c r="BL123" s="878" t="n"/>
      <c r="BM123" s="878" t="n"/>
      <c r="BN123" s="878" t="n"/>
      <c r="BO123" s="878" t="n"/>
      <c r="BP123" s="878" t="n"/>
      <c r="BQ123" s="878" t="n"/>
      <c r="BR123" s="878" t="n"/>
      <c r="BS123" s="878" t="n"/>
      <c r="BT123" s="878" t="n"/>
      <c r="BU123" s="878" t="n"/>
      <c r="BV123" s="878" t="n"/>
      <c r="BW123" s="878" t="n"/>
      <c r="BX123" s="878" t="n"/>
      <c r="BY123" s="878" t="n"/>
      <c r="BZ123" s="878" t="n"/>
      <c r="CA123" s="878" t="n"/>
      <c r="CB123" s="878" t="n"/>
      <c r="CC123" s="878" t="n"/>
      <c r="CD123" s="878" t="n"/>
      <c r="CE123" s="878" t="n"/>
      <c r="CF123" s="878" t="n"/>
      <c r="CG123" s="878" t="n"/>
      <c r="CH123" s="878" t="n"/>
      <c r="CI123" s="878" t="n"/>
      <c r="CJ123" s="878" t="n"/>
      <c r="CK123" s="878" t="n"/>
      <c r="CL123" s="878" t="n"/>
      <c r="CM123" s="878" t="n"/>
      <c r="CN123" s="878" t="n"/>
      <c r="CO123" s="878" t="n"/>
      <c r="CP123" s="878" t="n"/>
      <c r="CQ123" s="878" t="n"/>
      <c r="CR123" s="878" t="n"/>
      <c r="CS123" s="878" t="n"/>
      <c r="CT123" s="878" t="n"/>
      <c r="CU123" s="878" t="n"/>
      <c r="CV123" s="878" t="n"/>
      <c r="CW123" s="878" t="n"/>
      <c r="CX123" s="878" t="n"/>
      <c r="CY123" s="878" t="n"/>
      <c r="CZ123" s="878" t="n"/>
      <c r="DA123" s="878" t="n"/>
      <c r="DB123" s="878" t="n"/>
      <c r="DC123" s="878" t="n"/>
      <c r="DD123" s="878" t="n"/>
      <c r="DE123" s="878" t="n"/>
      <c r="DF123" s="878" t="n"/>
      <c r="DG123" s="878" t="n"/>
      <c r="DH123" s="878" t="n"/>
      <c r="DI123" s="878" t="n"/>
      <c r="DJ123" s="878" t="n"/>
      <c r="DK123" s="878" t="n"/>
      <c r="DL123" s="878" t="n"/>
      <c r="DM123" s="878" t="n"/>
      <c r="DN123" s="878" t="n"/>
      <c r="DO123" s="878" t="n"/>
      <c r="DP123" s="878" t="n"/>
      <c r="DQ123" s="878" t="n"/>
      <c r="DR123" s="878" t="n"/>
      <c r="DS123" s="878" t="n"/>
      <c r="DT123" s="878" t="n"/>
      <c r="DU123" s="878" t="n"/>
      <c r="DV123" s="878" t="n"/>
      <c r="DW123" s="878" t="n"/>
      <c r="DX123" s="878" t="n"/>
      <c r="DY123" s="878" t="n"/>
      <c r="DZ123" s="878" t="n"/>
      <c r="EA123" s="878" t="n"/>
      <c r="EB123" s="878" t="n"/>
      <c r="EC123" s="878" t="n"/>
      <c r="ED123" s="878" t="n"/>
      <c r="EE123" s="878" t="n"/>
      <c r="EF123" s="878" t="n"/>
      <c r="EG123" s="878" t="n"/>
      <c r="EH123" s="878" t="n"/>
      <c r="EI123" s="878" t="n"/>
      <c r="EJ123" s="878" t="n"/>
      <c r="EK123" s="878" t="n"/>
      <c r="EL123" s="878" t="n"/>
      <c r="EM123" s="878" t="n"/>
      <c r="EN123" s="878" t="n"/>
      <c r="EO123" s="878" t="n"/>
      <c r="EP123" s="878" t="n"/>
      <c r="EQ123" s="878" t="n"/>
      <c r="ER123" s="878" t="n"/>
      <c r="ES123" s="878" t="n"/>
      <c r="ET123" s="878" t="n"/>
      <c r="EU123" s="878" t="n"/>
      <c r="EV123" s="878" t="n"/>
      <c r="EW123" s="878" t="n"/>
      <c r="EX123" s="878" t="n"/>
      <c r="EY123" s="878" t="n"/>
      <c r="EZ123" s="878" t="n"/>
      <c r="FA123" s="878" t="n"/>
      <c r="FB123" s="878" t="n"/>
      <c r="FC123" s="878" t="n"/>
      <c r="FD123" s="878" t="n"/>
      <c r="FE123" s="878" t="n"/>
      <c r="FF123" s="878" t="n"/>
      <c r="FG123" s="878" t="n"/>
      <c r="FH123" s="878" t="n"/>
      <c r="FI123" s="878" t="n"/>
      <c r="FJ123" s="878" t="n"/>
      <c r="FK123" s="878" t="n"/>
      <c r="FL123" s="878" t="n"/>
      <c r="FM123" s="878" t="n"/>
      <c r="FN123" s="878" t="n"/>
      <c r="FO123" s="878" t="n"/>
      <c r="FP123" s="878" t="n"/>
      <c r="FQ123" s="878" t="n"/>
      <c r="FR123" s="878" t="n"/>
      <c r="FS123" s="878" t="n"/>
      <c r="FT123" s="878" t="n"/>
      <c r="FU123" s="878" t="n"/>
      <c r="FV123" s="878" t="n"/>
      <c r="FW123" s="878" t="n"/>
      <c r="FX123" s="878" t="n"/>
      <c r="FY123" s="878" t="n"/>
      <c r="FZ123" s="878" t="n"/>
      <c r="GA123" s="878" t="n"/>
      <c r="GB123" s="878" t="n"/>
      <c r="GC123" s="878" t="n"/>
      <c r="GD123" s="878" t="n"/>
      <c r="GE123" s="878" t="n"/>
      <c r="GF123" s="878" t="n"/>
    </row>
    <row r="124" customFormat="1" s="872">
      <c r="A124" s="57" t="n"/>
      <c r="B124" s="56" t="n"/>
      <c r="C124" s="55">
        <f>E124*$D$5</f>
        <v/>
      </c>
      <c r="D124" s="39" t="n"/>
      <c r="E124" s="55">
        <f>SUM(G124:GF124)</f>
        <v/>
      </c>
      <c r="M124" s="878" t="n"/>
      <c r="N124" s="878" t="n"/>
      <c r="O124" s="878" t="n"/>
      <c r="P124" s="878" t="n"/>
      <c r="Q124" s="878" t="n"/>
      <c r="R124" s="878" t="n"/>
      <c r="S124" s="878" t="n"/>
      <c r="T124" s="878" t="n"/>
      <c r="U124" s="878" t="n"/>
      <c r="V124" s="878" t="n"/>
      <c r="W124" s="878" t="n"/>
      <c r="X124" s="878" t="n"/>
      <c r="Y124" s="878" t="n"/>
      <c r="Z124" s="878" t="n"/>
      <c r="AA124" s="878" t="n"/>
      <c r="AB124" s="878" t="n"/>
      <c r="AC124" s="878" t="n"/>
      <c r="AD124" s="878" t="n"/>
      <c r="AE124" s="878" t="n"/>
      <c r="AF124" s="878" t="n"/>
      <c r="AG124" s="878" t="n"/>
      <c r="AH124" s="878" t="n"/>
      <c r="AI124" s="878" t="n"/>
      <c r="AJ124" s="878" t="n"/>
      <c r="AK124" s="878" t="n"/>
      <c r="AL124" s="878" t="n"/>
      <c r="AM124" s="878" t="n"/>
      <c r="AN124" s="878" t="n"/>
      <c r="AO124" s="878" t="n"/>
      <c r="AP124" s="878" t="n"/>
      <c r="AQ124" s="878" t="n"/>
      <c r="AR124" s="878" t="n"/>
      <c r="AS124" s="878" t="n"/>
      <c r="AT124" s="878" t="n"/>
      <c r="AU124" s="878" t="n"/>
      <c r="AV124" s="878" t="n"/>
      <c r="AW124" s="878" t="n"/>
      <c r="AX124" s="878" t="n"/>
      <c r="AY124" s="878" t="n"/>
      <c r="AZ124" s="878" t="n"/>
      <c r="BA124" s="878" t="n"/>
      <c r="BB124" s="878" t="n"/>
      <c r="BC124" s="878" t="n"/>
      <c r="BD124" s="878" t="n"/>
      <c r="BE124" s="878" t="n"/>
      <c r="BF124" s="878" t="n"/>
      <c r="BG124" s="878" t="n"/>
      <c r="BH124" s="878" t="n"/>
      <c r="BI124" s="878" t="n"/>
      <c r="BJ124" s="878" t="n"/>
      <c r="BK124" s="878" t="n"/>
      <c r="BL124" s="878" t="n"/>
      <c r="BM124" s="878" t="n"/>
      <c r="BN124" s="878" t="n"/>
      <c r="BO124" s="878" t="n"/>
      <c r="BP124" s="878" t="n"/>
      <c r="BQ124" s="878" t="n"/>
      <c r="BR124" s="878" t="n"/>
      <c r="BS124" s="878" t="n"/>
      <c r="BT124" s="878" t="n"/>
      <c r="BU124" s="878" t="n"/>
      <c r="BV124" s="878" t="n"/>
      <c r="BW124" s="878" t="n"/>
      <c r="BX124" s="878" t="n"/>
      <c r="BY124" s="878" t="n"/>
      <c r="BZ124" s="878" t="n"/>
      <c r="CA124" s="878" t="n"/>
      <c r="CB124" s="878" t="n"/>
      <c r="CC124" s="878" t="n"/>
      <c r="CD124" s="878" t="n"/>
      <c r="CE124" s="878" t="n"/>
      <c r="CF124" s="878" t="n"/>
      <c r="CG124" s="878" t="n"/>
      <c r="CH124" s="878" t="n"/>
      <c r="CI124" s="878" t="n"/>
      <c r="CJ124" s="878" t="n"/>
      <c r="CK124" s="878" t="n"/>
      <c r="CL124" s="878" t="n"/>
      <c r="CM124" s="878" t="n"/>
      <c r="CN124" s="878" t="n"/>
      <c r="CO124" s="878" t="n"/>
      <c r="CP124" s="878" t="n"/>
      <c r="CQ124" s="878" t="n"/>
      <c r="CR124" s="878" t="n"/>
      <c r="CS124" s="878" t="n"/>
      <c r="CT124" s="878" t="n"/>
      <c r="CU124" s="878" t="n"/>
      <c r="CV124" s="878" t="n"/>
      <c r="CW124" s="878" t="n"/>
      <c r="CX124" s="878" t="n"/>
      <c r="CY124" s="878" t="n"/>
      <c r="CZ124" s="878" t="n"/>
      <c r="DA124" s="878" t="n"/>
      <c r="DB124" s="878" t="n"/>
      <c r="DC124" s="878" t="n"/>
      <c r="DD124" s="878" t="n"/>
      <c r="DE124" s="878" t="n"/>
      <c r="DF124" s="878" t="n"/>
      <c r="DG124" s="878" t="n"/>
      <c r="DH124" s="878" t="n"/>
      <c r="DI124" s="878" t="n"/>
      <c r="DJ124" s="878" t="n"/>
      <c r="DK124" s="878" t="n"/>
      <c r="DL124" s="878" t="n"/>
      <c r="DM124" s="878" t="n"/>
      <c r="DN124" s="878" t="n"/>
      <c r="DO124" s="878" t="n"/>
      <c r="DP124" s="878" t="n"/>
      <c r="DQ124" s="878" t="n"/>
      <c r="DR124" s="878" t="n"/>
      <c r="DS124" s="878" t="n"/>
      <c r="DT124" s="878" t="n"/>
      <c r="DU124" s="878" t="n"/>
      <c r="DV124" s="878" t="n"/>
      <c r="DW124" s="878" t="n"/>
      <c r="DX124" s="878" t="n"/>
      <c r="DY124" s="878" t="n"/>
      <c r="DZ124" s="878" t="n"/>
      <c r="EA124" s="878" t="n"/>
      <c r="EB124" s="878" t="n"/>
      <c r="EC124" s="878" t="n"/>
      <c r="ED124" s="878" t="n"/>
      <c r="EE124" s="878" t="n"/>
      <c r="EF124" s="878" t="n"/>
      <c r="EG124" s="878" t="n"/>
      <c r="EH124" s="878" t="n"/>
      <c r="EI124" s="878" t="n"/>
      <c r="EJ124" s="878" t="n"/>
      <c r="EK124" s="878" t="n"/>
      <c r="EL124" s="878" t="n"/>
      <c r="EM124" s="878" t="n"/>
      <c r="EN124" s="878" t="n"/>
      <c r="EO124" s="878" t="n"/>
      <c r="EP124" s="878" t="n"/>
      <c r="EQ124" s="878" t="n"/>
      <c r="ER124" s="878" t="n"/>
      <c r="ES124" s="878" t="n"/>
      <c r="ET124" s="878" t="n"/>
      <c r="EU124" s="878" t="n"/>
      <c r="EV124" s="878" t="n"/>
      <c r="EW124" s="878" t="n"/>
      <c r="EX124" s="878" t="n"/>
      <c r="EY124" s="878" t="n"/>
      <c r="EZ124" s="878" t="n"/>
      <c r="FA124" s="878" t="n"/>
      <c r="FB124" s="878" t="n"/>
      <c r="FC124" s="878" t="n"/>
      <c r="FD124" s="878" t="n"/>
      <c r="FE124" s="878" t="n"/>
      <c r="FF124" s="878" t="n"/>
      <c r="FG124" s="878" t="n"/>
      <c r="FH124" s="878" t="n"/>
      <c r="FI124" s="878" t="n"/>
      <c r="FJ124" s="878" t="n"/>
      <c r="FK124" s="878" t="n"/>
      <c r="FL124" s="878" t="n"/>
      <c r="FM124" s="878" t="n"/>
      <c r="FN124" s="878" t="n"/>
      <c r="FO124" s="878" t="n"/>
      <c r="FP124" s="878" t="n"/>
      <c r="FQ124" s="878" t="n"/>
      <c r="FR124" s="878" t="n"/>
      <c r="FS124" s="878" t="n"/>
      <c r="FT124" s="878" t="n"/>
      <c r="FU124" s="878" t="n"/>
      <c r="FV124" s="878" t="n"/>
      <c r="FW124" s="878" t="n"/>
      <c r="FX124" s="878" t="n"/>
      <c r="FY124" s="878" t="n"/>
      <c r="FZ124" s="878" t="n"/>
      <c r="GA124" s="878" t="n"/>
      <c r="GB124" s="878" t="n"/>
      <c r="GC124" s="878" t="n"/>
      <c r="GD124" s="878" t="n"/>
      <c r="GE124" s="878" t="n"/>
      <c r="GF124" s="878" t="n"/>
    </row>
    <row r="125" customFormat="1" s="872">
      <c r="A125" s="57" t="n"/>
      <c r="B125" s="56" t="n"/>
      <c r="C125" s="55">
        <f>E125*$D$5</f>
        <v/>
      </c>
      <c r="D125" s="39" t="n"/>
      <c r="E125" s="55">
        <f>SUM(G125:GF125)</f>
        <v/>
      </c>
      <c r="M125" s="878" t="n"/>
      <c r="N125" s="878" t="n"/>
      <c r="O125" s="878" t="n"/>
      <c r="P125" s="878" t="n"/>
      <c r="Q125" s="878" t="n"/>
      <c r="R125" s="878" t="n"/>
      <c r="S125" s="878" t="n"/>
      <c r="T125" s="878" t="n"/>
      <c r="U125" s="878" t="n"/>
      <c r="V125" s="878" t="n"/>
      <c r="W125" s="878" t="n"/>
      <c r="X125" s="878" t="n"/>
      <c r="Y125" s="878" t="n"/>
      <c r="Z125" s="878" t="n"/>
      <c r="AA125" s="878" t="n"/>
      <c r="AB125" s="878" t="n"/>
      <c r="AC125" s="878" t="n"/>
      <c r="AD125" s="878" t="n"/>
      <c r="AE125" s="878" t="n"/>
      <c r="AF125" s="878" t="n"/>
      <c r="AG125" s="878" t="n"/>
      <c r="AH125" s="878" t="n"/>
      <c r="AI125" s="878" t="n"/>
      <c r="AJ125" s="878" t="n"/>
      <c r="AK125" s="878" t="n"/>
      <c r="AL125" s="878" t="n"/>
      <c r="AM125" s="878" t="n"/>
      <c r="AN125" s="878" t="n"/>
      <c r="AO125" s="878" t="n"/>
      <c r="AP125" s="878" t="n"/>
      <c r="AQ125" s="878" t="n"/>
      <c r="AR125" s="878" t="n"/>
      <c r="AS125" s="878" t="n"/>
      <c r="AT125" s="878" t="n"/>
      <c r="AU125" s="878" t="n"/>
      <c r="AV125" s="878" t="n"/>
      <c r="AW125" s="878" t="n"/>
      <c r="AX125" s="878" t="n"/>
      <c r="AY125" s="878" t="n"/>
      <c r="AZ125" s="878" t="n"/>
      <c r="BA125" s="878" t="n"/>
      <c r="BB125" s="878" t="n"/>
      <c r="BC125" s="878" t="n"/>
      <c r="BD125" s="878" t="n"/>
      <c r="BE125" s="878" t="n"/>
      <c r="BF125" s="878" t="n"/>
      <c r="BG125" s="878" t="n"/>
      <c r="BH125" s="878" t="n"/>
      <c r="BI125" s="878" t="n"/>
      <c r="BJ125" s="878" t="n"/>
      <c r="BK125" s="878" t="n"/>
      <c r="BL125" s="878" t="n"/>
      <c r="BM125" s="878" t="n"/>
      <c r="BN125" s="878" t="n"/>
      <c r="BO125" s="878" t="n"/>
      <c r="BP125" s="878" t="n"/>
      <c r="BQ125" s="878" t="n"/>
      <c r="BR125" s="878" t="n"/>
      <c r="BS125" s="878" t="n"/>
      <c r="BT125" s="878" t="n"/>
      <c r="BU125" s="878" t="n"/>
      <c r="BV125" s="878" t="n"/>
      <c r="BW125" s="878" t="n"/>
      <c r="BX125" s="878" t="n"/>
      <c r="BY125" s="878" t="n"/>
      <c r="BZ125" s="878" t="n"/>
      <c r="CA125" s="878" t="n"/>
      <c r="CB125" s="878" t="n"/>
      <c r="CC125" s="878" t="n"/>
      <c r="CD125" s="878" t="n"/>
      <c r="CE125" s="878" t="n"/>
      <c r="CF125" s="878" t="n"/>
      <c r="CG125" s="878" t="n"/>
      <c r="CH125" s="878" t="n"/>
      <c r="CI125" s="878" t="n"/>
      <c r="CJ125" s="878" t="n"/>
      <c r="CK125" s="878" t="n"/>
      <c r="CL125" s="878" t="n"/>
      <c r="CM125" s="878" t="n"/>
      <c r="CN125" s="878" t="n"/>
      <c r="CO125" s="878" t="n"/>
      <c r="CP125" s="878" t="n"/>
      <c r="CQ125" s="878" t="n"/>
      <c r="CR125" s="878" t="n"/>
      <c r="CS125" s="878" t="n"/>
      <c r="CT125" s="878" t="n"/>
      <c r="CU125" s="878" t="n"/>
      <c r="CV125" s="878" t="n"/>
      <c r="CW125" s="878" t="n"/>
      <c r="CX125" s="878" t="n"/>
      <c r="CY125" s="878" t="n"/>
      <c r="CZ125" s="878" t="n"/>
      <c r="DA125" s="878" t="n"/>
      <c r="DB125" s="878" t="n"/>
      <c r="DC125" s="878" t="n"/>
      <c r="DD125" s="878" t="n"/>
      <c r="DE125" s="878" t="n"/>
      <c r="DF125" s="878" t="n"/>
      <c r="DG125" s="878" t="n"/>
      <c r="DH125" s="878" t="n"/>
      <c r="DI125" s="878" t="n"/>
      <c r="DJ125" s="878" t="n"/>
      <c r="DK125" s="878" t="n"/>
      <c r="DL125" s="878" t="n"/>
      <c r="DM125" s="878" t="n"/>
      <c r="DN125" s="878" t="n"/>
      <c r="DO125" s="878" t="n"/>
      <c r="DP125" s="878" t="n"/>
      <c r="DQ125" s="878" t="n"/>
      <c r="DR125" s="878" t="n"/>
      <c r="DS125" s="878" t="n"/>
      <c r="DT125" s="878" t="n"/>
      <c r="DU125" s="878" t="n"/>
      <c r="DV125" s="878" t="n"/>
      <c r="DW125" s="878" t="n"/>
      <c r="DX125" s="878" t="n"/>
      <c r="DY125" s="878" t="n"/>
      <c r="DZ125" s="878" t="n"/>
      <c r="EA125" s="878" t="n"/>
      <c r="EB125" s="878" t="n"/>
      <c r="EC125" s="878" t="n"/>
      <c r="ED125" s="878" t="n"/>
      <c r="EE125" s="878" t="n"/>
      <c r="EF125" s="878" t="n"/>
      <c r="EG125" s="878" t="n"/>
      <c r="EH125" s="878" t="n"/>
      <c r="EI125" s="878" t="n"/>
      <c r="EJ125" s="878" t="n"/>
      <c r="EK125" s="878" t="n"/>
      <c r="EL125" s="878" t="n"/>
      <c r="EM125" s="878" t="n"/>
      <c r="EN125" s="878" t="n"/>
      <c r="EO125" s="878" t="n"/>
      <c r="EP125" s="878" t="n"/>
      <c r="EQ125" s="878" t="n"/>
      <c r="ER125" s="878" t="n"/>
      <c r="ES125" s="878" t="n"/>
      <c r="ET125" s="878" t="n"/>
      <c r="EU125" s="878" t="n"/>
      <c r="EV125" s="878" t="n"/>
      <c r="EW125" s="878" t="n"/>
      <c r="EX125" s="878" t="n"/>
      <c r="EY125" s="878" t="n"/>
      <c r="EZ125" s="878" t="n"/>
      <c r="FA125" s="878" t="n"/>
      <c r="FB125" s="878" t="n"/>
      <c r="FC125" s="878" t="n"/>
      <c r="FD125" s="878" t="n"/>
      <c r="FE125" s="878" t="n"/>
      <c r="FF125" s="878" t="n"/>
      <c r="FG125" s="878" t="n"/>
      <c r="FH125" s="878" t="n"/>
      <c r="FI125" s="878" t="n"/>
      <c r="FJ125" s="878" t="n"/>
      <c r="FK125" s="878" t="n"/>
      <c r="FL125" s="878" t="n"/>
      <c r="FM125" s="878" t="n"/>
      <c r="FN125" s="878" t="n"/>
      <c r="FO125" s="878" t="n"/>
      <c r="FP125" s="878" t="n"/>
      <c r="FQ125" s="878" t="n"/>
      <c r="FR125" s="878" t="n"/>
      <c r="FS125" s="878" t="n"/>
      <c r="FT125" s="878" t="n"/>
      <c r="FU125" s="878" t="n"/>
      <c r="FV125" s="878" t="n"/>
      <c r="FW125" s="878" t="n"/>
      <c r="FX125" s="878" t="n"/>
      <c r="FY125" s="878" t="n"/>
      <c r="FZ125" s="878" t="n"/>
      <c r="GA125" s="878" t="n"/>
      <c r="GB125" s="878" t="n"/>
      <c r="GC125" s="878" t="n"/>
      <c r="GD125" s="878" t="n"/>
      <c r="GE125" s="878" t="n"/>
      <c r="GF125" s="878" t="n"/>
    </row>
    <row r="126" customFormat="1" s="872">
      <c r="A126" s="57" t="n"/>
      <c r="B126" s="56" t="n"/>
      <c r="C126" s="55">
        <f>E126*$D$5</f>
        <v/>
      </c>
      <c r="D126" s="39" t="n"/>
      <c r="E126" s="55">
        <f>SUM(G126:GF126)</f>
        <v/>
      </c>
      <c r="M126" s="878" t="n"/>
      <c r="N126" s="878" t="n"/>
      <c r="O126" s="878" t="n"/>
      <c r="P126" s="878" t="n"/>
      <c r="Q126" s="878" t="n"/>
      <c r="R126" s="878" t="n"/>
      <c r="S126" s="878" t="n"/>
      <c r="T126" s="878" t="n"/>
      <c r="U126" s="878" t="n"/>
      <c r="V126" s="878" t="n"/>
      <c r="W126" s="878" t="n"/>
      <c r="X126" s="878" t="n"/>
      <c r="Y126" s="878" t="n"/>
      <c r="Z126" s="878" t="n"/>
      <c r="AA126" s="878" t="n"/>
      <c r="AB126" s="878" t="n"/>
      <c r="AC126" s="878" t="n"/>
      <c r="AD126" s="878" t="n"/>
      <c r="AE126" s="878" t="n"/>
      <c r="AF126" s="878" t="n"/>
      <c r="AG126" s="878" t="n"/>
      <c r="AH126" s="878" t="n"/>
      <c r="AI126" s="878" t="n"/>
      <c r="AJ126" s="878" t="n"/>
      <c r="AK126" s="878" t="n"/>
      <c r="AL126" s="878" t="n"/>
      <c r="AM126" s="878" t="n"/>
      <c r="AN126" s="878" t="n"/>
      <c r="AO126" s="878" t="n"/>
      <c r="AP126" s="878" t="n"/>
      <c r="AQ126" s="878" t="n"/>
      <c r="AR126" s="878" t="n"/>
      <c r="AS126" s="878" t="n"/>
      <c r="AT126" s="878" t="n"/>
      <c r="AU126" s="878" t="n"/>
      <c r="AV126" s="878" t="n"/>
      <c r="AW126" s="878" t="n"/>
      <c r="AX126" s="878" t="n"/>
      <c r="AY126" s="878" t="n"/>
      <c r="AZ126" s="878" t="n"/>
      <c r="BA126" s="878" t="n"/>
      <c r="BB126" s="878" t="n"/>
      <c r="BC126" s="878" t="n"/>
      <c r="BD126" s="878" t="n"/>
      <c r="BE126" s="878" t="n"/>
      <c r="BF126" s="878" t="n"/>
      <c r="BG126" s="878" t="n"/>
      <c r="BH126" s="878" t="n"/>
      <c r="BI126" s="878" t="n"/>
      <c r="BJ126" s="878" t="n"/>
      <c r="BK126" s="878" t="n"/>
      <c r="BL126" s="878" t="n"/>
      <c r="BM126" s="878" t="n"/>
      <c r="BN126" s="878" t="n"/>
      <c r="BO126" s="878" t="n"/>
      <c r="BP126" s="878" t="n"/>
      <c r="BQ126" s="878" t="n"/>
      <c r="BR126" s="878" t="n"/>
      <c r="BS126" s="878" t="n"/>
      <c r="BT126" s="878" t="n"/>
      <c r="BU126" s="878" t="n"/>
      <c r="BV126" s="878" t="n"/>
      <c r="BW126" s="878" t="n"/>
      <c r="BX126" s="878" t="n"/>
      <c r="BY126" s="878" t="n"/>
      <c r="BZ126" s="878" t="n"/>
      <c r="CA126" s="878" t="n"/>
      <c r="CB126" s="878" t="n"/>
      <c r="CC126" s="878" t="n"/>
      <c r="CD126" s="878" t="n"/>
      <c r="CE126" s="878" t="n"/>
      <c r="CF126" s="878" t="n"/>
      <c r="CG126" s="878" t="n"/>
      <c r="CH126" s="878" t="n"/>
      <c r="CI126" s="878" t="n"/>
      <c r="CJ126" s="878" t="n"/>
      <c r="CK126" s="878" t="n"/>
      <c r="CL126" s="878" t="n"/>
      <c r="CM126" s="878" t="n"/>
      <c r="CN126" s="878" t="n"/>
      <c r="CO126" s="878" t="n"/>
      <c r="CP126" s="878" t="n"/>
      <c r="CQ126" s="878" t="n"/>
      <c r="CR126" s="878" t="n"/>
      <c r="CS126" s="878" t="n"/>
      <c r="CT126" s="878" t="n"/>
      <c r="CU126" s="878" t="n"/>
      <c r="CV126" s="878" t="n"/>
      <c r="CW126" s="878" t="n"/>
      <c r="CX126" s="878" t="n"/>
      <c r="CY126" s="878" t="n"/>
      <c r="CZ126" s="878" t="n"/>
      <c r="DA126" s="878" t="n"/>
      <c r="DB126" s="878" t="n"/>
      <c r="DC126" s="878" t="n"/>
      <c r="DD126" s="878" t="n"/>
      <c r="DE126" s="878" t="n"/>
      <c r="DF126" s="878" t="n"/>
      <c r="DG126" s="878" t="n"/>
      <c r="DH126" s="878" t="n"/>
      <c r="DI126" s="878" t="n"/>
      <c r="DJ126" s="878" t="n"/>
      <c r="DK126" s="878" t="n"/>
      <c r="DL126" s="878" t="n"/>
      <c r="DM126" s="878" t="n"/>
      <c r="DN126" s="878" t="n"/>
      <c r="DO126" s="878" t="n"/>
      <c r="DP126" s="878" t="n"/>
      <c r="DQ126" s="878" t="n"/>
      <c r="DR126" s="878" t="n"/>
      <c r="DS126" s="878" t="n"/>
      <c r="DT126" s="878" t="n"/>
      <c r="DU126" s="878" t="n"/>
      <c r="DV126" s="878" t="n"/>
      <c r="DW126" s="878" t="n"/>
      <c r="DX126" s="878" t="n"/>
      <c r="DY126" s="878" t="n"/>
      <c r="DZ126" s="878" t="n"/>
      <c r="EA126" s="878" t="n"/>
      <c r="EB126" s="878" t="n"/>
      <c r="EC126" s="878" t="n"/>
      <c r="ED126" s="878" t="n"/>
      <c r="EE126" s="878" t="n"/>
      <c r="EF126" s="878" t="n"/>
      <c r="EG126" s="878" t="n"/>
      <c r="EH126" s="878" t="n"/>
      <c r="EI126" s="878" t="n"/>
      <c r="EJ126" s="878" t="n"/>
      <c r="EK126" s="878" t="n"/>
      <c r="EL126" s="878" t="n"/>
      <c r="EM126" s="878" t="n"/>
      <c r="EN126" s="878" t="n"/>
      <c r="EO126" s="878" t="n"/>
      <c r="EP126" s="878" t="n"/>
      <c r="EQ126" s="878" t="n"/>
      <c r="ER126" s="878" t="n"/>
      <c r="ES126" s="878" t="n"/>
      <c r="ET126" s="878" t="n"/>
      <c r="EU126" s="878" t="n"/>
      <c r="EV126" s="878" t="n"/>
      <c r="EW126" s="878" t="n"/>
      <c r="EX126" s="878" t="n"/>
      <c r="EY126" s="878" t="n"/>
      <c r="EZ126" s="878" t="n"/>
      <c r="FA126" s="878" t="n"/>
      <c r="FB126" s="878" t="n"/>
      <c r="FC126" s="878" t="n"/>
      <c r="FD126" s="878" t="n"/>
      <c r="FE126" s="878" t="n"/>
      <c r="FF126" s="878" t="n"/>
      <c r="FG126" s="878" t="n"/>
      <c r="FH126" s="878" t="n"/>
      <c r="FI126" s="878" t="n"/>
      <c r="FJ126" s="878" t="n"/>
      <c r="FK126" s="878" t="n"/>
      <c r="FL126" s="878" t="n"/>
      <c r="FM126" s="878" t="n"/>
      <c r="FN126" s="878" t="n"/>
      <c r="FO126" s="878" t="n"/>
      <c r="FP126" s="878" t="n"/>
      <c r="FQ126" s="878" t="n"/>
      <c r="FR126" s="878" t="n"/>
      <c r="FS126" s="878" t="n"/>
      <c r="FT126" s="878" t="n"/>
      <c r="FU126" s="878" t="n"/>
      <c r="FV126" s="878" t="n"/>
      <c r="FW126" s="878" t="n"/>
      <c r="FX126" s="878" t="n"/>
      <c r="FY126" s="878" t="n"/>
      <c r="FZ126" s="878" t="n"/>
      <c r="GA126" s="878" t="n"/>
      <c r="GB126" s="878" t="n"/>
      <c r="GC126" s="878" t="n"/>
      <c r="GD126" s="878" t="n"/>
      <c r="GE126" s="878" t="n"/>
      <c r="GF126" s="878" t="n"/>
    </row>
    <row r="127" customFormat="1" s="872">
      <c r="A127" s="57" t="n"/>
      <c r="B127" s="56" t="n"/>
      <c r="C127" s="55">
        <f>E127*$D$5</f>
        <v/>
      </c>
      <c r="D127" s="39" t="n"/>
      <c r="E127" s="55">
        <f>SUM(G127:GF127)</f>
        <v/>
      </c>
      <c r="M127" s="878" t="n"/>
      <c r="N127" s="878" t="n"/>
      <c r="O127" s="878" t="n"/>
      <c r="P127" s="878" t="n"/>
      <c r="Q127" s="878" t="n"/>
      <c r="R127" s="878" t="n"/>
      <c r="S127" s="878" t="n"/>
      <c r="T127" s="878" t="n"/>
      <c r="U127" s="878" t="n"/>
      <c r="V127" s="878" t="n"/>
      <c r="W127" s="878" t="n"/>
      <c r="X127" s="878" t="n"/>
      <c r="Y127" s="878" t="n"/>
      <c r="Z127" s="878" t="n"/>
      <c r="AA127" s="878" t="n"/>
      <c r="AB127" s="878" t="n"/>
      <c r="AC127" s="878" t="n"/>
      <c r="AD127" s="878" t="n"/>
      <c r="AE127" s="878" t="n"/>
      <c r="AF127" s="878" t="n"/>
      <c r="AG127" s="878" t="n"/>
      <c r="AH127" s="878" t="n"/>
      <c r="AI127" s="878" t="n"/>
      <c r="AJ127" s="878" t="n"/>
      <c r="AK127" s="878" t="n"/>
      <c r="AL127" s="878" t="n"/>
      <c r="AM127" s="878" t="n"/>
      <c r="AN127" s="878" t="n"/>
      <c r="AO127" s="878" t="n"/>
      <c r="AP127" s="878" t="n"/>
      <c r="AQ127" s="878" t="n"/>
      <c r="AR127" s="878" t="n"/>
      <c r="AS127" s="878" t="n"/>
      <c r="AT127" s="878" t="n"/>
      <c r="AU127" s="878" t="n"/>
      <c r="AV127" s="878" t="n"/>
      <c r="AW127" s="878" t="n"/>
      <c r="AX127" s="878" t="n"/>
      <c r="AY127" s="878" t="n"/>
      <c r="AZ127" s="878" t="n"/>
      <c r="BA127" s="878" t="n"/>
      <c r="BB127" s="878" t="n"/>
      <c r="BC127" s="878" t="n"/>
      <c r="BD127" s="878" t="n"/>
      <c r="BE127" s="878" t="n"/>
      <c r="BF127" s="878" t="n"/>
      <c r="BG127" s="878" t="n"/>
      <c r="BH127" s="878" t="n"/>
      <c r="BI127" s="878" t="n"/>
      <c r="BJ127" s="878" t="n"/>
      <c r="BK127" s="878" t="n"/>
      <c r="BL127" s="878" t="n"/>
      <c r="BM127" s="878" t="n"/>
      <c r="BN127" s="878" t="n"/>
      <c r="BO127" s="878" t="n"/>
      <c r="BP127" s="878" t="n"/>
      <c r="BQ127" s="878" t="n"/>
      <c r="BR127" s="878" t="n"/>
      <c r="BS127" s="878" t="n"/>
      <c r="BT127" s="878" t="n"/>
      <c r="BU127" s="878" t="n"/>
      <c r="BV127" s="878" t="n"/>
      <c r="BW127" s="878" t="n"/>
      <c r="BX127" s="878" t="n"/>
      <c r="BY127" s="878" t="n"/>
      <c r="BZ127" s="878" t="n"/>
      <c r="CA127" s="878" t="n"/>
      <c r="CB127" s="878" t="n"/>
      <c r="CC127" s="878" t="n"/>
      <c r="CD127" s="878" t="n"/>
      <c r="CE127" s="878" t="n"/>
      <c r="CF127" s="878" t="n"/>
      <c r="CG127" s="878" t="n"/>
      <c r="CH127" s="878" t="n"/>
      <c r="CI127" s="878" t="n"/>
      <c r="CJ127" s="878" t="n"/>
      <c r="CK127" s="878" t="n"/>
      <c r="CL127" s="878" t="n"/>
      <c r="CM127" s="878" t="n"/>
      <c r="CN127" s="878" t="n"/>
      <c r="CO127" s="878" t="n"/>
      <c r="CP127" s="878" t="n"/>
      <c r="CQ127" s="878" t="n"/>
      <c r="CR127" s="878" t="n"/>
      <c r="CS127" s="878" t="n"/>
      <c r="CT127" s="878" t="n"/>
      <c r="CU127" s="878" t="n"/>
      <c r="CV127" s="878" t="n"/>
      <c r="CW127" s="878" t="n"/>
      <c r="CX127" s="878" t="n"/>
      <c r="CY127" s="878" t="n"/>
      <c r="CZ127" s="878" t="n"/>
      <c r="DA127" s="878" t="n"/>
      <c r="DB127" s="878" t="n"/>
      <c r="DC127" s="878" t="n"/>
      <c r="DD127" s="878" t="n"/>
      <c r="DE127" s="878" t="n"/>
      <c r="DF127" s="878" t="n"/>
      <c r="DG127" s="878" t="n"/>
      <c r="DH127" s="878" t="n"/>
      <c r="DI127" s="878" t="n"/>
      <c r="DJ127" s="878" t="n"/>
      <c r="DK127" s="878" t="n"/>
      <c r="DL127" s="878" t="n"/>
      <c r="DM127" s="878" t="n"/>
      <c r="DN127" s="878" t="n"/>
      <c r="DO127" s="878" t="n"/>
      <c r="DP127" s="878" t="n"/>
      <c r="DQ127" s="878" t="n"/>
      <c r="DR127" s="878" t="n"/>
      <c r="DS127" s="878" t="n"/>
      <c r="DT127" s="878" t="n"/>
      <c r="DU127" s="878" t="n"/>
      <c r="DV127" s="878" t="n"/>
      <c r="DW127" s="878" t="n"/>
      <c r="DX127" s="878" t="n"/>
      <c r="DY127" s="878" t="n"/>
      <c r="DZ127" s="878" t="n"/>
      <c r="EA127" s="878" t="n"/>
      <c r="EB127" s="878" t="n"/>
      <c r="EC127" s="878" t="n"/>
      <c r="ED127" s="878" t="n"/>
      <c r="EE127" s="878" t="n"/>
      <c r="EF127" s="878" t="n"/>
      <c r="EG127" s="878" t="n"/>
      <c r="EH127" s="878" t="n"/>
      <c r="EI127" s="878" t="n"/>
      <c r="EJ127" s="878" t="n"/>
      <c r="EK127" s="878" t="n"/>
      <c r="EL127" s="878" t="n"/>
      <c r="EM127" s="878" t="n"/>
      <c r="EN127" s="878" t="n"/>
      <c r="EO127" s="878" t="n"/>
      <c r="EP127" s="878" t="n"/>
      <c r="EQ127" s="878" t="n"/>
      <c r="ER127" s="878" t="n"/>
      <c r="ES127" s="878" t="n"/>
      <c r="ET127" s="878" t="n"/>
      <c r="EU127" s="878" t="n"/>
      <c r="EV127" s="878" t="n"/>
      <c r="EW127" s="878" t="n"/>
      <c r="EX127" s="878" t="n"/>
      <c r="EY127" s="878" t="n"/>
      <c r="EZ127" s="878" t="n"/>
      <c r="FA127" s="878" t="n"/>
      <c r="FB127" s="878" t="n"/>
      <c r="FC127" s="878" t="n"/>
      <c r="FD127" s="878" t="n"/>
      <c r="FE127" s="878" t="n"/>
      <c r="FF127" s="878" t="n"/>
      <c r="FG127" s="878" t="n"/>
      <c r="FH127" s="878" t="n"/>
      <c r="FI127" s="878" t="n"/>
      <c r="FJ127" s="878" t="n"/>
      <c r="FK127" s="878" t="n"/>
      <c r="FL127" s="878" t="n"/>
      <c r="FM127" s="878" t="n"/>
      <c r="FN127" s="878" t="n"/>
      <c r="FO127" s="878" t="n"/>
      <c r="FP127" s="878" t="n"/>
      <c r="FQ127" s="878" t="n"/>
      <c r="FR127" s="878" t="n"/>
      <c r="FS127" s="878" t="n"/>
      <c r="FT127" s="878" t="n"/>
      <c r="FU127" s="878" t="n"/>
      <c r="FV127" s="878" t="n"/>
      <c r="FW127" s="878" t="n"/>
      <c r="FX127" s="878" t="n"/>
      <c r="FY127" s="878" t="n"/>
      <c r="FZ127" s="878" t="n"/>
      <c r="GA127" s="878" t="n"/>
      <c r="GB127" s="878" t="n"/>
      <c r="GC127" s="878" t="n"/>
      <c r="GD127" s="878" t="n"/>
      <c r="GE127" s="878" t="n"/>
      <c r="GF127" s="878" t="n"/>
    </row>
    <row r="128" customFormat="1" s="872">
      <c r="A128" s="57" t="n"/>
      <c r="B128" s="56" t="n"/>
      <c r="C128" s="55">
        <f>E128*$D$5</f>
        <v/>
      </c>
      <c r="D128" s="39" t="n"/>
      <c r="E128" s="55">
        <f>SUM(G128:GF128)</f>
        <v/>
      </c>
      <c r="M128" s="878" t="n"/>
      <c r="N128" s="878" t="n"/>
      <c r="O128" s="878" t="n"/>
      <c r="P128" s="878" t="n"/>
      <c r="Q128" s="878" t="n"/>
      <c r="R128" s="878" t="n"/>
      <c r="S128" s="878" t="n"/>
      <c r="T128" s="878" t="n"/>
      <c r="U128" s="878" t="n"/>
      <c r="V128" s="878" t="n"/>
      <c r="W128" s="878" t="n"/>
      <c r="X128" s="878" t="n"/>
      <c r="Y128" s="878" t="n"/>
      <c r="Z128" s="878" t="n"/>
      <c r="AA128" s="878" t="n"/>
      <c r="AB128" s="878" t="n"/>
      <c r="AC128" s="878" t="n"/>
      <c r="AD128" s="878" t="n"/>
      <c r="AE128" s="878" t="n"/>
      <c r="AF128" s="878" t="n"/>
      <c r="AG128" s="878" t="n"/>
      <c r="AH128" s="878" t="n"/>
      <c r="AI128" s="878" t="n"/>
      <c r="AJ128" s="878" t="n"/>
      <c r="AK128" s="878" t="n"/>
      <c r="AL128" s="878" t="n"/>
      <c r="AM128" s="878" t="n"/>
      <c r="AN128" s="878" t="n"/>
      <c r="AO128" s="878" t="n"/>
      <c r="AP128" s="878" t="n"/>
      <c r="AQ128" s="878" t="n"/>
      <c r="AR128" s="878" t="n"/>
      <c r="AS128" s="878" t="n"/>
      <c r="AT128" s="878" t="n"/>
      <c r="AU128" s="878" t="n"/>
      <c r="AV128" s="878" t="n"/>
      <c r="AW128" s="878" t="n"/>
      <c r="AX128" s="878" t="n"/>
      <c r="AY128" s="878" t="n"/>
      <c r="AZ128" s="878" t="n"/>
      <c r="BA128" s="878" t="n"/>
      <c r="BB128" s="878" t="n"/>
      <c r="BC128" s="878" t="n"/>
      <c r="BD128" s="878" t="n"/>
      <c r="BE128" s="878" t="n"/>
      <c r="BF128" s="878" t="n"/>
      <c r="BG128" s="878" t="n"/>
      <c r="BH128" s="878" t="n"/>
      <c r="BI128" s="878" t="n"/>
      <c r="BJ128" s="878" t="n"/>
      <c r="BK128" s="878" t="n"/>
      <c r="BL128" s="878" t="n"/>
      <c r="BM128" s="878" t="n"/>
      <c r="BN128" s="878" t="n"/>
      <c r="BO128" s="878" t="n"/>
      <c r="BP128" s="878" t="n"/>
      <c r="BQ128" s="878" t="n"/>
      <c r="BR128" s="878" t="n"/>
      <c r="BS128" s="878" t="n"/>
      <c r="BT128" s="878" t="n"/>
      <c r="BU128" s="878" t="n"/>
      <c r="BV128" s="878" t="n"/>
      <c r="BW128" s="878" t="n"/>
      <c r="BX128" s="878" t="n"/>
      <c r="BY128" s="878" t="n"/>
      <c r="BZ128" s="878" t="n"/>
      <c r="CA128" s="878" t="n"/>
      <c r="CB128" s="878" t="n"/>
      <c r="CC128" s="878" t="n"/>
      <c r="CD128" s="878" t="n"/>
      <c r="CE128" s="878" t="n"/>
      <c r="CF128" s="878" t="n"/>
      <c r="CG128" s="878" t="n"/>
      <c r="CH128" s="878" t="n"/>
      <c r="CI128" s="878" t="n"/>
      <c r="CJ128" s="878" t="n"/>
      <c r="CK128" s="878" t="n"/>
      <c r="CL128" s="878" t="n"/>
      <c r="CM128" s="878" t="n"/>
      <c r="CN128" s="878" t="n"/>
      <c r="CO128" s="878" t="n"/>
      <c r="CP128" s="878" t="n"/>
      <c r="CQ128" s="878" t="n"/>
      <c r="CR128" s="878" t="n"/>
      <c r="CS128" s="878" t="n"/>
      <c r="CT128" s="878" t="n"/>
      <c r="CU128" s="878" t="n"/>
      <c r="CV128" s="878" t="n"/>
      <c r="CW128" s="878" t="n"/>
      <c r="CX128" s="878" t="n"/>
      <c r="CY128" s="878" t="n"/>
      <c r="CZ128" s="878" t="n"/>
      <c r="DA128" s="878" t="n"/>
      <c r="DB128" s="878" t="n"/>
      <c r="DC128" s="878" t="n"/>
      <c r="DD128" s="878" t="n"/>
      <c r="DE128" s="878" t="n"/>
      <c r="DF128" s="878" t="n"/>
      <c r="DG128" s="878" t="n"/>
      <c r="DH128" s="878" t="n"/>
      <c r="DI128" s="878" t="n"/>
      <c r="DJ128" s="878" t="n"/>
      <c r="DK128" s="878" t="n"/>
      <c r="DL128" s="878" t="n"/>
      <c r="DM128" s="878" t="n"/>
      <c r="DN128" s="878" t="n"/>
      <c r="DO128" s="878" t="n"/>
      <c r="DP128" s="878" t="n"/>
      <c r="DQ128" s="878" t="n"/>
      <c r="DR128" s="878" t="n"/>
      <c r="DS128" s="878" t="n"/>
      <c r="DT128" s="878" t="n"/>
      <c r="DU128" s="878" t="n"/>
      <c r="DV128" s="878" t="n"/>
      <c r="DW128" s="878" t="n"/>
      <c r="DX128" s="878" t="n"/>
      <c r="DY128" s="878" t="n"/>
      <c r="DZ128" s="878" t="n"/>
      <c r="EA128" s="878" t="n"/>
      <c r="EB128" s="878" t="n"/>
      <c r="EC128" s="878" t="n"/>
      <c r="ED128" s="878" t="n"/>
      <c r="EE128" s="878" t="n"/>
      <c r="EF128" s="878" t="n"/>
      <c r="EG128" s="878" t="n"/>
      <c r="EH128" s="878" t="n"/>
      <c r="EI128" s="878" t="n"/>
      <c r="EJ128" s="878" t="n"/>
      <c r="EK128" s="878" t="n"/>
      <c r="EL128" s="878" t="n"/>
      <c r="EM128" s="878" t="n"/>
      <c r="EN128" s="878" t="n"/>
      <c r="EO128" s="878" t="n"/>
      <c r="EP128" s="878" t="n"/>
      <c r="EQ128" s="878" t="n"/>
      <c r="ER128" s="878" t="n"/>
      <c r="ES128" s="878" t="n"/>
      <c r="ET128" s="878" t="n"/>
      <c r="EU128" s="878" t="n"/>
      <c r="EV128" s="878" t="n"/>
      <c r="EW128" s="878" t="n"/>
      <c r="EX128" s="878" t="n"/>
      <c r="EY128" s="878" t="n"/>
      <c r="EZ128" s="878" t="n"/>
      <c r="FA128" s="878" t="n"/>
      <c r="FB128" s="878" t="n"/>
      <c r="FC128" s="878" t="n"/>
      <c r="FD128" s="878" t="n"/>
      <c r="FE128" s="878" t="n"/>
      <c r="FF128" s="878" t="n"/>
      <c r="FG128" s="878" t="n"/>
      <c r="FH128" s="878" t="n"/>
      <c r="FI128" s="878" t="n"/>
      <c r="FJ128" s="878" t="n"/>
      <c r="FK128" s="878" t="n"/>
      <c r="FL128" s="878" t="n"/>
      <c r="FM128" s="878" t="n"/>
      <c r="FN128" s="878" t="n"/>
      <c r="FO128" s="878" t="n"/>
      <c r="FP128" s="878" t="n"/>
      <c r="FQ128" s="878" t="n"/>
      <c r="FR128" s="878" t="n"/>
      <c r="FS128" s="878" t="n"/>
      <c r="FT128" s="878" t="n"/>
      <c r="FU128" s="878" t="n"/>
      <c r="FV128" s="878" t="n"/>
      <c r="FW128" s="878" t="n"/>
      <c r="FX128" s="878" t="n"/>
      <c r="FY128" s="878" t="n"/>
      <c r="FZ128" s="878" t="n"/>
      <c r="GA128" s="878" t="n"/>
      <c r="GB128" s="878" t="n"/>
      <c r="GC128" s="878" t="n"/>
      <c r="GD128" s="878" t="n"/>
      <c r="GE128" s="878" t="n"/>
      <c r="GF128" s="878" t="n"/>
    </row>
    <row r="129" customFormat="1" s="872">
      <c r="A129" s="57" t="n"/>
      <c r="B129" s="56" t="n"/>
      <c r="C129" s="55">
        <f>E129*$D$5</f>
        <v/>
      </c>
      <c r="D129" s="39" t="n"/>
      <c r="E129" s="55">
        <f>SUM(G129:GF129)</f>
        <v/>
      </c>
      <c r="M129" s="878" t="n"/>
      <c r="N129" s="878" t="n"/>
      <c r="O129" s="878" t="n"/>
      <c r="P129" s="878" t="n"/>
      <c r="Q129" s="878" t="n"/>
      <c r="R129" s="878" t="n"/>
      <c r="S129" s="878" t="n"/>
      <c r="T129" s="878" t="n"/>
      <c r="U129" s="878" t="n"/>
      <c r="V129" s="878" t="n"/>
      <c r="W129" s="878" t="n"/>
      <c r="X129" s="878" t="n"/>
      <c r="Y129" s="878" t="n"/>
      <c r="Z129" s="878" t="n"/>
      <c r="AA129" s="878" t="n"/>
      <c r="AB129" s="878" t="n"/>
      <c r="AC129" s="878" t="n"/>
      <c r="AD129" s="878" t="n"/>
      <c r="AE129" s="878" t="n"/>
      <c r="AF129" s="878" t="n"/>
      <c r="AG129" s="878" t="n"/>
      <c r="AH129" s="878" t="n"/>
      <c r="AI129" s="878" t="n"/>
      <c r="AJ129" s="878" t="n"/>
      <c r="AK129" s="878" t="n"/>
      <c r="AL129" s="878" t="n"/>
      <c r="AM129" s="878" t="n"/>
      <c r="AN129" s="878" t="n"/>
      <c r="AO129" s="878" t="n"/>
      <c r="AP129" s="878" t="n"/>
      <c r="AQ129" s="878" t="n"/>
      <c r="AR129" s="878" t="n"/>
      <c r="AS129" s="878" t="n"/>
      <c r="AT129" s="878" t="n"/>
      <c r="AU129" s="878" t="n"/>
      <c r="AV129" s="878" t="n"/>
      <c r="AW129" s="878" t="n"/>
      <c r="AX129" s="878" t="n"/>
      <c r="AY129" s="878" t="n"/>
      <c r="AZ129" s="878" t="n"/>
      <c r="BA129" s="878" t="n"/>
      <c r="BB129" s="878" t="n"/>
      <c r="BC129" s="878" t="n"/>
      <c r="BD129" s="878" t="n"/>
      <c r="BE129" s="878" t="n"/>
      <c r="BF129" s="878" t="n"/>
      <c r="BG129" s="878" t="n"/>
      <c r="BH129" s="878" t="n"/>
      <c r="BI129" s="878" t="n"/>
      <c r="BJ129" s="878" t="n"/>
      <c r="BK129" s="878" t="n"/>
      <c r="BL129" s="878" t="n"/>
      <c r="BM129" s="878" t="n"/>
      <c r="BN129" s="878" t="n"/>
      <c r="BO129" s="878" t="n"/>
      <c r="BP129" s="878" t="n"/>
      <c r="BQ129" s="878" t="n"/>
      <c r="BR129" s="878" t="n"/>
      <c r="BS129" s="878" t="n"/>
      <c r="BT129" s="878" t="n"/>
      <c r="BU129" s="878" t="n"/>
      <c r="BV129" s="878" t="n"/>
      <c r="BW129" s="878" t="n"/>
      <c r="BX129" s="878" t="n"/>
      <c r="BY129" s="878" t="n"/>
      <c r="BZ129" s="878" t="n"/>
      <c r="CA129" s="878" t="n"/>
      <c r="CB129" s="878" t="n"/>
      <c r="CC129" s="878" t="n"/>
      <c r="CD129" s="878" t="n"/>
      <c r="CE129" s="878" t="n"/>
      <c r="CF129" s="878" t="n"/>
      <c r="CG129" s="878" t="n"/>
      <c r="CH129" s="878" t="n"/>
      <c r="CI129" s="878" t="n"/>
      <c r="CJ129" s="878" t="n"/>
      <c r="CK129" s="878" t="n"/>
      <c r="CL129" s="878" t="n"/>
      <c r="CM129" s="878" t="n"/>
      <c r="CN129" s="878" t="n"/>
      <c r="CO129" s="878" t="n"/>
      <c r="CP129" s="878" t="n"/>
      <c r="CQ129" s="878" t="n"/>
      <c r="CR129" s="878" t="n"/>
      <c r="CS129" s="878" t="n"/>
      <c r="CT129" s="878" t="n"/>
      <c r="CU129" s="878" t="n"/>
      <c r="CV129" s="878" t="n"/>
      <c r="CW129" s="878" t="n"/>
      <c r="CX129" s="878" t="n"/>
      <c r="CY129" s="878" t="n"/>
      <c r="CZ129" s="878" t="n"/>
      <c r="DA129" s="878" t="n"/>
      <c r="DB129" s="878" t="n"/>
      <c r="DC129" s="878" t="n"/>
      <c r="DD129" s="878" t="n"/>
      <c r="DE129" s="878" t="n"/>
      <c r="DF129" s="878" t="n"/>
      <c r="DG129" s="878" t="n"/>
      <c r="DH129" s="878" t="n"/>
      <c r="DI129" s="878" t="n"/>
      <c r="DJ129" s="878" t="n"/>
      <c r="DK129" s="878" t="n"/>
      <c r="DL129" s="878" t="n"/>
      <c r="DM129" s="878" t="n"/>
      <c r="DN129" s="878" t="n"/>
      <c r="DO129" s="878" t="n"/>
      <c r="DP129" s="878" t="n"/>
      <c r="DQ129" s="878" t="n"/>
      <c r="DR129" s="878" t="n"/>
      <c r="DS129" s="878" t="n"/>
      <c r="DT129" s="878" t="n"/>
      <c r="DU129" s="878" t="n"/>
      <c r="DV129" s="878" t="n"/>
      <c r="DW129" s="878" t="n"/>
      <c r="DX129" s="878" t="n"/>
      <c r="DY129" s="878" t="n"/>
      <c r="DZ129" s="878" t="n"/>
      <c r="EA129" s="878" t="n"/>
      <c r="EB129" s="878" t="n"/>
      <c r="EC129" s="878" t="n"/>
      <c r="ED129" s="878" t="n"/>
      <c r="EE129" s="878" t="n"/>
      <c r="EF129" s="878" t="n"/>
      <c r="EG129" s="878" t="n"/>
      <c r="EH129" s="878" t="n"/>
      <c r="EI129" s="878" t="n"/>
      <c r="EJ129" s="878" t="n"/>
      <c r="EK129" s="878" t="n"/>
      <c r="EL129" s="878" t="n"/>
      <c r="EM129" s="878" t="n"/>
      <c r="EN129" s="878" t="n"/>
      <c r="EO129" s="878" t="n"/>
      <c r="EP129" s="878" t="n"/>
      <c r="EQ129" s="878" t="n"/>
      <c r="ER129" s="878" t="n"/>
      <c r="ES129" s="878" t="n"/>
      <c r="ET129" s="878" t="n"/>
      <c r="EU129" s="878" t="n"/>
      <c r="EV129" s="878" t="n"/>
      <c r="EW129" s="878" t="n"/>
      <c r="EX129" s="878" t="n"/>
      <c r="EY129" s="878" t="n"/>
      <c r="EZ129" s="878" t="n"/>
      <c r="FA129" s="878" t="n"/>
      <c r="FB129" s="878" t="n"/>
      <c r="FC129" s="878" t="n"/>
      <c r="FD129" s="878" t="n"/>
      <c r="FE129" s="878" t="n"/>
      <c r="FF129" s="878" t="n"/>
      <c r="FG129" s="878" t="n"/>
      <c r="FH129" s="878" t="n"/>
      <c r="FI129" s="878" t="n"/>
      <c r="FJ129" s="878" t="n"/>
      <c r="FK129" s="878" t="n"/>
      <c r="FL129" s="878" t="n"/>
      <c r="FM129" s="878" t="n"/>
      <c r="FN129" s="878" t="n"/>
      <c r="FO129" s="878" t="n"/>
      <c r="FP129" s="878" t="n"/>
      <c r="FQ129" s="878" t="n"/>
      <c r="FR129" s="878" t="n"/>
      <c r="FS129" s="878" t="n"/>
      <c r="FT129" s="878" t="n"/>
      <c r="FU129" s="878" t="n"/>
      <c r="FV129" s="878" t="n"/>
      <c r="FW129" s="878" t="n"/>
      <c r="FX129" s="878" t="n"/>
      <c r="FY129" s="878" t="n"/>
      <c r="FZ129" s="878" t="n"/>
      <c r="GA129" s="878" t="n"/>
      <c r="GB129" s="878" t="n"/>
      <c r="GC129" s="878" t="n"/>
      <c r="GD129" s="878" t="n"/>
      <c r="GE129" s="878" t="n"/>
      <c r="GF129" s="878" t="n"/>
    </row>
    <row r="130" customFormat="1" s="872">
      <c r="A130" s="57" t="n"/>
      <c r="B130" s="56" t="n"/>
      <c r="C130" s="55">
        <f>E130*$D$5</f>
        <v/>
      </c>
      <c r="D130" s="39" t="n"/>
      <c r="E130" s="55">
        <f>SUM(G130:GF130)</f>
        <v/>
      </c>
      <c r="M130" s="878" t="n"/>
      <c r="N130" s="878" t="n"/>
      <c r="O130" s="878" t="n"/>
      <c r="P130" s="878" t="n"/>
      <c r="Q130" s="878" t="n"/>
      <c r="R130" s="878" t="n"/>
      <c r="S130" s="878" t="n"/>
      <c r="T130" s="878" t="n"/>
      <c r="U130" s="878" t="n"/>
      <c r="V130" s="878" t="n"/>
      <c r="W130" s="878" t="n"/>
      <c r="X130" s="878" t="n"/>
      <c r="Y130" s="878" t="n"/>
      <c r="Z130" s="878" t="n"/>
      <c r="AA130" s="878" t="n"/>
      <c r="AB130" s="878" t="n"/>
      <c r="AC130" s="878" t="n"/>
      <c r="AD130" s="878" t="n"/>
      <c r="AE130" s="878" t="n"/>
      <c r="AF130" s="878" t="n"/>
      <c r="AG130" s="878" t="n"/>
      <c r="AH130" s="878" t="n"/>
      <c r="AI130" s="878" t="n"/>
      <c r="AJ130" s="878" t="n"/>
      <c r="AK130" s="878" t="n"/>
      <c r="AL130" s="878" t="n"/>
      <c r="AM130" s="878" t="n"/>
      <c r="AN130" s="878" t="n"/>
      <c r="AO130" s="878" t="n"/>
      <c r="AP130" s="878" t="n"/>
      <c r="AQ130" s="878" t="n"/>
      <c r="AR130" s="878" t="n"/>
      <c r="AS130" s="878" t="n"/>
      <c r="AT130" s="878" t="n"/>
      <c r="AU130" s="878" t="n"/>
      <c r="AV130" s="878" t="n"/>
      <c r="AW130" s="878" t="n"/>
      <c r="AX130" s="878" t="n"/>
      <c r="AY130" s="878" t="n"/>
      <c r="AZ130" s="878" t="n"/>
      <c r="BA130" s="878" t="n"/>
      <c r="BB130" s="878" t="n"/>
      <c r="BC130" s="878" t="n"/>
      <c r="BD130" s="878" t="n"/>
      <c r="BE130" s="878" t="n"/>
      <c r="BF130" s="878" t="n"/>
      <c r="BG130" s="878" t="n"/>
      <c r="BH130" s="878" t="n"/>
      <c r="BI130" s="878" t="n"/>
      <c r="BJ130" s="878" t="n"/>
      <c r="BK130" s="878" t="n"/>
      <c r="BL130" s="878" t="n"/>
      <c r="BM130" s="878" t="n"/>
      <c r="BN130" s="878" t="n"/>
      <c r="BO130" s="878" t="n"/>
      <c r="BP130" s="878" t="n"/>
      <c r="BQ130" s="878" t="n"/>
      <c r="BR130" s="878" t="n"/>
      <c r="BS130" s="878" t="n"/>
      <c r="BT130" s="878" t="n"/>
      <c r="BU130" s="878" t="n"/>
      <c r="BV130" s="878" t="n"/>
      <c r="BW130" s="878" t="n"/>
      <c r="BX130" s="878" t="n"/>
      <c r="BY130" s="878" t="n"/>
      <c r="BZ130" s="878" t="n"/>
      <c r="CA130" s="878" t="n"/>
      <c r="CB130" s="878" t="n"/>
      <c r="CC130" s="878" t="n"/>
      <c r="CD130" s="878" t="n"/>
      <c r="CE130" s="878" t="n"/>
      <c r="CF130" s="878" t="n"/>
      <c r="CG130" s="878" t="n"/>
      <c r="CH130" s="878" t="n"/>
      <c r="CI130" s="878" t="n"/>
      <c r="CJ130" s="878" t="n"/>
      <c r="CK130" s="878" t="n"/>
      <c r="CL130" s="878" t="n"/>
      <c r="CM130" s="878" t="n"/>
      <c r="CN130" s="878" t="n"/>
      <c r="CO130" s="878" t="n"/>
      <c r="CP130" s="878" t="n"/>
      <c r="CQ130" s="878" t="n"/>
      <c r="CR130" s="878" t="n"/>
      <c r="CS130" s="878" t="n"/>
      <c r="CT130" s="878" t="n"/>
      <c r="CU130" s="878" t="n"/>
      <c r="CV130" s="878" t="n"/>
      <c r="CW130" s="878" t="n"/>
      <c r="CX130" s="878" t="n"/>
      <c r="CY130" s="878" t="n"/>
      <c r="CZ130" s="878" t="n"/>
      <c r="DA130" s="878" t="n"/>
      <c r="DB130" s="878" t="n"/>
      <c r="DC130" s="878" t="n"/>
      <c r="DD130" s="878" t="n"/>
      <c r="DE130" s="878" t="n"/>
      <c r="DF130" s="878" t="n"/>
      <c r="DG130" s="878" t="n"/>
      <c r="DH130" s="878" t="n"/>
      <c r="DI130" s="878" t="n"/>
      <c r="DJ130" s="878" t="n"/>
      <c r="DK130" s="878" t="n"/>
      <c r="DL130" s="878" t="n"/>
      <c r="DM130" s="878" t="n"/>
      <c r="DN130" s="878" t="n"/>
      <c r="DO130" s="878" t="n"/>
      <c r="DP130" s="878" t="n"/>
      <c r="DQ130" s="878" t="n"/>
      <c r="DR130" s="878" t="n"/>
      <c r="DS130" s="878" t="n"/>
      <c r="DT130" s="878" t="n"/>
      <c r="DU130" s="878" t="n"/>
      <c r="DV130" s="878" t="n"/>
      <c r="DW130" s="878" t="n"/>
      <c r="DX130" s="878" t="n"/>
      <c r="DY130" s="878" t="n"/>
      <c r="DZ130" s="878" t="n"/>
      <c r="EA130" s="878" t="n"/>
      <c r="EB130" s="878" t="n"/>
      <c r="EC130" s="878" t="n"/>
      <c r="ED130" s="878" t="n"/>
      <c r="EE130" s="878" t="n"/>
      <c r="EF130" s="878" t="n"/>
      <c r="EG130" s="878" t="n"/>
      <c r="EH130" s="878" t="n"/>
      <c r="EI130" s="878" t="n"/>
      <c r="EJ130" s="878" t="n"/>
      <c r="EK130" s="878" t="n"/>
      <c r="EL130" s="878" t="n"/>
      <c r="EM130" s="878" t="n"/>
      <c r="EN130" s="878" t="n"/>
      <c r="EO130" s="878" t="n"/>
      <c r="EP130" s="878" t="n"/>
      <c r="EQ130" s="878" t="n"/>
      <c r="ER130" s="878" t="n"/>
      <c r="ES130" s="878" t="n"/>
      <c r="ET130" s="878" t="n"/>
      <c r="EU130" s="878" t="n"/>
      <c r="EV130" s="878" t="n"/>
      <c r="EW130" s="878" t="n"/>
      <c r="EX130" s="878" t="n"/>
      <c r="EY130" s="878" t="n"/>
      <c r="EZ130" s="878" t="n"/>
      <c r="FA130" s="878" t="n"/>
      <c r="FB130" s="878" t="n"/>
      <c r="FC130" s="878" t="n"/>
      <c r="FD130" s="878" t="n"/>
      <c r="FE130" s="878" t="n"/>
      <c r="FF130" s="878" t="n"/>
      <c r="FG130" s="878" t="n"/>
      <c r="FH130" s="878" t="n"/>
      <c r="FI130" s="878" t="n"/>
      <c r="FJ130" s="878" t="n"/>
      <c r="FK130" s="878" t="n"/>
      <c r="FL130" s="878" t="n"/>
      <c r="FM130" s="878" t="n"/>
      <c r="FN130" s="878" t="n"/>
      <c r="FO130" s="878" t="n"/>
      <c r="FP130" s="878" t="n"/>
      <c r="FQ130" s="878" t="n"/>
      <c r="FR130" s="878" t="n"/>
      <c r="FS130" s="878" t="n"/>
      <c r="FT130" s="878" t="n"/>
      <c r="FU130" s="878" t="n"/>
      <c r="FV130" s="878" t="n"/>
      <c r="FW130" s="878" t="n"/>
      <c r="FX130" s="878" t="n"/>
      <c r="FY130" s="878" t="n"/>
      <c r="FZ130" s="878" t="n"/>
      <c r="GA130" s="878" t="n"/>
      <c r="GB130" s="878" t="n"/>
      <c r="GC130" s="878" t="n"/>
      <c r="GD130" s="878" t="n"/>
      <c r="GE130" s="878" t="n"/>
      <c r="GF130" s="878" t="n"/>
    </row>
    <row r="131" customFormat="1" s="872">
      <c r="A131" s="57" t="n"/>
      <c r="B131" s="56" t="n"/>
      <c r="C131" s="55">
        <f>E131*$D$5</f>
        <v/>
      </c>
      <c r="D131" s="39" t="n"/>
      <c r="E131" s="55">
        <f>SUM(G131:GF131)</f>
        <v/>
      </c>
      <c r="M131" s="878" t="n"/>
      <c r="N131" s="878" t="n"/>
      <c r="O131" s="878" t="n"/>
      <c r="P131" s="878" t="n"/>
      <c r="Q131" s="878" t="n"/>
      <c r="R131" s="878" t="n"/>
      <c r="S131" s="878" t="n"/>
      <c r="T131" s="878" t="n"/>
      <c r="U131" s="878" t="n"/>
      <c r="V131" s="878" t="n"/>
      <c r="W131" s="878" t="n"/>
      <c r="X131" s="878" t="n"/>
      <c r="Y131" s="878" t="n"/>
      <c r="Z131" s="878" t="n"/>
      <c r="AA131" s="878" t="n"/>
      <c r="AB131" s="878" t="n"/>
      <c r="AC131" s="878" t="n"/>
      <c r="AD131" s="878" t="n"/>
      <c r="AE131" s="878" t="n"/>
      <c r="AF131" s="878" t="n"/>
      <c r="AG131" s="878" t="n"/>
      <c r="AH131" s="878" t="n"/>
      <c r="AI131" s="878" t="n"/>
      <c r="AJ131" s="878" t="n"/>
      <c r="AK131" s="878" t="n"/>
      <c r="AL131" s="878" t="n"/>
      <c r="AM131" s="878" t="n"/>
      <c r="AN131" s="878" t="n"/>
      <c r="AO131" s="878" t="n"/>
      <c r="AP131" s="878" t="n"/>
      <c r="AQ131" s="878" t="n"/>
      <c r="AR131" s="878" t="n"/>
      <c r="AS131" s="878" t="n"/>
      <c r="AT131" s="878" t="n"/>
      <c r="AU131" s="878" t="n"/>
      <c r="AV131" s="878" t="n"/>
      <c r="AW131" s="878" t="n"/>
      <c r="AX131" s="878" t="n"/>
      <c r="AY131" s="878" t="n"/>
      <c r="AZ131" s="878" t="n"/>
      <c r="BA131" s="878" t="n"/>
      <c r="BB131" s="878" t="n"/>
      <c r="BC131" s="878" t="n"/>
      <c r="BD131" s="878" t="n"/>
      <c r="BE131" s="878" t="n"/>
      <c r="BF131" s="878" t="n"/>
      <c r="BG131" s="878" t="n"/>
      <c r="BH131" s="878" t="n"/>
      <c r="BI131" s="878" t="n"/>
      <c r="BJ131" s="878" t="n"/>
      <c r="BK131" s="878" t="n"/>
      <c r="BL131" s="878" t="n"/>
      <c r="BM131" s="878" t="n"/>
      <c r="BN131" s="878" t="n"/>
      <c r="BO131" s="878" t="n"/>
      <c r="BP131" s="878" t="n"/>
      <c r="BQ131" s="878" t="n"/>
      <c r="BR131" s="878" t="n"/>
      <c r="BS131" s="878" t="n"/>
      <c r="BT131" s="878" t="n"/>
      <c r="BU131" s="878" t="n"/>
      <c r="BV131" s="878" t="n"/>
      <c r="BW131" s="878" t="n"/>
      <c r="BX131" s="878" t="n"/>
      <c r="BY131" s="878" t="n"/>
      <c r="BZ131" s="878" t="n"/>
      <c r="CA131" s="878" t="n"/>
      <c r="CB131" s="878" t="n"/>
      <c r="CC131" s="878" t="n"/>
      <c r="CD131" s="878" t="n"/>
      <c r="CE131" s="878" t="n"/>
      <c r="CF131" s="878" t="n"/>
      <c r="CG131" s="878" t="n"/>
      <c r="CH131" s="878" t="n"/>
      <c r="CI131" s="878" t="n"/>
      <c r="CJ131" s="878" t="n"/>
      <c r="CK131" s="878" t="n"/>
      <c r="CL131" s="878" t="n"/>
      <c r="CM131" s="878" t="n"/>
      <c r="CN131" s="878" t="n"/>
      <c r="CO131" s="878" t="n"/>
      <c r="CP131" s="878" t="n"/>
      <c r="CQ131" s="878" t="n"/>
      <c r="CR131" s="878" t="n"/>
      <c r="CS131" s="878" t="n"/>
      <c r="CT131" s="878" t="n"/>
      <c r="CU131" s="878" t="n"/>
      <c r="CV131" s="878" t="n"/>
      <c r="CW131" s="878" t="n"/>
      <c r="CX131" s="878" t="n"/>
      <c r="CY131" s="878" t="n"/>
      <c r="CZ131" s="878" t="n"/>
      <c r="DA131" s="878" t="n"/>
      <c r="DB131" s="878" t="n"/>
      <c r="DC131" s="878" t="n"/>
      <c r="DD131" s="878" t="n"/>
      <c r="DE131" s="878" t="n"/>
      <c r="DF131" s="878" t="n"/>
      <c r="DG131" s="878" t="n"/>
      <c r="DH131" s="878" t="n"/>
      <c r="DI131" s="878" t="n"/>
      <c r="DJ131" s="878" t="n"/>
      <c r="DK131" s="878" t="n"/>
      <c r="DL131" s="878" t="n"/>
      <c r="DM131" s="878" t="n"/>
      <c r="DN131" s="878" t="n"/>
      <c r="DO131" s="878" t="n"/>
      <c r="DP131" s="878" t="n"/>
      <c r="DQ131" s="878" t="n"/>
      <c r="DR131" s="878" t="n"/>
      <c r="DS131" s="878" t="n"/>
      <c r="DT131" s="878" t="n"/>
      <c r="DU131" s="878" t="n"/>
      <c r="DV131" s="878" t="n"/>
      <c r="DW131" s="878" t="n"/>
      <c r="DX131" s="878" t="n"/>
      <c r="DY131" s="878" t="n"/>
      <c r="DZ131" s="878" t="n"/>
      <c r="EA131" s="878" t="n"/>
      <c r="EB131" s="878" t="n"/>
      <c r="EC131" s="878" t="n"/>
      <c r="ED131" s="878" t="n"/>
      <c r="EE131" s="878" t="n"/>
      <c r="EF131" s="878" t="n"/>
      <c r="EG131" s="878" t="n"/>
      <c r="EH131" s="878" t="n"/>
      <c r="EI131" s="878" t="n"/>
      <c r="EJ131" s="878" t="n"/>
      <c r="EK131" s="878" t="n"/>
      <c r="EL131" s="878" t="n"/>
      <c r="EM131" s="878" t="n"/>
      <c r="EN131" s="878" t="n"/>
      <c r="EO131" s="878" t="n"/>
      <c r="EP131" s="878" t="n"/>
      <c r="EQ131" s="878" t="n"/>
      <c r="ER131" s="878" t="n"/>
      <c r="ES131" s="878" t="n"/>
      <c r="ET131" s="878" t="n"/>
      <c r="EU131" s="878" t="n"/>
      <c r="EV131" s="878" t="n"/>
      <c r="EW131" s="878" t="n"/>
      <c r="EX131" s="878" t="n"/>
      <c r="EY131" s="878" t="n"/>
      <c r="EZ131" s="878" t="n"/>
      <c r="FA131" s="878" t="n"/>
      <c r="FB131" s="878" t="n"/>
      <c r="FC131" s="878" t="n"/>
      <c r="FD131" s="878" t="n"/>
      <c r="FE131" s="878" t="n"/>
      <c r="FF131" s="878" t="n"/>
      <c r="FG131" s="878" t="n"/>
      <c r="FH131" s="878" t="n"/>
      <c r="FI131" s="878" t="n"/>
      <c r="FJ131" s="878" t="n"/>
      <c r="FK131" s="878" t="n"/>
      <c r="FL131" s="878" t="n"/>
      <c r="FM131" s="878" t="n"/>
      <c r="FN131" s="878" t="n"/>
      <c r="FO131" s="878" t="n"/>
      <c r="FP131" s="878" t="n"/>
      <c r="FQ131" s="878" t="n"/>
      <c r="FR131" s="878" t="n"/>
      <c r="FS131" s="878" t="n"/>
      <c r="FT131" s="878" t="n"/>
      <c r="FU131" s="878" t="n"/>
      <c r="FV131" s="878" t="n"/>
      <c r="FW131" s="878" t="n"/>
      <c r="FX131" s="878" t="n"/>
      <c r="FY131" s="878" t="n"/>
      <c r="FZ131" s="878" t="n"/>
      <c r="GA131" s="878" t="n"/>
      <c r="GB131" s="878" t="n"/>
      <c r="GC131" s="878" t="n"/>
      <c r="GD131" s="878" t="n"/>
      <c r="GE131" s="878" t="n"/>
      <c r="GF131" s="878" t="n"/>
    </row>
    <row r="132" customFormat="1" s="872">
      <c r="A132" s="57" t="n"/>
      <c r="B132" s="56" t="n"/>
      <c r="C132" s="55">
        <f>E132*$D$5</f>
        <v/>
      </c>
      <c r="D132" s="39" t="n"/>
      <c r="E132" s="55">
        <f>SUM(G132:GF132)</f>
        <v/>
      </c>
      <c r="M132" s="878" t="n"/>
      <c r="N132" s="878" t="n"/>
      <c r="O132" s="878" t="n"/>
      <c r="P132" s="878" t="n"/>
      <c r="Q132" s="878" t="n"/>
      <c r="R132" s="878" t="n"/>
      <c r="S132" s="878" t="n"/>
      <c r="T132" s="878" t="n"/>
      <c r="U132" s="878" t="n"/>
      <c r="V132" s="878" t="n"/>
      <c r="W132" s="878" t="n"/>
      <c r="X132" s="878" t="n"/>
      <c r="Y132" s="878" t="n"/>
      <c r="Z132" s="878" t="n"/>
      <c r="AA132" s="878" t="n"/>
      <c r="AB132" s="878" t="n"/>
      <c r="AC132" s="878" t="n"/>
      <c r="AD132" s="878" t="n"/>
      <c r="AE132" s="878" t="n"/>
      <c r="AF132" s="878" t="n"/>
      <c r="AG132" s="878" t="n"/>
      <c r="AH132" s="878" t="n"/>
      <c r="AI132" s="878" t="n"/>
      <c r="AJ132" s="878" t="n"/>
      <c r="AK132" s="878" t="n"/>
      <c r="AL132" s="878" t="n"/>
      <c r="AM132" s="878" t="n"/>
      <c r="AN132" s="878" t="n"/>
      <c r="AO132" s="878" t="n"/>
      <c r="AP132" s="878" t="n"/>
      <c r="AQ132" s="878" t="n"/>
      <c r="AR132" s="878" t="n"/>
      <c r="AS132" s="878" t="n"/>
      <c r="AT132" s="878" t="n"/>
      <c r="AU132" s="878" t="n"/>
      <c r="AV132" s="878" t="n"/>
      <c r="AW132" s="878" t="n"/>
      <c r="AX132" s="878" t="n"/>
      <c r="AY132" s="878" t="n"/>
      <c r="AZ132" s="878" t="n"/>
      <c r="BA132" s="878" t="n"/>
      <c r="BB132" s="878" t="n"/>
      <c r="BC132" s="878" t="n"/>
      <c r="BD132" s="878" t="n"/>
      <c r="BE132" s="878" t="n"/>
      <c r="BF132" s="878" t="n"/>
      <c r="BG132" s="878" t="n"/>
      <c r="BH132" s="878" t="n"/>
      <c r="BI132" s="878" t="n"/>
      <c r="BJ132" s="878" t="n"/>
      <c r="BK132" s="878" t="n"/>
      <c r="BL132" s="878" t="n"/>
      <c r="BM132" s="878" t="n"/>
      <c r="BN132" s="878" t="n"/>
      <c r="BO132" s="878" t="n"/>
      <c r="BP132" s="878" t="n"/>
      <c r="BQ132" s="878" t="n"/>
      <c r="BR132" s="878" t="n"/>
      <c r="BS132" s="878" t="n"/>
      <c r="BT132" s="878" t="n"/>
      <c r="BU132" s="878" t="n"/>
      <c r="BV132" s="878" t="n"/>
      <c r="BW132" s="878" t="n"/>
      <c r="BX132" s="878" t="n"/>
      <c r="BY132" s="878" t="n"/>
      <c r="BZ132" s="878" t="n"/>
      <c r="CA132" s="878" t="n"/>
      <c r="CB132" s="878" t="n"/>
      <c r="CC132" s="878" t="n"/>
      <c r="CD132" s="878" t="n"/>
      <c r="CE132" s="878" t="n"/>
      <c r="CF132" s="878" t="n"/>
      <c r="CG132" s="878" t="n"/>
      <c r="CH132" s="878" t="n"/>
      <c r="CI132" s="878" t="n"/>
      <c r="CJ132" s="878" t="n"/>
      <c r="CK132" s="878" t="n"/>
      <c r="CL132" s="878" t="n"/>
      <c r="CM132" s="878" t="n"/>
      <c r="CN132" s="878" t="n"/>
      <c r="CO132" s="878" t="n"/>
      <c r="CP132" s="878" t="n"/>
      <c r="CQ132" s="878" t="n"/>
      <c r="CR132" s="878" t="n"/>
      <c r="CS132" s="878" t="n"/>
      <c r="CT132" s="878" t="n"/>
      <c r="CU132" s="878" t="n"/>
      <c r="CV132" s="878" t="n"/>
      <c r="CW132" s="878" t="n"/>
      <c r="CX132" s="878" t="n"/>
      <c r="CY132" s="878" t="n"/>
      <c r="CZ132" s="878" t="n"/>
      <c r="DA132" s="878" t="n"/>
      <c r="DB132" s="878" t="n"/>
      <c r="DC132" s="878" t="n"/>
      <c r="DD132" s="878" t="n"/>
      <c r="DE132" s="878" t="n"/>
      <c r="DF132" s="878" t="n"/>
      <c r="DG132" s="878" t="n"/>
      <c r="DH132" s="878" t="n"/>
      <c r="DI132" s="878" t="n"/>
      <c r="DJ132" s="878" t="n"/>
      <c r="DK132" s="878" t="n"/>
      <c r="DL132" s="878" t="n"/>
      <c r="DM132" s="878" t="n"/>
      <c r="DN132" s="878" t="n"/>
      <c r="DO132" s="878" t="n"/>
      <c r="DP132" s="878" t="n"/>
      <c r="DQ132" s="878" t="n"/>
      <c r="DR132" s="878" t="n"/>
      <c r="DS132" s="878" t="n"/>
      <c r="DT132" s="878" t="n"/>
      <c r="DU132" s="878" t="n"/>
      <c r="DV132" s="878" t="n"/>
      <c r="DW132" s="878" t="n"/>
      <c r="DX132" s="878" t="n"/>
      <c r="DY132" s="878" t="n"/>
      <c r="DZ132" s="878" t="n"/>
      <c r="EA132" s="878" t="n"/>
      <c r="EB132" s="878" t="n"/>
      <c r="EC132" s="878" t="n"/>
      <c r="ED132" s="878" t="n"/>
      <c r="EE132" s="878" t="n"/>
      <c r="EF132" s="878" t="n"/>
      <c r="EG132" s="878" t="n"/>
      <c r="EH132" s="878" t="n"/>
      <c r="EI132" s="878" t="n"/>
      <c r="EJ132" s="878" t="n"/>
      <c r="EK132" s="878" t="n"/>
      <c r="EL132" s="878" t="n"/>
      <c r="EM132" s="878" t="n"/>
      <c r="EN132" s="878" t="n"/>
      <c r="EO132" s="878" t="n"/>
      <c r="EP132" s="878" t="n"/>
      <c r="EQ132" s="878" t="n"/>
      <c r="ER132" s="878" t="n"/>
      <c r="ES132" s="878" t="n"/>
      <c r="ET132" s="878" t="n"/>
      <c r="EU132" s="878" t="n"/>
      <c r="EV132" s="878" t="n"/>
      <c r="EW132" s="878" t="n"/>
      <c r="EX132" s="878" t="n"/>
      <c r="EY132" s="878" t="n"/>
      <c r="EZ132" s="878" t="n"/>
      <c r="FA132" s="878" t="n"/>
      <c r="FB132" s="878" t="n"/>
      <c r="FC132" s="878" t="n"/>
      <c r="FD132" s="878" t="n"/>
      <c r="FE132" s="878" t="n"/>
      <c r="FF132" s="878" t="n"/>
      <c r="FG132" s="878" t="n"/>
      <c r="FH132" s="878" t="n"/>
      <c r="FI132" s="878" t="n"/>
      <c r="FJ132" s="878" t="n"/>
      <c r="FK132" s="878" t="n"/>
      <c r="FL132" s="878" t="n"/>
      <c r="FM132" s="878" t="n"/>
      <c r="FN132" s="878" t="n"/>
      <c r="FO132" s="878" t="n"/>
      <c r="FP132" s="878" t="n"/>
      <c r="FQ132" s="878" t="n"/>
      <c r="FR132" s="878" t="n"/>
      <c r="FS132" s="878" t="n"/>
      <c r="FT132" s="878" t="n"/>
      <c r="FU132" s="878" t="n"/>
      <c r="FV132" s="878" t="n"/>
      <c r="FW132" s="878" t="n"/>
      <c r="FX132" s="878" t="n"/>
      <c r="FY132" s="878" t="n"/>
      <c r="FZ132" s="878" t="n"/>
      <c r="GA132" s="878" t="n"/>
      <c r="GB132" s="878" t="n"/>
      <c r="GC132" s="878" t="n"/>
      <c r="GD132" s="878" t="n"/>
      <c r="GE132" s="878" t="n"/>
      <c r="GF132" s="878" t="n"/>
    </row>
    <row r="133" customFormat="1" s="872">
      <c r="A133" s="57" t="n"/>
      <c r="B133" s="56" t="n"/>
      <c r="C133" s="55">
        <f>E133*$D$5</f>
        <v/>
      </c>
      <c r="D133" s="39" t="n"/>
      <c r="E133" s="55">
        <f>SUM(G133:GF133)</f>
        <v/>
      </c>
      <c r="M133" s="878" t="n"/>
      <c r="N133" s="878" t="n"/>
      <c r="O133" s="878" t="n"/>
      <c r="P133" s="878" t="n"/>
      <c r="Q133" s="878" t="n"/>
      <c r="R133" s="878" t="n"/>
      <c r="S133" s="878" t="n"/>
      <c r="T133" s="878" t="n"/>
      <c r="U133" s="878" t="n"/>
      <c r="V133" s="878" t="n"/>
      <c r="W133" s="878" t="n"/>
      <c r="X133" s="878" t="n"/>
      <c r="Y133" s="878" t="n"/>
      <c r="Z133" s="878" t="n"/>
      <c r="AA133" s="878" t="n"/>
      <c r="AB133" s="878" t="n"/>
      <c r="AC133" s="878" t="n"/>
      <c r="AD133" s="878" t="n"/>
      <c r="AE133" s="878" t="n"/>
      <c r="AF133" s="878" t="n"/>
      <c r="AG133" s="878" t="n"/>
      <c r="AH133" s="878" t="n"/>
      <c r="AI133" s="878" t="n"/>
      <c r="AJ133" s="878" t="n"/>
      <c r="AK133" s="878" t="n"/>
      <c r="AL133" s="878" t="n"/>
      <c r="AM133" s="878" t="n"/>
      <c r="AN133" s="878" t="n"/>
      <c r="AO133" s="878" t="n"/>
      <c r="AP133" s="878" t="n"/>
      <c r="AQ133" s="878" t="n"/>
      <c r="AR133" s="878" t="n"/>
      <c r="AS133" s="878" t="n"/>
      <c r="AT133" s="878" t="n"/>
      <c r="AU133" s="878" t="n"/>
      <c r="AV133" s="878" t="n"/>
      <c r="AW133" s="878" t="n"/>
      <c r="AX133" s="878" t="n"/>
      <c r="AY133" s="878" t="n"/>
      <c r="AZ133" s="878" t="n"/>
      <c r="BA133" s="878" t="n"/>
      <c r="BB133" s="878" t="n"/>
      <c r="BC133" s="878" t="n"/>
      <c r="BD133" s="878" t="n"/>
      <c r="BE133" s="878" t="n"/>
      <c r="BF133" s="878" t="n"/>
      <c r="BG133" s="878" t="n"/>
      <c r="BH133" s="878" t="n"/>
      <c r="BI133" s="878" t="n"/>
      <c r="BJ133" s="878" t="n"/>
      <c r="BK133" s="878" t="n"/>
      <c r="BL133" s="878" t="n"/>
      <c r="BM133" s="878" t="n"/>
      <c r="BN133" s="878" t="n"/>
      <c r="BO133" s="878" t="n"/>
      <c r="BP133" s="878" t="n"/>
      <c r="BQ133" s="878" t="n"/>
      <c r="BR133" s="878" t="n"/>
      <c r="BS133" s="878" t="n"/>
      <c r="BT133" s="878" t="n"/>
      <c r="BU133" s="878" t="n"/>
      <c r="BV133" s="878" t="n"/>
      <c r="BW133" s="878" t="n"/>
      <c r="BX133" s="878" t="n"/>
      <c r="BY133" s="878" t="n"/>
      <c r="BZ133" s="878" t="n"/>
      <c r="CA133" s="878" t="n"/>
      <c r="CB133" s="878" t="n"/>
      <c r="CC133" s="878" t="n"/>
      <c r="CD133" s="878" t="n"/>
      <c r="CE133" s="878" t="n"/>
      <c r="CF133" s="878" t="n"/>
      <c r="CG133" s="878" t="n"/>
      <c r="CH133" s="878" t="n"/>
      <c r="CI133" s="878" t="n"/>
      <c r="CJ133" s="878" t="n"/>
      <c r="CK133" s="878" t="n"/>
      <c r="CL133" s="878" t="n"/>
      <c r="CM133" s="878" t="n"/>
      <c r="CN133" s="878" t="n"/>
      <c r="CO133" s="878" t="n"/>
      <c r="CP133" s="878" t="n"/>
      <c r="CQ133" s="878" t="n"/>
      <c r="CR133" s="878" t="n"/>
      <c r="CS133" s="878" t="n"/>
      <c r="CT133" s="878" t="n"/>
      <c r="CU133" s="878" t="n"/>
      <c r="CV133" s="878" t="n"/>
      <c r="CW133" s="878" t="n"/>
      <c r="CX133" s="878" t="n"/>
      <c r="CY133" s="878" t="n"/>
      <c r="CZ133" s="878" t="n"/>
      <c r="DA133" s="878" t="n"/>
      <c r="DB133" s="878" t="n"/>
      <c r="DC133" s="878" t="n"/>
      <c r="DD133" s="878" t="n"/>
      <c r="DE133" s="878" t="n"/>
      <c r="DF133" s="878" t="n"/>
      <c r="DG133" s="878" t="n"/>
      <c r="DH133" s="878" t="n"/>
      <c r="DI133" s="878" t="n"/>
      <c r="DJ133" s="878" t="n"/>
      <c r="DK133" s="878" t="n"/>
      <c r="DL133" s="878" t="n"/>
      <c r="DM133" s="878" t="n"/>
      <c r="DN133" s="878" t="n"/>
      <c r="DO133" s="878" t="n"/>
      <c r="DP133" s="878" t="n"/>
      <c r="DQ133" s="878" t="n"/>
      <c r="DR133" s="878" t="n"/>
      <c r="DS133" s="878" t="n"/>
      <c r="DT133" s="878" t="n"/>
      <c r="DU133" s="878" t="n"/>
      <c r="DV133" s="878" t="n"/>
      <c r="DW133" s="878" t="n"/>
      <c r="DX133" s="878" t="n"/>
      <c r="DY133" s="878" t="n"/>
      <c r="DZ133" s="878" t="n"/>
      <c r="EA133" s="878" t="n"/>
      <c r="EB133" s="878" t="n"/>
      <c r="EC133" s="878" t="n"/>
      <c r="ED133" s="878" t="n"/>
      <c r="EE133" s="878" t="n"/>
      <c r="EF133" s="878" t="n"/>
      <c r="EG133" s="878" t="n"/>
      <c r="EH133" s="878" t="n"/>
      <c r="EI133" s="878" t="n"/>
      <c r="EJ133" s="878" t="n"/>
      <c r="EK133" s="878" t="n"/>
      <c r="EL133" s="878" t="n"/>
      <c r="EM133" s="878" t="n"/>
      <c r="EN133" s="878" t="n"/>
      <c r="EO133" s="878" t="n"/>
      <c r="EP133" s="878" t="n"/>
      <c r="EQ133" s="878" t="n"/>
      <c r="ER133" s="878" t="n"/>
      <c r="ES133" s="878" t="n"/>
      <c r="ET133" s="878" t="n"/>
      <c r="EU133" s="878" t="n"/>
      <c r="EV133" s="878" t="n"/>
      <c r="EW133" s="878" t="n"/>
      <c r="EX133" s="878" t="n"/>
      <c r="EY133" s="878" t="n"/>
      <c r="EZ133" s="878" t="n"/>
      <c r="FA133" s="878" t="n"/>
      <c r="FB133" s="878" t="n"/>
      <c r="FC133" s="878" t="n"/>
      <c r="FD133" s="878" t="n"/>
      <c r="FE133" s="878" t="n"/>
      <c r="FF133" s="878" t="n"/>
      <c r="FG133" s="878" t="n"/>
      <c r="FH133" s="878" t="n"/>
      <c r="FI133" s="878" t="n"/>
      <c r="FJ133" s="878" t="n"/>
      <c r="FK133" s="878" t="n"/>
      <c r="FL133" s="878" t="n"/>
      <c r="FM133" s="878" t="n"/>
      <c r="FN133" s="878" t="n"/>
      <c r="FO133" s="878" t="n"/>
      <c r="FP133" s="878" t="n"/>
      <c r="FQ133" s="878" t="n"/>
      <c r="FR133" s="878" t="n"/>
      <c r="FS133" s="878" t="n"/>
      <c r="FT133" s="878" t="n"/>
      <c r="FU133" s="878" t="n"/>
      <c r="FV133" s="878" t="n"/>
      <c r="FW133" s="878" t="n"/>
      <c r="FX133" s="878" t="n"/>
      <c r="FY133" s="878" t="n"/>
      <c r="FZ133" s="878" t="n"/>
      <c r="GA133" s="878" t="n"/>
      <c r="GB133" s="878" t="n"/>
      <c r="GC133" s="878" t="n"/>
      <c r="GD133" s="878" t="n"/>
      <c r="GE133" s="878" t="n"/>
      <c r="GF133" s="878" t="n"/>
    </row>
    <row r="134" customFormat="1" s="872">
      <c r="A134" s="57" t="n"/>
      <c r="B134" s="56" t="n"/>
      <c r="C134" s="55">
        <f>E134*$D$5</f>
        <v/>
      </c>
      <c r="D134" s="39" t="n"/>
      <c r="E134" s="55">
        <f>SUM(G134:GF134)</f>
        <v/>
      </c>
      <c r="M134" s="878" t="n"/>
      <c r="N134" s="878" t="n"/>
      <c r="O134" s="878" t="n"/>
      <c r="P134" s="878" t="n"/>
      <c r="Q134" s="878" t="n"/>
      <c r="R134" s="878" t="n"/>
      <c r="S134" s="878" t="n"/>
      <c r="T134" s="878" t="n"/>
      <c r="U134" s="878" t="n"/>
      <c r="V134" s="878" t="n"/>
      <c r="W134" s="878" t="n"/>
      <c r="X134" s="878" t="n"/>
      <c r="Y134" s="878" t="n"/>
      <c r="Z134" s="878" t="n"/>
      <c r="AA134" s="878" t="n"/>
      <c r="AB134" s="878" t="n"/>
      <c r="AC134" s="878" t="n"/>
      <c r="AD134" s="878" t="n"/>
      <c r="AE134" s="878" t="n"/>
      <c r="AF134" s="878" t="n"/>
      <c r="AG134" s="878" t="n"/>
      <c r="AH134" s="878" t="n"/>
      <c r="AI134" s="878" t="n"/>
      <c r="AJ134" s="878" t="n"/>
      <c r="AK134" s="878" t="n"/>
      <c r="AL134" s="878" t="n"/>
      <c r="AM134" s="878" t="n"/>
      <c r="AN134" s="878" t="n"/>
      <c r="AO134" s="878" t="n"/>
      <c r="AP134" s="878" t="n"/>
      <c r="AQ134" s="878" t="n"/>
      <c r="AR134" s="878" t="n"/>
      <c r="AS134" s="878" t="n"/>
      <c r="AT134" s="878" t="n"/>
      <c r="AU134" s="878" t="n"/>
      <c r="AV134" s="878" t="n"/>
      <c r="AW134" s="878" t="n"/>
      <c r="AX134" s="878" t="n"/>
      <c r="AY134" s="878" t="n"/>
      <c r="AZ134" s="878" t="n"/>
      <c r="BA134" s="878" t="n"/>
      <c r="BB134" s="878" t="n"/>
      <c r="BC134" s="878" t="n"/>
      <c r="BD134" s="878" t="n"/>
      <c r="BE134" s="878" t="n"/>
      <c r="BF134" s="878" t="n"/>
      <c r="BG134" s="878" t="n"/>
      <c r="BH134" s="878" t="n"/>
      <c r="BI134" s="878" t="n"/>
      <c r="BJ134" s="878" t="n"/>
      <c r="BK134" s="878" t="n"/>
      <c r="BL134" s="878" t="n"/>
      <c r="BM134" s="878" t="n"/>
      <c r="BN134" s="878" t="n"/>
      <c r="BO134" s="878" t="n"/>
      <c r="BP134" s="878" t="n"/>
      <c r="BQ134" s="878" t="n"/>
      <c r="BR134" s="878" t="n"/>
      <c r="BS134" s="878" t="n"/>
      <c r="BT134" s="878" t="n"/>
      <c r="BU134" s="878" t="n"/>
      <c r="BV134" s="878" t="n"/>
      <c r="BW134" s="878" t="n"/>
      <c r="BX134" s="878" t="n"/>
      <c r="BY134" s="878" t="n"/>
      <c r="BZ134" s="878" t="n"/>
      <c r="CA134" s="878" t="n"/>
      <c r="CB134" s="878" t="n"/>
      <c r="CC134" s="878" t="n"/>
      <c r="CD134" s="878" t="n"/>
      <c r="CE134" s="878" t="n"/>
      <c r="CF134" s="878" t="n"/>
      <c r="CG134" s="878" t="n"/>
      <c r="CH134" s="878" t="n"/>
      <c r="CI134" s="878" t="n"/>
      <c r="CJ134" s="878" t="n"/>
      <c r="CK134" s="878" t="n"/>
      <c r="CL134" s="878" t="n"/>
      <c r="CM134" s="878" t="n"/>
      <c r="CN134" s="878" t="n"/>
      <c r="CO134" s="878" t="n"/>
      <c r="CP134" s="878" t="n"/>
      <c r="CQ134" s="878" t="n"/>
      <c r="CR134" s="878" t="n"/>
      <c r="CS134" s="878" t="n"/>
      <c r="CT134" s="878" t="n"/>
      <c r="CU134" s="878" t="n"/>
      <c r="CV134" s="878" t="n"/>
      <c r="CW134" s="878" t="n"/>
      <c r="CX134" s="878" t="n"/>
      <c r="CY134" s="878" t="n"/>
      <c r="CZ134" s="878" t="n"/>
      <c r="DA134" s="878" t="n"/>
      <c r="DB134" s="878" t="n"/>
      <c r="DC134" s="878" t="n"/>
      <c r="DD134" s="878" t="n"/>
      <c r="DE134" s="878" t="n"/>
      <c r="DF134" s="878" t="n"/>
      <c r="DG134" s="878" t="n"/>
      <c r="DH134" s="878" t="n"/>
      <c r="DI134" s="878" t="n"/>
      <c r="DJ134" s="878" t="n"/>
      <c r="DK134" s="878" t="n"/>
      <c r="DL134" s="878" t="n"/>
      <c r="DM134" s="878" t="n"/>
      <c r="DN134" s="878" t="n"/>
      <c r="DO134" s="878" t="n"/>
      <c r="DP134" s="878" t="n"/>
      <c r="DQ134" s="878" t="n"/>
      <c r="DR134" s="878" t="n"/>
      <c r="DS134" s="878" t="n"/>
      <c r="DT134" s="878" t="n"/>
      <c r="DU134" s="878" t="n"/>
      <c r="DV134" s="878" t="n"/>
      <c r="DW134" s="878" t="n"/>
      <c r="DX134" s="878" t="n"/>
      <c r="DY134" s="878" t="n"/>
      <c r="DZ134" s="878" t="n"/>
      <c r="EA134" s="878" t="n"/>
      <c r="EB134" s="878" t="n"/>
      <c r="EC134" s="878" t="n"/>
      <c r="ED134" s="878" t="n"/>
      <c r="EE134" s="878" t="n"/>
      <c r="EF134" s="878" t="n"/>
      <c r="EG134" s="878" t="n"/>
      <c r="EH134" s="878" t="n"/>
      <c r="EI134" s="878" t="n"/>
      <c r="EJ134" s="878" t="n"/>
      <c r="EK134" s="878" t="n"/>
      <c r="EL134" s="878" t="n"/>
      <c r="EM134" s="878" t="n"/>
      <c r="EN134" s="878" t="n"/>
      <c r="EO134" s="878" t="n"/>
      <c r="EP134" s="878" t="n"/>
      <c r="EQ134" s="878" t="n"/>
      <c r="ER134" s="878" t="n"/>
      <c r="ES134" s="878" t="n"/>
      <c r="ET134" s="878" t="n"/>
      <c r="EU134" s="878" t="n"/>
      <c r="EV134" s="878" t="n"/>
      <c r="EW134" s="878" t="n"/>
      <c r="EX134" s="878" t="n"/>
      <c r="EY134" s="878" t="n"/>
      <c r="EZ134" s="878" t="n"/>
      <c r="FA134" s="878" t="n"/>
      <c r="FB134" s="878" t="n"/>
      <c r="FC134" s="878" t="n"/>
      <c r="FD134" s="878" t="n"/>
      <c r="FE134" s="878" t="n"/>
      <c r="FF134" s="878" t="n"/>
      <c r="FG134" s="878" t="n"/>
      <c r="FH134" s="878" t="n"/>
      <c r="FI134" s="878" t="n"/>
      <c r="FJ134" s="878" t="n"/>
      <c r="FK134" s="878" t="n"/>
      <c r="FL134" s="878" t="n"/>
      <c r="FM134" s="878" t="n"/>
      <c r="FN134" s="878" t="n"/>
      <c r="FO134" s="878" t="n"/>
      <c r="FP134" s="878" t="n"/>
      <c r="FQ134" s="878" t="n"/>
      <c r="FR134" s="878" t="n"/>
      <c r="FS134" s="878" t="n"/>
      <c r="FT134" s="878" t="n"/>
      <c r="FU134" s="878" t="n"/>
      <c r="FV134" s="878" t="n"/>
      <c r="FW134" s="878" t="n"/>
      <c r="FX134" s="878" t="n"/>
      <c r="FY134" s="878" t="n"/>
      <c r="FZ134" s="878" t="n"/>
      <c r="GA134" s="878" t="n"/>
      <c r="GB134" s="878" t="n"/>
      <c r="GC134" s="878" t="n"/>
      <c r="GD134" s="878" t="n"/>
      <c r="GE134" s="878" t="n"/>
      <c r="GF134" s="878" t="n"/>
    </row>
    <row r="135" customFormat="1" s="872">
      <c r="A135" s="57" t="n"/>
      <c r="B135" s="56" t="n"/>
      <c r="C135" s="55">
        <f>E135*$D$5</f>
        <v/>
      </c>
      <c r="D135" s="39" t="n"/>
      <c r="E135" s="55">
        <f>SUM(G135:GF135)</f>
        <v/>
      </c>
      <c r="M135" s="878" t="n"/>
      <c r="N135" s="878" t="n"/>
      <c r="O135" s="878" t="n"/>
      <c r="P135" s="878" t="n"/>
      <c r="Q135" s="878" t="n"/>
      <c r="R135" s="878" t="n"/>
      <c r="S135" s="878" t="n"/>
      <c r="T135" s="878" t="n"/>
      <c r="U135" s="878" t="n"/>
      <c r="V135" s="878" t="n"/>
      <c r="W135" s="878" t="n"/>
      <c r="X135" s="878" t="n"/>
      <c r="Y135" s="878" t="n"/>
      <c r="Z135" s="878" t="n"/>
      <c r="AA135" s="878" t="n"/>
      <c r="AB135" s="878" t="n"/>
      <c r="AC135" s="878" t="n"/>
      <c r="AD135" s="878" t="n"/>
      <c r="AE135" s="878" t="n"/>
      <c r="AF135" s="878" t="n"/>
      <c r="AG135" s="878" t="n"/>
      <c r="AH135" s="878" t="n"/>
      <c r="AI135" s="878" t="n"/>
      <c r="AJ135" s="878" t="n"/>
      <c r="AK135" s="878" t="n"/>
      <c r="AL135" s="878" t="n"/>
      <c r="AM135" s="878" t="n"/>
      <c r="AN135" s="878" t="n"/>
      <c r="AO135" s="878" t="n"/>
      <c r="AP135" s="878" t="n"/>
      <c r="AQ135" s="878" t="n"/>
      <c r="AR135" s="878" t="n"/>
      <c r="AS135" s="878" t="n"/>
      <c r="AT135" s="878" t="n"/>
      <c r="AU135" s="878" t="n"/>
      <c r="AV135" s="878" t="n"/>
      <c r="AW135" s="878" t="n"/>
      <c r="AX135" s="878" t="n"/>
      <c r="AY135" s="878" t="n"/>
      <c r="AZ135" s="878" t="n"/>
      <c r="BA135" s="878" t="n"/>
      <c r="BB135" s="878" t="n"/>
      <c r="BC135" s="878" t="n"/>
      <c r="BD135" s="878" t="n"/>
      <c r="BE135" s="878" t="n"/>
      <c r="BF135" s="878" t="n"/>
      <c r="BG135" s="878" t="n"/>
      <c r="BH135" s="878" t="n"/>
      <c r="BI135" s="878" t="n"/>
      <c r="BJ135" s="878" t="n"/>
      <c r="BK135" s="878" t="n"/>
      <c r="BL135" s="878" t="n"/>
      <c r="BM135" s="878" t="n"/>
      <c r="BN135" s="878" t="n"/>
      <c r="BO135" s="878" t="n"/>
      <c r="BP135" s="878" t="n"/>
      <c r="BQ135" s="878" t="n"/>
      <c r="BR135" s="878" t="n"/>
      <c r="BS135" s="878" t="n"/>
      <c r="BT135" s="878" t="n"/>
      <c r="BU135" s="878" t="n"/>
      <c r="BV135" s="878" t="n"/>
      <c r="BW135" s="878" t="n"/>
      <c r="BX135" s="878" t="n"/>
      <c r="BY135" s="878" t="n"/>
      <c r="BZ135" s="878" t="n"/>
      <c r="CA135" s="878" t="n"/>
      <c r="CB135" s="878" t="n"/>
      <c r="CC135" s="878" t="n"/>
      <c r="CD135" s="878" t="n"/>
      <c r="CE135" s="878" t="n"/>
      <c r="CF135" s="878" t="n"/>
      <c r="CG135" s="878" t="n"/>
      <c r="CH135" s="878" t="n"/>
      <c r="CI135" s="878" t="n"/>
      <c r="CJ135" s="878" t="n"/>
      <c r="CK135" s="878" t="n"/>
      <c r="CL135" s="878" t="n"/>
      <c r="CM135" s="878" t="n"/>
      <c r="CN135" s="878" t="n"/>
      <c r="CO135" s="878" t="n"/>
      <c r="CP135" s="878" t="n"/>
      <c r="CQ135" s="878" t="n"/>
      <c r="CR135" s="878" t="n"/>
      <c r="CS135" s="878" t="n"/>
      <c r="CT135" s="878" t="n"/>
      <c r="CU135" s="878" t="n"/>
      <c r="CV135" s="878" t="n"/>
      <c r="CW135" s="878" t="n"/>
      <c r="CX135" s="878" t="n"/>
      <c r="CY135" s="878" t="n"/>
      <c r="CZ135" s="878" t="n"/>
      <c r="DA135" s="878" t="n"/>
      <c r="DB135" s="878" t="n"/>
      <c r="DC135" s="878" t="n"/>
      <c r="DD135" s="878" t="n"/>
      <c r="DE135" s="878" t="n"/>
      <c r="DF135" s="878" t="n"/>
      <c r="DG135" s="878" t="n"/>
      <c r="DH135" s="878" t="n"/>
      <c r="DI135" s="878" t="n"/>
      <c r="DJ135" s="878" t="n"/>
      <c r="DK135" s="878" t="n"/>
      <c r="DL135" s="878" t="n"/>
      <c r="DM135" s="878" t="n"/>
      <c r="DN135" s="878" t="n"/>
      <c r="DO135" s="878" t="n"/>
      <c r="DP135" s="878" t="n"/>
      <c r="DQ135" s="878" t="n"/>
      <c r="DR135" s="878" t="n"/>
      <c r="DS135" s="878" t="n"/>
      <c r="DT135" s="878" t="n"/>
      <c r="DU135" s="878" t="n"/>
      <c r="DV135" s="878" t="n"/>
      <c r="DW135" s="878" t="n"/>
      <c r="DX135" s="878" t="n"/>
      <c r="DY135" s="878" t="n"/>
      <c r="DZ135" s="878" t="n"/>
      <c r="EA135" s="878" t="n"/>
      <c r="EB135" s="878" t="n"/>
      <c r="EC135" s="878" t="n"/>
      <c r="ED135" s="878" t="n"/>
      <c r="EE135" s="878" t="n"/>
      <c r="EF135" s="878" t="n"/>
      <c r="EG135" s="878" t="n"/>
      <c r="EH135" s="878" t="n"/>
      <c r="EI135" s="878" t="n"/>
      <c r="EJ135" s="878" t="n"/>
      <c r="EK135" s="878" t="n"/>
      <c r="EL135" s="878" t="n"/>
      <c r="EM135" s="878" t="n"/>
      <c r="EN135" s="878" t="n"/>
      <c r="EO135" s="878" t="n"/>
      <c r="EP135" s="878" t="n"/>
      <c r="EQ135" s="878" t="n"/>
      <c r="ER135" s="878" t="n"/>
      <c r="ES135" s="878" t="n"/>
      <c r="ET135" s="878" t="n"/>
      <c r="EU135" s="878" t="n"/>
      <c r="EV135" s="878" t="n"/>
      <c r="EW135" s="878" t="n"/>
      <c r="EX135" s="878" t="n"/>
      <c r="EY135" s="878" t="n"/>
      <c r="EZ135" s="878" t="n"/>
      <c r="FA135" s="878" t="n"/>
      <c r="FB135" s="878" t="n"/>
      <c r="FC135" s="878" t="n"/>
      <c r="FD135" s="878" t="n"/>
      <c r="FE135" s="878" t="n"/>
      <c r="FF135" s="878" t="n"/>
      <c r="FG135" s="878" t="n"/>
      <c r="FH135" s="878" t="n"/>
      <c r="FI135" s="878" t="n"/>
      <c r="FJ135" s="878" t="n"/>
      <c r="FK135" s="878" t="n"/>
      <c r="FL135" s="878" t="n"/>
      <c r="FM135" s="878" t="n"/>
      <c r="FN135" s="878" t="n"/>
      <c r="FO135" s="878" t="n"/>
      <c r="FP135" s="878" t="n"/>
      <c r="FQ135" s="878" t="n"/>
      <c r="FR135" s="878" t="n"/>
      <c r="FS135" s="878" t="n"/>
      <c r="FT135" s="878" t="n"/>
      <c r="FU135" s="878" t="n"/>
      <c r="FV135" s="878" t="n"/>
      <c r="FW135" s="878" t="n"/>
      <c r="FX135" s="878" t="n"/>
      <c r="FY135" s="878" t="n"/>
      <c r="FZ135" s="878" t="n"/>
      <c r="GA135" s="878" t="n"/>
      <c r="GB135" s="878" t="n"/>
      <c r="GC135" s="878" t="n"/>
      <c r="GD135" s="878" t="n"/>
      <c r="GE135" s="878" t="n"/>
      <c r="GF135" s="878" t="n"/>
    </row>
    <row r="136" customFormat="1" s="872">
      <c r="A136" s="57" t="n"/>
      <c r="B136" s="56" t="n"/>
      <c r="C136" s="55">
        <f>E136*$D$5</f>
        <v/>
      </c>
      <c r="D136" s="39" t="n"/>
      <c r="E136" s="55">
        <f>SUM(G136:GF136)</f>
        <v/>
      </c>
      <c r="M136" s="878" t="n"/>
      <c r="N136" s="878" t="n"/>
      <c r="O136" s="878" t="n"/>
      <c r="P136" s="878" t="n"/>
      <c r="Q136" s="878" t="n"/>
      <c r="R136" s="878" t="n"/>
      <c r="S136" s="878" t="n"/>
      <c r="T136" s="878" t="n"/>
      <c r="U136" s="878" t="n"/>
      <c r="V136" s="878" t="n"/>
      <c r="W136" s="878" t="n"/>
      <c r="X136" s="878" t="n"/>
      <c r="Y136" s="878" t="n"/>
      <c r="Z136" s="878" t="n"/>
      <c r="AA136" s="878" t="n"/>
      <c r="AB136" s="878" t="n"/>
      <c r="AC136" s="878" t="n"/>
      <c r="AD136" s="878" t="n"/>
      <c r="AE136" s="878" t="n"/>
      <c r="AF136" s="878" t="n"/>
      <c r="AG136" s="878" t="n"/>
      <c r="AH136" s="878" t="n"/>
      <c r="AI136" s="878" t="n"/>
      <c r="AJ136" s="878" t="n"/>
      <c r="AK136" s="878" t="n"/>
      <c r="AL136" s="878" t="n"/>
      <c r="AM136" s="878" t="n"/>
      <c r="AN136" s="878" t="n"/>
      <c r="AO136" s="878" t="n"/>
      <c r="AP136" s="878" t="n"/>
      <c r="AQ136" s="878" t="n"/>
      <c r="AR136" s="878" t="n"/>
      <c r="AS136" s="878" t="n"/>
      <c r="AT136" s="878" t="n"/>
      <c r="AU136" s="878" t="n"/>
      <c r="AV136" s="878" t="n"/>
      <c r="AW136" s="878" t="n"/>
      <c r="AX136" s="878" t="n"/>
      <c r="AY136" s="878" t="n"/>
      <c r="AZ136" s="878" t="n"/>
      <c r="BA136" s="878" t="n"/>
      <c r="BB136" s="878" t="n"/>
      <c r="BC136" s="878" t="n"/>
      <c r="BD136" s="878" t="n"/>
      <c r="BE136" s="878" t="n"/>
      <c r="BF136" s="878" t="n"/>
      <c r="BG136" s="878" t="n"/>
      <c r="BH136" s="878" t="n"/>
      <c r="BI136" s="878" t="n"/>
      <c r="BJ136" s="878" t="n"/>
      <c r="BK136" s="878" t="n"/>
      <c r="BL136" s="878" t="n"/>
      <c r="BM136" s="878" t="n"/>
      <c r="BN136" s="878" t="n"/>
      <c r="BO136" s="878" t="n"/>
      <c r="BP136" s="878" t="n"/>
      <c r="BQ136" s="878" t="n"/>
      <c r="BR136" s="878" t="n"/>
      <c r="BS136" s="878" t="n"/>
      <c r="BT136" s="878" t="n"/>
      <c r="BU136" s="878" t="n"/>
      <c r="BV136" s="878" t="n"/>
      <c r="BW136" s="878" t="n"/>
      <c r="BX136" s="878" t="n"/>
      <c r="BY136" s="878" t="n"/>
      <c r="BZ136" s="878" t="n"/>
      <c r="CA136" s="878" t="n"/>
      <c r="CB136" s="878" t="n"/>
      <c r="CC136" s="878" t="n"/>
      <c r="CD136" s="878" t="n"/>
      <c r="CE136" s="878" t="n"/>
      <c r="CF136" s="878" t="n"/>
      <c r="CG136" s="878" t="n"/>
      <c r="CH136" s="878" t="n"/>
      <c r="CI136" s="878" t="n"/>
      <c r="CJ136" s="878" t="n"/>
      <c r="CK136" s="878" t="n"/>
      <c r="CL136" s="878" t="n"/>
      <c r="CM136" s="878" t="n"/>
      <c r="CN136" s="878" t="n"/>
      <c r="CO136" s="878" t="n"/>
      <c r="CP136" s="878" t="n"/>
      <c r="CQ136" s="878" t="n"/>
      <c r="CR136" s="878" t="n"/>
      <c r="CS136" s="878" t="n"/>
      <c r="CT136" s="878" t="n"/>
      <c r="CU136" s="878" t="n"/>
      <c r="CV136" s="878" t="n"/>
      <c r="CW136" s="878" t="n"/>
      <c r="CX136" s="878" t="n"/>
      <c r="CY136" s="878" t="n"/>
      <c r="CZ136" s="878" t="n"/>
      <c r="DA136" s="878" t="n"/>
      <c r="DB136" s="878" t="n"/>
      <c r="DC136" s="878" t="n"/>
      <c r="DD136" s="878" t="n"/>
      <c r="DE136" s="878" t="n"/>
      <c r="DF136" s="878" t="n"/>
      <c r="DG136" s="878" t="n"/>
      <c r="DH136" s="878" t="n"/>
      <c r="DI136" s="878" t="n"/>
      <c r="DJ136" s="878" t="n"/>
      <c r="DK136" s="878" t="n"/>
      <c r="DL136" s="878" t="n"/>
      <c r="DM136" s="878" t="n"/>
      <c r="DN136" s="878" t="n"/>
      <c r="DO136" s="878" t="n"/>
      <c r="DP136" s="878" t="n"/>
      <c r="DQ136" s="878" t="n"/>
      <c r="DR136" s="878" t="n"/>
      <c r="DS136" s="878" t="n"/>
      <c r="DT136" s="878" t="n"/>
      <c r="DU136" s="878" t="n"/>
      <c r="DV136" s="878" t="n"/>
      <c r="DW136" s="878" t="n"/>
      <c r="DX136" s="878" t="n"/>
      <c r="DY136" s="878" t="n"/>
      <c r="DZ136" s="878" t="n"/>
      <c r="EA136" s="878" t="n"/>
      <c r="EB136" s="878" t="n"/>
      <c r="EC136" s="878" t="n"/>
      <c r="ED136" s="878" t="n"/>
      <c r="EE136" s="878" t="n"/>
      <c r="EF136" s="878" t="n"/>
      <c r="EG136" s="878" t="n"/>
      <c r="EH136" s="878" t="n"/>
      <c r="EI136" s="878" t="n"/>
      <c r="EJ136" s="878" t="n"/>
      <c r="EK136" s="878" t="n"/>
      <c r="EL136" s="878" t="n"/>
      <c r="EM136" s="878" t="n"/>
      <c r="EN136" s="878" t="n"/>
      <c r="EO136" s="878" t="n"/>
      <c r="EP136" s="878" t="n"/>
      <c r="EQ136" s="878" t="n"/>
      <c r="ER136" s="878" t="n"/>
      <c r="ES136" s="878" t="n"/>
      <c r="ET136" s="878" t="n"/>
      <c r="EU136" s="878" t="n"/>
      <c r="EV136" s="878" t="n"/>
      <c r="EW136" s="878" t="n"/>
      <c r="EX136" s="878" t="n"/>
      <c r="EY136" s="878" t="n"/>
      <c r="EZ136" s="878" t="n"/>
      <c r="FA136" s="878" t="n"/>
      <c r="FB136" s="878" t="n"/>
      <c r="FC136" s="878" t="n"/>
      <c r="FD136" s="878" t="n"/>
      <c r="FE136" s="878" t="n"/>
      <c r="FF136" s="878" t="n"/>
      <c r="FG136" s="878" t="n"/>
      <c r="FH136" s="878" t="n"/>
      <c r="FI136" s="878" t="n"/>
      <c r="FJ136" s="878" t="n"/>
      <c r="FK136" s="878" t="n"/>
      <c r="FL136" s="878" t="n"/>
      <c r="FM136" s="878" t="n"/>
      <c r="FN136" s="878" t="n"/>
      <c r="FO136" s="878" t="n"/>
      <c r="FP136" s="878" t="n"/>
      <c r="FQ136" s="878" t="n"/>
      <c r="FR136" s="878" t="n"/>
      <c r="FS136" s="878" t="n"/>
      <c r="FT136" s="878" t="n"/>
      <c r="FU136" s="878" t="n"/>
      <c r="FV136" s="878" t="n"/>
      <c r="FW136" s="878" t="n"/>
      <c r="FX136" s="878" t="n"/>
      <c r="FY136" s="878" t="n"/>
      <c r="FZ136" s="878" t="n"/>
      <c r="GA136" s="878" t="n"/>
      <c r="GB136" s="878" t="n"/>
      <c r="GC136" s="878" t="n"/>
      <c r="GD136" s="878" t="n"/>
      <c r="GE136" s="878" t="n"/>
      <c r="GF136" s="878" t="n"/>
    </row>
    <row r="137" customFormat="1" s="872">
      <c r="A137" s="57" t="n"/>
      <c r="B137" s="56" t="n"/>
      <c r="C137" s="55">
        <f>E137*$D$5</f>
        <v/>
      </c>
      <c r="D137" s="39" t="n"/>
      <c r="E137" s="55">
        <f>SUM(G137:GF137)</f>
        <v/>
      </c>
      <c r="M137" s="878" t="n"/>
      <c r="N137" s="878" t="n"/>
      <c r="O137" s="878" t="n"/>
      <c r="P137" s="878" t="n"/>
      <c r="Q137" s="878" t="n"/>
      <c r="R137" s="878" t="n"/>
      <c r="S137" s="878" t="n"/>
      <c r="T137" s="878" t="n"/>
      <c r="U137" s="878" t="n"/>
      <c r="V137" s="878" t="n"/>
      <c r="W137" s="878" t="n"/>
      <c r="X137" s="878" t="n"/>
      <c r="Y137" s="878" t="n"/>
      <c r="Z137" s="878" t="n"/>
      <c r="AA137" s="878" t="n"/>
      <c r="AB137" s="878" t="n"/>
      <c r="AC137" s="878" t="n"/>
      <c r="AD137" s="878" t="n"/>
      <c r="AE137" s="878" t="n"/>
      <c r="AF137" s="878" t="n"/>
      <c r="AG137" s="878" t="n"/>
      <c r="AH137" s="878" t="n"/>
      <c r="AI137" s="878" t="n"/>
      <c r="AJ137" s="878" t="n"/>
      <c r="AK137" s="878" t="n"/>
      <c r="AL137" s="878" t="n"/>
      <c r="AM137" s="878" t="n"/>
      <c r="AN137" s="878" t="n"/>
      <c r="AO137" s="878" t="n"/>
      <c r="AP137" s="878" t="n"/>
      <c r="AQ137" s="878" t="n"/>
      <c r="AR137" s="878" t="n"/>
      <c r="AS137" s="878" t="n"/>
      <c r="AT137" s="878" t="n"/>
      <c r="AU137" s="878" t="n"/>
      <c r="AV137" s="878" t="n"/>
      <c r="AW137" s="878" t="n"/>
      <c r="AX137" s="878" t="n"/>
      <c r="AY137" s="878" t="n"/>
      <c r="AZ137" s="878" t="n"/>
      <c r="BA137" s="878" t="n"/>
      <c r="BB137" s="878" t="n"/>
      <c r="BC137" s="878" t="n"/>
      <c r="BD137" s="878" t="n"/>
      <c r="BE137" s="878" t="n"/>
      <c r="BF137" s="878" t="n"/>
      <c r="BG137" s="878" t="n"/>
      <c r="BH137" s="878" t="n"/>
      <c r="BI137" s="878" t="n"/>
      <c r="BJ137" s="878" t="n"/>
      <c r="BK137" s="878" t="n"/>
      <c r="BL137" s="878" t="n"/>
      <c r="BM137" s="878" t="n"/>
      <c r="BN137" s="878" t="n"/>
      <c r="BO137" s="878" t="n"/>
      <c r="BP137" s="878" t="n"/>
      <c r="BQ137" s="878" t="n"/>
      <c r="BR137" s="878" t="n"/>
      <c r="BS137" s="878" t="n"/>
      <c r="BT137" s="878" t="n"/>
      <c r="BU137" s="878" t="n"/>
      <c r="BV137" s="878" t="n"/>
      <c r="BW137" s="878" t="n"/>
      <c r="BX137" s="878" t="n"/>
      <c r="BY137" s="878" t="n"/>
      <c r="BZ137" s="878" t="n"/>
      <c r="CA137" s="878" t="n"/>
      <c r="CB137" s="878" t="n"/>
      <c r="CC137" s="878" t="n"/>
      <c r="CD137" s="878" t="n"/>
      <c r="CE137" s="878" t="n"/>
      <c r="CF137" s="878" t="n"/>
      <c r="CG137" s="878" t="n"/>
      <c r="CH137" s="878" t="n"/>
      <c r="CI137" s="878" t="n"/>
      <c r="CJ137" s="878" t="n"/>
      <c r="CK137" s="878" t="n"/>
      <c r="CL137" s="878" t="n"/>
      <c r="CM137" s="878" t="n"/>
      <c r="CN137" s="878" t="n"/>
      <c r="CO137" s="878" t="n"/>
      <c r="CP137" s="878" t="n"/>
      <c r="CQ137" s="878" t="n"/>
      <c r="CR137" s="878" t="n"/>
      <c r="CS137" s="878" t="n"/>
      <c r="CT137" s="878" t="n"/>
      <c r="CU137" s="878" t="n"/>
      <c r="CV137" s="878" t="n"/>
      <c r="CW137" s="878" t="n"/>
      <c r="CX137" s="878" t="n"/>
      <c r="CY137" s="878" t="n"/>
      <c r="CZ137" s="878" t="n"/>
      <c r="DA137" s="878" t="n"/>
      <c r="DB137" s="878" t="n"/>
      <c r="DC137" s="878" t="n"/>
      <c r="DD137" s="878" t="n"/>
      <c r="DE137" s="878" t="n"/>
      <c r="DF137" s="878" t="n"/>
      <c r="DG137" s="878" t="n"/>
      <c r="DH137" s="878" t="n"/>
      <c r="DI137" s="878" t="n"/>
      <c r="DJ137" s="878" t="n"/>
      <c r="DK137" s="878" t="n"/>
      <c r="DL137" s="878" t="n"/>
      <c r="DM137" s="878" t="n"/>
      <c r="DN137" s="878" t="n"/>
      <c r="DO137" s="878" t="n"/>
      <c r="DP137" s="878" t="n"/>
      <c r="DQ137" s="878" t="n"/>
      <c r="DR137" s="878" t="n"/>
      <c r="DS137" s="878" t="n"/>
      <c r="DT137" s="878" t="n"/>
      <c r="DU137" s="878" t="n"/>
      <c r="DV137" s="878" t="n"/>
      <c r="DW137" s="878" t="n"/>
      <c r="DX137" s="878" t="n"/>
      <c r="DY137" s="878" t="n"/>
      <c r="DZ137" s="878" t="n"/>
      <c r="EA137" s="878" t="n"/>
      <c r="EB137" s="878" t="n"/>
      <c r="EC137" s="878" t="n"/>
      <c r="ED137" s="878" t="n"/>
      <c r="EE137" s="878" t="n"/>
      <c r="EF137" s="878" t="n"/>
      <c r="EG137" s="878" t="n"/>
      <c r="EH137" s="878" t="n"/>
      <c r="EI137" s="878" t="n"/>
      <c r="EJ137" s="878" t="n"/>
      <c r="EK137" s="878" t="n"/>
      <c r="EL137" s="878" t="n"/>
      <c r="EM137" s="878" t="n"/>
      <c r="EN137" s="878" t="n"/>
      <c r="EO137" s="878" t="n"/>
      <c r="EP137" s="878" t="n"/>
      <c r="EQ137" s="878" t="n"/>
      <c r="ER137" s="878" t="n"/>
      <c r="ES137" s="878" t="n"/>
      <c r="ET137" s="878" t="n"/>
      <c r="EU137" s="878" t="n"/>
      <c r="EV137" s="878" t="n"/>
      <c r="EW137" s="878" t="n"/>
      <c r="EX137" s="878" t="n"/>
      <c r="EY137" s="878" t="n"/>
      <c r="EZ137" s="878" t="n"/>
      <c r="FA137" s="878" t="n"/>
      <c r="FB137" s="878" t="n"/>
      <c r="FC137" s="878" t="n"/>
      <c r="FD137" s="878" t="n"/>
      <c r="FE137" s="878" t="n"/>
      <c r="FF137" s="878" t="n"/>
      <c r="FG137" s="878" t="n"/>
      <c r="FH137" s="878" t="n"/>
      <c r="FI137" s="878" t="n"/>
      <c r="FJ137" s="878" t="n"/>
      <c r="FK137" s="878" t="n"/>
      <c r="FL137" s="878" t="n"/>
      <c r="FM137" s="878" t="n"/>
      <c r="FN137" s="878" t="n"/>
      <c r="FO137" s="878" t="n"/>
      <c r="FP137" s="878" t="n"/>
      <c r="FQ137" s="878" t="n"/>
      <c r="FR137" s="878" t="n"/>
      <c r="FS137" s="878" t="n"/>
      <c r="FT137" s="878" t="n"/>
      <c r="FU137" s="878" t="n"/>
      <c r="FV137" s="878" t="n"/>
      <c r="FW137" s="878" t="n"/>
      <c r="FX137" s="878" t="n"/>
      <c r="FY137" s="878" t="n"/>
      <c r="FZ137" s="878" t="n"/>
      <c r="GA137" s="878" t="n"/>
      <c r="GB137" s="878" t="n"/>
      <c r="GC137" s="878" t="n"/>
      <c r="GD137" s="878" t="n"/>
      <c r="GE137" s="878" t="n"/>
      <c r="GF137" s="878" t="n"/>
    </row>
    <row r="138" customFormat="1" s="872">
      <c r="A138" s="57" t="n"/>
      <c r="B138" s="56" t="n"/>
      <c r="C138" s="55">
        <f>E138*$D$5</f>
        <v/>
      </c>
      <c r="D138" s="39" t="n"/>
      <c r="E138" s="55">
        <f>SUM(G138:GF138)</f>
        <v/>
      </c>
      <c r="M138" s="878" t="n"/>
      <c r="N138" s="878" t="n"/>
      <c r="O138" s="878" t="n"/>
      <c r="P138" s="878" t="n"/>
      <c r="Q138" s="878" t="n"/>
      <c r="R138" s="878" t="n"/>
      <c r="S138" s="878" t="n"/>
      <c r="T138" s="878" t="n"/>
      <c r="U138" s="878" t="n"/>
      <c r="V138" s="878" t="n"/>
      <c r="W138" s="878" t="n"/>
      <c r="X138" s="878" t="n"/>
      <c r="Y138" s="878" t="n"/>
      <c r="Z138" s="878" t="n"/>
      <c r="AA138" s="878" t="n"/>
      <c r="AB138" s="878" t="n"/>
      <c r="AC138" s="878" t="n"/>
      <c r="AD138" s="878" t="n"/>
      <c r="AE138" s="878" t="n"/>
      <c r="AF138" s="878" t="n"/>
      <c r="AG138" s="878" t="n"/>
      <c r="AH138" s="878" t="n"/>
      <c r="AI138" s="878" t="n"/>
      <c r="AJ138" s="878" t="n"/>
      <c r="AK138" s="878" t="n"/>
      <c r="AL138" s="878" t="n"/>
      <c r="AM138" s="878" t="n"/>
      <c r="AN138" s="878" t="n"/>
      <c r="AO138" s="878" t="n"/>
      <c r="AP138" s="878" t="n"/>
      <c r="AQ138" s="878" t="n"/>
      <c r="AR138" s="878" t="n"/>
      <c r="AS138" s="878" t="n"/>
      <c r="AT138" s="878" t="n"/>
      <c r="AU138" s="878" t="n"/>
      <c r="AV138" s="878" t="n"/>
      <c r="AW138" s="878" t="n"/>
      <c r="AX138" s="878" t="n"/>
      <c r="AY138" s="878" t="n"/>
      <c r="AZ138" s="878" t="n"/>
      <c r="BA138" s="878" t="n"/>
      <c r="BB138" s="878" t="n"/>
      <c r="BC138" s="878" t="n"/>
      <c r="BD138" s="878" t="n"/>
      <c r="BE138" s="878" t="n"/>
      <c r="BF138" s="878" t="n"/>
      <c r="BG138" s="878" t="n"/>
      <c r="BH138" s="878" t="n"/>
      <c r="BI138" s="878" t="n"/>
      <c r="BJ138" s="878" t="n"/>
      <c r="BK138" s="878" t="n"/>
      <c r="BL138" s="878" t="n"/>
      <c r="BM138" s="878" t="n"/>
      <c r="BN138" s="878" t="n"/>
      <c r="BO138" s="878" t="n"/>
      <c r="BP138" s="878" t="n"/>
      <c r="BQ138" s="878" t="n"/>
      <c r="BR138" s="878" t="n"/>
      <c r="BS138" s="878" t="n"/>
      <c r="BT138" s="878" t="n"/>
      <c r="BU138" s="878" t="n"/>
      <c r="BV138" s="878" t="n"/>
      <c r="BW138" s="878" t="n"/>
      <c r="BX138" s="878" t="n"/>
      <c r="BY138" s="878" t="n"/>
      <c r="BZ138" s="878" t="n"/>
      <c r="CA138" s="878" t="n"/>
      <c r="CB138" s="878" t="n"/>
      <c r="CC138" s="878" t="n"/>
      <c r="CD138" s="878" t="n"/>
      <c r="CE138" s="878" t="n"/>
      <c r="CF138" s="878" t="n"/>
      <c r="CG138" s="878" t="n"/>
      <c r="CH138" s="878" t="n"/>
      <c r="CI138" s="878" t="n"/>
      <c r="CJ138" s="878" t="n"/>
      <c r="CK138" s="878" t="n"/>
      <c r="CL138" s="878" t="n"/>
      <c r="CM138" s="878" t="n"/>
      <c r="CN138" s="878" t="n"/>
      <c r="CO138" s="878" t="n"/>
      <c r="CP138" s="878" t="n"/>
      <c r="CQ138" s="878" t="n"/>
      <c r="CR138" s="878" t="n"/>
      <c r="CS138" s="878" t="n"/>
      <c r="CT138" s="878" t="n"/>
      <c r="CU138" s="878" t="n"/>
      <c r="CV138" s="878" t="n"/>
      <c r="CW138" s="878" t="n"/>
      <c r="CX138" s="878" t="n"/>
      <c r="CY138" s="878" t="n"/>
      <c r="CZ138" s="878" t="n"/>
      <c r="DA138" s="878" t="n"/>
      <c r="DB138" s="878" t="n"/>
      <c r="DC138" s="878" t="n"/>
      <c r="DD138" s="878" t="n"/>
      <c r="DE138" s="878" t="n"/>
      <c r="DF138" s="878" t="n"/>
      <c r="DG138" s="878" t="n"/>
      <c r="DH138" s="878" t="n"/>
      <c r="DI138" s="878" t="n"/>
      <c r="DJ138" s="878" t="n"/>
      <c r="DK138" s="878" t="n"/>
      <c r="DL138" s="878" t="n"/>
      <c r="DM138" s="878" t="n"/>
      <c r="DN138" s="878" t="n"/>
      <c r="DO138" s="878" t="n"/>
      <c r="DP138" s="878" t="n"/>
      <c r="DQ138" s="878" t="n"/>
      <c r="DR138" s="878" t="n"/>
      <c r="DS138" s="878" t="n"/>
      <c r="DT138" s="878" t="n"/>
      <c r="DU138" s="878" t="n"/>
      <c r="DV138" s="878" t="n"/>
      <c r="DW138" s="878" t="n"/>
      <c r="DX138" s="878" t="n"/>
      <c r="DY138" s="878" t="n"/>
      <c r="DZ138" s="878" t="n"/>
      <c r="EA138" s="878" t="n"/>
      <c r="EB138" s="878" t="n"/>
      <c r="EC138" s="878" t="n"/>
      <c r="ED138" s="878" t="n"/>
      <c r="EE138" s="878" t="n"/>
      <c r="EF138" s="878" t="n"/>
      <c r="EG138" s="878" t="n"/>
      <c r="EH138" s="878" t="n"/>
      <c r="EI138" s="878" t="n"/>
      <c r="EJ138" s="878" t="n"/>
      <c r="EK138" s="878" t="n"/>
      <c r="EL138" s="878" t="n"/>
      <c r="EM138" s="878" t="n"/>
      <c r="EN138" s="878" t="n"/>
      <c r="EO138" s="878" t="n"/>
      <c r="EP138" s="878" t="n"/>
      <c r="EQ138" s="878" t="n"/>
      <c r="ER138" s="878" t="n"/>
      <c r="ES138" s="878" t="n"/>
      <c r="ET138" s="878" t="n"/>
      <c r="EU138" s="878" t="n"/>
      <c r="EV138" s="878" t="n"/>
      <c r="EW138" s="878" t="n"/>
      <c r="EX138" s="878" t="n"/>
      <c r="EY138" s="878" t="n"/>
      <c r="EZ138" s="878" t="n"/>
      <c r="FA138" s="878" t="n"/>
      <c r="FB138" s="878" t="n"/>
      <c r="FC138" s="878" t="n"/>
      <c r="FD138" s="878" t="n"/>
      <c r="FE138" s="878" t="n"/>
      <c r="FF138" s="878" t="n"/>
      <c r="FG138" s="878" t="n"/>
      <c r="FH138" s="878" t="n"/>
      <c r="FI138" s="878" t="n"/>
      <c r="FJ138" s="878" t="n"/>
      <c r="FK138" s="878" t="n"/>
      <c r="FL138" s="878" t="n"/>
      <c r="FM138" s="878" t="n"/>
      <c r="FN138" s="878" t="n"/>
      <c r="FO138" s="878" t="n"/>
      <c r="FP138" s="878" t="n"/>
      <c r="FQ138" s="878" t="n"/>
      <c r="FR138" s="878" t="n"/>
      <c r="FS138" s="878" t="n"/>
      <c r="FT138" s="878" t="n"/>
      <c r="FU138" s="878" t="n"/>
      <c r="FV138" s="878" t="n"/>
      <c r="FW138" s="878" t="n"/>
      <c r="FX138" s="878" t="n"/>
      <c r="FY138" s="878" t="n"/>
      <c r="FZ138" s="878" t="n"/>
      <c r="GA138" s="878" t="n"/>
      <c r="GB138" s="878" t="n"/>
      <c r="GC138" s="878" t="n"/>
      <c r="GD138" s="878" t="n"/>
      <c r="GE138" s="878" t="n"/>
      <c r="GF138" s="878" t="n"/>
    </row>
    <row r="139" customFormat="1" s="872">
      <c r="A139" s="57" t="n"/>
      <c r="B139" s="56" t="n"/>
      <c r="C139" s="55">
        <f>E139*$D$5</f>
        <v/>
      </c>
      <c r="D139" s="39" t="n"/>
      <c r="E139" s="55">
        <f>SUM(G139:GF139)</f>
        <v/>
      </c>
      <c r="M139" s="878" t="n"/>
      <c r="N139" s="878" t="n"/>
      <c r="O139" s="878" t="n"/>
      <c r="P139" s="878" t="n"/>
      <c r="Q139" s="878" t="n"/>
      <c r="R139" s="878" t="n"/>
      <c r="S139" s="878" t="n"/>
      <c r="T139" s="878" t="n"/>
      <c r="U139" s="878" t="n"/>
      <c r="V139" s="878" t="n"/>
      <c r="W139" s="878" t="n"/>
      <c r="X139" s="878" t="n"/>
      <c r="Y139" s="878" t="n"/>
      <c r="Z139" s="878" t="n"/>
      <c r="AA139" s="878" t="n"/>
      <c r="AB139" s="878" t="n"/>
      <c r="AC139" s="878" t="n"/>
      <c r="AD139" s="878" t="n"/>
      <c r="AE139" s="878" t="n"/>
      <c r="AF139" s="878" t="n"/>
      <c r="AG139" s="878" t="n"/>
      <c r="AH139" s="878" t="n"/>
      <c r="AI139" s="878" t="n"/>
      <c r="AJ139" s="878" t="n"/>
      <c r="AK139" s="878" t="n"/>
      <c r="AL139" s="878" t="n"/>
      <c r="AM139" s="878" t="n"/>
      <c r="AN139" s="878" t="n"/>
      <c r="AO139" s="878" t="n"/>
      <c r="AP139" s="878" t="n"/>
      <c r="AQ139" s="878" t="n"/>
      <c r="AR139" s="878" t="n"/>
      <c r="AS139" s="878" t="n"/>
      <c r="AT139" s="878" t="n"/>
      <c r="AU139" s="878" t="n"/>
      <c r="AV139" s="878" t="n"/>
      <c r="AW139" s="878" t="n"/>
      <c r="AX139" s="878" t="n"/>
      <c r="AY139" s="878" t="n"/>
      <c r="AZ139" s="878" t="n"/>
      <c r="BA139" s="878" t="n"/>
      <c r="BB139" s="878" t="n"/>
      <c r="BC139" s="878" t="n"/>
      <c r="BD139" s="878" t="n"/>
      <c r="BE139" s="878" t="n"/>
      <c r="BF139" s="878" t="n"/>
      <c r="BG139" s="878" t="n"/>
      <c r="BH139" s="878" t="n"/>
      <c r="BI139" s="878" t="n"/>
      <c r="BJ139" s="878" t="n"/>
      <c r="BK139" s="878" t="n"/>
      <c r="BL139" s="878" t="n"/>
      <c r="BM139" s="878" t="n"/>
      <c r="BN139" s="878" t="n"/>
      <c r="BO139" s="878" t="n"/>
      <c r="BP139" s="878" t="n"/>
      <c r="BQ139" s="878" t="n"/>
      <c r="BR139" s="878" t="n"/>
      <c r="BS139" s="878" t="n"/>
      <c r="BT139" s="878" t="n"/>
      <c r="BU139" s="878" t="n"/>
      <c r="BV139" s="878" t="n"/>
      <c r="BW139" s="878" t="n"/>
      <c r="BX139" s="878" t="n"/>
      <c r="BY139" s="878" t="n"/>
      <c r="BZ139" s="878" t="n"/>
      <c r="CA139" s="878" t="n"/>
      <c r="CB139" s="878" t="n"/>
      <c r="CC139" s="878" t="n"/>
      <c r="CD139" s="878" t="n"/>
      <c r="CE139" s="878" t="n"/>
      <c r="CF139" s="878" t="n"/>
      <c r="CG139" s="878" t="n"/>
      <c r="CH139" s="878" t="n"/>
      <c r="CI139" s="878" t="n"/>
      <c r="CJ139" s="878" t="n"/>
      <c r="CK139" s="878" t="n"/>
      <c r="CL139" s="878" t="n"/>
      <c r="CM139" s="878" t="n"/>
      <c r="CN139" s="878" t="n"/>
      <c r="CO139" s="878" t="n"/>
      <c r="CP139" s="878" t="n"/>
      <c r="CQ139" s="878" t="n"/>
      <c r="CR139" s="878" t="n"/>
      <c r="CS139" s="878" t="n"/>
      <c r="CT139" s="878" t="n"/>
      <c r="CU139" s="878" t="n"/>
      <c r="CV139" s="878" t="n"/>
      <c r="CW139" s="878" t="n"/>
      <c r="CX139" s="878" t="n"/>
      <c r="CY139" s="878" t="n"/>
      <c r="CZ139" s="878" t="n"/>
      <c r="DA139" s="878" t="n"/>
      <c r="DB139" s="878" t="n"/>
      <c r="DC139" s="878" t="n"/>
      <c r="DD139" s="878" t="n"/>
      <c r="DE139" s="878" t="n"/>
      <c r="DF139" s="878" t="n"/>
      <c r="DG139" s="878" t="n"/>
      <c r="DH139" s="878" t="n"/>
      <c r="DI139" s="878" t="n"/>
      <c r="DJ139" s="878" t="n"/>
      <c r="DK139" s="878" t="n"/>
      <c r="DL139" s="878" t="n"/>
      <c r="DM139" s="878" t="n"/>
      <c r="DN139" s="878" t="n"/>
      <c r="DO139" s="878" t="n"/>
      <c r="DP139" s="878" t="n"/>
      <c r="DQ139" s="878" t="n"/>
      <c r="DR139" s="878" t="n"/>
      <c r="DS139" s="878" t="n"/>
      <c r="DT139" s="878" t="n"/>
      <c r="DU139" s="878" t="n"/>
      <c r="DV139" s="878" t="n"/>
      <c r="DW139" s="878" t="n"/>
      <c r="DX139" s="878" t="n"/>
      <c r="DY139" s="878" t="n"/>
      <c r="DZ139" s="878" t="n"/>
      <c r="EA139" s="878" t="n"/>
      <c r="EB139" s="878" t="n"/>
      <c r="EC139" s="878" t="n"/>
      <c r="ED139" s="878" t="n"/>
      <c r="EE139" s="878" t="n"/>
      <c r="EF139" s="878" t="n"/>
      <c r="EG139" s="878" t="n"/>
      <c r="EH139" s="878" t="n"/>
      <c r="EI139" s="878" t="n"/>
      <c r="EJ139" s="878" t="n"/>
      <c r="EK139" s="878" t="n"/>
      <c r="EL139" s="878" t="n"/>
      <c r="EM139" s="878" t="n"/>
      <c r="EN139" s="878" t="n"/>
      <c r="EO139" s="878" t="n"/>
      <c r="EP139" s="878" t="n"/>
      <c r="EQ139" s="878" t="n"/>
      <c r="ER139" s="878" t="n"/>
      <c r="ES139" s="878" t="n"/>
      <c r="ET139" s="878" t="n"/>
      <c r="EU139" s="878" t="n"/>
      <c r="EV139" s="878" t="n"/>
      <c r="EW139" s="878" t="n"/>
      <c r="EX139" s="878" t="n"/>
      <c r="EY139" s="878" t="n"/>
      <c r="EZ139" s="878" t="n"/>
      <c r="FA139" s="878" t="n"/>
      <c r="FB139" s="878" t="n"/>
      <c r="FC139" s="878" t="n"/>
      <c r="FD139" s="878" t="n"/>
      <c r="FE139" s="878" t="n"/>
      <c r="FF139" s="878" t="n"/>
      <c r="FG139" s="878" t="n"/>
      <c r="FH139" s="878" t="n"/>
      <c r="FI139" s="878" t="n"/>
      <c r="FJ139" s="878" t="n"/>
      <c r="FK139" s="878" t="n"/>
      <c r="FL139" s="878" t="n"/>
      <c r="FM139" s="878" t="n"/>
      <c r="FN139" s="878" t="n"/>
      <c r="FO139" s="878" t="n"/>
      <c r="FP139" s="878" t="n"/>
      <c r="FQ139" s="878" t="n"/>
      <c r="FR139" s="878" t="n"/>
      <c r="FS139" s="878" t="n"/>
      <c r="FT139" s="878" t="n"/>
      <c r="FU139" s="878" t="n"/>
      <c r="FV139" s="878" t="n"/>
      <c r="FW139" s="878" t="n"/>
      <c r="FX139" s="878" t="n"/>
      <c r="FY139" s="878" t="n"/>
      <c r="FZ139" s="878" t="n"/>
      <c r="GA139" s="878" t="n"/>
      <c r="GB139" s="878" t="n"/>
      <c r="GC139" s="878" t="n"/>
      <c r="GD139" s="878" t="n"/>
      <c r="GE139" s="878" t="n"/>
      <c r="GF139" s="878" t="n"/>
    </row>
    <row r="140" customFormat="1" s="872">
      <c r="A140" s="57" t="n"/>
      <c r="B140" s="56" t="n"/>
      <c r="C140" s="55">
        <f>E140*$D$5</f>
        <v/>
      </c>
      <c r="D140" s="39" t="n"/>
      <c r="E140" s="55">
        <f>SUM(G140:GF140)</f>
        <v/>
      </c>
      <c r="M140" s="878" t="n"/>
      <c r="N140" s="878" t="n"/>
      <c r="O140" s="878" t="n"/>
      <c r="P140" s="878" t="n"/>
      <c r="Q140" s="878" t="n"/>
      <c r="R140" s="878" t="n"/>
      <c r="S140" s="878" t="n"/>
      <c r="T140" s="878" t="n"/>
      <c r="U140" s="878" t="n"/>
      <c r="V140" s="878" t="n"/>
      <c r="W140" s="878" t="n"/>
      <c r="X140" s="878" t="n"/>
      <c r="Y140" s="878" t="n"/>
      <c r="Z140" s="878" t="n"/>
      <c r="AA140" s="878" t="n"/>
      <c r="AB140" s="878" t="n"/>
      <c r="AC140" s="878" t="n"/>
      <c r="AD140" s="878" t="n"/>
      <c r="AE140" s="878" t="n"/>
      <c r="AF140" s="878" t="n"/>
      <c r="AG140" s="878" t="n"/>
      <c r="AH140" s="878" t="n"/>
      <c r="AI140" s="878" t="n"/>
      <c r="AJ140" s="878" t="n"/>
      <c r="AK140" s="878" t="n"/>
      <c r="AL140" s="878" t="n"/>
      <c r="AM140" s="878" t="n"/>
      <c r="AN140" s="878" t="n"/>
      <c r="AO140" s="878" t="n"/>
      <c r="AP140" s="878" t="n"/>
      <c r="AQ140" s="878" t="n"/>
      <c r="AR140" s="878" t="n"/>
      <c r="AS140" s="878" t="n"/>
      <c r="AT140" s="878" t="n"/>
      <c r="AU140" s="878" t="n"/>
      <c r="AV140" s="878" t="n"/>
      <c r="AW140" s="878" t="n"/>
      <c r="AX140" s="878" t="n"/>
      <c r="AY140" s="878" t="n"/>
      <c r="AZ140" s="878" t="n"/>
      <c r="BA140" s="878" t="n"/>
      <c r="BB140" s="878" t="n"/>
      <c r="BC140" s="878" t="n"/>
      <c r="BD140" s="878" t="n"/>
      <c r="BE140" s="878" t="n"/>
      <c r="BF140" s="878" t="n"/>
      <c r="BG140" s="878" t="n"/>
      <c r="BH140" s="878" t="n"/>
      <c r="BI140" s="878" t="n"/>
      <c r="BJ140" s="878" t="n"/>
      <c r="BK140" s="878" t="n"/>
      <c r="BL140" s="878" t="n"/>
      <c r="BM140" s="878" t="n"/>
      <c r="BN140" s="878" t="n"/>
      <c r="BO140" s="878" t="n"/>
      <c r="BP140" s="878" t="n"/>
      <c r="BQ140" s="878" t="n"/>
      <c r="BR140" s="878" t="n"/>
      <c r="BS140" s="878" t="n"/>
      <c r="BT140" s="878" t="n"/>
      <c r="BU140" s="878" t="n"/>
      <c r="BV140" s="878" t="n"/>
      <c r="BW140" s="878" t="n"/>
      <c r="BX140" s="878" t="n"/>
      <c r="BY140" s="878" t="n"/>
      <c r="BZ140" s="878" t="n"/>
      <c r="CA140" s="878" t="n"/>
      <c r="CB140" s="878" t="n"/>
      <c r="CC140" s="878" t="n"/>
      <c r="CD140" s="878" t="n"/>
      <c r="CE140" s="878" t="n"/>
      <c r="CF140" s="878" t="n"/>
      <c r="CG140" s="878" t="n"/>
      <c r="CH140" s="878" t="n"/>
      <c r="CI140" s="878" t="n"/>
      <c r="CJ140" s="878" t="n"/>
      <c r="CK140" s="878" t="n"/>
      <c r="CL140" s="878" t="n"/>
      <c r="CM140" s="878" t="n"/>
      <c r="CN140" s="878" t="n"/>
      <c r="CO140" s="878" t="n"/>
      <c r="CP140" s="878" t="n"/>
      <c r="CQ140" s="878" t="n"/>
      <c r="CR140" s="878" t="n"/>
      <c r="CS140" s="878" t="n"/>
      <c r="CT140" s="878" t="n"/>
      <c r="CU140" s="878" t="n"/>
      <c r="CV140" s="878" t="n"/>
      <c r="CW140" s="878" t="n"/>
      <c r="CX140" s="878" t="n"/>
      <c r="CY140" s="878" t="n"/>
      <c r="CZ140" s="878" t="n"/>
      <c r="DA140" s="878" t="n"/>
      <c r="DB140" s="878" t="n"/>
      <c r="DC140" s="878" t="n"/>
      <c r="DD140" s="878" t="n"/>
      <c r="DE140" s="878" t="n"/>
      <c r="DF140" s="878" t="n"/>
      <c r="DG140" s="878" t="n"/>
      <c r="DH140" s="878" t="n"/>
      <c r="DI140" s="878" t="n"/>
      <c r="DJ140" s="878" t="n"/>
      <c r="DK140" s="878" t="n"/>
      <c r="DL140" s="878" t="n"/>
      <c r="DM140" s="878" t="n"/>
      <c r="DN140" s="878" t="n"/>
      <c r="DO140" s="878" t="n"/>
      <c r="DP140" s="878" t="n"/>
      <c r="DQ140" s="878" t="n"/>
      <c r="DR140" s="878" t="n"/>
      <c r="DS140" s="878" t="n"/>
      <c r="DT140" s="878" t="n"/>
      <c r="DU140" s="878" t="n"/>
      <c r="DV140" s="878" t="n"/>
      <c r="DW140" s="878" t="n"/>
      <c r="DX140" s="878" t="n"/>
      <c r="DY140" s="878" t="n"/>
      <c r="DZ140" s="878" t="n"/>
      <c r="EA140" s="878" t="n"/>
      <c r="EB140" s="878" t="n"/>
      <c r="EC140" s="878" t="n"/>
      <c r="ED140" s="878" t="n"/>
      <c r="EE140" s="878" t="n"/>
      <c r="EF140" s="878" t="n"/>
      <c r="EG140" s="878" t="n"/>
      <c r="EH140" s="878" t="n"/>
      <c r="EI140" s="878" t="n"/>
      <c r="EJ140" s="878" t="n"/>
      <c r="EK140" s="878" t="n"/>
      <c r="EL140" s="878" t="n"/>
      <c r="EM140" s="878" t="n"/>
      <c r="EN140" s="878" t="n"/>
      <c r="EO140" s="878" t="n"/>
      <c r="EP140" s="878" t="n"/>
      <c r="EQ140" s="878" t="n"/>
      <c r="ER140" s="878" t="n"/>
      <c r="ES140" s="878" t="n"/>
      <c r="ET140" s="878" t="n"/>
      <c r="EU140" s="878" t="n"/>
      <c r="EV140" s="878" t="n"/>
      <c r="EW140" s="878" t="n"/>
      <c r="EX140" s="878" t="n"/>
      <c r="EY140" s="878" t="n"/>
      <c r="EZ140" s="878" t="n"/>
      <c r="FA140" s="878" t="n"/>
      <c r="FB140" s="878" t="n"/>
      <c r="FC140" s="878" t="n"/>
      <c r="FD140" s="878" t="n"/>
      <c r="FE140" s="878" t="n"/>
      <c r="FF140" s="878" t="n"/>
      <c r="FG140" s="878" t="n"/>
      <c r="FH140" s="878" t="n"/>
      <c r="FI140" s="878" t="n"/>
      <c r="FJ140" s="878" t="n"/>
      <c r="FK140" s="878" t="n"/>
      <c r="FL140" s="878" t="n"/>
      <c r="FM140" s="878" t="n"/>
      <c r="FN140" s="878" t="n"/>
      <c r="FO140" s="878" t="n"/>
      <c r="FP140" s="878" t="n"/>
      <c r="FQ140" s="878" t="n"/>
      <c r="FR140" s="878" t="n"/>
      <c r="FS140" s="878" t="n"/>
      <c r="FT140" s="878" t="n"/>
      <c r="FU140" s="878" t="n"/>
      <c r="FV140" s="878" t="n"/>
      <c r="FW140" s="878" t="n"/>
      <c r="FX140" s="878" t="n"/>
      <c r="FY140" s="878" t="n"/>
      <c r="FZ140" s="878" t="n"/>
      <c r="GA140" s="878" t="n"/>
      <c r="GB140" s="878" t="n"/>
      <c r="GC140" s="878" t="n"/>
      <c r="GD140" s="878" t="n"/>
      <c r="GE140" s="878" t="n"/>
      <c r="GF140" s="878" t="n"/>
    </row>
    <row r="141" customFormat="1" s="872">
      <c r="A141" s="57" t="n"/>
      <c r="B141" s="56" t="n"/>
      <c r="C141" s="55">
        <f>E141*$D$5</f>
        <v/>
      </c>
      <c r="D141" s="39" t="n"/>
      <c r="E141" s="55">
        <f>SUM(G141:GF141)</f>
        <v/>
      </c>
      <c r="M141" s="878" t="n"/>
      <c r="N141" s="878" t="n"/>
      <c r="O141" s="878" t="n"/>
      <c r="P141" s="878" t="n"/>
      <c r="Q141" s="878" t="n"/>
      <c r="R141" s="878" t="n"/>
      <c r="S141" s="878" t="n"/>
      <c r="T141" s="878" t="n"/>
      <c r="U141" s="878" t="n"/>
      <c r="V141" s="878" t="n"/>
      <c r="W141" s="878" t="n"/>
      <c r="X141" s="878" t="n"/>
      <c r="Y141" s="878" t="n"/>
      <c r="Z141" s="878" t="n"/>
      <c r="AA141" s="878" t="n"/>
      <c r="AB141" s="878" t="n"/>
      <c r="AC141" s="878" t="n"/>
      <c r="AD141" s="878" t="n"/>
      <c r="AE141" s="878" t="n"/>
      <c r="AF141" s="878" t="n"/>
      <c r="AG141" s="878" t="n"/>
      <c r="AH141" s="878" t="n"/>
      <c r="AI141" s="878" t="n"/>
      <c r="AJ141" s="878" t="n"/>
      <c r="AK141" s="878" t="n"/>
      <c r="AL141" s="878" t="n"/>
      <c r="AM141" s="878" t="n"/>
      <c r="AN141" s="878" t="n"/>
      <c r="AO141" s="878" t="n"/>
      <c r="AP141" s="878" t="n"/>
      <c r="AQ141" s="878" t="n"/>
      <c r="AR141" s="878" t="n"/>
      <c r="AS141" s="878" t="n"/>
      <c r="AT141" s="878" t="n"/>
      <c r="AU141" s="878" t="n"/>
      <c r="AV141" s="878" t="n"/>
      <c r="AW141" s="878" t="n"/>
      <c r="AX141" s="878" t="n"/>
      <c r="AY141" s="878" t="n"/>
      <c r="AZ141" s="878" t="n"/>
      <c r="BA141" s="878" t="n"/>
      <c r="BB141" s="878" t="n"/>
      <c r="BC141" s="878" t="n"/>
      <c r="BD141" s="878" t="n"/>
      <c r="BE141" s="878" t="n"/>
      <c r="BF141" s="878" t="n"/>
      <c r="BG141" s="878" t="n"/>
      <c r="BH141" s="878" t="n"/>
      <c r="BI141" s="878" t="n"/>
      <c r="BJ141" s="878" t="n"/>
      <c r="BK141" s="878" t="n"/>
      <c r="BL141" s="878" t="n"/>
      <c r="BM141" s="878" t="n"/>
      <c r="BN141" s="878" t="n"/>
      <c r="BO141" s="878" t="n"/>
      <c r="BP141" s="878" t="n"/>
      <c r="BQ141" s="878" t="n"/>
      <c r="BR141" s="878" t="n"/>
      <c r="BS141" s="878" t="n"/>
      <c r="BT141" s="878" t="n"/>
      <c r="BU141" s="878" t="n"/>
      <c r="BV141" s="878" t="n"/>
      <c r="BW141" s="878" t="n"/>
      <c r="BX141" s="878" t="n"/>
      <c r="BY141" s="878" t="n"/>
      <c r="BZ141" s="878" t="n"/>
      <c r="CA141" s="878" t="n"/>
      <c r="CB141" s="878" t="n"/>
      <c r="CC141" s="878" t="n"/>
      <c r="CD141" s="878" t="n"/>
      <c r="CE141" s="878" t="n"/>
      <c r="CF141" s="878" t="n"/>
      <c r="CG141" s="878" t="n"/>
      <c r="CH141" s="878" t="n"/>
      <c r="CI141" s="878" t="n"/>
      <c r="CJ141" s="878" t="n"/>
      <c r="CK141" s="878" t="n"/>
      <c r="CL141" s="878" t="n"/>
      <c r="CM141" s="878" t="n"/>
      <c r="CN141" s="878" t="n"/>
      <c r="CO141" s="878" t="n"/>
      <c r="CP141" s="878" t="n"/>
      <c r="CQ141" s="878" t="n"/>
      <c r="CR141" s="878" t="n"/>
      <c r="CS141" s="878" t="n"/>
      <c r="CT141" s="878" t="n"/>
      <c r="CU141" s="878" t="n"/>
      <c r="CV141" s="878" t="n"/>
      <c r="CW141" s="878" t="n"/>
      <c r="CX141" s="878" t="n"/>
      <c r="CY141" s="878" t="n"/>
      <c r="CZ141" s="878" t="n"/>
      <c r="DA141" s="878" t="n"/>
      <c r="DB141" s="878" t="n"/>
      <c r="DC141" s="878" t="n"/>
      <c r="DD141" s="878" t="n"/>
      <c r="DE141" s="878" t="n"/>
      <c r="DF141" s="878" t="n"/>
      <c r="DG141" s="878" t="n"/>
      <c r="DH141" s="878" t="n"/>
      <c r="DI141" s="878" t="n"/>
      <c r="DJ141" s="878" t="n"/>
      <c r="DK141" s="878" t="n"/>
      <c r="DL141" s="878" t="n"/>
      <c r="DM141" s="878" t="n"/>
      <c r="DN141" s="878" t="n"/>
      <c r="DO141" s="878" t="n"/>
      <c r="DP141" s="878" t="n"/>
      <c r="DQ141" s="878" t="n"/>
      <c r="DR141" s="878" t="n"/>
      <c r="DS141" s="878" t="n"/>
      <c r="DT141" s="878" t="n"/>
      <c r="DU141" s="878" t="n"/>
      <c r="DV141" s="878" t="n"/>
      <c r="DW141" s="878" t="n"/>
      <c r="DX141" s="878" t="n"/>
      <c r="DY141" s="878" t="n"/>
      <c r="DZ141" s="878" t="n"/>
      <c r="EA141" s="878" t="n"/>
      <c r="EB141" s="878" t="n"/>
      <c r="EC141" s="878" t="n"/>
      <c r="ED141" s="878" t="n"/>
      <c r="EE141" s="878" t="n"/>
      <c r="EF141" s="878" t="n"/>
      <c r="EG141" s="878" t="n"/>
      <c r="EH141" s="878" t="n"/>
      <c r="EI141" s="878" t="n"/>
      <c r="EJ141" s="878" t="n"/>
      <c r="EK141" s="878" t="n"/>
      <c r="EL141" s="878" t="n"/>
      <c r="EM141" s="878" t="n"/>
      <c r="EN141" s="878" t="n"/>
      <c r="EO141" s="878" t="n"/>
      <c r="EP141" s="878" t="n"/>
      <c r="EQ141" s="878" t="n"/>
      <c r="ER141" s="878" t="n"/>
      <c r="ES141" s="878" t="n"/>
      <c r="ET141" s="878" t="n"/>
      <c r="EU141" s="878" t="n"/>
      <c r="EV141" s="878" t="n"/>
      <c r="EW141" s="878" t="n"/>
      <c r="EX141" s="878" t="n"/>
      <c r="EY141" s="878" t="n"/>
      <c r="EZ141" s="878" t="n"/>
      <c r="FA141" s="878" t="n"/>
      <c r="FB141" s="878" t="n"/>
      <c r="FC141" s="878" t="n"/>
      <c r="FD141" s="878" t="n"/>
      <c r="FE141" s="878" t="n"/>
      <c r="FF141" s="878" t="n"/>
      <c r="FG141" s="878" t="n"/>
      <c r="FH141" s="878" t="n"/>
      <c r="FI141" s="878" t="n"/>
      <c r="FJ141" s="878" t="n"/>
      <c r="FK141" s="878" t="n"/>
      <c r="FL141" s="878" t="n"/>
      <c r="FM141" s="878" t="n"/>
      <c r="FN141" s="878" t="n"/>
      <c r="FO141" s="878" t="n"/>
      <c r="FP141" s="878" t="n"/>
      <c r="FQ141" s="878" t="n"/>
      <c r="FR141" s="878" t="n"/>
      <c r="FS141" s="878" t="n"/>
      <c r="FT141" s="878" t="n"/>
      <c r="FU141" s="878" t="n"/>
      <c r="FV141" s="878" t="n"/>
      <c r="FW141" s="878" t="n"/>
      <c r="FX141" s="878" t="n"/>
      <c r="FY141" s="878" t="n"/>
      <c r="FZ141" s="878" t="n"/>
      <c r="GA141" s="878" t="n"/>
      <c r="GB141" s="878" t="n"/>
      <c r="GC141" s="878" t="n"/>
      <c r="GD141" s="878" t="n"/>
      <c r="GE141" s="878" t="n"/>
      <c r="GF141" s="878" t="n"/>
    </row>
    <row r="142" customFormat="1" s="872">
      <c r="A142" s="57" t="n"/>
      <c r="B142" s="56" t="n"/>
      <c r="C142" s="55">
        <f>E142*$D$5</f>
        <v/>
      </c>
      <c r="D142" s="39" t="n"/>
      <c r="E142" s="55">
        <f>SUM(G142:GF142)</f>
        <v/>
      </c>
      <c r="M142" s="878" t="n"/>
      <c r="N142" s="878" t="n"/>
      <c r="O142" s="878" t="n"/>
      <c r="P142" s="878" t="n"/>
      <c r="Q142" s="878" t="n"/>
      <c r="R142" s="878" t="n"/>
      <c r="S142" s="878" t="n"/>
      <c r="T142" s="878" t="n"/>
      <c r="U142" s="878" t="n"/>
      <c r="V142" s="878" t="n"/>
      <c r="W142" s="878" t="n"/>
      <c r="X142" s="878" t="n"/>
      <c r="Y142" s="878" t="n"/>
      <c r="Z142" s="878" t="n"/>
      <c r="AA142" s="878" t="n"/>
      <c r="AB142" s="878" t="n"/>
      <c r="AC142" s="878" t="n"/>
      <c r="AD142" s="878" t="n"/>
      <c r="AE142" s="878" t="n"/>
      <c r="AF142" s="878" t="n"/>
      <c r="AG142" s="878" t="n"/>
      <c r="AH142" s="878" t="n"/>
      <c r="AI142" s="878" t="n"/>
      <c r="AJ142" s="878" t="n"/>
      <c r="AK142" s="878" t="n"/>
      <c r="AL142" s="878" t="n"/>
      <c r="AM142" s="878" t="n"/>
      <c r="AN142" s="878" t="n"/>
      <c r="AO142" s="878" t="n"/>
      <c r="AP142" s="878" t="n"/>
      <c r="AQ142" s="878" t="n"/>
      <c r="AR142" s="878" t="n"/>
      <c r="AS142" s="878" t="n"/>
      <c r="AT142" s="878" t="n"/>
      <c r="AU142" s="878" t="n"/>
      <c r="AV142" s="878" t="n"/>
      <c r="AW142" s="878" t="n"/>
      <c r="AX142" s="878" t="n"/>
      <c r="AY142" s="878" t="n"/>
      <c r="AZ142" s="878" t="n"/>
      <c r="BA142" s="878" t="n"/>
      <c r="BB142" s="878" t="n"/>
      <c r="BC142" s="878" t="n"/>
      <c r="BD142" s="878" t="n"/>
      <c r="BE142" s="878" t="n"/>
      <c r="BF142" s="878" t="n"/>
      <c r="BG142" s="878" t="n"/>
      <c r="BH142" s="878" t="n"/>
      <c r="BI142" s="878" t="n"/>
      <c r="BJ142" s="878" t="n"/>
      <c r="BK142" s="878" t="n"/>
      <c r="BL142" s="878" t="n"/>
      <c r="BM142" s="878" t="n"/>
      <c r="BN142" s="878" t="n"/>
      <c r="BO142" s="878" t="n"/>
      <c r="BP142" s="878" t="n"/>
      <c r="BQ142" s="878" t="n"/>
      <c r="BR142" s="878" t="n"/>
      <c r="BS142" s="878" t="n"/>
      <c r="BT142" s="878" t="n"/>
      <c r="BU142" s="878" t="n"/>
      <c r="BV142" s="878" t="n"/>
      <c r="BW142" s="878" t="n"/>
      <c r="BX142" s="878" t="n"/>
      <c r="BY142" s="878" t="n"/>
      <c r="BZ142" s="878" t="n"/>
      <c r="CA142" s="878" t="n"/>
      <c r="CB142" s="878" t="n"/>
      <c r="CC142" s="878" t="n"/>
      <c r="CD142" s="878" t="n"/>
      <c r="CE142" s="878" t="n"/>
      <c r="CF142" s="878" t="n"/>
      <c r="CG142" s="878" t="n"/>
      <c r="CH142" s="878" t="n"/>
      <c r="CI142" s="878" t="n"/>
      <c r="CJ142" s="878" t="n"/>
      <c r="CK142" s="878" t="n"/>
      <c r="CL142" s="878" t="n"/>
      <c r="CM142" s="878" t="n"/>
      <c r="CN142" s="878" t="n"/>
      <c r="CO142" s="878" t="n"/>
      <c r="CP142" s="878" t="n"/>
      <c r="CQ142" s="878" t="n"/>
      <c r="CR142" s="878" t="n"/>
      <c r="CS142" s="878" t="n"/>
      <c r="CT142" s="878" t="n"/>
      <c r="CU142" s="878" t="n"/>
      <c r="CV142" s="878" t="n"/>
      <c r="CW142" s="878" t="n"/>
      <c r="CX142" s="878" t="n"/>
      <c r="CY142" s="878" t="n"/>
      <c r="CZ142" s="878" t="n"/>
      <c r="DA142" s="878" t="n"/>
      <c r="DB142" s="878" t="n"/>
      <c r="DC142" s="878" t="n"/>
      <c r="DD142" s="878" t="n"/>
      <c r="DE142" s="878" t="n"/>
      <c r="DF142" s="878" t="n"/>
      <c r="DG142" s="878" t="n"/>
      <c r="DH142" s="878" t="n"/>
      <c r="DI142" s="878" t="n"/>
      <c r="DJ142" s="878" t="n"/>
      <c r="DK142" s="878" t="n"/>
      <c r="DL142" s="878" t="n"/>
      <c r="DM142" s="878" t="n"/>
      <c r="DN142" s="878" t="n"/>
      <c r="DO142" s="878" t="n"/>
      <c r="DP142" s="878" t="n"/>
      <c r="DQ142" s="878" t="n"/>
      <c r="DR142" s="878" t="n"/>
      <c r="DS142" s="878" t="n"/>
      <c r="DT142" s="878" t="n"/>
      <c r="DU142" s="878" t="n"/>
      <c r="DV142" s="878" t="n"/>
      <c r="DW142" s="878" t="n"/>
      <c r="DX142" s="878" t="n"/>
      <c r="DY142" s="878" t="n"/>
      <c r="DZ142" s="878" t="n"/>
      <c r="EA142" s="878" t="n"/>
      <c r="EB142" s="878" t="n"/>
      <c r="EC142" s="878" t="n"/>
      <c r="ED142" s="878" t="n"/>
      <c r="EE142" s="878" t="n"/>
      <c r="EF142" s="878" t="n"/>
      <c r="EG142" s="878" t="n"/>
      <c r="EH142" s="878" t="n"/>
      <c r="EI142" s="878" t="n"/>
      <c r="EJ142" s="878" t="n"/>
      <c r="EK142" s="878" t="n"/>
      <c r="EL142" s="878" t="n"/>
      <c r="EM142" s="878" t="n"/>
      <c r="EN142" s="878" t="n"/>
      <c r="EO142" s="878" t="n"/>
      <c r="EP142" s="878" t="n"/>
      <c r="EQ142" s="878" t="n"/>
      <c r="ER142" s="878" t="n"/>
      <c r="ES142" s="878" t="n"/>
      <c r="ET142" s="878" t="n"/>
      <c r="EU142" s="878" t="n"/>
      <c r="EV142" s="878" t="n"/>
      <c r="EW142" s="878" t="n"/>
      <c r="EX142" s="878" t="n"/>
      <c r="EY142" s="878" t="n"/>
      <c r="EZ142" s="878" t="n"/>
      <c r="FA142" s="878" t="n"/>
      <c r="FB142" s="878" t="n"/>
      <c r="FC142" s="878" t="n"/>
      <c r="FD142" s="878" t="n"/>
      <c r="FE142" s="878" t="n"/>
      <c r="FF142" s="878" t="n"/>
      <c r="FG142" s="878" t="n"/>
      <c r="FH142" s="878" t="n"/>
      <c r="FI142" s="878" t="n"/>
      <c r="FJ142" s="878" t="n"/>
      <c r="FK142" s="878" t="n"/>
      <c r="FL142" s="878" t="n"/>
      <c r="FM142" s="878" t="n"/>
      <c r="FN142" s="878" t="n"/>
      <c r="FO142" s="878" t="n"/>
      <c r="FP142" s="878" t="n"/>
      <c r="FQ142" s="878" t="n"/>
      <c r="FR142" s="878" t="n"/>
      <c r="FS142" s="878" t="n"/>
      <c r="FT142" s="878" t="n"/>
      <c r="FU142" s="878" t="n"/>
      <c r="FV142" s="878" t="n"/>
      <c r="FW142" s="878" t="n"/>
      <c r="FX142" s="878" t="n"/>
      <c r="FY142" s="878" t="n"/>
      <c r="FZ142" s="878" t="n"/>
      <c r="GA142" s="878" t="n"/>
      <c r="GB142" s="878" t="n"/>
      <c r="GC142" s="878" t="n"/>
      <c r="GD142" s="878" t="n"/>
      <c r="GE142" s="878" t="n"/>
      <c r="GF142" s="878" t="n"/>
    </row>
    <row r="143" customFormat="1" s="872">
      <c r="A143" s="57" t="n"/>
      <c r="B143" s="56" t="n"/>
      <c r="C143" s="55">
        <f>E143*$D$5</f>
        <v/>
      </c>
      <c r="D143" s="39" t="n"/>
      <c r="E143" s="55">
        <f>SUM(G143:GF143)</f>
        <v/>
      </c>
      <c r="M143" s="878" t="n"/>
      <c r="N143" s="878" t="n"/>
      <c r="O143" s="878" t="n"/>
      <c r="P143" s="878" t="n"/>
      <c r="Q143" s="878" t="n"/>
      <c r="R143" s="878" t="n"/>
      <c r="S143" s="878" t="n"/>
      <c r="T143" s="878" t="n"/>
      <c r="U143" s="878" t="n"/>
      <c r="V143" s="878" t="n"/>
      <c r="W143" s="878" t="n"/>
      <c r="X143" s="878" t="n"/>
      <c r="Y143" s="878" t="n"/>
      <c r="Z143" s="878" t="n"/>
      <c r="AA143" s="878" t="n"/>
      <c r="AB143" s="878" t="n"/>
      <c r="AC143" s="878" t="n"/>
      <c r="AD143" s="878" t="n"/>
      <c r="AE143" s="878" t="n"/>
      <c r="AF143" s="878" t="n"/>
      <c r="AG143" s="878" t="n"/>
      <c r="AH143" s="878" t="n"/>
      <c r="AI143" s="878" t="n"/>
      <c r="AJ143" s="878" t="n"/>
      <c r="AK143" s="878" t="n"/>
      <c r="AL143" s="878" t="n"/>
      <c r="AM143" s="878" t="n"/>
      <c r="AN143" s="878" t="n"/>
      <c r="AO143" s="878" t="n"/>
      <c r="AP143" s="878" t="n"/>
      <c r="AQ143" s="878" t="n"/>
      <c r="AR143" s="878" t="n"/>
      <c r="AS143" s="878" t="n"/>
      <c r="AT143" s="878" t="n"/>
      <c r="AU143" s="878" t="n"/>
      <c r="AV143" s="878" t="n"/>
      <c r="AW143" s="878" t="n"/>
      <c r="AX143" s="878" t="n"/>
      <c r="AY143" s="878" t="n"/>
      <c r="AZ143" s="878" t="n"/>
      <c r="BA143" s="878" t="n"/>
      <c r="BB143" s="878" t="n"/>
      <c r="BC143" s="878" t="n"/>
      <c r="BD143" s="878" t="n"/>
      <c r="BE143" s="878" t="n"/>
      <c r="BF143" s="878" t="n"/>
      <c r="BG143" s="878" t="n"/>
      <c r="BH143" s="878" t="n"/>
      <c r="BI143" s="878" t="n"/>
      <c r="BJ143" s="878" t="n"/>
      <c r="BK143" s="878" t="n"/>
      <c r="BL143" s="878" t="n"/>
      <c r="BM143" s="878" t="n"/>
      <c r="BN143" s="878" t="n"/>
      <c r="BO143" s="878" t="n"/>
      <c r="BP143" s="878" t="n"/>
      <c r="BQ143" s="878" t="n"/>
      <c r="BR143" s="878" t="n"/>
      <c r="BS143" s="878" t="n"/>
      <c r="BT143" s="878" t="n"/>
      <c r="BU143" s="878" t="n"/>
      <c r="BV143" s="878" t="n"/>
      <c r="BW143" s="878" t="n"/>
      <c r="BX143" s="878" t="n"/>
      <c r="BY143" s="878" t="n"/>
      <c r="BZ143" s="878" t="n"/>
      <c r="CA143" s="878" t="n"/>
      <c r="CB143" s="878" t="n"/>
      <c r="CC143" s="878" t="n"/>
      <c r="CD143" s="878" t="n"/>
      <c r="CE143" s="878" t="n"/>
      <c r="CF143" s="878" t="n"/>
      <c r="CG143" s="878" t="n"/>
      <c r="CH143" s="878" t="n"/>
      <c r="CI143" s="878" t="n"/>
      <c r="CJ143" s="878" t="n"/>
      <c r="CK143" s="878" t="n"/>
      <c r="CL143" s="878" t="n"/>
      <c r="CM143" s="878" t="n"/>
      <c r="CN143" s="878" t="n"/>
      <c r="CO143" s="878" t="n"/>
      <c r="CP143" s="878" t="n"/>
      <c r="CQ143" s="878" t="n"/>
      <c r="CR143" s="878" t="n"/>
      <c r="CS143" s="878" t="n"/>
      <c r="CT143" s="878" t="n"/>
      <c r="CU143" s="878" t="n"/>
      <c r="CV143" s="878" t="n"/>
      <c r="CW143" s="878" t="n"/>
      <c r="CX143" s="878" t="n"/>
      <c r="CY143" s="878" t="n"/>
      <c r="CZ143" s="878" t="n"/>
      <c r="DA143" s="878" t="n"/>
      <c r="DB143" s="878" t="n"/>
      <c r="DC143" s="878" t="n"/>
      <c r="DD143" s="878" t="n"/>
      <c r="DE143" s="878" t="n"/>
      <c r="DF143" s="878" t="n"/>
      <c r="DG143" s="878" t="n"/>
      <c r="DH143" s="878" t="n"/>
      <c r="DI143" s="878" t="n"/>
      <c r="DJ143" s="878" t="n"/>
      <c r="DK143" s="878" t="n"/>
      <c r="DL143" s="878" t="n"/>
      <c r="DM143" s="878" t="n"/>
      <c r="DN143" s="878" t="n"/>
      <c r="DO143" s="878" t="n"/>
      <c r="DP143" s="878" t="n"/>
      <c r="DQ143" s="878" t="n"/>
      <c r="DR143" s="878" t="n"/>
      <c r="DS143" s="878" t="n"/>
      <c r="DT143" s="878" t="n"/>
      <c r="DU143" s="878" t="n"/>
      <c r="DV143" s="878" t="n"/>
      <c r="DW143" s="878" t="n"/>
      <c r="DX143" s="878" t="n"/>
      <c r="DY143" s="878" t="n"/>
      <c r="DZ143" s="878" t="n"/>
      <c r="EA143" s="878" t="n"/>
      <c r="EB143" s="878" t="n"/>
      <c r="EC143" s="878" t="n"/>
      <c r="ED143" s="878" t="n"/>
      <c r="EE143" s="878" t="n"/>
      <c r="EF143" s="878" t="n"/>
      <c r="EG143" s="878" t="n"/>
      <c r="EH143" s="878" t="n"/>
      <c r="EI143" s="878" t="n"/>
      <c r="EJ143" s="878" t="n"/>
      <c r="EK143" s="878" t="n"/>
      <c r="EL143" s="878" t="n"/>
      <c r="EM143" s="878" t="n"/>
      <c r="EN143" s="878" t="n"/>
      <c r="EO143" s="878" t="n"/>
      <c r="EP143" s="878" t="n"/>
      <c r="EQ143" s="878" t="n"/>
      <c r="ER143" s="878" t="n"/>
      <c r="ES143" s="878" t="n"/>
      <c r="ET143" s="878" t="n"/>
      <c r="EU143" s="878" t="n"/>
      <c r="EV143" s="878" t="n"/>
      <c r="EW143" s="878" t="n"/>
      <c r="EX143" s="878" t="n"/>
      <c r="EY143" s="878" t="n"/>
      <c r="EZ143" s="878" t="n"/>
      <c r="FA143" s="878" t="n"/>
      <c r="FB143" s="878" t="n"/>
      <c r="FC143" s="878" t="n"/>
      <c r="FD143" s="878" t="n"/>
      <c r="FE143" s="878" t="n"/>
      <c r="FF143" s="878" t="n"/>
      <c r="FG143" s="878" t="n"/>
      <c r="FH143" s="878" t="n"/>
      <c r="FI143" s="878" t="n"/>
      <c r="FJ143" s="878" t="n"/>
      <c r="FK143" s="878" t="n"/>
      <c r="FL143" s="878" t="n"/>
      <c r="FM143" s="878" t="n"/>
      <c r="FN143" s="878" t="n"/>
      <c r="FO143" s="878" t="n"/>
      <c r="FP143" s="878" t="n"/>
      <c r="FQ143" s="878" t="n"/>
      <c r="FR143" s="878" t="n"/>
      <c r="FS143" s="878" t="n"/>
      <c r="FT143" s="878" t="n"/>
      <c r="FU143" s="878" t="n"/>
      <c r="FV143" s="878" t="n"/>
      <c r="FW143" s="878" t="n"/>
      <c r="FX143" s="878" t="n"/>
      <c r="FY143" s="878" t="n"/>
      <c r="FZ143" s="878" t="n"/>
      <c r="GA143" s="878" t="n"/>
      <c r="GB143" s="878" t="n"/>
      <c r="GC143" s="878" t="n"/>
      <c r="GD143" s="878" t="n"/>
      <c r="GE143" s="878" t="n"/>
      <c r="GF143" s="878" t="n"/>
    </row>
    <row r="144" customFormat="1" s="872">
      <c r="A144" s="57" t="n"/>
      <c r="B144" s="56" t="n"/>
      <c r="C144" s="55">
        <f>E144*$D$5</f>
        <v/>
      </c>
      <c r="D144" s="39" t="n"/>
      <c r="E144" s="55">
        <f>SUM(G144:GF144)</f>
        <v/>
      </c>
      <c r="M144" s="878" t="n"/>
      <c r="N144" s="878" t="n"/>
      <c r="O144" s="878" t="n"/>
      <c r="P144" s="878" t="n"/>
      <c r="Q144" s="878" t="n"/>
      <c r="R144" s="878" t="n"/>
      <c r="S144" s="878" t="n"/>
      <c r="T144" s="878" t="n"/>
      <c r="U144" s="878" t="n"/>
      <c r="V144" s="878" t="n"/>
      <c r="W144" s="878" t="n"/>
      <c r="X144" s="878" t="n"/>
      <c r="Y144" s="878" t="n"/>
      <c r="Z144" s="878" t="n"/>
      <c r="AA144" s="878" t="n"/>
      <c r="AB144" s="878" t="n"/>
      <c r="AC144" s="878" t="n"/>
      <c r="AD144" s="878" t="n"/>
      <c r="AE144" s="878" t="n"/>
      <c r="AF144" s="878" t="n"/>
      <c r="AG144" s="878" t="n"/>
      <c r="AH144" s="878" t="n"/>
      <c r="AI144" s="878" t="n"/>
      <c r="AJ144" s="878" t="n"/>
      <c r="AK144" s="878" t="n"/>
      <c r="AL144" s="878" t="n"/>
      <c r="AM144" s="878" t="n"/>
      <c r="AN144" s="878" t="n"/>
      <c r="AO144" s="878" t="n"/>
      <c r="AP144" s="878" t="n"/>
      <c r="AQ144" s="878" t="n"/>
      <c r="AR144" s="878" t="n"/>
      <c r="AS144" s="878" t="n"/>
      <c r="AT144" s="878" t="n"/>
      <c r="AU144" s="878" t="n"/>
      <c r="AV144" s="878" t="n"/>
      <c r="AW144" s="878" t="n"/>
      <c r="AX144" s="878" t="n"/>
      <c r="AY144" s="878" t="n"/>
      <c r="AZ144" s="878" t="n"/>
      <c r="BA144" s="878" t="n"/>
      <c r="BB144" s="878" t="n"/>
      <c r="BC144" s="878" t="n"/>
      <c r="BD144" s="878" t="n"/>
      <c r="BE144" s="878" t="n"/>
      <c r="BF144" s="878" t="n"/>
      <c r="BG144" s="878" t="n"/>
      <c r="BH144" s="878" t="n"/>
      <c r="BI144" s="878" t="n"/>
      <c r="BJ144" s="878" t="n"/>
      <c r="BK144" s="878" t="n"/>
      <c r="BL144" s="878" t="n"/>
      <c r="BM144" s="878" t="n"/>
      <c r="BN144" s="878" t="n"/>
      <c r="BO144" s="878" t="n"/>
      <c r="BP144" s="878" t="n"/>
      <c r="BQ144" s="878" t="n"/>
      <c r="BR144" s="878" t="n"/>
      <c r="BS144" s="878" t="n"/>
      <c r="BT144" s="878" t="n"/>
      <c r="BU144" s="878" t="n"/>
      <c r="BV144" s="878" t="n"/>
      <c r="BW144" s="878" t="n"/>
      <c r="BX144" s="878" t="n"/>
      <c r="BY144" s="878" t="n"/>
      <c r="BZ144" s="878" t="n"/>
      <c r="CA144" s="878" t="n"/>
      <c r="CB144" s="878" t="n"/>
      <c r="CC144" s="878" t="n"/>
      <c r="CD144" s="878" t="n"/>
      <c r="CE144" s="878" t="n"/>
      <c r="CF144" s="878" t="n"/>
      <c r="CG144" s="878" t="n"/>
      <c r="CH144" s="878" t="n"/>
      <c r="CI144" s="878" t="n"/>
      <c r="CJ144" s="878" t="n"/>
      <c r="CK144" s="878" t="n"/>
      <c r="CL144" s="878" t="n"/>
      <c r="CM144" s="878" t="n"/>
      <c r="CN144" s="878" t="n"/>
      <c r="CO144" s="878" t="n"/>
      <c r="CP144" s="878" t="n"/>
      <c r="CQ144" s="878" t="n"/>
      <c r="CR144" s="878" t="n"/>
      <c r="CS144" s="878" t="n"/>
      <c r="CT144" s="878" t="n"/>
      <c r="CU144" s="878" t="n"/>
      <c r="CV144" s="878" t="n"/>
      <c r="CW144" s="878" t="n"/>
      <c r="CX144" s="878" t="n"/>
      <c r="CY144" s="878" t="n"/>
      <c r="CZ144" s="878" t="n"/>
      <c r="DA144" s="878" t="n"/>
      <c r="DB144" s="878" t="n"/>
      <c r="DC144" s="878" t="n"/>
      <c r="DD144" s="878" t="n"/>
      <c r="DE144" s="878" t="n"/>
      <c r="DF144" s="878" t="n"/>
      <c r="DG144" s="878" t="n"/>
      <c r="DH144" s="878" t="n"/>
      <c r="DI144" s="878" t="n"/>
      <c r="DJ144" s="878" t="n"/>
      <c r="DK144" s="878" t="n"/>
      <c r="DL144" s="878" t="n"/>
      <c r="DM144" s="878" t="n"/>
      <c r="DN144" s="878" t="n"/>
      <c r="DO144" s="878" t="n"/>
      <c r="DP144" s="878" t="n"/>
      <c r="DQ144" s="878" t="n"/>
      <c r="DR144" s="878" t="n"/>
      <c r="DS144" s="878" t="n"/>
      <c r="DT144" s="878" t="n"/>
      <c r="DU144" s="878" t="n"/>
      <c r="DV144" s="878" t="n"/>
      <c r="DW144" s="878" t="n"/>
      <c r="DX144" s="878" t="n"/>
      <c r="DY144" s="878" t="n"/>
      <c r="DZ144" s="878" t="n"/>
      <c r="EA144" s="878" t="n"/>
      <c r="EB144" s="878" t="n"/>
      <c r="EC144" s="878" t="n"/>
      <c r="ED144" s="878" t="n"/>
      <c r="EE144" s="878" t="n"/>
      <c r="EF144" s="878" t="n"/>
      <c r="EG144" s="878" t="n"/>
      <c r="EH144" s="878" t="n"/>
      <c r="EI144" s="878" t="n"/>
      <c r="EJ144" s="878" t="n"/>
      <c r="EK144" s="878" t="n"/>
      <c r="EL144" s="878" t="n"/>
      <c r="EM144" s="878" t="n"/>
      <c r="EN144" s="878" t="n"/>
      <c r="EO144" s="878" t="n"/>
      <c r="EP144" s="878" t="n"/>
      <c r="EQ144" s="878" t="n"/>
      <c r="ER144" s="878" t="n"/>
      <c r="ES144" s="878" t="n"/>
      <c r="ET144" s="878" t="n"/>
      <c r="EU144" s="878" t="n"/>
      <c r="EV144" s="878" t="n"/>
      <c r="EW144" s="878" t="n"/>
      <c r="EX144" s="878" t="n"/>
      <c r="EY144" s="878" t="n"/>
      <c r="EZ144" s="878" t="n"/>
      <c r="FA144" s="878" t="n"/>
      <c r="FB144" s="878" t="n"/>
      <c r="FC144" s="878" t="n"/>
      <c r="FD144" s="878" t="n"/>
      <c r="FE144" s="878" t="n"/>
      <c r="FF144" s="878" t="n"/>
      <c r="FG144" s="878" t="n"/>
      <c r="FH144" s="878" t="n"/>
      <c r="FI144" s="878" t="n"/>
      <c r="FJ144" s="878" t="n"/>
      <c r="FK144" s="878" t="n"/>
      <c r="FL144" s="878" t="n"/>
      <c r="FM144" s="878" t="n"/>
      <c r="FN144" s="878" t="n"/>
      <c r="FO144" s="878" t="n"/>
      <c r="FP144" s="878" t="n"/>
      <c r="FQ144" s="878" t="n"/>
      <c r="FR144" s="878" t="n"/>
      <c r="FS144" s="878" t="n"/>
      <c r="FT144" s="878" t="n"/>
      <c r="FU144" s="878" t="n"/>
      <c r="FV144" s="878" t="n"/>
      <c r="FW144" s="878" t="n"/>
      <c r="FX144" s="878" t="n"/>
      <c r="FY144" s="878" t="n"/>
      <c r="FZ144" s="878" t="n"/>
      <c r="GA144" s="878" t="n"/>
      <c r="GB144" s="878" t="n"/>
      <c r="GC144" s="878" t="n"/>
      <c r="GD144" s="878" t="n"/>
      <c r="GE144" s="878" t="n"/>
      <c r="GF144" s="878" t="n"/>
    </row>
    <row r="145" customFormat="1" s="872">
      <c r="A145" s="57" t="n"/>
      <c r="B145" s="56" t="n"/>
      <c r="C145" s="55">
        <f>E145*$D$5</f>
        <v/>
      </c>
      <c r="D145" s="39" t="n"/>
      <c r="E145" s="55">
        <f>SUM(G145:GF145)</f>
        <v/>
      </c>
      <c r="M145" s="878" t="n"/>
      <c r="N145" s="878" t="n"/>
      <c r="O145" s="878" t="n"/>
      <c r="P145" s="878" t="n"/>
      <c r="Q145" s="878" t="n"/>
      <c r="R145" s="878" t="n"/>
      <c r="S145" s="878" t="n"/>
      <c r="T145" s="878" t="n"/>
      <c r="U145" s="878" t="n"/>
      <c r="V145" s="878" t="n"/>
      <c r="W145" s="878" t="n"/>
      <c r="X145" s="878" t="n"/>
      <c r="Y145" s="878" t="n"/>
      <c r="Z145" s="878" t="n"/>
      <c r="AA145" s="878" t="n"/>
      <c r="AB145" s="878" t="n"/>
      <c r="AC145" s="878" t="n"/>
      <c r="AD145" s="878" t="n"/>
      <c r="AE145" s="878" t="n"/>
      <c r="AF145" s="878" t="n"/>
      <c r="AG145" s="878" t="n"/>
      <c r="AH145" s="878" t="n"/>
      <c r="AI145" s="878" t="n"/>
      <c r="AJ145" s="878" t="n"/>
      <c r="AK145" s="878" t="n"/>
      <c r="AL145" s="878" t="n"/>
      <c r="AM145" s="878" t="n"/>
      <c r="AN145" s="878" t="n"/>
      <c r="AO145" s="878" t="n"/>
      <c r="AP145" s="878" t="n"/>
      <c r="AQ145" s="878" t="n"/>
      <c r="AR145" s="878" t="n"/>
      <c r="AS145" s="878" t="n"/>
      <c r="AT145" s="878" t="n"/>
      <c r="AU145" s="878" t="n"/>
      <c r="AV145" s="878" t="n"/>
      <c r="AW145" s="878" t="n"/>
      <c r="AX145" s="878" t="n"/>
      <c r="AY145" s="878" t="n"/>
      <c r="AZ145" s="878" t="n"/>
      <c r="BA145" s="878" t="n"/>
      <c r="BB145" s="878" t="n"/>
      <c r="BC145" s="878" t="n"/>
      <c r="BD145" s="878" t="n"/>
      <c r="BE145" s="878" t="n"/>
      <c r="BF145" s="878" t="n"/>
      <c r="BG145" s="878" t="n"/>
      <c r="BH145" s="878" t="n"/>
      <c r="BI145" s="878" t="n"/>
      <c r="BJ145" s="878" t="n"/>
      <c r="BK145" s="878" t="n"/>
      <c r="BL145" s="878" t="n"/>
      <c r="BM145" s="878" t="n"/>
      <c r="BN145" s="878" t="n"/>
      <c r="BO145" s="878" t="n"/>
      <c r="BP145" s="878" t="n"/>
      <c r="BQ145" s="878" t="n"/>
      <c r="BR145" s="878" t="n"/>
      <c r="BS145" s="878" t="n"/>
      <c r="BT145" s="878" t="n"/>
      <c r="BU145" s="878" t="n"/>
      <c r="BV145" s="878" t="n"/>
      <c r="BW145" s="878" t="n"/>
      <c r="BX145" s="878" t="n"/>
      <c r="BY145" s="878" t="n"/>
      <c r="BZ145" s="878" t="n"/>
      <c r="CA145" s="878" t="n"/>
      <c r="CB145" s="878" t="n"/>
      <c r="CC145" s="878" t="n"/>
      <c r="CD145" s="878" t="n"/>
      <c r="CE145" s="878" t="n"/>
      <c r="CF145" s="878" t="n"/>
      <c r="CG145" s="878" t="n"/>
      <c r="CH145" s="878" t="n"/>
      <c r="CI145" s="878" t="n"/>
      <c r="CJ145" s="878" t="n"/>
      <c r="CK145" s="878" t="n"/>
      <c r="CL145" s="878" t="n"/>
      <c r="CM145" s="878" t="n"/>
      <c r="CN145" s="878" t="n"/>
      <c r="CO145" s="878" t="n"/>
      <c r="CP145" s="878" t="n"/>
      <c r="CQ145" s="878" t="n"/>
      <c r="CR145" s="878" t="n"/>
      <c r="CS145" s="878" t="n"/>
      <c r="CT145" s="878" t="n"/>
      <c r="CU145" s="878" t="n"/>
      <c r="CV145" s="878" t="n"/>
      <c r="CW145" s="878" t="n"/>
      <c r="CX145" s="878" t="n"/>
      <c r="CY145" s="878" t="n"/>
      <c r="CZ145" s="878" t="n"/>
      <c r="DA145" s="878" t="n"/>
      <c r="DB145" s="878" t="n"/>
      <c r="DC145" s="878" t="n"/>
      <c r="DD145" s="878" t="n"/>
      <c r="DE145" s="878" t="n"/>
      <c r="DF145" s="878" t="n"/>
      <c r="DG145" s="878" t="n"/>
      <c r="DH145" s="878" t="n"/>
      <c r="DI145" s="878" t="n"/>
      <c r="DJ145" s="878" t="n"/>
      <c r="DK145" s="878" t="n"/>
      <c r="DL145" s="878" t="n"/>
      <c r="DM145" s="878" t="n"/>
      <c r="DN145" s="878" t="n"/>
      <c r="DO145" s="878" t="n"/>
      <c r="DP145" s="878" t="n"/>
      <c r="DQ145" s="878" t="n"/>
      <c r="DR145" s="878" t="n"/>
      <c r="DS145" s="878" t="n"/>
      <c r="DT145" s="878" t="n"/>
      <c r="DU145" s="878" t="n"/>
      <c r="DV145" s="878" t="n"/>
      <c r="DW145" s="878" t="n"/>
      <c r="DX145" s="878" t="n"/>
      <c r="DY145" s="878" t="n"/>
      <c r="DZ145" s="878" t="n"/>
      <c r="EA145" s="878" t="n"/>
      <c r="EB145" s="878" t="n"/>
      <c r="EC145" s="878" t="n"/>
      <c r="ED145" s="878" t="n"/>
      <c r="EE145" s="878" t="n"/>
      <c r="EF145" s="878" t="n"/>
      <c r="EG145" s="878" t="n"/>
      <c r="EH145" s="878" t="n"/>
      <c r="EI145" s="878" t="n"/>
      <c r="EJ145" s="878" t="n"/>
      <c r="EK145" s="878" t="n"/>
      <c r="EL145" s="878" t="n"/>
      <c r="EM145" s="878" t="n"/>
      <c r="EN145" s="878" t="n"/>
      <c r="EO145" s="878" t="n"/>
      <c r="EP145" s="878" t="n"/>
      <c r="EQ145" s="878" t="n"/>
      <c r="ER145" s="878" t="n"/>
      <c r="ES145" s="878" t="n"/>
      <c r="ET145" s="878" t="n"/>
      <c r="EU145" s="878" t="n"/>
      <c r="EV145" s="878" t="n"/>
      <c r="EW145" s="878" t="n"/>
      <c r="EX145" s="878" t="n"/>
      <c r="EY145" s="878" t="n"/>
      <c r="EZ145" s="878" t="n"/>
      <c r="FA145" s="878" t="n"/>
      <c r="FB145" s="878" t="n"/>
      <c r="FC145" s="878" t="n"/>
      <c r="FD145" s="878" t="n"/>
      <c r="FE145" s="878" t="n"/>
      <c r="FF145" s="878" t="n"/>
      <c r="FG145" s="878" t="n"/>
      <c r="FH145" s="878" t="n"/>
      <c r="FI145" s="878" t="n"/>
      <c r="FJ145" s="878" t="n"/>
      <c r="FK145" s="878" t="n"/>
      <c r="FL145" s="878" t="n"/>
      <c r="FM145" s="878" t="n"/>
      <c r="FN145" s="878" t="n"/>
      <c r="FO145" s="878" t="n"/>
      <c r="FP145" s="878" t="n"/>
      <c r="FQ145" s="878" t="n"/>
      <c r="FR145" s="878" t="n"/>
      <c r="FS145" s="878" t="n"/>
      <c r="FT145" s="878" t="n"/>
      <c r="FU145" s="878" t="n"/>
      <c r="FV145" s="878" t="n"/>
      <c r="FW145" s="878" t="n"/>
      <c r="FX145" s="878" t="n"/>
      <c r="FY145" s="878" t="n"/>
      <c r="FZ145" s="878" t="n"/>
      <c r="GA145" s="878" t="n"/>
      <c r="GB145" s="878" t="n"/>
      <c r="GC145" s="878" t="n"/>
      <c r="GD145" s="878" t="n"/>
      <c r="GE145" s="878" t="n"/>
      <c r="GF145" s="878" t="n"/>
    </row>
    <row r="146" customFormat="1" s="872">
      <c r="A146" s="57" t="n"/>
      <c r="B146" s="56" t="n"/>
      <c r="C146" s="55">
        <f>E146*$D$5</f>
        <v/>
      </c>
      <c r="D146" s="39" t="n"/>
      <c r="E146" s="55">
        <f>SUM(G146:GF146)</f>
        <v/>
      </c>
      <c r="M146" s="878" t="n"/>
      <c r="N146" s="878" t="n"/>
      <c r="O146" s="878" t="n"/>
      <c r="P146" s="878" t="n"/>
      <c r="Q146" s="878" t="n"/>
      <c r="R146" s="878" t="n"/>
      <c r="S146" s="878" t="n"/>
      <c r="T146" s="878" t="n"/>
      <c r="U146" s="878" t="n"/>
      <c r="V146" s="878" t="n"/>
      <c r="W146" s="878" t="n"/>
      <c r="X146" s="878" t="n"/>
      <c r="Y146" s="878" t="n"/>
      <c r="Z146" s="878" t="n"/>
      <c r="AA146" s="878" t="n"/>
      <c r="AB146" s="878" t="n"/>
      <c r="AC146" s="878" t="n"/>
      <c r="AD146" s="878" t="n"/>
      <c r="AE146" s="878" t="n"/>
      <c r="AF146" s="878" t="n"/>
      <c r="AG146" s="878" t="n"/>
      <c r="AH146" s="878" t="n"/>
      <c r="AI146" s="878" t="n"/>
      <c r="AJ146" s="878" t="n"/>
      <c r="AK146" s="878" t="n"/>
      <c r="AL146" s="878" t="n"/>
      <c r="AM146" s="878" t="n"/>
      <c r="AN146" s="878" t="n"/>
      <c r="AO146" s="878" t="n"/>
      <c r="AP146" s="878" t="n"/>
      <c r="AQ146" s="878" t="n"/>
      <c r="AR146" s="878" t="n"/>
      <c r="AS146" s="878" t="n"/>
      <c r="AT146" s="878" t="n"/>
      <c r="AU146" s="878" t="n"/>
      <c r="AV146" s="878" t="n"/>
      <c r="AW146" s="878" t="n"/>
      <c r="AX146" s="878" t="n"/>
      <c r="AY146" s="878" t="n"/>
      <c r="AZ146" s="878" t="n"/>
      <c r="BA146" s="878" t="n"/>
      <c r="BB146" s="878" t="n"/>
      <c r="BC146" s="878" t="n"/>
      <c r="BD146" s="878" t="n"/>
      <c r="BE146" s="878" t="n"/>
      <c r="BF146" s="878" t="n"/>
      <c r="BG146" s="878" t="n"/>
      <c r="BH146" s="878" t="n"/>
      <c r="BI146" s="878" t="n"/>
      <c r="BJ146" s="878" t="n"/>
      <c r="BK146" s="878" t="n"/>
      <c r="BL146" s="878" t="n"/>
      <c r="BM146" s="878" t="n"/>
      <c r="BN146" s="878" t="n"/>
      <c r="BO146" s="878" t="n"/>
      <c r="BP146" s="878" t="n"/>
      <c r="BQ146" s="878" t="n"/>
      <c r="BR146" s="878" t="n"/>
      <c r="BS146" s="878" t="n"/>
      <c r="BT146" s="878" t="n"/>
      <c r="BU146" s="878" t="n"/>
      <c r="BV146" s="878" t="n"/>
      <c r="BW146" s="878" t="n"/>
      <c r="BX146" s="878" t="n"/>
      <c r="BY146" s="878" t="n"/>
      <c r="BZ146" s="878" t="n"/>
      <c r="CA146" s="878" t="n"/>
      <c r="CB146" s="878" t="n"/>
      <c r="CC146" s="878" t="n"/>
      <c r="CD146" s="878" t="n"/>
      <c r="CE146" s="878" t="n"/>
      <c r="CF146" s="878" t="n"/>
      <c r="CG146" s="878" t="n"/>
      <c r="CH146" s="878" t="n"/>
      <c r="CI146" s="878" t="n"/>
      <c r="CJ146" s="878" t="n"/>
      <c r="CK146" s="878" t="n"/>
      <c r="CL146" s="878" t="n"/>
      <c r="CM146" s="878" t="n"/>
      <c r="CN146" s="878" t="n"/>
      <c r="CO146" s="878" t="n"/>
      <c r="CP146" s="878" t="n"/>
      <c r="CQ146" s="878" t="n"/>
      <c r="CR146" s="878" t="n"/>
      <c r="CS146" s="878" t="n"/>
      <c r="CT146" s="878" t="n"/>
      <c r="CU146" s="878" t="n"/>
      <c r="CV146" s="878" t="n"/>
      <c r="CW146" s="878" t="n"/>
      <c r="CX146" s="878" t="n"/>
      <c r="CY146" s="878" t="n"/>
      <c r="CZ146" s="878" t="n"/>
      <c r="DA146" s="878" t="n"/>
      <c r="DB146" s="878" t="n"/>
      <c r="DC146" s="878" t="n"/>
      <c r="DD146" s="878" t="n"/>
      <c r="DE146" s="878" t="n"/>
      <c r="DF146" s="878" t="n"/>
      <c r="DG146" s="878" t="n"/>
      <c r="DH146" s="878" t="n"/>
      <c r="DI146" s="878" t="n"/>
      <c r="DJ146" s="878" t="n"/>
      <c r="DK146" s="878" t="n"/>
      <c r="DL146" s="878" t="n"/>
      <c r="DM146" s="878" t="n"/>
      <c r="DN146" s="878" t="n"/>
      <c r="DO146" s="878" t="n"/>
      <c r="DP146" s="878" t="n"/>
      <c r="DQ146" s="878" t="n"/>
      <c r="DR146" s="878" t="n"/>
      <c r="DS146" s="878" t="n"/>
      <c r="DT146" s="878" t="n"/>
      <c r="DU146" s="878" t="n"/>
      <c r="DV146" s="878" t="n"/>
      <c r="DW146" s="878" t="n"/>
      <c r="DX146" s="878" t="n"/>
      <c r="DY146" s="878" t="n"/>
      <c r="DZ146" s="878" t="n"/>
      <c r="EA146" s="878" t="n"/>
      <c r="EB146" s="878" t="n"/>
      <c r="EC146" s="878" t="n"/>
      <c r="ED146" s="878" t="n"/>
      <c r="EE146" s="878" t="n"/>
      <c r="EF146" s="878" t="n"/>
      <c r="EG146" s="878" t="n"/>
      <c r="EH146" s="878" t="n"/>
      <c r="EI146" s="878" t="n"/>
      <c r="EJ146" s="878" t="n"/>
      <c r="EK146" s="878" t="n"/>
      <c r="EL146" s="878" t="n"/>
      <c r="EM146" s="878" t="n"/>
      <c r="EN146" s="878" t="n"/>
      <c r="EO146" s="878" t="n"/>
      <c r="EP146" s="878" t="n"/>
      <c r="EQ146" s="878" t="n"/>
      <c r="ER146" s="878" t="n"/>
      <c r="ES146" s="878" t="n"/>
      <c r="ET146" s="878" t="n"/>
      <c r="EU146" s="878" t="n"/>
      <c r="EV146" s="878" t="n"/>
      <c r="EW146" s="878" t="n"/>
      <c r="EX146" s="878" t="n"/>
      <c r="EY146" s="878" t="n"/>
      <c r="EZ146" s="878" t="n"/>
      <c r="FA146" s="878" t="n"/>
      <c r="FB146" s="878" t="n"/>
      <c r="FC146" s="878" t="n"/>
      <c r="FD146" s="878" t="n"/>
      <c r="FE146" s="878" t="n"/>
      <c r="FF146" s="878" t="n"/>
      <c r="FG146" s="878" t="n"/>
      <c r="FH146" s="878" t="n"/>
      <c r="FI146" s="878" t="n"/>
      <c r="FJ146" s="878" t="n"/>
      <c r="FK146" s="878" t="n"/>
      <c r="FL146" s="878" t="n"/>
      <c r="FM146" s="878" t="n"/>
      <c r="FN146" s="878" t="n"/>
      <c r="FO146" s="878" t="n"/>
      <c r="FP146" s="878" t="n"/>
      <c r="FQ146" s="878" t="n"/>
      <c r="FR146" s="878" t="n"/>
      <c r="FS146" s="878" t="n"/>
      <c r="FT146" s="878" t="n"/>
      <c r="FU146" s="878" t="n"/>
      <c r="FV146" s="878" t="n"/>
      <c r="FW146" s="878" t="n"/>
      <c r="FX146" s="878" t="n"/>
      <c r="FY146" s="878" t="n"/>
      <c r="FZ146" s="878" t="n"/>
      <c r="GA146" s="878" t="n"/>
      <c r="GB146" s="878" t="n"/>
      <c r="GC146" s="878" t="n"/>
      <c r="GD146" s="878" t="n"/>
      <c r="GE146" s="878" t="n"/>
      <c r="GF146" s="878" t="n"/>
    </row>
    <row r="147" customFormat="1" s="872">
      <c r="A147" s="57" t="n"/>
      <c r="B147" s="56" t="n"/>
      <c r="C147" s="55">
        <f>E147*$D$5</f>
        <v/>
      </c>
      <c r="D147" s="39" t="n"/>
      <c r="E147" s="55">
        <f>SUM(G147:GF147)</f>
        <v/>
      </c>
      <c r="M147" s="878" t="n"/>
      <c r="N147" s="878" t="n"/>
      <c r="O147" s="878" t="n"/>
      <c r="P147" s="878" t="n"/>
      <c r="Q147" s="878" t="n"/>
      <c r="R147" s="878" t="n"/>
      <c r="S147" s="878" t="n"/>
      <c r="T147" s="878" t="n"/>
      <c r="U147" s="878" t="n"/>
      <c r="V147" s="878" t="n"/>
      <c r="W147" s="878" t="n"/>
      <c r="X147" s="878" t="n"/>
      <c r="Y147" s="878" t="n"/>
      <c r="Z147" s="878" t="n"/>
      <c r="AA147" s="878" t="n"/>
      <c r="AB147" s="878" t="n"/>
      <c r="AC147" s="878" t="n"/>
      <c r="AD147" s="878" t="n"/>
      <c r="AE147" s="878" t="n"/>
      <c r="AF147" s="878" t="n"/>
      <c r="AG147" s="878" t="n"/>
      <c r="AH147" s="878" t="n"/>
      <c r="AI147" s="878" t="n"/>
      <c r="AJ147" s="878" t="n"/>
      <c r="AK147" s="878" t="n"/>
      <c r="AL147" s="878" t="n"/>
      <c r="AM147" s="878" t="n"/>
      <c r="AN147" s="878" t="n"/>
      <c r="AO147" s="878" t="n"/>
      <c r="AP147" s="878" t="n"/>
      <c r="AQ147" s="878" t="n"/>
      <c r="AR147" s="878" t="n"/>
      <c r="AS147" s="878" t="n"/>
      <c r="AT147" s="878" t="n"/>
      <c r="AU147" s="878" t="n"/>
      <c r="AV147" s="878" t="n"/>
      <c r="AW147" s="878" t="n"/>
      <c r="AX147" s="878" t="n"/>
      <c r="AY147" s="878" t="n"/>
      <c r="AZ147" s="878" t="n"/>
      <c r="BA147" s="878" t="n"/>
      <c r="BB147" s="878" t="n"/>
      <c r="BC147" s="878" t="n"/>
      <c r="BD147" s="878" t="n"/>
      <c r="BE147" s="878" t="n"/>
      <c r="BF147" s="878" t="n"/>
      <c r="BG147" s="878" t="n"/>
      <c r="BH147" s="878" t="n"/>
      <c r="BI147" s="878" t="n"/>
      <c r="BJ147" s="878" t="n"/>
      <c r="BK147" s="878" t="n"/>
      <c r="BL147" s="878" t="n"/>
      <c r="BM147" s="878" t="n"/>
      <c r="BN147" s="878" t="n"/>
      <c r="BO147" s="878" t="n"/>
      <c r="BP147" s="878" t="n"/>
      <c r="BQ147" s="878" t="n"/>
      <c r="BR147" s="878" t="n"/>
      <c r="BS147" s="878" t="n"/>
      <c r="BT147" s="878" t="n"/>
      <c r="BU147" s="878" t="n"/>
      <c r="BV147" s="878" t="n"/>
      <c r="BW147" s="878" t="n"/>
      <c r="BX147" s="878" t="n"/>
      <c r="BY147" s="878" t="n"/>
      <c r="BZ147" s="878" t="n"/>
      <c r="CA147" s="878" t="n"/>
      <c r="CB147" s="878" t="n"/>
      <c r="CC147" s="878" t="n"/>
      <c r="CD147" s="878" t="n"/>
      <c r="CE147" s="878" t="n"/>
      <c r="CF147" s="878" t="n"/>
      <c r="CG147" s="878" t="n"/>
      <c r="CH147" s="878" t="n"/>
      <c r="CI147" s="878" t="n"/>
      <c r="CJ147" s="878" t="n"/>
      <c r="CK147" s="878" t="n"/>
      <c r="CL147" s="878" t="n"/>
      <c r="CM147" s="878" t="n"/>
      <c r="CN147" s="878" t="n"/>
      <c r="CO147" s="878" t="n"/>
      <c r="CP147" s="878" t="n"/>
      <c r="CQ147" s="878" t="n"/>
      <c r="CR147" s="878" t="n"/>
      <c r="CS147" s="878" t="n"/>
      <c r="CT147" s="878" t="n"/>
      <c r="CU147" s="878" t="n"/>
      <c r="CV147" s="878" t="n"/>
      <c r="CW147" s="878" t="n"/>
      <c r="CX147" s="878" t="n"/>
      <c r="CY147" s="878" t="n"/>
      <c r="CZ147" s="878" t="n"/>
      <c r="DA147" s="878" t="n"/>
      <c r="DB147" s="878" t="n"/>
      <c r="DC147" s="878" t="n"/>
      <c r="DD147" s="878" t="n"/>
      <c r="DE147" s="878" t="n"/>
      <c r="DF147" s="878" t="n"/>
      <c r="DG147" s="878" t="n"/>
      <c r="DH147" s="878" t="n"/>
      <c r="DI147" s="878" t="n"/>
      <c r="DJ147" s="878" t="n"/>
      <c r="DK147" s="878" t="n"/>
      <c r="DL147" s="878" t="n"/>
      <c r="DM147" s="878" t="n"/>
      <c r="DN147" s="878" t="n"/>
      <c r="DO147" s="878" t="n"/>
      <c r="DP147" s="878" t="n"/>
      <c r="DQ147" s="878" t="n"/>
      <c r="DR147" s="878" t="n"/>
      <c r="DS147" s="878" t="n"/>
      <c r="DT147" s="878" t="n"/>
      <c r="DU147" s="878" t="n"/>
      <c r="DV147" s="878" t="n"/>
      <c r="DW147" s="878" t="n"/>
      <c r="DX147" s="878" t="n"/>
      <c r="DY147" s="878" t="n"/>
      <c r="DZ147" s="878" t="n"/>
      <c r="EA147" s="878" t="n"/>
      <c r="EB147" s="878" t="n"/>
      <c r="EC147" s="878" t="n"/>
      <c r="ED147" s="878" t="n"/>
      <c r="EE147" s="878" t="n"/>
      <c r="EF147" s="878" t="n"/>
      <c r="EG147" s="878" t="n"/>
      <c r="EH147" s="878" t="n"/>
      <c r="EI147" s="878" t="n"/>
      <c r="EJ147" s="878" t="n"/>
      <c r="EK147" s="878" t="n"/>
      <c r="EL147" s="878" t="n"/>
      <c r="EM147" s="878" t="n"/>
      <c r="EN147" s="878" t="n"/>
      <c r="EO147" s="878" t="n"/>
      <c r="EP147" s="878" t="n"/>
      <c r="EQ147" s="878" t="n"/>
      <c r="ER147" s="878" t="n"/>
      <c r="ES147" s="878" t="n"/>
      <c r="ET147" s="878" t="n"/>
      <c r="EU147" s="878" t="n"/>
      <c r="EV147" s="878" t="n"/>
      <c r="EW147" s="878" t="n"/>
      <c r="EX147" s="878" t="n"/>
      <c r="EY147" s="878" t="n"/>
      <c r="EZ147" s="878" t="n"/>
      <c r="FA147" s="878" t="n"/>
      <c r="FB147" s="878" t="n"/>
      <c r="FC147" s="878" t="n"/>
      <c r="FD147" s="878" t="n"/>
      <c r="FE147" s="878" t="n"/>
      <c r="FF147" s="878" t="n"/>
      <c r="FG147" s="878" t="n"/>
      <c r="FH147" s="878" t="n"/>
      <c r="FI147" s="878" t="n"/>
      <c r="FJ147" s="878" t="n"/>
      <c r="FK147" s="878" t="n"/>
      <c r="FL147" s="878" t="n"/>
      <c r="FM147" s="878" t="n"/>
      <c r="FN147" s="878" t="n"/>
      <c r="FO147" s="878" t="n"/>
      <c r="FP147" s="878" t="n"/>
      <c r="FQ147" s="878" t="n"/>
      <c r="FR147" s="878" t="n"/>
      <c r="FS147" s="878" t="n"/>
      <c r="FT147" s="878" t="n"/>
      <c r="FU147" s="878" t="n"/>
      <c r="FV147" s="878" t="n"/>
      <c r="FW147" s="878" t="n"/>
      <c r="FX147" s="878" t="n"/>
      <c r="FY147" s="878" t="n"/>
      <c r="FZ147" s="878" t="n"/>
      <c r="GA147" s="878" t="n"/>
      <c r="GB147" s="878" t="n"/>
      <c r="GC147" s="878" t="n"/>
      <c r="GD147" s="878" t="n"/>
      <c r="GE147" s="878" t="n"/>
      <c r="GF147" s="878" t="n"/>
    </row>
    <row r="148" customFormat="1" s="872">
      <c r="A148" s="57" t="n"/>
      <c r="B148" s="56" t="n"/>
      <c r="C148" s="55">
        <f>E148*$D$5</f>
        <v/>
      </c>
      <c r="D148" s="39" t="n"/>
      <c r="E148" s="55">
        <f>SUM(G148:GF148)</f>
        <v/>
      </c>
      <c r="M148" s="878" t="n"/>
      <c r="N148" s="878" t="n"/>
      <c r="O148" s="878" t="n"/>
      <c r="P148" s="878" t="n"/>
      <c r="Q148" s="878" t="n"/>
      <c r="R148" s="878" t="n"/>
      <c r="S148" s="878" t="n"/>
      <c r="T148" s="878" t="n"/>
      <c r="U148" s="878" t="n"/>
      <c r="V148" s="878" t="n"/>
      <c r="W148" s="878" t="n"/>
      <c r="X148" s="878" t="n"/>
      <c r="Y148" s="878" t="n"/>
      <c r="Z148" s="878" t="n"/>
      <c r="AA148" s="878" t="n"/>
      <c r="AB148" s="878" t="n"/>
      <c r="AC148" s="878" t="n"/>
      <c r="AD148" s="878" t="n"/>
      <c r="AE148" s="878" t="n"/>
      <c r="AF148" s="878" t="n"/>
      <c r="AG148" s="878" t="n"/>
      <c r="AH148" s="878" t="n"/>
      <c r="AI148" s="878" t="n"/>
      <c r="AJ148" s="878" t="n"/>
      <c r="AK148" s="878" t="n"/>
      <c r="AL148" s="878" t="n"/>
      <c r="AM148" s="878" t="n"/>
      <c r="AN148" s="878" t="n"/>
      <c r="AO148" s="878" t="n"/>
      <c r="AP148" s="878" t="n"/>
      <c r="AQ148" s="878" t="n"/>
      <c r="AR148" s="878" t="n"/>
      <c r="AS148" s="878" t="n"/>
      <c r="AT148" s="878" t="n"/>
      <c r="AU148" s="878" t="n"/>
      <c r="AV148" s="878" t="n"/>
      <c r="AW148" s="878" t="n"/>
      <c r="AX148" s="878" t="n"/>
      <c r="AY148" s="878" t="n"/>
      <c r="AZ148" s="878" t="n"/>
      <c r="BA148" s="878" t="n"/>
      <c r="BB148" s="878" t="n"/>
      <c r="BC148" s="878" t="n"/>
      <c r="BD148" s="878" t="n"/>
      <c r="BE148" s="878" t="n"/>
      <c r="BF148" s="878" t="n"/>
      <c r="BG148" s="878" t="n"/>
      <c r="BH148" s="878" t="n"/>
      <c r="BI148" s="878" t="n"/>
      <c r="BJ148" s="878" t="n"/>
      <c r="BK148" s="878" t="n"/>
      <c r="BL148" s="878" t="n"/>
      <c r="BM148" s="878" t="n"/>
      <c r="BN148" s="878" t="n"/>
      <c r="BO148" s="878" t="n"/>
      <c r="BP148" s="878" t="n"/>
      <c r="BQ148" s="878" t="n"/>
      <c r="BR148" s="878" t="n"/>
      <c r="BS148" s="878" t="n"/>
      <c r="BT148" s="878" t="n"/>
      <c r="BU148" s="878" t="n"/>
      <c r="BV148" s="878" t="n"/>
      <c r="BW148" s="878" t="n"/>
      <c r="BX148" s="878" t="n"/>
      <c r="BY148" s="878" t="n"/>
      <c r="BZ148" s="878" t="n"/>
      <c r="CA148" s="878" t="n"/>
      <c r="CB148" s="878" t="n"/>
      <c r="CC148" s="878" t="n"/>
      <c r="CD148" s="878" t="n"/>
      <c r="CE148" s="878" t="n"/>
      <c r="CF148" s="878" t="n"/>
      <c r="CG148" s="878" t="n"/>
      <c r="CH148" s="878" t="n"/>
      <c r="CI148" s="878" t="n"/>
      <c r="CJ148" s="878" t="n"/>
      <c r="CK148" s="878" t="n"/>
      <c r="CL148" s="878" t="n"/>
      <c r="CM148" s="878" t="n"/>
      <c r="CN148" s="878" t="n"/>
      <c r="CO148" s="878" t="n"/>
      <c r="CP148" s="878" t="n"/>
      <c r="CQ148" s="878" t="n"/>
      <c r="CR148" s="878" t="n"/>
      <c r="CS148" s="878" t="n"/>
      <c r="CT148" s="878" t="n"/>
      <c r="CU148" s="878" t="n"/>
      <c r="CV148" s="878" t="n"/>
      <c r="CW148" s="878" t="n"/>
      <c r="CX148" s="878" t="n"/>
      <c r="CY148" s="878" t="n"/>
      <c r="CZ148" s="878" t="n"/>
      <c r="DA148" s="878" t="n"/>
      <c r="DB148" s="878" t="n"/>
      <c r="DC148" s="878" t="n"/>
      <c r="DD148" s="878" t="n"/>
      <c r="DE148" s="878" t="n"/>
      <c r="DF148" s="878" t="n"/>
      <c r="DG148" s="878" t="n"/>
      <c r="DH148" s="878" t="n"/>
      <c r="DI148" s="878" t="n"/>
      <c r="DJ148" s="878" t="n"/>
      <c r="DK148" s="878" t="n"/>
      <c r="DL148" s="878" t="n"/>
      <c r="DM148" s="878" t="n"/>
      <c r="DN148" s="878" t="n"/>
      <c r="DO148" s="878" t="n"/>
      <c r="DP148" s="878" t="n"/>
      <c r="DQ148" s="878" t="n"/>
      <c r="DR148" s="878" t="n"/>
      <c r="DS148" s="878" t="n"/>
      <c r="DT148" s="878" t="n"/>
      <c r="DU148" s="878" t="n"/>
      <c r="DV148" s="878" t="n"/>
      <c r="DW148" s="878" t="n"/>
      <c r="DX148" s="878" t="n"/>
      <c r="DY148" s="878" t="n"/>
      <c r="DZ148" s="878" t="n"/>
      <c r="EA148" s="878" t="n"/>
      <c r="EB148" s="878" t="n"/>
      <c r="EC148" s="878" t="n"/>
      <c r="ED148" s="878" t="n"/>
      <c r="EE148" s="878" t="n"/>
      <c r="EF148" s="878" t="n"/>
      <c r="EG148" s="878" t="n"/>
      <c r="EH148" s="878" t="n"/>
      <c r="EI148" s="878" t="n"/>
      <c r="EJ148" s="878" t="n"/>
      <c r="EK148" s="878" t="n"/>
      <c r="EL148" s="878" t="n"/>
      <c r="EM148" s="878" t="n"/>
      <c r="EN148" s="878" t="n"/>
      <c r="EO148" s="878" t="n"/>
      <c r="EP148" s="878" t="n"/>
      <c r="EQ148" s="878" t="n"/>
      <c r="ER148" s="878" t="n"/>
      <c r="ES148" s="878" t="n"/>
      <c r="ET148" s="878" t="n"/>
      <c r="EU148" s="878" t="n"/>
      <c r="EV148" s="878" t="n"/>
      <c r="EW148" s="878" t="n"/>
      <c r="EX148" s="878" t="n"/>
      <c r="EY148" s="878" t="n"/>
      <c r="EZ148" s="878" t="n"/>
      <c r="FA148" s="878" t="n"/>
      <c r="FB148" s="878" t="n"/>
      <c r="FC148" s="878" t="n"/>
      <c r="FD148" s="878" t="n"/>
      <c r="FE148" s="878" t="n"/>
      <c r="FF148" s="878" t="n"/>
      <c r="FG148" s="878" t="n"/>
      <c r="FH148" s="878" t="n"/>
      <c r="FI148" s="878" t="n"/>
      <c r="FJ148" s="878" t="n"/>
      <c r="FK148" s="878" t="n"/>
      <c r="FL148" s="878" t="n"/>
      <c r="FM148" s="878" t="n"/>
      <c r="FN148" s="878" t="n"/>
      <c r="FO148" s="878" t="n"/>
      <c r="FP148" s="878" t="n"/>
      <c r="FQ148" s="878" t="n"/>
      <c r="FR148" s="878" t="n"/>
      <c r="FS148" s="878" t="n"/>
      <c r="FT148" s="878" t="n"/>
      <c r="FU148" s="878" t="n"/>
      <c r="FV148" s="878" t="n"/>
      <c r="FW148" s="878" t="n"/>
      <c r="FX148" s="878" t="n"/>
      <c r="FY148" s="878" t="n"/>
      <c r="FZ148" s="878" t="n"/>
      <c r="GA148" s="878" t="n"/>
      <c r="GB148" s="878" t="n"/>
      <c r="GC148" s="878" t="n"/>
      <c r="GD148" s="878" t="n"/>
      <c r="GE148" s="878" t="n"/>
      <c r="GF148" s="878" t="n"/>
    </row>
    <row r="149" customFormat="1" s="872">
      <c r="A149" s="57" t="n"/>
      <c r="B149" s="56" t="n"/>
      <c r="C149" s="55">
        <f>E149*$D$5</f>
        <v/>
      </c>
      <c r="D149" s="39" t="n"/>
      <c r="E149" s="55">
        <f>SUM(G149:GF149)</f>
        <v/>
      </c>
      <c r="M149" s="878" t="n"/>
      <c r="N149" s="878" t="n"/>
      <c r="O149" s="878" t="n"/>
      <c r="P149" s="878" t="n"/>
      <c r="Q149" s="878" t="n"/>
      <c r="R149" s="878" t="n"/>
      <c r="S149" s="878" t="n"/>
      <c r="T149" s="878" t="n"/>
      <c r="U149" s="878" t="n"/>
      <c r="V149" s="878" t="n"/>
      <c r="W149" s="878" t="n"/>
      <c r="X149" s="878" t="n"/>
      <c r="Y149" s="878" t="n"/>
      <c r="Z149" s="878" t="n"/>
      <c r="AA149" s="878" t="n"/>
      <c r="AB149" s="878" t="n"/>
      <c r="AC149" s="878" t="n"/>
      <c r="AD149" s="878" t="n"/>
      <c r="AE149" s="878" t="n"/>
      <c r="AF149" s="878" t="n"/>
      <c r="AG149" s="878" t="n"/>
      <c r="AH149" s="878" t="n"/>
      <c r="AI149" s="878" t="n"/>
      <c r="AJ149" s="878" t="n"/>
      <c r="AK149" s="878" t="n"/>
      <c r="AL149" s="878" t="n"/>
      <c r="AM149" s="878" t="n"/>
      <c r="AN149" s="878" t="n"/>
      <c r="AO149" s="878" t="n"/>
      <c r="AP149" s="878" t="n"/>
      <c r="AQ149" s="878" t="n"/>
      <c r="AR149" s="878" t="n"/>
      <c r="AS149" s="878" t="n"/>
      <c r="AT149" s="878" t="n"/>
      <c r="AU149" s="878" t="n"/>
      <c r="AV149" s="878" t="n"/>
      <c r="AW149" s="878" t="n"/>
      <c r="AX149" s="878" t="n"/>
      <c r="AY149" s="878" t="n"/>
      <c r="AZ149" s="878" t="n"/>
      <c r="BA149" s="878" t="n"/>
      <c r="BB149" s="878" t="n"/>
      <c r="BC149" s="878" t="n"/>
      <c r="BD149" s="878" t="n"/>
      <c r="BE149" s="878" t="n"/>
      <c r="BF149" s="878" t="n"/>
      <c r="BG149" s="878" t="n"/>
      <c r="BH149" s="878" t="n"/>
      <c r="BI149" s="878" t="n"/>
      <c r="BJ149" s="878" t="n"/>
      <c r="BK149" s="878" t="n"/>
      <c r="BL149" s="878" t="n"/>
      <c r="BM149" s="878" t="n"/>
      <c r="BN149" s="878" t="n"/>
      <c r="BO149" s="878" t="n"/>
      <c r="BP149" s="878" t="n"/>
      <c r="BQ149" s="878" t="n"/>
      <c r="BR149" s="878" t="n"/>
      <c r="BS149" s="878" t="n"/>
      <c r="BT149" s="878" t="n"/>
      <c r="BU149" s="878" t="n"/>
      <c r="BV149" s="878" t="n"/>
      <c r="BW149" s="878" t="n"/>
      <c r="BX149" s="878" t="n"/>
      <c r="BY149" s="878" t="n"/>
      <c r="BZ149" s="878" t="n"/>
      <c r="CA149" s="878" t="n"/>
      <c r="CB149" s="878" t="n"/>
      <c r="CC149" s="878" t="n"/>
      <c r="CD149" s="878" t="n"/>
      <c r="CE149" s="878" t="n"/>
      <c r="CF149" s="878" t="n"/>
      <c r="CG149" s="878" t="n"/>
      <c r="CH149" s="878" t="n"/>
      <c r="CI149" s="878" t="n"/>
      <c r="CJ149" s="878" t="n"/>
      <c r="CK149" s="878" t="n"/>
      <c r="CL149" s="878" t="n"/>
      <c r="CM149" s="878" t="n"/>
      <c r="CN149" s="878" t="n"/>
      <c r="CO149" s="878" t="n"/>
      <c r="CP149" s="878" t="n"/>
      <c r="CQ149" s="878" t="n"/>
      <c r="CR149" s="878" t="n"/>
      <c r="CS149" s="878" t="n"/>
      <c r="CT149" s="878" t="n"/>
      <c r="CU149" s="878" t="n"/>
      <c r="CV149" s="878" t="n"/>
      <c r="CW149" s="878" t="n"/>
      <c r="CX149" s="878" t="n"/>
      <c r="CY149" s="878" t="n"/>
      <c r="CZ149" s="878" t="n"/>
      <c r="DA149" s="878" t="n"/>
      <c r="DB149" s="878" t="n"/>
      <c r="DC149" s="878" t="n"/>
      <c r="DD149" s="878" t="n"/>
      <c r="DE149" s="878" t="n"/>
      <c r="DF149" s="878" t="n"/>
      <c r="DG149" s="878" t="n"/>
      <c r="DH149" s="878" t="n"/>
      <c r="DI149" s="878" t="n"/>
      <c r="DJ149" s="878" t="n"/>
      <c r="DK149" s="878" t="n"/>
      <c r="DL149" s="878" t="n"/>
      <c r="DM149" s="878" t="n"/>
      <c r="DN149" s="878" t="n"/>
      <c r="DO149" s="878" t="n"/>
      <c r="DP149" s="878" t="n"/>
      <c r="DQ149" s="878" t="n"/>
      <c r="DR149" s="878" t="n"/>
      <c r="DS149" s="878" t="n"/>
      <c r="DT149" s="878" t="n"/>
      <c r="DU149" s="878" t="n"/>
      <c r="DV149" s="878" t="n"/>
      <c r="DW149" s="878" t="n"/>
      <c r="DX149" s="878" t="n"/>
      <c r="DY149" s="878" t="n"/>
      <c r="DZ149" s="878" t="n"/>
      <c r="EA149" s="878" t="n"/>
      <c r="EB149" s="878" t="n"/>
      <c r="EC149" s="878" t="n"/>
      <c r="ED149" s="878" t="n"/>
      <c r="EE149" s="878" t="n"/>
      <c r="EF149" s="878" t="n"/>
      <c r="EG149" s="878" t="n"/>
      <c r="EH149" s="878" t="n"/>
      <c r="EI149" s="878" t="n"/>
      <c r="EJ149" s="878" t="n"/>
      <c r="EK149" s="878" t="n"/>
      <c r="EL149" s="878" t="n"/>
      <c r="EM149" s="878" t="n"/>
      <c r="EN149" s="878" t="n"/>
      <c r="EO149" s="878" t="n"/>
      <c r="EP149" s="878" t="n"/>
      <c r="EQ149" s="878" t="n"/>
      <c r="ER149" s="878" t="n"/>
      <c r="ES149" s="878" t="n"/>
      <c r="ET149" s="878" t="n"/>
      <c r="EU149" s="878" t="n"/>
      <c r="EV149" s="878" t="n"/>
      <c r="EW149" s="878" t="n"/>
      <c r="EX149" s="878" t="n"/>
      <c r="EY149" s="878" t="n"/>
      <c r="EZ149" s="878" t="n"/>
      <c r="FA149" s="878" t="n"/>
      <c r="FB149" s="878" t="n"/>
      <c r="FC149" s="878" t="n"/>
      <c r="FD149" s="878" t="n"/>
      <c r="FE149" s="878" t="n"/>
      <c r="FF149" s="878" t="n"/>
      <c r="FG149" s="878" t="n"/>
      <c r="FH149" s="878" t="n"/>
      <c r="FI149" s="878" t="n"/>
      <c r="FJ149" s="878" t="n"/>
      <c r="FK149" s="878" t="n"/>
      <c r="FL149" s="878" t="n"/>
      <c r="FM149" s="878" t="n"/>
      <c r="FN149" s="878" t="n"/>
      <c r="FO149" s="878" t="n"/>
      <c r="FP149" s="878" t="n"/>
      <c r="FQ149" s="878" t="n"/>
      <c r="FR149" s="878" t="n"/>
      <c r="FS149" s="878" t="n"/>
      <c r="FT149" s="878" t="n"/>
      <c r="FU149" s="878" t="n"/>
      <c r="FV149" s="878" t="n"/>
      <c r="FW149" s="878" t="n"/>
      <c r="FX149" s="878" t="n"/>
      <c r="FY149" s="878" t="n"/>
      <c r="FZ149" s="878" t="n"/>
      <c r="GA149" s="878" t="n"/>
      <c r="GB149" s="878" t="n"/>
      <c r="GC149" s="878" t="n"/>
      <c r="GD149" s="878" t="n"/>
      <c r="GE149" s="878" t="n"/>
      <c r="GF149" s="878" t="n"/>
    </row>
    <row r="150" customFormat="1" s="872">
      <c r="A150" s="57" t="n"/>
      <c r="B150" s="56" t="n"/>
      <c r="C150" s="55">
        <f>E150*$D$5</f>
        <v/>
      </c>
      <c r="D150" s="39" t="n"/>
      <c r="E150" s="55">
        <f>SUM(G150:GF150)</f>
        <v/>
      </c>
      <c r="M150" s="878" t="n"/>
      <c r="N150" s="878" t="n"/>
      <c r="O150" s="878" t="n"/>
      <c r="P150" s="878" t="n"/>
      <c r="Q150" s="878" t="n"/>
      <c r="R150" s="878" t="n"/>
      <c r="S150" s="878" t="n"/>
      <c r="T150" s="878" t="n"/>
      <c r="U150" s="878" t="n"/>
      <c r="V150" s="878" t="n"/>
      <c r="W150" s="878" t="n"/>
      <c r="X150" s="878" t="n"/>
      <c r="Y150" s="878" t="n"/>
      <c r="Z150" s="878" t="n"/>
      <c r="AA150" s="878" t="n"/>
      <c r="AB150" s="878" t="n"/>
      <c r="AC150" s="878" t="n"/>
      <c r="AD150" s="878" t="n"/>
      <c r="AE150" s="878" t="n"/>
      <c r="AF150" s="878" t="n"/>
      <c r="AG150" s="878" t="n"/>
      <c r="AH150" s="878" t="n"/>
      <c r="AI150" s="878" t="n"/>
      <c r="AJ150" s="878" t="n"/>
      <c r="AK150" s="878" t="n"/>
      <c r="AL150" s="878" t="n"/>
      <c r="AM150" s="878" t="n"/>
      <c r="AN150" s="878" t="n"/>
      <c r="AO150" s="878" t="n"/>
      <c r="AP150" s="878" t="n"/>
      <c r="AQ150" s="878" t="n"/>
      <c r="AR150" s="878" t="n"/>
      <c r="AS150" s="878" t="n"/>
      <c r="AT150" s="878" t="n"/>
      <c r="AU150" s="878" t="n"/>
      <c r="AV150" s="878" t="n"/>
      <c r="AW150" s="878" t="n"/>
      <c r="AX150" s="878" t="n"/>
      <c r="AY150" s="878" t="n"/>
      <c r="AZ150" s="878" t="n"/>
      <c r="BA150" s="878" t="n"/>
      <c r="BB150" s="878" t="n"/>
      <c r="BC150" s="878" t="n"/>
      <c r="BD150" s="878" t="n"/>
      <c r="BE150" s="878" t="n"/>
      <c r="BF150" s="878" t="n"/>
      <c r="BG150" s="878" t="n"/>
      <c r="BH150" s="878" t="n"/>
      <c r="BI150" s="878" t="n"/>
      <c r="BJ150" s="878" t="n"/>
      <c r="BK150" s="878" t="n"/>
      <c r="BL150" s="878" t="n"/>
      <c r="BM150" s="878" t="n"/>
      <c r="BN150" s="878" t="n"/>
      <c r="BO150" s="878" t="n"/>
      <c r="BP150" s="878" t="n"/>
      <c r="BQ150" s="878" t="n"/>
      <c r="BR150" s="878" t="n"/>
      <c r="BS150" s="878" t="n"/>
      <c r="BT150" s="878" t="n"/>
      <c r="BU150" s="878" t="n"/>
      <c r="BV150" s="878" t="n"/>
      <c r="BW150" s="878" t="n"/>
      <c r="BX150" s="878" t="n"/>
      <c r="BY150" s="878" t="n"/>
      <c r="BZ150" s="878" t="n"/>
      <c r="CA150" s="878" t="n"/>
      <c r="CB150" s="878" t="n"/>
      <c r="CC150" s="878" t="n"/>
      <c r="CD150" s="878" t="n"/>
      <c r="CE150" s="878" t="n"/>
      <c r="CF150" s="878" t="n"/>
      <c r="CG150" s="878" t="n"/>
      <c r="CH150" s="878" t="n"/>
      <c r="CI150" s="878" t="n"/>
      <c r="CJ150" s="878" t="n"/>
      <c r="CK150" s="878" t="n"/>
      <c r="CL150" s="878" t="n"/>
      <c r="CM150" s="878" t="n"/>
      <c r="CN150" s="878" t="n"/>
      <c r="CO150" s="878" t="n"/>
      <c r="CP150" s="878" t="n"/>
      <c r="CQ150" s="878" t="n"/>
      <c r="CR150" s="878" t="n"/>
      <c r="CS150" s="878" t="n"/>
      <c r="CT150" s="878" t="n"/>
      <c r="CU150" s="878" t="n"/>
      <c r="CV150" s="878" t="n"/>
      <c r="CW150" s="878" t="n"/>
      <c r="CX150" s="878" t="n"/>
      <c r="CY150" s="878" t="n"/>
      <c r="CZ150" s="878" t="n"/>
      <c r="DA150" s="878" t="n"/>
      <c r="DB150" s="878" t="n"/>
      <c r="DC150" s="878" t="n"/>
      <c r="DD150" s="878" t="n"/>
      <c r="DE150" s="878" t="n"/>
      <c r="DF150" s="878" t="n"/>
      <c r="DG150" s="878" t="n"/>
      <c r="DH150" s="878" t="n"/>
      <c r="DI150" s="878" t="n"/>
      <c r="DJ150" s="878" t="n"/>
      <c r="DK150" s="878" t="n"/>
      <c r="DL150" s="878" t="n"/>
      <c r="DM150" s="878" t="n"/>
      <c r="DN150" s="878" t="n"/>
      <c r="DO150" s="878" t="n"/>
      <c r="DP150" s="878" t="n"/>
      <c r="DQ150" s="878" t="n"/>
      <c r="DR150" s="878" t="n"/>
      <c r="DS150" s="878" t="n"/>
      <c r="DT150" s="878" t="n"/>
      <c r="DU150" s="878" t="n"/>
      <c r="DV150" s="878" t="n"/>
      <c r="DW150" s="878" t="n"/>
      <c r="DX150" s="878" t="n"/>
      <c r="DY150" s="878" t="n"/>
      <c r="DZ150" s="878" t="n"/>
      <c r="EA150" s="878" t="n"/>
      <c r="EB150" s="878" t="n"/>
      <c r="EC150" s="878" t="n"/>
      <c r="ED150" s="878" t="n"/>
      <c r="EE150" s="878" t="n"/>
      <c r="EF150" s="878" t="n"/>
      <c r="EG150" s="878" t="n"/>
      <c r="EH150" s="878" t="n"/>
      <c r="EI150" s="878" t="n"/>
      <c r="EJ150" s="878" t="n"/>
      <c r="EK150" s="878" t="n"/>
      <c r="EL150" s="878" t="n"/>
      <c r="EM150" s="878" t="n"/>
      <c r="EN150" s="878" t="n"/>
      <c r="EO150" s="878" t="n"/>
      <c r="EP150" s="878" t="n"/>
      <c r="EQ150" s="878" t="n"/>
      <c r="ER150" s="878" t="n"/>
      <c r="ES150" s="878" t="n"/>
      <c r="ET150" s="878" t="n"/>
      <c r="EU150" s="878" t="n"/>
      <c r="EV150" s="878" t="n"/>
      <c r="EW150" s="878" t="n"/>
      <c r="EX150" s="878" t="n"/>
      <c r="EY150" s="878" t="n"/>
      <c r="EZ150" s="878" t="n"/>
      <c r="FA150" s="878" t="n"/>
      <c r="FB150" s="878" t="n"/>
      <c r="FC150" s="878" t="n"/>
      <c r="FD150" s="878" t="n"/>
      <c r="FE150" s="878" t="n"/>
      <c r="FF150" s="878" t="n"/>
      <c r="FG150" s="878" t="n"/>
      <c r="FH150" s="878" t="n"/>
      <c r="FI150" s="878" t="n"/>
      <c r="FJ150" s="878" t="n"/>
      <c r="FK150" s="878" t="n"/>
      <c r="FL150" s="878" t="n"/>
      <c r="FM150" s="878" t="n"/>
      <c r="FN150" s="878" t="n"/>
      <c r="FO150" s="878" t="n"/>
      <c r="FP150" s="878" t="n"/>
      <c r="FQ150" s="878" t="n"/>
      <c r="FR150" s="878" t="n"/>
      <c r="FS150" s="878" t="n"/>
      <c r="FT150" s="878" t="n"/>
      <c r="FU150" s="878" t="n"/>
      <c r="FV150" s="878" t="n"/>
      <c r="FW150" s="878" t="n"/>
      <c r="FX150" s="878" t="n"/>
      <c r="FY150" s="878" t="n"/>
      <c r="FZ150" s="878" t="n"/>
      <c r="GA150" s="878" t="n"/>
      <c r="GB150" s="878" t="n"/>
      <c r="GC150" s="878" t="n"/>
      <c r="GD150" s="878" t="n"/>
      <c r="GE150" s="878" t="n"/>
      <c r="GF150" s="878" t="n"/>
    </row>
    <row r="151" customFormat="1" s="872">
      <c r="A151" s="57" t="n"/>
      <c r="B151" s="56" t="n"/>
      <c r="C151" s="55">
        <f>E151*$D$5</f>
        <v/>
      </c>
      <c r="D151" s="39" t="n"/>
      <c r="E151" s="55">
        <f>SUM(G151:GF151)</f>
        <v/>
      </c>
      <c r="M151" s="878" t="n"/>
      <c r="N151" s="878" t="n"/>
      <c r="O151" s="878" t="n"/>
      <c r="P151" s="878" t="n"/>
      <c r="Q151" s="878" t="n"/>
      <c r="R151" s="878" t="n"/>
      <c r="S151" s="878" t="n"/>
      <c r="T151" s="878" t="n"/>
      <c r="U151" s="878" t="n"/>
      <c r="V151" s="878" t="n"/>
      <c r="W151" s="878" t="n"/>
      <c r="X151" s="878" t="n"/>
      <c r="Y151" s="878" t="n"/>
      <c r="Z151" s="878" t="n"/>
      <c r="AA151" s="878" t="n"/>
      <c r="AB151" s="878" t="n"/>
      <c r="AC151" s="878" t="n"/>
      <c r="AD151" s="878" t="n"/>
      <c r="AE151" s="878" t="n"/>
      <c r="AF151" s="878" t="n"/>
      <c r="AG151" s="878" t="n"/>
      <c r="AH151" s="878" t="n"/>
      <c r="AI151" s="878" t="n"/>
      <c r="AJ151" s="878" t="n"/>
      <c r="AK151" s="878" t="n"/>
      <c r="AL151" s="878" t="n"/>
      <c r="AM151" s="878" t="n"/>
      <c r="AN151" s="878" t="n"/>
      <c r="AO151" s="878" t="n"/>
      <c r="AP151" s="878" t="n"/>
      <c r="AQ151" s="878" t="n"/>
      <c r="AR151" s="878" t="n"/>
      <c r="AS151" s="878" t="n"/>
      <c r="AT151" s="878" t="n"/>
      <c r="AU151" s="878" t="n"/>
      <c r="AV151" s="878" t="n"/>
      <c r="AW151" s="878" t="n"/>
      <c r="AX151" s="878" t="n"/>
      <c r="AY151" s="878" t="n"/>
      <c r="AZ151" s="878" t="n"/>
      <c r="BA151" s="878" t="n"/>
      <c r="BB151" s="878" t="n"/>
      <c r="BC151" s="878" t="n"/>
      <c r="BD151" s="878" t="n"/>
      <c r="BE151" s="878" t="n"/>
      <c r="BF151" s="878" t="n"/>
      <c r="BG151" s="878" t="n"/>
      <c r="BH151" s="878" t="n"/>
      <c r="BI151" s="878" t="n"/>
      <c r="BJ151" s="878" t="n"/>
      <c r="BK151" s="878" t="n"/>
      <c r="BL151" s="878" t="n"/>
      <c r="BM151" s="878" t="n"/>
      <c r="BN151" s="878" t="n"/>
      <c r="BO151" s="878" t="n"/>
      <c r="BP151" s="878" t="n"/>
      <c r="BQ151" s="878" t="n"/>
      <c r="BR151" s="878" t="n"/>
      <c r="BS151" s="878" t="n"/>
      <c r="BT151" s="878" t="n"/>
      <c r="BU151" s="878" t="n"/>
      <c r="BV151" s="878" t="n"/>
      <c r="BW151" s="878" t="n"/>
      <c r="BX151" s="878" t="n"/>
      <c r="BY151" s="878" t="n"/>
      <c r="BZ151" s="878" t="n"/>
      <c r="CA151" s="878" t="n"/>
      <c r="CB151" s="878" t="n"/>
      <c r="CC151" s="878" t="n"/>
      <c r="CD151" s="878" t="n"/>
      <c r="CE151" s="878" t="n"/>
      <c r="CF151" s="878" t="n"/>
      <c r="CG151" s="878" t="n"/>
      <c r="CH151" s="878" t="n"/>
      <c r="CI151" s="878" t="n"/>
      <c r="CJ151" s="878" t="n"/>
      <c r="CK151" s="878" t="n"/>
      <c r="CL151" s="878" t="n"/>
      <c r="CM151" s="878" t="n"/>
      <c r="CN151" s="878" t="n"/>
      <c r="CO151" s="878" t="n"/>
      <c r="CP151" s="878" t="n"/>
      <c r="CQ151" s="878" t="n"/>
      <c r="CR151" s="878" t="n"/>
      <c r="CS151" s="878" t="n"/>
      <c r="CT151" s="878" t="n"/>
      <c r="CU151" s="878" t="n"/>
      <c r="CV151" s="878" t="n"/>
      <c r="CW151" s="878" t="n"/>
      <c r="CX151" s="878" t="n"/>
      <c r="CY151" s="878" t="n"/>
      <c r="CZ151" s="878" t="n"/>
      <c r="DA151" s="878" t="n"/>
      <c r="DB151" s="878" t="n"/>
      <c r="DC151" s="878" t="n"/>
      <c r="DD151" s="878" t="n"/>
      <c r="DE151" s="878" t="n"/>
      <c r="DF151" s="878" t="n"/>
      <c r="DG151" s="878" t="n"/>
      <c r="DH151" s="878" t="n"/>
      <c r="DI151" s="878" t="n"/>
      <c r="DJ151" s="878" t="n"/>
      <c r="DK151" s="878" t="n"/>
      <c r="DL151" s="878" t="n"/>
      <c r="DM151" s="878" t="n"/>
      <c r="DN151" s="878" t="n"/>
      <c r="DO151" s="878" t="n"/>
      <c r="DP151" s="878" t="n"/>
      <c r="DQ151" s="878" t="n"/>
      <c r="DR151" s="878" t="n"/>
      <c r="DS151" s="878" t="n"/>
      <c r="DT151" s="878" t="n"/>
      <c r="DU151" s="878" t="n"/>
      <c r="DV151" s="878" t="n"/>
      <c r="DW151" s="878" t="n"/>
      <c r="DX151" s="878" t="n"/>
      <c r="DY151" s="878" t="n"/>
      <c r="DZ151" s="878" t="n"/>
      <c r="EA151" s="878" t="n"/>
      <c r="EB151" s="878" t="n"/>
      <c r="EC151" s="878" t="n"/>
      <c r="ED151" s="878" t="n"/>
      <c r="EE151" s="878" t="n"/>
      <c r="EF151" s="878" t="n"/>
      <c r="EG151" s="878" t="n"/>
      <c r="EH151" s="878" t="n"/>
      <c r="EI151" s="878" t="n"/>
      <c r="EJ151" s="878" t="n"/>
      <c r="EK151" s="878" t="n"/>
      <c r="EL151" s="878" t="n"/>
      <c r="EM151" s="878" t="n"/>
      <c r="EN151" s="878" t="n"/>
      <c r="EO151" s="878" t="n"/>
      <c r="EP151" s="878" t="n"/>
      <c r="EQ151" s="878" t="n"/>
      <c r="ER151" s="878" t="n"/>
      <c r="ES151" s="878" t="n"/>
      <c r="ET151" s="878" t="n"/>
      <c r="EU151" s="878" t="n"/>
      <c r="EV151" s="878" t="n"/>
      <c r="EW151" s="878" t="n"/>
      <c r="EX151" s="878" t="n"/>
      <c r="EY151" s="878" t="n"/>
      <c r="EZ151" s="878" t="n"/>
      <c r="FA151" s="878" t="n"/>
      <c r="FB151" s="878" t="n"/>
      <c r="FC151" s="878" t="n"/>
      <c r="FD151" s="878" t="n"/>
      <c r="FE151" s="878" t="n"/>
      <c r="FF151" s="878" t="n"/>
      <c r="FG151" s="878" t="n"/>
      <c r="FH151" s="878" t="n"/>
      <c r="FI151" s="878" t="n"/>
      <c r="FJ151" s="878" t="n"/>
      <c r="FK151" s="878" t="n"/>
      <c r="FL151" s="878" t="n"/>
      <c r="FM151" s="878" t="n"/>
      <c r="FN151" s="878" t="n"/>
      <c r="FO151" s="878" t="n"/>
      <c r="FP151" s="878" t="n"/>
      <c r="FQ151" s="878" t="n"/>
      <c r="FR151" s="878" t="n"/>
      <c r="FS151" s="878" t="n"/>
      <c r="FT151" s="878" t="n"/>
      <c r="FU151" s="878" t="n"/>
      <c r="FV151" s="878" t="n"/>
      <c r="FW151" s="878" t="n"/>
      <c r="FX151" s="878" t="n"/>
      <c r="FY151" s="878" t="n"/>
      <c r="FZ151" s="878" t="n"/>
      <c r="GA151" s="878" t="n"/>
      <c r="GB151" s="878" t="n"/>
      <c r="GC151" s="878" t="n"/>
      <c r="GD151" s="878" t="n"/>
      <c r="GE151" s="878" t="n"/>
      <c r="GF151" s="878" t="n"/>
    </row>
    <row r="152" customFormat="1" s="872">
      <c r="A152" s="57" t="n"/>
      <c r="B152" s="56" t="n"/>
      <c r="C152" s="55">
        <f>E152*$D$5</f>
        <v/>
      </c>
      <c r="D152" s="39" t="n"/>
      <c r="E152" s="55">
        <f>SUM(G152:GF152)</f>
        <v/>
      </c>
      <c r="M152" s="878" t="n"/>
      <c r="N152" s="878" t="n"/>
      <c r="O152" s="878" t="n"/>
      <c r="P152" s="878" t="n"/>
      <c r="Q152" s="878" t="n"/>
      <c r="R152" s="878" t="n"/>
      <c r="S152" s="878" t="n"/>
      <c r="T152" s="878" t="n"/>
      <c r="U152" s="878" t="n"/>
      <c r="V152" s="878" t="n"/>
      <c r="W152" s="878" t="n"/>
      <c r="X152" s="878" t="n"/>
      <c r="Y152" s="878" t="n"/>
      <c r="Z152" s="878" t="n"/>
      <c r="AA152" s="878" t="n"/>
      <c r="AB152" s="878" t="n"/>
      <c r="AC152" s="878" t="n"/>
      <c r="AD152" s="878" t="n"/>
      <c r="AE152" s="878" t="n"/>
      <c r="AF152" s="878" t="n"/>
      <c r="AG152" s="878" t="n"/>
      <c r="AH152" s="878" t="n"/>
      <c r="AI152" s="878" t="n"/>
      <c r="AJ152" s="878" t="n"/>
      <c r="AK152" s="878" t="n"/>
      <c r="AL152" s="878" t="n"/>
      <c r="AM152" s="878" t="n"/>
      <c r="AN152" s="878" t="n"/>
      <c r="AO152" s="878" t="n"/>
      <c r="AP152" s="878" t="n"/>
      <c r="AQ152" s="878" t="n"/>
      <c r="AR152" s="878" t="n"/>
      <c r="AS152" s="878" t="n"/>
      <c r="AT152" s="878" t="n"/>
      <c r="AU152" s="878" t="n"/>
      <c r="AV152" s="878" t="n"/>
      <c r="AW152" s="878" t="n"/>
      <c r="AX152" s="878" t="n"/>
      <c r="AY152" s="878" t="n"/>
      <c r="AZ152" s="878" t="n"/>
      <c r="BA152" s="878" t="n"/>
      <c r="BB152" s="878" t="n"/>
      <c r="BC152" s="878" t="n"/>
      <c r="BD152" s="878" t="n"/>
      <c r="BE152" s="878" t="n"/>
      <c r="BF152" s="878" t="n"/>
      <c r="BG152" s="878" t="n"/>
      <c r="BH152" s="878" t="n"/>
      <c r="BI152" s="878" t="n"/>
      <c r="BJ152" s="878" t="n"/>
      <c r="BK152" s="878" t="n"/>
      <c r="BL152" s="878" t="n"/>
      <c r="BM152" s="878" t="n"/>
      <c r="BN152" s="878" t="n"/>
      <c r="BO152" s="878" t="n"/>
      <c r="BP152" s="878" t="n"/>
      <c r="BQ152" s="878" t="n"/>
      <c r="BR152" s="878" t="n"/>
      <c r="BS152" s="878" t="n"/>
      <c r="BT152" s="878" t="n"/>
      <c r="BU152" s="878" t="n"/>
      <c r="BV152" s="878" t="n"/>
      <c r="BW152" s="878" t="n"/>
      <c r="BX152" s="878" t="n"/>
      <c r="BY152" s="878" t="n"/>
      <c r="BZ152" s="878" t="n"/>
      <c r="CA152" s="878" t="n"/>
      <c r="CB152" s="878" t="n"/>
      <c r="CC152" s="878" t="n"/>
      <c r="CD152" s="878" t="n"/>
      <c r="CE152" s="878" t="n"/>
      <c r="CF152" s="878" t="n"/>
      <c r="CG152" s="878" t="n"/>
      <c r="CH152" s="878" t="n"/>
      <c r="CI152" s="878" t="n"/>
      <c r="CJ152" s="878" t="n"/>
      <c r="CK152" s="878" t="n"/>
      <c r="CL152" s="878" t="n"/>
      <c r="CM152" s="878" t="n"/>
      <c r="CN152" s="878" t="n"/>
      <c r="CO152" s="878" t="n"/>
      <c r="CP152" s="878" t="n"/>
      <c r="CQ152" s="878" t="n"/>
      <c r="CR152" s="878" t="n"/>
      <c r="CS152" s="878" t="n"/>
      <c r="CT152" s="878" t="n"/>
      <c r="CU152" s="878" t="n"/>
      <c r="CV152" s="878" t="n"/>
      <c r="CW152" s="878" t="n"/>
      <c r="CX152" s="878" t="n"/>
      <c r="CY152" s="878" t="n"/>
      <c r="CZ152" s="878" t="n"/>
      <c r="DA152" s="878" t="n"/>
      <c r="DB152" s="878" t="n"/>
      <c r="DC152" s="878" t="n"/>
      <c r="DD152" s="878" t="n"/>
      <c r="DE152" s="878" t="n"/>
      <c r="DF152" s="878" t="n"/>
      <c r="DG152" s="878" t="n"/>
      <c r="DH152" s="878" t="n"/>
      <c r="DI152" s="878" t="n"/>
      <c r="DJ152" s="878" t="n"/>
      <c r="DK152" s="878" t="n"/>
      <c r="DL152" s="878" t="n"/>
      <c r="DM152" s="878" t="n"/>
      <c r="DN152" s="878" t="n"/>
      <c r="DO152" s="878" t="n"/>
      <c r="DP152" s="878" t="n"/>
      <c r="DQ152" s="878" t="n"/>
      <c r="DR152" s="878" t="n"/>
      <c r="DS152" s="878" t="n"/>
      <c r="DT152" s="878" t="n"/>
      <c r="DU152" s="878" t="n"/>
      <c r="DV152" s="878" t="n"/>
      <c r="DW152" s="878" t="n"/>
      <c r="DX152" s="878" t="n"/>
      <c r="DY152" s="878" t="n"/>
      <c r="DZ152" s="878" t="n"/>
      <c r="EA152" s="878" t="n"/>
      <c r="EB152" s="878" t="n"/>
      <c r="EC152" s="878" t="n"/>
      <c r="ED152" s="878" t="n"/>
      <c r="EE152" s="878" t="n"/>
      <c r="EF152" s="878" t="n"/>
      <c r="EG152" s="878" t="n"/>
      <c r="EH152" s="878" t="n"/>
      <c r="EI152" s="878" t="n"/>
      <c r="EJ152" s="878" t="n"/>
      <c r="EK152" s="878" t="n"/>
      <c r="EL152" s="878" t="n"/>
      <c r="EM152" s="878" t="n"/>
      <c r="EN152" s="878" t="n"/>
      <c r="EO152" s="878" t="n"/>
      <c r="EP152" s="878" t="n"/>
      <c r="EQ152" s="878" t="n"/>
      <c r="ER152" s="878" t="n"/>
      <c r="ES152" s="878" t="n"/>
      <c r="ET152" s="878" t="n"/>
      <c r="EU152" s="878" t="n"/>
      <c r="EV152" s="878" t="n"/>
      <c r="EW152" s="878" t="n"/>
      <c r="EX152" s="878" t="n"/>
      <c r="EY152" s="878" t="n"/>
      <c r="EZ152" s="878" t="n"/>
      <c r="FA152" s="878" t="n"/>
      <c r="FB152" s="878" t="n"/>
      <c r="FC152" s="878" t="n"/>
      <c r="FD152" s="878" t="n"/>
      <c r="FE152" s="878" t="n"/>
      <c r="FF152" s="878" t="n"/>
      <c r="FG152" s="878" t="n"/>
      <c r="FH152" s="878" t="n"/>
      <c r="FI152" s="878" t="n"/>
      <c r="FJ152" s="878" t="n"/>
      <c r="FK152" s="878" t="n"/>
      <c r="FL152" s="878" t="n"/>
      <c r="FM152" s="878" t="n"/>
      <c r="FN152" s="878" t="n"/>
      <c r="FO152" s="878" t="n"/>
      <c r="FP152" s="878" t="n"/>
      <c r="FQ152" s="878" t="n"/>
      <c r="FR152" s="878" t="n"/>
      <c r="FS152" s="878" t="n"/>
      <c r="FT152" s="878" t="n"/>
      <c r="FU152" s="878" t="n"/>
      <c r="FV152" s="878" t="n"/>
      <c r="FW152" s="878" t="n"/>
      <c r="FX152" s="878" t="n"/>
      <c r="FY152" s="878" t="n"/>
      <c r="FZ152" s="878" t="n"/>
      <c r="GA152" s="878" t="n"/>
      <c r="GB152" s="878" t="n"/>
      <c r="GC152" s="878" t="n"/>
      <c r="GD152" s="878" t="n"/>
      <c r="GE152" s="878" t="n"/>
      <c r="GF152" s="878" t="n"/>
    </row>
    <row r="153" customFormat="1" s="872">
      <c r="A153" s="57" t="n"/>
      <c r="B153" s="56" t="n"/>
      <c r="C153" s="55">
        <f>E153*$D$5</f>
        <v/>
      </c>
      <c r="D153" s="39" t="n"/>
      <c r="E153" s="55">
        <f>SUM(G153:GF153)</f>
        <v/>
      </c>
      <c r="M153" s="878" t="n"/>
      <c r="N153" s="878" t="n"/>
      <c r="O153" s="878" t="n"/>
      <c r="P153" s="878" t="n"/>
      <c r="Q153" s="878" t="n"/>
      <c r="R153" s="878" t="n"/>
      <c r="S153" s="878" t="n"/>
      <c r="T153" s="878" t="n"/>
      <c r="U153" s="878" t="n"/>
      <c r="V153" s="878" t="n"/>
      <c r="W153" s="878" t="n"/>
      <c r="X153" s="878" t="n"/>
      <c r="Y153" s="878" t="n"/>
      <c r="Z153" s="878" t="n"/>
      <c r="AA153" s="878" t="n"/>
      <c r="AB153" s="878" t="n"/>
      <c r="AC153" s="878" t="n"/>
      <c r="AD153" s="878" t="n"/>
      <c r="AE153" s="878" t="n"/>
      <c r="AF153" s="878" t="n"/>
      <c r="AG153" s="878" t="n"/>
      <c r="AH153" s="878" t="n"/>
      <c r="AI153" s="878" t="n"/>
      <c r="AJ153" s="878" t="n"/>
      <c r="AK153" s="878" t="n"/>
      <c r="AL153" s="878" t="n"/>
      <c r="AM153" s="878" t="n"/>
      <c r="AN153" s="878" t="n"/>
      <c r="AO153" s="878" t="n"/>
      <c r="AP153" s="878" t="n"/>
      <c r="AQ153" s="878" t="n"/>
      <c r="AR153" s="878" t="n"/>
      <c r="AS153" s="878" t="n"/>
      <c r="AT153" s="878" t="n"/>
      <c r="AU153" s="878" t="n"/>
      <c r="AV153" s="878" t="n"/>
      <c r="AW153" s="878" t="n"/>
      <c r="AX153" s="878" t="n"/>
      <c r="AY153" s="878" t="n"/>
      <c r="AZ153" s="878" t="n"/>
      <c r="BA153" s="878" t="n"/>
      <c r="BB153" s="878" t="n"/>
      <c r="BC153" s="878" t="n"/>
      <c r="BD153" s="878" t="n"/>
      <c r="BE153" s="878" t="n"/>
      <c r="BF153" s="878" t="n"/>
      <c r="BG153" s="878" t="n"/>
      <c r="BH153" s="878" t="n"/>
      <c r="BI153" s="878" t="n"/>
      <c r="BJ153" s="878" t="n"/>
      <c r="BK153" s="878" t="n"/>
      <c r="BL153" s="878" t="n"/>
      <c r="BM153" s="878" t="n"/>
      <c r="BN153" s="878" t="n"/>
      <c r="BO153" s="878" t="n"/>
      <c r="BP153" s="878" t="n"/>
      <c r="BQ153" s="878" t="n"/>
      <c r="BR153" s="878" t="n"/>
      <c r="BS153" s="878" t="n"/>
      <c r="BT153" s="878" t="n"/>
      <c r="BU153" s="878" t="n"/>
      <c r="BV153" s="878" t="n"/>
      <c r="BW153" s="878" t="n"/>
      <c r="BX153" s="878" t="n"/>
      <c r="BY153" s="878" t="n"/>
      <c r="BZ153" s="878" t="n"/>
      <c r="CA153" s="878" t="n"/>
      <c r="CB153" s="878" t="n"/>
      <c r="CC153" s="878" t="n"/>
      <c r="CD153" s="878" t="n"/>
      <c r="CE153" s="878" t="n"/>
      <c r="CF153" s="878" t="n"/>
      <c r="CG153" s="878" t="n"/>
      <c r="CH153" s="878" t="n"/>
      <c r="CI153" s="878" t="n"/>
      <c r="CJ153" s="878" t="n"/>
      <c r="CK153" s="878" t="n"/>
      <c r="CL153" s="878" t="n"/>
      <c r="CM153" s="878" t="n"/>
      <c r="CN153" s="878" t="n"/>
      <c r="CO153" s="878" t="n"/>
      <c r="CP153" s="878" t="n"/>
      <c r="CQ153" s="878" t="n"/>
      <c r="CR153" s="878" t="n"/>
      <c r="CS153" s="878" t="n"/>
      <c r="CT153" s="878" t="n"/>
      <c r="CU153" s="878" t="n"/>
      <c r="CV153" s="878" t="n"/>
      <c r="CW153" s="878" t="n"/>
      <c r="CX153" s="878" t="n"/>
      <c r="CY153" s="878" t="n"/>
      <c r="CZ153" s="878" t="n"/>
      <c r="DA153" s="878" t="n"/>
      <c r="DB153" s="878" t="n"/>
      <c r="DC153" s="878" t="n"/>
      <c r="DD153" s="878" t="n"/>
      <c r="DE153" s="878" t="n"/>
      <c r="DF153" s="878" t="n"/>
      <c r="DG153" s="878" t="n"/>
      <c r="DH153" s="878" t="n"/>
      <c r="DI153" s="878" t="n"/>
      <c r="DJ153" s="878" t="n"/>
      <c r="DK153" s="878" t="n"/>
      <c r="DL153" s="878" t="n"/>
      <c r="DM153" s="878" t="n"/>
      <c r="DN153" s="878" t="n"/>
      <c r="DO153" s="878" t="n"/>
      <c r="DP153" s="878" t="n"/>
      <c r="DQ153" s="878" t="n"/>
      <c r="DR153" s="878" t="n"/>
      <c r="DS153" s="878" t="n"/>
      <c r="DT153" s="878" t="n"/>
      <c r="DU153" s="878" t="n"/>
      <c r="DV153" s="878" t="n"/>
      <c r="DW153" s="878" t="n"/>
      <c r="DX153" s="878" t="n"/>
      <c r="DY153" s="878" t="n"/>
      <c r="DZ153" s="878" t="n"/>
      <c r="EA153" s="878" t="n"/>
      <c r="EB153" s="878" t="n"/>
      <c r="EC153" s="878" t="n"/>
      <c r="ED153" s="878" t="n"/>
      <c r="EE153" s="878" t="n"/>
      <c r="EF153" s="878" t="n"/>
      <c r="EG153" s="878" t="n"/>
      <c r="EH153" s="878" t="n"/>
      <c r="EI153" s="878" t="n"/>
      <c r="EJ153" s="878" t="n"/>
      <c r="EK153" s="878" t="n"/>
      <c r="EL153" s="878" t="n"/>
      <c r="EM153" s="878" t="n"/>
      <c r="EN153" s="878" t="n"/>
      <c r="EO153" s="878" t="n"/>
      <c r="EP153" s="878" t="n"/>
      <c r="EQ153" s="878" t="n"/>
      <c r="ER153" s="878" t="n"/>
      <c r="ES153" s="878" t="n"/>
      <c r="ET153" s="878" t="n"/>
      <c r="EU153" s="878" t="n"/>
      <c r="EV153" s="878" t="n"/>
      <c r="EW153" s="878" t="n"/>
      <c r="EX153" s="878" t="n"/>
      <c r="EY153" s="878" t="n"/>
      <c r="EZ153" s="878" t="n"/>
      <c r="FA153" s="878" t="n"/>
      <c r="FB153" s="878" t="n"/>
      <c r="FC153" s="878" t="n"/>
      <c r="FD153" s="878" t="n"/>
      <c r="FE153" s="878" t="n"/>
      <c r="FF153" s="878" t="n"/>
      <c r="FG153" s="878" t="n"/>
      <c r="FH153" s="878" t="n"/>
      <c r="FI153" s="878" t="n"/>
      <c r="FJ153" s="878" t="n"/>
      <c r="FK153" s="878" t="n"/>
      <c r="FL153" s="878" t="n"/>
      <c r="FM153" s="878" t="n"/>
      <c r="FN153" s="878" t="n"/>
      <c r="FO153" s="878" t="n"/>
      <c r="FP153" s="878" t="n"/>
      <c r="FQ153" s="878" t="n"/>
      <c r="FR153" s="878" t="n"/>
      <c r="FS153" s="878" t="n"/>
      <c r="FT153" s="878" t="n"/>
      <c r="FU153" s="878" t="n"/>
      <c r="FV153" s="878" t="n"/>
      <c r="FW153" s="878" t="n"/>
      <c r="FX153" s="878" t="n"/>
      <c r="FY153" s="878" t="n"/>
      <c r="FZ153" s="878" t="n"/>
      <c r="GA153" s="878" t="n"/>
      <c r="GB153" s="878" t="n"/>
      <c r="GC153" s="878" t="n"/>
      <c r="GD153" s="878" t="n"/>
      <c r="GE153" s="878" t="n"/>
      <c r="GF153" s="878" t="n"/>
    </row>
    <row r="154" customFormat="1" s="872">
      <c r="A154" s="57" t="n"/>
      <c r="B154" s="56" t="n"/>
      <c r="C154" s="55">
        <f>E154*$D$5</f>
        <v/>
      </c>
      <c r="D154" s="39" t="n"/>
      <c r="E154" s="55">
        <f>SUM(G154:GF154)</f>
        <v/>
      </c>
      <c r="M154" s="878" t="n"/>
      <c r="N154" s="878" t="n"/>
      <c r="O154" s="878" t="n"/>
      <c r="P154" s="878" t="n"/>
      <c r="Q154" s="878" t="n"/>
      <c r="R154" s="878" t="n"/>
      <c r="S154" s="878" t="n"/>
      <c r="T154" s="878" t="n"/>
      <c r="U154" s="878" t="n"/>
      <c r="V154" s="878" t="n"/>
      <c r="W154" s="878" t="n"/>
      <c r="X154" s="878" t="n"/>
      <c r="Y154" s="878" t="n"/>
      <c r="Z154" s="878" t="n"/>
      <c r="AA154" s="878" t="n"/>
      <c r="AB154" s="878" t="n"/>
      <c r="AC154" s="878" t="n"/>
      <c r="AD154" s="878" t="n"/>
      <c r="AE154" s="878" t="n"/>
      <c r="AF154" s="878" t="n"/>
      <c r="AG154" s="878" t="n"/>
      <c r="AH154" s="878" t="n"/>
      <c r="AI154" s="878" t="n"/>
      <c r="AJ154" s="878" t="n"/>
      <c r="AK154" s="878" t="n"/>
      <c r="AL154" s="878" t="n"/>
      <c r="AM154" s="878" t="n"/>
      <c r="AN154" s="878" t="n"/>
      <c r="AO154" s="878" t="n"/>
      <c r="AP154" s="878" t="n"/>
      <c r="AQ154" s="878" t="n"/>
      <c r="AR154" s="878" t="n"/>
      <c r="AS154" s="878" t="n"/>
      <c r="AT154" s="878" t="n"/>
      <c r="AU154" s="878" t="n"/>
      <c r="AV154" s="878" t="n"/>
      <c r="AW154" s="878" t="n"/>
      <c r="AX154" s="878" t="n"/>
      <c r="AY154" s="878" t="n"/>
      <c r="AZ154" s="878" t="n"/>
      <c r="BA154" s="878" t="n"/>
      <c r="BB154" s="878" t="n"/>
      <c r="BC154" s="878" t="n"/>
      <c r="BD154" s="878" t="n"/>
      <c r="BE154" s="878" t="n"/>
      <c r="BF154" s="878" t="n"/>
      <c r="BG154" s="878" t="n"/>
      <c r="BH154" s="878" t="n"/>
      <c r="BI154" s="878" t="n"/>
      <c r="BJ154" s="878" t="n"/>
      <c r="BK154" s="878" t="n"/>
      <c r="BL154" s="878" t="n"/>
      <c r="BM154" s="878" t="n"/>
      <c r="BN154" s="878" t="n"/>
      <c r="BO154" s="878" t="n"/>
      <c r="BP154" s="878" t="n"/>
      <c r="BQ154" s="878" t="n"/>
      <c r="BR154" s="878" t="n"/>
      <c r="BS154" s="878" t="n"/>
      <c r="BT154" s="878" t="n"/>
      <c r="BU154" s="878" t="n"/>
      <c r="BV154" s="878" t="n"/>
      <c r="BW154" s="878" t="n"/>
      <c r="BX154" s="878" t="n"/>
      <c r="BY154" s="878" t="n"/>
      <c r="BZ154" s="878" t="n"/>
      <c r="CA154" s="878" t="n"/>
      <c r="CB154" s="878" t="n"/>
      <c r="CC154" s="878" t="n"/>
      <c r="CD154" s="878" t="n"/>
      <c r="CE154" s="878" t="n"/>
      <c r="CF154" s="878" t="n"/>
      <c r="CG154" s="878" t="n"/>
      <c r="CH154" s="878" t="n"/>
      <c r="CI154" s="878" t="n"/>
      <c r="CJ154" s="878" t="n"/>
      <c r="CK154" s="878" t="n"/>
      <c r="CL154" s="878" t="n"/>
      <c r="CM154" s="878" t="n"/>
      <c r="CN154" s="878" t="n"/>
      <c r="CO154" s="878" t="n"/>
      <c r="CP154" s="878" t="n"/>
      <c r="CQ154" s="878" t="n"/>
      <c r="CR154" s="878" t="n"/>
      <c r="CS154" s="878" t="n"/>
      <c r="CT154" s="878" t="n"/>
      <c r="CU154" s="878" t="n"/>
      <c r="CV154" s="878" t="n"/>
      <c r="CW154" s="878" t="n"/>
      <c r="CX154" s="878" t="n"/>
      <c r="CY154" s="878" t="n"/>
      <c r="CZ154" s="878" t="n"/>
      <c r="DA154" s="878" t="n"/>
      <c r="DB154" s="878" t="n"/>
      <c r="DC154" s="878" t="n"/>
      <c r="DD154" s="878" t="n"/>
      <c r="DE154" s="878" t="n"/>
      <c r="DF154" s="878" t="n"/>
      <c r="DG154" s="878" t="n"/>
      <c r="DH154" s="878" t="n"/>
      <c r="DI154" s="878" t="n"/>
      <c r="DJ154" s="878" t="n"/>
      <c r="DK154" s="878" t="n"/>
      <c r="DL154" s="878" t="n"/>
      <c r="DM154" s="878" t="n"/>
      <c r="DN154" s="878" t="n"/>
      <c r="DO154" s="878" t="n"/>
      <c r="DP154" s="878" t="n"/>
      <c r="DQ154" s="878" t="n"/>
      <c r="DR154" s="878" t="n"/>
      <c r="DS154" s="878" t="n"/>
      <c r="DT154" s="878" t="n"/>
      <c r="DU154" s="878" t="n"/>
      <c r="DV154" s="878" t="n"/>
      <c r="DW154" s="878" t="n"/>
      <c r="DX154" s="878" t="n"/>
      <c r="DY154" s="878" t="n"/>
      <c r="DZ154" s="878" t="n"/>
      <c r="EA154" s="878" t="n"/>
      <c r="EB154" s="878" t="n"/>
      <c r="EC154" s="878" t="n"/>
      <c r="ED154" s="878" t="n"/>
      <c r="EE154" s="878" t="n"/>
      <c r="EF154" s="878" t="n"/>
      <c r="EG154" s="878" t="n"/>
      <c r="EH154" s="878" t="n"/>
      <c r="EI154" s="878" t="n"/>
      <c r="EJ154" s="878" t="n"/>
      <c r="EK154" s="878" t="n"/>
      <c r="EL154" s="878" t="n"/>
      <c r="EM154" s="878" t="n"/>
      <c r="EN154" s="878" t="n"/>
      <c r="EO154" s="878" t="n"/>
      <c r="EP154" s="878" t="n"/>
      <c r="EQ154" s="878" t="n"/>
      <c r="ER154" s="878" t="n"/>
      <c r="ES154" s="878" t="n"/>
      <c r="ET154" s="878" t="n"/>
      <c r="EU154" s="878" t="n"/>
      <c r="EV154" s="878" t="n"/>
      <c r="EW154" s="878" t="n"/>
      <c r="EX154" s="878" t="n"/>
      <c r="EY154" s="878" t="n"/>
      <c r="EZ154" s="878" t="n"/>
      <c r="FA154" s="878" t="n"/>
      <c r="FB154" s="878" t="n"/>
      <c r="FC154" s="878" t="n"/>
      <c r="FD154" s="878" t="n"/>
      <c r="FE154" s="878" t="n"/>
      <c r="FF154" s="878" t="n"/>
      <c r="FG154" s="878" t="n"/>
      <c r="FH154" s="878" t="n"/>
      <c r="FI154" s="878" t="n"/>
      <c r="FJ154" s="878" t="n"/>
      <c r="FK154" s="878" t="n"/>
      <c r="FL154" s="878" t="n"/>
      <c r="FM154" s="878" t="n"/>
      <c r="FN154" s="878" t="n"/>
      <c r="FO154" s="878" t="n"/>
      <c r="FP154" s="878" t="n"/>
      <c r="FQ154" s="878" t="n"/>
      <c r="FR154" s="878" t="n"/>
      <c r="FS154" s="878" t="n"/>
      <c r="FT154" s="878" t="n"/>
      <c r="FU154" s="878" t="n"/>
      <c r="FV154" s="878" t="n"/>
      <c r="FW154" s="878" t="n"/>
      <c r="FX154" s="878" t="n"/>
      <c r="FY154" s="878" t="n"/>
      <c r="FZ154" s="878" t="n"/>
      <c r="GA154" s="878" t="n"/>
      <c r="GB154" s="878" t="n"/>
      <c r="GC154" s="878" t="n"/>
      <c r="GD154" s="878" t="n"/>
      <c r="GE154" s="878" t="n"/>
      <c r="GF154" s="878" t="n"/>
    </row>
    <row r="155" customFormat="1" s="872">
      <c r="A155" s="57" t="n"/>
      <c r="B155" s="56" t="n"/>
      <c r="C155" s="55">
        <f>E155*$D$5</f>
        <v/>
      </c>
      <c r="D155" s="39" t="n"/>
      <c r="E155" s="55">
        <f>SUM(G155:GF155)</f>
        <v/>
      </c>
      <c r="M155" s="878" t="n"/>
      <c r="N155" s="878" t="n"/>
      <c r="O155" s="878" t="n"/>
      <c r="P155" s="878" t="n"/>
      <c r="Q155" s="878" t="n"/>
      <c r="R155" s="878" t="n"/>
      <c r="S155" s="878" t="n"/>
      <c r="T155" s="878" t="n"/>
      <c r="U155" s="878" t="n"/>
      <c r="V155" s="878" t="n"/>
      <c r="W155" s="878" t="n"/>
      <c r="X155" s="878" t="n"/>
      <c r="Y155" s="878" t="n"/>
      <c r="Z155" s="878" t="n"/>
      <c r="AA155" s="878" t="n"/>
      <c r="AB155" s="878" t="n"/>
      <c r="AC155" s="878" t="n"/>
      <c r="AD155" s="878" t="n"/>
      <c r="AE155" s="878" t="n"/>
      <c r="AF155" s="878" t="n"/>
      <c r="AG155" s="878" t="n"/>
      <c r="AH155" s="878" t="n"/>
      <c r="AI155" s="878" t="n"/>
      <c r="AJ155" s="878" t="n"/>
      <c r="AK155" s="878" t="n"/>
      <c r="AL155" s="878" t="n"/>
      <c r="AM155" s="878" t="n"/>
      <c r="AN155" s="878" t="n"/>
      <c r="AO155" s="878" t="n"/>
      <c r="AP155" s="878" t="n"/>
      <c r="AQ155" s="878" t="n"/>
      <c r="AR155" s="878" t="n"/>
      <c r="AS155" s="878" t="n"/>
      <c r="AT155" s="878" t="n"/>
      <c r="AU155" s="878" t="n"/>
      <c r="AV155" s="878" t="n"/>
      <c r="AW155" s="878" t="n"/>
      <c r="AX155" s="878" t="n"/>
      <c r="AY155" s="878" t="n"/>
      <c r="AZ155" s="878" t="n"/>
      <c r="BA155" s="878" t="n"/>
      <c r="BB155" s="878" t="n"/>
      <c r="BC155" s="878" t="n"/>
      <c r="BD155" s="878" t="n"/>
      <c r="BE155" s="878" t="n"/>
      <c r="BF155" s="878" t="n"/>
      <c r="BG155" s="878" t="n"/>
      <c r="BH155" s="878" t="n"/>
      <c r="BI155" s="878" t="n"/>
      <c r="BJ155" s="878" t="n"/>
      <c r="BK155" s="878" t="n"/>
      <c r="BL155" s="878" t="n"/>
      <c r="BM155" s="878" t="n"/>
      <c r="BN155" s="878" t="n"/>
      <c r="BO155" s="878" t="n"/>
      <c r="BP155" s="878" t="n"/>
      <c r="BQ155" s="878" t="n"/>
      <c r="BR155" s="878" t="n"/>
      <c r="BS155" s="878" t="n"/>
      <c r="BT155" s="878" t="n"/>
      <c r="BU155" s="878" t="n"/>
      <c r="BV155" s="878" t="n"/>
      <c r="BW155" s="878" t="n"/>
      <c r="BX155" s="878" t="n"/>
      <c r="BY155" s="878" t="n"/>
      <c r="BZ155" s="878" t="n"/>
      <c r="CA155" s="878" t="n"/>
      <c r="CB155" s="878" t="n"/>
      <c r="CC155" s="878" t="n"/>
      <c r="CD155" s="878" t="n"/>
      <c r="CE155" s="878" t="n"/>
      <c r="CF155" s="878" t="n"/>
      <c r="CG155" s="878" t="n"/>
      <c r="CH155" s="878" t="n"/>
      <c r="CI155" s="878" t="n"/>
      <c r="CJ155" s="878" t="n"/>
      <c r="CK155" s="878" t="n"/>
      <c r="CL155" s="878" t="n"/>
      <c r="CM155" s="878" t="n"/>
      <c r="CN155" s="878" t="n"/>
      <c r="CO155" s="878" t="n"/>
      <c r="CP155" s="878" t="n"/>
      <c r="CQ155" s="878" t="n"/>
      <c r="CR155" s="878" t="n"/>
      <c r="CS155" s="878" t="n"/>
      <c r="CT155" s="878" t="n"/>
      <c r="CU155" s="878" t="n"/>
      <c r="CV155" s="878" t="n"/>
      <c r="CW155" s="878" t="n"/>
      <c r="CX155" s="878" t="n"/>
      <c r="CY155" s="878" t="n"/>
      <c r="CZ155" s="878" t="n"/>
      <c r="DA155" s="878" t="n"/>
      <c r="DB155" s="878" t="n"/>
      <c r="DC155" s="878" t="n"/>
      <c r="DD155" s="878" t="n"/>
      <c r="DE155" s="878" t="n"/>
      <c r="DF155" s="878" t="n"/>
      <c r="DG155" s="878" t="n"/>
      <c r="DH155" s="878" t="n"/>
      <c r="DI155" s="878" t="n"/>
      <c r="DJ155" s="878" t="n"/>
      <c r="DK155" s="878" t="n"/>
      <c r="DL155" s="878" t="n"/>
      <c r="DM155" s="878" t="n"/>
      <c r="DN155" s="878" t="n"/>
      <c r="DO155" s="878" t="n"/>
      <c r="DP155" s="878" t="n"/>
      <c r="DQ155" s="878" t="n"/>
      <c r="DR155" s="878" t="n"/>
      <c r="DS155" s="878" t="n"/>
      <c r="DT155" s="878" t="n"/>
      <c r="DU155" s="878" t="n"/>
      <c r="DV155" s="878" t="n"/>
      <c r="DW155" s="878" t="n"/>
      <c r="DX155" s="878" t="n"/>
      <c r="DY155" s="878" t="n"/>
      <c r="DZ155" s="878" t="n"/>
      <c r="EA155" s="878" t="n"/>
      <c r="EB155" s="878" t="n"/>
      <c r="EC155" s="878" t="n"/>
      <c r="ED155" s="878" t="n"/>
      <c r="EE155" s="878" t="n"/>
      <c r="EF155" s="878" t="n"/>
      <c r="EG155" s="878" t="n"/>
      <c r="EH155" s="878" t="n"/>
      <c r="EI155" s="878" t="n"/>
      <c r="EJ155" s="878" t="n"/>
      <c r="EK155" s="878" t="n"/>
      <c r="EL155" s="878" t="n"/>
      <c r="EM155" s="878" t="n"/>
      <c r="EN155" s="878" t="n"/>
      <c r="EO155" s="878" t="n"/>
      <c r="EP155" s="878" t="n"/>
      <c r="EQ155" s="878" t="n"/>
      <c r="ER155" s="878" t="n"/>
      <c r="ES155" s="878" t="n"/>
      <c r="ET155" s="878" t="n"/>
      <c r="EU155" s="878" t="n"/>
      <c r="EV155" s="878" t="n"/>
      <c r="EW155" s="878" t="n"/>
      <c r="EX155" s="878" t="n"/>
      <c r="EY155" s="878" t="n"/>
      <c r="EZ155" s="878" t="n"/>
      <c r="FA155" s="878" t="n"/>
      <c r="FB155" s="878" t="n"/>
      <c r="FC155" s="878" t="n"/>
      <c r="FD155" s="878" t="n"/>
      <c r="FE155" s="878" t="n"/>
      <c r="FF155" s="878" t="n"/>
      <c r="FG155" s="878" t="n"/>
      <c r="FH155" s="878" t="n"/>
      <c r="FI155" s="878" t="n"/>
      <c r="FJ155" s="878" t="n"/>
      <c r="FK155" s="878" t="n"/>
      <c r="FL155" s="878" t="n"/>
      <c r="FM155" s="878" t="n"/>
      <c r="FN155" s="878" t="n"/>
      <c r="FO155" s="878" t="n"/>
      <c r="FP155" s="878" t="n"/>
      <c r="FQ155" s="878" t="n"/>
      <c r="FR155" s="878" t="n"/>
      <c r="FS155" s="878" t="n"/>
      <c r="FT155" s="878" t="n"/>
      <c r="FU155" s="878" t="n"/>
      <c r="FV155" s="878" t="n"/>
      <c r="FW155" s="878" t="n"/>
      <c r="FX155" s="878" t="n"/>
      <c r="FY155" s="878" t="n"/>
      <c r="FZ155" s="878" t="n"/>
      <c r="GA155" s="878" t="n"/>
      <c r="GB155" s="878" t="n"/>
      <c r="GC155" s="878" t="n"/>
      <c r="GD155" s="878" t="n"/>
      <c r="GE155" s="878" t="n"/>
      <c r="GF155" s="878" t="n"/>
    </row>
    <row r="156" customFormat="1" s="872">
      <c r="A156" s="57" t="n"/>
      <c r="B156" s="56" t="n"/>
      <c r="C156" s="55">
        <f>E156*$D$5</f>
        <v/>
      </c>
      <c r="D156" s="39" t="n"/>
      <c r="E156" s="55">
        <f>SUM(G156:GF156)</f>
        <v/>
      </c>
      <c r="M156" s="878" t="n"/>
      <c r="N156" s="878" t="n"/>
      <c r="O156" s="878" t="n"/>
      <c r="P156" s="878" t="n"/>
      <c r="Q156" s="878" t="n"/>
      <c r="R156" s="878" t="n"/>
      <c r="S156" s="878" t="n"/>
      <c r="T156" s="878" t="n"/>
      <c r="U156" s="878" t="n"/>
      <c r="V156" s="878" t="n"/>
      <c r="W156" s="878" t="n"/>
      <c r="X156" s="878" t="n"/>
      <c r="Y156" s="878" t="n"/>
      <c r="Z156" s="878" t="n"/>
      <c r="AA156" s="878" t="n"/>
      <c r="AB156" s="878" t="n"/>
      <c r="AC156" s="878" t="n"/>
      <c r="AD156" s="878" t="n"/>
      <c r="AE156" s="878" t="n"/>
      <c r="AF156" s="878" t="n"/>
      <c r="AG156" s="878" t="n"/>
      <c r="AH156" s="878" t="n"/>
      <c r="AI156" s="878" t="n"/>
      <c r="AJ156" s="878" t="n"/>
      <c r="AK156" s="878" t="n"/>
      <c r="AL156" s="878" t="n"/>
      <c r="AM156" s="878" t="n"/>
      <c r="AN156" s="878" t="n"/>
      <c r="AO156" s="878" t="n"/>
      <c r="AP156" s="878" t="n"/>
      <c r="AQ156" s="878" t="n"/>
      <c r="AR156" s="878" t="n"/>
      <c r="AS156" s="878" t="n"/>
      <c r="AT156" s="878" t="n"/>
      <c r="AU156" s="878" t="n"/>
      <c r="AV156" s="878" t="n"/>
      <c r="AW156" s="878" t="n"/>
      <c r="AX156" s="878" t="n"/>
      <c r="AY156" s="878" t="n"/>
      <c r="AZ156" s="878" t="n"/>
      <c r="BA156" s="878" t="n"/>
      <c r="BB156" s="878" t="n"/>
      <c r="BC156" s="878" t="n"/>
      <c r="BD156" s="878" t="n"/>
      <c r="BE156" s="878" t="n"/>
      <c r="BF156" s="878" t="n"/>
      <c r="BG156" s="878" t="n"/>
      <c r="BH156" s="878" t="n"/>
      <c r="BI156" s="878" t="n"/>
      <c r="BJ156" s="878" t="n"/>
      <c r="BK156" s="878" t="n"/>
      <c r="BL156" s="878" t="n"/>
      <c r="BM156" s="878" t="n"/>
      <c r="BN156" s="878" t="n"/>
      <c r="BO156" s="878" t="n"/>
      <c r="BP156" s="878" t="n"/>
      <c r="BQ156" s="878" t="n"/>
      <c r="BR156" s="878" t="n"/>
      <c r="BS156" s="878" t="n"/>
      <c r="BT156" s="878" t="n"/>
      <c r="BU156" s="878" t="n"/>
      <c r="BV156" s="878" t="n"/>
      <c r="BW156" s="878" t="n"/>
      <c r="BX156" s="878" t="n"/>
      <c r="BY156" s="878" t="n"/>
      <c r="BZ156" s="878" t="n"/>
      <c r="CA156" s="878" t="n"/>
      <c r="CB156" s="878" t="n"/>
      <c r="CC156" s="878" t="n"/>
      <c r="CD156" s="878" t="n"/>
      <c r="CE156" s="878" t="n"/>
      <c r="CF156" s="878" t="n"/>
      <c r="CG156" s="878" t="n"/>
      <c r="CH156" s="878" t="n"/>
      <c r="CI156" s="878" t="n"/>
      <c r="CJ156" s="878" t="n"/>
      <c r="CK156" s="878" t="n"/>
      <c r="CL156" s="878" t="n"/>
      <c r="CM156" s="878" t="n"/>
      <c r="CN156" s="878" t="n"/>
      <c r="CO156" s="878" t="n"/>
      <c r="CP156" s="878" t="n"/>
      <c r="CQ156" s="878" t="n"/>
      <c r="CR156" s="878" t="n"/>
      <c r="CS156" s="878" t="n"/>
      <c r="CT156" s="878" t="n"/>
      <c r="CU156" s="878" t="n"/>
      <c r="CV156" s="878" t="n"/>
      <c r="CW156" s="878" t="n"/>
      <c r="CX156" s="878" t="n"/>
      <c r="CY156" s="878" t="n"/>
      <c r="CZ156" s="878" t="n"/>
      <c r="DA156" s="878" t="n"/>
      <c r="DB156" s="878" t="n"/>
      <c r="DC156" s="878" t="n"/>
      <c r="DD156" s="878" t="n"/>
      <c r="DE156" s="878" t="n"/>
      <c r="DF156" s="878" t="n"/>
      <c r="DG156" s="878" t="n"/>
      <c r="DH156" s="878" t="n"/>
      <c r="DI156" s="878" t="n"/>
      <c r="DJ156" s="878" t="n"/>
      <c r="DK156" s="878" t="n"/>
      <c r="DL156" s="878" t="n"/>
      <c r="DM156" s="878" t="n"/>
      <c r="DN156" s="878" t="n"/>
      <c r="DO156" s="878" t="n"/>
      <c r="DP156" s="878" t="n"/>
      <c r="DQ156" s="878" t="n"/>
      <c r="DR156" s="878" t="n"/>
      <c r="DS156" s="878" t="n"/>
      <c r="DT156" s="878" t="n"/>
      <c r="DU156" s="878" t="n"/>
      <c r="DV156" s="878" t="n"/>
      <c r="DW156" s="878" t="n"/>
      <c r="DX156" s="878" t="n"/>
      <c r="DY156" s="878" t="n"/>
      <c r="DZ156" s="878" t="n"/>
      <c r="EA156" s="878" t="n"/>
      <c r="EB156" s="878" t="n"/>
      <c r="EC156" s="878" t="n"/>
      <c r="ED156" s="878" t="n"/>
      <c r="EE156" s="878" t="n"/>
      <c r="EF156" s="878" t="n"/>
      <c r="EG156" s="878" t="n"/>
      <c r="EH156" s="878" t="n"/>
      <c r="EI156" s="878" t="n"/>
      <c r="EJ156" s="878" t="n"/>
      <c r="EK156" s="878" t="n"/>
      <c r="EL156" s="878" t="n"/>
      <c r="EM156" s="878" t="n"/>
      <c r="EN156" s="878" t="n"/>
      <c r="EO156" s="878" t="n"/>
      <c r="EP156" s="878" t="n"/>
      <c r="EQ156" s="878" t="n"/>
      <c r="ER156" s="878" t="n"/>
      <c r="ES156" s="878" t="n"/>
      <c r="ET156" s="878" t="n"/>
      <c r="EU156" s="878" t="n"/>
      <c r="EV156" s="878" t="n"/>
      <c r="EW156" s="878" t="n"/>
      <c r="EX156" s="878" t="n"/>
      <c r="EY156" s="878" t="n"/>
      <c r="EZ156" s="878" t="n"/>
      <c r="FA156" s="878" t="n"/>
      <c r="FB156" s="878" t="n"/>
      <c r="FC156" s="878" t="n"/>
      <c r="FD156" s="878" t="n"/>
      <c r="FE156" s="878" t="n"/>
      <c r="FF156" s="878" t="n"/>
      <c r="FG156" s="878" t="n"/>
      <c r="FH156" s="878" t="n"/>
      <c r="FI156" s="878" t="n"/>
      <c r="FJ156" s="878" t="n"/>
      <c r="FK156" s="878" t="n"/>
      <c r="FL156" s="878" t="n"/>
      <c r="FM156" s="878" t="n"/>
      <c r="FN156" s="878" t="n"/>
      <c r="FO156" s="878" t="n"/>
      <c r="FP156" s="878" t="n"/>
      <c r="FQ156" s="878" t="n"/>
      <c r="FR156" s="878" t="n"/>
      <c r="FS156" s="878" t="n"/>
      <c r="FT156" s="878" t="n"/>
      <c r="FU156" s="878" t="n"/>
      <c r="FV156" s="878" t="n"/>
      <c r="FW156" s="878" t="n"/>
      <c r="FX156" s="878" t="n"/>
      <c r="FY156" s="878" t="n"/>
      <c r="FZ156" s="878" t="n"/>
      <c r="GA156" s="878" t="n"/>
      <c r="GB156" s="878" t="n"/>
      <c r="GC156" s="878" t="n"/>
      <c r="GD156" s="878" t="n"/>
      <c r="GE156" s="878" t="n"/>
      <c r="GF156" s="878" t="n"/>
    </row>
    <row r="157" customFormat="1" s="872">
      <c r="A157" s="57" t="n"/>
      <c r="B157" s="56" t="n"/>
      <c r="C157" s="55">
        <f>E157*$D$5</f>
        <v/>
      </c>
      <c r="D157" s="39" t="n"/>
      <c r="E157" s="55">
        <f>SUM(G157:GF157)</f>
        <v/>
      </c>
      <c r="M157" s="878" t="n"/>
      <c r="N157" s="878" t="n"/>
      <c r="O157" s="878" t="n"/>
      <c r="P157" s="878" t="n"/>
      <c r="Q157" s="878" t="n"/>
      <c r="R157" s="878" t="n"/>
      <c r="S157" s="878" t="n"/>
      <c r="T157" s="878" t="n"/>
      <c r="U157" s="878" t="n"/>
      <c r="V157" s="878" t="n"/>
      <c r="W157" s="878" t="n"/>
      <c r="X157" s="878" t="n"/>
      <c r="Y157" s="878" t="n"/>
      <c r="Z157" s="878" t="n"/>
      <c r="AA157" s="878" t="n"/>
      <c r="AB157" s="878" t="n"/>
      <c r="AC157" s="878" t="n"/>
      <c r="AD157" s="878" t="n"/>
      <c r="AE157" s="878" t="n"/>
      <c r="AF157" s="878" t="n"/>
      <c r="AG157" s="878" t="n"/>
      <c r="AH157" s="878" t="n"/>
      <c r="AI157" s="878" t="n"/>
      <c r="AJ157" s="878" t="n"/>
      <c r="AK157" s="878" t="n"/>
      <c r="AL157" s="878" t="n"/>
      <c r="AM157" s="878" t="n"/>
      <c r="AN157" s="878" t="n"/>
      <c r="AO157" s="878" t="n"/>
      <c r="AP157" s="878" t="n"/>
      <c r="AQ157" s="878" t="n"/>
      <c r="AR157" s="878" t="n"/>
      <c r="AS157" s="878" t="n"/>
      <c r="AT157" s="878" t="n"/>
      <c r="AU157" s="878" t="n"/>
      <c r="AV157" s="878" t="n"/>
      <c r="AW157" s="878" t="n"/>
      <c r="AX157" s="878" t="n"/>
      <c r="AY157" s="878" t="n"/>
      <c r="AZ157" s="878" t="n"/>
      <c r="BA157" s="878" t="n"/>
      <c r="BB157" s="878" t="n"/>
      <c r="BC157" s="878" t="n"/>
      <c r="BD157" s="878" t="n"/>
      <c r="BE157" s="878" t="n"/>
      <c r="BF157" s="878" t="n"/>
      <c r="BG157" s="878" t="n"/>
      <c r="BH157" s="878" t="n"/>
      <c r="BI157" s="878" t="n"/>
      <c r="BJ157" s="878" t="n"/>
      <c r="BK157" s="878" t="n"/>
      <c r="BL157" s="878" t="n"/>
      <c r="BM157" s="878" t="n"/>
      <c r="BN157" s="878" t="n"/>
      <c r="BO157" s="878" t="n"/>
      <c r="BP157" s="878" t="n"/>
      <c r="BQ157" s="878" t="n"/>
      <c r="BR157" s="878" t="n"/>
      <c r="BS157" s="878" t="n"/>
      <c r="BT157" s="878" t="n"/>
      <c r="BU157" s="878" t="n"/>
      <c r="BV157" s="878" t="n"/>
      <c r="BW157" s="878" t="n"/>
      <c r="BX157" s="878" t="n"/>
      <c r="BY157" s="878" t="n"/>
      <c r="BZ157" s="878" t="n"/>
      <c r="CA157" s="878" t="n"/>
      <c r="CB157" s="878" t="n"/>
      <c r="CC157" s="878" t="n"/>
      <c r="CD157" s="878" t="n"/>
      <c r="CE157" s="878" t="n"/>
      <c r="CF157" s="878" t="n"/>
      <c r="CG157" s="878" t="n"/>
      <c r="CH157" s="878" t="n"/>
      <c r="CI157" s="878" t="n"/>
      <c r="CJ157" s="878" t="n"/>
      <c r="CK157" s="878" t="n"/>
      <c r="CL157" s="878" t="n"/>
      <c r="CM157" s="878" t="n"/>
      <c r="CN157" s="878" t="n"/>
      <c r="CO157" s="878" t="n"/>
      <c r="CP157" s="878" t="n"/>
      <c r="CQ157" s="878" t="n"/>
      <c r="CR157" s="878" t="n"/>
      <c r="CS157" s="878" t="n"/>
      <c r="CT157" s="878" t="n"/>
      <c r="CU157" s="878" t="n"/>
      <c r="CV157" s="878" t="n"/>
      <c r="CW157" s="878" t="n"/>
      <c r="CX157" s="878" t="n"/>
      <c r="CY157" s="878" t="n"/>
      <c r="CZ157" s="878" t="n"/>
      <c r="DA157" s="878" t="n"/>
      <c r="DB157" s="878" t="n"/>
      <c r="DC157" s="878" t="n"/>
      <c r="DD157" s="878" t="n"/>
      <c r="DE157" s="878" t="n"/>
      <c r="DF157" s="878" t="n"/>
      <c r="DG157" s="878" t="n"/>
      <c r="DH157" s="878" t="n"/>
      <c r="DI157" s="878" t="n"/>
      <c r="DJ157" s="878" t="n"/>
      <c r="DK157" s="878" t="n"/>
      <c r="DL157" s="878" t="n"/>
      <c r="DM157" s="878" t="n"/>
      <c r="DN157" s="878" t="n"/>
      <c r="DO157" s="878" t="n"/>
      <c r="DP157" s="878" t="n"/>
      <c r="DQ157" s="878" t="n"/>
      <c r="DR157" s="878" t="n"/>
      <c r="DS157" s="878" t="n"/>
      <c r="DT157" s="878" t="n"/>
      <c r="DU157" s="878" t="n"/>
      <c r="DV157" s="878" t="n"/>
      <c r="DW157" s="878" t="n"/>
      <c r="DX157" s="878" t="n"/>
      <c r="DY157" s="878" t="n"/>
      <c r="DZ157" s="878" t="n"/>
      <c r="EA157" s="878" t="n"/>
      <c r="EB157" s="878" t="n"/>
      <c r="EC157" s="878" t="n"/>
      <c r="ED157" s="878" t="n"/>
      <c r="EE157" s="878" t="n"/>
      <c r="EF157" s="878" t="n"/>
      <c r="EG157" s="878" t="n"/>
      <c r="EH157" s="878" t="n"/>
      <c r="EI157" s="878" t="n"/>
      <c r="EJ157" s="878" t="n"/>
      <c r="EK157" s="878" t="n"/>
      <c r="EL157" s="878" t="n"/>
      <c r="EM157" s="878" t="n"/>
      <c r="EN157" s="878" t="n"/>
      <c r="EO157" s="878" t="n"/>
      <c r="EP157" s="878" t="n"/>
      <c r="EQ157" s="878" t="n"/>
      <c r="ER157" s="878" t="n"/>
      <c r="ES157" s="878" t="n"/>
      <c r="ET157" s="878" t="n"/>
      <c r="EU157" s="878" t="n"/>
      <c r="EV157" s="878" t="n"/>
      <c r="EW157" s="878" t="n"/>
      <c r="EX157" s="878" t="n"/>
      <c r="EY157" s="878" t="n"/>
      <c r="EZ157" s="878" t="n"/>
      <c r="FA157" s="878" t="n"/>
      <c r="FB157" s="878" t="n"/>
      <c r="FC157" s="878" t="n"/>
      <c r="FD157" s="878" t="n"/>
      <c r="FE157" s="878" t="n"/>
      <c r="FF157" s="878" t="n"/>
      <c r="FG157" s="878" t="n"/>
      <c r="FH157" s="878" t="n"/>
      <c r="FI157" s="878" t="n"/>
      <c r="FJ157" s="878" t="n"/>
      <c r="FK157" s="878" t="n"/>
      <c r="FL157" s="878" t="n"/>
      <c r="FM157" s="878" t="n"/>
      <c r="FN157" s="878" t="n"/>
      <c r="FO157" s="878" t="n"/>
      <c r="FP157" s="878" t="n"/>
      <c r="FQ157" s="878" t="n"/>
      <c r="FR157" s="878" t="n"/>
      <c r="FS157" s="878" t="n"/>
      <c r="FT157" s="878" t="n"/>
      <c r="FU157" s="878" t="n"/>
      <c r="FV157" s="878" t="n"/>
      <c r="FW157" s="878" t="n"/>
      <c r="FX157" s="878" t="n"/>
      <c r="FY157" s="878" t="n"/>
      <c r="FZ157" s="878" t="n"/>
      <c r="GA157" s="878" t="n"/>
      <c r="GB157" s="878" t="n"/>
      <c r="GC157" s="878" t="n"/>
      <c r="GD157" s="878" t="n"/>
      <c r="GE157" s="878" t="n"/>
      <c r="GF157" s="878" t="n"/>
    </row>
    <row r="158" customFormat="1" s="872">
      <c r="A158" s="57" t="n"/>
      <c r="B158" s="56" t="n"/>
      <c r="C158" s="55">
        <f>E158*$D$5</f>
        <v/>
      </c>
      <c r="D158" s="39" t="n"/>
      <c r="E158" s="55">
        <f>SUM(G158:GF158)</f>
        <v/>
      </c>
      <c r="M158" s="878" t="n"/>
      <c r="N158" s="878" t="n"/>
      <c r="O158" s="878" t="n"/>
      <c r="P158" s="878" t="n"/>
      <c r="Q158" s="878" t="n"/>
      <c r="R158" s="878" t="n"/>
      <c r="S158" s="878" t="n"/>
      <c r="T158" s="878" t="n"/>
      <c r="U158" s="878" t="n"/>
      <c r="V158" s="878" t="n"/>
      <c r="W158" s="878" t="n"/>
      <c r="X158" s="878" t="n"/>
      <c r="Y158" s="878" t="n"/>
      <c r="Z158" s="878" t="n"/>
      <c r="AA158" s="878" t="n"/>
      <c r="AB158" s="878" t="n"/>
      <c r="AC158" s="878" t="n"/>
      <c r="AD158" s="878" t="n"/>
      <c r="AE158" s="878" t="n"/>
      <c r="AF158" s="878" t="n"/>
      <c r="AG158" s="878" t="n"/>
      <c r="AH158" s="878" t="n"/>
      <c r="AI158" s="878" t="n"/>
      <c r="AJ158" s="878" t="n"/>
      <c r="AK158" s="878" t="n"/>
      <c r="AL158" s="878" t="n"/>
      <c r="AM158" s="878" t="n"/>
      <c r="AN158" s="878" t="n"/>
      <c r="AO158" s="878" t="n"/>
      <c r="AP158" s="878" t="n"/>
      <c r="AQ158" s="878" t="n"/>
      <c r="AR158" s="878" t="n"/>
      <c r="AS158" s="878" t="n"/>
      <c r="AT158" s="878" t="n"/>
      <c r="AU158" s="878" t="n"/>
      <c r="AV158" s="878" t="n"/>
      <c r="AW158" s="878" t="n"/>
      <c r="AX158" s="878" t="n"/>
      <c r="AY158" s="878" t="n"/>
      <c r="AZ158" s="878" t="n"/>
      <c r="BA158" s="878" t="n"/>
      <c r="BB158" s="878" t="n"/>
      <c r="BC158" s="878" t="n"/>
      <c r="BD158" s="878" t="n"/>
      <c r="BE158" s="878" t="n"/>
      <c r="BF158" s="878" t="n"/>
      <c r="BG158" s="878" t="n"/>
      <c r="BH158" s="878" t="n"/>
      <c r="BI158" s="878" t="n"/>
      <c r="BJ158" s="878" t="n"/>
      <c r="BK158" s="878" t="n"/>
      <c r="BL158" s="878" t="n"/>
      <c r="BM158" s="878" t="n"/>
      <c r="BN158" s="878" t="n"/>
      <c r="BO158" s="878" t="n"/>
      <c r="BP158" s="878" t="n"/>
      <c r="BQ158" s="878" t="n"/>
      <c r="BR158" s="878" t="n"/>
      <c r="BS158" s="878" t="n"/>
      <c r="BT158" s="878" t="n"/>
      <c r="BU158" s="878" t="n"/>
      <c r="BV158" s="878" t="n"/>
      <c r="BW158" s="878" t="n"/>
      <c r="BX158" s="878" t="n"/>
      <c r="BY158" s="878" t="n"/>
      <c r="BZ158" s="878" t="n"/>
      <c r="CA158" s="878" t="n"/>
      <c r="CB158" s="878" t="n"/>
      <c r="CC158" s="878" t="n"/>
      <c r="CD158" s="878" t="n"/>
      <c r="CE158" s="878" t="n"/>
      <c r="CF158" s="878" t="n"/>
      <c r="CG158" s="878" t="n"/>
      <c r="CH158" s="878" t="n"/>
      <c r="CI158" s="878" t="n"/>
      <c r="CJ158" s="878" t="n"/>
      <c r="CK158" s="878" t="n"/>
      <c r="CL158" s="878" t="n"/>
      <c r="CM158" s="878" t="n"/>
      <c r="CN158" s="878" t="n"/>
      <c r="CO158" s="878" t="n"/>
      <c r="CP158" s="878" t="n"/>
      <c r="CQ158" s="878" t="n"/>
      <c r="CR158" s="878" t="n"/>
      <c r="CS158" s="878" t="n"/>
      <c r="CT158" s="878" t="n"/>
      <c r="CU158" s="878" t="n"/>
      <c r="CV158" s="878" t="n"/>
      <c r="CW158" s="878" t="n"/>
      <c r="CX158" s="878" t="n"/>
      <c r="CY158" s="878" t="n"/>
      <c r="CZ158" s="878" t="n"/>
      <c r="DA158" s="878" t="n"/>
      <c r="DB158" s="878" t="n"/>
      <c r="DC158" s="878" t="n"/>
      <c r="DD158" s="878" t="n"/>
      <c r="DE158" s="878" t="n"/>
      <c r="DF158" s="878" t="n"/>
      <c r="DG158" s="878" t="n"/>
      <c r="DH158" s="878" t="n"/>
      <c r="DI158" s="878" t="n"/>
      <c r="DJ158" s="878" t="n"/>
      <c r="DK158" s="878" t="n"/>
      <c r="DL158" s="878" t="n"/>
      <c r="DM158" s="878" t="n"/>
      <c r="DN158" s="878" t="n"/>
      <c r="DO158" s="878" t="n"/>
      <c r="DP158" s="878" t="n"/>
      <c r="DQ158" s="878" t="n"/>
      <c r="DR158" s="878" t="n"/>
      <c r="DS158" s="878" t="n"/>
      <c r="DT158" s="878" t="n"/>
      <c r="DU158" s="878" t="n"/>
      <c r="DV158" s="878" t="n"/>
      <c r="DW158" s="878" t="n"/>
      <c r="DX158" s="878" t="n"/>
      <c r="DY158" s="878" t="n"/>
      <c r="DZ158" s="878" t="n"/>
      <c r="EA158" s="878" t="n"/>
      <c r="EB158" s="878" t="n"/>
      <c r="EC158" s="878" t="n"/>
      <c r="ED158" s="878" t="n"/>
      <c r="EE158" s="878" t="n"/>
      <c r="EF158" s="878" t="n"/>
      <c r="EG158" s="878" t="n"/>
      <c r="EH158" s="878" t="n"/>
      <c r="EI158" s="878" t="n"/>
      <c r="EJ158" s="878" t="n"/>
      <c r="EK158" s="878" t="n"/>
      <c r="EL158" s="878" t="n"/>
      <c r="EM158" s="878" t="n"/>
      <c r="EN158" s="878" t="n"/>
      <c r="EO158" s="878" t="n"/>
      <c r="EP158" s="878" t="n"/>
      <c r="EQ158" s="878" t="n"/>
      <c r="ER158" s="878" t="n"/>
      <c r="ES158" s="878" t="n"/>
      <c r="ET158" s="878" t="n"/>
      <c r="EU158" s="878" t="n"/>
      <c r="EV158" s="878" t="n"/>
      <c r="EW158" s="878" t="n"/>
      <c r="EX158" s="878" t="n"/>
      <c r="EY158" s="878" t="n"/>
      <c r="EZ158" s="878" t="n"/>
      <c r="FA158" s="878" t="n"/>
      <c r="FB158" s="878" t="n"/>
      <c r="FC158" s="878" t="n"/>
      <c r="FD158" s="878" t="n"/>
      <c r="FE158" s="878" t="n"/>
      <c r="FF158" s="878" t="n"/>
      <c r="FG158" s="878" t="n"/>
      <c r="FH158" s="878" t="n"/>
      <c r="FI158" s="878" t="n"/>
      <c r="FJ158" s="878" t="n"/>
      <c r="FK158" s="878" t="n"/>
      <c r="FL158" s="878" t="n"/>
      <c r="FM158" s="878" t="n"/>
      <c r="FN158" s="878" t="n"/>
      <c r="FO158" s="878" t="n"/>
      <c r="FP158" s="878" t="n"/>
      <c r="FQ158" s="878" t="n"/>
      <c r="FR158" s="878" t="n"/>
      <c r="FS158" s="878" t="n"/>
      <c r="FT158" s="878" t="n"/>
      <c r="FU158" s="878" t="n"/>
      <c r="FV158" s="878" t="n"/>
      <c r="FW158" s="878" t="n"/>
      <c r="FX158" s="878" t="n"/>
      <c r="FY158" s="878" t="n"/>
      <c r="FZ158" s="878" t="n"/>
      <c r="GA158" s="878" t="n"/>
      <c r="GB158" s="878" t="n"/>
      <c r="GC158" s="878" t="n"/>
      <c r="GD158" s="878" t="n"/>
      <c r="GE158" s="878" t="n"/>
      <c r="GF158" s="878" t="n"/>
    </row>
    <row r="159" customFormat="1" s="872">
      <c r="A159" s="57" t="n"/>
      <c r="B159" s="56" t="n"/>
      <c r="C159" s="55">
        <f>E159*$D$5</f>
        <v/>
      </c>
      <c r="D159" s="39" t="n"/>
      <c r="E159" s="55">
        <f>SUM(G159:GF159)</f>
        <v/>
      </c>
      <c r="M159" s="878" t="n"/>
      <c r="N159" s="878" t="n"/>
      <c r="O159" s="878" t="n"/>
      <c r="P159" s="878" t="n"/>
      <c r="Q159" s="878" t="n"/>
      <c r="R159" s="878" t="n"/>
      <c r="S159" s="878" t="n"/>
      <c r="T159" s="878" t="n"/>
      <c r="U159" s="878" t="n"/>
      <c r="V159" s="878" t="n"/>
      <c r="W159" s="878" t="n"/>
      <c r="X159" s="878" t="n"/>
      <c r="Y159" s="878" t="n"/>
      <c r="Z159" s="878" t="n"/>
      <c r="AA159" s="878" t="n"/>
      <c r="AB159" s="878" t="n"/>
      <c r="AC159" s="878" t="n"/>
      <c r="AD159" s="878" t="n"/>
      <c r="AE159" s="878" t="n"/>
      <c r="AF159" s="878" t="n"/>
      <c r="AG159" s="878" t="n"/>
      <c r="AH159" s="878" t="n"/>
      <c r="AI159" s="878" t="n"/>
      <c r="AJ159" s="878" t="n"/>
      <c r="AK159" s="878" t="n"/>
      <c r="AL159" s="878" t="n"/>
      <c r="AM159" s="878" t="n"/>
      <c r="AN159" s="878" t="n"/>
      <c r="AO159" s="878" t="n"/>
      <c r="AP159" s="878" t="n"/>
      <c r="AQ159" s="878" t="n"/>
      <c r="AR159" s="878" t="n"/>
      <c r="AS159" s="878" t="n"/>
      <c r="AT159" s="878" t="n"/>
      <c r="AU159" s="878" t="n"/>
      <c r="AV159" s="878" t="n"/>
      <c r="AW159" s="878" t="n"/>
      <c r="AX159" s="878" t="n"/>
      <c r="AY159" s="878" t="n"/>
      <c r="AZ159" s="878" t="n"/>
      <c r="BA159" s="878" t="n"/>
      <c r="BB159" s="878" t="n"/>
      <c r="BC159" s="878" t="n"/>
      <c r="BD159" s="878" t="n"/>
      <c r="BE159" s="878" t="n"/>
      <c r="BF159" s="878" t="n"/>
      <c r="BG159" s="878" t="n"/>
      <c r="BH159" s="878" t="n"/>
      <c r="BI159" s="878" t="n"/>
      <c r="BJ159" s="878" t="n"/>
      <c r="BK159" s="878" t="n"/>
      <c r="BL159" s="878" t="n"/>
      <c r="BM159" s="878" t="n"/>
      <c r="BN159" s="878" t="n"/>
      <c r="BO159" s="878" t="n"/>
      <c r="BP159" s="878" t="n"/>
      <c r="BQ159" s="878" t="n"/>
      <c r="BR159" s="878" t="n"/>
      <c r="BS159" s="878" t="n"/>
      <c r="BT159" s="878" t="n"/>
      <c r="BU159" s="878" t="n"/>
      <c r="BV159" s="878" t="n"/>
      <c r="BW159" s="878" t="n"/>
      <c r="BX159" s="878" t="n"/>
      <c r="BY159" s="878" t="n"/>
      <c r="BZ159" s="878" t="n"/>
      <c r="CA159" s="878" t="n"/>
      <c r="CB159" s="878" t="n"/>
      <c r="CC159" s="878" t="n"/>
      <c r="CD159" s="878" t="n"/>
      <c r="CE159" s="878" t="n"/>
      <c r="CF159" s="878" t="n"/>
      <c r="CG159" s="878" t="n"/>
      <c r="CH159" s="878" t="n"/>
      <c r="CI159" s="878" t="n"/>
      <c r="CJ159" s="878" t="n"/>
      <c r="CK159" s="878" t="n"/>
      <c r="CL159" s="878" t="n"/>
      <c r="CM159" s="878" t="n"/>
      <c r="CN159" s="878" t="n"/>
      <c r="CO159" s="878" t="n"/>
      <c r="CP159" s="878" t="n"/>
      <c r="CQ159" s="878" t="n"/>
      <c r="CR159" s="878" t="n"/>
      <c r="CS159" s="878" t="n"/>
      <c r="CT159" s="878" t="n"/>
      <c r="CU159" s="878" t="n"/>
      <c r="CV159" s="878" t="n"/>
      <c r="CW159" s="878" t="n"/>
      <c r="CX159" s="878" t="n"/>
      <c r="CY159" s="878" t="n"/>
      <c r="CZ159" s="878" t="n"/>
      <c r="DA159" s="878" t="n"/>
      <c r="DB159" s="878" t="n"/>
      <c r="DC159" s="878" t="n"/>
      <c r="DD159" s="878" t="n"/>
      <c r="DE159" s="878" t="n"/>
      <c r="DF159" s="878" t="n"/>
      <c r="DG159" s="878" t="n"/>
      <c r="DH159" s="878" t="n"/>
      <c r="DI159" s="878" t="n"/>
      <c r="DJ159" s="878" t="n"/>
      <c r="DK159" s="878" t="n"/>
      <c r="DL159" s="878" t="n"/>
      <c r="DM159" s="878" t="n"/>
      <c r="DN159" s="878" t="n"/>
      <c r="DO159" s="878" t="n"/>
      <c r="DP159" s="878" t="n"/>
      <c r="DQ159" s="878" t="n"/>
      <c r="DR159" s="878" t="n"/>
      <c r="DS159" s="878" t="n"/>
      <c r="DT159" s="878" t="n"/>
      <c r="DU159" s="878" t="n"/>
      <c r="DV159" s="878" t="n"/>
      <c r="DW159" s="878" t="n"/>
      <c r="DX159" s="878" t="n"/>
      <c r="DY159" s="878" t="n"/>
      <c r="DZ159" s="878" t="n"/>
      <c r="EA159" s="878" t="n"/>
      <c r="EB159" s="878" t="n"/>
      <c r="EC159" s="878" t="n"/>
      <c r="ED159" s="878" t="n"/>
      <c r="EE159" s="878" t="n"/>
      <c r="EF159" s="878" t="n"/>
      <c r="EG159" s="878" t="n"/>
      <c r="EH159" s="878" t="n"/>
      <c r="EI159" s="878" t="n"/>
      <c r="EJ159" s="878" t="n"/>
      <c r="EK159" s="878" t="n"/>
      <c r="EL159" s="878" t="n"/>
      <c r="EM159" s="878" t="n"/>
      <c r="EN159" s="878" t="n"/>
      <c r="EO159" s="878" t="n"/>
      <c r="EP159" s="878" t="n"/>
      <c r="EQ159" s="878" t="n"/>
      <c r="ER159" s="878" t="n"/>
      <c r="ES159" s="878" t="n"/>
      <c r="ET159" s="878" t="n"/>
      <c r="EU159" s="878" t="n"/>
      <c r="EV159" s="878" t="n"/>
      <c r="EW159" s="878" t="n"/>
      <c r="EX159" s="878" t="n"/>
      <c r="EY159" s="878" t="n"/>
      <c r="EZ159" s="878" t="n"/>
      <c r="FA159" s="878" t="n"/>
      <c r="FB159" s="878" t="n"/>
      <c r="FC159" s="878" t="n"/>
      <c r="FD159" s="878" t="n"/>
      <c r="FE159" s="878" t="n"/>
      <c r="FF159" s="878" t="n"/>
      <c r="FG159" s="878" t="n"/>
      <c r="FH159" s="878" t="n"/>
      <c r="FI159" s="878" t="n"/>
      <c r="FJ159" s="878" t="n"/>
      <c r="FK159" s="878" t="n"/>
      <c r="FL159" s="878" t="n"/>
      <c r="FM159" s="878" t="n"/>
      <c r="FN159" s="878" t="n"/>
      <c r="FO159" s="878" t="n"/>
      <c r="FP159" s="878" t="n"/>
      <c r="FQ159" s="878" t="n"/>
      <c r="FR159" s="878" t="n"/>
      <c r="FS159" s="878" t="n"/>
      <c r="FT159" s="878" t="n"/>
      <c r="FU159" s="878" t="n"/>
      <c r="FV159" s="878" t="n"/>
      <c r="FW159" s="878" t="n"/>
      <c r="FX159" s="878" t="n"/>
      <c r="FY159" s="878" t="n"/>
      <c r="FZ159" s="878" t="n"/>
      <c r="GA159" s="878" t="n"/>
      <c r="GB159" s="878" t="n"/>
      <c r="GC159" s="878" t="n"/>
      <c r="GD159" s="878" t="n"/>
      <c r="GE159" s="878" t="n"/>
      <c r="GF159" s="878" t="n"/>
    </row>
    <row r="160" customFormat="1" s="872">
      <c r="A160" s="57" t="n"/>
      <c r="B160" s="56" t="n"/>
      <c r="C160" s="55">
        <f>E160*$D$5</f>
        <v/>
      </c>
      <c r="D160" s="39" t="n"/>
      <c r="E160" s="55">
        <f>SUM(G160:GF160)</f>
        <v/>
      </c>
      <c r="M160" s="878" t="n"/>
      <c r="N160" s="878" t="n"/>
      <c r="O160" s="878" t="n"/>
      <c r="P160" s="878" t="n"/>
      <c r="Q160" s="878" t="n"/>
      <c r="R160" s="878" t="n"/>
      <c r="S160" s="878" t="n"/>
      <c r="T160" s="878" t="n"/>
      <c r="U160" s="878" t="n"/>
      <c r="V160" s="878" t="n"/>
      <c r="W160" s="878" t="n"/>
      <c r="X160" s="878" t="n"/>
      <c r="Y160" s="878" t="n"/>
      <c r="Z160" s="878" t="n"/>
      <c r="AA160" s="878" t="n"/>
      <c r="AB160" s="878" t="n"/>
      <c r="AC160" s="878" t="n"/>
      <c r="AD160" s="878" t="n"/>
      <c r="AE160" s="878" t="n"/>
      <c r="AF160" s="878" t="n"/>
      <c r="AG160" s="878" t="n"/>
      <c r="AH160" s="878" t="n"/>
      <c r="AI160" s="878" t="n"/>
      <c r="AJ160" s="878" t="n"/>
      <c r="AK160" s="878" t="n"/>
      <c r="AL160" s="878" t="n"/>
      <c r="AM160" s="878" t="n"/>
      <c r="AN160" s="878" t="n"/>
      <c r="AO160" s="878" t="n"/>
      <c r="AP160" s="878" t="n"/>
      <c r="AQ160" s="878" t="n"/>
      <c r="AR160" s="878" t="n"/>
      <c r="AS160" s="878" t="n"/>
      <c r="AT160" s="878" t="n"/>
      <c r="AU160" s="878" t="n"/>
      <c r="AV160" s="878" t="n"/>
      <c r="AW160" s="878" t="n"/>
      <c r="AX160" s="878" t="n"/>
      <c r="AY160" s="878" t="n"/>
      <c r="AZ160" s="878" t="n"/>
      <c r="BA160" s="878" t="n"/>
      <c r="BB160" s="878" t="n"/>
      <c r="BC160" s="878" t="n"/>
      <c r="BD160" s="878" t="n"/>
      <c r="BE160" s="878" t="n"/>
      <c r="BF160" s="878" t="n"/>
      <c r="BG160" s="878" t="n"/>
      <c r="BH160" s="878" t="n"/>
      <c r="BI160" s="878" t="n"/>
      <c r="BJ160" s="878" t="n"/>
      <c r="BK160" s="878" t="n"/>
      <c r="BL160" s="878" t="n"/>
      <c r="BM160" s="878" t="n"/>
      <c r="BN160" s="878" t="n"/>
      <c r="BO160" s="878" t="n"/>
      <c r="BP160" s="878" t="n"/>
      <c r="BQ160" s="878" t="n"/>
      <c r="BR160" s="878" t="n"/>
      <c r="BS160" s="878" t="n"/>
      <c r="BT160" s="878" t="n"/>
      <c r="BU160" s="878" t="n"/>
      <c r="BV160" s="878" t="n"/>
      <c r="BW160" s="878" t="n"/>
      <c r="BX160" s="878" t="n"/>
      <c r="BY160" s="878" t="n"/>
      <c r="BZ160" s="878" t="n"/>
      <c r="CA160" s="878" t="n"/>
      <c r="CB160" s="878" t="n"/>
      <c r="CC160" s="878" t="n"/>
      <c r="CD160" s="878" t="n"/>
      <c r="CE160" s="878" t="n"/>
      <c r="CF160" s="878" t="n"/>
      <c r="CG160" s="878" t="n"/>
      <c r="CH160" s="878" t="n"/>
      <c r="CI160" s="878" t="n"/>
      <c r="CJ160" s="878" t="n"/>
      <c r="CK160" s="878" t="n"/>
      <c r="CL160" s="878" t="n"/>
      <c r="CM160" s="878" t="n"/>
      <c r="CN160" s="878" t="n"/>
      <c r="CO160" s="878" t="n"/>
      <c r="CP160" s="878" t="n"/>
      <c r="CQ160" s="878" t="n"/>
      <c r="CR160" s="878" t="n"/>
      <c r="CS160" s="878" t="n"/>
      <c r="CT160" s="878" t="n"/>
      <c r="CU160" s="878" t="n"/>
      <c r="CV160" s="878" t="n"/>
      <c r="CW160" s="878" t="n"/>
      <c r="CX160" s="878" t="n"/>
      <c r="CY160" s="878" t="n"/>
      <c r="CZ160" s="878" t="n"/>
      <c r="DA160" s="878" t="n"/>
      <c r="DB160" s="878" t="n"/>
      <c r="DC160" s="878" t="n"/>
      <c r="DD160" s="878" t="n"/>
      <c r="DE160" s="878" t="n"/>
      <c r="DF160" s="878" t="n"/>
      <c r="DG160" s="878" t="n"/>
      <c r="DH160" s="878" t="n"/>
      <c r="DI160" s="878" t="n"/>
      <c r="DJ160" s="878" t="n"/>
      <c r="DK160" s="878" t="n"/>
      <c r="DL160" s="878" t="n"/>
      <c r="DM160" s="878" t="n"/>
      <c r="DN160" s="878" t="n"/>
      <c r="DO160" s="878" t="n"/>
      <c r="DP160" s="878" t="n"/>
      <c r="DQ160" s="878" t="n"/>
      <c r="DR160" s="878" t="n"/>
      <c r="DS160" s="878" t="n"/>
      <c r="DT160" s="878" t="n"/>
      <c r="DU160" s="878" t="n"/>
      <c r="DV160" s="878" t="n"/>
      <c r="DW160" s="878" t="n"/>
      <c r="DX160" s="878" t="n"/>
      <c r="DY160" s="878" t="n"/>
      <c r="DZ160" s="878" t="n"/>
      <c r="EA160" s="878" t="n"/>
      <c r="EB160" s="878" t="n"/>
      <c r="EC160" s="878" t="n"/>
      <c r="ED160" s="878" t="n"/>
      <c r="EE160" s="878" t="n"/>
      <c r="EF160" s="878" t="n"/>
      <c r="EG160" s="878" t="n"/>
      <c r="EH160" s="878" t="n"/>
      <c r="EI160" s="878" t="n"/>
      <c r="EJ160" s="878" t="n"/>
      <c r="EK160" s="878" t="n"/>
      <c r="EL160" s="878" t="n"/>
      <c r="EM160" s="878" t="n"/>
      <c r="EN160" s="878" t="n"/>
      <c r="EO160" s="878" t="n"/>
      <c r="EP160" s="878" t="n"/>
      <c r="EQ160" s="878" t="n"/>
      <c r="ER160" s="878" t="n"/>
      <c r="ES160" s="878" t="n"/>
      <c r="ET160" s="878" t="n"/>
      <c r="EU160" s="878" t="n"/>
      <c r="EV160" s="878" t="n"/>
      <c r="EW160" s="878" t="n"/>
      <c r="EX160" s="878" t="n"/>
      <c r="EY160" s="878" t="n"/>
      <c r="EZ160" s="878" t="n"/>
      <c r="FA160" s="878" t="n"/>
      <c r="FB160" s="878" t="n"/>
      <c r="FC160" s="878" t="n"/>
      <c r="FD160" s="878" t="n"/>
      <c r="FE160" s="878" t="n"/>
      <c r="FF160" s="878" t="n"/>
      <c r="FG160" s="878" t="n"/>
      <c r="FH160" s="878" t="n"/>
      <c r="FI160" s="878" t="n"/>
      <c r="FJ160" s="878" t="n"/>
      <c r="FK160" s="878" t="n"/>
      <c r="FL160" s="878" t="n"/>
      <c r="FM160" s="878" t="n"/>
      <c r="FN160" s="878" t="n"/>
      <c r="FO160" s="878" t="n"/>
      <c r="FP160" s="878" t="n"/>
      <c r="FQ160" s="878" t="n"/>
      <c r="FR160" s="878" t="n"/>
      <c r="FS160" s="878" t="n"/>
      <c r="FT160" s="878" t="n"/>
      <c r="FU160" s="878" t="n"/>
      <c r="FV160" s="878" t="n"/>
      <c r="FW160" s="878" t="n"/>
      <c r="FX160" s="878" t="n"/>
      <c r="FY160" s="878" t="n"/>
      <c r="FZ160" s="878" t="n"/>
      <c r="GA160" s="878" t="n"/>
      <c r="GB160" s="878" t="n"/>
      <c r="GC160" s="878" t="n"/>
      <c r="GD160" s="878" t="n"/>
      <c r="GE160" s="878" t="n"/>
      <c r="GF160" s="878" t="n"/>
    </row>
    <row r="161" customFormat="1" s="872">
      <c r="A161" s="57" t="n"/>
      <c r="B161" s="56" t="n"/>
      <c r="C161" s="55">
        <f>E161*$D$5</f>
        <v/>
      </c>
      <c r="D161" s="39" t="n"/>
      <c r="E161" s="55">
        <f>SUM(G161:GF161)</f>
        <v/>
      </c>
      <c r="M161" s="878" t="n"/>
      <c r="N161" s="878" t="n"/>
      <c r="O161" s="878" t="n"/>
      <c r="P161" s="878" t="n"/>
      <c r="Q161" s="878" t="n"/>
      <c r="R161" s="878" t="n"/>
      <c r="S161" s="878" t="n"/>
      <c r="T161" s="878" t="n"/>
      <c r="U161" s="878" t="n"/>
      <c r="V161" s="878" t="n"/>
      <c r="W161" s="878" t="n"/>
      <c r="X161" s="878" t="n"/>
      <c r="Y161" s="878" t="n"/>
      <c r="Z161" s="878" t="n"/>
      <c r="AA161" s="878" t="n"/>
      <c r="AB161" s="878" t="n"/>
      <c r="AC161" s="878" t="n"/>
      <c r="AD161" s="878" t="n"/>
      <c r="AE161" s="878" t="n"/>
      <c r="AF161" s="878" t="n"/>
      <c r="AG161" s="878" t="n"/>
      <c r="AH161" s="878" t="n"/>
      <c r="AI161" s="878" t="n"/>
      <c r="AJ161" s="878" t="n"/>
      <c r="AK161" s="878" t="n"/>
      <c r="AL161" s="878" t="n"/>
      <c r="AM161" s="878" t="n"/>
      <c r="AN161" s="878" t="n"/>
      <c r="AO161" s="878" t="n"/>
      <c r="AP161" s="878" t="n"/>
      <c r="AQ161" s="878" t="n"/>
      <c r="AR161" s="878" t="n"/>
      <c r="AS161" s="878" t="n"/>
      <c r="AT161" s="878" t="n"/>
      <c r="AU161" s="878" t="n"/>
      <c r="AV161" s="878" t="n"/>
      <c r="AW161" s="878" t="n"/>
      <c r="AX161" s="878" t="n"/>
      <c r="AY161" s="878" t="n"/>
      <c r="AZ161" s="878" t="n"/>
      <c r="BA161" s="878" t="n"/>
      <c r="BB161" s="878" t="n"/>
      <c r="BC161" s="878" t="n"/>
      <c r="BD161" s="878" t="n"/>
      <c r="BE161" s="878" t="n"/>
      <c r="BF161" s="878" t="n"/>
      <c r="BG161" s="878" t="n"/>
      <c r="BH161" s="878" t="n"/>
      <c r="BI161" s="878" t="n"/>
      <c r="BJ161" s="878" t="n"/>
      <c r="BK161" s="878" t="n"/>
      <c r="BL161" s="878" t="n"/>
      <c r="BM161" s="878" t="n"/>
      <c r="BN161" s="878" t="n"/>
      <c r="BO161" s="878" t="n"/>
      <c r="BP161" s="878" t="n"/>
      <c r="BQ161" s="878" t="n"/>
      <c r="BR161" s="878" t="n"/>
      <c r="BS161" s="878" t="n"/>
      <c r="BT161" s="878" t="n"/>
      <c r="BU161" s="878" t="n"/>
      <c r="BV161" s="878" t="n"/>
      <c r="BW161" s="878" t="n"/>
      <c r="BX161" s="878" t="n"/>
      <c r="BY161" s="878" t="n"/>
      <c r="BZ161" s="878" t="n"/>
      <c r="CA161" s="878" t="n"/>
      <c r="CB161" s="878" t="n"/>
      <c r="CC161" s="878" t="n"/>
      <c r="CD161" s="878" t="n"/>
      <c r="CE161" s="878" t="n"/>
      <c r="CF161" s="878" t="n"/>
      <c r="CG161" s="878" t="n"/>
      <c r="CH161" s="878" t="n"/>
      <c r="CI161" s="878" t="n"/>
      <c r="CJ161" s="878" t="n"/>
      <c r="CK161" s="878" t="n"/>
      <c r="CL161" s="878" t="n"/>
      <c r="CM161" s="878" t="n"/>
      <c r="CN161" s="878" t="n"/>
      <c r="CO161" s="878" t="n"/>
      <c r="CP161" s="878" t="n"/>
      <c r="CQ161" s="878" t="n"/>
      <c r="CR161" s="878" t="n"/>
      <c r="CS161" s="878" t="n"/>
      <c r="CT161" s="878" t="n"/>
      <c r="CU161" s="878" t="n"/>
      <c r="CV161" s="878" t="n"/>
      <c r="CW161" s="878" t="n"/>
      <c r="CX161" s="878" t="n"/>
      <c r="CY161" s="878" t="n"/>
      <c r="CZ161" s="878" t="n"/>
      <c r="DA161" s="878" t="n"/>
      <c r="DB161" s="878" t="n"/>
      <c r="DC161" s="878" t="n"/>
      <c r="DD161" s="878" t="n"/>
      <c r="DE161" s="878" t="n"/>
      <c r="DF161" s="878" t="n"/>
      <c r="DG161" s="878" t="n"/>
      <c r="DH161" s="878" t="n"/>
      <c r="DI161" s="878" t="n"/>
      <c r="DJ161" s="878" t="n"/>
      <c r="DK161" s="878" t="n"/>
      <c r="DL161" s="878" t="n"/>
      <c r="DM161" s="878" t="n"/>
      <c r="DN161" s="878" t="n"/>
      <c r="DO161" s="878" t="n"/>
      <c r="DP161" s="878" t="n"/>
      <c r="DQ161" s="878" t="n"/>
      <c r="DR161" s="878" t="n"/>
      <c r="DS161" s="878" t="n"/>
      <c r="DT161" s="878" t="n"/>
      <c r="DU161" s="878" t="n"/>
      <c r="DV161" s="878" t="n"/>
      <c r="DW161" s="878" t="n"/>
      <c r="DX161" s="878" t="n"/>
      <c r="DY161" s="878" t="n"/>
      <c r="DZ161" s="878" t="n"/>
      <c r="EA161" s="878" t="n"/>
      <c r="EB161" s="878" t="n"/>
      <c r="EC161" s="878" t="n"/>
      <c r="ED161" s="878" t="n"/>
      <c r="EE161" s="878" t="n"/>
      <c r="EF161" s="878" t="n"/>
      <c r="EG161" s="878" t="n"/>
      <c r="EH161" s="878" t="n"/>
      <c r="EI161" s="878" t="n"/>
      <c r="EJ161" s="878" t="n"/>
      <c r="EK161" s="878" t="n"/>
      <c r="EL161" s="878" t="n"/>
      <c r="EM161" s="878" t="n"/>
      <c r="EN161" s="878" t="n"/>
      <c r="EO161" s="878" t="n"/>
      <c r="EP161" s="878" t="n"/>
      <c r="EQ161" s="878" t="n"/>
      <c r="ER161" s="878" t="n"/>
      <c r="ES161" s="878" t="n"/>
      <c r="ET161" s="878" t="n"/>
      <c r="EU161" s="878" t="n"/>
      <c r="EV161" s="878" t="n"/>
      <c r="EW161" s="878" t="n"/>
      <c r="EX161" s="878" t="n"/>
      <c r="EY161" s="878" t="n"/>
      <c r="EZ161" s="878" t="n"/>
      <c r="FA161" s="878" t="n"/>
      <c r="FB161" s="878" t="n"/>
      <c r="FC161" s="878" t="n"/>
      <c r="FD161" s="878" t="n"/>
      <c r="FE161" s="878" t="n"/>
      <c r="FF161" s="878" t="n"/>
      <c r="FG161" s="878" t="n"/>
      <c r="FH161" s="878" t="n"/>
      <c r="FI161" s="878" t="n"/>
      <c r="FJ161" s="878" t="n"/>
      <c r="FK161" s="878" t="n"/>
      <c r="FL161" s="878" t="n"/>
      <c r="FM161" s="878" t="n"/>
      <c r="FN161" s="878" t="n"/>
      <c r="FO161" s="878" t="n"/>
      <c r="FP161" s="878" t="n"/>
      <c r="FQ161" s="878" t="n"/>
      <c r="FR161" s="878" t="n"/>
      <c r="FS161" s="878" t="n"/>
      <c r="FT161" s="878" t="n"/>
      <c r="FU161" s="878" t="n"/>
      <c r="FV161" s="878" t="n"/>
      <c r="FW161" s="878" t="n"/>
      <c r="FX161" s="878" t="n"/>
      <c r="FY161" s="878" t="n"/>
      <c r="FZ161" s="878" t="n"/>
      <c r="GA161" s="878" t="n"/>
      <c r="GB161" s="878" t="n"/>
      <c r="GC161" s="878" t="n"/>
      <c r="GD161" s="878" t="n"/>
      <c r="GE161" s="878" t="n"/>
      <c r="GF161" s="878" t="n"/>
    </row>
    <row r="162" customFormat="1" s="872">
      <c r="A162" s="57" t="n"/>
      <c r="B162" s="56" t="n"/>
      <c r="C162" s="55">
        <f>E162*$D$5</f>
        <v/>
      </c>
      <c r="D162" s="39" t="n"/>
      <c r="E162" s="55">
        <f>SUM(G162:GF162)</f>
        <v/>
      </c>
      <c r="M162" s="878" t="n"/>
      <c r="N162" s="878" t="n"/>
      <c r="O162" s="878" t="n"/>
      <c r="P162" s="878" t="n"/>
      <c r="Q162" s="878" t="n"/>
      <c r="R162" s="878" t="n"/>
      <c r="S162" s="878" t="n"/>
      <c r="T162" s="878" t="n"/>
      <c r="U162" s="878" t="n"/>
      <c r="V162" s="878" t="n"/>
      <c r="W162" s="878" t="n"/>
      <c r="X162" s="878" t="n"/>
      <c r="Y162" s="878" t="n"/>
      <c r="Z162" s="878" t="n"/>
      <c r="AA162" s="878" t="n"/>
      <c r="AB162" s="878" t="n"/>
      <c r="AC162" s="878" t="n"/>
      <c r="AD162" s="878" t="n"/>
      <c r="AE162" s="878" t="n"/>
      <c r="AF162" s="878" t="n"/>
      <c r="AG162" s="878" t="n"/>
      <c r="AH162" s="878" t="n"/>
      <c r="AI162" s="878" t="n"/>
      <c r="AJ162" s="878" t="n"/>
      <c r="AK162" s="878" t="n"/>
      <c r="AL162" s="878" t="n"/>
      <c r="AM162" s="878" t="n"/>
      <c r="AN162" s="878" t="n"/>
      <c r="AO162" s="878" t="n"/>
      <c r="AP162" s="878" t="n"/>
      <c r="AQ162" s="878" t="n"/>
      <c r="AR162" s="878" t="n"/>
      <c r="AS162" s="878" t="n"/>
      <c r="AT162" s="878" t="n"/>
      <c r="AU162" s="878" t="n"/>
      <c r="AV162" s="878" t="n"/>
      <c r="AW162" s="878" t="n"/>
      <c r="AX162" s="878" t="n"/>
      <c r="AY162" s="878" t="n"/>
      <c r="AZ162" s="878" t="n"/>
      <c r="BA162" s="878" t="n"/>
      <c r="BB162" s="878" t="n"/>
      <c r="BC162" s="878" t="n"/>
      <c r="BD162" s="878" t="n"/>
      <c r="BE162" s="878" t="n"/>
      <c r="BF162" s="878" t="n"/>
      <c r="BG162" s="878" t="n"/>
      <c r="BH162" s="878" t="n"/>
      <c r="BI162" s="878" t="n"/>
      <c r="BJ162" s="878" t="n"/>
      <c r="BK162" s="878" t="n"/>
      <c r="BL162" s="878" t="n"/>
      <c r="BM162" s="878" t="n"/>
      <c r="BN162" s="878" t="n"/>
      <c r="BO162" s="878" t="n"/>
      <c r="BP162" s="878" t="n"/>
      <c r="BQ162" s="878" t="n"/>
      <c r="BR162" s="878" t="n"/>
      <c r="BS162" s="878" t="n"/>
      <c r="BT162" s="878" t="n"/>
      <c r="BU162" s="878" t="n"/>
      <c r="BV162" s="878" t="n"/>
      <c r="BW162" s="878" t="n"/>
      <c r="BX162" s="878" t="n"/>
      <c r="BY162" s="878" t="n"/>
      <c r="BZ162" s="878" t="n"/>
      <c r="CA162" s="878" t="n"/>
      <c r="CB162" s="878" t="n"/>
      <c r="CC162" s="878" t="n"/>
      <c r="CD162" s="878" t="n"/>
      <c r="CE162" s="878" t="n"/>
      <c r="CF162" s="878" t="n"/>
      <c r="CG162" s="878" t="n"/>
      <c r="CH162" s="878" t="n"/>
      <c r="CI162" s="878" t="n"/>
      <c r="CJ162" s="878" t="n"/>
      <c r="CK162" s="878" t="n"/>
      <c r="CL162" s="878" t="n"/>
      <c r="CM162" s="878" t="n"/>
      <c r="CN162" s="878" t="n"/>
      <c r="CO162" s="878" t="n"/>
      <c r="CP162" s="878" t="n"/>
      <c r="CQ162" s="878" t="n"/>
      <c r="CR162" s="878" t="n"/>
      <c r="CS162" s="878" t="n"/>
      <c r="CT162" s="878" t="n"/>
      <c r="CU162" s="878" t="n"/>
      <c r="CV162" s="878" t="n"/>
      <c r="CW162" s="878" t="n"/>
      <c r="CX162" s="878" t="n"/>
      <c r="CY162" s="878" t="n"/>
      <c r="CZ162" s="878" t="n"/>
      <c r="DA162" s="878" t="n"/>
      <c r="DB162" s="878" t="n"/>
      <c r="DC162" s="878" t="n"/>
      <c r="DD162" s="878" t="n"/>
      <c r="DE162" s="878" t="n"/>
      <c r="DF162" s="878" t="n"/>
      <c r="DG162" s="878" t="n"/>
      <c r="DH162" s="878" t="n"/>
      <c r="DI162" s="878" t="n"/>
      <c r="DJ162" s="878" t="n"/>
      <c r="DK162" s="878" t="n"/>
      <c r="DL162" s="878" t="n"/>
      <c r="DM162" s="878" t="n"/>
      <c r="DN162" s="878" t="n"/>
      <c r="DO162" s="878" t="n"/>
      <c r="DP162" s="878" t="n"/>
      <c r="DQ162" s="878" t="n"/>
      <c r="DR162" s="878" t="n"/>
      <c r="DS162" s="878" t="n"/>
      <c r="DT162" s="878" t="n"/>
      <c r="DU162" s="878" t="n"/>
      <c r="DV162" s="878" t="n"/>
      <c r="DW162" s="878" t="n"/>
      <c r="DX162" s="878" t="n"/>
      <c r="DY162" s="878" t="n"/>
      <c r="DZ162" s="878" t="n"/>
      <c r="EA162" s="878" t="n"/>
      <c r="EB162" s="878" t="n"/>
      <c r="EC162" s="878" t="n"/>
      <c r="ED162" s="878" t="n"/>
      <c r="EE162" s="878" t="n"/>
      <c r="EF162" s="878" t="n"/>
      <c r="EG162" s="878" t="n"/>
      <c r="EH162" s="878" t="n"/>
      <c r="EI162" s="878" t="n"/>
      <c r="EJ162" s="878" t="n"/>
      <c r="EK162" s="878" t="n"/>
      <c r="EL162" s="878" t="n"/>
      <c r="EM162" s="878" t="n"/>
      <c r="EN162" s="878" t="n"/>
      <c r="EO162" s="878" t="n"/>
      <c r="EP162" s="878" t="n"/>
      <c r="EQ162" s="878" t="n"/>
      <c r="ER162" s="878" t="n"/>
      <c r="ES162" s="878" t="n"/>
      <c r="ET162" s="878" t="n"/>
      <c r="EU162" s="878" t="n"/>
      <c r="EV162" s="878" t="n"/>
      <c r="EW162" s="878" t="n"/>
      <c r="EX162" s="878" t="n"/>
      <c r="EY162" s="878" t="n"/>
      <c r="EZ162" s="878" t="n"/>
      <c r="FA162" s="878" t="n"/>
      <c r="FB162" s="878" t="n"/>
      <c r="FC162" s="878" t="n"/>
      <c r="FD162" s="878" t="n"/>
      <c r="FE162" s="878" t="n"/>
      <c r="FF162" s="878" t="n"/>
      <c r="FG162" s="878" t="n"/>
      <c r="FH162" s="878" t="n"/>
      <c r="FI162" s="878" t="n"/>
      <c r="FJ162" s="878" t="n"/>
      <c r="FK162" s="878" t="n"/>
      <c r="FL162" s="878" t="n"/>
      <c r="FM162" s="878" t="n"/>
      <c r="FN162" s="878" t="n"/>
      <c r="FO162" s="878" t="n"/>
      <c r="FP162" s="878" t="n"/>
      <c r="FQ162" s="878" t="n"/>
      <c r="FR162" s="878" t="n"/>
      <c r="FS162" s="878" t="n"/>
      <c r="FT162" s="878" t="n"/>
      <c r="FU162" s="878" t="n"/>
      <c r="FV162" s="878" t="n"/>
      <c r="FW162" s="878" t="n"/>
      <c r="FX162" s="878" t="n"/>
      <c r="FY162" s="878" t="n"/>
      <c r="FZ162" s="878" t="n"/>
      <c r="GA162" s="878" t="n"/>
      <c r="GB162" s="878" t="n"/>
      <c r="GC162" s="878" t="n"/>
      <c r="GD162" s="878" t="n"/>
      <c r="GE162" s="878" t="n"/>
      <c r="GF162" s="878" t="n"/>
    </row>
    <row r="163" customFormat="1" s="872">
      <c r="A163" s="57" t="n"/>
      <c r="B163" s="56" t="n"/>
      <c r="C163" s="55">
        <f>E163*$D$5</f>
        <v/>
      </c>
      <c r="D163" s="39" t="n"/>
      <c r="E163" s="55">
        <f>SUM(G163:GF163)</f>
        <v/>
      </c>
      <c r="M163" s="878" t="n"/>
      <c r="N163" s="878" t="n"/>
      <c r="O163" s="878" t="n"/>
      <c r="P163" s="878" t="n"/>
      <c r="Q163" s="878" t="n"/>
      <c r="R163" s="878" t="n"/>
      <c r="S163" s="878" t="n"/>
      <c r="T163" s="878" t="n"/>
      <c r="U163" s="878" t="n"/>
      <c r="V163" s="878" t="n"/>
      <c r="W163" s="878" t="n"/>
      <c r="X163" s="878" t="n"/>
      <c r="Y163" s="878" t="n"/>
      <c r="Z163" s="878" t="n"/>
      <c r="AA163" s="878" t="n"/>
      <c r="AB163" s="878" t="n"/>
      <c r="AC163" s="878" t="n"/>
      <c r="AD163" s="878" t="n"/>
      <c r="AE163" s="878" t="n"/>
      <c r="AF163" s="878" t="n"/>
      <c r="AG163" s="878" t="n"/>
      <c r="AH163" s="878" t="n"/>
      <c r="AI163" s="878" t="n"/>
      <c r="AJ163" s="878" t="n"/>
      <c r="AK163" s="878" t="n"/>
      <c r="AL163" s="878" t="n"/>
      <c r="AM163" s="878" t="n"/>
      <c r="AN163" s="878" t="n"/>
      <c r="AO163" s="878" t="n"/>
      <c r="AP163" s="878" t="n"/>
      <c r="AQ163" s="878" t="n"/>
      <c r="AR163" s="878" t="n"/>
      <c r="AS163" s="878" t="n"/>
      <c r="AT163" s="878" t="n"/>
      <c r="AU163" s="878" t="n"/>
      <c r="AV163" s="878" t="n"/>
      <c r="AW163" s="878" t="n"/>
      <c r="AX163" s="878" t="n"/>
      <c r="AY163" s="878" t="n"/>
      <c r="AZ163" s="878" t="n"/>
      <c r="BA163" s="878" t="n"/>
      <c r="BB163" s="878" t="n"/>
      <c r="BC163" s="878" t="n"/>
      <c r="BD163" s="878" t="n"/>
      <c r="BE163" s="878" t="n"/>
      <c r="BF163" s="878" t="n"/>
      <c r="BG163" s="878" t="n"/>
      <c r="BH163" s="878" t="n"/>
      <c r="BI163" s="878" t="n"/>
      <c r="BJ163" s="878" t="n"/>
      <c r="BK163" s="878" t="n"/>
      <c r="BL163" s="878" t="n"/>
      <c r="BM163" s="878" t="n"/>
      <c r="BN163" s="878" t="n"/>
      <c r="BO163" s="878" t="n"/>
      <c r="BP163" s="878" t="n"/>
      <c r="BQ163" s="878" t="n"/>
      <c r="BR163" s="878" t="n"/>
      <c r="BS163" s="878" t="n"/>
      <c r="BT163" s="878" t="n"/>
      <c r="BU163" s="878" t="n"/>
      <c r="BV163" s="878" t="n"/>
      <c r="BW163" s="878" t="n"/>
      <c r="BX163" s="878" t="n"/>
      <c r="BY163" s="878" t="n"/>
      <c r="BZ163" s="878" t="n"/>
      <c r="CA163" s="878" t="n"/>
      <c r="CB163" s="878" t="n"/>
      <c r="CC163" s="878" t="n"/>
      <c r="CD163" s="878" t="n"/>
      <c r="CE163" s="878" t="n"/>
      <c r="CF163" s="878" t="n"/>
      <c r="CG163" s="878" t="n"/>
      <c r="CH163" s="878" t="n"/>
      <c r="CI163" s="878" t="n"/>
      <c r="CJ163" s="878" t="n"/>
      <c r="CK163" s="878" t="n"/>
      <c r="CL163" s="878" t="n"/>
      <c r="CM163" s="878" t="n"/>
      <c r="CN163" s="878" t="n"/>
      <c r="CO163" s="878" t="n"/>
      <c r="CP163" s="878" t="n"/>
      <c r="CQ163" s="878" t="n"/>
      <c r="CR163" s="878" t="n"/>
      <c r="CS163" s="878" t="n"/>
      <c r="CT163" s="878" t="n"/>
      <c r="CU163" s="878" t="n"/>
      <c r="CV163" s="878" t="n"/>
      <c r="CW163" s="878" t="n"/>
      <c r="CX163" s="878" t="n"/>
      <c r="CY163" s="878" t="n"/>
      <c r="CZ163" s="878" t="n"/>
      <c r="DA163" s="878" t="n"/>
      <c r="DB163" s="878" t="n"/>
      <c r="DC163" s="878" t="n"/>
      <c r="DD163" s="878" t="n"/>
      <c r="DE163" s="878" t="n"/>
      <c r="DF163" s="878" t="n"/>
      <c r="DG163" s="878" t="n"/>
      <c r="DH163" s="878" t="n"/>
      <c r="DI163" s="878" t="n"/>
      <c r="DJ163" s="878" t="n"/>
      <c r="DK163" s="878" t="n"/>
      <c r="DL163" s="878" t="n"/>
      <c r="DM163" s="878" t="n"/>
      <c r="DN163" s="878" t="n"/>
      <c r="DO163" s="878" t="n"/>
      <c r="DP163" s="878" t="n"/>
      <c r="DQ163" s="878" t="n"/>
      <c r="DR163" s="878" t="n"/>
      <c r="DS163" s="878" t="n"/>
      <c r="DT163" s="878" t="n"/>
      <c r="DU163" s="878" t="n"/>
      <c r="DV163" s="878" t="n"/>
      <c r="DW163" s="878" t="n"/>
      <c r="DX163" s="878" t="n"/>
      <c r="DY163" s="878" t="n"/>
      <c r="DZ163" s="878" t="n"/>
      <c r="EA163" s="878" t="n"/>
      <c r="EB163" s="878" t="n"/>
      <c r="EC163" s="878" t="n"/>
      <c r="ED163" s="878" t="n"/>
      <c r="EE163" s="878" t="n"/>
      <c r="EF163" s="878" t="n"/>
      <c r="EG163" s="878" t="n"/>
      <c r="EH163" s="878" t="n"/>
      <c r="EI163" s="878" t="n"/>
      <c r="EJ163" s="878" t="n"/>
      <c r="EK163" s="878" t="n"/>
      <c r="EL163" s="878" t="n"/>
      <c r="EM163" s="878" t="n"/>
      <c r="EN163" s="878" t="n"/>
      <c r="EO163" s="878" t="n"/>
      <c r="EP163" s="878" t="n"/>
      <c r="EQ163" s="878" t="n"/>
      <c r="ER163" s="878" t="n"/>
      <c r="ES163" s="878" t="n"/>
      <c r="ET163" s="878" t="n"/>
      <c r="EU163" s="878" t="n"/>
      <c r="EV163" s="878" t="n"/>
      <c r="EW163" s="878" t="n"/>
      <c r="EX163" s="878" t="n"/>
      <c r="EY163" s="878" t="n"/>
      <c r="EZ163" s="878" t="n"/>
      <c r="FA163" s="878" t="n"/>
      <c r="FB163" s="878" t="n"/>
      <c r="FC163" s="878" t="n"/>
      <c r="FD163" s="878" t="n"/>
      <c r="FE163" s="878" t="n"/>
      <c r="FF163" s="878" t="n"/>
      <c r="FG163" s="878" t="n"/>
      <c r="FH163" s="878" t="n"/>
      <c r="FI163" s="878" t="n"/>
      <c r="FJ163" s="878" t="n"/>
      <c r="FK163" s="878" t="n"/>
      <c r="FL163" s="878" t="n"/>
      <c r="FM163" s="878" t="n"/>
      <c r="FN163" s="878" t="n"/>
      <c r="FO163" s="878" t="n"/>
      <c r="FP163" s="878" t="n"/>
      <c r="FQ163" s="878" t="n"/>
      <c r="FR163" s="878" t="n"/>
      <c r="FS163" s="878" t="n"/>
      <c r="FT163" s="878" t="n"/>
      <c r="FU163" s="878" t="n"/>
      <c r="FV163" s="878" t="n"/>
      <c r="FW163" s="878" t="n"/>
      <c r="FX163" s="878" t="n"/>
      <c r="FY163" s="878" t="n"/>
      <c r="FZ163" s="878" t="n"/>
      <c r="GA163" s="878" t="n"/>
      <c r="GB163" s="878" t="n"/>
      <c r="GC163" s="878" t="n"/>
      <c r="GD163" s="878" t="n"/>
      <c r="GE163" s="878" t="n"/>
      <c r="GF163" s="878" t="n"/>
    </row>
    <row r="164" customFormat="1" s="872">
      <c r="A164" s="57" t="n"/>
      <c r="B164" s="56" t="n"/>
      <c r="C164" s="55">
        <f>E164*$D$5</f>
        <v/>
      </c>
      <c r="D164" s="39" t="n"/>
      <c r="E164" s="55">
        <f>SUM(G164:GF164)</f>
        <v/>
      </c>
      <c r="M164" s="878" t="n"/>
      <c r="N164" s="878" t="n"/>
      <c r="O164" s="878" t="n"/>
      <c r="P164" s="878" t="n"/>
      <c r="Q164" s="878" t="n"/>
      <c r="R164" s="878" t="n"/>
      <c r="S164" s="878" t="n"/>
      <c r="T164" s="878" t="n"/>
      <c r="U164" s="878" t="n"/>
      <c r="V164" s="878" t="n"/>
      <c r="W164" s="878" t="n"/>
      <c r="X164" s="878" t="n"/>
      <c r="Y164" s="878" t="n"/>
      <c r="Z164" s="878" t="n"/>
      <c r="AA164" s="878" t="n"/>
      <c r="AB164" s="878" t="n"/>
      <c r="AC164" s="878" t="n"/>
      <c r="AD164" s="878" t="n"/>
      <c r="AE164" s="878" t="n"/>
      <c r="AF164" s="878" t="n"/>
      <c r="AG164" s="878" t="n"/>
      <c r="AH164" s="878" t="n"/>
      <c r="AI164" s="878" t="n"/>
      <c r="AJ164" s="878" t="n"/>
      <c r="AK164" s="878" t="n"/>
      <c r="AL164" s="878" t="n"/>
      <c r="AM164" s="878" t="n"/>
      <c r="AN164" s="878" t="n"/>
      <c r="AO164" s="878" t="n"/>
      <c r="AP164" s="878" t="n"/>
      <c r="AQ164" s="878" t="n"/>
      <c r="AR164" s="878" t="n"/>
      <c r="AS164" s="878" t="n"/>
      <c r="AT164" s="878" t="n"/>
      <c r="AU164" s="878" t="n"/>
      <c r="AV164" s="878" t="n"/>
      <c r="AW164" s="878" t="n"/>
      <c r="AX164" s="878" t="n"/>
      <c r="AY164" s="878" t="n"/>
      <c r="AZ164" s="878" t="n"/>
      <c r="BA164" s="878" t="n"/>
      <c r="BB164" s="878" t="n"/>
      <c r="BC164" s="878" t="n"/>
      <c r="BD164" s="878" t="n"/>
      <c r="BE164" s="878" t="n"/>
      <c r="BF164" s="878" t="n"/>
      <c r="BG164" s="878" t="n"/>
      <c r="BH164" s="878" t="n"/>
      <c r="BI164" s="878" t="n"/>
      <c r="BJ164" s="878" t="n"/>
      <c r="BK164" s="878" t="n"/>
      <c r="BL164" s="878" t="n"/>
      <c r="BM164" s="878" t="n"/>
      <c r="BN164" s="878" t="n"/>
      <c r="BO164" s="878" t="n"/>
      <c r="BP164" s="878" t="n"/>
      <c r="BQ164" s="878" t="n"/>
      <c r="BR164" s="878" t="n"/>
      <c r="BS164" s="878" t="n"/>
      <c r="BT164" s="878" t="n"/>
      <c r="BU164" s="878" t="n"/>
      <c r="BV164" s="878" t="n"/>
      <c r="BW164" s="878" t="n"/>
      <c r="BX164" s="878" t="n"/>
      <c r="BY164" s="878" t="n"/>
      <c r="BZ164" s="878" t="n"/>
      <c r="CA164" s="878" t="n"/>
      <c r="CB164" s="878" t="n"/>
      <c r="CC164" s="878" t="n"/>
      <c r="CD164" s="878" t="n"/>
      <c r="CE164" s="878" t="n"/>
      <c r="CF164" s="878" t="n"/>
      <c r="CG164" s="878" t="n"/>
      <c r="CH164" s="878" t="n"/>
      <c r="CI164" s="878" t="n"/>
      <c r="CJ164" s="878" t="n"/>
      <c r="CK164" s="878" t="n"/>
      <c r="CL164" s="878" t="n"/>
      <c r="CM164" s="878" t="n"/>
      <c r="CN164" s="878" t="n"/>
      <c r="CO164" s="878" t="n"/>
      <c r="CP164" s="878" t="n"/>
      <c r="CQ164" s="878" t="n"/>
      <c r="CR164" s="878" t="n"/>
      <c r="CS164" s="878" t="n"/>
      <c r="CT164" s="878" t="n"/>
      <c r="CU164" s="878" t="n"/>
      <c r="CV164" s="878" t="n"/>
      <c r="CW164" s="878" t="n"/>
      <c r="CX164" s="878" t="n"/>
      <c r="CY164" s="878" t="n"/>
      <c r="CZ164" s="878" t="n"/>
      <c r="DA164" s="878" t="n"/>
      <c r="DB164" s="878" t="n"/>
      <c r="DC164" s="878" t="n"/>
      <c r="DD164" s="878" t="n"/>
      <c r="DE164" s="878" t="n"/>
      <c r="DF164" s="878" t="n"/>
      <c r="DG164" s="878" t="n"/>
      <c r="DH164" s="878" t="n"/>
      <c r="DI164" s="878" t="n"/>
      <c r="DJ164" s="878" t="n"/>
      <c r="DK164" s="878" t="n"/>
      <c r="DL164" s="878" t="n"/>
      <c r="DM164" s="878" t="n"/>
      <c r="DN164" s="878" t="n"/>
      <c r="DO164" s="878" t="n"/>
      <c r="DP164" s="878" t="n"/>
      <c r="DQ164" s="878" t="n"/>
      <c r="DR164" s="878" t="n"/>
      <c r="DS164" s="878" t="n"/>
      <c r="DT164" s="878" t="n"/>
      <c r="DU164" s="878" t="n"/>
      <c r="DV164" s="878" t="n"/>
      <c r="DW164" s="878" t="n"/>
      <c r="DX164" s="878" t="n"/>
      <c r="DY164" s="878" t="n"/>
      <c r="DZ164" s="878" t="n"/>
      <c r="EA164" s="878" t="n"/>
      <c r="EB164" s="878" t="n"/>
      <c r="EC164" s="878" t="n"/>
      <c r="ED164" s="878" t="n"/>
      <c r="EE164" s="878" t="n"/>
      <c r="EF164" s="878" t="n"/>
      <c r="EG164" s="878" t="n"/>
      <c r="EH164" s="878" t="n"/>
      <c r="EI164" s="878" t="n"/>
      <c r="EJ164" s="878" t="n"/>
      <c r="EK164" s="878" t="n"/>
      <c r="EL164" s="878" t="n"/>
      <c r="EM164" s="878" t="n"/>
      <c r="EN164" s="878" t="n"/>
      <c r="EO164" s="878" t="n"/>
      <c r="EP164" s="878" t="n"/>
      <c r="EQ164" s="878" t="n"/>
      <c r="ER164" s="878" t="n"/>
      <c r="ES164" s="878" t="n"/>
      <c r="ET164" s="878" t="n"/>
      <c r="EU164" s="878" t="n"/>
      <c r="EV164" s="878" t="n"/>
      <c r="EW164" s="878" t="n"/>
      <c r="EX164" s="878" t="n"/>
      <c r="EY164" s="878" t="n"/>
      <c r="EZ164" s="878" t="n"/>
      <c r="FA164" s="878" t="n"/>
      <c r="FB164" s="878" t="n"/>
      <c r="FC164" s="878" t="n"/>
      <c r="FD164" s="878" t="n"/>
      <c r="FE164" s="878" t="n"/>
      <c r="FF164" s="878" t="n"/>
      <c r="FG164" s="878" t="n"/>
      <c r="FH164" s="878" t="n"/>
      <c r="FI164" s="878" t="n"/>
      <c r="FJ164" s="878" t="n"/>
      <c r="FK164" s="878" t="n"/>
      <c r="FL164" s="878" t="n"/>
      <c r="FM164" s="878" t="n"/>
      <c r="FN164" s="878" t="n"/>
      <c r="FO164" s="878" t="n"/>
      <c r="FP164" s="878" t="n"/>
      <c r="FQ164" s="878" t="n"/>
      <c r="FR164" s="878" t="n"/>
      <c r="FS164" s="878" t="n"/>
      <c r="FT164" s="878" t="n"/>
      <c r="FU164" s="878" t="n"/>
      <c r="FV164" s="878" t="n"/>
      <c r="FW164" s="878" t="n"/>
      <c r="FX164" s="878" t="n"/>
      <c r="FY164" s="878" t="n"/>
      <c r="FZ164" s="878" t="n"/>
      <c r="GA164" s="878" t="n"/>
      <c r="GB164" s="878" t="n"/>
      <c r="GC164" s="878" t="n"/>
      <c r="GD164" s="878" t="n"/>
      <c r="GE164" s="878" t="n"/>
      <c r="GF164" s="878" t="n"/>
    </row>
    <row r="165" customFormat="1" s="872">
      <c r="A165" s="57" t="n"/>
      <c r="B165" s="56" t="n"/>
      <c r="C165" s="55">
        <f>E165*$D$5</f>
        <v/>
      </c>
      <c r="D165" s="39" t="n"/>
      <c r="E165" s="55">
        <f>SUM(G165:GF165)</f>
        <v/>
      </c>
      <c r="M165" s="878" t="n"/>
      <c r="N165" s="878" t="n"/>
      <c r="O165" s="878" t="n"/>
      <c r="P165" s="878" t="n"/>
      <c r="Q165" s="878" t="n"/>
      <c r="R165" s="878" t="n"/>
      <c r="S165" s="878" t="n"/>
      <c r="T165" s="878" t="n"/>
      <c r="U165" s="878" t="n"/>
      <c r="V165" s="878" t="n"/>
      <c r="W165" s="878" t="n"/>
      <c r="X165" s="878" t="n"/>
      <c r="Y165" s="878" t="n"/>
      <c r="Z165" s="878" t="n"/>
      <c r="AA165" s="878" t="n"/>
      <c r="AB165" s="878" t="n"/>
      <c r="AC165" s="878" t="n"/>
      <c r="AD165" s="878" t="n"/>
      <c r="AE165" s="878" t="n"/>
      <c r="AF165" s="878" t="n"/>
      <c r="AG165" s="878" t="n"/>
      <c r="AH165" s="878" t="n"/>
      <c r="AI165" s="878" t="n"/>
      <c r="AJ165" s="878" t="n"/>
      <c r="AK165" s="878" t="n"/>
      <c r="AL165" s="878" t="n"/>
      <c r="AM165" s="878" t="n"/>
      <c r="AN165" s="878" t="n"/>
      <c r="AO165" s="878" t="n"/>
      <c r="AP165" s="878" t="n"/>
      <c r="AQ165" s="878" t="n"/>
      <c r="AR165" s="878" t="n"/>
      <c r="AS165" s="878" t="n"/>
      <c r="AT165" s="878" t="n"/>
      <c r="AU165" s="878" t="n"/>
      <c r="AV165" s="878" t="n"/>
      <c r="AW165" s="878" t="n"/>
      <c r="AX165" s="878" t="n"/>
      <c r="AY165" s="878" t="n"/>
      <c r="AZ165" s="878" t="n"/>
      <c r="BA165" s="878" t="n"/>
      <c r="BB165" s="878" t="n"/>
      <c r="BC165" s="878" t="n"/>
      <c r="BD165" s="878" t="n"/>
      <c r="BE165" s="878" t="n"/>
      <c r="BF165" s="878" t="n"/>
      <c r="BG165" s="878" t="n"/>
      <c r="BH165" s="878" t="n"/>
      <c r="BI165" s="878" t="n"/>
      <c r="BJ165" s="878" t="n"/>
      <c r="BK165" s="878" t="n"/>
      <c r="BL165" s="878" t="n"/>
      <c r="BM165" s="878" t="n"/>
      <c r="BN165" s="878" t="n"/>
      <c r="BO165" s="878" t="n"/>
      <c r="BP165" s="878" t="n"/>
      <c r="BQ165" s="878" t="n"/>
      <c r="BR165" s="878" t="n"/>
      <c r="BS165" s="878" t="n"/>
      <c r="BT165" s="878" t="n"/>
      <c r="BU165" s="878" t="n"/>
      <c r="BV165" s="878" t="n"/>
      <c r="BW165" s="878" t="n"/>
      <c r="BX165" s="878" t="n"/>
      <c r="BY165" s="878" t="n"/>
      <c r="BZ165" s="878" t="n"/>
      <c r="CA165" s="878" t="n"/>
      <c r="CB165" s="878" t="n"/>
      <c r="CC165" s="878" t="n"/>
      <c r="CD165" s="878" t="n"/>
      <c r="CE165" s="878" t="n"/>
      <c r="CF165" s="878" t="n"/>
      <c r="CG165" s="878" t="n"/>
      <c r="CH165" s="878" t="n"/>
      <c r="CI165" s="878" t="n"/>
      <c r="CJ165" s="878" t="n"/>
      <c r="CK165" s="878" t="n"/>
      <c r="CL165" s="878" t="n"/>
      <c r="CM165" s="878" t="n"/>
      <c r="CN165" s="878" t="n"/>
      <c r="CO165" s="878" t="n"/>
      <c r="CP165" s="878" t="n"/>
      <c r="CQ165" s="878" t="n"/>
      <c r="CR165" s="878" t="n"/>
      <c r="CS165" s="878" t="n"/>
      <c r="CT165" s="878" t="n"/>
      <c r="CU165" s="878" t="n"/>
      <c r="CV165" s="878" t="n"/>
      <c r="CW165" s="878" t="n"/>
      <c r="CX165" s="878" t="n"/>
      <c r="CY165" s="878" t="n"/>
      <c r="CZ165" s="878" t="n"/>
      <c r="DA165" s="878" t="n"/>
      <c r="DB165" s="878" t="n"/>
      <c r="DC165" s="878" t="n"/>
      <c r="DD165" s="878" t="n"/>
      <c r="DE165" s="878" t="n"/>
      <c r="DF165" s="878" t="n"/>
      <c r="DG165" s="878" t="n"/>
      <c r="DH165" s="878" t="n"/>
      <c r="DI165" s="878" t="n"/>
      <c r="DJ165" s="878" t="n"/>
      <c r="DK165" s="878" t="n"/>
      <c r="DL165" s="878" t="n"/>
      <c r="DM165" s="878" t="n"/>
      <c r="DN165" s="878" t="n"/>
      <c r="DO165" s="878" t="n"/>
      <c r="DP165" s="878" t="n"/>
      <c r="DQ165" s="878" t="n"/>
      <c r="DR165" s="878" t="n"/>
      <c r="DS165" s="878" t="n"/>
      <c r="DT165" s="878" t="n"/>
      <c r="DU165" s="878" t="n"/>
      <c r="DV165" s="878" t="n"/>
      <c r="DW165" s="878" t="n"/>
      <c r="DX165" s="878" t="n"/>
      <c r="DY165" s="878" t="n"/>
      <c r="DZ165" s="878" t="n"/>
      <c r="EA165" s="878" t="n"/>
      <c r="EB165" s="878" t="n"/>
      <c r="EC165" s="878" t="n"/>
      <c r="ED165" s="878" t="n"/>
      <c r="EE165" s="878" t="n"/>
      <c r="EF165" s="878" t="n"/>
      <c r="EG165" s="878" t="n"/>
      <c r="EH165" s="878" t="n"/>
      <c r="EI165" s="878" t="n"/>
      <c r="EJ165" s="878" t="n"/>
      <c r="EK165" s="878" t="n"/>
      <c r="EL165" s="878" t="n"/>
      <c r="EM165" s="878" t="n"/>
      <c r="EN165" s="878" t="n"/>
      <c r="EO165" s="878" t="n"/>
      <c r="EP165" s="878" t="n"/>
      <c r="EQ165" s="878" t="n"/>
      <c r="ER165" s="878" t="n"/>
      <c r="ES165" s="878" t="n"/>
      <c r="ET165" s="878" t="n"/>
      <c r="EU165" s="878" t="n"/>
      <c r="EV165" s="878" t="n"/>
      <c r="EW165" s="878" t="n"/>
      <c r="EX165" s="878" t="n"/>
      <c r="EY165" s="878" t="n"/>
      <c r="EZ165" s="878" t="n"/>
      <c r="FA165" s="878" t="n"/>
      <c r="FB165" s="878" t="n"/>
      <c r="FC165" s="878" t="n"/>
      <c r="FD165" s="878" t="n"/>
      <c r="FE165" s="878" t="n"/>
      <c r="FF165" s="878" t="n"/>
      <c r="FG165" s="878" t="n"/>
      <c r="FH165" s="878" t="n"/>
      <c r="FI165" s="878" t="n"/>
      <c r="FJ165" s="878" t="n"/>
      <c r="FK165" s="878" t="n"/>
      <c r="FL165" s="878" t="n"/>
      <c r="FM165" s="878" t="n"/>
      <c r="FN165" s="878" t="n"/>
      <c r="FO165" s="878" t="n"/>
      <c r="FP165" s="878" t="n"/>
      <c r="FQ165" s="878" t="n"/>
      <c r="FR165" s="878" t="n"/>
      <c r="FS165" s="878" t="n"/>
      <c r="FT165" s="878" t="n"/>
      <c r="FU165" s="878" t="n"/>
      <c r="FV165" s="878" t="n"/>
      <c r="FW165" s="878" t="n"/>
      <c r="FX165" s="878" t="n"/>
      <c r="FY165" s="878" t="n"/>
      <c r="FZ165" s="878" t="n"/>
      <c r="GA165" s="878" t="n"/>
      <c r="GB165" s="878" t="n"/>
      <c r="GC165" s="878" t="n"/>
      <c r="GD165" s="878" t="n"/>
      <c r="GE165" s="878" t="n"/>
      <c r="GF165" s="878" t="n"/>
    </row>
    <row r="166" customFormat="1" s="872">
      <c r="A166" s="57" t="n"/>
      <c r="B166" s="56" t="n"/>
      <c r="C166" s="55">
        <f>E166*$D$5</f>
        <v/>
      </c>
      <c r="D166" s="39" t="n"/>
      <c r="E166" s="55">
        <f>SUM(G166:GF166)</f>
        <v/>
      </c>
      <c r="M166" s="878" t="n"/>
      <c r="N166" s="878" t="n"/>
      <c r="O166" s="878" t="n"/>
      <c r="P166" s="878" t="n"/>
      <c r="Q166" s="878" t="n"/>
      <c r="R166" s="878" t="n"/>
      <c r="S166" s="878" t="n"/>
      <c r="T166" s="878" t="n"/>
      <c r="U166" s="878" t="n"/>
      <c r="V166" s="878" t="n"/>
      <c r="W166" s="878" t="n"/>
      <c r="X166" s="878" t="n"/>
      <c r="Y166" s="878" t="n"/>
      <c r="Z166" s="878" t="n"/>
      <c r="AA166" s="878" t="n"/>
      <c r="AB166" s="878" t="n"/>
      <c r="AC166" s="878" t="n"/>
      <c r="AD166" s="878" t="n"/>
      <c r="AE166" s="878" t="n"/>
      <c r="AF166" s="878" t="n"/>
      <c r="AG166" s="878" t="n"/>
      <c r="AH166" s="878" t="n"/>
      <c r="AI166" s="878" t="n"/>
      <c r="AJ166" s="878" t="n"/>
      <c r="AK166" s="878" t="n"/>
      <c r="AL166" s="878" t="n"/>
      <c r="AM166" s="878" t="n"/>
      <c r="AN166" s="878" t="n"/>
      <c r="AO166" s="878" t="n"/>
      <c r="AP166" s="878" t="n"/>
      <c r="AQ166" s="878" t="n"/>
      <c r="AR166" s="878" t="n"/>
      <c r="AS166" s="878" t="n"/>
      <c r="AT166" s="878" t="n"/>
      <c r="AU166" s="878" t="n"/>
      <c r="AV166" s="878" t="n"/>
      <c r="AW166" s="878" t="n"/>
      <c r="AX166" s="878" t="n"/>
      <c r="AY166" s="878" t="n"/>
      <c r="AZ166" s="878" t="n"/>
      <c r="BA166" s="878" t="n"/>
      <c r="BB166" s="878" t="n"/>
      <c r="BC166" s="878" t="n"/>
      <c r="BD166" s="878" t="n"/>
      <c r="BE166" s="878" t="n"/>
      <c r="BF166" s="878" t="n"/>
      <c r="BG166" s="878" t="n"/>
      <c r="BH166" s="878" t="n"/>
      <c r="BI166" s="878" t="n"/>
      <c r="BJ166" s="878" t="n"/>
      <c r="BK166" s="878" t="n"/>
      <c r="BL166" s="878" t="n"/>
      <c r="BM166" s="878" t="n"/>
      <c r="BN166" s="878" t="n"/>
      <c r="BO166" s="878" t="n"/>
      <c r="BP166" s="878" t="n"/>
      <c r="BQ166" s="878" t="n"/>
      <c r="BR166" s="878" t="n"/>
      <c r="BS166" s="878" t="n"/>
      <c r="BT166" s="878" t="n"/>
      <c r="BU166" s="878" t="n"/>
      <c r="BV166" s="878" t="n"/>
      <c r="BW166" s="878" t="n"/>
      <c r="BX166" s="878" t="n"/>
      <c r="BY166" s="878" t="n"/>
      <c r="BZ166" s="878" t="n"/>
      <c r="CA166" s="878" t="n"/>
      <c r="CB166" s="878" t="n"/>
      <c r="CC166" s="878" t="n"/>
      <c r="CD166" s="878" t="n"/>
      <c r="CE166" s="878" t="n"/>
      <c r="CF166" s="878" t="n"/>
      <c r="CG166" s="878" t="n"/>
      <c r="CH166" s="878" t="n"/>
      <c r="CI166" s="878" t="n"/>
      <c r="CJ166" s="878" t="n"/>
      <c r="CK166" s="878" t="n"/>
      <c r="CL166" s="878" t="n"/>
      <c r="CM166" s="878" t="n"/>
      <c r="CN166" s="878" t="n"/>
      <c r="CO166" s="878" t="n"/>
      <c r="CP166" s="878" t="n"/>
      <c r="CQ166" s="878" t="n"/>
      <c r="CR166" s="878" t="n"/>
      <c r="CS166" s="878" t="n"/>
      <c r="CT166" s="878" t="n"/>
      <c r="CU166" s="878" t="n"/>
      <c r="CV166" s="878" t="n"/>
      <c r="CW166" s="878" t="n"/>
      <c r="CX166" s="878" t="n"/>
      <c r="CY166" s="878" t="n"/>
      <c r="CZ166" s="878" t="n"/>
      <c r="DA166" s="878" t="n"/>
      <c r="DB166" s="878" t="n"/>
      <c r="DC166" s="878" t="n"/>
      <c r="DD166" s="878" t="n"/>
      <c r="DE166" s="878" t="n"/>
      <c r="DF166" s="878" t="n"/>
      <c r="DG166" s="878" t="n"/>
      <c r="DH166" s="878" t="n"/>
      <c r="DI166" s="878" t="n"/>
      <c r="DJ166" s="878" t="n"/>
      <c r="DK166" s="878" t="n"/>
      <c r="DL166" s="878" t="n"/>
      <c r="DM166" s="878" t="n"/>
      <c r="DN166" s="878" t="n"/>
      <c r="DO166" s="878" t="n"/>
      <c r="DP166" s="878" t="n"/>
      <c r="DQ166" s="878" t="n"/>
      <c r="DR166" s="878" t="n"/>
      <c r="DS166" s="878" t="n"/>
      <c r="DT166" s="878" t="n"/>
      <c r="DU166" s="878" t="n"/>
      <c r="DV166" s="878" t="n"/>
      <c r="DW166" s="878" t="n"/>
      <c r="DX166" s="878" t="n"/>
      <c r="DY166" s="878" t="n"/>
      <c r="DZ166" s="878" t="n"/>
      <c r="EA166" s="878" t="n"/>
      <c r="EB166" s="878" t="n"/>
      <c r="EC166" s="878" t="n"/>
      <c r="ED166" s="878" t="n"/>
      <c r="EE166" s="878" t="n"/>
      <c r="EF166" s="878" t="n"/>
      <c r="EG166" s="878" t="n"/>
      <c r="EH166" s="878" t="n"/>
      <c r="EI166" s="878" t="n"/>
      <c r="EJ166" s="878" t="n"/>
      <c r="EK166" s="878" t="n"/>
      <c r="EL166" s="878" t="n"/>
      <c r="EM166" s="878" t="n"/>
      <c r="EN166" s="878" t="n"/>
      <c r="EO166" s="878" t="n"/>
      <c r="EP166" s="878" t="n"/>
      <c r="EQ166" s="878" t="n"/>
      <c r="ER166" s="878" t="n"/>
      <c r="ES166" s="878" t="n"/>
      <c r="ET166" s="878" t="n"/>
      <c r="EU166" s="878" t="n"/>
      <c r="EV166" s="878" t="n"/>
      <c r="EW166" s="878" t="n"/>
      <c r="EX166" s="878" t="n"/>
      <c r="EY166" s="878" t="n"/>
      <c r="EZ166" s="878" t="n"/>
      <c r="FA166" s="878" t="n"/>
      <c r="FB166" s="878" t="n"/>
      <c r="FC166" s="878" t="n"/>
      <c r="FD166" s="878" t="n"/>
      <c r="FE166" s="878" t="n"/>
      <c r="FF166" s="878" t="n"/>
      <c r="FG166" s="878" t="n"/>
      <c r="FH166" s="878" t="n"/>
      <c r="FI166" s="878" t="n"/>
      <c r="FJ166" s="878" t="n"/>
      <c r="FK166" s="878" t="n"/>
      <c r="FL166" s="878" t="n"/>
      <c r="FM166" s="878" t="n"/>
      <c r="FN166" s="878" t="n"/>
      <c r="FO166" s="878" t="n"/>
      <c r="FP166" s="878" t="n"/>
      <c r="FQ166" s="878" t="n"/>
      <c r="FR166" s="878" t="n"/>
      <c r="FS166" s="878" t="n"/>
      <c r="FT166" s="878" t="n"/>
      <c r="FU166" s="878" t="n"/>
      <c r="FV166" s="878" t="n"/>
      <c r="FW166" s="878" t="n"/>
      <c r="FX166" s="878" t="n"/>
      <c r="FY166" s="878" t="n"/>
      <c r="FZ166" s="878" t="n"/>
      <c r="GA166" s="878" t="n"/>
      <c r="GB166" s="878" t="n"/>
      <c r="GC166" s="878" t="n"/>
      <c r="GD166" s="878" t="n"/>
      <c r="GE166" s="878" t="n"/>
      <c r="GF166" s="878" t="n"/>
    </row>
    <row r="167" customFormat="1" s="872">
      <c r="A167" s="57" t="n"/>
      <c r="B167" s="56" t="n"/>
      <c r="C167" s="55">
        <f>E167*$D$5</f>
        <v/>
      </c>
      <c r="D167" s="39" t="n"/>
      <c r="E167" s="55">
        <f>SUM(G167:GF167)</f>
        <v/>
      </c>
      <c r="M167" s="878" t="n"/>
      <c r="N167" s="878" t="n"/>
      <c r="O167" s="878" t="n"/>
      <c r="P167" s="878" t="n"/>
      <c r="Q167" s="878" t="n"/>
      <c r="R167" s="878" t="n"/>
      <c r="S167" s="878" t="n"/>
      <c r="T167" s="878" t="n"/>
      <c r="U167" s="878" t="n"/>
      <c r="V167" s="878" t="n"/>
      <c r="W167" s="878" t="n"/>
      <c r="X167" s="878" t="n"/>
      <c r="Y167" s="878" t="n"/>
      <c r="Z167" s="878" t="n"/>
      <c r="AA167" s="878" t="n"/>
      <c r="AB167" s="878" t="n"/>
      <c r="AC167" s="878" t="n"/>
      <c r="AD167" s="878" t="n"/>
      <c r="AE167" s="878" t="n"/>
      <c r="AF167" s="878" t="n"/>
      <c r="AG167" s="878" t="n"/>
      <c r="AH167" s="878" t="n"/>
      <c r="AI167" s="878" t="n"/>
      <c r="AJ167" s="878" t="n"/>
      <c r="AK167" s="878" t="n"/>
      <c r="AL167" s="878" t="n"/>
      <c r="AM167" s="878" t="n"/>
      <c r="AN167" s="878" t="n"/>
      <c r="AO167" s="878" t="n"/>
      <c r="AP167" s="878" t="n"/>
      <c r="AQ167" s="878" t="n"/>
      <c r="AR167" s="878" t="n"/>
      <c r="AS167" s="878" t="n"/>
      <c r="AT167" s="878" t="n"/>
      <c r="AU167" s="878" t="n"/>
      <c r="AV167" s="878" t="n"/>
      <c r="AW167" s="878" t="n"/>
      <c r="AX167" s="878" t="n"/>
      <c r="AY167" s="878" t="n"/>
      <c r="AZ167" s="878" t="n"/>
      <c r="BA167" s="878" t="n"/>
      <c r="BB167" s="878" t="n"/>
      <c r="BC167" s="878" t="n"/>
      <c r="BD167" s="878" t="n"/>
      <c r="BE167" s="878" t="n"/>
      <c r="BF167" s="878" t="n"/>
      <c r="BG167" s="878" t="n"/>
      <c r="BH167" s="878" t="n"/>
      <c r="BI167" s="878" t="n"/>
      <c r="BJ167" s="878" t="n"/>
      <c r="BK167" s="878" t="n"/>
      <c r="BL167" s="878" t="n"/>
      <c r="BM167" s="878" t="n"/>
      <c r="BN167" s="878" t="n"/>
      <c r="BO167" s="878" t="n"/>
      <c r="BP167" s="878" t="n"/>
      <c r="BQ167" s="878" t="n"/>
      <c r="BR167" s="878" t="n"/>
      <c r="BS167" s="878" t="n"/>
      <c r="BT167" s="878" t="n"/>
      <c r="BU167" s="878" t="n"/>
      <c r="BV167" s="878" t="n"/>
      <c r="BW167" s="878" t="n"/>
      <c r="BX167" s="878" t="n"/>
      <c r="BY167" s="878" t="n"/>
      <c r="BZ167" s="878" t="n"/>
      <c r="CA167" s="878" t="n"/>
      <c r="CB167" s="878" t="n"/>
      <c r="CC167" s="878" t="n"/>
      <c r="CD167" s="878" t="n"/>
      <c r="CE167" s="878" t="n"/>
      <c r="CF167" s="878" t="n"/>
      <c r="CG167" s="878" t="n"/>
      <c r="CH167" s="878" t="n"/>
      <c r="CI167" s="878" t="n"/>
      <c r="CJ167" s="878" t="n"/>
      <c r="CK167" s="878" t="n"/>
      <c r="CL167" s="878" t="n"/>
      <c r="CM167" s="878" t="n"/>
      <c r="CN167" s="878" t="n"/>
      <c r="CO167" s="878" t="n"/>
      <c r="CP167" s="878" t="n"/>
      <c r="CQ167" s="878" t="n"/>
      <c r="CR167" s="878" t="n"/>
      <c r="CS167" s="878" t="n"/>
      <c r="CT167" s="878" t="n"/>
      <c r="CU167" s="878" t="n"/>
      <c r="CV167" s="878" t="n"/>
      <c r="CW167" s="878" t="n"/>
      <c r="CX167" s="878" t="n"/>
      <c r="CY167" s="878" t="n"/>
      <c r="CZ167" s="878" t="n"/>
      <c r="DA167" s="878" t="n"/>
      <c r="DB167" s="878" t="n"/>
      <c r="DC167" s="878" t="n"/>
      <c r="DD167" s="878" t="n"/>
      <c r="DE167" s="878" t="n"/>
      <c r="DF167" s="878" t="n"/>
      <c r="DG167" s="878" t="n"/>
      <c r="DH167" s="878" t="n"/>
      <c r="DI167" s="878" t="n"/>
      <c r="DJ167" s="878" t="n"/>
      <c r="DK167" s="878" t="n"/>
      <c r="DL167" s="878" t="n"/>
      <c r="DM167" s="878" t="n"/>
      <c r="DN167" s="878" t="n"/>
      <c r="DO167" s="878" t="n"/>
      <c r="DP167" s="878" t="n"/>
      <c r="DQ167" s="878" t="n"/>
      <c r="DR167" s="878" t="n"/>
      <c r="DS167" s="878" t="n"/>
      <c r="DT167" s="878" t="n"/>
      <c r="DU167" s="878" t="n"/>
      <c r="DV167" s="878" t="n"/>
      <c r="DW167" s="878" t="n"/>
      <c r="DX167" s="878" t="n"/>
      <c r="DY167" s="878" t="n"/>
      <c r="DZ167" s="878" t="n"/>
      <c r="EA167" s="878" t="n"/>
      <c r="EB167" s="878" t="n"/>
      <c r="EC167" s="878" t="n"/>
      <c r="ED167" s="878" t="n"/>
      <c r="EE167" s="878" t="n"/>
      <c r="EF167" s="878" t="n"/>
      <c r="EG167" s="878" t="n"/>
      <c r="EH167" s="878" t="n"/>
      <c r="EI167" s="878" t="n"/>
      <c r="EJ167" s="878" t="n"/>
      <c r="EK167" s="878" t="n"/>
      <c r="EL167" s="878" t="n"/>
      <c r="EM167" s="878" t="n"/>
      <c r="EN167" s="878" t="n"/>
      <c r="EO167" s="878" t="n"/>
      <c r="EP167" s="878" t="n"/>
      <c r="EQ167" s="878" t="n"/>
      <c r="ER167" s="878" t="n"/>
      <c r="ES167" s="878" t="n"/>
      <c r="ET167" s="878" t="n"/>
      <c r="EU167" s="878" t="n"/>
      <c r="EV167" s="878" t="n"/>
      <c r="EW167" s="878" t="n"/>
      <c r="EX167" s="878" t="n"/>
      <c r="EY167" s="878" t="n"/>
      <c r="EZ167" s="878" t="n"/>
      <c r="FA167" s="878" t="n"/>
      <c r="FB167" s="878" t="n"/>
      <c r="FC167" s="878" t="n"/>
      <c r="FD167" s="878" t="n"/>
      <c r="FE167" s="878" t="n"/>
      <c r="FF167" s="878" t="n"/>
      <c r="FG167" s="878" t="n"/>
      <c r="FH167" s="878" t="n"/>
      <c r="FI167" s="878" t="n"/>
      <c r="FJ167" s="878" t="n"/>
      <c r="FK167" s="878" t="n"/>
      <c r="FL167" s="878" t="n"/>
      <c r="FM167" s="878" t="n"/>
      <c r="FN167" s="878" t="n"/>
      <c r="FO167" s="878" t="n"/>
      <c r="FP167" s="878" t="n"/>
      <c r="FQ167" s="878" t="n"/>
      <c r="FR167" s="878" t="n"/>
      <c r="FS167" s="878" t="n"/>
      <c r="FT167" s="878" t="n"/>
      <c r="FU167" s="878" t="n"/>
      <c r="FV167" s="878" t="n"/>
      <c r="FW167" s="878" t="n"/>
      <c r="FX167" s="878" t="n"/>
      <c r="FY167" s="878" t="n"/>
      <c r="FZ167" s="878" t="n"/>
      <c r="GA167" s="878" t="n"/>
      <c r="GB167" s="878" t="n"/>
      <c r="GC167" s="878" t="n"/>
      <c r="GD167" s="878" t="n"/>
      <c r="GE167" s="878" t="n"/>
      <c r="GF167" s="878" t="n"/>
    </row>
    <row r="168" customFormat="1" s="872">
      <c r="A168" s="57" t="n"/>
      <c r="B168" s="56" t="n"/>
      <c r="C168" s="55">
        <f>E168*$D$5</f>
        <v/>
      </c>
      <c r="D168" s="39" t="n"/>
      <c r="E168" s="55">
        <f>SUM(G168:GF168)</f>
        <v/>
      </c>
      <c r="M168" s="878" t="n"/>
      <c r="N168" s="878" t="n"/>
      <c r="O168" s="878" t="n"/>
      <c r="P168" s="878" t="n"/>
      <c r="Q168" s="878" t="n"/>
      <c r="R168" s="878" t="n"/>
      <c r="S168" s="878" t="n"/>
      <c r="T168" s="878" t="n"/>
      <c r="U168" s="878" t="n"/>
      <c r="V168" s="878" t="n"/>
      <c r="W168" s="878" t="n"/>
      <c r="X168" s="878" t="n"/>
      <c r="Y168" s="878" t="n"/>
      <c r="Z168" s="878" t="n"/>
      <c r="AA168" s="878" t="n"/>
      <c r="AB168" s="878" t="n"/>
      <c r="AC168" s="878" t="n"/>
      <c r="AD168" s="878" t="n"/>
      <c r="AE168" s="878" t="n"/>
      <c r="AF168" s="878" t="n"/>
      <c r="AG168" s="878" t="n"/>
      <c r="AH168" s="878" t="n"/>
      <c r="AI168" s="878" t="n"/>
      <c r="AJ168" s="878" t="n"/>
      <c r="AK168" s="878" t="n"/>
      <c r="AL168" s="878" t="n"/>
      <c r="AM168" s="878" t="n"/>
      <c r="AN168" s="878" t="n"/>
      <c r="AO168" s="878" t="n"/>
      <c r="AP168" s="878" t="n"/>
      <c r="AQ168" s="878" t="n"/>
      <c r="AR168" s="878" t="n"/>
      <c r="AS168" s="878" t="n"/>
      <c r="AT168" s="878" t="n"/>
      <c r="AU168" s="878" t="n"/>
      <c r="AV168" s="878" t="n"/>
      <c r="AW168" s="878" t="n"/>
      <c r="AX168" s="878" t="n"/>
      <c r="AY168" s="878" t="n"/>
      <c r="AZ168" s="878" t="n"/>
      <c r="BA168" s="878" t="n"/>
      <c r="BB168" s="878" t="n"/>
      <c r="BC168" s="878" t="n"/>
      <c r="BD168" s="878" t="n"/>
      <c r="BE168" s="878" t="n"/>
      <c r="BF168" s="878" t="n"/>
      <c r="BG168" s="878" t="n"/>
      <c r="BH168" s="878" t="n"/>
      <c r="BI168" s="878" t="n"/>
      <c r="BJ168" s="878" t="n"/>
      <c r="BK168" s="878" t="n"/>
      <c r="BL168" s="878" t="n"/>
      <c r="BM168" s="878" t="n"/>
      <c r="BN168" s="878" t="n"/>
      <c r="BO168" s="878" t="n"/>
      <c r="BP168" s="878" t="n"/>
      <c r="BQ168" s="878" t="n"/>
      <c r="BR168" s="878" t="n"/>
      <c r="BS168" s="878" t="n"/>
      <c r="BT168" s="878" t="n"/>
      <c r="BU168" s="878" t="n"/>
      <c r="BV168" s="878" t="n"/>
      <c r="BW168" s="878" t="n"/>
      <c r="BX168" s="878" t="n"/>
      <c r="BY168" s="878" t="n"/>
      <c r="BZ168" s="878" t="n"/>
      <c r="CA168" s="878" t="n"/>
      <c r="CB168" s="878" t="n"/>
      <c r="CC168" s="878" t="n"/>
      <c r="CD168" s="878" t="n"/>
      <c r="CE168" s="878" t="n"/>
      <c r="CF168" s="878" t="n"/>
      <c r="CG168" s="878" t="n"/>
      <c r="CH168" s="878" t="n"/>
      <c r="CI168" s="878" t="n"/>
      <c r="CJ168" s="878" t="n"/>
      <c r="CK168" s="878" t="n"/>
      <c r="CL168" s="878" t="n"/>
      <c r="CM168" s="878" t="n"/>
      <c r="CN168" s="878" t="n"/>
      <c r="CO168" s="878" t="n"/>
      <c r="CP168" s="878" t="n"/>
      <c r="CQ168" s="878" t="n"/>
      <c r="CR168" s="878" t="n"/>
      <c r="CS168" s="878" t="n"/>
      <c r="CT168" s="878" t="n"/>
      <c r="CU168" s="878" t="n"/>
      <c r="CV168" s="878" t="n"/>
      <c r="CW168" s="878" t="n"/>
      <c r="CX168" s="878" t="n"/>
      <c r="CY168" s="878" t="n"/>
      <c r="CZ168" s="878" t="n"/>
      <c r="DA168" s="878" t="n"/>
      <c r="DB168" s="878" t="n"/>
      <c r="DC168" s="878" t="n"/>
      <c r="DD168" s="878" t="n"/>
      <c r="DE168" s="878" t="n"/>
      <c r="DF168" s="878" t="n"/>
      <c r="DG168" s="878" t="n"/>
      <c r="DH168" s="878" t="n"/>
      <c r="DI168" s="878" t="n"/>
      <c r="DJ168" s="878" t="n"/>
      <c r="DK168" s="878" t="n"/>
      <c r="DL168" s="878" t="n"/>
      <c r="DM168" s="878" t="n"/>
      <c r="DN168" s="878" t="n"/>
      <c r="DO168" s="878" t="n"/>
      <c r="DP168" s="878" t="n"/>
      <c r="DQ168" s="878" t="n"/>
      <c r="DR168" s="878" t="n"/>
      <c r="DS168" s="878" t="n"/>
      <c r="DT168" s="878" t="n"/>
      <c r="DU168" s="878" t="n"/>
      <c r="DV168" s="878" t="n"/>
      <c r="DW168" s="878" t="n"/>
      <c r="DX168" s="878" t="n"/>
      <c r="DY168" s="878" t="n"/>
      <c r="DZ168" s="878" t="n"/>
      <c r="EA168" s="878" t="n"/>
      <c r="EB168" s="878" t="n"/>
      <c r="EC168" s="878" t="n"/>
      <c r="ED168" s="878" t="n"/>
      <c r="EE168" s="878" t="n"/>
      <c r="EF168" s="878" t="n"/>
      <c r="EG168" s="878" t="n"/>
      <c r="EH168" s="878" t="n"/>
      <c r="EI168" s="878" t="n"/>
      <c r="EJ168" s="878" t="n"/>
      <c r="EK168" s="878" t="n"/>
      <c r="EL168" s="878" t="n"/>
      <c r="EM168" s="878" t="n"/>
      <c r="EN168" s="878" t="n"/>
      <c r="EO168" s="878" t="n"/>
      <c r="EP168" s="878" t="n"/>
      <c r="EQ168" s="878" t="n"/>
      <c r="ER168" s="878" t="n"/>
      <c r="ES168" s="878" t="n"/>
      <c r="ET168" s="878" t="n"/>
      <c r="EU168" s="878" t="n"/>
      <c r="EV168" s="878" t="n"/>
      <c r="EW168" s="878" t="n"/>
      <c r="EX168" s="878" t="n"/>
      <c r="EY168" s="878" t="n"/>
      <c r="EZ168" s="878" t="n"/>
      <c r="FA168" s="878" t="n"/>
      <c r="FB168" s="878" t="n"/>
      <c r="FC168" s="878" t="n"/>
      <c r="FD168" s="878" t="n"/>
      <c r="FE168" s="878" t="n"/>
      <c r="FF168" s="878" t="n"/>
      <c r="FG168" s="878" t="n"/>
      <c r="FH168" s="878" t="n"/>
      <c r="FI168" s="878" t="n"/>
      <c r="FJ168" s="878" t="n"/>
      <c r="FK168" s="878" t="n"/>
      <c r="FL168" s="878" t="n"/>
      <c r="FM168" s="878" t="n"/>
      <c r="FN168" s="878" t="n"/>
      <c r="FO168" s="878" t="n"/>
      <c r="FP168" s="878" t="n"/>
      <c r="FQ168" s="878" t="n"/>
      <c r="FR168" s="878" t="n"/>
      <c r="FS168" s="878" t="n"/>
      <c r="FT168" s="878" t="n"/>
      <c r="FU168" s="878" t="n"/>
      <c r="FV168" s="878" t="n"/>
      <c r="FW168" s="878" t="n"/>
      <c r="FX168" s="878" t="n"/>
      <c r="FY168" s="878" t="n"/>
      <c r="FZ168" s="878" t="n"/>
      <c r="GA168" s="878" t="n"/>
      <c r="GB168" s="878" t="n"/>
      <c r="GC168" s="878" t="n"/>
      <c r="GD168" s="878" t="n"/>
      <c r="GE168" s="878" t="n"/>
      <c r="GF168" s="878" t="n"/>
    </row>
    <row r="169" customFormat="1" s="872">
      <c r="A169" s="57" t="n"/>
      <c r="B169" s="56" t="n"/>
      <c r="C169" s="55">
        <f>E169*$D$5</f>
        <v/>
      </c>
      <c r="D169" s="39" t="n"/>
      <c r="E169" s="55">
        <f>SUM(G169:GF169)</f>
        <v/>
      </c>
      <c r="M169" s="878" t="n"/>
      <c r="N169" s="878" t="n"/>
      <c r="O169" s="878" t="n"/>
      <c r="P169" s="878" t="n"/>
      <c r="Q169" s="878" t="n"/>
      <c r="R169" s="878" t="n"/>
      <c r="S169" s="878" t="n"/>
      <c r="T169" s="878" t="n"/>
      <c r="U169" s="878" t="n"/>
      <c r="V169" s="878" t="n"/>
      <c r="W169" s="878" t="n"/>
      <c r="X169" s="878" t="n"/>
      <c r="Y169" s="878" t="n"/>
      <c r="Z169" s="878" t="n"/>
      <c r="AA169" s="878" t="n"/>
      <c r="AB169" s="878" t="n"/>
      <c r="AC169" s="878" t="n"/>
      <c r="AD169" s="878" t="n"/>
      <c r="AE169" s="878" t="n"/>
      <c r="AF169" s="878" t="n"/>
      <c r="AG169" s="878" t="n"/>
      <c r="AH169" s="878" t="n"/>
      <c r="AI169" s="878" t="n"/>
      <c r="AJ169" s="878" t="n"/>
      <c r="AK169" s="878" t="n"/>
      <c r="AL169" s="878" t="n"/>
      <c r="AM169" s="878" t="n"/>
      <c r="AN169" s="878" t="n"/>
      <c r="AO169" s="878" t="n"/>
      <c r="AP169" s="878" t="n"/>
      <c r="AQ169" s="878" t="n"/>
      <c r="AR169" s="878" t="n"/>
      <c r="AS169" s="878" t="n"/>
      <c r="AT169" s="878" t="n"/>
      <c r="AU169" s="878" t="n"/>
      <c r="AV169" s="878" t="n"/>
      <c r="AW169" s="878" t="n"/>
      <c r="AX169" s="878" t="n"/>
      <c r="AY169" s="878" t="n"/>
      <c r="AZ169" s="878" t="n"/>
      <c r="BA169" s="878" t="n"/>
      <c r="BB169" s="878" t="n"/>
      <c r="BC169" s="878" t="n"/>
      <c r="BD169" s="878" t="n"/>
      <c r="BE169" s="878" t="n"/>
      <c r="BF169" s="878" t="n"/>
      <c r="BG169" s="878" t="n"/>
      <c r="BH169" s="878" t="n"/>
      <c r="BI169" s="878" t="n"/>
      <c r="BJ169" s="878" t="n"/>
      <c r="BK169" s="878" t="n"/>
      <c r="BL169" s="878" t="n"/>
      <c r="BM169" s="878" t="n"/>
      <c r="BN169" s="878" t="n"/>
      <c r="BO169" s="878" t="n"/>
      <c r="BP169" s="878" t="n"/>
      <c r="BQ169" s="878" t="n"/>
      <c r="BR169" s="878" t="n"/>
      <c r="BS169" s="878" t="n"/>
      <c r="BT169" s="878" t="n"/>
      <c r="BU169" s="878" t="n"/>
      <c r="BV169" s="878" t="n"/>
      <c r="BW169" s="878" t="n"/>
      <c r="BX169" s="878" t="n"/>
      <c r="BY169" s="878" t="n"/>
      <c r="BZ169" s="878" t="n"/>
      <c r="CA169" s="878" t="n"/>
      <c r="CB169" s="878" t="n"/>
      <c r="CC169" s="878" t="n"/>
      <c r="CD169" s="878" t="n"/>
      <c r="CE169" s="878" t="n"/>
      <c r="CF169" s="878" t="n"/>
      <c r="CG169" s="878" t="n"/>
      <c r="CH169" s="878" t="n"/>
      <c r="CI169" s="878" t="n"/>
      <c r="CJ169" s="878" t="n"/>
      <c r="CK169" s="878" t="n"/>
      <c r="CL169" s="878" t="n"/>
      <c r="CM169" s="878" t="n"/>
      <c r="CN169" s="878" t="n"/>
      <c r="CO169" s="878" t="n"/>
      <c r="CP169" s="878" t="n"/>
      <c r="CQ169" s="878" t="n"/>
      <c r="CR169" s="878" t="n"/>
      <c r="CS169" s="878" t="n"/>
      <c r="CT169" s="878" t="n"/>
      <c r="CU169" s="878" t="n"/>
      <c r="CV169" s="878" t="n"/>
      <c r="CW169" s="878" t="n"/>
      <c r="CX169" s="878" t="n"/>
      <c r="CY169" s="878" t="n"/>
      <c r="CZ169" s="878" t="n"/>
      <c r="DA169" s="878" t="n"/>
      <c r="DB169" s="878" t="n"/>
      <c r="DC169" s="878" t="n"/>
      <c r="DD169" s="878" t="n"/>
      <c r="DE169" s="878" t="n"/>
      <c r="DF169" s="878" t="n"/>
      <c r="DG169" s="878" t="n"/>
      <c r="DH169" s="878" t="n"/>
      <c r="DI169" s="878" t="n"/>
      <c r="DJ169" s="878" t="n"/>
      <c r="DK169" s="878" t="n"/>
      <c r="DL169" s="878" t="n"/>
      <c r="DM169" s="878" t="n"/>
      <c r="DN169" s="878" t="n"/>
      <c r="DO169" s="878" t="n"/>
      <c r="DP169" s="878" t="n"/>
      <c r="DQ169" s="878" t="n"/>
      <c r="DR169" s="878" t="n"/>
      <c r="DS169" s="878" t="n"/>
      <c r="DT169" s="878" t="n"/>
      <c r="DU169" s="878" t="n"/>
      <c r="DV169" s="878" t="n"/>
      <c r="DW169" s="878" t="n"/>
      <c r="DX169" s="878" t="n"/>
      <c r="DY169" s="878" t="n"/>
      <c r="DZ169" s="878" t="n"/>
      <c r="EA169" s="878" t="n"/>
      <c r="EB169" s="878" t="n"/>
      <c r="EC169" s="878" t="n"/>
      <c r="ED169" s="878" t="n"/>
      <c r="EE169" s="878" t="n"/>
      <c r="EF169" s="878" t="n"/>
      <c r="EG169" s="878" t="n"/>
      <c r="EH169" s="878" t="n"/>
      <c r="EI169" s="878" t="n"/>
      <c r="EJ169" s="878" t="n"/>
      <c r="EK169" s="878" t="n"/>
      <c r="EL169" s="878" t="n"/>
      <c r="EM169" s="878" t="n"/>
      <c r="EN169" s="878" t="n"/>
      <c r="EO169" s="878" t="n"/>
      <c r="EP169" s="878" t="n"/>
      <c r="EQ169" s="878" t="n"/>
      <c r="ER169" s="878" t="n"/>
      <c r="ES169" s="878" t="n"/>
      <c r="ET169" s="878" t="n"/>
      <c r="EU169" s="878" t="n"/>
      <c r="EV169" s="878" t="n"/>
      <c r="EW169" s="878" t="n"/>
      <c r="EX169" s="878" t="n"/>
      <c r="EY169" s="878" t="n"/>
      <c r="EZ169" s="878" t="n"/>
      <c r="FA169" s="878" t="n"/>
      <c r="FB169" s="878" t="n"/>
      <c r="FC169" s="878" t="n"/>
      <c r="FD169" s="878" t="n"/>
      <c r="FE169" s="878" t="n"/>
      <c r="FF169" s="878" t="n"/>
      <c r="FG169" s="878" t="n"/>
      <c r="FH169" s="878" t="n"/>
      <c r="FI169" s="878" t="n"/>
      <c r="FJ169" s="878" t="n"/>
      <c r="FK169" s="878" t="n"/>
      <c r="FL169" s="878" t="n"/>
      <c r="FM169" s="878" t="n"/>
      <c r="FN169" s="878" t="n"/>
      <c r="FO169" s="878" t="n"/>
      <c r="FP169" s="878" t="n"/>
      <c r="FQ169" s="878" t="n"/>
      <c r="FR169" s="878" t="n"/>
      <c r="FS169" s="878" t="n"/>
      <c r="FT169" s="878" t="n"/>
      <c r="FU169" s="878" t="n"/>
      <c r="FV169" s="878" t="n"/>
      <c r="FW169" s="878" t="n"/>
      <c r="FX169" s="878" t="n"/>
      <c r="FY169" s="878" t="n"/>
      <c r="FZ169" s="878" t="n"/>
      <c r="GA169" s="878" t="n"/>
      <c r="GB169" s="878" t="n"/>
      <c r="GC169" s="878" t="n"/>
      <c r="GD169" s="878" t="n"/>
      <c r="GE169" s="878" t="n"/>
      <c r="GF169" s="878" t="n"/>
    </row>
    <row r="170" customFormat="1" s="872">
      <c r="A170" s="57" t="n"/>
      <c r="B170" s="56" t="n"/>
      <c r="C170" s="55">
        <f>E170*$D$5</f>
        <v/>
      </c>
      <c r="D170" s="39" t="n"/>
      <c r="E170" s="55">
        <f>SUM(G170:GF170)</f>
        <v/>
      </c>
      <c r="M170" s="878" t="n"/>
      <c r="N170" s="878" t="n"/>
      <c r="O170" s="878" t="n"/>
      <c r="P170" s="878" t="n"/>
      <c r="Q170" s="878" t="n"/>
      <c r="R170" s="878" t="n"/>
      <c r="S170" s="878" t="n"/>
      <c r="T170" s="878" t="n"/>
      <c r="U170" s="878" t="n"/>
      <c r="V170" s="878" t="n"/>
      <c r="W170" s="878" t="n"/>
      <c r="X170" s="878" t="n"/>
      <c r="Y170" s="878" t="n"/>
      <c r="Z170" s="878" t="n"/>
      <c r="AA170" s="878" t="n"/>
      <c r="AB170" s="878" t="n"/>
      <c r="AC170" s="878" t="n"/>
      <c r="AD170" s="878" t="n"/>
      <c r="AE170" s="878" t="n"/>
      <c r="AF170" s="878" t="n"/>
      <c r="AG170" s="878" t="n"/>
      <c r="AH170" s="878" t="n"/>
      <c r="AI170" s="878" t="n"/>
      <c r="AJ170" s="878" t="n"/>
      <c r="AK170" s="878" t="n"/>
      <c r="AL170" s="878" t="n"/>
      <c r="AM170" s="878" t="n"/>
      <c r="AN170" s="878" t="n"/>
      <c r="AO170" s="878" t="n"/>
      <c r="AP170" s="878" t="n"/>
      <c r="AQ170" s="878" t="n"/>
      <c r="AR170" s="878" t="n"/>
      <c r="AS170" s="878" t="n"/>
      <c r="AT170" s="878" t="n"/>
      <c r="AU170" s="878" t="n"/>
      <c r="AV170" s="878" t="n"/>
      <c r="AW170" s="878" t="n"/>
      <c r="AX170" s="878" t="n"/>
      <c r="AY170" s="878" t="n"/>
      <c r="AZ170" s="878" t="n"/>
      <c r="BA170" s="878" t="n"/>
      <c r="BB170" s="878" t="n"/>
      <c r="BC170" s="878" t="n"/>
      <c r="BD170" s="878" t="n"/>
      <c r="BE170" s="878" t="n"/>
      <c r="BF170" s="878" t="n"/>
      <c r="BG170" s="878" t="n"/>
      <c r="BH170" s="878" t="n"/>
      <c r="BI170" s="878" t="n"/>
      <c r="BJ170" s="878" t="n"/>
      <c r="BK170" s="878" t="n"/>
      <c r="BL170" s="878" t="n"/>
      <c r="BM170" s="878" t="n"/>
      <c r="BN170" s="878" t="n"/>
      <c r="BO170" s="878" t="n"/>
      <c r="BP170" s="878" t="n"/>
      <c r="BQ170" s="878" t="n"/>
      <c r="BR170" s="878" t="n"/>
      <c r="BS170" s="878" t="n"/>
      <c r="BT170" s="878" t="n"/>
      <c r="BU170" s="878" t="n"/>
      <c r="BV170" s="878" t="n"/>
      <c r="BW170" s="878" t="n"/>
      <c r="BX170" s="878" t="n"/>
      <c r="BY170" s="878" t="n"/>
      <c r="BZ170" s="878" t="n"/>
      <c r="CA170" s="878" t="n"/>
      <c r="CB170" s="878" t="n"/>
      <c r="CC170" s="878" t="n"/>
      <c r="CD170" s="878" t="n"/>
      <c r="CE170" s="878" t="n"/>
      <c r="CF170" s="878" t="n"/>
      <c r="CG170" s="878" t="n"/>
      <c r="CH170" s="878" t="n"/>
      <c r="CI170" s="878" t="n"/>
      <c r="CJ170" s="878" t="n"/>
      <c r="CK170" s="878" t="n"/>
      <c r="CL170" s="878" t="n"/>
      <c r="CM170" s="878" t="n"/>
      <c r="CN170" s="878" t="n"/>
      <c r="CO170" s="878" t="n"/>
      <c r="CP170" s="878" t="n"/>
      <c r="CQ170" s="878" t="n"/>
      <c r="CR170" s="878" t="n"/>
      <c r="CS170" s="878" t="n"/>
      <c r="CT170" s="878" t="n"/>
      <c r="CU170" s="878" t="n"/>
      <c r="CV170" s="878" t="n"/>
      <c r="CW170" s="878" t="n"/>
      <c r="CX170" s="878" t="n"/>
      <c r="CY170" s="878" t="n"/>
      <c r="CZ170" s="878" t="n"/>
      <c r="DA170" s="878" t="n"/>
      <c r="DB170" s="878" t="n"/>
      <c r="DC170" s="878" t="n"/>
      <c r="DD170" s="878" t="n"/>
      <c r="DE170" s="878" t="n"/>
      <c r="DF170" s="878" t="n"/>
      <c r="DG170" s="878" t="n"/>
      <c r="DH170" s="878" t="n"/>
      <c r="DI170" s="878" t="n"/>
      <c r="DJ170" s="878" t="n"/>
      <c r="DK170" s="878" t="n"/>
      <c r="DL170" s="878" t="n"/>
      <c r="DM170" s="878" t="n"/>
      <c r="DN170" s="878" t="n"/>
      <c r="DO170" s="878" t="n"/>
      <c r="DP170" s="878" t="n"/>
      <c r="DQ170" s="878" t="n"/>
      <c r="DR170" s="878" t="n"/>
      <c r="DS170" s="878" t="n"/>
      <c r="DT170" s="878" t="n"/>
      <c r="DU170" s="878" t="n"/>
      <c r="DV170" s="878" t="n"/>
      <c r="DW170" s="878" t="n"/>
      <c r="DX170" s="878" t="n"/>
      <c r="DY170" s="878" t="n"/>
      <c r="DZ170" s="878" t="n"/>
      <c r="EA170" s="878" t="n"/>
      <c r="EB170" s="878" t="n"/>
      <c r="EC170" s="878" t="n"/>
      <c r="ED170" s="878" t="n"/>
      <c r="EE170" s="878" t="n"/>
      <c r="EF170" s="878" t="n"/>
      <c r="EG170" s="878" t="n"/>
      <c r="EH170" s="878" t="n"/>
      <c r="EI170" s="878" t="n"/>
      <c r="EJ170" s="878" t="n"/>
      <c r="EK170" s="878" t="n"/>
      <c r="EL170" s="878" t="n"/>
      <c r="EM170" s="878" t="n"/>
      <c r="EN170" s="878" t="n"/>
      <c r="EO170" s="878" t="n"/>
      <c r="EP170" s="878" t="n"/>
      <c r="EQ170" s="878" t="n"/>
      <c r="ER170" s="878" t="n"/>
      <c r="ES170" s="878" t="n"/>
      <c r="ET170" s="878" t="n"/>
      <c r="EU170" s="878" t="n"/>
      <c r="EV170" s="878" t="n"/>
      <c r="EW170" s="878" t="n"/>
      <c r="EX170" s="878" t="n"/>
      <c r="EY170" s="878" t="n"/>
      <c r="EZ170" s="878" t="n"/>
      <c r="FA170" s="878" t="n"/>
      <c r="FB170" s="878" t="n"/>
      <c r="FC170" s="878" t="n"/>
      <c r="FD170" s="878" t="n"/>
      <c r="FE170" s="878" t="n"/>
      <c r="FF170" s="878" t="n"/>
      <c r="FG170" s="878" t="n"/>
      <c r="FH170" s="878" t="n"/>
      <c r="FI170" s="878" t="n"/>
      <c r="FJ170" s="878" t="n"/>
      <c r="FK170" s="878" t="n"/>
      <c r="FL170" s="878" t="n"/>
      <c r="FM170" s="878" t="n"/>
      <c r="FN170" s="878" t="n"/>
      <c r="FO170" s="878" t="n"/>
      <c r="FP170" s="878" t="n"/>
      <c r="FQ170" s="878" t="n"/>
      <c r="FR170" s="878" t="n"/>
      <c r="FS170" s="878" t="n"/>
      <c r="FT170" s="878" t="n"/>
      <c r="FU170" s="878" t="n"/>
      <c r="FV170" s="878" t="n"/>
      <c r="FW170" s="878" t="n"/>
      <c r="FX170" s="878" t="n"/>
      <c r="FY170" s="878" t="n"/>
      <c r="FZ170" s="878" t="n"/>
      <c r="GA170" s="878" t="n"/>
      <c r="GB170" s="878" t="n"/>
      <c r="GC170" s="878" t="n"/>
      <c r="GD170" s="878" t="n"/>
      <c r="GE170" s="878" t="n"/>
      <c r="GF170" s="878" t="n"/>
    </row>
    <row r="171" customFormat="1" s="872">
      <c r="A171" s="57" t="n"/>
      <c r="B171" s="56" t="n"/>
      <c r="C171" s="55">
        <f>E171*$D$5</f>
        <v/>
      </c>
      <c r="D171" s="39" t="n"/>
      <c r="E171" s="55">
        <f>SUM(G171:GF171)</f>
        <v/>
      </c>
      <c r="M171" s="878" t="n"/>
      <c r="N171" s="878" t="n"/>
      <c r="O171" s="878" t="n"/>
      <c r="P171" s="878" t="n"/>
      <c r="Q171" s="878" t="n"/>
      <c r="R171" s="878" t="n"/>
      <c r="S171" s="878" t="n"/>
      <c r="T171" s="878" t="n"/>
      <c r="U171" s="878" t="n"/>
      <c r="V171" s="878" t="n"/>
      <c r="W171" s="878" t="n"/>
      <c r="X171" s="878" t="n"/>
      <c r="Y171" s="878" t="n"/>
      <c r="Z171" s="878" t="n"/>
      <c r="AA171" s="878" t="n"/>
      <c r="AB171" s="878" t="n"/>
      <c r="AC171" s="878" t="n"/>
      <c r="AD171" s="878" t="n"/>
      <c r="AE171" s="878" t="n"/>
      <c r="AF171" s="878" t="n"/>
      <c r="AG171" s="878" t="n"/>
      <c r="AH171" s="878" t="n"/>
      <c r="AI171" s="878" t="n"/>
      <c r="AJ171" s="878" t="n"/>
      <c r="AK171" s="878" t="n"/>
      <c r="AL171" s="878" t="n"/>
      <c r="AM171" s="878" t="n"/>
      <c r="AN171" s="878" t="n"/>
      <c r="AO171" s="878" t="n"/>
      <c r="AP171" s="878" t="n"/>
      <c r="AQ171" s="878" t="n"/>
      <c r="AR171" s="878" t="n"/>
      <c r="AS171" s="878" t="n"/>
      <c r="AT171" s="878" t="n"/>
      <c r="AU171" s="878" t="n"/>
      <c r="AV171" s="878" t="n"/>
      <c r="AW171" s="878" t="n"/>
      <c r="AX171" s="878" t="n"/>
      <c r="AY171" s="878" t="n"/>
      <c r="AZ171" s="878" t="n"/>
      <c r="BA171" s="878" t="n"/>
      <c r="BB171" s="878" t="n"/>
      <c r="BC171" s="878" t="n"/>
      <c r="BD171" s="878" t="n"/>
      <c r="BE171" s="878" t="n"/>
      <c r="BF171" s="878" t="n"/>
      <c r="BG171" s="878" t="n"/>
      <c r="BH171" s="878" t="n"/>
      <c r="BI171" s="878" t="n"/>
      <c r="BJ171" s="878" t="n"/>
      <c r="BK171" s="878" t="n"/>
      <c r="BL171" s="878" t="n"/>
      <c r="BM171" s="878" t="n"/>
      <c r="BN171" s="878" t="n"/>
      <c r="BO171" s="878" t="n"/>
      <c r="BP171" s="878" t="n"/>
      <c r="BQ171" s="878" t="n"/>
      <c r="BR171" s="878" t="n"/>
      <c r="BS171" s="878" t="n"/>
      <c r="BT171" s="878" t="n"/>
      <c r="BU171" s="878" t="n"/>
      <c r="BV171" s="878" t="n"/>
      <c r="BW171" s="878" t="n"/>
      <c r="BX171" s="878" t="n"/>
      <c r="BY171" s="878" t="n"/>
      <c r="BZ171" s="878" t="n"/>
      <c r="CA171" s="878" t="n"/>
      <c r="CB171" s="878" t="n"/>
      <c r="CC171" s="878" t="n"/>
      <c r="CD171" s="878" t="n"/>
      <c r="CE171" s="878" t="n"/>
      <c r="CF171" s="878" t="n"/>
      <c r="CG171" s="878" t="n"/>
      <c r="CH171" s="878" t="n"/>
      <c r="CI171" s="878" t="n"/>
      <c r="CJ171" s="878" t="n"/>
      <c r="CK171" s="878" t="n"/>
      <c r="CL171" s="878" t="n"/>
      <c r="CM171" s="878" t="n"/>
      <c r="CN171" s="878" t="n"/>
      <c r="CO171" s="878" t="n"/>
      <c r="CP171" s="878" t="n"/>
      <c r="CQ171" s="878" t="n"/>
      <c r="CR171" s="878" t="n"/>
      <c r="CS171" s="878" t="n"/>
      <c r="CT171" s="878" t="n"/>
      <c r="CU171" s="878" t="n"/>
      <c r="CV171" s="878" t="n"/>
      <c r="CW171" s="878" t="n"/>
      <c r="CX171" s="878" t="n"/>
      <c r="CY171" s="878" t="n"/>
      <c r="CZ171" s="878" t="n"/>
      <c r="DA171" s="878" t="n"/>
      <c r="DB171" s="878" t="n"/>
      <c r="DC171" s="878" t="n"/>
      <c r="DD171" s="878" t="n"/>
      <c r="DE171" s="878" t="n"/>
      <c r="DF171" s="878" t="n"/>
      <c r="DG171" s="878" t="n"/>
      <c r="DH171" s="878" t="n"/>
      <c r="DI171" s="878" t="n"/>
      <c r="DJ171" s="878" t="n"/>
      <c r="DK171" s="878" t="n"/>
      <c r="DL171" s="878" t="n"/>
      <c r="DM171" s="878" t="n"/>
      <c r="DN171" s="878" t="n"/>
      <c r="DO171" s="878" t="n"/>
      <c r="DP171" s="878" t="n"/>
      <c r="DQ171" s="878" t="n"/>
      <c r="DR171" s="878" t="n"/>
      <c r="DS171" s="878" t="n"/>
      <c r="DT171" s="878" t="n"/>
      <c r="DU171" s="878" t="n"/>
      <c r="DV171" s="878" t="n"/>
      <c r="DW171" s="878" t="n"/>
      <c r="DX171" s="878" t="n"/>
      <c r="DY171" s="878" t="n"/>
      <c r="DZ171" s="878" t="n"/>
      <c r="EA171" s="878" t="n"/>
      <c r="EB171" s="878" t="n"/>
      <c r="EC171" s="878" t="n"/>
      <c r="ED171" s="878" t="n"/>
      <c r="EE171" s="878" t="n"/>
      <c r="EF171" s="878" t="n"/>
      <c r="EG171" s="878" t="n"/>
      <c r="EH171" s="878" t="n"/>
      <c r="EI171" s="878" t="n"/>
      <c r="EJ171" s="878" t="n"/>
      <c r="EK171" s="878" t="n"/>
      <c r="EL171" s="878" t="n"/>
      <c r="EM171" s="878" t="n"/>
      <c r="EN171" s="878" t="n"/>
      <c r="EO171" s="878" t="n"/>
      <c r="EP171" s="878" t="n"/>
      <c r="EQ171" s="878" t="n"/>
      <c r="ER171" s="878" t="n"/>
      <c r="ES171" s="878" t="n"/>
      <c r="ET171" s="878" t="n"/>
      <c r="EU171" s="878" t="n"/>
      <c r="EV171" s="878" t="n"/>
      <c r="EW171" s="878" t="n"/>
      <c r="EX171" s="878" t="n"/>
      <c r="EY171" s="878" t="n"/>
      <c r="EZ171" s="878" t="n"/>
      <c r="FA171" s="878" t="n"/>
      <c r="FB171" s="878" t="n"/>
      <c r="FC171" s="878" t="n"/>
      <c r="FD171" s="878" t="n"/>
      <c r="FE171" s="878" t="n"/>
      <c r="FF171" s="878" t="n"/>
      <c r="FG171" s="878" t="n"/>
      <c r="FH171" s="878" t="n"/>
      <c r="FI171" s="878" t="n"/>
      <c r="FJ171" s="878" t="n"/>
      <c r="FK171" s="878" t="n"/>
      <c r="FL171" s="878" t="n"/>
      <c r="FM171" s="878" t="n"/>
      <c r="FN171" s="878" t="n"/>
      <c r="FO171" s="878" t="n"/>
      <c r="FP171" s="878" t="n"/>
      <c r="FQ171" s="878" t="n"/>
      <c r="FR171" s="878" t="n"/>
      <c r="FS171" s="878" t="n"/>
      <c r="FT171" s="878" t="n"/>
      <c r="FU171" s="878" t="n"/>
      <c r="FV171" s="878" t="n"/>
      <c r="FW171" s="878" t="n"/>
      <c r="FX171" s="878" t="n"/>
      <c r="FY171" s="878" t="n"/>
      <c r="FZ171" s="878" t="n"/>
      <c r="GA171" s="878" t="n"/>
      <c r="GB171" s="878" t="n"/>
      <c r="GC171" s="878" t="n"/>
      <c r="GD171" s="878" t="n"/>
      <c r="GE171" s="878" t="n"/>
      <c r="GF171" s="878" t="n"/>
    </row>
    <row r="172" customFormat="1" s="872">
      <c r="A172" s="57" t="n"/>
      <c r="B172" s="56" t="n"/>
      <c r="C172" s="55">
        <f>E172*$D$5</f>
        <v/>
      </c>
      <c r="D172" s="39" t="n"/>
      <c r="E172" s="55">
        <f>SUM(G172:GF172)</f>
        <v/>
      </c>
      <c r="M172" s="878" t="n"/>
      <c r="N172" s="878" t="n"/>
      <c r="O172" s="878" t="n"/>
      <c r="P172" s="878" t="n"/>
      <c r="Q172" s="878" t="n"/>
      <c r="R172" s="878" t="n"/>
      <c r="S172" s="878" t="n"/>
      <c r="T172" s="878" t="n"/>
      <c r="U172" s="878" t="n"/>
      <c r="V172" s="878" t="n"/>
      <c r="W172" s="878" t="n"/>
      <c r="X172" s="878" t="n"/>
      <c r="Y172" s="878" t="n"/>
      <c r="Z172" s="878" t="n"/>
      <c r="AA172" s="878" t="n"/>
      <c r="AB172" s="878" t="n"/>
      <c r="AC172" s="878" t="n"/>
      <c r="AD172" s="878" t="n"/>
      <c r="AE172" s="878" t="n"/>
      <c r="AF172" s="878" t="n"/>
      <c r="AG172" s="878" t="n"/>
      <c r="AH172" s="878" t="n"/>
      <c r="AI172" s="878" t="n"/>
      <c r="AJ172" s="878" t="n"/>
      <c r="AK172" s="878" t="n"/>
      <c r="AL172" s="878" t="n"/>
      <c r="AM172" s="878" t="n"/>
      <c r="AN172" s="878" t="n"/>
      <c r="AO172" s="878" t="n"/>
      <c r="AP172" s="878" t="n"/>
      <c r="AQ172" s="878" t="n"/>
      <c r="AR172" s="878" t="n"/>
      <c r="AS172" s="878" t="n"/>
      <c r="AT172" s="878" t="n"/>
      <c r="AU172" s="878" t="n"/>
      <c r="AV172" s="878" t="n"/>
      <c r="AW172" s="878" t="n"/>
      <c r="AX172" s="878" t="n"/>
      <c r="AY172" s="878" t="n"/>
      <c r="AZ172" s="878" t="n"/>
      <c r="BA172" s="878" t="n"/>
      <c r="BB172" s="878" t="n"/>
      <c r="BC172" s="878" t="n"/>
      <c r="BD172" s="878" t="n"/>
      <c r="BE172" s="878" t="n"/>
      <c r="BF172" s="878" t="n"/>
      <c r="BG172" s="878" t="n"/>
      <c r="BH172" s="878" t="n"/>
      <c r="BI172" s="878" t="n"/>
      <c r="BJ172" s="878" t="n"/>
      <c r="BK172" s="878" t="n"/>
      <c r="BL172" s="878" t="n"/>
      <c r="BM172" s="878" t="n"/>
      <c r="BN172" s="878" t="n"/>
      <c r="BO172" s="878" t="n"/>
      <c r="BP172" s="878" t="n"/>
      <c r="BQ172" s="878" t="n"/>
      <c r="BR172" s="878" t="n"/>
      <c r="BS172" s="878" t="n"/>
      <c r="BT172" s="878" t="n"/>
      <c r="BU172" s="878" t="n"/>
      <c r="BV172" s="878" t="n"/>
      <c r="BW172" s="878" t="n"/>
      <c r="BX172" s="878" t="n"/>
      <c r="BY172" s="878" t="n"/>
      <c r="BZ172" s="878" t="n"/>
      <c r="CA172" s="878" t="n"/>
      <c r="CB172" s="878" t="n"/>
      <c r="CC172" s="878" t="n"/>
      <c r="CD172" s="878" t="n"/>
      <c r="CE172" s="878" t="n"/>
      <c r="CF172" s="878" t="n"/>
      <c r="CG172" s="878" t="n"/>
      <c r="CH172" s="878" t="n"/>
      <c r="CI172" s="878" t="n"/>
      <c r="CJ172" s="878" t="n"/>
      <c r="CK172" s="878" t="n"/>
      <c r="CL172" s="878" t="n"/>
      <c r="CM172" s="878" t="n"/>
      <c r="CN172" s="878" t="n"/>
      <c r="CO172" s="878" t="n"/>
      <c r="CP172" s="878" t="n"/>
      <c r="CQ172" s="878" t="n"/>
      <c r="CR172" s="878" t="n"/>
      <c r="CS172" s="878" t="n"/>
      <c r="CT172" s="878" t="n"/>
      <c r="CU172" s="878" t="n"/>
      <c r="CV172" s="878" t="n"/>
      <c r="CW172" s="878" t="n"/>
      <c r="CX172" s="878" t="n"/>
      <c r="CY172" s="878" t="n"/>
      <c r="CZ172" s="878" t="n"/>
      <c r="DA172" s="878" t="n"/>
      <c r="DB172" s="878" t="n"/>
      <c r="DC172" s="878" t="n"/>
      <c r="DD172" s="878" t="n"/>
      <c r="DE172" s="878" t="n"/>
      <c r="DF172" s="878" t="n"/>
      <c r="DG172" s="878" t="n"/>
      <c r="DH172" s="878" t="n"/>
      <c r="DI172" s="878" t="n"/>
      <c r="DJ172" s="878" t="n"/>
      <c r="DK172" s="878" t="n"/>
      <c r="DL172" s="878" t="n"/>
      <c r="DM172" s="878" t="n"/>
      <c r="DN172" s="878" t="n"/>
      <c r="DO172" s="878" t="n"/>
      <c r="DP172" s="878" t="n"/>
      <c r="DQ172" s="878" t="n"/>
      <c r="DR172" s="878" t="n"/>
      <c r="DS172" s="878" t="n"/>
      <c r="DT172" s="878" t="n"/>
      <c r="DU172" s="878" t="n"/>
      <c r="DV172" s="878" t="n"/>
      <c r="DW172" s="878" t="n"/>
      <c r="DX172" s="878" t="n"/>
      <c r="DY172" s="878" t="n"/>
      <c r="DZ172" s="878" t="n"/>
      <c r="EA172" s="878" t="n"/>
      <c r="EB172" s="878" t="n"/>
      <c r="EC172" s="878" t="n"/>
      <c r="ED172" s="878" t="n"/>
      <c r="EE172" s="878" t="n"/>
      <c r="EF172" s="878" t="n"/>
      <c r="EG172" s="878" t="n"/>
      <c r="EH172" s="878" t="n"/>
      <c r="EI172" s="878" t="n"/>
      <c r="EJ172" s="878" t="n"/>
      <c r="EK172" s="878" t="n"/>
      <c r="EL172" s="878" t="n"/>
      <c r="EM172" s="878" t="n"/>
      <c r="EN172" s="878" t="n"/>
      <c r="EO172" s="878" t="n"/>
      <c r="EP172" s="878" t="n"/>
      <c r="EQ172" s="878" t="n"/>
      <c r="ER172" s="878" t="n"/>
      <c r="ES172" s="878" t="n"/>
      <c r="ET172" s="878" t="n"/>
      <c r="EU172" s="878" t="n"/>
      <c r="EV172" s="878" t="n"/>
      <c r="EW172" s="878" t="n"/>
      <c r="EX172" s="878" t="n"/>
      <c r="EY172" s="878" t="n"/>
      <c r="EZ172" s="878" t="n"/>
      <c r="FA172" s="878" t="n"/>
      <c r="FB172" s="878" t="n"/>
      <c r="FC172" s="878" t="n"/>
      <c r="FD172" s="878" t="n"/>
      <c r="FE172" s="878" t="n"/>
      <c r="FF172" s="878" t="n"/>
      <c r="FG172" s="878" t="n"/>
      <c r="FH172" s="878" t="n"/>
      <c r="FI172" s="878" t="n"/>
      <c r="FJ172" s="878" t="n"/>
      <c r="FK172" s="878" t="n"/>
      <c r="FL172" s="878" t="n"/>
      <c r="FM172" s="878" t="n"/>
      <c r="FN172" s="878" t="n"/>
      <c r="FO172" s="878" t="n"/>
      <c r="FP172" s="878" t="n"/>
      <c r="FQ172" s="878" t="n"/>
      <c r="FR172" s="878" t="n"/>
      <c r="FS172" s="878" t="n"/>
      <c r="FT172" s="878" t="n"/>
      <c r="FU172" s="878" t="n"/>
      <c r="FV172" s="878" t="n"/>
      <c r="FW172" s="878" t="n"/>
      <c r="FX172" s="878" t="n"/>
      <c r="FY172" s="878" t="n"/>
      <c r="FZ172" s="878" t="n"/>
      <c r="GA172" s="878" t="n"/>
      <c r="GB172" s="878" t="n"/>
      <c r="GC172" s="878" t="n"/>
      <c r="GD172" s="878" t="n"/>
      <c r="GE172" s="878" t="n"/>
      <c r="GF172" s="878" t="n"/>
    </row>
    <row r="173" customFormat="1" s="872">
      <c r="A173" s="57" t="n"/>
      <c r="B173" s="56" t="n"/>
      <c r="C173" s="55">
        <f>E173*$D$5</f>
        <v/>
      </c>
      <c r="D173" s="39" t="n"/>
      <c r="E173" s="55">
        <f>SUM(G173:GF173)</f>
        <v/>
      </c>
      <c r="M173" s="878" t="n"/>
      <c r="N173" s="878" t="n"/>
      <c r="O173" s="878" t="n"/>
      <c r="P173" s="878" t="n"/>
      <c r="Q173" s="878" t="n"/>
      <c r="R173" s="878" t="n"/>
      <c r="S173" s="878" t="n"/>
      <c r="T173" s="878" t="n"/>
      <c r="U173" s="878" t="n"/>
      <c r="V173" s="878" t="n"/>
      <c r="W173" s="878" t="n"/>
      <c r="X173" s="878" t="n"/>
      <c r="Y173" s="878" t="n"/>
      <c r="Z173" s="878" t="n"/>
      <c r="AA173" s="878" t="n"/>
      <c r="AB173" s="878" t="n"/>
      <c r="AC173" s="878" t="n"/>
      <c r="AD173" s="878" t="n"/>
      <c r="AE173" s="878" t="n"/>
      <c r="AF173" s="878" t="n"/>
      <c r="AG173" s="878" t="n"/>
      <c r="AH173" s="878" t="n"/>
      <c r="AI173" s="878" t="n"/>
      <c r="AJ173" s="878" t="n"/>
      <c r="AK173" s="878" t="n"/>
      <c r="AL173" s="878" t="n"/>
      <c r="AM173" s="878" t="n"/>
      <c r="AN173" s="878" t="n"/>
      <c r="AO173" s="878" t="n"/>
      <c r="AP173" s="878" t="n"/>
      <c r="AQ173" s="878" t="n"/>
      <c r="AR173" s="878" t="n"/>
      <c r="AS173" s="878" t="n"/>
      <c r="AT173" s="878" t="n"/>
      <c r="AU173" s="878" t="n"/>
      <c r="AV173" s="878" t="n"/>
      <c r="AW173" s="878" t="n"/>
      <c r="AX173" s="878" t="n"/>
      <c r="AY173" s="878" t="n"/>
      <c r="AZ173" s="878" t="n"/>
      <c r="BA173" s="878" t="n"/>
      <c r="BB173" s="878" t="n"/>
      <c r="BC173" s="878" t="n"/>
      <c r="BD173" s="878" t="n"/>
      <c r="BE173" s="878" t="n"/>
      <c r="BF173" s="878" t="n"/>
      <c r="BG173" s="878" t="n"/>
      <c r="BH173" s="878" t="n"/>
      <c r="BI173" s="878" t="n"/>
      <c r="BJ173" s="878" t="n"/>
      <c r="BK173" s="878" t="n"/>
      <c r="BL173" s="878" t="n"/>
      <c r="BM173" s="878" t="n"/>
      <c r="BN173" s="878" t="n"/>
      <c r="BO173" s="878" t="n"/>
      <c r="BP173" s="878" t="n"/>
      <c r="BQ173" s="878" t="n"/>
      <c r="BR173" s="878" t="n"/>
      <c r="BS173" s="878" t="n"/>
      <c r="BT173" s="878" t="n"/>
      <c r="BU173" s="878" t="n"/>
      <c r="BV173" s="878" t="n"/>
      <c r="BW173" s="878" t="n"/>
      <c r="BX173" s="878" t="n"/>
      <c r="BY173" s="878" t="n"/>
      <c r="BZ173" s="878" t="n"/>
      <c r="CA173" s="878" t="n"/>
      <c r="CB173" s="878" t="n"/>
      <c r="CC173" s="878" t="n"/>
      <c r="CD173" s="878" t="n"/>
      <c r="CE173" s="878" t="n"/>
      <c r="CF173" s="878" t="n"/>
      <c r="CG173" s="878" t="n"/>
      <c r="CH173" s="878" t="n"/>
      <c r="CI173" s="878" t="n"/>
      <c r="CJ173" s="878" t="n"/>
      <c r="CK173" s="878" t="n"/>
      <c r="CL173" s="878" t="n"/>
      <c r="CM173" s="878" t="n"/>
      <c r="CN173" s="878" t="n"/>
      <c r="CO173" s="878" t="n"/>
      <c r="CP173" s="878" t="n"/>
      <c r="CQ173" s="878" t="n"/>
      <c r="CR173" s="878" t="n"/>
      <c r="CS173" s="878" t="n"/>
      <c r="CT173" s="878" t="n"/>
      <c r="CU173" s="878" t="n"/>
      <c r="CV173" s="878" t="n"/>
      <c r="CW173" s="878" t="n"/>
      <c r="CX173" s="878" t="n"/>
      <c r="CY173" s="878" t="n"/>
      <c r="CZ173" s="878" t="n"/>
      <c r="DA173" s="878" t="n"/>
      <c r="DB173" s="878" t="n"/>
      <c r="DC173" s="878" t="n"/>
      <c r="DD173" s="878" t="n"/>
      <c r="DE173" s="878" t="n"/>
      <c r="DF173" s="878" t="n"/>
      <c r="DG173" s="878" t="n"/>
      <c r="DH173" s="878" t="n"/>
      <c r="DI173" s="878" t="n"/>
      <c r="DJ173" s="878" t="n"/>
      <c r="DK173" s="878" t="n"/>
      <c r="DL173" s="878" t="n"/>
      <c r="DM173" s="878" t="n"/>
      <c r="DN173" s="878" t="n"/>
      <c r="DO173" s="878" t="n"/>
      <c r="DP173" s="878" t="n"/>
      <c r="DQ173" s="878" t="n"/>
      <c r="DR173" s="878" t="n"/>
      <c r="DS173" s="878" t="n"/>
      <c r="DT173" s="878" t="n"/>
      <c r="DU173" s="878" t="n"/>
      <c r="DV173" s="878" t="n"/>
      <c r="DW173" s="878" t="n"/>
      <c r="DX173" s="878" t="n"/>
      <c r="DY173" s="878" t="n"/>
      <c r="DZ173" s="878" t="n"/>
      <c r="EA173" s="878" t="n"/>
      <c r="EB173" s="878" t="n"/>
      <c r="EC173" s="878" t="n"/>
      <c r="ED173" s="878" t="n"/>
      <c r="EE173" s="878" t="n"/>
      <c r="EF173" s="878" t="n"/>
      <c r="EG173" s="878" t="n"/>
      <c r="EH173" s="878" t="n"/>
      <c r="EI173" s="878" t="n"/>
      <c r="EJ173" s="878" t="n"/>
      <c r="EK173" s="878" t="n"/>
      <c r="EL173" s="878" t="n"/>
      <c r="EM173" s="878" t="n"/>
      <c r="EN173" s="878" t="n"/>
      <c r="EO173" s="878" t="n"/>
      <c r="EP173" s="878" t="n"/>
      <c r="EQ173" s="878" t="n"/>
      <c r="ER173" s="878" t="n"/>
      <c r="ES173" s="878" t="n"/>
      <c r="ET173" s="878" t="n"/>
      <c r="EU173" s="878" t="n"/>
      <c r="EV173" s="878" t="n"/>
      <c r="EW173" s="878" t="n"/>
      <c r="EX173" s="878" t="n"/>
      <c r="EY173" s="878" t="n"/>
      <c r="EZ173" s="878" t="n"/>
      <c r="FA173" s="878" t="n"/>
      <c r="FB173" s="878" t="n"/>
      <c r="FC173" s="878" t="n"/>
      <c r="FD173" s="878" t="n"/>
      <c r="FE173" s="878" t="n"/>
      <c r="FF173" s="878" t="n"/>
      <c r="FG173" s="878" t="n"/>
      <c r="FH173" s="878" t="n"/>
      <c r="FI173" s="878" t="n"/>
      <c r="FJ173" s="878" t="n"/>
      <c r="FK173" s="878" t="n"/>
      <c r="FL173" s="878" t="n"/>
      <c r="FM173" s="878" t="n"/>
      <c r="FN173" s="878" t="n"/>
      <c r="FO173" s="878" t="n"/>
      <c r="FP173" s="878" t="n"/>
      <c r="FQ173" s="878" t="n"/>
      <c r="FR173" s="878" t="n"/>
      <c r="FS173" s="878" t="n"/>
      <c r="FT173" s="878" t="n"/>
      <c r="FU173" s="878" t="n"/>
      <c r="FV173" s="878" t="n"/>
      <c r="FW173" s="878" t="n"/>
      <c r="FX173" s="878" t="n"/>
      <c r="FY173" s="878" t="n"/>
      <c r="FZ173" s="878" t="n"/>
      <c r="GA173" s="878" t="n"/>
      <c r="GB173" s="878" t="n"/>
      <c r="GC173" s="878" t="n"/>
      <c r="GD173" s="878" t="n"/>
      <c r="GE173" s="878" t="n"/>
      <c r="GF173" s="878" t="n"/>
    </row>
    <row r="174" customFormat="1" s="872">
      <c r="A174" s="57" t="n"/>
      <c r="B174" s="56" t="n"/>
      <c r="C174" s="55">
        <f>E174*$D$5</f>
        <v/>
      </c>
      <c r="D174" s="39" t="n"/>
      <c r="E174" s="55">
        <f>SUM(G174:GF174)</f>
        <v/>
      </c>
      <c r="M174" s="878" t="n"/>
      <c r="N174" s="878" t="n"/>
      <c r="O174" s="878" t="n"/>
      <c r="P174" s="878" t="n"/>
      <c r="Q174" s="878" t="n"/>
      <c r="R174" s="878" t="n"/>
      <c r="S174" s="878" t="n"/>
      <c r="T174" s="878" t="n"/>
      <c r="U174" s="878" t="n"/>
      <c r="V174" s="878" t="n"/>
      <c r="W174" s="878" t="n"/>
      <c r="X174" s="878" t="n"/>
      <c r="Y174" s="878" t="n"/>
      <c r="Z174" s="878" t="n"/>
      <c r="AA174" s="878" t="n"/>
      <c r="AB174" s="878" t="n"/>
      <c r="AC174" s="878" t="n"/>
      <c r="AD174" s="878" t="n"/>
      <c r="AE174" s="878" t="n"/>
      <c r="AF174" s="878" t="n"/>
      <c r="AG174" s="878" t="n"/>
      <c r="AH174" s="878" t="n"/>
      <c r="AI174" s="878" t="n"/>
      <c r="AJ174" s="878" t="n"/>
      <c r="AK174" s="878" t="n"/>
      <c r="AL174" s="878" t="n"/>
      <c r="AM174" s="878" t="n"/>
      <c r="AN174" s="878" t="n"/>
      <c r="AO174" s="878" t="n"/>
      <c r="AP174" s="878" t="n"/>
      <c r="AQ174" s="878" t="n"/>
      <c r="AR174" s="878" t="n"/>
      <c r="AS174" s="878" t="n"/>
      <c r="AT174" s="878" t="n"/>
      <c r="AU174" s="878" t="n"/>
      <c r="AV174" s="878" t="n"/>
      <c r="AW174" s="878" t="n"/>
      <c r="AX174" s="878" t="n"/>
      <c r="AY174" s="878" t="n"/>
      <c r="AZ174" s="878" t="n"/>
      <c r="BA174" s="878" t="n"/>
      <c r="BB174" s="878" t="n"/>
      <c r="BC174" s="878" t="n"/>
      <c r="BD174" s="878" t="n"/>
      <c r="BE174" s="878" t="n"/>
      <c r="BF174" s="878" t="n"/>
      <c r="BG174" s="878" t="n"/>
      <c r="BH174" s="878" t="n"/>
      <c r="BI174" s="878" t="n"/>
      <c r="BJ174" s="878" t="n"/>
      <c r="BK174" s="878" t="n"/>
      <c r="BL174" s="878" t="n"/>
      <c r="BM174" s="878" t="n"/>
      <c r="BN174" s="878" t="n"/>
      <c r="BO174" s="878" t="n"/>
      <c r="BP174" s="878" t="n"/>
      <c r="BQ174" s="878" t="n"/>
      <c r="BR174" s="878" t="n"/>
      <c r="BS174" s="878" t="n"/>
      <c r="BT174" s="878" t="n"/>
      <c r="BU174" s="878" t="n"/>
      <c r="BV174" s="878" t="n"/>
      <c r="BW174" s="878" t="n"/>
      <c r="BX174" s="878" t="n"/>
      <c r="BY174" s="878" t="n"/>
      <c r="BZ174" s="878" t="n"/>
      <c r="CA174" s="878" t="n"/>
      <c r="CB174" s="878" t="n"/>
      <c r="CC174" s="878" t="n"/>
      <c r="CD174" s="878" t="n"/>
      <c r="CE174" s="878" t="n"/>
      <c r="CF174" s="878" t="n"/>
      <c r="CG174" s="878" t="n"/>
      <c r="CH174" s="878" t="n"/>
      <c r="CI174" s="878" t="n"/>
      <c r="CJ174" s="878" t="n"/>
      <c r="CK174" s="878" t="n"/>
      <c r="CL174" s="878" t="n"/>
      <c r="CM174" s="878" t="n"/>
      <c r="CN174" s="878" t="n"/>
      <c r="CO174" s="878" t="n"/>
      <c r="CP174" s="878" t="n"/>
      <c r="CQ174" s="878" t="n"/>
      <c r="CR174" s="878" t="n"/>
      <c r="CS174" s="878" t="n"/>
      <c r="CT174" s="878" t="n"/>
      <c r="CU174" s="878" t="n"/>
      <c r="CV174" s="878" t="n"/>
      <c r="CW174" s="878" t="n"/>
      <c r="CX174" s="878" t="n"/>
      <c r="CY174" s="878" t="n"/>
      <c r="CZ174" s="878" t="n"/>
      <c r="DA174" s="878" t="n"/>
      <c r="DB174" s="878" t="n"/>
      <c r="DC174" s="878" t="n"/>
      <c r="DD174" s="878" t="n"/>
      <c r="DE174" s="878" t="n"/>
      <c r="DF174" s="878" t="n"/>
      <c r="DG174" s="878" t="n"/>
      <c r="DH174" s="878" t="n"/>
      <c r="DI174" s="878" t="n"/>
      <c r="DJ174" s="878" t="n"/>
      <c r="DK174" s="878" t="n"/>
      <c r="DL174" s="878" t="n"/>
      <c r="DM174" s="878" t="n"/>
      <c r="DN174" s="878" t="n"/>
      <c r="DO174" s="878" t="n"/>
      <c r="DP174" s="878" t="n"/>
      <c r="DQ174" s="878" t="n"/>
      <c r="DR174" s="878" t="n"/>
      <c r="DS174" s="878" t="n"/>
      <c r="DT174" s="878" t="n"/>
      <c r="DU174" s="878" t="n"/>
      <c r="DV174" s="878" t="n"/>
      <c r="DW174" s="878" t="n"/>
      <c r="DX174" s="878" t="n"/>
      <c r="DY174" s="878" t="n"/>
      <c r="DZ174" s="878" t="n"/>
      <c r="EA174" s="878" t="n"/>
      <c r="EB174" s="878" t="n"/>
      <c r="EC174" s="878" t="n"/>
      <c r="ED174" s="878" t="n"/>
      <c r="EE174" s="878" t="n"/>
      <c r="EF174" s="878" t="n"/>
      <c r="EG174" s="878" t="n"/>
      <c r="EH174" s="878" t="n"/>
      <c r="EI174" s="878" t="n"/>
      <c r="EJ174" s="878" t="n"/>
      <c r="EK174" s="878" t="n"/>
      <c r="EL174" s="878" t="n"/>
      <c r="EM174" s="878" t="n"/>
      <c r="EN174" s="878" t="n"/>
      <c r="EO174" s="878" t="n"/>
      <c r="EP174" s="878" t="n"/>
      <c r="EQ174" s="878" t="n"/>
      <c r="ER174" s="878" t="n"/>
      <c r="ES174" s="878" t="n"/>
      <c r="ET174" s="878" t="n"/>
      <c r="EU174" s="878" t="n"/>
      <c r="EV174" s="878" t="n"/>
      <c r="EW174" s="878" t="n"/>
      <c r="EX174" s="878" t="n"/>
      <c r="EY174" s="878" t="n"/>
      <c r="EZ174" s="878" t="n"/>
      <c r="FA174" s="878" t="n"/>
      <c r="FB174" s="878" t="n"/>
      <c r="FC174" s="878" t="n"/>
      <c r="FD174" s="878" t="n"/>
      <c r="FE174" s="878" t="n"/>
      <c r="FF174" s="878" t="n"/>
      <c r="FG174" s="878" t="n"/>
      <c r="FH174" s="878" t="n"/>
      <c r="FI174" s="878" t="n"/>
      <c r="FJ174" s="878" t="n"/>
      <c r="FK174" s="878" t="n"/>
      <c r="FL174" s="878" t="n"/>
      <c r="FM174" s="878" t="n"/>
      <c r="FN174" s="878" t="n"/>
      <c r="FO174" s="878" t="n"/>
      <c r="FP174" s="878" t="n"/>
      <c r="FQ174" s="878" t="n"/>
      <c r="FR174" s="878" t="n"/>
      <c r="FS174" s="878" t="n"/>
      <c r="FT174" s="878" t="n"/>
      <c r="FU174" s="878" t="n"/>
      <c r="FV174" s="878" t="n"/>
      <c r="FW174" s="878" t="n"/>
      <c r="FX174" s="878" t="n"/>
      <c r="FY174" s="878" t="n"/>
      <c r="FZ174" s="878" t="n"/>
      <c r="GA174" s="878" t="n"/>
      <c r="GB174" s="878" t="n"/>
      <c r="GC174" s="878" t="n"/>
      <c r="GD174" s="878" t="n"/>
      <c r="GE174" s="878" t="n"/>
      <c r="GF174" s="878" t="n"/>
    </row>
    <row r="175" customFormat="1" s="872">
      <c r="A175" s="57" t="n"/>
      <c r="B175" s="56" t="n"/>
      <c r="C175" s="55">
        <f>E175*$D$5</f>
        <v/>
      </c>
      <c r="D175" s="39" t="n"/>
      <c r="E175" s="55">
        <f>SUM(G175:GF175)</f>
        <v/>
      </c>
      <c r="M175" s="878" t="n"/>
      <c r="N175" s="878" t="n"/>
      <c r="O175" s="878" t="n"/>
      <c r="P175" s="878" t="n"/>
      <c r="Q175" s="878" t="n"/>
      <c r="R175" s="878" t="n"/>
      <c r="S175" s="878" t="n"/>
      <c r="T175" s="878" t="n"/>
      <c r="U175" s="878" t="n"/>
      <c r="V175" s="878" t="n"/>
      <c r="W175" s="878" t="n"/>
      <c r="X175" s="878" t="n"/>
      <c r="Y175" s="878" t="n"/>
      <c r="Z175" s="878" t="n"/>
      <c r="AA175" s="878" t="n"/>
      <c r="AB175" s="878" t="n"/>
      <c r="AC175" s="878" t="n"/>
      <c r="AD175" s="878" t="n"/>
      <c r="AE175" s="878" t="n"/>
      <c r="AF175" s="878" t="n"/>
      <c r="AG175" s="878" t="n"/>
      <c r="AH175" s="878" t="n"/>
      <c r="AI175" s="878" t="n"/>
      <c r="AJ175" s="878" t="n"/>
      <c r="AK175" s="878" t="n"/>
      <c r="AL175" s="878" t="n"/>
      <c r="AM175" s="878" t="n"/>
      <c r="AN175" s="878" t="n"/>
      <c r="AO175" s="878" t="n"/>
      <c r="AP175" s="878" t="n"/>
      <c r="AQ175" s="878" t="n"/>
      <c r="AR175" s="878" t="n"/>
      <c r="AS175" s="878" t="n"/>
      <c r="AT175" s="878" t="n"/>
      <c r="AU175" s="878" t="n"/>
      <c r="AV175" s="878" t="n"/>
      <c r="AW175" s="878" t="n"/>
      <c r="AX175" s="878" t="n"/>
      <c r="AY175" s="878" t="n"/>
      <c r="AZ175" s="878" t="n"/>
      <c r="BA175" s="878" t="n"/>
      <c r="BB175" s="878" t="n"/>
      <c r="BC175" s="878" t="n"/>
      <c r="BD175" s="878" t="n"/>
      <c r="BE175" s="878" t="n"/>
      <c r="BF175" s="878" t="n"/>
      <c r="BG175" s="878" t="n"/>
      <c r="BH175" s="878" t="n"/>
      <c r="BI175" s="878" t="n"/>
      <c r="BJ175" s="878" t="n"/>
      <c r="BK175" s="878" t="n"/>
      <c r="BL175" s="878" t="n"/>
      <c r="BM175" s="878" t="n"/>
      <c r="BN175" s="878" t="n"/>
      <c r="BO175" s="878" t="n"/>
      <c r="BP175" s="878" t="n"/>
      <c r="BQ175" s="878" t="n"/>
      <c r="BR175" s="878" t="n"/>
      <c r="BS175" s="878" t="n"/>
      <c r="BT175" s="878" t="n"/>
      <c r="BU175" s="878" t="n"/>
      <c r="BV175" s="878" t="n"/>
      <c r="BW175" s="878" t="n"/>
      <c r="BX175" s="878" t="n"/>
      <c r="BY175" s="878" t="n"/>
      <c r="BZ175" s="878" t="n"/>
      <c r="CA175" s="878" t="n"/>
      <c r="CB175" s="878" t="n"/>
      <c r="CC175" s="878" t="n"/>
      <c r="CD175" s="878" t="n"/>
      <c r="CE175" s="878" t="n"/>
      <c r="CF175" s="878" t="n"/>
      <c r="CG175" s="878" t="n"/>
      <c r="CH175" s="878" t="n"/>
      <c r="CI175" s="878" t="n"/>
      <c r="CJ175" s="878" t="n"/>
      <c r="CK175" s="878" t="n"/>
      <c r="CL175" s="878" t="n"/>
      <c r="CM175" s="878" t="n"/>
      <c r="CN175" s="878" t="n"/>
      <c r="CO175" s="878" t="n"/>
      <c r="CP175" s="878" t="n"/>
      <c r="CQ175" s="878" t="n"/>
      <c r="CR175" s="878" t="n"/>
      <c r="CS175" s="878" t="n"/>
      <c r="CT175" s="878" t="n"/>
      <c r="CU175" s="878" t="n"/>
      <c r="CV175" s="878" t="n"/>
      <c r="CW175" s="878" t="n"/>
      <c r="CX175" s="878" t="n"/>
      <c r="CY175" s="878" t="n"/>
      <c r="CZ175" s="878" t="n"/>
      <c r="DA175" s="878" t="n"/>
      <c r="DB175" s="878" t="n"/>
      <c r="DC175" s="878" t="n"/>
      <c r="DD175" s="878" t="n"/>
      <c r="DE175" s="878" t="n"/>
      <c r="DF175" s="878" t="n"/>
      <c r="DG175" s="878" t="n"/>
      <c r="DH175" s="878" t="n"/>
      <c r="DI175" s="878" t="n"/>
      <c r="DJ175" s="878" t="n"/>
      <c r="DK175" s="878" t="n"/>
      <c r="DL175" s="878" t="n"/>
      <c r="DM175" s="878" t="n"/>
      <c r="DN175" s="878" t="n"/>
      <c r="DO175" s="878" t="n"/>
      <c r="DP175" s="878" t="n"/>
      <c r="DQ175" s="878" t="n"/>
      <c r="DR175" s="878" t="n"/>
      <c r="DS175" s="878" t="n"/>
      <c r="DT175" s="878" t="n"/>
      <c r="DU175" s="878" t="n"/>
      <c r="DV175" s="878" t="n"/>
      <c r="DW175" s="878" t="n"/>
      <c r="DX175" s="878" t="n"/>
      <c r="DY175" s="878" t="n"/>
      <c r="DZ175" s="878" t="n"/>
      <c r="EA175" s="878" t="n"/>
      <c r="EB175" s="878" t="n"/>
      <c r="EC175" s="878" t="n"/>
      <c r="ED175" s="878" t="n"/>
      <c r="EE175" s="878" t="n"/>
      <c r="EF175" s="878" t="n"/>
      <c r="EG175" s="878" t="n"/>
      <c r="EH175" s="878" t="n"/>
      <c r="EI175" s="878" t="n"/>
      <c r="EJ175" s="878" t="n"/>
      <c r="EK175" s="878" t="n"/>
      <c r="EL175" s="878" t="n"/>
      <c r="EM175" s="878" t="n"/>
      <c r="EN175" s="878" t="n"/>
      <c r="EO175" s="878" t="n"/>
      <c r="EP175" s="878" t="n"/>
      <c r="EQ175" s="878" t="n"/>
      <c r="ER175" s="878" t="n"/>
      <c r="ES175" s="878" t="n"/>
      <c r="ET175" s="878" t="n"/>
      <c r="EU175" s="878" t="n"/>
      <c r="EV175" s="878" t="n"/>
      <c r="EW175" s="878" t="n"/>
      <c r="EX175" s="878" t="n"/>
      <c r="EY175" s="878" t="n"/>
      <c r="EZ175" s="878" t="n"/>
      <c r="FA175" s="878" t="n"/>
      <c r="FB175" s="878" t="n"/>
      <c r="FC175" s="878" t="n"/>
      <c r="FD175" s="878" t="n"/>
      <c r="FE175" s="878" t="n"/>
      <c r="FF175" s="878" t="n"/>
      <c r="FG175" s="878" t="n"/>
      <c r="FH175" s="878" t="n"/>
      <c r="FI175" s="878" t="n"/>
      <c r="FJ175" s="878" t="n"/>
      <c r="FK175" s="878" t="n"/>
      <c r="FL175" s="878" t="n"/>
      <c r="FM175" s="878" t="n"/>
      <c r="FN175" s="878" t="n"/>
      <c r="FO175" s="878" t="n"/>
      <c r="FP175" s="878" t="n"/>
      <c r="FQ175" s="878" t="n"/>
      <c r="FR175" s="878" t="n"/>
      <c r="FS175" s="878" t="n"/>
      <c r="FT175" s="878" t="n"/>
      <c r="FU175" s="878" t="n"/>
      <c r="FV175" s="878" t="n"/>
      <c r="FW175" s="878" t="n"/>
      <c r="FX175" s="878" t="n"/>
      <c r="FY175" s="878" t="n"/>
      <c r="FZ175" s="878" t="n"/>
      <c r="GA175" s="878" t="n"/>
      <c r="GB175" s="878" t="n"/>
      <c r="GC175" s="878" t="n"/>
      <c r="GD175" s="878" t="n"/>
      <c r="GE175" s="878" t="n"/>
      <c r="GF175" s="878" t="n"/>
    </row>
    <row r="176" customFormat="1" s="872">
      <c r="A176" s="57" t="n"/>
      <c r="B176" s="56" t="n"/>
      <c r="C176" s="55">
        <f>E176*$D$5</f>
        <v/>
      </c>
      <c r="D176" s="39" t="n"/>
      <c r="E176" s="55">
        <f>SUM(G176:GF176)</f>
        <v/>
      </c>
      <c r="M176" s="878" t="n"/>
      <c r="N176" s="878" t="n"/>
      <c r="O176" s="878" t="n"/>
      <c r="P176" s="878" t="n"/>
      <c r="Q176" s="878" t="n"/>
      <c r="R176" s="878" t="n"/>
      <c r="S176" s="878" t="n"/>
      <c r="T176" s="878" t="n"/>
      <c r="U176" s="878" t="n"/>
      <c r="V176" s="878" t="n"/>
      <c r="W176" s="878" t="n"/>
      <c r="X176" s="878" t="n"/>
      <c r="Y176" s="878" t="n"/>
      <c r="Z176" s="878" t="n"/>
      <c r="AA176" s="878" t="n"/>
      <c r="AB176" s="878" t="n"/>
      <c r="AC176" s="878" t="n"/>
      <c r="AD176" s="878" t="n"/>
      <c r="AE176" s="878" t="n"/>
      <c r="AF176" s="878" t="n"/>
      <c r="AG176" s="878" t="n"/>
      <c r="AH176" s="878" t="n"/>
      <c r="AI176" s="878" t="n"/>
      <c r="AJ176" s="878" t="n"/>
      <c r="AK176" s="878" t="n"/>
      <c r="AL176" s="878" t="n"/>
      <c r="AM176" s="878" t="n"/>
      <c r="AN176" s="878" t="n"/>
      <c r="AO176" s="878" t="n"/>
      <c r="AP176" s="878" t="n"/>
      <c r="AQ176" s="878" t="n"/>
      <c r="AR176" s="878" t="n"/>
      <c r="AS176" s="878" t="n"/>
      <c r="AT176" s="878" t="n"/>
      <c r="AU176" s="878" t="n"/>
      <c r="AV176" s="878" t="n"/>
      <c r="AW176" s="878" t="n"/>
      <c r="AX176" s="878" t="n"/>
      <c r="AY176" s="878" t="n"/>
      <c r="AZ176" s="878" t="n"/>
      <c r="BA176" s="878" t="n"/>
      <c r="BB176" s="878" t="n"/>
      <c r="BC176" s="878" t="n"/>
      <c r="BD176" s="878" t="n"/>
      <c r="BE176" s="878" t="n"/>
      <c r="BF176" s="878" t="n"/>
      <c r="BG176" s="878" t="n"/>
      <c r="BH176" s="878" t="n"/>
      <c r="BI176" s="878" t="n"/>
      <c r="BJ176" s="878" t="n"/>
      <c r="BK176" s="878" t="n"/>
      <c r="BL176" s="878" t="n"/>
      <c r="BM176" s="878" t="n"/>
      <c r="BN176" s="878" t="n"/>
      <c r="BO176" s="878" t="n"/>
      <c r="BP176" s="878" t="n"/>
      <c r="BQ176" s="878" t="n"/>
      <c r="BR176" s="878" t="n"/>
      <c r="BS176" s="878" t="n"/>
      <c r="BT176" s="878" t="n"/>
      <c r="BU176" s="878" t="n"/>
      <c r="BV176" s="878" t="n"/>
      <c r="BW176" s="878" t="n"/>
      <c r="BX176" s="878" t="n"/>
      <c r="BY176" s="878" t="n"/>
      <c r="BZ176" s="878" t="n"/>
      <c r="CA176" s="878" t="n"/>
      <c r="CB176" s="878" t="n"/>
      <c r="CC176" s="878" t="n"/>
      <c r="CD176" s="878" t="n"/>
      <c r="CE176" s="878" t="n"/>
      <c r="CF176" s="878" t="n"/>
      <c r="CG176" s="878" t="n"/>
      <c r="CH176" s="878" t="n"/>
      <c r="CI176" s="878" t="n"/>
      <c r="CJ176" s="878" t="n"/>
      <c r="CK176" s="878" t="n"/>
      <c r="CL176" s="878" t="n"/>
      <c r="CM176" s="878" t="n"/>
      <c r="CN176" s="878" t="n"/>
      <c r="CO176" s="878" t="n"/>
      <c r="CP176" s="878" t="n"/>
      <c r="CQ176" s="878" t="n"/>
      <c r="CR176" s="878" t="n"/>
      <c r="CS176" s="878" t="n"/>
      <c r="CT176" s="878" t="n"/>
      <c r="CU176" s="878" t="n"/>
      <c r="CV176" s="878" t="n"/>
      <c r="CW176" s="878" t="n"/>
      <c r="CX176" s="878" t="n"/>
      <c r="CY176" s="878" t="n"/>
      <c r="CZ176" s="878" t="n"/>
      <c r="DA176" s="878" t="n"/>
      <c r="DB176" s="878" t="n"/>
      <c r="DC176" s="878" t="n"/>
      <c r="DD176" s="878" t="n"/>
      <c r="DE176" s="878" t="n"/>
      <c r="DF176" s="878" t="n"/>
      <c r="DG176" s="878" t="n"/>
      <c r="DH176" s="878" t="n"/>
      <c r="DI176" s="878" t="n"/>
      <c r="DJ176" s="878" t="n"/>
      <c r="DK176" s="878" t="n"/>
      <c r="DL176" s="878" t="n"/>
      <c r="DM176" s="878" t="n"/>
      <c r="DN176" s="878" t="n"/>
      <c r="DO176" s="878" t="n"/>
      <c r="DP176" s="878" t="n"/>
      <c r="DQ176" s="878" t="n"/>
      <c r="DR176" s="878" t="n"/>
      <c r="DS176" s="878" t="n"/>
      <c r="DT176" s="878" t="n"/>
      <c r="DU176" s="878" t="n"/>
      <c r="DV176" s="878" t="n"/>
      <c r="DW176" s="878" t="n"/>
      <c r="DX176" s="878" t="n"/>
      <c r="DY176" s="878" t="n"/>
      <c r="DZ176" s="878" t="n"/>
      <c r="EA176" s="878" t="n"/>
      <c r="EB176" s="878" t="n"/>
      <c r="EC176" s="878" t="n"/>
      <c r="ED176" s="878" t="n"/>
      <c r="EE176" s="878" t="n"/>
      <c r="EF176" s="878" t="n"/>
      <c r="EG176" s="878" t="n"/>
      <c r="EH176" s="878" t="n"/>
      <c r="EI176" s="878" t="n"/>
      <c r="EJ176" s="878" t="n"/>
      <c r="EK176" s="878" t="n"/>
      <c r="EL176" s="878" t="n"/>
      <c r="EM176" s="878" t="n"/>
      <c r="EN176" s="878" t="n"/>
      <c r="EO176" s="878" t="n"/>
      <c r="EP176" s="878" t="n"/>
      <c r="EQ176" s="878" t="n"/>
      <c r="ER176" s="878" t="n"/>
      <c r="ES176" s="878" t="n"/>
      <c r="ET176" s="878" t="n"/>
      <c r="EU176" s="878" t="n"/>
      <c r="EV176" s="878" t="n"/>
      <c r="EW176" s="878" t="n"/>
      <c r="EX176" s="878" t="n"/>
      <c r="EY176" s="878" t="n"/>
      <c r="EZ176" s="878" t="n"/>
      <c r="FA176" s="878" t="n"/>
      <c r="FB176" s="878" t="n"/>
      <c r="FC176" s="878" t="n"/>
      <c r="FD176" s="878" t="n"/>
      <c r="FE176" s="878" t="n"/>
      <c r="FF176" s="878" t="n"/>
      <c r="FG176" s="878" t="n"/>
      <c r="FH176" s="878" t="n"/>
      <c r="FI176" s="878" t="n"/>
      <c r="FJ176" s="878" t="n"/>
      <c r="FK176" s="878" t="n"/>
      <c r="FL176" s="878" t="n"/>
      <c r="FM176" s="878" t="n"/>
      <c r="FN176" s="878" t="n"/>
      <c r="FO176" s="878" t="n"/>
      <c r="FP176" s="878" t="n"/>
      <c r="FQ176" s="878" t="n"/>
      <c r="FR176" s="878" t="n"/>
      <c r="FS176" s="878" t="n"/>
      <c r="FT176" s="878" t="n"/>
      <c r="FU176" s="878" t="n"/>
      <c r="FV176" s="878" t="n"/>
      <c r="FW176" s="878" t="n"/>
      <c r="FX176" s="878" t="n"/>
      <c r="FY176" s="878" t="n"/>
      <c r="FZ176" s="878" t="n"/>
      <c r="GA176" s="878" t="n"/>
      <c r="GB176" s="878" t="n"/>
      <c r="GC176" s="878" t="n"/>
      <c r="GD176" s="878" t="n"/>
      <c r="GE176" s="878" t="n"/>
      <c r="GF176" s="878" t="n"/>
    </row>
    <row r="177" customFormat="1" s="872">
      <c r="A177" s="57" t="n"/>
      <c r="B177" s="56" t="n"/>
      <c r="C177" s="55">
        <f>E177*$D$5</f>
        <v/>
      </c>
      <c r="D177" s="39" t="n"/>
      <c r="E177" s="55">
        <f>SUM(G177:GF177)</f>
        <v/>
      </c>
      <c r="M177" s="878" t="n"/>
      <c r="N177" s="878" t="n"/>
      <c r="O177" s="878" t="n"/>
      <c r="P177" s="878" t="n"/>
      <c r="Q177" s="878" t="n"/>
      <c r="R177" s="878" t="n"/>
      <c r="S177" s="878" t="n"/>
      <c r="T177" s="878" t="n"/>
      <c r="U177" s="878" t="n"/>
      <c r="V177" s="878" t="n"/>
      <c r="W177" s="878" t="n"/>
      <c r="X177" s="878" t="n"/>
      <c r="Y177" s="878" t="n"/>
      <c r="Z177" s="878" t="n"/>
      <c r="AA177" s="878" t="n"/>
      <c r="AB177" s="878" t="n"/>
      <c r="AC177" s="878" t="n"/>
      <c r="AD177" s="878" t="n"/>
      <c r="AE177" s="878" t="n"/>
      <c r="AF177" s="878" t="n"/>
      <c r="AG177" s="878" t="n"/>
      <c r="AH177" s="878" t="n"/>
      <c r="AI177" s="878" t="n"/>
      <c r="AJ177" s="878" t="n"/>
      <c r="AK177" s="878" t="n"/>
      <c r="AL177" s="878" t="n"/>
      <c r="AM177" s="878" t="n"/>
      <c r="AN177" s="878" t="n"/>
      <c r="AO177" s="878" t="n"/>
      <c r="AP177" s="878" t="n"/>
      <c r="AQ177" s="878" t="n"/>
      <c r="AR177" s="878" t="n"/>
      <c r="AS177" s="878" t="n"/>
      <c r="AT177" s="878" t="n"/>
      <c r="AU177" s="878" t="n"/>
      <c r="AV177" s="878" t="n"/>
      <c r="AW177" s="878" t="n"/>
      <c r="AX177" s="878" t="n"/>
      <c r="AY177" s="878" t="n"/>
      <c r="AZ177" s="878" t="n"/>
      <c r="BA177" s="878" t="n"/>
      <c r="BB177" s="878" t="n"/>
      <c r="BC177" s="878" t="n"/>
      <c r="BD177" s="878" t="n"/>
      <c r="BE177" s="878" t="n"/>
      <c r="BF177" s="878" t="n"/>
      <c r="BG177" s="878" t="n"/>
      <c r="BH177" s="878" t="n"/>
      <c r="BI177" s="878" t="n"/>
      <c r="BJ177" s="878" t="n"/>
      <c r="BK177" s="878" t="n"/>
      <c r="BL177" s="878" t="n"/>
      <c r="BM177" s="878" t="n"/>
      <c r="BN177" s="878" t="n"/>
      <c r="BO177" s="878" t="n"/>
      <c r="BP177" s="878" t="n"/>
      <c r="BQ177" s="878" t="n"/>
      <c r="BR177" s="878" t="n"/>
      <c r="BS177" s="878" t="n"/>
      <c r="BT177" s="878" t="n"/>
      <c r="BU177" s="878" t="n"/>
      <c r="BV177" s="878" t="n"/>
      <c r="BW177" s="878" t="n"/>
      <c r="BX177" s="878" t="n"/>
      <c r="BY177" s="878" t="n"/>
      <c r="BZ177" s="878" t="n"/>
      <c r="CA177" s="878" t="n"/>
      <c r="CB177" s="878" t="n"/>
      <c r="CC177" s="878" t="n"/>
      <c r="CD177" s="878" t="n"/>
      <c r="CE177" s="878" t="n"/>
      <c r="CF177" s="878" t="n"/>
      <c r="CG177" s="878" t="n"/>
      <c r="CH177" s="878" t="n"/>
      <c r="CI177" s="878" t="n"/>
      <c r="CJ177" s="878" t="n"/>
      <c r="CK177" s="878" t="n"/>
      <c r="CL177" s="878" t="n"/>
      <c r="CM177" s="878" t="n"/>
      <c r="CN177" s="878" t="n"/>
      <c r="CO177" s="878" t="n"/>
      <c r="CP177" s="878" t="n"/>
      <c r="CQ177" s="878" t="n"/>
      <c r="CR177" s="878" t="n"/>
      <c r="CS177" s="878" t="n"/>
      <c r="CT177" s="878" t="n"/>
      <c r="CU177" s="878" t="n"/>
      <c r="CV177" s="878" t="n"/>
      <c r="CW177" s="878" t="n"/>
      <c r="CX177" s="878" t="n"/>
      <c r="CY177" s="878" t="n"/>
      <c r="CZ177" s="878" t="n"/>
      <c r="DA177" s="878" t="n"/>
      <c r="DB177" s="878" t="n"/>
      <c r="DC177" s="878" t="n"/>
      <c r="DD177" s="878" t="n"/>
      <c r="DE177" s="878" t="n"/>
      <c r="DF177" s="878" t="n"/>
      <c r="DG177" s="878" t="n"/>
      <c r="DH177" s="878" t="n"/>
      <c r="DI177" s="878" t="n"/>
      <c r="DJ177" s="878" t="n"/>
      <c r="DK177" s="878" t="n"/>
      <c r="DL177" s="878" t="n"/>
      <c r="DM177" s="878" t="n"/>
      <c r="DN177" s="878" t="n"/>
      <c r="DO177" s="878" t="n"/>
      <c r="DP177" s="878" t="n"/>
      <c r="DQ177" s="878" t="n"/>
      <c r="DR177" s="878" t="n"/>
      <c r="DS177" s="878" t="n"/>
      <c r="DT177" s="878" t="n"/>
      <c r="DU177" s="878" t="n"/>
      <c r="DV177" s="878" t="n"/>
      <c r="DW177" s="878" t="n"/>
      <c r="DX177" s="878" t="n"/>
      <c r="DY177" s="878" t="n"/>
      <c r="DZ177" s="878" t="n"/>
      <c r="EA177" s="878" t="n"/>
      <c r="EB177" s="878" t="n"/>
      <c r="EC177" s="878" t="n"/>
      <c r="ED177" s="878" t="n"/>
      <c r="EE177" s="878" t="n"/>
      <c r="EF177" s="878" t="n"/>
      <c r="EG177" s="878" t="n"/>
      <c r="EH177" s="878" t="n"/>
      <c r="EI177" s="878" t="n"/>
      <c r="EJ177" s="878" t="n"/>
      <c r="EK177" s="878" t="n"/>
      <c r="EL177" s="878" t="n"/>
      <c r="EM177" s="878" t="n"/>
      <c r="EN177" s="878" t="n"/>
      <c r="EO177" s="878" t="n"/>
      <c r="EP177" s="878" t="n"/>
      <c r="EQ177" s="878" t="n"/>
      <c r="ER177" s="878" t="n"/>
      <c r="ES177" s="878" t="n"/>
      <c r="ET177" s="878" t="n"/>
      <c r="EU177" s="878" t="n"/>
      <c r="EV177" s="878" t="n"/>
      <c r="EW177" s="878" t="n"/>
      <c r="EX177" s="878" t="n"/>
      <c r="EY177" s="878" t="n"/>
      <c r="EZ177" s="878" t="n"/>
      <c r="FA177" s="878" t="n"/>
      <c r="FB177" s="878" t="n"/>
      <c r="FC177" s="878" t="n"/>
      <c r="FD177" s="878" t="n"/>
      <c r="FE177" s="878" t="n"/>
      <c r="FF177" s="878" t="n"/>
      <c r="FG177" s="878" t="n"/>
      <c r="FH177" s="878" t="n"/>
      <c r="FI177" s="878" t="n"/>
      <c r="FJ177" s="878" t="n"/>
      <c r="FK177" s="878" t="n"/>
      <c r="FL177" s="878" t="n"/>
      <c r="FM177" s="878" t="n"/>
      <c r="FN177" s="878" t="n"/>
      <c r="FO177" s="878" t="n"/>
      <c r="FP177" s="878" t="n"/>
      <c r="FQ177" s="878" t="n"/>
      <c r="FR177" s="878" t="n"/>
      <c r="FS177" s="878" t="n"/>
      <c r="FT177" s="878" t="n"/>
      <c r="FU177" s="878" t="n"/>
      <c r="FV177" s="878" t="n"/>
      <c r="FW177" s="878" t="n"/>
      <c r="FX177" s="878" t="n"/>
      <c r="FY177" s="878" t="n"/>
      <c r="FZ177" s="878" t="n"/>
      <c r="GA177" s="878" t="n"/>
      <c r="GB177" s="878" t="n"/>
      <c r="GC177" s="878" t="n"/>
      <c r="GD177" s="878" t="n"/>
      <c r="GE177" s="878" t="n"/>
      <c r="GF177" s="878" t="n"/>
    </row>
    <row r="178" customFormat="1" s="872">
      <c r="A178" s="57" t="n"/>
      <c r="B178" s="56" t="n"/>
      <c r="C178" s="55">
        <f>E178*$D$5</f>
        <v/>
      </c>
      <c r="D178" s="39" t="n"/>
      <c r="E178" s="55">
        <f>SUM(G178:GF178)</f>
        <v/>
      </c>
      <c r="M178" s="878" t="n"/>
      <c r="N178" s="878" t="n"/>
      <c r="O178" s="878" t="n"/>
      <c r="P178" s="878" t="n"/>
      <c r="Q178" s="878" t="n"/>
      <c r="R178" s="878" t="n"/>
      <c r="S178" s="878" t="n"/>
      <c r="T178" s="878" t="n"/>
      <c r="U178" s="878" t="n"/>
      <c r="V178" s="878" t="n"/>
      <c r="W178" s="878" t="n"/>
      <c r="X178" s="878" t="n"/>
      <c r="Y178" s="878" t="n"/>
      <c r="Z178" s="878" t="n"/>
      <c r="AA178" s="878" t="n"/>
      <c r="AB178" s="878" t="n"/>
      <c r="AC178" s="878" t="n"/>
      <c r="AD178" s="878" t="n"/>
      <c r="AE178" s="878" t="n"/>
      <c r="AF178" s="878" t="n"/>
      <c r="AG178" s="878" t="n"/>
      <c r="AH178" s="878" t="n"/>
      <c r="AI178" s="878" t="n"/>
      <c r="AJ178" s="878" t="n"/>
      <c r="AK178" s="878" t="n"/>
      <c r="AL178" s="878" t="n"/>
      <c r="AM178" s="878" t="n"/>
      <c r="AN178" s="878" t="n"/>
      <c r="AO178" s="878" t="n"/>
      <c r="AP178" s="878" t="n"/>
      <c r="AQ178" s="878" t="n"/>
      <c r="AR178" s="878" t="n"/>
      <c r="AS178" s="878" t="n"/>
      <c r="AT178" s="878" t="n"/>
      <c r="AU178" s="878" t="n"/>
      <c r="AV178" s="878" t="n"/>
      <c r="AW178" s="878" t="n"/>
      <c r="AX178" s="878" t="n"/>
      <c r="AY178" s="878" t="n"/>
      <c r="AZ178" s="878" t="n"/>
      <c r="BA178" s="878" t="n"/>
      <c r="BB178" s="878" t="n"/>
      <c r="BC178" s="878" t="n"/>
      <c r="BD178" s="878" t="n"/>
      <c r="BE178" s="878" t="n"/>
      <c r="BF178" s="878" t="n"/>
      <c r="BG178" s="878" t="n"/>
      <c r="BH178" s="878" t="n"/>
      <c r="BI178" s="878" t="n"/>
      <c r="BJ178" s="878" t="n"/>
      <c r="BK178" s="878" t="n"/>
      <c r="BL178" s="878" t="n"/>
      <c r="BM178" s="878" t="n"/>
      <c r="BN178" s="878" t="n"/>
      <c r="BO178" s="878" t="n"/>
      <c r="BP178" s="878" t="n"/>
      <c r="BQ178" s="878" t="n"/>
      <c r="BR178" s="878" t="n"/>
      <c r="BS178" s="878" t="n"/>
      <c r="BT178" s="878" t="n"/>
      <c r="BU178" s="878" t="n"/>
      <c r="BV178" s="878" t="n"/>
      <c r="BW178" s="878" t="n"/>
      <c r="BX178" s="878" t="n"/>
      <c r="BY178" s="878" t="n"/>
      <c r="BZ178" s="878" t="n"/>
      <c r="CA178" s="878" t="n"/>
      <c r="CB178" s="878" t="n"/>
      <c r="CC178" s="878" t="n"/>
      <c r="CD178" s="878" t="n"/>
      <c r="CE178" s="878" t="n"/>
      <c r="CF178" s="878" t="n"/>
      <c r="CG178" s="878" t="n"/>
      <c r="CH178" s="878" t="n"/>
      <c r="CI178" s="878" t="n"/>
      <c r="CJ178" s="878" t="n"/>
      <c r="CK178" s="878" t="n"/>
      <c r="CL178" s="878" t="n"/>
      <c r="CM178" s="878" t="n"/>
      <c r="CN178" s="878" t="n"/>
      <c r="CO178" s="878" t="n"/>
      <c r="CP178" s="878" t="n"/>
      <c r="CQ178" s="878" t="n"/>
      <c r="CR178" s="878" t="n"/>
      <c r="CS178" s="878" t="n"/>
      <c r="CT178" s="878" t="n"/>
      <c r="CU178" s="878" t="n"/>
      <c r="CV178" s="878" t="n"/>
      <c r="CW178" s="878" t="n"/>
      <c r="CX178" s="878" t="n"/>
      <c r="CY178" s="878" t="n"/>
      <c r="CZ178" s="878" t="n"/>
      <c r="DA178" s="878" t="n"/>
      <c r="DB178" s="878" t="n"/>
      <c r="DC178" s="878" t="n"/>
      <c r="DD178" s="878" t="n"/>
      <c r="DE178" s="878" t="n"/>
      <c r="DF178" s="878" t="n"/>
      <c r="DG178" s="878" t="n"/>
      <c r="DH178" s="878" t="n"/>
      <c r="DI178" s="878" t="n"/>
      <c r="DJ178" s="878" t="n"/>
      <c r="DK178" s="878" t="n"/>
      <c r="DL178" s="878" t="n"/>
      <c r="DM178" s="878" t="n"/>
      <c r="DN178" s="878" t="n"/>
      <c r="DO178" s="878" t="n"/>
      <c r="DP178" s="878" t="n"/>
      <c r="DQ178" s="878" t="n"/>
      <c r="DR178" s="878" t="n"/>
      <c r="DS178" s="878" t="n"/>
      <c r="DT178" s="878" t="n"/>
      <c r="DU178" s="878" t="n"/>
      <c r="DV178" s="878" t="n"/>
      <c r="DW178" s="878" t="n"/>
      <c r="DX178" s="878" t="n"/>
      <c r="DY178" s="878" t="n"/>
      <c r="DZ178" s="878" t="n"/>
      <c r="EA178" s="878" t="n"/>
      <c r="EB178" s="878" t="n"/>
      <c r="EC178" s="878" t="n"/>
      <c r="ED178" s="878" t="n"/>
      <c r="EE178" s="878" t="n"/>
      <c r="EF178" s="878" t="n"/>
      <c r="EG178" s="878" t="n"/>
      <c r="EH178" s="878" t="n"/>
      <c r="EI178" s="878" t="n"/>
      <c r="EJ178" s="878" t="n"/>
      <c r="EK178" s="878" t="n"/>
      <c r="EL178" s="878" t="n"/>
      <c r="EM178" s="878" t="n"/>
      <c r="EN178" s="878" t="n"/>
      <c r="EO178" s="878" t="n"/>
      <c r="EP178" s="878" t="n"/>
      <c r="EQ178" s="878" t="n"/>
      <c r="ER178" s="878" t="n"/>
      <c r="ES178" s="878" t="n"/>
      <c r="ET178" s="878" t="n"/>
      <c r="EU178" s="878" t="n"/>
      <c r="EV178" s="878" t="n"/>
      <c r="EW178" s="878" t="n"/>
      <c r="EX178" s="878" t="n"/>
      <c r="EY178" s="878" t="n"/>
      <c r="EZ178" s="878" t="n"/>
      <c r="FA178" s="878" t="n"/>
      <c r="FB178" s="878" t="n"/>
      <c r="FC178" s="878" t="n"/>
      <c r="FD178" s="878" t="n"/>
      <c r="FE178" s="878" t="n"/>
      <c r="FF178" s="878" t="n"/>
      <c r="FG178" s="878" t="n"/>
      <c r="FH178" s="878" t="n"/>
      <c r="FI178" s="878" t="n"/>
      <c r="FJ178" s="878" t="n"/>
      <c r="FK178" s="878" t="n"/>
      <c r="FL178" s="878" t="n"/>
      <c r="FM178" s="878" t="n"/>
      <c r="FN178" s="878" t="n"/>
      <c r="FO178" s="878" t="n"/>
      <c r="FP178" s="878" t="n"/>
      <c r="FQ178" s="878" t="n"/>
      <c r="FR178" s="878" t="n"/>
      <c r="FS178" s="878" t="n"/>
      <c r="FT178" s="878" t="n"/>
      <c r="FU178" s="878" t="n"/>
      <c r="FV178" s="878" t="n"/>
      <c r="FW178" s="878" t="n"/>
      <c r="FX178" s="878" t="n"/>
      <c r="FY178" s="878" t="n"/>
      <c r="FZ178" s="878" t="n"/>
      <c r="GA178" s="878" t="n"/>
      <c r="GB178" s="878" t="n"/>
      <c r="GC178" s="878" t="n"/>
      <c r="GD178" s="878" t="n"/>
      <c r="GE178" s="878" t="n"/>
      <c r="GF178" s="878" t="n"/>
    </row>
    <row r="179" customFormat="1" s="872">
      <c r="A179" s="57" t="n"/>
      <c r="B179" s="56" t="n"/>
      <c r="C179" s="55">
        <f>E179*$D$5</f>
        <v/>
      </c>
      <c r="D179" s="39" t="n"/>
      <c r="E179" s="55">
        <f>SUM(G179:GF179)</f>
        <v/>
      </c>
      <c r="M179" s="878" t="n"/>
      <c r="N179" s="878" t="n"/>
      <c r="O179" s="878" t="n"/>
      <c r="P179" s="878" t="n"/>
      <c r="Q179" s="878" t="n"/>
      <c r="R179" s="878" t="n"/>
      <c r="S179" s="878" t="n"/>
      <c r="T179" s="878" t="n"/>
      <c r="U179" s="878" t="n"/>
      <c r="V179" s="878" t="n"/>
      <c r="W179" s="878" t="n"/>
      <c r="X179" s="878" t="n"/>
      <c r="Y179" s="878" t="n"/>
      <c r="Z179" s="878" t="n"/>
      <c r="AA179" s="878" t="n"/>
      <c r="AB179" s="878" t="n"/>
      <c r="AC179" s="878" t="n"/>
      <c r="AD179" s="878" t="n"/>
      <c r="AE179" s="878" t="n"/>
      <c r="AF179" s="878" t="n"/>
      <c r="AG179" s="878" t="n"/>
      <c r="AH179" s="878" t="n"/>
      <c r="AI179" s="878" t="n"/>
      <c r="AJ179" s="878" t="n"/>
      <c r="AK179" s="878" t="n"/>
      <c r="AL179" s="878" t="n"/>
      <c r="AM179" s="878" t="n"/>
      <c r="AN179" s="878" t="n"/>
      <c r="AO179" s="878" t="n"/>
      <c r="AP179" s="878" t="n"/>
      <c r="AQ179" s="878" t="n"/>
      <c r="AR179" s="878" t="n"/>
      <c r="AS179" s="878" t="n"/>
      <c r="AT179" s="878" t="n"/>
      <c r="AU179" s="878" t="n"/>
      <c r="AV179" s="878" t="n"/>
      <c r="AW179" s="878" t="n"/>
      <c r="AX179" s="878" t="n"/>
      <c r="AY179" s="878" t="n"/>
      <c r="AZ179" s="878" t="n"/>
      <c r="BA179" s="878" t="n"/>
      <c r="BB179" s="878" t="n"/>
      <c r="BC179" s="878" t="n"/>
      <c r="BD179" s="878" t="n"/>
      <c r="BE179" s="878" t="n"/>
      <c r="BF179" s="878" t="n"/>
      <c r="BG179" s="878" t="n"/>
      <c r="BH179" s="878" t="n"/>
      <c r="BI179" s="878" t="n"/>
      <c r="BJ179" s="878" t="n"/>
      <c r="BK179" s="878" t="n"/>
      <c r="BL179" s="878" t="n"/>
      <c r="BM179" s="878" t="n"/>
      <c r="BN179" s="878" t="n"/>
      <c r="BO179" s="878" t="n"/>
      <c r="BP179" s="878" t="n"/>
      <c r="BQ179" s="878" t="n"/>
      <c r="BR179" s="878" t="n"/>
      <c r="BS179" s="878" t="n"/>
      <c r="BT179" s="878" t="n"/>
      <c r="BU179" s="878" t="n"/>
      <c r="BV179" s="878" t="n"/>
      <c r="BW179" s="878" t="n"/>
      <c r="BX179" s="878" t="n"/>
      <c r="BY179" s="878" t="n"/>
      <c r="BZ179" s="878" t="n"/>
      <c r="CA179" s="878" t="n"/>
      <c r="CB179" s="878" t="n"/>
      <c r="CC179" s="878" t="n"/>
      <c r="CD179" s="878" t="n"/>
      <c r="CE179" s="878" t="n"/>
      <c r="CF179" s="878" t="n"/>
      <c r="CG179" s="878" t="n"/>
      <c r="CH179" s="878" t="n"/>
      <c r="CI179" s="878" t="n"/>
      <c r="CJ179" s="878" t="n"/>
      <c r="CK179" s="878" t="n"/>
      <c r="CL179" s="878" t="n"/>
      <c r="CM179" s="878" t="n"/>
      <c r="CN179" s="878" t="n"/>
      <c r="CO179" s="878" t="n"/>
      <c r="CP179" s="878" t="n"/>
      <c r="CQ179" s="878" t="n"/>
      <c r="CR179" s="878" t="n"/>
      <c r="CS179" s="878" t="n"/>
      <c r="CT179" s="878" t="n"/>
      <c r="CU179" s="878" t="n"/>
      <c r="CV179" s="878" t="n"/>
      <c r="CW179" s="878" t="n"/>
      <c r="CX179" s="878" t="n"/>
      <c r="CY179" s="878" t="n"/>
      <c r="CZ179" s="878" t="n"/>
      <c r="DA179" s="878" t="n"/>
      <c r="DB179" s="878" t="n"/>
      <c r="DC179" s="878" t="n"/>
      <c r="DD179" s="878" t="n"/>
      <c r="DE179" s="878" t="n"/>
      <c r="DF179" s="878" t="n"/>
      <c r="DG179" s="878" t="n"/>
      <c r="DH179" s="878" t="n"/>
      <c r="DI179" s="878" t="n"/>
      <c r="DJ179" s="878" t="n"/>
      <c r="DK179" s="878" t="n"/>
      <c r="DL179" s="878" t="n"/>
      <c r="DM179" s="878" t="n"/>
      <c r="DN179" s="878" t="n"/>
      <c r="DO179" s="878" t="n"/>
      <c r="DP179" s="878" t="n"/>
      <c r="DQ179" s="878" t="n"/>
      <c r="DR179" s="878" t="n"/>
      <c r="DS179" s="878" t="n"/>
      <c r="DT179" s="878" t="n"/>
      <c r="DU179" s="878" t="n"/>
      <c r="DV179" s="878" t="n"/>
      <c r="DW179" s="878" t="n"/>
      <c r="DX179" s="878" t="n"/>
      <c r="DY179" s="878" t="n"/>
      <c r="DZ179" s="878" t="n"/>
      <c r="EA179" s="878" t="n"/>
      <c r="EB179" s="878" t="n"/>
      <c r="EC179" s="878" t="n"/>
      <c r="ED179" s="878" t="n"/>
      <c r="EE179" s="878" t="n"/>
      <c r="EF179" s="878" t="n"/>
      <c r="EG179" s="878" t="n"/>
      <c r="EH179" s="878" t="n"/>
      <c r="EI179" s="878" t="n"/>
      <c r="EJ179" s="878" t="n"/>
      <c r="EK179" s="878" t="n"/>
      <c r="EL179" s="878" t="n"/>
      <c r="EM179" s="878" t="n"/>
      <c r="EN179" s="878" t="n"/>
      <c r="EO179" s="878" t="n"/>
      <c r="EP179" s="878" t="n"/>
      <c r="EQ179" s="878" t="n"/>
      <c r="ER179" s="878" t="n"/>
      <c r="ES179" s="878" t="n"/>
      <c r="ET179" s="878" t="n"/>
      <c r="EU179" s="878" t="n"/>
      <c r="EV179" s="878" t="n"/>
      <c r="EW179" s="878" t="n"/>
      <c r="EX179" s="878" t="n"/>
      <c r="EY179" s="878" t="n"/>
      <c r="EZ179" s="878" t="n"/>
      <c r="FA179" s="878" t="n"/>
      <c r="FB179" s="878" t="n"/>
      <c r="FC179" s="878" t="n"/>
      <c r="FD179" s="878" t="n"/>
      <c r="FE179" s="878" t="n"/>
      <c r="FF179" s="878" t="n"/>
      <c r="FG179" s="878" t="n"/>
      <c r="FH179" s="878" t="n"/>
      <c r="FI179" s="878" t="n"/>
      <c r="FJ179" s="878" t="n"/>
      <c r="FK179" s="878" t="n"/>
      <c r="FL179" s="878" t="n"/>
      <c r="FM179" s="878" t="n"/>
      <c r="FN179" s="878" t="n"/>
      <c r="FO179" s="878" t="n"/>
      <c r="FP179" s="878" t="n"/>
      <c r="FQ179" s="878" t="n"/>
      <c r="FR179" s="878" t="n"/>
      <c r="FS179" s="878" t="n"/>
      <c r="FT179" s="878" t="n"/>
      <c r="FU179" s="878" t="n"/>
      <c r="FV179" s="878" t="n"/>
      <c r="FW179" s="878" t="n"/>
      <c r="FX179" s="878" t="n"/>
      <c r="FY179" s="878" t="n"/>
      <c r="FZ179" s="878" t="n"/>
      <c r="GA179" s="878" t="n"/>
      <c r="GB179" s="878" t="n"/>
      <c r="GC179" s="878" t="n"/>
      <c r="GD179" s="878" t="n"/>
      <c r="GE179" s="878" t="n"/>
      <c r="GF179" s="878" t="n"/>
    </row>
    <row r="180" customFormat="1" s="872">
      <c r="A180" s="57" t="n"/>
      <c r="B180" s="56" t="n"/>
      <c r="C180" s="55">
        <f>E180*$D$5</f>
        <v/>
      </c>
      <c r="D180" s="39" t="n"/>
      <c r="E180" s="55">
        <f>SUM(G180:GF180)</f>
        <v/>
      </c>
      <c r="M180" s="878" t="n"/>
      <c r="N180" s="878" t="n"/>
      <c r="O180" s="878" t="n"/>
      <c r="P180" s="878" t="n"/>
      <c r="Q180" s="878" t="n"/>
      <c r="R180" s="878" t="n"/>
      <c r="S180" s="878" t="n"/>
      <c r="T180" s="878" t="n"/>
      <c r="U180" s="878" t="n"/>
      <c r="V180" s="878" t="n"/>
      <c r="W180" s="878" t="n"/>
      <c r="X180" s="878" t="n"/>
      <c r="Y180" s="878" t="n"/>
      <c r="Z180" s="878" t="n"/>
      <c r="AA180" s="878" t="n"/>
      <c r="AB180" s="878" t="n"/>
      <c r="AC180" s="878" t="n"/>
      <c r="AD180" s="878" t="n"/>
      <c r="AE180" s="878" t="n"/>
      <c r="AF180" s="878" t="n"/>
      <c r="AG180" s="878" t="n"/>
      <c r="AH180" s="878" t="n"/>
      <c r="AI180" s="878" t="n"/>
      <c r="AJ180" s="878" t="n"/>
      <c r="AK180" s="878" t="n"/>
      <c r="AL180" s="878" t="n"/>
      <c r="AM180" s="878" t="n"/>
      <c r="AN180" s="878" t="n"/>
      <c r="AO180" s="878" t="n"/>
      <c r="AP180" s="878" t="n"/>
      <c r="AQ180" s="878" t="n"/>
      <c r="AR180" s="878" t="n"/>
      <c r="AS180" s="878" t="n"/>
      <c r="AT180" s="878" t="n"/>
      <c r="AU180" s="878" t="n"/>
      <c r="AV180" s="878" t="n"/>
      <c r="AW180" s="878" t="n"/>
      <c r="AX180" s="878" t="n"/>
      <c r="AY180" s="878" t="n"/>
      <c r="AZ180" s="878" t="n"/>
      <c r="BA180" s="878" t="n"/>
      <c r="BB180" s="878" t="n"/>
      <c r="BC180" s="878" t="n"/>
      <c r="BD180" s="878" t="n"/>
      <c r="BE180" s="878" t="n"/>
      <c r="BF180" s="878" t="n"/>
      <c r="BG180" s="878" t="n"/>
      <c r="BH180" s="878" t="n"/>
      <c r="BI180" s="878" t="n"/>
      <c r="BJ180" s="878" t="n"/>
      <c r="BK180" s="878" t="n"/>
      <c r="BL180" s="878" t="n"/>
      <c r="BM180" s="878" t="n"/>
      <c r="BN180" s="878" t="n"/>
      <c r="BO180" s="878" t="n"/>
      <c r="BP180" s="878" t="n"/>
      <c r="BQ180" s="878" t="n"/>
      <c r="BR180" s="878" t="n"/>
      <c r="BS180" s="878" t="n"/>
      <c r="BT180" s="878" t="n"/>
      <c r="BU180" s="878" t="n"/>
      <c r="BV180" s="878" t="n"/>
      <c r="BW180" s="878" t="n"/>
      <c r="BX180" s="878" t="n"/>
      <c r="BY180" s="878" t="n"/>
      <c r="BZ180" s="878" t="n"/>
      <c r="CA180" s="878" t="n"/>
      <c r="CB180" s="878" t="n"/>
      <c r="CC180" s="878" t="n"/>
      <c r="CD180" s="878" t="n"/>
      <c r="CE180" s="878" t="n"/>
      <c r="CF180" s="878" t="n"/>
      <c r="CG180" s="878" t="n"/>
      <c r="CH180" s="878" t="n"/>
      <c r="CI180" s="878" t="n"/>
      <c r="CJ180" s="878" t="n"/>
      <c r="CK180" s="878" t="n"/>
      <c r="CL180" s="878" t="n"/>
      <c r="CM180" s="878" t="n"/>
      <c r="CN180" s="878" t="n"/>
      <c r="CO180" s="878" t="n"/>
      <c r="CP180" s="878" t="n"/>
      <c r="CQ180" s="878" t="n"/>
      <c r="CR180" s="878" t="n"/>
      <c r="CS180" s="878" t="n"/>
      <c r="CT180" s="878" t="n"/>
      <c r="CU180" s="878" t="n"/>
      <c r="CV180" s="878" t="n"/>
      <c r="CW180" s="878" t="n"/>
      <c r="CX180" s="878" t="n"/>
      <c r="CY180" s="878" t="n"/>
      <c r="CZ180" s="878" t="n"/>
      <c r="DA180" s="878" t="n"/>
      <c r="DB180" s="878" t="n"/>
      <c r="DC180" s="878" t="n"/>
      <c r="DD180" s="878" t="n"/>
      <c r="DE180" s="878" t="n"/>
      <c r="DF180" s="878" t="n"/>
      <c r="DG180" s="878" t="n"/>
      <c r="DH180" s="878" t="n"/>
      <c r="DI180" s="878" t="n"/>
      <c r="DJ180" s="878" t="n"/>
      <c r="DK180" s="878" t="n"/>
      <c r="DL180" s="878" t="n"/>
      <c r="DM180" s="878" t="n"/>
      <c r="DN180" s="878" t="n"/>
      <c r="DO180" s="878" t="n"/>
      <c r="DP180" s="878" t="n"/>
      <c r="DQ180" s="878" t="n"/>
      <c r="DR180" s="878" t="n"/>
      <c r="DS180" s="878" t="n"/>
      <c r="DT180" s="878" t="n"/>
      <c r="DU180" s="878" t="n"/>
      <c r="DV180" s="878" t="n"/>
      <c r="DW180" s="878" t="n"/>
      <c r="DX180" s="878" t="n"/>
      <c r="DY180" s="878" t="n"/>
      <c r="DZ180" s="878" t="n"/>
      <c r="EA180" s="878" t="n"/>
      <c r="EB180" s="878" t="n"/>
      <c r="EC180" s="878" t="n"/>
      <c r="ED180" s="878" t="n"/>
      <c r="EE180" s="878" t="n"/>
      <c r="EF180" s="878" t="n"/>
      <c r="EG180" s="878" t="n"/>
      <c r="EH180" s="878" t="n"/>
      <c r="EI180" s="878" t="n"/>
      <c r="EJ180" s="878" t="n"/>
      <c r="EK180" s="878" t="n"/>
      <c r="EL180" s="878" t="n"/>
      <c r="EM180" s="878" t="n"/>
      <c r="EN180" s="878" t="n"/>
      <c r="EO180" s="878" t="n"/>
      <c r="EP180" s="878" t="n"/>
      <c r="EQ180" s="878" t="n"/>
      <c r="ER180" s="878" t="n"/>
      <c r="ES180" s="878" t="n"/>
      <c r="ET180" s="878" t="n"/>
      <c r="EU180" s="878" t="n"/>
      <c r="EV180" s="878" t="n"/>
      <c r="EW180" s="878" t="n"/>
      <c r="EX180" s="878" t="n"/>
      <c r="EY180" s="878" t="n"/>
      <c r="EZ180" s="878" t="n"/>
      <c r="FA180" s="878" t="n"/>
      <c r="FB180" s="878" t="n"/>
      <c r="FC180" s="878" t="n"/>
      <c r="FD180" s="878" t="n"/>
      <c r="FE180" s="878" t="n"/>
      <c r="FF180" s="878" t="n"/>
      <c r="FG180" s="878" t="n"/>
      <c r="FH180" s="878" t="n"/>
      <c r="FI180" s="878" t="n"/>
      <c r="FJ180" s="878" t="n"/>
      <c r="FK180" s="878" t="n"/>
      <c r="FL180" s="878" t="n"/>
      <c r="FM180" s="878" t="n"/>
      <c r="FN180" s="878" t="n"/>
      <c r="FO180" s="878" t="n"/>
      <c r="FP180" s="878" t="n"/>
      <c r="FQ180" s="878" t="n"/>
      <c r="FR180" s="878" t="n"/>
      <c r="FS180" s="878" t="n"/>
      <c r="FT180" s="878" t="n"/>
      <c r="FU180" s="878" t="n"/>
      <c r="FV180" s="878" t="n"/>
      <c r="FW180" s="878" t="n"/>
      <c r="FX180" s="878" t="n"/>
      <c r="FY180" s="878" t="n"/>
      <c r="FZ180" s="878" t="n"/>
      <c r="GA180" s="878" t="n"/>
      <c r="GB180" s="878" t="n"/>
      <c r="GC180" s="878" t="n"/>
      <c r="GD180" s="878" t="n"/>
      <c r="GE180" s="878" t="n"/>
      <c r="GF180" s="878" t="n"/>
    </row>
    <row r="181" customFormat="1" s="872">
      <c r="A181" s="57" t="n"/>
      <c r="B181" s="56" t="n"/>
      <c r="C181" s="55">
        <f>E181*$D$5</f>
        <v/>
      </c>
      <c r="D181" s="39" t="n"/>
      <c r="E181" s="55">
        <f>SUM(G181:GF181)</f>
        <v/>
      </c>
      <c r="M181" s="878" t="n"/>
      <c r="N181" s="878" t="n"/>
      <c r="O181" s="878" t="n"/>
      <c r="P181" s="878" t="n"/>
      <c r="Q181" s="878" t="n"/>
      <c r="R181" s="878" t="n"/>
      <c r="S181" s="878" t="n"/>
      <c r="T181" s="878" t="n"/>
      <c r="U181" s="878" t="n"/>
      <c r="V181" s="878" t="n"/>
      <c r="W181" s="878" t="n"/>
      <c r="X181" s="878" t="n"/>
      <c r="Y181" s="878" t="n"/>
      <c r="Z181" s="878" t="n"/>
      <c r="AA181" s="878" t="n"/>
      <c r="AB181" s="878" t="n"/>
      <c r="AC181" s="878" t="n"/>
      <c r="AD181" s="878" t="n"/>
      <c r="AE181" s="878" t="n"/>
      <c r="AF181" s="878" t="n"/>
      <c r="AG181" s="878" t="n"/>
      <c r="AH181" s="878" t="n"/>
      <c r="AI181" s="878" t="n"/>
      <c r="AJ181" s="878" t="n"/>
      <c r="AK181" s="878" t="n"/>
      <c r="AL181" s="878" t="n"/>
      <c r="AM181" s="878" t="n"/>
      <c r="AN181" s="878" t="n"/>
      <c r="AO181" s="878" t="n"/>
      <c r="AP181" s="878" t="n"/>
      <c r="AQ181" s="878" t="n"/>
      <c r="AR181" s="878" t="n"/>
      <c r="AS181" s="878" t="n"/>
      <c r="AT181" s="878" t="n"/>
      <c r="AU181" s="878" t="n"/>
      <c r="AV181" s="878" t="n"/>
      <c r="AW181" s="878" t="n"/>
      <c r="AX181" s="878" t="n"/>
      <c r="AY181" s="878" t="n"/>
      <c r="AZ181" s="878" t="n"/>
      <c r="BA181" s="878" t="n"/>
      <c r="BB181" s="878" t="n"/>
      <c r="BC181" s="878" t="n"/>
      <c r="BD181" s="878" t="n"/>
      <c r="BE181" s="878" t="n"/>
      <c r="BF181" s="878" t="n"/>
      <c r="BG181" s="878" t="n"/>
      <c r="BH181" s="878" t="n"/>
      <c r="BI181" s="878" t="n"/>
      <c r="BJ181" s="878" t="n"/>
      <c r="BK181" s="878" t="n"/>
      <c r="BL181" s="878" t="n"/>
      <c r="BM181" s="878" t="n"/>
      <c r="BN181" s="878" t="n"/>
      <c r="BO181" s="878" t="n"/>
      <c r="BP181" s="878" t="n"/>
      <c r="BQ181" s="878" t="n"/>
      <c r="BR181" s="878" t="n"/>
      <c r="BS181" s="878" t="n"/>
      <c r="BT181" s="878" t="n"/>
      <c r="BU181" s="878" t="n"/>
      <c r="BV181" s="878" t="n"/>
      <c r="BW181" s="878" t="n"/>
      <c r="BX181" s="878" t="n"/>
      <c r="BY181" s="878" t="n"/>
      <c r="BZ181" s="878" t="n"/>
      <c r="CA181" s="878" t="n"/>
      <c r="CB181" s="878" t="n"/>
      <c r="CC181" s="878" t="n"/>
      <c r="CD181" s="878" t="n"/>
      <c r="CE181" s="878" t="n"/>
      <c r="CF181" s="878" t="n"/>
      <c r="CG181" s="878" t="n"/>
      <c r="CH181" s="878" t="n"/>
      <c r="CI181" s="878" t="n"/>
      <c r="CJ181" s="878" t="n"/>
      <c r="CK181" s="878" t="n"/>
      <c r="CL181" s="878" t="n"/>
      <c r="CM181" s="878" t="n"/>
      <c r="CN181" s="878" t="n"/>
      <c r="CO181" s="878" t="n"/>
      <c r="CP181" s="878" t="n"/>
      <c r="CQ181" s="878" t="n"/>
      <c r="CR181" s="878" t="n"/>
      <c r="CS181" s="878" t="n"/>
      <c r="CT181" s="878" t="n"/>
      <c r="CU181" s="878" t="n"/>
      <c r="CV181" s="878" t="n"/>
      <c r="CW181" s="878" t="n"/>
      <c r="CX181" s="878" t="n"/>
      <c r="CY181" s="878" t="n"/>
      <c r="CZ181" s="878" t="n"/>
      <c r="DA181" s="878" t="n"/>
      <c r="DB181" s="878" t="n"/>
      <c r="DC181" s="878" t="n"/>
      <c r="DD181" s="878" t="n"/>
      <c r="DE181" s="878" t="n"/>
      <c r="DF181" s="878" t="n"/>
      <c r="DG181" s="878" t="n"/>
      <c r="DH181" s="878" t="n"/>
      <c r="DI181" s="878" t="n"/>
      <c r="DJ181" s="878" t="n"/>
      <c r="DK181" s="878" t="n"/>
      <c r="DL181" s="878" t="n"/>
      <c r="DM181" s="878" t="n"/>
      <c r="DN181" s="878" t="n"/>
      <c r="DO181" s="878" t="n"/>
      <c r="DP181" s="878" t="n"/>
      <c r="DQ181" s="878" t="n"/>
      <c r="DR181" s="878" t="n"/>
      <c r="DS181" s="878" t="n"/>
      <c r="DT181" s="878" t="n"/>
      <c r="DU181" s="878" t="n"/>
      <c r="DV181" s="878" t="n"/>
      <c r="DW181" s="878" t="n"/>
      <c r="DX181" s="878" t="n"/>
      <c r="DY181" s="878" t="n"/>
      <c r="DZ181" s="878" t="n"/>
      <c r="EA181" s="878" t="n"/>
      <c r="EB181" s="878" t="n"/>
      <c r="EC181" s="878" t="n"/>
      <c r="ED181" s="878" t="n"/>
      <c r="EE181" s="878" t="n"/>
      <c r="EF181" s="878" t="n"/>
      <c r="EG181" s="878" t="n"/>
      <c r="EH181" s="878" t="n"/>
      <c r="EI181" s="878" t="n"/>
      <c r="EJ181" s="878" t="n"/>
      <c r="EK181" s="878" t="n"/>
      <c r="EL181" s="878" t="n"/>
      <c r="EM181" s="878" t="n"/>
      <c r="EN181" s="878" t="n"/>
      <c r="EO181" s="878" t="n"/>
      <c r="EP181" s="878" t="n"/>
      <c r="EQ181" s="878" t="n"/>
      <c r="ER181" s="878" t="n"/>
      <c r="ES181" s="878" t="n"/>
      <c r="ET181" s="878" t="n"/>
      <c r="EU181" s="878" t="n"/>
      <c r="EV181" s="878" t="n"/>
      <c r="EW181" s="878" t="n"/>
      <c r="EX181" s="878" t="n"/>
      <c r="EY181" s="878" t="n"/>
      <c r="EZ181" s="878" t="n"/>
      <c r="FA181" s="878" t="n"/>
      <c r="FB181" s="878" t="n"/>
      <c r="FC181" s="878" t="n"/>
      <c r="FD181" s="878" t="n"/>
      <c r="FE181" s="878" t="n"/>
      <c r="FF181" s="878" t="n"/>
      <c r="FG181" s="878" t="n"/>
      <c r="FH181" s="878" t="n"/>
      <c r="FI181" s="878" t="n"/>
      <c r="FJ181" s="878" t="n"/>
      <c r="FK181" s="878" t="n"/>
      <c r="FL181" s="878" t="n"/>
      <c r="FM181" s="878" t="n"/>
      <c r="FN181" s="878" t="n"/>
      <c r="FO181" s="878" t="n"/>
      <c r="FP181" s="878" t="n"/>
      <c r="FQ181" s="878" t="n"/>
      <c r="FR181" s="878" t="n"/>
      <c r="FS181" s="878" t="n"/>
      <c r="FT181" s="878" t="n"/>
      <c r="FU181" s="878" t="n"/>
      <c r="FV181" s="878" t="n"/>
      <c r="FW181" s="878" t="n"/>
      <c r="FX181" s="878" t="n"/>
      <c r="FY181" s="878" t="n"/>
      <c r="FZ181" s="878" t="n"/>
      <c r="GA181" s="878" t="n"/>
      <c r="GB181" s="878" t="n"/>
      <c r="GC181" s="878" t="n"/>
      <c r="GD181" s="878" t="n"/>
      <c r="GE181" s="878" t="n"/>
      <c r="GF181" s="878" t="n"/>
    </row>
    <row r="182" customFormat="1" s="872">
      <c r="A182" s="57" t="n"/>
      <c r="B182" s="56" t="n"/>
      <c r="C182" s="55">
        <f>E182*$D$5</f>
        <v/>
      </c>
      <c r="D182" s="39" t="n"/>
      <c r="E182" s="55">
        <f>SUM(G182:GF182)</f>
        <v/>
      </c>
      <c r="M182" s="878" t="n"/>
      <c r="N182" s="878" t="n"/>
      <c r="O182" s="878" t="n"/>
      <c r="P182" s="878" t="n"/>
      <c r="Q182" s="878" t="n"/>
      <c r="R182" s="878" t="n"/>
      <c r="S182" s="878" t="n"/>
      <c r="T182" s="878" t="n"/>
      <c r="U182" s="878" t="n"/>
      <c r="V182" s="878" t="n"/>
      <c r="W182" s="878" t="n"/>
      <c r="X182" s="878" t="n"/>
      <c r="Y182" s="878" t="n"/>
      <c r="Z182" s="878" t="n"/>
      <c r="AA182" s="878" t="n"/>
      <c r="AB182" s="878" t="n"/>
      <c r="AC182" s="878" t="n"/>
      <c r="AD182" s="878" t="n"/>
      <c r="AE182" s="878" t="n"/>
      <c r="AF182" s="878" t="n"/>
      <c r="AG182" s="878" t="n"/>
      <c r="AH182" s="878" t="n"/>
      <c r="AI182" s="878" t="n"/>
      <c r="AJ182" s="878" t="n"/>
      <c r="AK182" s="878" t="n"/>
      <c r="AL182" s="878" t="n"/>
      <c r="AM182" s="878" t="n"/>
      <c r="AN182" s="878" t="n"/>
      <c r="AO182" s="878" t="n"/>
      <c r="AP182" s="878" t="n"/>
      <c r="AQ182" s="878" t="n"/>
      <c r="AR182" s="878" t="n"/>
      <c r="AS182" s="878" t="n"/>
      <c r="AT182" s="878" t="n"/>
      <c r="AU182" s="878" t="n"/>
      <c r="AV182" s="878" t="n"/>
      <c r="AW182" s="878" t="n"/>
      <c r="AX182" s="878" t="n"/>
      <c r="AY182" s="878" t="n"/>
      <c r="AZ182" s="878" t="n"/>
      <c r="BA182" s="878" t="n"/>
      <c r="BB182" s="878" t="n"/>
      <c r="BC182" s="878" t="n"/>
      <c r="BD182" s="878" t="n"/>
      <c r="BE182" s="878" t="n"/>
      <c r="BF182" s="878" t="n"/>
      <c r="BG182" s="878" t="n"/>
      <c r="BH182" s="878" t="n"/>
      <c r="BI182" s="878" t="n"/>
      <c r="BJ182" s="878" t="n"/>
      <c r="BK182" s="878" t="n"/>
      <c r="BL182" s="878" t="n"/>
      <c r="BM182" s="878" t="n"/>
      <c r="BN182" s="878" t="n"/>
      <c r="BO182" s="878" t="n"/>
      <c r="BP182" s="878" t="n"/>
      <c r="BQ182" s="878" t="n"/>
      <c r="BR182" s="878" t="n"/>
      <c r="BS182" s="878" t="n"/>
      <c r="BT182" s="878" t="n"/>
      <c r="BU182" s="878" t="n"/>
      <c r="BV182" s="878" t="n"/>
      <c r="BW182" s="878" t="n"/>
      <c r="BX182" s="878" t="n"/>
      <c r="BY182" s="878" t="n"/>
      <c r="BZ182" s="878" t="n"/>
      <c r="CA182" s="878" t="n"/>
      <c r="CB182" s="878" t="n"/>
      <c r="CC182" s="878" t="n"/>
      <c r="CD182" s="878" t="n"/>
      <c r="CE182" s="878" t="n"/>
      <c r="CF182" s="878" t="n"/>
      <c r="CG182" s="878" t="n"/>
      <c r="CH182" s="878" t="n"/>
      <c r="CI182" s="878" t="n"/>
      <c r="CJ182" s="878" t="n"/>
      <c r="CK182" s="878" t="n"/>
      <c r="CL182" s="878" t="n"/>
      <c r="CM182" s="878" t="n"/>
      <c r="CN182" s="878" t="n"/>
      <c r="CO182" s="878" t="n"/>
      <c r="CP182" s="878" t="n"/>
      <c r="CQ182" s="878" t="n"/>
      <c r="CR182" s="878" t="n"/>
      <c r="CS182" s="878" t="n"/>
      <c r="CT182" s="878" t="n"/>
      <c r="CU182" s="878" t="n"/>
      <c r="CV182" s="878" t="n"/>
      <c r="CW182" s="878" t="n"/>
      <c r="CX182" s="878" t="n"/>
      <c r="CY182" s="878" t="n"/>
      <c r="CZ182" s="878" t="n"/>
      <c r="DA182" s="878" t="n"/>
      <c r="DB182" s="878" t="n"/>
      <c r="DC182" s="878" t="n"/>
      <c r="DD182" s="878" t="n"/>
      <c r="DE182" s="878" t="n"/>
      <c r="DF182" s="878" t="n"/>
      <c r="DG182" s="878" t="n"/>
      <c r="DH182" s="878" t="n"/>
      <c r="DI182" s="878" t="n"/>
      <c r="DJ182" s="878" t="n"/>
      <c r="DK182" s="878" t="n"/>
      <c r="DL182" s="878" t="n"/>
      <c r="DM182" s="878" t="n"/>
      <c r="DN182" s="878" t="n"/>
      <c r="DO182" s="878" t="n"/>
      <c r="DP182" s="878" t="n"/>
      <c r="DQ182" s="878" t="n"/>
      <c r="DR182" s="878" t="n"/>
      <c r="DS182" s="878" t="n"/>
      <c r="DT182" s="878" t="n"/>
      <c r="DU182" s="878" t="n"/>
      <c r="DV182" s="878" t="n"/>
      <c r="DW182" s="878" t="n"/>
      <c r="DX182" s="878" t="n"/>
      <c r="DY182" s="878" t="n"/>
      <c r="DZ182" s="878" t="n"/>
      <c r="EA182" s="878" t="n"/>
      <c r="EB182" s="878" t="n"/>
      <c r="EC182" s="878" t="n"/>
      <c r="ED182" s="878" t="n"/>
      <c r="EE182" s="878" t="n"/>
      <c r="EF182" s="878" t="n"/>
      <c r="EG182" s="878" t="n"/>
      <c r="EH182" s="878" t="n"/>
      <c r="EI182" s="878" t="n"/>
      <c r="EJ182" s="878" t="n"/>
      <c r="EK182" s="878" t="n"/>
      <c r="EL182" s="878" t="n"/>
      <c r="EM182" s="878" t="n"/>
      <c r="EN182" s="878" t="n"/>
      <c r="EO182" s="878" t="n"/>
      <c r="EP182" s="878" t="n"/>
      <c r="EQ182" s="878" t="n"/>
      <c r="ER182" s="878" t="n"/>
      <c r="ES182" s="878" t="n"/>
      <c r="ET182" s="878" t="n"/>
      <c r="EU182" s="878" t="n"/>
      <c r="EV182" s="878" t="n"/>
      <c r="EW182" s="878" t="n"/>
      <c r="EX182" s="878" t="n"/>
      <c r="EY182" s="878" t="n"/>
      <c r="EZ182" s="878" t="n"/>
      <c r="FA182" s="878" t="n"/>
      <c r="FB182" s="878" t="n"/>
      <c r="FC182" s="878" t="n"/>
      <c r="FD182" s="878" t="n"/>
      <c r="FE182" s="878" t="n"/>
      <c r="FF182" s="878" t="n"/>
      <c r="FG182" s="878" t="n"/>
      <c r="FH182" s="878" t="n"/>
      <c r="FI182" s="878" t="n"/>
      <c r="FJ182" s="878" t="n"/>
      <c r="FK182" s="878" t="n"/>
      <c r="FL182" s="878" t="n"/>
      <c r="FM182" s="878" t="n"/>
      <c r="FN182" s="878" t="n"/>
      <c r="FO182" s="878" t="n"/>
      <c r="FP182" s="878" t="n"/>
      <c r="FQ182" s="878" t="n"/>
      <c r="FR182" s="878" t="n"/>
      <c r="FS182" s="878" t="n"/>
      <c r="FT182" s="878" t="n"/>
      <c r="FU182" s="878" t="n"/>
      <c r="FV182" s="878" t="n"/>
      <c r="FW182" s="878" t="n"/>
      <c r="FX182" s="878" t="n"/>
      <c r="FY182" s="878" t="n"/>
      <c r="FZ182" s="878" t="n"/>
      <c r="GA182" s="878" t="n"/>
      <c r="GB182" s="878" t="n"/>
      <c r="GC182" s="878" t="n"/>
      <c r="GD182" s="878" t="n"/>
      <c r="GE182" s="878" t="n"/>
      <c r="GF182" s="878" t="n"/>
    </row>
    <row r="183" customFormat="1" s="872">
      <c r="A183" s="57" t="n"/>
      <c r="B183" s="56" t="n"/>
      <c r="C183" s="55">
        <f>E183*$D$5</f>
        <v/>
      </c>
      <c r="D183" s="39" t="n"/>
      <c r="E183" s="55">
        <f>SUM(G183:GF183)</f>
        <v/>
      </c>
      <c r="M183" s="878" t="n"/>
      <c r="N183" s="878" t="n"/>
      <c r="O183" s="878" t="n"/>
      <c r="P183" s="878" t="n"/>
      <c r="Q183" s="878" t="n"/>
      <c r="R183" s="878" t="n"/>
      <c r="S183" s="878" t="n"/>
      <c r="T183" s="878" t="n"/>
      <c r="U183" s="878" t="n"/>
      <c r="V183" s="878" t="n"/>
      <c r="W183" s="878" t="n"/>
      <c r="X183" s="878" t="n"/>
      <c r="Y183" s="878" t="n"/>
      <c r="Z183" s="878" t="n"/>
      <c r="AA183" s="878" t="n"/>
      <c r="AB183" s="878" t="n"/>
      <c r="AC183" s="878" t="n"/>
      <c r="AD183" s="878" t="n"/>
      <c r="AE183" s="878" t="n"/>
      <c r="AF183" s="878" t="n"/>
      <c r="AG183" s="878" t="n"/>
      <c r="AH183" s="878" t="n"/>
      <c r="AI183" s="878" t="n"/>
      <c r="AJ183" s="878" t="n"/>
      <c r="AK183" s="878" t="n"/>
      <c r="AL183" s="878" t="n"/>
      <c r="AM183" s="878" t="n"/>
      <c r="AN183" s="878" t="n"/>
      <c r="AO183" s="878" t="n"/>
      <c r="AP183" s="878" t="n"/>
      <c r="AQ183" s="878" t="n"/>
      <c r="AR183" s="878" t="n"/>
      <c r="AS183" s="878" t="n"/>
      <c r="AT183" s="878" t="n"/>
      <c r="AU183" s="878" t="n"/>
      <c r="AV183" s="878" t="n"/>
      <c r="AW183" s="878" t="n"/>
      <c r="AX183" s="878" t="n"/>
      <c r="AY183" s="878" t="n"/>
      <c r="AZ183" s="878" t="n"/>
      <c r="BA183" s="878" t="n"/>
      <c r="BB183" s="878" t="n"/>
      <c r="BC183" s="878" t="n"/>
      <c r="BD183" s="878" t="n"/>
      <c r="BE183" s="878" t="n"/>
      <c r="BF183" s="878" t="n"/>
      <c r="BG183" s="878" t="n"/>
      <c r="BH183" s="878" t="n"/>
      <c r="BI183" s="878" t="n"/>
      <c r="BJ183" s="878" t="n"/>
      <c r="BK183" s="878" t="n"/>
      <c r="BL183" s="878" t="n"/>
      <c r="BM183" s="878" t="n"/>
      <c r="BN183" s="878" t="n"/>
      <c r="BO183" s="878" t="n"/>
      <c r="BP183" s="878" t="n"/>
      <c r="BQ183" s="878" t="n"/>
      <c r="BR183" s="878" t="n"/>
      <c r="BS183" s="878" t="n"/>
      <c r="BT183" s="878" t="n"/>
      <c r="BU183" s="878" t="n"/>
      <c r="BV183" s="878" t="n"/>
      <c r="BW183" s="878" t="n"/>
      <c r="BX183" s="878" t="n"/>
      <c r="BY183" s="878" t="n"/>
      <c r="BZ183" s="878" t="n"/>
      <c r="CA183" s="878" t="n"/>
      <c r="CB183" s="878" t="n"/>
      <c r="CC183" s="878" t="n"/>
      <c r="CD183" s="878" t="n"/>
      <c r="CE183" s="878" t="n"/>
      <c r="CF183" s="878" t="n"/>
      <c r="CG183" s="878" t="n"/>
      <c r="CH183" s="878" t="n"/>
      <c r="CI183" s="878" t="n"/>
      <c r="CJ183" s="878" t="n"/>
      <c r="CK183" s="878" t="n"/>
      <c r="CL183" s="878" t="n"/>
      <c r="CM183" s="878" t="n"/>
      <c r="CN183" s="878" t="n"/>
      <c r="CO183" s="878" t="n"/>
      <c r="CP183" s="878" t="n"/>
      <c r="CQ183" s="878" t="n"/>
      <c r="CR183" s="878" t="n"/>
      <c r="CS183" s="878" t="n"/>
      <c r="CT183" s="878" t="n"/>
      <c r="CU183" s="878" t="n"/>
      <c r="CV183" s="878" t="n"/>
      <c r="CW183" s="878" t="n"/>
      <c r="CX183" s="878" t="n"/>
      <c r="CY183" s="878" t="n"/>
      <c r="CZ183" s="878" t="n"/>
      <c r="DA183" s="878" t="n"/>
      <c r="DB183" s="878" t="n"/>
      <c r="DC183" s="878" t="n"/>
      <c r="DD183" s="878" t="n"/>
      <c r="DE183" s="878" t="n"/>
      <c r="DF183" s="878" t="n"/>
      <c r="DG183" s="878" t="n"/>
      <c r="DH183" s="878" t="n"/>
      <c r="DI183" s="878" t="n"/>
      <c r="DJ183" s="878" t="n"/>
      <c r="DK183" s="878" t="n"/>
      <c r="DL183" s="878" t="n"/>
      <c r="DM183" s="878" t="n"/>
      <c r="DN183" s="878" t="n"/>
      <c r="DO183" s="878" t="n"/>
      <c r="DP183" s="878" t="n"/>
      <c r="DQ183" s="878" t="n"/>
      <c r="DR183" s="878" t="n"/>
      <c r="DS183" s="878" t="n"/>
      <c r="DT183" s="878" t="n"/>
      <c r="DU183" s="878" t="n"/>
      <c r="DV183" s="878" t="n"/>
      <c r="DW183" s="878" t="n"/>
      <c r="DX183" s="878" t="n"/>
      <c r="DY183" s="878" t="n"/>
      <c r="DZ183" s="878" t="n"/>
      <c r="EA183" s="878" t="n"/>
      <c r="EB183" s="878" t="n"/>
      <c r="EC183" s="878" t="n"/>
      <c r="ED183" s="878" t="n"/>
      <c r="EE183" s="878" t="n"/>
      <c r="EF183" s="878" t="n"/>
      <c r="EG183" s="878" t="n"/>
      <c r="EH183" s="878" t="n"/>
      <c r="EI183" s="878" t="n"/>
      <c r="EJ183" s="878" t="n"/>
      <c r="EK183" s="878" t="n"/>
      <c r="EL183" s="878" t="n"/>
      <c r="EM183" s="878" t="n"/>
      <c r="EN183" s="878" t="n"/>
      <c r="EO183" s="878" t="n"/>
      <c r="EP183" s="878" t="n"/>
      <c r="EQ183" s="878" t="n"/>
      <c r="ER183" s="878" t="n"/>
      <c r="ES183" s="878" t="n"/>
      <c r="ET183" s="878" t="n"/>
      <c r="EU183" s="878" t="n"/>
      <c r="EV183" s="878" t="n"/>
      <c r="EW183" s="878" t="n"/>
      <c r="EX183" s="878" t="n"/>
      <c r="EY183" s="878" t="n"/>
      <c r="EZ183" s="878" t="n"/>
      <c r="FA183" s="878" t="n"/>
      <c r="FB183" s="878" t="n"/>
      <c r="FC183" s="878" t="n"/>
      <c r="FD183" s="878" t="n"/>
      <c r="FE183" s="878" t="n"/>
      <c r="FF183" s="878" t="n"/>
      <c r="FG183" s="878" t="n"/>
      <c r="FH183" s="878" t="n"/>
      <c r="FI183" s="878" t="n"/>
      <c r="FJ183" s="878" t="n"/>
      <c r="FK183" s="878" t="n"/>
      <c r="FL183" s="878" t="n"/>
      <c r="FM183" s="878" t="n"/>
      <c r="FN183" s="878" t="n"/>
      <c r="FO183" s="878" t="n"/>
      <c r="FP183" s="878" t="n"/>
      <c r="FQ183" s="878" t="n"/>
      <c r="FR183" s="878" t="n"/>
      <c r="FS183" s="878" t="n"/>
      <c r="FT183" s="878" t="n"/>
      <c r="FU183" s="878" t="n"/>
      <c r="FV183" s="878" t="n"/>
      <c r="FW183" s="878" t="n"/>
      <c r="FX183" s="878" t="n"/>
      <c r="FY183" s="878" t="n"/>
      <c r="FZ183" s="878" t="n"/>
      <c r="GA183" s="878" t="n"/>
      <c r="GB183" s="878" t="n"/>
      <c r="GC183" s="878" t="n"/>
      <c r="GD183" s="878" t="n"/>
      <c r="GE183" s="878" t="n"/>
      <c r="GF183" s="878" t="n"/>
    </row>
    <row r="184" customFormat="1" s="872">
      <c r="A184" s="57" t="n"/>
      <c r="B184" s="56" t="n"/>
      <c r="C184" s="55">
        <f>E184*$D$5</f>
        <v/>
      </c>
      <c r="D184" s="39" t="n"/>
      <c r="E184" s="55">
        <f>SUM(G184:GF184)</f>
        <v/>
      </c>
      <c r="M184" s="878" t="n"/>
      <c r="N184" s="878" t="n"/>
      <c r="O184" s="878" t="n"/>
      <c r="P184" s="878" t="n"/>
      <c r="Q184" s="878" t="n"/>
      <c r="R184" s="878" t="n"/>
      <c r="S184" s="878" t="n"/>
      <c r="T184" s="878" t="n"/>
      <c r="U184" s="878" t="n"/>
      <c r="V184" s="878" t="n"/>
      <c r="W184" s="878" t="n"/>
      <c r="X184" s="878" t="n"/>
      <c r="Y184" s="878" t="n"/>
      <c r="Z184" s="878" t="n"/>
      <c r="AA184" s="878" t="n"/>
      <c r="AB184" s="878" t="n"/>
      <c r="AC184" s="878" t="n"/>
      <c r="AD184" s="878" t="n"/>
      <c r="AE184" s="878" t="n"/>
      <c r="AF184" s="878" t="n"/>
      <c r="AG184" s="878" t="n"/>
      <c r="AH184" s="878" t="n"/>
      <c r="AI184" s="878" t="n"/>
      <c r="AJ184" s="878" t="n"/>
      <c r="AK184" s="878" t="n"/>
      <c r="AL184" s="878" t="n"/>
      <c r="AM184" s="878" t="n"/>
      <c r="AN184" s="878" t="n"/>
      <c r="AO184" s="878" t="n"/>
      <c r="AP184" s="878" t="n"/>
      <c r="AQ184" s="878" t="n"/>
      <c r="AR184" s="878" t="n"/>
      <c r="AS184" s="878" t="n"/>
      <c r="AT184" s="878" t="n"/>
      <c r="AU184" s="878" t="n"/>
      <c r="AV184" s="878" t="n"/>
      <c r="AW184" s="878" t="n"/>
      <c r="AX184" s="878" t="n"/>
      <c r="AY184" s="878" t="n"/>
      <c r="AZ184" s="878" t="n"/>
      <c r="BA184" s="878" t="n"/>
      <c r="BB184" s="878" t="n"/>
      <c r="BC184" s="878" t="n"/>
      <c r="BD184" s="878" t="n"/>
      <c r="BE184" s="878" t="n"/>
      <c r="BF184" s="878" t="n"/>
      <c r="BG184" s="878" t="n"/>
      <c r="BH184" s="878" t="n"/>
      <c r="BI184" s="878" t="n"/>
      <c r="BJ184" s="878" t="n"/>
      <c r="BK184" s="878" t="n"/>
      <c r="BL184" s="878" t="n"/>
      <c r="BM184" s="878" t="n"/>
      <c r="BN184" s="878" t="n"/>
      <c r="BO184" s="878" t="n"/>
      <c r="BP184" s="878" t="n"/>
      <c r="BQ184" s="878" t="n"/>
      <c r="BR184" s="878" t="n"/>
      <c r="BS184" s="878" t="n"/>
      <c r="BT184" s="878" t="n"/>
      <c r="BU184" s="878" t="n"/>
      <c r="BV184" s="878" t="n"/>
      <c r="BW184" s="878" t="n"/>
      <c r="BX184" s="878" t="n"/>
      <c r="BY184" s="878" t="n"/>
      <c r="BZ184" s="878" t="n"/>
      <c r="CA184" s="878" t="n"/>
      <c r="CB184" s="878" t="n"/>
      <c r="CC184" s="878" t="n"/>
      <c r="CD184" s="878" t="n"/>
      <c r="CE184" s="878" t="n"/>
      <c r="CF184" s="878" t="n"/>
      <c r="CG184" s="878" t="n"/>
      <c r="CH184" s="878" t="n"/>
      <c r="CI184" s="878" t="n"/>
      <c r="CJ184" s="878" t="n"/>
      <c r="CK184" s="878" t="n"/>
      <c r="CL184" s="878" t="n"/>
      <c r="CM184" s="878" t="n"/>
      <c r="CN184" s="878" t="n"/>
      <c r="CO184" s="878" t="n"/>
      <c r="CP184" s="878" t="n"/>
      <c r="CQ184" s="878" t="n"/>
      <c r="CR184" s="878" t="n"/>
      <c r="CS184" s="878" t="n"/>
      <c r="CT184" s="878" t="n"/>
      <c r="CU184" s="878" t="n"/>
      <c r="CV184" s="878" t="n"/>
      <c r="CW184" s="878" t="n"/>
      <c r="CX184" s="878" t="n"/>
      <c r="CY184" s="878" t="n"/>
      <c r="CZ184" s="878" t="n"/>
      <c r="DA184" s="878" t="n"/>
      <c r="DB184" s="878" t="n"/>
      <c r="DC184" s="878" t="n"/>
      <c r="DD184" s="878" t="n"/>
      <c r="DE184" s="878" t="n"/>
      <c r="DF184" s="878" t="n"/>
      <c r="DG184" s="878" t="n"/>
      <c r="DH184" s="878" t="n"/>
      <c r="DI184" s="878" t="n"/>
      <c r="DJ184" s="878" t="n"/>
      <c r="DK184" s="878" t="n"/>
      <c r="DL184" s="878" t="n"/>
      <c r="DM184" s="878" t="n"/>
      <c r="DN184" s="878" t="n"/>
      <c r="DO184" s="878" t="n"/>
      <c r="DP184" s="878" t="n"/>
      <c r="DQ184" s="878" t="n"/>
      <c r="DR184" s="878" t="n"/>
      <c r="DS184" s="878" t="n"/>
      <c r="DT184" s="878" t="n"/>
      <c r="DU184" s="878" t="n"/>
      <c r="DV184" s="878" t="n"/>
      <c r="DW184" s="878" t="n"/>
      <c r="DX184" s="878" t="n"/>
      <c r="DY184" s="878" t="n"/>
      <c r="DZ184" s="878" t="n"/>
      <c r="EA184" s="878" t="n"/>
      <c r="EB184" s="878" t="n"/>
      <c r="EC184" s="878" t="n"/>
      <c r="ED184" s="878" t="n"/>
      <c r="EE184" s="878" t="n"/>
      <c r="EF184" s="878" t="n"/>
      <c r="EG184" s="878" t="n"/>
      <c r="EH184" s="878" t="n"/>
      <c r="EI184" s="878" t="n"/>
      <c r="EJ184" s="878" t="n"/>
      <c r="EK184" s="878" t="n"/>
      <c r="EL184" s="878" t="n"/>
      <c r="EM184" s="878" t="n"/>
      <c r="EN184" s="878" t="n"/>
      <c r="EO184" s="878" t="n"/>
      <c r="EP184" s="878" t="n"/>
      <c r="EQ184" s="878" t="n"/>
      <c r="ER184" s="878" t="n"/>
      <c r="ES184" s="878" t="n"/>
      <c r="ET184" s="878" t="n"/>
      <c r="EU184" s="878" t="n"/>
      <c r="EV184" s="878" t="n"/>
      <c r="EW184" s="878" t="n"/>
      <c r="EX184" s="878" t="n"/>
      <c r="EY184" s="878" t="n"/>
      <c r="EZ184" s="878" t="n"/>
      <c r="FA184" s="878" t="n"/>
      <c r="FB184" s="878" t="n"/>
      <c r="FC184" s="878" t="n"/>
      <c r="FD184" s="878" t="n"/>
      <c r="FE184" s="878" t="n"/>
      <c r="FF184" s="878" t="n"/>
      <c r="FG184" s="878" t="n"/>
      <c r="FH184" s="878" t="n"/>
      <c r="FI184" s="878" t="n"/>
      <c r="FJ184" s="878" t="n"/>
      <c r="FK184" s="878" t="n"/>
      <c r="FL184" s="878" t="n"/>
      <c r="FM184" s="878" t="n"/>
      <c r="FN184" s="878" t="n"/>
      <c r="FO184" s="878" t="n"/>
      <c r="FP184" s="878" t="n"/>
      <c r="FQ184" s="878" t="n"/>
      <c r="FR184" s="878" t="n"/>
      <c r="FS184" s="878" t="n"/>
      <c r="FT184" s="878" t="n"/>
      <c r="FU184" s="878" t="n"/>
      <c r="FV184" s="878" t="n"/>
      <c r="FW184" s="878" t="n"/>
      <c r="FX184" s="878" t="n"/>
      <c r="FY184" s="878" t="n"/>
      <c r="FZ184" s="878" t="n"/>
      <c r="GA184" s="878" t="n"/>
      <c r="GB184" s="878" t="n"/>
      <c r="GC184" s="878" t="n"/>
      <c r="GD184" s="878" t="n"/>
      <c r="GE184" s="878" t="n"/>
      <c r="GF184" s="878" t="n"/>
    </row>
    <row r="185" customFormat="1" s="872">
      <c r="A185" s="57" t="n"/>
      <c r="B185" s="56" t="n"/>
      <c r="C185" s="55">
        <f>E185*$D$5</f>
        <v/>
      </c>
      <c r="D185" s="39" t="n"/>
      <c r="E185" s="55">
        <f>SUM(G185:GF185)</f>
        <v/>
      </c>
      <c r="M185" s="878" t="n"/>
      <c r="N185" s="878" t="n"/>
      <c r="O185" s="878" t="n"/>
      <c r="P185" s="878" t="n"/>
      <c r="Q185" s="878" t="n"/>
      <c r="R185" s="878" t="n"/>
      <c r="S185" s="878" t="n"/>
      <c r="T185" s="878" t="n"/>
      <c r="U185" s="878" t="n"/>
      <c r="V185" s="878" t="n"/>
      <c r="W185" s="878" t="n"/>
      <c r="X185" s="878" t="n"/>
      <c r="Y185" s="878" t="n"/>
      <c r="Z185" s="878" t="n"/>
      <c r="AA185" s="878" t="n"/>
      <c r="AB185" s="878" t="n"/>
      <c r="AC185" s="878" t="n"/>
      <c r="AD185" s="878" t="n"/>
      <c r="AE185" s="878" t="n"/>
      <c r="AF185" s="878" t="n"/>
      <c r="AG185" s="878" t="n"/>
      <c r="AH185" s="878" t="n"/>
      <c r="AI185" s="878" t="n"/>
      <c r="AJ185" s="878" t="n"/>
      <c r="AK185" s="878" t="n"/>
      <c r="AL185" s="878" t="n"/>
      <c r="AM185" s="878" t="n"/>
      <c r="AN185" s="878" t="n"/>
      <c r="AO185" s="878" t="n"/>
      <c r="AP185" s="878" t="n"/>
      <c r="AQ185" s="878" t="n"/>
      <c r="AR185" s="878" t="n"/>
      <c r="AS185" s="878" t="n"/>
      <c r="AT185" s="878" t="n"/>
      <c r="AU185" s="878" t="n"/>
      <c r="AV185" s="878" t="n"/>
      <c r="AW185" s="878" t="n"/>
      <c r="AX185" s="878" t="n"/>
      <c r="AY185" s="878" t="n"/>
      <c r="AZ185" s="878" t="n"/>
      <c r="BA185" s="878" t="n"/>
      <c r="BB185" s="878" t="n"/>
      <c r="BC185" s="878" t="n"/>
      <c r="BD185" s="878" t="n"/>
      <c r="BE185" s="878" t="n"/>
      <c r="BF185" s="878" t="n"/>
      <c r="BG185" s="878" t="n"/>
      <c r="BH185" s="878" t="n"/>
      <c r="BI185" s="878" t="n"/>
      <c r="BJ185" s="878" t="n"/>
      <c r="BK185" s="878" t="n"/>
      <c r="BL185" s="878" t="n"/>
      <c r="BM185" s="878" t="n"/>
      <c r="BN185" s="878" t="n"/>
      <c r="BO185" s="878" t="n"/>
      <c r="BP185" s="878" t="n"/>
      <c r="BQ185" s="878" t="n"/>
      <c r="BR185" s="878" t="n"/>
      <c r="BS185" s="878" t="n"/>
      <c r="BT185" s="878" t="n"/>
      <c r="BU185" s="878" t="n"/>
      <c r="BV185" s="878" t="n"/>
      <c r="BW185" s="878" t="n"/>
      <c r="BX185" s="878" t="n"/>
      <c r="BY185" s="878" t="n"/>
      <c r="BZ185" s="878" t="n"/>
      <c r="CA185" s="878" t="n"/>
      <c r="CB185" s="878" t="n"/>
      <c r="CC185" s="878" t="n"/>
      <c r="CD185" s="878" t="n"/>
      <c r="CE185" s="878" t="n"/>
      <c r="CF185" s="878" t="n"/>
      <c r="CG185" s="878" t="n"/>
      <c r="CH185" s="878" t="n"/>
      <c r="CI185" s="878" t="n"/>
      <c r="CJ185" s="878" t="n"/>
      <c r="CK185" s="878" t="n"/>
      <c r="CL185" s="878" t="n"/>
      <c r="CM185" s="878" t="n"/>
      <c r="CN185" s="878" t="n"/>
      <c r="CO185" s="878" t="n"/>
      <c r="CP185" s="878" t="n"/>
      <c r="CQ185" s="878" t="n"/>
      <c r="CR185" s="878" t="n"/>
      <c r="CS185" s="878" t="n"/>
      <c r="CT185" s="878" t="n"/>
      <c r="CU185" s="878" t="n"/>
      <c r="CV185" s="878" t="n"/>
      <c r="CW185" s="878" t="n"/>
      <c r="CX185" s="878" t="n"/>
      <c r="CY185" s="878" t="n"/>
      <c r="CZ185" s="878" t="n"/>
      <c r="DA185" s="878" t="n"/>
      <c r="DB185" s="878" t="n"/>
      <c r="DC185" s="878" t="n"/>
      <c r="DD185" s="878" t="n"/>
      <c r="DE185" s="878" t="n"/>
      <c r="DF185" s="878" t="n"/>
      <c r="DG185" s="878" t="n"/>
      <c r="DH185" s="878" t="n"/>
      <c r="DI185" s="878" t="n"/>
      <c r="DJ185" s="878" t="n"/>
      <c r="DK185" s="878" t="n"/>
      <c r="DL185" s="878" t="n"/>
      <c r="DM185" s="878" t="n"/>
      <c r="DN185" s="878" t="n"/>
      <c r="DO185" s="878" t="n"/>
      <c r="DP185" s="878" t="n"/>
      <c r="DQ185" s="878" t="n"/>
      <c r="DR185" s="878" t="n"/>
      <c r="DS185" s="878" t="n"/>
      <c r="DT185" s="878" t="n"/>
      <c r="DU185" s="878" t="n"/>
      <c r="DV185" s="878" t="n"/>
      <c r="DW185" s="878" t="n"/>
      <c r="DX185" s="878" t="n"/>
      <c r="DY185" s="878" t="n"/>
      <c r="DZ185" s="878" t="n"/>
      <c r="EA185" s="878" t="n"/>
      <c r="EB185" s="878" t="n"/>
      <c r="EC185" s="878" t="n"/>
      <c r="ED185" s="878" t="n"/>
      <c r="EE185" s="878" t="n"/>
      <c r="EF185" s="878" t="n"/>
      <c r="EG185" s="878" t="n"/>
      <c r="EH185" s="878" t="n"/>
      <c r="EI185" s="878" t="n"/>
      <c r="EJ185" s="878" t="n"/>
      <c r="EK185" s="878" t="n"/>
      <c r="EL185" s="878" t="n"/>
      <c r="EM185" s="878" t="n"/>
      <c r="EN185" s="878" t="n"/>
      <c r="EO185" s="878" t="n"/>
      <c r="EP185" s="878" t="n"/>
      <c r="EQ185" s="878" t="n"/>
      <c r="ER185" s="878" t="n"/>
      <c r="ES185" s="878" t="n"/>
      <c r="ET185" s="878" t="n"/>
      <c r="EU185" s="878" t="n"/>
      <c r="EV185" s="878" t="n"/>
      <c r="EW185" s="878" t="n"/>
      <c r="EX185" s="878" t="n"/>
      <c r="EY185" s="878" t="n"/>
      <c r="EZ185" s="878" t="n"/>
      <c r="FA185" s="878" t="n"/>
      <c r="FB185" s="878" t="n"/>
      <c r="FC185" s="878" t="n"/>
      <c r="FD185" s="878" t="n"/>
      <c r="FE185" s="878" t="n"/>
      <c r="FF185" s="878" t="n"/>
      <c r="FG185" s="878" t="n"/>
      <c r="FH185" s="878" t="n"/>
      <c r="FI185" s="878" t="n"/>
      <c r="FJ185" s="878" t="n"/>
      <c r="FK185" s="878" t="n"/>
      <c r="FL185" s="878" t="n"/>
      <c r="FM185" s="878" t="n"/>
      <c r="FN185" s="878" t="n"/>
      <c r="FO185" s="878" t="n"/>
      <c r="FP185" s="878" t="n"/>
      <c r="FQ185" s="878" t="n"/>
      <c r="FR185" s="878" t="n"/>
      <c r="FS185" s="878" t="n"/>
      <c r="FT185" s="878" t="n"/>
      <c r="FU185" s="878" t="n"/>
      <c r="FV185" s="878" t="n"/>
      <c r="FW185" s="878" t="n"/>
      <c r="FX185" s="878" t="n"/>
      <c r="FY185" s="878" t="n"/>
      <c r="FZ185" s="878" t="n"/>
      <c r="GA185" s="878" t="n"/>
      <c r="GB185" s="878" t="n"/>
      <c r="GC185" s="878" t="n"/>
      <c r="GD185" s="878" t="n"/>
      <c r="GE185" s="878" t="n"/>
      <c r="GF185" s="878" t="n"/>
    </row>
    <row r="186" customFormat="1" s="872">
      <c r="A186" s="57" t="n"/>
      <c r="B186" s="56" t="n"/>
      <c r="C186" s="55">
        <f>E186*$D$5</f>
        <v/>
      </c>
      <c r="D186" s="39" t="n"/>
      <c r="E186" s="55">
        <f>SUM(G186:GF186)</f>
        <v/>
      </c>
      <c r="M186" s="878" t="n"/>
      <c r="N186" s="878" t="n"/>
      <c r="O186" s="878" t="n"/>
      <c r="P186" s="878" t="n"/>
      <c r="Q186" s="878" t="n"/>
      <c r="R186" s="878" t="n"/>
      <c r="S186" s="878" t="n"/>
      <c r="T186" s="878" t="n"/>
      <c r="U186" s="878" t="n"/>
      <c r="V186" s="878" t="n"/>
      <c r="W186" s="878" t="n"/>
      <c r="X186" s="878" t="n"/>
      <c r="Y186" s="878" t="n"/>
      <c r="Z186" s="878" t="n"/>
      <c r="AA186" s="878" t="n"/>
      <c r="AB186" s="878" t="n"/>
      <c r="AC186" s="878" t="n"/>
      <c r="AD186" s="878" t="n"/>
      <c r="AE186" s="878" t="n"/>
      <c r="AF186" s="878" t="n"/>
      <c r="AG186" s="878" t="n"/>
      <c r="AH186" s="878" t="n"/>
      <c r="AI186" s="878" t="n"/>
      <c r="AJ186" s="878" t="n"/>
      <c r="AK186" s="878" t="n"/>
      <c r="AL186" s="878" t="n"/>
      <c r="AM186" s="878" t="n"/>
      <c r="AN186" s="878" t="n"/>
      <c r="AO186" s="878" t="n"/>
      <c r="AP186" s="878" t="n"/>
      <c r="AQ186" s="878" t="n"/>
      <c r="AR186" s="878" t="n"/>
      <c r="AS186" s="878" t="n"/>
      <c r="AT186" s="878" t="n"/>
      <c r="AU186" s="878" t="n"/>
      <c r="AV186" s="878" t="n"/>
      <c r="AW186" s="878" t="n"/>
      <c r="AX186" s="878" t="n"/>
      <c r="AY186" s="878" t="n"/>
      <c r="AZ186" s="878" t="n"/>
      <c r="BA186" s="878" t="n"/>
      <c r="BB186" s="878" t="n"/>
      <c r="BC186" s="878" t="n"/>
      <c r="BD186" s="878" t="n"/>
      <c r="BE186" s="878" t="n"/>
      <c r="BF186" s="878" t="n"/>
      <c r="BG186" s="878" t="n"/>
      <c r="BH186" s="878" t="n"/>
      <c r="BI186" s="878" t="n"/>
      <c r="BJ186" s="878" t="n"/>
      <c r="BK186" s="878" t="n"/>
      <c r="BL186" s="878" t="n"/>
      <c r="BM186" s="878" t="n"/>
      <c r="BN186" s="878" t="n"/>
      <c r="BO186" s="878" t="n"/>
      <c r="BP186" s="878" t="n"/>
      <c r="BQ186" s="878" t="n"/>
      <c r="BR186" s="878" t="n"/>
      <c r="BS186" s="878" t="n"/>
      <c r="BT186" s="878" t="n"/>
      <c r="BU186" s="878" t="n"/>
      <c r="BV186" s="878" t="n"/>
      <c r="BW186" s="878" t="n"/>
      <c r="BX186" s="878" t="n"/>
      <c r="BY186" s="878" t="n"/>
      <c r="BZ186" s="878" t="n"/>
      <c r="CA186" s="878" t="n"/>
      <c r="CB186" s="878" t="n"/>
      <c r="CC186" s="878" t="n"/>
      <c r="CD186" s="878" t="n"/>
      <c r="CE186" s="878" t="n"/>
      <c r="CF186" s="878" t="n"/>
      <c r="CG186" s="878" t="n"/>
      <c r="CH186" s="878" t="n"/>
      <c r="CI186" s="878" t="n"/>
      <c r="CJ186" s="878" t="n"/>
      <c r="CK186" s="878" t="n"/>
      <c r="CL186" s="878" t="n"/>
      <c r="CM186" s="878" t="n"/>
      <c r="CN186" s="878" t="n"/>
      <c r="CO186" s="878" t="n"/>
      <c r="CP186" s="878" t="n"/>
      <c r="CQ186" s="878" t="n"/>
      <c r="CR186" s="878" t="n"/>
      <c r="CS186" s="878" t="n"/>
      <c r="CT186" s="878" t="n"/>
      <c r="CU186" s="878" t="n"/>
      <c r="CV186" s="878" t="n"/>
      <c r="CW186" s="878" t="n"/>
      <c r="CX186" s="878" t="n"/>
      <c r="CY186" s="878" t="n"/>
      <c r="CZ186" s="878" t="n"/>
      <c r="DA186" s="878" t="n"/>
      <c r="DB186" s="878" t="n"/>
      <c r="DC186" s="878" t="n"/>
      <c r="DD186" s="878" t="n"/>
      <c r="DE186" s="878" t="n"/>
      <c r="DF186" s="878" t="n"/>
      <c r="DG186" s="878" t="n"/>
      <c r="DH186" s="878" t="n"/>
      <c r="DI186" s="878" t="n"/>
      <c r="DJ186" s="878" t="n"/>
      <c r="DK186" s="878" t="n"/>
      <c r="DL186" s="878" t="n"/>
      <c r="DM186" s="878" t="n"/>
      <c r="DN186" s="878" t="n"/>
      <c r="DO186" s="878" t="n"/>
      <c r="DP186" s="878" t="n"/>
      <c r="DQ186" s="878" t="n"/>
      <c r="DR186" s="878" t="n"/>
      <c r="DS186" s="878" t="n"/>
      <c r="DT186" s="878" t="n"/>
      <c r="DU186" s="878" t="n"/>
      <c r="DV186" s="878" t="n"/>
      <c r="DW186" s="878" t="n"/>
      <c r="DX186" s="878" t="n"/>
      <c r="DY186" s="878" t="n"/>
      <c r="DZ186" s="878" t="n"/>
      <c r="EA186" s="878" t="n"/>
      <c r="EB186" s="878" t="n"/>
      <c r="EC186" s="878" t="n"/>
      <c r="ED186" s="878" t="n"/>
      <c r="EE186" s="878" t="n"/>
      <c r="EF186" s="878" t="n"/>
      <c r="EG186" s="878" t="n"/>
      <c r="EH186" s="878" t="n"/>
      <c r="EI186" s="878" t="n"/>
      <c r="EJ186" s="878" t="n"/>
      <c r="EK186" s="878" t="n"/>
      <c r="EL186" s="878" t="n"/>
      <c r="EM186" s="878" t="n"/>
      <c r="EN186" s="878" t="n"/>
      <c r="EO186" s="878" t="n"/>
      <c r="EP186" s="878" t="n"/>
      <c r="EQ186" s="878" t="n"/>
      <c r="ER186" s="878" t="n"/>
      <c r="ES186" s="878" t="n"/>
      <c r="ET186" s="878" t="n"/>
      <c r="EU186" s="878" t="n"/>
      <c r="EV186" s="878" t="n"/>
      <c r="EW186" s="878" t="n"/>
      <c r="EX186" s="878" t="n"/>
      <c r="EY186" s="878" t="n"/>
      <c r="EZ186" s="878" t="n"/>
      <c r="FA186" s="878" t="n"/>
      <c r="FB186" s="878" t="n"/>
      <c r="FC186" s="878" t="n"/>
      <c r="FD186" s="878" t="n"/>
      <c r="FE186" s="878" t="n"/>
      <c r="FF186" s="878" t="n"/>
      <c r="FG186" s="878" t="n"/>
      <c r="FH186" s="878" t="n"/>
      <c r="FI186" s="878" t="n"/>
      <c r="FJ186" s="878" t="n"/>
      <c r="FK186" s="878" t="n"/>
      <c r="FL186" s="878" t="n"/>
      <c r="FM186" s="878" t="n"/>
      <c r="FN186" s="878" t="n"/>
      <c r="FO186" s="878" t="n"/>
      <c r="FP186" s="878" t="n"/>
      <c r="FQ186" s="878" t="n"/>
      <c r="FR186" s="878" t="n"/>
      <c r="FS186" s="878" t="n"/>
      <c r="FT186" s="878" t="n"/>
      <c r="FU186" s="878" t="n"/>
      <c r="FV186" s="878" t="n"/>
      <c r="FW186" s="878" t="n"/>
      <c r="FX186" s="878" t="n"/>
      <c r="FY186" s="878" t="n"/>
      <c r="FZ186" s="878" t="n"/>
      <c r="GA186" s="878" t="n"/>
      <c r="GB186" s="878" t="n"/>
      <c r="GC186" s="878" t="n"/>
      <c r="GD186" s="878" t="n"/>
      <c r="GE186" s="878" t="n"/>
      <c r="GF186" s="878" t="n"/>
    </row>
    <row r="187" customFormat="1" s="872">
      <c r="A187" s="57" t="n"/>
      <c r="B187" s="56" t="n"/>
      <c r="C187" s="55">
        <f>E187*$D$5</f>
        <v/>
      </c>
      <c r="D187" s="39" t="n"/>
      <c r="E187" s="55">
        <f>SUM(G187:GF187)</f>
        <v/>
      </c>
      <c r="M187" s="878" t="n"/>
      <c r="N187" s="878" t="n"/>
      <c r="O187" s="878" t="n"/>
      <c r="P187" s="878" t="n"/>
      <c r="Q187" s="878" t="n"/>
      <c r="R187" s="878" t="n"/>
      <c r="S187" s="878" t="n"/>
      <c r="T187" s="878" t="n"/>
      <c r="U187" s="878" t="n"/>
      <c r="V187" s="878" t="n"/>
      <c r="W187" s="878" t="n"/>
      <c r="X187" s="878" t="n"/>
      <c r="Y187" s="878" t="n"/>
      <c r="Z187" s="878" t="n"/>
      <c r="AA187" s="878" t="n"/>
      <c r="AB187" s="878" t="n"/>
      <c r="AC187" s="878" t="n"/>
      <c r="AD187" s="878" t="n"/>
      <c r="AE187" s="878" t="n"/>
      <c r="AF187" s="878" t="n"/>
      <c r="AG187" s="878" t="n"/>
      <c r="AH187" s="878" t="n"/>
      <c r="AI187" s="878" t="n"/>
      <c r="AJ187" s="878" t="n"/>
      <c r="AK187" s="878" t="n"/>
      <c r="AL187" s="878" t="n"/>
      <c r="AM187" s="878" t="n"/>
      <c r="AN187" s="878" t="n"/>
      <c r="AO187" s="878" t="n"/>
      <c r="AP187" s="878" t="n"/>
      <c r="AQ187" s="878" t="n"/>
      <c r="AR187" s="878" t="n"/>
      <c r="AS187" s="878" t="n"/>
      <c r="AT187" s="878" t="n"/>
      <c r="AU187" s="878" t="n"/>
      <c r="AV187" s="878" t="n"/>
      <c r="AW187" s="878" t="n"/>
      <c r="AX187" s="878" t="n"/>
      <c r="AY187" s="878" t="n"/>
      <c r="AZ187" s="878" t="n"/>
      <c r="BA187" s="878" t="n"/>
      <c r="BB187" s="878" t="n"/>
      <c r="BC187" s="878" t="n"/>
      <c r="BD187" s="878" t="n"/>
      <c r="BE187" s="878" t="n"/>
      <c r="BF187" s="878" t="n"/>
      <c r="BG187" s="878" t="n"/>
      <c r="BH187" s="878" t="n"/>
      <c r="BI187" s="878" t="n"/>
      <c r="BJ187" s="878" t="n"/>
      <c r="BK187" s="878" t="n"/>
      <c r="BL187" s="878" t="n"/>
      <c r="BM187" s="878" t="n"/>
      <c r="BN187" s="878" t="n"/>
      <c r="BO187" s="878" t="n"/>
      <c r="BP187" s="878" t="n"/>
      <c r="BQ187" s="878" t="n"/>
      <c r="BR187" s="878" t="n"/>
      <c r="BS187" s="878" t="n"/>
      <c r="BT187" s="878" t="n"/>
      <c r="BU187" s="878" t="n"/>
      <c r="BV187" s="878" t="n"/>
      <c r="BW187" s="878" t="n"/>
      <c r="BX187" s="878" t="n"/>
      <c r="BY187" s="878" t="n"/>
      <c r="BZ187" s="878" t="n"/>
      <c r="CA187" s="878" t="n"/>
      <c r="CB187" s="878" t="n"/>
      <c r="CC187" s="878" t="n"/>
      <c r="CD187" s="878" t="n"/>
      <c r="CE187" s="878" t="n"/>
      <c r="CF187" s="878" t="n"/>
      <c r="CG187" s="878" t="n"/>
      <c r="CH187" s="878" t="n"/>
      <c r="CI187" s="878" t="n"/>
      <c r="CJ187" s="878" t="n"/>
      <c r="CK187" s="878" t="n"/>
      <c r="CL187" s="878" t="n"/>
      <c r="CM187" s="878" t="n"/>
      <c r="CN187" s="878" t="n"/>
      <c r="CO187" s="878" t="n"/>
      <c r="CP187" s="878" t="n"/>
      <c r="CQ187" s="878" t="n"/>
      <c r="CR187" s="878" t="n"/>
      <c r="CS187" s="878" t="n"/>
      <c r="CT187" s="878" t="n"/>
      <c r="CU187" s="878" t="n"/>
      <c r="CV187" s="878" t="n"/>
      <c r="CW187" s="878" t="n"/>
      <c r="CX187" s="878" t="n"/>
      <c r="CY187" s="878" t="n"/>
      <c r="CZ187" s="878" t="n"/>
      <c r="DA187" s="878" t="n"/>
      <c r="DB187" s="878" t="n"/>
      <c r="DC187" s="878" t="n"/>
      <c r="DD187" s="878" t="n"/>
      <c r="DE187" s="878" t="n"/>
      <c r="DF187" s="878" t="n"/>
      <c r="DG187" s="878" t="n"/>
      <c r="DH187" s="878" t="n"/>
      <c r="DI187" s="878" t="n"/>
      <c r="DJ187" s="878" t="n"/>
      <c r="DK187" s="878" t="n"/>
      <c r="DL187" s="878" t="n"/>
      <c r="DM187" s="878" t="n"/>
      <c r="DN187" s="878" t="n"/>
      <c r="DO187" s="878" t="n"/>
      <c r="DP187" s="878" t="n"/>
      <c r="DQ187" s="878" t="n"/>
      <c r="DR187" s="878" t="n"/>
      <c r="DS187" s="878" t="n"/>
      <c r="DT187" s="878" t="n"/>
      <c r="DU187" s="878" t="n"/>
      <c r="DV187" s="878" t="n"/>
      <c r="DW187" s="878" t="n"/>
      <c r="DX187" s="878" t="n"/>
      <c r="DY187" s="878" t="n"/>
      <c r="DZ187" s="878" t="n"/>
      <c r="EA187" s="878" t="n"/>
      <c r="EB187" s="878" t="n"/>
      <c r="EC187" s="878" t="n"/>
      <c r="ED187" s="878" t="n"/>
      <c r="EE187" s="878" t="n"/>
      <c r="EF187" s="878" t="n"/>
      <c r="EG187" s="878" t="n"/>
      <c r="EH187" s="878" t="n"/>
      <c r="EI187" s="878" t="n"/>
      <c r="EJ187" s="878" t="n"/>
      <c r="EK187" s="878" t="n"/>
      <c r="EL187" s="878" t="n"/>
      <c r="EM187" s="878" t="n"/>
      <c r="EN187" s="878" t="n"/>
      <c r="EO187" s="878" t="n"/>
      <c r="EP187" s="878" t="n"/>
      <c r="EQ187" s="878" t="n"/>
      <c r="ER187" s="878" t="n"/>
      <c r="ES187" s="878" t="n"/>
      <c r="ET187" s="878" t="n"/>
      <c r="EU187" s="878" t="n"/>
      <c r="EV187" s="878" t="n"/>
      <c r="EW187" s="878" t="n"/>
      <c r="EX187" s="878" t="n"/>
      <c r="EY187" s="878" t="n"/>
      <c r="EZ187" s="878" t="n"/>
      <c r="FA187" s="878" t="n"/>
      <c r="FB187" s="878" t="n"/>
      <c r="FC187" s="878" t="n"/>
      <c r="FD187" s="878" t="n"/>
      <c r="FE187" s="878" t="n"/>
      <c r="FF187" s="878" t="n"/>
      <c r="FG187" s="878" t="n"/>
      <c r="FH187" s="878" t="n"/>
      <c r="FI187" s="878" t="n"/>
      <c r="FJ187" s="878" t="n"/>
      <c r="FK187" s="878" t="n"/>
      <c r="FL187" s="878" t="n"/>
      <c r="FM187" s="878" t="n"/>
      <c r="FN187" s="878" t="n"/>
      <c r="FO187" s="878" t="n"/>
      <c r="FP187" s="878" t="n"/>
      <c r="FQ187" s="878" t="n"/>
      <c r="FR187" s="878" t="n"/>
      <c r="FS187" s="878" t="n"/>
      <c r="FT187" s="878" t="n"/>
      <c r="FU187" s="878" t="n"/>
      <c r="FV187" s="878" t="n"/>
      <c r="FW187" s="878" t="n"/>
      <c r="FX187" s="878" t="n"/>
      <c r="FY187" s="878" t="n"/>
      <c r="FZ187" s="878" t="n"/>
      <c r="GA187" s="878" t="n"/>
      <c r="GB187" s="878" t="n"/>
      <c r="GC187" s="878" t="n"/>
      <c r="GD187" s="878" t="n"/>
      <c r="GE187" s="878" t="n"/>
      <c r="GF187" s="878" t="n"/>
    </row>
    <row r="188" customFormat="1" s="872">
      <c r="A188" s="57" t="n"/>
      <c r="B188" s="56" t="n"/>
      <c r="C188" s="55">
        <f>E188*$D$5</f>
        <v/>
      </c>
      <c r="D188" s="39" t="n"/>
      <c r="E188" s="55">
        <f>SUM(G188:GF188)</f>
        <v/>
      </c>
      <c r="M188" s="878" t="n"/>
      <c r="N188" s="878" t="n"/>
      <c r="O188" s="878" t="n"/>
      <c r="P188" s="878" t="n"/>
      <c r="Q188" s="878" t="n"/>
      <c r="R188" s="878" t="n"/>
      <c r="S188" s="878" t="n"/>
      <c r="T188" s="878" t="n"/>
      <c r="U188" s="878" t="n"/>
      <c r="V188" s="878" t="n"/>
      <c r="W188" s="878" t="n"/>
      <c r="X188" s="878" t="n"/>
      <c r="Y188" s="878" t="n"/>
      <c r="Z188" s="878" t="n"/>
      <c r="AA188" s="878" t="n"/>
      <c r="AB188" s="878" t="n"/>
      <c r="AC188" s="878" t="n"/>
      <c r="AD188" s="878" t="n"/>
      <c r="AE188" s="878" t="n"/>
      <c r="AF188" s="878" t="n"/>
      <c r="AG188" s="878" t="n"/>
      <c r="AH188" s="878" t="n"/>
      <c r="AI188" s="878" t="n"/>
      <c r="AJ188" s="878" t="n"/>
      <c r="AK188" s="878" t="n"/>
      <c r="AL188" s="878" t="n"/>
      <c r="AM188" s="878" t="n"/>
      <c r="AN188" s="878" t="n"/>
      <c r="AO188" s="878" t="n"/>
      <c r="AP188" s="878" t="n"/>
      <c r="AQ188" s="878" t="n"/>
      <c r="AR188" s="878" t="n"/>
      <c r="AS188" s="878" t="n"/>
      <c r="AT188" s="878" t="n"/>
      <c r="AU188" s="878" t="n"/>
      <c r="AV188" s="878" t="n"/>
      <c r="AW188" s="878" t="n"/>
      <c r="AX188" s="878" t="n"/>
      <c r="AY188" s="878" t="n"/>
      <c r="AZ188" s="878" t="n"/>
      <c r="BA188" s="878" t="n"/>
      <c r="BB188" s="878" t="n"/>
      <c r="BC188" s="878" t="n"/>
      <c r="BD188" s="878" t="n"/>
      <c r="BE188" s="878" t="n"/>
      <c r="BF188" s="878" t="n"/>
      <c r="BG188" s="878" t="n"/>
      <c r="BH188" s="878" t="n"/>
      <c r="BI188" s="878" t="n"/>
      <c r="BJ188" s="878" t="n"/>
      <c r="BK188" s="878" t="n"/>
      <c r="BL188" s="878" t="n"/>
      <c r="BM188" s="878" t="n"/>
      <c r="BN188" s="878" t="n"/>
      <c r="BO188" s="878" t="n"/>
      <c r="BP188" s="878" t="n"/>
      <c r="BQ188" s="878" t="n"/>
      <c r="BR188" s="878" t="n"/>
      <c r="BS188" s="878" t="n"/>
      <c r="BT188" s="878" t="n"/>
      <c r="BU188" s="878" t="n"/>
      <c r="BV188" s="878" t="n"/>
      <c r="BW188" s="878" t="n"/>
      <c r="BX188" s="878" t="n"/>
      <c r="BY188" s="878" t="n"/>
      <c r="BZ188" s="878" t="n"/>
      <c r="CA188" s="878" t="n"/>
      <c r="CB188" s="878" t="n"/>
      <c r="CC188" s="878" t="n"/>
      <c r="CD188" s="878" t="n"/>
      <c r="CE188" s="878" t="n"/>
      <c r="CF188" s="878" t="n"/>
      <c r="CG188" s="878" t="n"/>
      <c r="CH188" s="878" t="n"/>
      <c r="CI188" s="878" t="n"/>
      <c r="CJ188" s="878" t="n"/>
      <c r="CK188" s="878" t="n"/>
      <c r="CL188" s="878" t="n"/>
      <c r="CM188" s="878" t="n"/>
      <c r="CN188" s="878" t="n"/>
      <c r="CO188" s="878" t="n"/>
      <c r="CP188" s="878" t="n"/>
      <c r="CQ188" s="878" t="n"/>
      <c r="CR188" s="878" t="n"/>
      <c r="CS188" s="878" t="n"/>
      <c r="CT188" s="878" t="n"/>
      <c r="CU188" s="878" t="n"/>
      <c r="CV188" s="878" t="n"/>
      <c r="CW188" s="878" t="n"/>
      <c r="CX188" s="878" t="n"/>
      <c r="CY188" s="878" t="n"/>
      <c r="CZ188" s="878" t="n"/>
      <c r="DA188" s="878" t="n"/>
      <c r="DB188" s="878" t="n"/>
      <c r="DC188" s="878" t="n"/>
      <c r="DD188" s="878" t="n"/>
      <c r="DE188" s="878" t="n"/>
      <c r="DF188" s="878" t="n"/>
      <c r="DG188" s="878" t="n"/>
      <c r="DH188" s="878" t="n"/>
      <c r="DI188" s="878" t="n"/>
      <c r="DJ188" s="878" t="n"/>
      <c r="DK188" s="878" t="n"/>
      <c r="DL188" s="878" t="n"/>
      <c r="DM188" s="878" t="n"/>
      <c r="DN188" s="878" t="n"/>
      <c r="DO188" s="878" t="n"/>
      <c r="DP188" s="878" t="n"/>
      <c r="DQ188" s="878" t="n"/>
      <c r="DR188" s="878" t="n"/>
      <c r="DS188" s="878" t="n"/>
      <c r="DT188" s="878" t="n"/>
      <c r="DU188" s="878" t="n"/>
      <c r="DV188" s="878" t="n"/>
      <c r="DW188" s="878" t="n"/>
      <c r="DX188" s="878" t="n"/>
      <c r="DY188" s="878" t="n"/>
      <c r="DZ188" s="878" t="n"/>
      <c r="EA188" s="878" t="n"/>
      <c r="EB188" s="878" t="n"/>
      <c r="EC188" s="878" t="n"/>
      <c r="ED188" s="878" t="n"/>
      <c r="EE188" s="878" t="n"/>
      <c r="EF188" s="878" t="n"/>
      <c r="EG188" s="878" t="n"/>
      <c r="EH188" s="878" t="n"/>
      <c r="EI188" s="878" t="n"/>
      <c r="EJ188" s="878" t="n"/>
      <c r="EK188" s="878" t="n"/>
      <c r="EL188" s="878" t="n"/>
      <c r="EM188" s="878" t="n"/>
      <c r="EN188" s="878" t="n"/>
      <c r="EO188" s="878" t="n"/>
      <c r="EP188" s="878" t="n"/>
      <c r="EQ188" s="878" t="n"/>
      <c r="ER188" s="878" t="n"/>
      <c r="ES188" s="878" t="n"/>
      <c r="ET188" s="878" t="n"/>
      <c r="EU188" s="878" t="n"/>
      <c r="EV188" s="878" t="n"/>
      <c r="EW188" s="878" t="n"/>
      <c r="EX188" s="878" t="n"/>
      <c r="EY188" s="878" t="n"/>
      <c r="EZ188" s="878" t="n"/>
      <c r="FA188" s="878" t="n"/>
      <c r="FB188" s="878" t="n"/>
      <c r="FC188" s="878" t="n"/>
      <c r="FD188" s="878" t="n"/>
      <c r="FE188" s="878" t="n"/>
      <c r="FF188" s="878" t="n"/>
      <c r="FG188" s="878" t="n"/>
      <c r="FH188" s="878" t="n"/>
      <c r="FI188" s="878" t="n"/>
      <c r="FJ188" s="878" t="n"/>
      <c r="FK188" s="878" t="n"/>
      <c r="FL188" s="878" t="n"/>
      <c r="FM188" s="878" t="n"/>
      <c r="FN188" s="878" t="n"/>
      <c r="FO188" s="878" t="n"/>
      <c r="FP188" s="878" t="n"/>
      <c r="FQ188" s="878" t="n"/>
      <c r="FR188" s="878" t="n"/>
      <c r="FS188" s="878" t="n"/>
      <c r="FT188" s="878" t="n"/>
      <c r="FU188" s="878" t="n"/>
      <c r="FV188" s="878" t="n"/>
      <c r="FW188" s="878" t="n"/>
      <c r="FX188" s="878" t="n"/>
      <c r="FY188" s="878" t="n"/>
      <c r="FZ188" s="878" t="n"/>
      <c r="GA188" s="878" t="n"/>
      <c r="GB188" s="878" t="n"/>
      <c r="GC188" s="878" t="n"/>
      <c r="GD188" s="878" t="n"/>
      <c r="GE188" s="878" t="n"/>
      <c r="GF188" s="878" t="n"/>
    </row>
    <row r="189" customFormat="1" s="872">
      <c r="A189" s="57" t="n"/>
      <c r="B189" s="56" t="n"/>
      <c r="C189" s="55">
        <f>E189*$D$5</f>
        <v/>
      </c>
      <c r="D189" s="39" t="n"/>
      <c r="E189" s="55">
        <f>SUM(G189:GF189)</f>
        <v/>
      </c>
      <c r="M189" s="878" t="n"/>
      <c r="N189" s="878" t="n"/>
      <c r="O189" s="878" t="n"/>
      <c r="P189" s="878" t="n"/>
      <c r="Q189" s="878" t="n"/>
      <c r="R189" s="878" t="n"/>
      <c r="S189" s="878" t="n"/>
      <c r="T189" s="878" t="n"/>
      <c r="U189" s="878" t="n"/>
      <c r="V189" s="878" t="n"/>
      <c r="W189" s="878" t="n"/>
      <c r="X189" s="878" t="n"/>
      <c r="Y189" s="878" t="n"/>
      <c r="Z189" s="878" t="n"/>
      <c r="AA189" s="878" t="n"/>
      <c r="AB189" s="878" t="n"/>
      <c r="AC189" s="878" t="n"/>
      <c r="AD189" s="878" t="n"/>
      <c r="AE189" s="878" t="n"/>
      <c r="AF189" s="878" t="n"/>
      <c r="AG189" s="878" t="n"/>
      <c r="AH189" s="878" t="n"/>
      <c r="AI189" s="878" t="n"/>
      <c r="AJ189" s="878" t="n"/>
      <c r="AK189" s="878" t="n"/>
      <c r="AL189" s="878" t="n"/>
      <c r="AM189" s="878" t="n"/>
      <c r="AN189" s="878" t="n"/>
      <c r="AO189" s="878" t="n"/>
      <c r="AP189" s="878" t="n"/>
      <c r="AQ189" s="878" t="n"/>
      <c r="AR189" s="878" t="n"/>
      <c r="AS189" s="878" t="n"/>
      <c r="AT189" s="878" t="n"/>
      <c r="AU189" s="878" t="n"/>
      <c r="AV189" s="878" t="n"/>
      <c r="AW189" s="878" t="n"/>
      <c r="AX189" s="878" t="n"/>
      <c r="AY189" s="878" t="n"/>
      <c r="AZ189" s="878" t="n"/>
      <c r="BA189" s="878" t="n"/>
      <c r="BB189" s="878" t="n"/>
      <c r="BC189" s="878" t="n"/>
      <c r="BD189" s="878" t="n"/>
      <c r="BE189" s="878" t="n"/>
      <c r="BF189" s="878" t="n"/>
      <c r="BG189" s="878" t="n"/>
      <c r="BH189" s="878" t="n"/>
      <c r="BI189" s="878" t="n"/>
      <c r="BJ189" s="878" t="n"/>
      <c r="BK189" s="878" t="n"/>
      <c r="BL189" s="878" t="n"/>
      <c r="BM189" s="878" t="n"/>
      <c r="BN189" s="878" t="n"/>
      <c r="BO189" s="878" t="n"/>
      <c r="BP189" s="878" t="n"/>
      <c r="BQ189" s="878" t="n"/>
      <c r="BR189" s="878" t="n"/>
      <c r="BS189" s="878" t="n"/>
      <c r="BT189" s="878" t="n"/>
      <c r="BU189" s="878" t="n"/>
      <c r="BV189" s="878" t="n"/>
      <c r="BW189" s="878" t="n"/>
      <c r="BX189" s="878" t="n"/>
      <c r="BY189" s="878" t="n"/>
      <c r="BZ189" s="878" t="n"/>
      <c r="CA189" s="878" t="n"/>
      <c r="CB189" s="878" t="n"/>
      <c r="CC189" s="878" t="n"/>
      <c r="CD189" s="878" t="n"/>
      <c r="CE189" s="878" t="n"/>
      <c r="CF189" s="878" t="n"/>
      <c r="CG189" s="878" t="n"/>
      <c r="CH189" s="878" t="n"/>
      <c r="CI189" s="878" t="n"/>
      <c r="CJ189" s="878" t="n"/>
      <c r="CK189" s="878" t="n"/>
      <c r="CL189" s="878" t="n"/>
      <c r="CM189" s="878" t="n"/>
      <c r="CN189" s="878" t="n"/>
      <c r="CO189" s="878" t="n"/>
      <c r="CP189" s="878" t="n"/>
      <c r="CQ189" s="878" t="n"/>
      <c r="CR189" s="878" t="n"/>
      <c r="CS189" s="878" t="n"/>
      <c r="CT189" s="878" t="n"/>
      <c r="CU189" s="878" t="n"/>
      <c r="CV189" s="878" t="n"/>
      <c r="CW189" s="878" t="n"/>
      <c r="CX189" s="878" t="n"/>
      <c r="CY189" s="878" t="n"/>
      <c r="CZ189" s="878" t="n"/>
      <c r="DA189" s="878" t="n"/>
      <c r="DB189" s="878" t="n"/>
      <c r="DC189" s="878" t="n"/>
      <c r="DD189" s="878" t="n"/>
      <c r="DE189" s="878" t="n"/>
      <c r="DF189" s="878" t="n"/>
      <c r="DG189" s="878" t="n"/>
      <c r="DH189" s="878" t="n"/>
      <c r="DI189" s="878" t="n"/>
      <c r="DJ189" s="878" t="n"/>
      <c r="DK189" s="878" t="n"/>
      <c r="DL189" s="878" t="n"/>
      <c r="DM189" s="878" t="n"/>
      <c r="DN189" s="878" t="n"/>
      <c r="DO189" s="878" t="n"/>
      <c r="DP189" s="878" t="n"/>
      <c r="DQ189" s="878" t="n"/>
      <c r="DR189" s="878" t="n"/>
      <c r="DS189" s="878" t="n"/>
      <c r="DT189" s="878" t="n"/>
      <c r="DU189" s="878" t="n"/>
      <c r="DV189" s="878" t="n"/>
      <c r="DW189" s="878" t="n"/>
      <c r="DX189" s="878" t="n"/>
      <c r="DY189" s="878" t="n"/>
      <c r="DZ189" s="878" t="n"/>
      <c r="EA189" s="878" t="n"/>
      <c r="EB189" s="878" t="n"/>
      <c r="EC189" s="878" t="n"/>
      <c r="ED189" s="878" t="n"/>
      <c r="EE189" s="878" t="n"/>
      <c r="EF189" s="878" t="n"/>
      <c r="EG189" s="878" t="n"/>
      <c r="EH189" s="878" t="n"/>
      <c r="EI189" s="878" t="n"/>
      <c r="EJ189" s="878" t="n"/>
      <c r="EK189" s="878" t="n"/>
      <c r="EL189" s="878" t="n"/>
      <c r="EM189" s="878" t="n"/>
      <c r="EN189" s="878" t="n"/>
      <c r="EO189" s="878" t="n"/>
      <c r="EP189" s="878" t="n"/>
      <c r="EQ189" s="878" t="n"/>
      <c r="ER189" s="878" t="n"/>
      <c r="ES189" s="878" t="n"/>
      <c r="ET189" s="878" t="n"/>
      <c r="EU189" s="878" t="n"/>
      <c r="EV189" s="878" t="n"/>
      <c r="EW189" s="878" t="n"/>
      <c r="EX189" s="878" t="n"/>
      <c r="EY189" s="878" t="n"/>
      <c r="EZ189" s="878" t="n"/>
      <c r="FA189" s="878" t="n"/>
      <c r="FB189" s="878" t="n"/>
      <c r="FC189" s="878" t="n"/>
      <c r="FD189" s="878" t="n"/>
      <c r="FE189" s="878" t="n"/>
      <c r="FF189" s="878" t="n"/>
      <c r="FG189" s="878" t="n"/>
      <c r="FH189" s="878" t="n"/>
      <c r="FI189" s="878" t="n"/>
      <c r="FJ189" s="878" t="n"/>
      <c r="FK189" s="878" t="n"/>
      <c r="FL189" s="878" t="n"/>
      <c r="FM189" s="878" t="n"/>
      <c r="FN189" s="878" t="n"/>
      <c r="FO189" s="878" t="n"/>
      <c r="FP189" s="878" t="n"/>
      <c r="FQ189" s="878" t="n"/>
      <c r="FR189" s="878" t="n"/>
      <c r="FS189" s="878" t="n"/>
      <c r="FT189" s="878" t="n"/>
      <c r="FU189" s="878" t="n"/>
      <c r="FV189" s="878" t="n"/>
      <c r="FW189" s="878" t="n"/>
      <c r="FX189" s="878" t="n"/>
      <c r="FY189" s="878" t="n"/>
      <c r="FZ189" s="878" t="n"/>
      <c r="GA189" s="878" t="n"/>
      <c r="GB189" s="878" t="n"/>
      <c r="GC189" s="878" t="n"/>
      <c r="GD189" s="878" t="n"/>
      <c r="GE189" s="878" t="n"/>
      <c r="GF189" s="878" t="n"/>
    </row>
    <row r="190" customFormat="1" s="872">
      <c r="A190" s="57" t="n"/>
      <c r="B190" s="56" t="n"/>
      <c r="C190" s="55">
        <f>E190*$D$5</f>
        <v/>
      </c>
      <c r="D190" s="39" t="n"/>
      <c r="E190" s="55">
        <f>SUM(G190:GF190)</f>
        <v/>
      </c>
      <c r="M190" s="878" t="n"/>
      <c r="N190" s="878" t="n"/>
      <c r="O190" s="878" t="n"/>
      <c r="P190" s="878" t="n"/>
      <c r="Q190" s="878" t="n"/>
      <c r="R190" s="878" t="n"/>
      <c r="S190" s="878" t="n"/>
      <c r="T190" s="878" t="n"/>
      <c r="U190" s="878" t="n"/>
      <c r="V190" s="878" t="n"/>
      <c r="W190" s="878" t="n"/>
      <c r="X190" s="878" t="n"/>
      <c r="Y190" s="878" t="n"/>
      <c r="Z190" s="878" t="n"/>
      <c r="AA190" s="878" t="n"/>
      <c r="AB190" s="878" t="n"/>
      <c r="AC190" s="878" t="n"/>
      <c r="AD190" s="878" t="n"/>
      <c r="AE190" s="878" t="n"/>
      <c r="AF190" s="878" t="n"/>
      <c r="AG190" s="878" t="n"/>
      <c r="AH190" s="878" t="n"/>
      <c r="AI190" s="878" t="n"/>
      <c r="AJ190" s="878" t="n"/>
      <c r="AK190" s="878" t="n"/>
      <c r="AL190" s="878" t="n"/>
      <c r="AM190" s="878" t="n"/>
      <c r="AN190" s="878" t="n"/>
      <c r="AO190" s="878" t="n"/>
      <c r="AP190" s="878" t="n"/>
      <c r="AQ190" s="878" t="n"/>
      <c r="AR190" s="878" t="n"/>
      <c r="AS190" s="878" t="n"/>
      <c r="AT190" s="878" t="n"/>
      <c r="AU190" s="878" t="n"/>
      <c r="AV190" s="878" t="n"/>
      <c r="AW190" s="878" t="n"/>
      <c r="AX190" s="878" t="n"/>
      <c r="AY190" s="878" t="n"/>
      <c r="AZ190" s="878" t="n"/>
      <c r="BA190" s="878" t="n"/>
      <c r="BB190" s="878" t="n"/>
      <c r="BC190" s="878" t="n"/>
      <c r="BD190" s="878" t="n"/>
      <c r="BE190" s="878" t="n"/>
      <c r="BF190" s="878" t="n"/>
      <c r="BG190" s="878" t="n"/>
      <c r="BH190" s="878" t="n"/>
      <c r="BI190" s="878" t="n"/>
      <c r="BJ190" s="878" t="n"/>
      <c r="BK190" s="878" t="n"/>
      <c r="BL190" s="878" t="n"/>
      <c r="BM190" s="878" t="n"/>
      <c r="BN190" s="878" t="n"/>
      <c r="BO190" s="878" t="n"/>
      <c r="BP190" s="878" t="n"/>
      <c r="BQ190" s="878" t="n"/>
      <c r="BR190" s="878" t="n"/>
      <c r="BS190" s="878" t="n"/>
      <c r="BT190" s="878" t="n"/>
      <c r="BU190" s="878" t="n"/>
      <c r="BV190" s="878" t="n"/>
      <c r="BW190" s="878" t="n"/>
      <c r="BX190" s="878" t="n"/>
      <c r="BY190" s="878" t="n"/>
      <c r="BZ190" s="878" t="n"/>
      <c r="CA190" s="878" t="n"/>
      <c r="CB190" s="878" t="n"/>
      <c r="CC190" s="878" t="n"/>
      <c r="CD190" s="878" t="n"/>
      <c r="CE190" s="878" t="n"/>
      <c r="CF190" s="878" t="n"/>
      <c r="CG190" s="878" t="n"/>
      <c r="CH190" s="878" t="n"/>
      <c r="CI190" s="878" t="n"/>
      <c r="CJ190" s="878" t="n"/>
      <c r="CK190" s="878" t="n"/>
      <c r="CL190" s="878" t="n"/>
      <c r="CM190" s="878" t="n"/>
      <c r="CN190" s="878" t="n"/>
      <c r="CO190" s="878" t="n"/>
      <c r="CP190" s="878" t="n"/>
      <c r="CQ190" s="878" t="n"/>
      <c r="CR190" s="878" t="n"/>
      <c r="CS190" s="878" t="n"/>
      <c r="CT190" s="878" t="n"/>
      <c r="CU190" s="878" t="n"/>
      <c r="CV190" s="878" t="n"/>
      <c r="CW190" s="878" t="n"/>
      <c r="CX190" s="878" t="n"/>
      <c r="CY190" s="878" t="n"/>
      <c r="CZ190" s="878" t="n"/>
      <c r="DA190" s="878" t="n"/>
      <c r="DB190" s="878" t="n"/>
      <c r="DC190" s="878" t="n"/>
      <c r="DD190" s="878" t="n"/>
      <c r="DE190" s="878" t="n"/>
      <c r="DF190" s="878" t="n"/>
      <c r="DG190" s="878" t="n"/>
      <c r="DH190" s="878" t="n"/>
      <c r="DI190" s="878" t="n"/>
      <c r="DJ190" s="878" t="n"/>
      <c r="DK190" s="878" t="n"/>
      <c r="DL190" s="878" t="n"/>
      <c r="DM190" s="878" t="n"/>
      <c r="DN190" s="878" t="n"/>
      <c r="DO190" s="878" t="n"/>
      <c r="DP190" s="878" t="n"/>
      <c r="DQ190" s="878" t="n"/>
      <c r="DR190" s="878" t="n"/>
      <c r="DS190" s="878" t="n"/>
      <c r="DT190" s="878" t="n"/>
      <c r="DU190" s="878" t="n"/>
      <c r="DV190" s="878" t="n"/>
      <c r="DW190" s="878" t="n"/>
      <c r="DX190" s="878" t="n"/>
      <c r="DY190" s="878" t="n"/>
      <c r="DZ190" s="878" t="n"/>
      <c r="EA190" s="878" t="n"/>
      <c r="EB190" s="878" t="n"/>
      <c r="EC190" s="878" t="n"/>
      <c r="ED190" s="878" t="n"/>
      <c r="EE190" s="878" t="n"/>
      <c r="EF190" s="878" t="n"/>
      <c r="EG190" s="878" t="n"/>
      <c r="EH190" s="878" t="n"/>
      <c r="EI190" s="878" t="n"/>
      <c r="EJ190" s="878" t="n"/>
      <c r="EK190" s="878" t="n"/>
      <c r="EL190" s="878" t="n"/>
      <c r="EM190" s="878" t="n"/>
      <c r="EN190" s="878" t="n"/>
      <c r="EO190" s="878" t="n"/>
      <c r="EP190" s="878" t="n"/>
      <c r="EQ190" s="878" t="n"/>
      <c r="ER190" s="878" t="n"/>
      <c r="ES190" s="878" t="n"/>
      <c r="ET190" s="878" t="n"/>
      <c r="EU190" s="878" t="n"/>
      <c r="EV190" s="878" t="n"/>
      <c r="EW190" s="878" t="n"/>
      <c r="EX190" s="878" t="n"/>
      <c r="EY190" s="878" t="n"/>
      <c r="EZ190" s="878" t="n"/>
      <c r="FA190" s="878" t="n"/>
      <c r="FB190" s="878" t="n"/>
      <c r="FC190" s="878" t="n"/>
      <c r="FD190" s="878" t="n"/>
      <c r="FE190" s="878" t="n"/>
      <c r="FF190" s="878" t="n"/>
      <c r="FG190" s="878" t="n"/>
      <c r="FH190" s="878" t="n"/>
      <c r="FI190" s="878" t="n"/>
      <c r="FJ190" s="878" t="n"/>
      <c r="FK190" s="878" t="n"/>
      <c r="FL190" s="878" t="n"/>
      <c r="FM190" s="878" t="n"/>
      <c r="FN190" s="878" t="n"/>
      <c r="FO190" s="878" t="n"/>
      <c r="FP190" s="878" t="n"/>
      <c r="FQ190" s="878" t="n"/>
      <c r="FR190" s="878" t="n"/>
      <c r="FS190" s="878" t="n"/>
      <c r="FT190" s="878" t="n"/>
      <c r="FU190" s="878" t="n"/>
      <c r="FV190" s="878" t="n"/>
      <c r="FW190" s="878" t="n"/>
      <c r="FX190" s="878" t="n"/>
      <c r="FY190" s="878" t="n"/>
      <c r="FZ190" s="878" t="n"/>
      <c r="GA190" s="878" t="n"/>
      <c r="GB190" s="878" t="n"/>
      <c r="GC190" s="878" t="n"/>
      <c r="GD190" s="878" t="n"/>
      <c r="GE190" s="878" t="n"/>
      <c r="GF190" s="878" t="n"/>
    </row>
    <row r="191" customFormat="1" s="872">
      <c r="A191" s="57" t="n"/>
      <c r="B191" s="56" t="n"/>
      <c r="C191" s="55">
        <f>E191*$D$5</f>
        <v/>
      </c>
      <c r="D191" s="39" t="n"/>
      <c r="E191" s="55">
        <f>SUM(G191:GF191)</f>
        <v/>
      </c>
      <c r="M191" s="878" t="n"/>
      <c r="N191" s="878" t="n"/>
      <c r="O191" s="878" t="n"/>
      <c r="P191" s="878" t="n"/>
      <c r="Q191" s="878" t="n"/>
      <c r="R191" s="878" t="n"/>
      <c r="S191" s="878" t="n"/>
      <c r="T191" s="878" t="n"/>
      <c r="U191" s="878" t="n"/>
      <c r="V191" s="878" t="n"/>
      <c r="W191" s="878" t="n"/>
      <c r="X191" s="878" t="n"/>
      <c r="Y191" s="878" t="n"/>
      <c r="Z191" s="878" t="n"/>
      <c r="AA191" s="878" t="n"/>
      <c r="AB191" s="878" t="n"/>
      <c r="AC191" s="878" t="n"/>
      <c r="AD191" s="878" t="n"/>
      <c r="AE191" s="878" t="n"/>
      <c r="AF191" s="878" t="n"/>
      <c r="AG191" s="878" t="n"/>
      <c r="AH191" s="878" t="n"/>
      <c r="AI191" s="878" t="n"/>
      <c r="AJ191" s="878" t="n"/>
      <c r="AK191" s="878" t="n"/>
      <c r="AL191" s="878" t="n"/>
      <c r="AM191" s="878" t="n"/>
      <c r="AN191" s="878" t="n"/>
      <c r="AO191" s="878" t="n"/>
      <c r="AP191" s="878" t="n"/>
      <c r="AQ191" s="878" t="n"/>
      <c r="AR191" s="878" t="n"/>
      <c r="AS191" s="878" t="n"/>
      <c r="AT191" s="878" t="n"/>
      <c r="AU191" s="878" t="n"/>
      <c r="AV191" s="878" t="n"/>
      <c r="AW191" s="878" t="n"/>
      <c r="AX191" s="878" t="n"/>
      <c r="AY191" s="878" t="n"/>
      <c r="AZ191" s="878" t="n"/>
      <c r="BA191" s="878" t="n"/>
      <c r="BB191" s="878" t="n"/>
      <c r="BC191" s="878" t="n"/>
      <c r="BD191" s="878" t="n"/>
      <c r="BE191" s="878" t="n"/>
      <c r="BF191" s="878" t="n"/>
      <c r="BG191" s="878" t="n"/>
      <c r="BH191" s="878" t="n"/>
      <c r="BI191" s="878" t="n"/>
      <c r="BJ191" s="878" t="n"/>
      <c r="BK191" s="878" t="n"/>
      <c r="BL191" s="878" t="n"/>
      <c r="BM191" s="878" t="n"/>
      <c r="BN191" s="878" t="n"/>
      <c r="BO191" s="878" t="n"/>
      <c r="BP191" s="878" t="n"/>
      <c r="BQ191" s="878" t="n"/>
      <c r="BR191" s="878" t="n"/>
      <c r="BS191" s="878" t="n"/>
      <c r="BT191" s="878" t="n"/>
      <c r="BU191" s="878" t="n"/>
      <c r="BV191" s="878" t="n"/>
      <c r="BW191" s="878" t="n"/>
      <c r="BX191" s="878" t="n"/>
      <c r="BY191" s="878" t="n"/>
      <c r="BZ191" s="878" t="n"/>
      <c r="CA191" s="878" t="n"/>
      <c r="CB191" s="878" t="n"/>
      <c r="CC191" s="878" t="n"/>
      <c r="CD191" s="878" t="n"/>
      <c r="CE191" s="878" t="n"/>
      <c r="CF191" s="878" t="n"/>
      <c r="CG191" s="878" t="n"/>
      <c r="CH191" s="878" t="n"/>
      <c r="CI191" s="878" t="n"/>
      <c r="CJ191" s="878" t="n"/>
      <c r="CK191" s="878" t="n"/>
      <c r="CL191" s="878" t="n"/>
      <c r="CM191" s="878" t="n"/>
      <c r="CN191" s="878" t="n"/>
      <c r="CO191" s="878" t="n"/>
      <c r="CP191" s="878" t="n"/>
      <c r="CQ191" s="878" t="n"/>
      <c r="CR191" s="878" t="n"/>
      <c r="CS191" s="878" t="n"/>
      <c r="CT191" s="878" t="n"/>
      <c r="CU191" s="878" t="n"/>
      <c r="CV191" s="878" t="n"/>
      <c r="CW191" s="878" t="n"/>
      <c r="CX191" s="878" t="n"/>
      <c r="CY191" s="878" t="n"/>
      <c r="CZ191" s="878" t="n"/>
      <c r="DA191" s="878" t="n"/>
      <c r="DB191" s="878" t="n"/>
      <c r="DC191" s="878" t="n"/>
      <c r="DD191" s="878" t="n"/>
      <c r="DE191" s="878" t="n"/>
      <c r="DF191" s="878" t="n"/>
      <c r="DG191" s="878" t="n"/>
      <c r="DH191" s="878" t="n"/>
      <c r="DI191" s="878" t="n"/>
      <c r="DJ191" s="878" t="n"/>
      <c r="DK191" s="878" t="n"/>
      <c r="DL191" s="878" t="n"/>
      <c r="DM191" s="878" t="n"/>
      <c r="DN191" s="878" t="n"/>
      <c r="DO191" s="878" t="n"/>
      <c r="DP191" s="878" t="n"/>
      <c r="DQ191" s="878" t="n"/>
      <c r="DR191" s="878" t="n"/>
      <c r="DS191" s="878" t="n"/>
      <c r="DT191" s="878" t="n"/>
      <c r="DU191" s="878" t="n"/>
      <c r="DV191" s="878" t="n"/>
      <c r="DW191" s="878" t="n"/>
      <c r="DX191" s="878" t="n"/>
      <c r="DY191" s="878" t="n"/>
      <c r="DZ191" s="878" t="n"/>
      <c r="EA191" s="878" t="n"/>
      <c r="EB191" s="878" t="n"/>
      <c r="EC191" s="878" t="n"/>
      <c r="ED191" s="878" t="n"/>
      <c r="EE191" s="878" t="n"/>
      <c r="EF191" s="878" t="n"/>
      <c r="EG191" s="878" t="n"/>
      <c r="EH191" s="878" t="n"/>
      <c r="EI191" s="878" t="n"/>
      <c r="EJ191" s="878" t="n"/>
      <c r="EK191" s="878" t="n"/>
      <c r="EL191" s="878" t="n"/>
      <c r="EM191" s="878" t="n"/>
      <c r="EN191" s="878" t="n"/>
      <c r="EO191" s="878" t="n"/>
      <c r="EP191" s="878" t="n"/>
      <c r="EQ191" s="878" t="n"/>
      <c r="ER191" s="878" t="n"/>
      <c r="ES191" s="878" t="n"/>
      <c r="ET191" s="878" t="n"/>
      <c r="EU191" s="878" t="n"/>
      <c r="EV191" s="878" t="n"/>
      <c r="EW191" s="878" t="n"/>
      <c r="EX191" s="878" t="n"/>
      <c r="EY191" s="878" t="n"/>
      <c r="EZ191" s="878" t="n"/>
      <c r="FA191" s="878" t="n"/>
      <c r="FB191" s="878" t="n"/>
      <c r="FC191" s="878" t="n"/>
      <c r="FD191" s="878" t="n"/>
      <c r="FE191" s="878" t="n"/>
      <c r="FF191" s="878" t="n"/>
      <c r="FG191" s="878" t="n"/>
      <c r="FH191" s="878" t="n"/>
      <c r="FI191" s="878" t="n"/>
      <c r="FJ191" s="878" t="n"/>
      <c r="FK191" s="878" t="n"/>
      <c r="FL191" s="878" t="n"/>
      <c r="FM191" s="878" t="n"/>
      <c r="FN191" s="878" t="n"/>
      <c r="FO191" s="878" t="n"/>
      <c r="FP191" s="878" t="n"/>
      <c r="FQ191" s="878" t="n"/>
      <c r="FR191" s="878" t="n"/>
      <c r="FS191" s="878" t="n"/>
      <c r="FT191" s="878" t="n"/>
      <c r="FU191" s="878" t="n"/>
      <c r="FV191" s="878" t="n"/>
      <c r="FW191" s="878" t="n"/>
      <c r="FX191" s="878" t="n"/>
      <c r="FY191" s="878" t="n"/>
      <c r="FZ191" s="878" t="n"/>
      <c r="GA191" s="878" t="n"/>
      <c r="GB191" s="878" t="n"/>
      <c r="GC191" s="878" t="n"/>
      <c r="GD191" s="878" t="n"/>
      <c r="GE191" s="878" t="n"/>
      <c r="GF191" s="878" t="n"/>
    </row>
    <row r="192" customFormat="1" s="872">
      <c r="A192" s="57" t="n"/>
      <c r="B192" s="56" t="n"/>
      <c r="C192" s="55">
        <f>E192*$D$5</f>
        <v/>
      </c>
      <c r="D192" s="39" t="n"/>
      <c r="E192" s="55">
        <f>SUM(G192:GF192)</f>
        <v/>
      </c>
      <c r="M192" s="878" t="n"/>
      <c r="N192" s="878" t="n"/>
      <c r="O192" s="878" t="n"/>
      <c r="P192" s="878" t="n"/>
      <c r="Q192" s="878" t="n"/>
      <c r="R192" s="878" t="n"/>
      <c r="S192" s="878" t="n"/>
      <c r="T192" s="878" t="n"/>
      <c r="U192" s="878" t="n"/>
      <c r="V192" s="878" t="n"/>
      <c r="W192" s="878" t="n"/>
      <c r="X192" s="878" t="n"/>
      <c r="Y192" s="878" t="n"/>
      <c r="Z192" s="878" t="n"/>
      <c r="AA192" s="878" t="n"/>
      <c r="AB192" s="878" t="n"/>
      <c r="AC192" s="878" t="n"/>
      <c r="AD192" s="878" t="n"/>
      <c r="AE192" s="878" t="n"/>
      <c r="AF192" s="878" t="n"/>
      <c r="AG192" s="878" t="n"/>
      <c r="AH192" s="878" t="n"/>
      <c r="AI192" s="878" t="n"/>
      <c r="AJ192" s="878" t="n"/>
      <c r="AK192" s="878" t="n"/>
      <c r="AL192" s="878" t="n"/>
      <c r="AM192" s="878" t="n"/>
      <c r="AN192" s="878" t="n"/>
      <c r="AO192" s="878" t="n"/>
      <c r="AP192" s="878" t="n"/>
      <c r="AQ192" s="878" t="n"/>
      <c r="AR192" s="878" t="n"/>
      <c r="AS192" s="878" t="n"/>
      <c r="AT192" s="878" t="n"/>
      <c r="AU192" s="878" t="n"/>
      <c r="AV192" s="878" t="n"/>
      <c r="AW192" s="878" t="n"/>
      <c r="AX192" s="878" t="n"/>
      <c r="AY192" s="878" t="n"/>
      <c r="AZ192" s="878" t="n"/>
      <c r="BA192" s="878" t="n"/>
      <c r="BB192" s="878" t="n"/>
      <c r="BC192" s="878" t="n"/>
      <c r="BD192" s="878" t="n"/>
      <c r="BE192" s="878" t="n"/>
      <c r="BF192" s="878" t="n"/>
      <c r="BG192" s="878" t="n"/>
      <c r="BH192" s="878" t="n"/>
      <c r="BI192" s="878" t="n"/>
      <c r="BJ192" s="878" t="n"/>
      <c r="BK192" s="878" t="n"/>
      <c r="BL192" s="878" t="n"/>
      <c r="BM192" s="878" t="n"/>
      <c r="BN192" s="878" t="n"/>
      <c r="BO192" s="878" t="n"/>
      <c r="BP192" s="878" t="n"/>
      <c r="BQ192" s="878" t="n"/>
      <c r="BR192" s="878" t="n"/>
      <c r="BS192" s="878" t="n"/>
      <c r="BT192" s="878" t="n"/>
      <c r="BU192" s="878" t="n"/>
      <c r="BV192" s="878" t="n"/>
      <c r="BW192" s="878" t="n"/>
      <c r="BX192" s="878" t="n"/>
      <c r="BY192" s="878" t="n"/>
      <c r="BZ192" s="878" t="n"/>
      <c r="CA192" s="878" t="n"/>
      <c r="CB192" s="878" t="n"/>
      <c r="CC192" s="878" t="n"/>
      <c r="CD192" s="878" t="n"/>
      <c r="CE192" s="878" t="n"/>
      <c r="CF192" s="878" t="n"/>
      <c r="CG192" s="878" t="n"/>
      <c r="CH192" s="878" t="n"/>
      <c r="CI192" s="878" t="n"/>
      <c r="CJ192" s="878" t="n"/>
      <c r="CK192" s="878" t="n"/>
      <c r="CL192" s="878" t="n"/>
      <c r="CM192" s="878" t="n"/>
      <c r="CN192" s="878" t="n"/>
      <c r="CO192" s="878" t="n"/>
      <c r="CP192" s="878" t="n"/>
      <c r="CQ192" s="878" t="n"/>
      <c r="CR192" s="878" t="n"/>
      <c r="CS192" s="878" t="n"/>
      <c r="CT192" s="878" t="n"/>
      <c r="CU192" s="878" t="n"/>
      <c r="CV192" s="878" t="n"/>
      <c r="CW192" s="878" t="n"/>
      <c r="CX192" s="878" t="n"/>
      <c r="CY192" s="878" t="n"/>
      <c r="CZ192" s="878" t="n"/>
      <c r="DA192" s="878" t="n"/>
      <c r="DB192" s="878" t="n"/>
      <c r="DC192" s="878" t="n"/>
      <c r="DD192" s="878" t="n"/>
      <c r="DE192" s="878" t="n"/>
      <c r="DF192" s="878" t="n"/>
      <c r="DG192" s="878" t="n"/>
      <c r="DH192" s="878" t="n"/>
      <c r="DI192" s="878" t="n"/>
      <c r="DJ192" s="878" t="n"/>
      <c r="DK192" s="878" t="n"/>
      <c r="DL192" s="878" t="n"/>
      <c r="DM192" s="878" t="n"/>
      <c r="DN192" s="878" t="n"/>
      <c r="DO192" s="878" t="n"/>
      <c r="DP192" s="878" t="n"/>
      <c r="DQ192" s="878" t="n"/>
      <c r="DR192" s="878" t="n"/>
      <c r="DS192" s="878" t="n"/>
      <c r="DT192" s="878" t="n"/>
      <c r="DU192" s="878" t="n"/>
      <c r="DV192" s="878" t="n"/>
      <c r="DW192" s="878" t="n"/>
      <c r="DX192" s="878" t="n"/>
      <c r="DY192" s="878" t="n"/>
      <c r="DZ192" s="878" t="n"/>
      <c r="EA192" s="878" t="n"/>
      <c r="EB192" s="878" t="n"/>
      <c r="EC192" s="878" t="n"/>
      <c r="ED192" s="878" t="n"/>
      <c r="EE192" s="878" t="n"/>
      <c r="EF192" s="878" t="n"/>
      <c r="EG192" s="878" t="n"/>
      <c r="EH192" s="878" t="n"/>
      <c r="EI192" s="878" t="n"/>
      <c r="EJ192" s="878" t="n"/>
      <c r="EK192" s="878" t="n"/>
      <c r="EL192" s="878" t="n"/>
      <c r="EM192" s="878" t="n"/>
      <c r="EN192" s="878" t="n"/>
      <c r="EO192" s="878" t="n"/>
      <c r="EP192" s="878" t="n"/>
      <c r="EQ192" s="878" t="n"/>
      <c r="ER192" s="878" t="n"/>
      <c r="ES192" s="878" t="n"/>
      <c r="ET192" s="878" t="n"/>
      <c r="EU192" s="878" t="n"/>
      <c r="EV192" s="878" t="n"/>
      <c r="EW192" s="878" t="n"/>
      <c r="EX192" s="878" t="n"/>
      <c r="EY192" s="878" t="n"/>
      <c r="EZ192" s="878" t="n"/>
      <c r="FA192" s="878" t="n"/>
      <c r="FB192" s="878" t="n"/>
      <c r="FC192" s="878" t="n"/>
      <c r="FD192" s="878" t="n"/>
      <c r="FE192" s="878" t="n"/>
      <c r="FF192" s="878" t="n"/>
      <c r="FG192" s="878" t="n"/>
      <c r="FH192" s="878" t="n"/>
      <c r="FI192" s="878" t="n"/>
      <c r="FJ192" s="878" t="n"/>
      <c r="FK192" s="878" t="n"/>
      <c r="FL192" s="878" t="n"/>
      <c r="FM192" s="878" t="n"/>
      <c r="FN192" s="878" t="n"/>
      <c r="FO192" s="878" t="n"/>
      <c r="FP192" s="878" t="n"/>
      <c r="FQ192" s="878" t="n"/>
      <c r="FR192" s="878" t="n"/>
      <c r="FS192" s="878" t="n"/>
      <c r="FT192" s="878" t="n"/>
      <c r="FU192" s="878" t="n"/>
      <c r="FV192" s="878" t="n"/>
      <c r="FW192" s="878" t="n"/>
      <c r="FX192" s="878" t="n"/>
      <c r="FY192" s="878" t="n"/>
      <c r="FZ192" s="878" t="n"/>
      <c r="GA192" s="878" t="n"/>
      <c r="GB192" s="878" t="n"/>
      <c r="GC192" s="878" t="n"/>
      <c r="GD192" s="878" t="n"/>
      <c r="GE192" s="878" t="n"/>
      <c r="GF192" s="878" t="n"/>
    </row>
    <row r="193" customFormat="1" s="872">
      <c r="A193" s="57" t="n"/>
      <c r="B193" s="56" t="n"/>
      <c r="C193" s="55">
        <f>E193*$D$5</f>
        <v/>
      </c>
      <c r="D193" s="39" t="n"/>
      <c r="E193" s="55">
        <f>SUM(G193:GF193)</f>
        <v/>
      </c>
      <c r="M193" s="878" t="n"/>
      <c r="N193" s="878" t="n"/>
      <c r="O193" s="878" t="n"/>
      <c r="P193" s="878" t="n"/>
      <c r="Q193" s="878" t="n"/>
      <c r="R193" s="878" t="n"/>
      <c r="S193" s="878" t="n"/>
      <c r="T193" s="878" t="n"/>
      <c r="U193" s="878" t="n"/>
      <c r="V193" s="878" t="n"/>
      <c r="W193" s="878" t="n"/>
      <c r="X193" s="878" t="n"/>
      <c r="Y193" s="878" t="n"/>
      <c r="Z193" s="878" t="n"/>
      <c r="AA193" s="878" t="n"/>
      <c r="AB193" s="878" t="n"/>
      <c r="AC193" s="878" t="n"/>
      <c r="AD193" s="878" t="n"/>
      <c r="AE193" s="878" t="n"/>
      <c r="AF193" s="878" t="n"/>
      <c r="AG193" s="878" t="n"/>
      <c r="AH193" s="878" t="n"/>
      <c r="AI193" s="878" t="n"/>
      <c r="AJ193" s="878" t="n"/>
      <c r="AK193" s="878" t="n"/>
      <c r="AL193" s="878" t="n"/>
      <c r="AM193" s="878" t="n"/>
      <c r="AN193" s="878" t="n"/>
      <c r="AO193" s="878" t="n"/>
      <c r="AP193" s="878" t="n"/>
      <c r="AQ193" s="878" t="n"/>
      <c r="AR193" s="878" t="n"/>
      <c r="AS193" s="878" t="n"/>
      <c r="AT193" s="878" t="n"/>
      <c r="AU193" s="878" t="n"/>
      <c r="AV193" s="878" t="n"/>
      <c r="AW193" s="878" t="n"/>
      <c r="AX193" s="878" t="n"/>
      <c r="AY193" s="878" t="n"/>
      <c r="AZ193" s="878" t="n"/>
      <c r="BA193" s="878" t="n"/>
      <c r="BB193" s="878" t="n"/>
      <c r="BC193" s="878" t="n"/>
      <c r="BD193" s="878" t="n"/>
      <c r="BE193" s="878" t="n"/>
      <c r="BF193" s="878" t="n"/>
      <c r="BG193" s="878" t="n"/>
      <c r="BH193" s="878" t="n"/>
      <c r="BI193" s="878" t="n"/>
      <c r="BJ193" s="878" t="n"/>
      <c r="BK193" s="878" t="n"/>
      <c r="BL193" s="878" t="n"/>
      <c r="BM193" s="878" t="n"/>
      <c r="BN193" s="878" t="n"/>
      <c r="BO193" s="878" t="n"/>
      <c r="BP193" s="878" t="n"/>
      <c r="BQ193" s="878" t="n"/>
      <c r="BR193" s="878" t="n"/>
      <c r="BS193" s="878" t="n"/>
      <c r="BT193" s="878" t="n"/>
      <c r="BU193" s="878" t="n"/>
      <c r="BV193" s="878" t="n"/>
      <c r="BW193" s="878" t="n"/>
      <c r="BX193" s="878" t="n"/>
      <c r="BY193" s="878" t="n"/>
      <c r="BZ193" s="878" t="n"/>
      <c r="CA193" s="878" t="n"/>
      <c r="CB193" s="878" t="n"/>
      <c r="CC193" s="878" t="n"/>
      <c r="CD193" s="878" t="n"/>
      <c r="CE193" s="878" t="n"/>
      <c r="CF193" s="878" t="n"/>
      <c r="CG193" s="878" t="n"/>
      <c r="CH193" s="878" t="n"/>
      <c r="CI193" s="878" t="n"/>
      <c r="CJ193" s="878" t="n"/>
      <c r="CK193" s="878" t="n"/>
      <c r="CL193" s="878" t="n"/>
      <c r="CM193" s="878" t="n"/>
      <c r="CN193" s="878" t="n"/>
      <c r="CO193" s="878" t="n"/>
      <c r="CP193" s="878" t="n"/>
      <c r="CQ193" s="878" t="n"/>
      <c r="CR193" s="878" t="n"/>
      <c r="CS193" s="878" t="n"/>
      <c r="CT193" s="878" t="n"/>
      <c r="CU193" s="878" t="n"/>
      <c r="CV193" s="878" t="n"/>
      <c r="CW193" s="878" t="n"/>
      <c r="CX193" s="878" t="n"/>
      <c r="CY193" s="878" t="n"/>
      <c r="CZ193" s="878" t="n"/>
      <c r="DA193" s="878" t="n"/>
      <c r="DB193" s="878" t="n"/>
      <c r="DC193" s="878" t="n"/>
      <c r="DD193" s="878" t="n"/>
      <c r="DE193" s="878" t="n"/>
      <c r="DF193" s="878" t="n"/>
      <c r="DG193" s="878" t="n"/>
      <c r="DH193" s="878" t="n"/>
      <c r="DI193" s="878" t="n"/>
      <c r="DJ193" s="878" t="n"/>
      <c r="DK193" s="878" t="n"/>
      <c r="DL193" s="878" t="n"/>
      <c r="DM193" s="878" t="n"/>
      <c r="DN193" s="878" t="n"/>
      <c r="DO193" s="878" t="n"/>
      <c r="DP193" s="878" t="n"/>
      <c r="DQ193" s="878" t="n"/>
      <c r="DR193" s="878" t="n"/>
      <c r="DS193" s="878" t="n"/>
      <c r="DT193" s="878" t="n"/>
      <c r="DU193" s="878" t="n"/>
      <c r="DV193" s="878" t="n"/>
      <c r="DW193" s="878" t="n"/>
      <c r="DX193" s="878" t="n"/>
      <c r="DY193" s="878" t="n"/>
      <c r="DZ193" s="878" t="n"/>
      <c r="EA193" s="878" t="n"/>
      <c r="EB193" s="878" t="n"/>
      <c r="EC193" s="878" t="n"/>
      <c r="ED193" s="878" t="n"/>
      <c r="EE193" s="878" t="n"/>
      <c r="EF193" s="878" t="n"/>
      <c r="EG193" s="878" t="n"/>
      <c r="EH193" s="878" t="n"/>
      <c r="EI193" s="878" t="n"/>
      <c r="EJ193" s="878" t="n"/>
      <c r="EK193" s="878" t="n"/>
      <c r="EL193" s="878" t="n"/>
      <c r="EM193" s="878" t="n"/>
      <c r="EN193" s="878" t="n"/>
      <c r="EO193" s="878" t="n"/>
      <c r="EP193" s="878" t="n"/>
      <c r="EQ193" s="878" t="n"/>
      <c r="ER193" s="878" t="n"/>
      <c r="ES193" s="878" t="n"/>
      <c r="ET193" s="878" t="n"/>
      <c r="EU193" s="878" t="n"/>
      <c r="EV193" s="878" t="n"/>
      <c r="EW193" s="878" t="n"/>
      <c r="EX193" s="878" t="n"/>
      <c r="EY193" s="878" t="n"/>
      <c r="EZ193" s="878" t="n"/>
      <c r="FA193" s="878" t="n"/>
      <c r="FB193" s="878" t="n"/>
      <c r="FC193" s="878" t="n"/>
      <c r="FD193" s="878" t="n"/>
      <c r="FE193" s="878" t="n"/>
      <c r="FF193" s="878" t="n"/>
      <c r="FG193" s="878" t="n"/>
      <c r="FH193" s="878" t="n"/>
      <c r="FI193" s="878" t="n"/>
      <c r="FJ193" s="878" t="n"/>
      <c r="FK193" s="878" t="n"/>
      <c r="FL193" s="878" t="n"/>
      <c r="FM193" s="878" t="n"/>
      <c r="FN193" s="878" t="n"/>
      <c r="FO193" s="878" t="n"/>
      <c r="FP193" s="878" t="n"/>
      <c r="FQ193" s="878" t="n"/>
      <c r="FR193" s="878" t="n"/>
      <c r="FS193" s="878" t="n"/>
      <c r="FT193" s="878" t="n"/>
      <c r="FU193" s="878" t="n"/>
      <c r="FV193" s="878" t="n"/>
      <c r="FW193" s="878" t="n"/>
      <c r="FX193" s="878" t="n"/>
      <c r="FY193" s="878" t="n"/>
      <c r="FZ193" s="878" t="n"/>
      <c r="GA193" s="878" t="n"/>
      <c r="GB193" s="878" t="n"/>
      <c r="GC193" s="878" t="n"/>
      <c r="GD193" s="878" t="n"/>
      <c r="GE193" s="878" t="n"/>
      <c r="GF193" s="878" t="n"/>
    </row>
    <row r="194" customFormat="1" s="872">
      <c r="A194" s="57" t="n"/>
      <c r="B194" s="56" t="n"/>
      <c r="C194" s="55">
        <f>E194*$D$5</f>
        <v/>
      </c>
      <c r="D194" s="39" t="n"/>
      <c r="E194" s="55">
        <f>SUM(G194:GF194)</f>
        <v/>
      </c>
      <c r="M194" s="878" t="n"/>
      <c r="N194" s="878" t="n"/>
      <c r="O194" s="878" t="n"/>
      <c r="P194" s="878" t="n"/>
      <c r="Q194" s="878" t="n"/>
      <c r="R194" s="878" t="n"/>
      <c r="S194" s="878" t="n"/>
      <c r="T194" s="878" t="n"/>
      <c r="U194" s="878" t="n"/>
      <c r="V194" s="878" t="n"/>
      <c r="W194" s="878" t="n"/>
      <c r="X194" s="878" t="n"/>
      <c r="Y194" s="878" t="n"/>
      <c r="Z194" s="878" t="n"/>
      <c r="AA194" s="878" t="n"/>
      <c r="AB194" s="878" t="n"/>
      <c r="AC194" s="878" t="n"/>
      <c r="AD194" s="878" t="n"/>
      <c r="AE194" s="878" t="n"/>
      <c r="AF194" s="878" t="n"/>
      <c r="AG194" s="878" t="n"/>
      <c r="AH194" s="878" t="n"/>
      <c r="AI194" s="878" t="n"/>
      <c r="AJ194" s="878" t="n"/>
      <c r="AK194" s="878" t="n"/>
      <c r="AL194" s="878" t="n"/>
      <c r="AM194" s="878" t="n"/>
      <c r="AN194" s="878" t="n"/>
      <c r="AO194" s="878" t="n"/>
      <c r="AP194" s="878" t="n"/>
      <c r="AQ194" s="878" t="n"/>
      <c r="AR194" s="878" t="n"/>
      <c r="AS194" s="878" t="n"/>
      <c r="AT194" s="878" t="n"/>
      <c r="AU194" s="878" t="n"/>
      <c r="AV194" s="878" t="n"/>
      <c r="AW194" s="878" t="n"/>
      <c r="AX194" s="878" t="n"/>
      <c r="AY194" s="878" t="n"/>
      <c r="AZ194" s="878" t="n"/>
      <c r="BA194" s="878" t="n"/>
      <c r="BB194" s="878" t="n"/>
      <c r="BC194" s="878" t="n"/>
      <c r="BD194" s="878" t="n"/>
      <c r="BE194" s="878" t="n"/>
      <c r="BF194" s="878" t="n"/>
      <c r="BG194" s="878" t="n"/>
      <c r="BH194" s="878" t="n"/>
      <c r="BI194" s="878" t="n"/>
      <c r="BJ194" s="878" t="n"/>
      <c r="BK194" s="878" t="n"/>
      <c r="BL194" s="878" t="n"/>
      <c r="BM194" s="878" t="n"/>
      <c r="BN194" s="878" t="n"/>
      <c r="BO194" s="878" t="n"/>
      <c r="BP194" s="878" t="n"/>
      <c r="BQ194" s="878" t="n"/>
      <c r="BR194" s="878" t="n"/>
      <c r="BS194" s="878" t="n"/>
      <c r="BT194" s="878" t="n"/>
      <c r="BU194" s="878" t="n"/>
      <c r="BV194" s="878" t="n"/>
      <c r="BW194" s="878" t="n"/>
      <c r="BX194" s="878" t="n"/>
      <c r="BY194" s="878" t="n"/>
      <c r="BZ194" s="878" t="n"/>
      <c r="CA194" s="878" t="n"/>
      <c r="CB194" s="878" t="n"/>
      <c r="CC194" s="878" t="n"/>
      <c r="CD194" s="878" t="n"/>
      <c r="CE194" s="878" t="n"/>
      <c r="CF194" s="878" t="n"/>
      <c r="CG194" s="878" t="n"/>
      <c r="CH194" s="878" t="n"/>
      <c r="CI194" s="878" t="n"/>
      <c r="CJ194" s="878" t="n"/>
      <c r="CK194" s="878" t="n"/>
      <c r="CL194" s="878" t="n"/>
      <c r="CM194" s="878" t="n"/>
      <c r="CN194" s="878" t="n"/>
      <c r="CO194" s="878" t="n"/>
      <c r="CP194" s="878" t="n"/>
      <c r="CQ194" s="878" t="n"/>
      <c r="CR194" s="878" t="n"/>
      <c r="CS194" s="878" t="n"/>
      <c r="CT194" s="878" t="n"/>
      <c r="CU194" s="878" t="n"/>
      <c r="CV194" s="878" t="n"/>
      <c r="CW194" s="878" t="n"/>
      <c r="CX194" s="878" t="n"/>
      <c r="CY194" s="878" t="n"/>
      <c r="CZ194" s="878" t="n"/>
      <c r="DA194" s="878" t="n"/>
      <c r="DB194" s="878" t="n"/>
      <c r="DC194" s="878" t="n"/>
      <c r="DD194" s="878" t="n"/>
      <c r="DE194" s="878" t="n"/>
      <c r="DF194" s="878" t="n"/>
      <c r="DG194" s="878" t="n"/>
      <c r="DH194" s="878" t="n"/>
      <c r="DI194" s="878" t="n"/>
      <c r="DJ194" s="878" t="n"/>
      <c r="DK194" s="878" t="n"/>
      <c r="DL194" s="878" t="n"/>
      <c r="DM194" s="878" t="n"/>
      <c r="DN194" s="878" t="n"/>
      <c r="DO194" s="878" t="n"/>
      <c r="DP194" s="878" t="n"/>
      <c r="DQ194" s="878" t="n"/>
      <c r="DR194" s="878" t="n"/>
      <c r="DS194" s="878" t="n"/>
      <c r="DT194" s="878" t="n"/>
      <c r="DU194" s="878" t="n"/>
      <c r="DV194" s="878" t="n"/>
      <c r="DW194" s="878" t="n"/>
      <c r="DX194" s="878" t="n"/>
      <c r="DY194" s="878" t="n"/>
      <c r="DZ194" s="878" t="n"/>
      <c r="EA194" s="878" t="n"/>
      <c r="EB194" s="878" t="n"/>
      <c r="EC194" s="878" t="n"/>
      <c r="ED194" s="878" t="n"/>
      <c r="EE194" s="878" t="n"/>
      <c r="EF194" s="878" t="n"/>
      <c r="EG194" s="878" t="n"/>
      <c r="EH194" s="878" t="n"/>
      <c r="EI194" s="878" t="n"/>
      <c r="EJ194" s="878" t="n"/>
      <c r="EK194" s="878" t="n"/>
      <c r="EL194" s="878" t="n"/>
      <c r="EM194" s="878" t="n"/>
      <c r="EN194" s="878" t="n"/>
      <c r="EO194" s="878" t="n"/>
      <c r="EP194" s="878" t="n"/>
      <c r="EQ194" s="878" t="n"/>
      <c r="ER194" s="878" t="n"/>
      <c r="ES194" s="878" t="n"/>
      <c r="ET194" s="878" t="n"/>
      <c r="EU194" s="878" t="n"/>
      <c r="EV194" s="878" t="n"/>
      <c r="EW194" s="878" t="n"/>
      <c r="EX194" s="878" t="n"/>
      <c r="EY194" s="878" t="n"/>
      <c r="EZ194" s="878" t="n"/>
      <c r="FA194" s="878" t="n"/>
      <c r="FB194" s="878" t="n"/>
      <c r="FC194" s="878" t="n"/>
      <c r="FD194" s="878" t="n"/>
      <c r="FE194" s="878" t="n"/>
      <c r="FF194" s="878" t="n"/>
      <c r="FG194" s="878" t="n"/>
      <c r="FH194" s="878" t="n"/>
      <c r="FI194" s="878" t="n"/>
      <c r="FJ194" s="878" t="n"/>
      <c r="FK194" s="878" t="n"/>
      <c r="FL194" s="878" t="n"/>
      <c r="FM194" s="878" t="n"/>
      <c r="FN194" s="878" t="n"/>
      <c r="FO194" s="878" t="n"/>
      <c r="FP194" s="878" t="n"/>
      <c r="FQ194" s="878" t="n"/>
      <c r="FR194" s="878" t="n"/>
      <c r="FS194" s="878" t="n"/>
      <c r="FT194" s="878" t="n"/>
      <c r="FU194" s="878" t="n"/>
      <c r="FV194" s="878" t="n"/>
      <c r="FW194" s="878" t="n"/>
      <c r="FX194" s="878" t="n"/>
      <c r="FY194" s="878" t="n"/>
      <c r="FZ194" s="878" t="n"/>
      <c r="GA194" s="878" t="n"/>
      <c r="GB194" s="878" t="n"/>
      <c r="GC194" s="878" t="n"/>
      <c r="GD194" s="878" t="n"/>
      <c r="GE194" s="878" t="n"/>
      <c r="GF194" s="878" t="n"/>
    </row>
    <row r="195" customFormat="1" s="872">
      <c r="A195" s="57" t="n"/>
      <c r="B195" s="56" t="n"/>
      <c r="C195" s="55">
        <f>E195*$D$5</f>
        <v/>
      </c>
      <c r="D195" s="39" t="n"/>
      <c r="E195" s="55">
        <f>SUM(G195:GF195)</f>
        <v/>
      </c>
      <c r="M195" s="878" t="n"/>
      <c r="N195" s="878" t="n"/>
      <c r="O195" s="878" t="n"/>
      <c r="P195" s="878" t="n"/>
      <c r="Q195" s="878" t="n"/>
      <c r="R195" s="878" t="n"/>
      <c r="S195" s="878" t="n"/>
      <c r="T195" s="878" t="n"/>
      <c r="U195" s="878" t="n"/>
      <c r="V195" s="878" t="n"/>
      <c r="W195" s="878" t="n"/>
      <c r="X195" s="878" t="n"/>
      <c r="Y195" s="878" t="n"/>
      <c r="Z195" s="878" t="n"/>
      <c r="AA195" s="878" t="n"/>
      <c r="AB195" s="878" t="n"/>
      <c r="AC195" s="878" t="n"/>
      <c r="AD195" s="878" t="n"/>
      <c r="AE195" s="878" t="n"/>
      <c r="AF195" s="878" t="n"/>
      <c r="AG195" s="878" t="n"/>
      <c r="AH195" s="878" t="n"/>
      <c r="AI195" s="878" t="n"/>
      <c r="AJ195" s="878" t="n"/>
      <c r="AK195" s="878" t="n"/>
      <c r="AL195" s="878" t="n"/>
      <c r="AM195" s="878" t="n"/>
      <c r="AN195" s="878" t="n"/>
      <c r="AO195" s="878" t="n"/>
      <c r="AP195" s="878" t="n"/>
      <c r="AQ195" s="878" t="n"/>
      <c r="AR195" s="878" t="n"/>
      <c r="AS195" s="878" t="n"/>
      <c r="AT195" s="878" t="n"/>
      <c r="AU195" s="878" t="n"/>
      <c r="AV195" s="878" t="n"/>
      <c r="AW195" s="144" t="n"/>
      <c r="AX195" s="144" t="n"/>
      <c r="AY195" s="144" t="n"/>
      <c r="AZ195" s="144" t="n"/>
      <c r="BA195" s="878" t="n"/>
      <c r="BB195" s="878" t="n"/>
      <c r="BC195" s="878" t="n"/>
      <c r="BD195" s="878" t="n"/>
      <c r="BE195" s="878" t="n"/>
      <c r="BF195" s="878" t="n"/>
      <c r="BG195" s="878" t="n"/>
      <c r="BH195" s="878" t="n"/>
      <c r="BI195" s="878" t="n"/>
      <c r="BJ195" s="878" t="n"/>
      <c r="BK195" s="878" t="n"/>
      <c r="BL195" s="878" t="n"/>
      <c r="BM195" s="878" t="n"/>
      <c r="BN195" s="878" t="n"/>
      <c r="BO195" s="878" t="n"/>
      <c r="BP195" s="878" t="n"/>
      <c r="BQ195" s="878" t="n"/>
      <c r="BR195" s="878" t="n"/>
      <c r="BS195" s="878" t="n"/>
      <c r="BT195" s="878" t="n"/>
      <c r="BU195" s="878" t="n"/>
      <c r="BV195" s="878" t="n"/>
      <c r="BW195" s="878" t="n"/>
      <c r="BX195" s="878" t="n"/>
      <c r="BY195" s="878" t="n"/>
      <c r="BZ195" s="878" t="n"/>
      <c r="CA195" s="878" t="n"/>
      <c r="CB195" s="878" t="n"/>
      <c r="CC195" s="878" t="n"/>
      <c r="CD195" s="878" t="n"/>
      <c r="CE195" s="878" t="n"/>
      <c r="CF195" s="878" t="n"/>
      <c r="CG195" s="878" t="n"/>
      <c r="CH195" s="878" t="n"/>
      <c r="CI195" s="878" t="n"/>
      <c r="CJ195" s="878" t="n"/>
      <c r="CK195" s="878" t="n"/>
      <c r="CL195" s="878" t="n"/>
      <c r="CM195" s="878" t="n"/>
      <c r="CN195" s="878" t="n"/>
      <c r="CO195" s="878" t="n"/>
      <c r="CP195" s="878" t="n"/>
      <c r="CQ195" s="878" t="n"/>
      <c r="CR195" s="878" t="n"/>
      <c r="CS195" s="878" t="n"/>
      <c r="CT195" s="878" t="n"/>
      <c r="CU195" s="878" t="n"/>
      <c r="CV195" s="878" t="n"/>
      <c r="CW195" s="878" t="n"/>
      <c r="CX195" s="878" t="n"/>
      <c r="CY195" s="878" t="n"/>
      <c r="CZ195" s="878" t="n"/>
      <c r="DA195" s="878" t="n"/>
      <c r="DB195" s="878" t="n"/>
      <c r="DC195" s="878" t="n"/>
      <c r="DD195" s="878" t="n"/>
      <c r="DE195" s="878" t="n"/>
      <c r="DF195" s="878" t="n"/>
      <c r="DG195" s="878" t="n"/>
      <c r="DH195" s="878" t="n"/>
      <c r="DI195" s="878" t="n"/>
      <c r="DJ195" s="878" t="n"/>
      <c r="DK195" s="878" t="n"/>
      <c r="DL195" s="878" t="n"/>
      <c r="DM195" s="878" t="n"/>
      <c r="DN195" s="878" t="n"/>
      <c r="DO195" s="878" t="n"/>
      <c r="DP195" s="878" t="n"/>
      <c r="DQ195" s="878" t="n"/>
      <c r="DR195" s="878" t="n"/>
      <c r="DS195" s="878" t="n"/>
      <c r="DT195" s="878" t="n"/>
      <c r="DU195" s="878" t="n"/>
      <c r="DV195" s="878" t="n"/>
      <c r="DW195" s="878" t="n"/>
      <c r="DX195" s="878" t="n"/>
      <c r="DY195" s="878" t="n"/>
      <c r="DZ195" s="878" t="n"/>
      <c r="EA195" s="878" t="n"/>
      <c r="EB195" s="878" t="n"/>
      <c r="EC195" s="878" t="n"/>
      <c r="ED195" s="878" t="n"/>
      <c r="EE195" s="878" t="n"/>
      <c r="EF195" s="878" t="n"/>
      <c r="EG195" s="878" t="n"/>
      <c r="EH195" s="878" t="n"/>
      <c r="EI195" s="878" t="n"/>
      <c r="EJ195" s="878" t="n"/>
      <c r="EK195" s="878" t="n"/>
      <c r="EL195" s="878" t="n"/>
      <c r="EM195" s="878" t="n"/>
      <c r="EN195" s="878" t="n"/>
      <c r="EO195" s="878" t="n"/>
      <c r="EP195" s="878" t="n"/>
      <c r="EQ195" s="878" t="n"/>
      <c r="ER195" s="878" t="n"/>
      <c r="ES195" s="878" t="n"/>
      <c r="ET195" s="878" t="n"/>
      <c r="EU195" s="878" t="n"/>
      <c r="EV195" s="878" t="n"/>
      <c r="EW195" s="878" t="n"/>
      <c r="EX195" s="878" t="n"/>
      <c r="EY195" s="878" t="n"/>
      <c r="EZ195" s="878" t="n"/>
      <c r="FA195" s="878" t="n"/>
      <c r="FB195" s="878" t="n"/>
      <c r="FC195" s="878" t="n"/>
      <c r="FD195" s="878" t="n"/>
      <c r="FE195" s="878" t="n"/>
      <c r="FF195" s="878" t="n"/>
      <c r="FG195" s="878" t="n"/>
      <c r="FH195" s="878" t="n"/>
      <c r="FI195" s="878" t="n"/>
      <c r="FJ195" s="878" t="n"/>
      <c r="FK195" s="878" t="n"/>
      <c r="FL195" s="878" t="n"/>
      <c r="FM195" s="878" t="n"/>
      <c r="FN195" s="878" t="n"/>
      <c r="FO195" s="878" t="n"/>
      <c r="FP195" s="878" t="n"/>
      <c r="FQ195" s="878" t="n"/>
      <c r="FR195" s="878" t="n"/>
      <c r="FS195" s="878" t="n"/>
      <c r="FT195" s="878" t="n"/>
      <c r="FU195" s="878" t="n"/>
      <c r="FV195" s="878" t="n"/>
      <c r="FW195" s="878" t="n"/>
      <c r="FX195" s="878" t="n"/>
      <c r="FY195" s="878" t="n"/>
      <c r="FZ195" s="878" t="n"/>
      <c r="GA195" s="878" t="n"/>
      <c r="GB195" s="878" t="n"/>
      <c r="GC195" s="878" t="n"/>
      <c r="GD195" s="878" t="n"/>
      <c r="GE195" s="878" t="n"/>
      <c r="GF195" s="878" t="n"/>
    </row>
    <row r="196" customFormat="1" s="872">
      <c r="A196" s="57" t="n"/>
      <c r="B196" s="56" t="n"/>
      <c r="C196" s="55">
        <f>E196*$D$5</f>
        <v/>
      </c>
      <c r="D196" s="39" t="n"/>
      <c r="E196" s="55">
        <f>SUM(G196:GF196)</f>
        <v/>
      </c>
      <c r="M196" s="878" t="n"/>
      <c r="N196" s="878" t="n"/>
      <c r="O196" s="878" t="n"/>
      <c r="P196" s="878" t="n"/>
      <c r="Q196" s="878" t="n"/>
      <c r="R196" s="878" t="n"/>
      <c r="S196" s="878" t="n"/>
      <c r="T196" s="878" t="n"/>
      <c r="U196" s="878" t="n"/>
      <c r="V196" s="878" t="n"/>
      <c r="W196" s="878" t="n"/>
      <c r="X196" s="878" t="n"/>
      <c r="Y196" s="878" t="n"/>
      <c r="Z196" s="878" t="n"/>
      <c r="AA196" s="878" t="n"/>
      <c r="AB196" s="878" t="n"/>
      <c r="AC196" s="878" t="n"/>
      <c r="AD196" s="878" t="n"/>
      <c r="AE196" s="878" t="n"/>
      <c r="AF196" s="878" t="n"/>
      <c r="AG196" s="878" t="n"/>
      <c r="AH196" s="878" t="n"/>
      <c r="AI196" s="878" t="n"/>
      <c r="AJ196" s="878" t="n"/>
      <c r="AK196" s="878" t="n"/>
      <c r="AL196" s="878" t="n"/>
      <c r="AM196" s="878" t="n"/>
      <c r="AN196" s="878" t="n"/>
      <c r="AO196" s="878" t="n"/>
      <c r="AP196" s="878" t="n"/>
      <c r="AQ196" s="878" t="n"/>
      <c r="AR196" s="878" t="n"/>
      <c r="AS196" s="878" t="n"/>
      <c r="AT196" s="878" t="n"/>
      <c r="AU196" s="878" t="n"/>
      <c r="AV196" s="878" t="n"/>
      <c r="AW196" s="137" t="n"/>
      <c r="AX196" s="137" t="n"/>
      <c r="AY196" s="137" t="n"/>
      <c r="AZ196" s="137" t="n"/>
      <c r="BA196" s="878" t="n"/>
      <c r="BB196" s="878" t="n"/>
      <c r="BC196" s="878" t="n"/>
      <c r="BD196" s="878" t="n"/>
      <c r="BE196" s="878" t="n"/>
      <c r="BF196" s="878" t="n"/>
      <c r="BG196" s="878" t="n"/>
      <c r="BH196" s="878" t="n"/>
      <c r="BI196" s="878" t="n"/>
      <c r="BJ196" s="878" t="n"/>
      <c r="BK196" s="878" t="n"/>
      <c r="BL196" s="878" t="n"/>
      <c r="BM196" s="878" t="n"/>
      <c r="BN196" s="878" t="n"/>
      <c r="BO196" s="878" t="n"/>
      <c r="BP196" s="878" t="n"/>
      <c r="BQ196" s="878" t="n"/>
      <c r="BR196" s="878" t="n"/>
      <c r="BS196" s="878" t="n"/>
      <c r="BT196" s="878" t="n"/>
      <c r="BU196" s="878" t="n"/>
      <c r="BV196" s="878" t="n"/>
      <c r="BW196" s="878" t="n"/>
      <c r="BX196" s="878" t="n"/>
      <c r="BY196" s="878" t="n"/>
      <c r="BZ196" s="878" t="n"/>
      <c r="CA196" s="878" t="n"/>
      <c r="CB196" s="878" t="n"/>
      <c r="CC196" s="878" t="n"/>
      <c r="CD196" s="878" t="n"/>
      <c r="CE196" s="878" t="n"/>
      <c r="CF196" s="878" t="n"/>
      <c r="CG196" s="878" t="n"/>
      <c r="CH196" s="878" t="n"/>
      <c r="CI196" s="878" t="n"/>
      <c r="CJ196" s="878" t="n"/>
      <c r="CK196" s="878" t="n"/>
      <c r="CL196" s="878" t="n"/>
      <c r="CM196" s="878" t="n"/>
      <c r="CN196" s="878" t="n"/>
      <c r="CO196" s="878" t="n"/>
      <c r="CP196" s="878" t="n"/>
      <c r="CQ196" s="878" t="n"/>
      <c r="CR196" s="878" t="n"/>
      <c r="CS196" s="878" t="n"/>
      <c r="CT196" s="878" t="n"/>
      <c r="CU196" s="878" t="n"/>
      <c r="CV196" s="878" t="n"/>
      <c r="CW196" s="878" t="n"/>
      <c r="CX196" s="878" t="n"/>
      <c r="CY196" s="878" t="n"/>
      <c r="CZ196" s="878" t="n"/>
      <c r="DA196" s="878" t="n"/>
      <c r="DB196" s="878" t="n"/>
      <c r="DC196" s="878" t="n"/>
      <c r="DD196" s="878" t="n"/>
      <c r="DE196" s="878" t="n"/>
      <c r="DF196" s="878" t="n"/>
      <c r="DG196" s="878" t="n"/>
      <c r="DH196" s="878" t="n"/>
      <c r="DI196" s="878" t="n"/>
      <c r="DJ196" s="878" t="n"/>
      <c r="DK196" s="878" t="n"/>
      <c r="DL196" s="878" t="n"/>
      <c r="DM196" s="878" t="n"/>
      <c r="DN196" s="878" t="n"/>
      <c r="DO196" s="878" t="n"/>
      <c r="DP196" s="878" t="n"/>
      <c r="DQ196" s="878" t="n"/>
      <c r="DR196" s="878" t="n"/>
      <c r="DS196" s="878" t="n"/>
      <c r="DT196" s="878" t="n"/>
      <c r="DU196" s="878" t="n"/>
      <c r="DV196" s="878" t="n"/>
      <c r="DW196" s="878" t="n"/>
      <c r="DX196" s="878" t="n"/>
      <c r="DY196" s="878" t="n"/>
      <c r="DZ196" s="878" t="n"/>
      <c r="EA196" s="878" t="n"/>
      <c r="EB196" s="878" t="n"/>
      <c r="EC196" s="878" t="n"/>
      <c r="ED196" s="878" t="n"/>
      <c r="EE196" s="878" t="n"/>
      <c r="EF196" s="878" t="n"/>
      <c r="EG196" s="878" t="n"/>
      <c r="EH196" s="878" t="n"/>
      <c r="EI196" s="878" t="n"/>
      <c r="EJ196" s="878" t="n"/>
      <c r="EK196" s="878" t="n"/>
      <c r="EL196" s="878" t="n"/>
      <c r="EM196" s="878" t="n"/>
      <c r="EN196" s="878" t="n"/>
      <c r="EO196" s="878" t="n"/>
      <c r="EP196" s="878" t="n"/>
      <c r="EQ196" s="878" t="n"/>
      <c r="ER196" s="878" t="n"/>
      <c r="ES196" s="878" t="n"/>
      <c r="ET196" s="878" t="n"/>
      <c r="EU196" s="878" t="n"/>
      <c r="EV196" s="878" t="n"/>
      <c r="EW196" s="878" t="n"/>
      <c r="EX196" s="878" t="n"/>
      <c r="EY196" s="878" t="n"/>
      <c r="EZ196" s="878" t="n"/>
      <c r="FA196" s="878" t="n"/>
      <c r="FB196" s="878" t="n"/>
      <c r="FC196" s="878" t="n"/>
      <c r="FD196" s="878" t="n"/>
      <c r="FE196" s="878" t="n"/>
      <c r="FF196" s="878" t="n"/>
      <c r="FG196" s="878" t="n"/>
      <c r="FH196" s="878" t="n"/>
      <c r="FI196" s="878" t="n"/>
      <c r="FJ196" s="878" t="n"/>
      <c r="FK196" s="878" t="n"/>
      <c r="FL196" s="878" t="n"/>
      <c r="FM196" s="878" t="n"/>
      <c r="FN196" s="878" t="n"/>
      <c r="FO196" s="878" t="n"/>
      <c r="FP196" s="878" t="n"/>
      <c r="FQ196" s="878" t="n"/>
      <c r="FR196" s="878" t="n"/>
      <c r="FS196" s="878" t="n"/>
      <c r="FT196" s="878" t="n"/>
      <c r="FU196" s="878" t="n"/>
      <c r="FV196" s="878" t="n"/>
      <c r="FW196" s="878" t="n"/>
      <c r="FX196" s="878" t="n"/>
      <c r="FY196" s="878" t="n"/>
      <c r="FZ196" s="878" t="n"/>
      <c r="GA196" s="878" t="n"/>
      <c r="GB196" s="878" t="n"/>
      <c r="GC196" s="878" t="n"/>
      <c r="GD196" s="878" t="n"/>
      <c r="GE196" s="878" t="n"/>
      <c r="GF196" s="878" t="n"/>
    </row>
    <row r="197" customFormat="1" s="872">
      <c r="A197" s="57" t="n"/>
      <c r="B197" s="56" t="n"/>
      <c r="C197" s="55">
        <f>E197*$D$5</f>
        <v/>
      </c>
      <c r="D197" s="39" t="n"/>
      <c r="E197" s="55">
        <f>SUM(G197:GF197)</f>
        <v/>
      </c>
      <c r="M197" s="878" t="n"/>
      <c r="N197" s="878" t="n"/>
      <c r="O197" s="878" t="n"/>
      <c r="P197" s="878" t="n"/>
      <c r="Q197" s="878" t="n"/>
      <c r="R197" s="878" t="n"/>
      <c r="S197" s="878" t="n"/>
      <c r="T197" s="878" t="n"/>
      <c r="U197" s="878" t="n"/>
      <c r="V197" s="878" t="n"/>
      <c r="W197" s="878" t="n"/>
      <c r="X197" s="878" t="n"/>
      <c r="Y197" s="878" t="n"/>
      <c r="Z197" s="878" t="n"/>
      <c r="AA197" s="878" t="n"/>
      <c r="AB197" s="878" t="n"/>
      <c r="AC197" s="878" t="n"/>
      <c r="AD197" s="878" t="n"/>
      <c r="AE197" s="878" t="n"/>
      <c r="AF197" s="878" t="n"/>
      <c r="AG197" s="878" t="n"/>
      <c r="AH197" s="878" t="n"/>
      <c r="AI197" s="878" t="n"/>
      <c r="AJ197" s="878" t="n"/>
      <c r="AK197" s="878" t="n"/>
      <c r="AL197" s="878" t="n"/>
      <c r="AM197" s="878" t="n"/>
      <c r="AN197" s="878" t="n"/>
      <c r="AO197" s="878" t="n"/>
      <c r="AP197" s="878" t="n"/>
      <c r="AQ197" s="878" t="n"/>
      <c r="AR197" s="878" t="n"/>
      <c r="AS197" s="878" t="n"/>
      <c r="AT197" s="878" t="n"/>
      <c r="AU197" s="878" t="n"/>
      <c r="AV197" s="878" t="n"/>
      <c r="AW197" s="137" t="n"/>
      <c r="AX197" s="137" t="n"/>
      <c r="AY197" s="137" t="n"/>
      <c r="AZ197" s="137" t="n"/>
      <c r="BA197" s="878" t="n"/>
      <c r="BB197" s="878" t="n"/>
      <c r="BC197" s="878" t="n"/>
      <c r="BD197" s="878" t="n"/>
      <c r="BE197" s="878" t="n"/>
      <c r="BF197" s="878" t="n"/>
      <c r="BG197" s="878" t="n"/>
      <c r="BH197" s="878" t="n"/>
      <c r="BI197" s="878" t="n"/>
      <c r="BJ197" s="878" t="n"/>
      <c r="BK197" s="878" t="n"/>
      <c r="BL197" s="878" t="n"/>
      <c r="BM197" s="878" t="n"/>
      <c r="BN197" s="878" t="n"/>
      <c r="BO197" s="878" t="n"/>
      <c r="BP197" s="878" t="n"/>
      <c r="BQ197" s="878" t="n"/>
      <c r="BR197" s="878" t="n"/>
      <c r="BS197" s="878" t="n"/>
      <c r="BT197" s="878" t="n"/>
      <c r="BU197" s="878" t="n"/>
      <c r="BV197" s="878" t="n"/>
      <c r="BW197" s="878" t="n"/>
      <c r="BX197" s="878" t="n"/>
      <c r="BY197" s="878" t="n"/>
      <c r="BZ197" s="878" t="n"/>
      <c r="CA197" s="878" t="n"/>
      <c r="CB197" s="878" t="n"/>
      <c r="CC197" s="878" t="n"/>
      <c r="CD197" s="878" t="n"/>
      <c r="CE197" s="878" t="n"/>
      <c r="CF197" s="878" t="n"/>
      <c r="CG197" s="878" t="n"/>
      <c r="CH197" s="878" t="n"/>
      <c r="CI197" s="878" t="n"/>
      <c r="CJ197" s="878" t="n"/>
      <c r="CK197" s="878" t="n"/>
      <c r="CL197" s="878" t="n"/>
      <c r="CM197" s="878" t="n"/>
      <c r="CN197" s="878" t="n"/>
      <c r="CO197" s="878" t="n"/>
      <c r="CP197" s="878" t="n"/>
      <c r="CQ197" s="878" t="n"/>
      <c r="CR197" s="878" t="n"/>
      <c r="CS197" s="878" t="n"/>
      <c r="CT197" s="878" t="n"/>
      <c r="CU197" s="878" t="n"/>
      <c r="CV197" s="878" t="n"/>
      <c r="CW197" s="878" t="n"/>
      <c r="CX197" s="878" t="n"/>
      <c r="CY197" s="878" t="n"/>
      <c r="CZ197" s="878" t="n"/>
      <c r="DA197" s="878" t="n"/>
      <c r="DB197" s="878" t="n"/>
      <c r="DC197" s="878" t="n"/>
      <c r="DD197" s="878" t="n"/>
      <c r="DE197" s="878" t="n"/>
      <c r="DF197" s="878" t="n"/>
      <c r="DG197" s="878" t="n"/>
      <c r="DH197" s="878" t="n"/>
      <c r="DI197" s="878" t="n"/>
      <c r="DJ197" s="878" t="n"/>
      <c r="DK197" s="878" t="n"/>
      <c r="DL197" s="878" t="n"/>
      <c r="DM197" s="878" t="n"/>
      <c r="DN197" s="878" t="n"/>
      <c r="DO197" s="878" t="n"/>
      <c r="DP197" s="878" t="n"/>
      <c r="DQ197" s="878" t="n"/>
      <c r="DR197" s="878" t="n"/>
      <c r="DS197" s="878" t="n"/>
      <c r="DT197" s="878" t="n"/>
      <c r="DU197" s="878" t="n"/>
      <c r="DV197" s="878" t="n"/>
      <c r="DW197" s="878" t="n"/>
      <c r="DX197" s="878" t="n"/>
      <c r="DY197" s="878" t="n"/>
      <c r="DZ197" s="878" t="n"/>
      <c r="EA197" s="878" t="n"/>
      <c r="EB197" s="878" t="n"/>
      <c r="EC197" s="878" t="n"/>
      <c r="ED197" s="878" t="n"/>
      <c r="EE197" s="878" t="n"/>
      <c r="EF197" s="878" t="n"/>
      <c r="EG197" s="878" t="n"/>
      <c r="EH197" s="878" t="n"/>
      <c r="EI197" s="878" t="n"/>
      <c r="EJ197" s="878" t="n"/>
      <c r="EK197" s="878" t="n"/>
      <c r="EL197" s="878" t="n"/>
      <c r="EM197" s="878" t="n"/>
      <c r="EN197" s="878" t="n"/>
      <c r="EO197" s="878" t="n"/>
      <c r="EP197" s="878" t="n"/>
      <c r="EQ197" s="878" t="n"/>
      <c r="ER197" s="878" t="n"/>
      <c r="ES197" s="878" t="n"/>
      <c r="ET197" s="878" t="n"/>
      <c r="EU197" s="878" t="n"/>
      <c r="EV197" s="878" t="n"/>
      <c r="EW197" s="878" t="n"/>
      <c r="EX197" s="878" t="n"/>
      <c r="EY197" s="878" t="n"/>
      <c r="EZ197" s="878" t="n"/>
      <c r="FA197" s="878" t="n"/>
      <c r="FB197" s="878" t="n"/>
      <c r="FC197" s="878" t="n"/>
      <c r="FD197" s="878" t="n"/>
      <c r="FE197" s="878" t="n"/>
      <c r="FF197" s="878" t="n"/>
      <c r="FG197" s="878" t="n"/>
      <c r="FH197" s="878" t="n"/>
      <c r="FI197" s="878" t="n"/>
      <c r="FJ197" s="878" t="n"/>
      <c r="FK197" s="878" t="n"/>
      <c r="FL197" s="878" t="n"/>
      <c r="FM197" s="878" t="n"/>
      <c r="FN197" s="878" t="n"/>
      <c r="FO197" s="878" t="n"/>
      <c r="FP197" s="878" t="n"/>
      <c r="FQ197" s="878" t="n"/>
      <c r="FR197" s="878" t="n"/>
      <c r="FS197" s="878" t="n"/>
      <c r="FT197" s="878" t="n"/>
      <c r="FU197" s="878" t="n"/>
      <c r="FV197" s="878" t="n"/>
      <c r="FW197" s="878" t="n"/>
      <c r="FX197" s="878" t="n"/>
      <c r="FY197" s="878" t="n"/>
      <c r="FZ197" s="878" t="n"/>
      <c r="GA197" s="878" t="n"/>
      <c r="GB197" s="878" t="n"/>
      <c r="GC197" s="878" t="n"/>
      <c r="GD197" s="878" t="n"/>
      <c r="GE197" s="878" t="n"/>
      <c r="GF197" s="878" t="n"/>
    </row>
    <row r="198" customFormat="1" s="872">
      <c r="A198" s="57" t="n"/>
      <c r="B198" s="56" t="n"/>
      <c r="C198" s="55">
        <f>E198*$D$5</f>
        <v/>
      </c>
      <c r="D198" s="39" t="n"/>
      <c r="E198" s="55">
        <f>SUM(G198:GF198)</f>
        <v/>
      </c>
      <c r="M198" s="878" t="n"/>
      <c r="N198" s="878" t="n"/>
      <c r="O198" s="878" t="n"/>
      <c r="P198" s="878" t="n"/>
      <c r="Q198" s="878" t="n"/>
      <c r="R198" s="878" t="n"/>
      <c r="S198" s="878" t="n"/>
      <c r="T198" s="878" t="n"/>
      <c r="U198" s="878" t="n"/>
      <c r="V198" s="878" t="n"/>
      <c r="W198" s="878" t="n"/>
      <c r="X198" s="878" t="n"/>
      <c r="Y198" s="878" t="n"/>
      <c r="Z198" s="878" t="n"/>
      <c r="AA198" s="878" t="n"/>
      <c r="AB198" s="878" t="n"/>
      <c r="AC198" s="878" t="n"/>
      <c r="AD198" s="878" t="n"/>
      <c r="AE198" s="878" t="n"/>
      <c r="AF198" s="878" t="n"/>
      <c r="AG198" s="878" t="n"/>
      <c r="AH198" s="878" t="n"/>
      <c r="AI198" s="878" t="n"/>
      <c r="AJ198" s="878" t="n"/>
      <c r="AK198" s="878" t="n"/>
      <c r="AL198" s="878" t="n"/>
      <c r="AM198" s="878" t="n"/>
      <c r="AN198" s="878" t="n"/>
      <c r="AO198" s="878" t="n"/>
      <c r="AP198" s="878" t="n"/>
      <c r="AQ198" s="878" t="n"/>
      <c r="AR198" s="878" t="n"/>
      <c r="AS198" s="878" t="n"/>
      <c r="AT198" s="878" t="n"/>
      <c r="AU198" s="878" t="n"/>
      <c r="AV198" s="878" t="n"/>
      <c r="AW198" s="137" t="n"/>
      <c r="AX198" s="137" t="n"/>
      <c r="AY198" s="137" t="n"/>
      <c r="AZ198" s="137" t="n"/>
      <c r="BA198" s="878" t="n"/>
      <c r="BB198" s="878" t="n"/>
      <c r="BC198" s="878" t="n"/>
      <c r="BD198" s="878" t="n"/>
      <c r="BE198" s="878" t="n"/>
      <c r="BF198" s="878" t="n"/>
      <c r="BG198" s="878" t="n"/>
      <c r="BH198" s="878" t="n"/>
      <c r="BI198" s="878" t="n"/>
      <c r="BJ198" s="878" t="n"/>
      <c r="BK198" s="878" t="n"/>
      <c r="BL198" s="878" t="n"/>
      <c r="BM198" s="878" t="n"/>
      <c r="BN198" s="878" t="n"/>
      <c r="BO198" s="878" t="n"/>
      <c r="BP198" s="878" t="n"/>
      <c r="BQ198" s="878" t="n"/>
      <c r="BR198" s="878" t="n"/>
      <c r="BS198" s="878" t="n"/>
      <c r="BT198" s="878" t="n"/>
      <c r="BU198" s="878" t="n"/>
      <c r="BV198" s="878" t="n"/>
      <c r="BW198" s="878" t="n"/>
      <c r="BX198" s="878" t="n"/>
      <c r="BY198" s="878" t="n"/>
      <c r="BZ198" s="878" t="n"/>
      <c r="CA198" s="878" t="n"/>
      <c r="CB198" s="878" t="n"/>
      <c r="CC198" s="878" t="n"/>
      <c r="CD198" s="878" t="n"/>
      <c r="CE198" s="878" t="n"/>
      <c r="CF198" s="878" t="n"/>
      <c r="CG198" s="878" t="n"/>
      <c r="CH198" s="878" t="n"/>
      <c r="CI198" s="878" t="n"/>
      <c r="CJ198" s="878" t="n"/>
      <c r="CK198" s="878" t="n"/>
      <c r="CL198" s="878" t="n"/>
      <c r="CM198" s="878" t="n"/>
      <c r="CN198" s="878" t="n"/>
      <c r="CO198" s="878" t="n"/>
      <c r="CP198" s="878" t="n"/>
      <c r="CQ198" s="878" t="n"/>
      <c r="CR198" s="878" t="n"/>
      <c r="CS198" s="878" t="n"/>
      <c r="CT198" s="878" t="n"/>
      <c r="CU198" s="878" t="n"/>
      <c r="CV198" s="878" t="n"/>
      <c r="CW198" s="878" t="n"/>
      <c r="CX198" s="878" t="n"/>
      <c r="CY198" s="878" t="n"/>
      <c r="CZ198" s="878" t="n"/>
      <c r="DA198" s="878" t="n"/>
      <c r="DB198" s="878" t="n"/>
      <c r="DC198" s="878" t="n"/>
      <c r="DD198" s="878" t="n"/>
      <c r="DE198" s="878" t="n"/>
      <c r="DF198" s="878" t="n"/>
      <c r="DG198" s="878" t="n"/>
      <c r="DH198" s="878" t="n"/>
      <c r="DI198" s="878" t="n"/>
      <c r="DJ198" s="878" t="n"/>
      <c r="DK198" s="878" t="n"/>
      <c r="DL198" s="878" t="n"/>
      <c r="DM198" s="878" t="n"/>
      <c r="DN198" s="878" t="n"/>
      <c r="DO198" s="878" t="n"/>
      <c r="DP198" s="878" t="n"/>
      <c r="DQ198" s="878" t="n"/>
      <c r="DR198" s="878" t="n"/>
      <c r="DS198" s="878" t="n"/>
      <c r="DT198" s="878" t="n"/>
      <c r="DU198" s="878" t="n"/>
      <c r="DV198" s="878" t="n"/>
      <c r="DW198" s="878" t="n"/>
      <c r="DX198" s="878" t="n"/>
      <c r="DY198" s="878" t="n"/>
      <c r="DZ198" s="878" t="n"/>
      <c r="EA198" s="878" t="n"/>
      <c r="EB198" s="878" t="n"/>
      <c r="EC198" s="878" t="n"/>
      <c r="ED198" s="878" t="n"/>
      <c r="EE198" s="878" t="n"/>
      <c r="EF198" s="878" t="n"/>
      <c r="EG198" s="878" t="n"/>
      <c r="EH198" s="878" t="n"/>
      <c r="EI198" s="878" t="n"/>
      <c r="EJ198" s="878" t="n"/>
      <c r="EK198" s="878" t="n"/>
      <c r="EL198" s="878" t="n"/>
      <c r="EM198" s="878" t="n"/>
      <c r="EN198" s="878" t="n"/>
      <c r="EO198" s="878" t="n"/>
      <c r="EP198" s="878" t="n"/>
      <c r="EQ198" s="878" t="n"/>
      <c r="ER198" s="878" t="n"/>
      <c r="ES198" s="878" t="n"/>
      <c r="ET198" s="878" t="n"/>
      <c r="EU198" s="878" t="n"/>
      <c r="EV198" s="878" t="n"/>
      <c r="EW198" s="878" t="n"/>
      <c r="EX198" s="878" t="n"/>
      <c r="EY198" s="878" t="n"/>
      <c r="EZ198" s="878" t="n"/>
      <c r="FA198" s="878" t="n"/>
      <c r="FB198" s="878" t="n"/>
      <c r="FC198" s="878" t="n"/>
      <c r="FD198" s="878" t="n"/>
      <c r="FE198" s="878" t="n"/>
      <c r="FF198" s="878" t="n"/>
      <c r="FG198" s="878" t="n"/>
      <c r="FH198" s="878" t="n"/>
      <c r="FI198" s="878" t="n"/>
      <c r="FJ198" s="878" t="n"/>
      <c r="FK198" s="878" t="n"/>
      <c r="FL198" s="878" t="n"/>
      <c r="FM198" s="878" t="n"/>
      <c r="FN198" s="878" t="n"/>
      <c r="FO198" s="878" t="n"/>
      <c r="FP198" s="878" t="n"/>
      <c r="FQ198" s="878" t="n"/>
      <c r="FR198" s="878" t="n"/>
      <c r="FS198" s="878" t="n"/>
      <c r="FT198" s="878" t="n"/>
      <c r="FU198" s="878" t="n"/>
      <c r="FV198" s="878" t="n"/>
      <c r="FW198" s="878" t="n"/>
      <c r="FX198" s="878" t="n"/>
      <c r="FY198" s="878" t="n"/>
      <c r="FZ198" s="878" t="n"/>
      <c r="GA198" s="878" t="n"/>
      <c r="GB198" s="878" t="n"/>
      <c r="GC198" s="878" t="n"/>
      <c r="GD198" s="878" t="n"/>
      <c r="GE198" s="878" t="n"/>
      <c r="GF198" s="878" t="n"/>
    </row>
    <row r="199" customFormat="1" s="872">
      <c r="A199" s="57" t="n"/>
      <c r="B199" s="56" t="n"/>
      <c r="C199" s="55">
        <f>E199*$D$5</f>
        <v/>
      </c>
      <c r="D199" s="39" t="n"/>
      <c r="E199" s="55">
        <f>SUM(G199:GF199)</f>
        <v/>
      </c>
      <c r="M199" s="878" t="n"/>
      <c r="N199" s="878" t="n"/>
      <c r="O199" s="878" t="n"/>
      <c r="P199" s="878" t="n"/>
      <c r="Q199" s="878" t="n"/>
      <c r="R199" s="878" t="n"/>
      <c r="S199" s="878" t="n"/>
      <c r="T199" s="878" t="n"/>
      <c r="U199" s="878" t="n"/>
      <c r="V199" s="878" t="n"/>
      <c r="W199" s="878" t="n"/>
      <c r="X199" s="878" t="n"/>
      <c r="Y199" s="878" t="n"/>
      <c r="Z199" s="878" t="n"/>
      <c r="AA199" s="878" t="n"/>
      <c r="AB199" s="878" t="n"/>
      <c r="AC199" s="878" t="n"/>
      <c r="AD199" s="878" t="n"/>
      <c r="AE199" s="878" t="n"/>
      <c r="AF199" s="878" t="n"/>
      <c r="AG199" s="878" t="n"/>
      <c r="AH199" s="878" t="n"/>
      <c r="AI199" s="878" t="n"/>
      <c r="AJ199" s="878" t="n"/>
      <c r="AK199" s="878" t="n"/>
      <c r="AL199" s="878" t="n"/>
      <c r="AM199" s="878" t="n"/>
      <c r="AN199" s="878" t="n"/>
      <c r="AO199" s="878" t="n"/>
      <c r="AP199" s="878" t="n"/>
      <c r="AQ199" s="878" t="n"/>
      <c r="AR199" s="878" t="n"/>
      <c r="AS199" s="878" t="n"/>
      <c r="AT199" s="878" t="n"/>
      <c r="AU199" s="878" t="n"/>
      <c r="AV199" s="878" t="n"/>
      <c r="AW199" s="137" t="n"/>
      <c r="AX199" s="137" t="n"/>
      <c r="AY199" s="137" t="n"/>
      <c r="AZ199" s="137" t="n"/>
      <c r="BA199" s="878" t="n"/>
      <c r="BB199" s="878" t="n"/>
      <c r="BC199" s="878" t="n"/>
      <c r="BD199" s="878" t="n"/>
      <c r="BE199" s="878" t="n"/>
      <c r="BF199" s="878" t="n"/>
      <c r="BG199" s="878" t="n"/>
      <c r="BH199" s="878" t="n"/>
      <c r="BI199" s="878" t="n"/>
      <c r="BJ199" s="878" t="n"/>
      <c r="BK199" s="878" t="n"/>
      <c r="BL199" s="878" t="n"/>
      <c r="BM199" s="878" t="n"/>
      <c r="BN199" s="878" t="n"/>
      <c r="BO199" s="878" t="n"/>
      <c r="BP199" s="878" t="n"/>
      <c r="BQ199" s="878" t="n"/>
      <c r="BR199" s="878" t="n"/>
      <c r="BS199" s="878" t="n"/>
      <c r="BT199" s="878" t="n"/>
      <c r="BU199" s="878" t="n"/>
      <c r="BV199" s="878" t="n"/>
      <c r="BW199" s="878" t="n"/>
      <c r="BX199" s="878" t="n"/>
      <c r="BY199" s="878" t="n"/>
      <c r="BZ199" s="878" t="n"/>
      <c r="CA199" s="878" t="n"/>
      <c r="CB199" s="878" t="n"/>
      <c r="CC199" s="878" t="n"/>
      <c r="CD199" s="878" t="n"/>
      <c r="CE199" s="878" t="n"/>
      <c r="CF199" s="878" t="n"/>
      <c r="CG199" s="878" t="n"/>
      <c r="CH199" s="878" t="n"/>
      <c r="CI199" s="878" t="n"/>
      <c r="CJ199" s="878" t="n"/>
      <c r="CK199" s="878" t="n"/>
      <c r="CL199" s="878" t="n"/>
      <c r="CM199" s="878" t="n"/>
      <c r="CN199" s="878" t="n"/>
      <c r="CO199" s="878" t="n"/>
      <c r="CP199" s="878" t="n"/>
      <c r="CQ199" s="878" t="n"/>
      <c r="CR199" s="878" t="n"/>
      <c r="CS199" s="878" t="n"/>
      <c r="CT199" s="878" t="n"/>
      <c r="CU199" s="878" t="n"/>
      <c r="CV199" s="878" t="n"/>
      <c r="CW199" s="878" t="n"/>
      <c r="CX199" s="878" t="n"/>
      <c r="CY199" s="878" t="n"/>
      <c r="CZ199" s="878" t="n"/>
      <c r="DA199" s="878" t="n"/>
      <c r="DB199" s="878" t="n"/>
      <c r="DC199" s="878" t="n"/>
      <c r="DD199" s="878" t="n"/>
      <c r="DE199" s="878" t="n"/>
      <c r="DF199" s="878" t="n"/>
      <c r="DG199" s="878" t="n"/>
      <c r="DH199" s="878" t="n"/>
      <c r="DI199" s="878" t="n"/>
      <c r="DJ199" s="878" t="n"/>
      <c r="DK199" s="878" t="n"/>
      <c r="DL199" s="878" t="n"/>
      <c r="DM199" s="878" t="n"/>
      <c r="DN199" s="878" t="n"/>
      <c r="DO199" s="878" t="n"/>
      <c r="DP199" s="878" t="n"/>
      <c r="DQ199" s="878" t="n"/>
      <c r="DR199" s="878" t="n"/>
      <c r="DS199" s="878" t="n"/>
      <c r="DT199" s="878" t="n"/>
      <c r="DU199" s="878" t="n"/>
      <c r="DV199" s="878" t="n"/>
      <c r="DW199" s="878" t="n"/>
      <c r="DX199" s="878" t="n"/>
      <c r="DY199" s="878" t="n"/>
      <c r="DZ199" s="878" t="n"/>
      <c r="EA199" s="878" t="n"/>
      <c r="EB199" s="878" t="n"/>
      <c r="EC199" s="878" t="n"/>
      <c r="ED199" s="878" t="n"/>
      <c r="EE199" s="878" t="n"/>
      <c r="EF199" s="878" t="n"/>
      <c r="EG199" s="878" t="n"/>
      <c r="EH199" s="878" t="n"/>
      <c r="EI199" s="878" t="n"/>
      <c r="EJ199" s="878" t="n"/>
      <c r="EK199" s="878" t="n"/>
      <c r="EL199" s="878" t="n"/>
      <c r="EM199" s="878" t="n"/>
      <c r="EN199" s="878" t="n"/>
      <c r="EO199" s="878" t="n"/>
      <c r="EP199" s="878" t="n"/>
      <c r="EQ199" s="878" t="n"/>
      <c r="ER199" s="878" t="n"/>
      <c r="ES199" s="878" t="n"/>
      <c r="ET199" s="878" t="n"/>
      <c r="EU199" s="878" t="n"/>
      <c r="EV199" s="878" t="n"/>
      <c r="EW199" s="878" t="n"/>
      <c r="EX199" s="878" t="n"/>
      <c r="EY199" s="878" t="n"/>
      <c r="EZ199" s="878" t="n"/>
      <c r="FA199" s="878" t="n"/>
      <c r="FB199" s="878" t="n"/>
      <c r="FC199" s="878" t="n"/>
      <c r="FD199" s="878" t="n"/>
      <c r="FE199" s="878" t="n"/>
      <c r="FF199" s="878" t="n"/>
      <c r="FG199" s="878" t="n"/>
      <c r="FH199" s="878" t="n"/>
      <c r="FI199" s="878" t="n"/>
      <c r="FJ199" s="878" t="n"/>
      <c r="FK199" s="878" t="n"/>
      <c r="FL199" s="878" t="n"/>
      <c r="FM199" s="878" t="n"/>
      <c r="FN199" s="878" t="n"/>
      <c r="FO199" s="878" t="n"/>
      <c r="FP199" s="878" t="n"/>
      <c r="FQ199" s="878" t="n"/>
      <c r="FR199" s="878" t="n"/>
      <c r="FS199" s="878" t="n"/>
      <c r="FT199" s="878" t="n"/>
      <c r="FU199" s="878" t="n"/>
      <c r="FV199" s="878" t="n"/>
      <c r="FW199" s="878" t="n"/>
      <c r="FX199" s="878" t="n"/>
      <c r="FY199" s="878" t="n"/>
      <c r="FZ199" s="878" t="n"/>
      <c r="GA199" s="878" t="n"/>
      <c r="GB199" s="878" t="n"/>
      <c r="GC199" s="878" t="n"/>
      <c r="GD199" s="878" t="n"/>
      <c r="GE199" s="878" t="n"/>
      <c r="GF199" s="878" t="n"/>
    </row>
    <row r="200" customFormat="1" s="872">
      <c r="A200" s="57" t="n"/>
      <c r="B200" s="56" t="n"/>
      <c r="C200" s="55">
        <f>E200*$D$5</f>
        <v/>
      </c>
      <c r="D200" s="39" t="n"/>
      <c r="E200" s="55">
        <f>SUM(G200:GF200)</f>
        <v/>
      </c>
      <c r="M200" s="878" t="n"/>
      <c r="N200" s="878" t="n"/>
      <c r="O200" s="878" t="n"/>
      <c r="P200" s="878" t="n"/>
      <c r="Q200" s="878" t="n"/>
      <c r="R200" s="878" t="n"/>
      <c r="S200" s="878" t="n"/>
      <c r="T200" s="878" t="n"/>
      <c r="U200" s="878" t="n"/>
      <c r="V200" s="878" t="n"/>
      <c r="W200" s="878" t="n"/>
      <c r="X200" s="878" t="n"/>
      <c r="Y200" s="878" t="n"/>
      <c r="Z200" s="878" t="n"/>
      <c r="AA200" s="878" t="n"/>
      <c r="AB200" s="878" t="n"/>
      <c r="AC200" s="878" t="n"/>
      <c r="AD200" s="878" t="n"/>
      <c r="AE200" s="878" t="n"/>
      <c r="AF200" s="878" t="n"/>
      <c r="AG200" s="878" t="n"/>
      <c r="AH200" s="878" t="n"/>
      <c r="AI200" s="878" t="n"/>
      <c r="AJ200" s="878" t="n"/>
      <c r="AK200" s="878" t="n"/>
      <c r="AL200" s="878" t="n"/>
      <c r="AM200" s="878" t="n"/>
      <c r="AN200" s="878" t="n"/>
      <c r="AO200" s="878" t="n"/>
      <c r="AP200" s="878" t="n"/>
      <c r="AQ200" s="878" t="n"/>
      <c r="AR200" s="878" t="n"/>
      <c r="AS200" s="878" t="n"/>
      <c r="AT200" s="878" t="n"/>
      <c r="AU200" s="878" t="n"/>
      <c r="AV200" s="878" t="n"/>
      <c r="AW200" s="137" t="n"/>
      <c r="AX200" s="137" t="n"/>
      <c r="AY200" s="137" t="n"/>
      <c r="AZ200" s="137" t="n"/>
      <c r="BA200" s="878" t="n"/>
      <c r="BB200" s="878" t="n"/>
      <c r="BC200" s="878" t="n"/>
      <c r="BD200" s="878" t="n"/>
      <c r="BE200" s="878" t="n"/>
      <c r="BF200" s="878" t="n"/>
      <c r="BG200" s="878" t="n"/>
      <c r="BH200" s="878" t="n"/>
      <c r="BI200" s="878" t="n"/>
      <c r="BJ200" s="878" t="n"/>
      <c r="BK200" s="878" t="n"/>
      <c r="BL200" s="878" t="n"/>
      <c r="BM200" s="878" t="n"/>
      <c r="BN200" s="878" t="n"/>
      <c r="BO200" s="878" t="n"/>
      <c r="BP200" s="878" t="n"/>
      <c r="BQ200" s="878" t="n"/>
      <c r="BR200" s="878" t="n"/>
      <c r="BS200" s="878" t="n"/>
      <c r="BT200" s="878" t="n"/>
      <c r="BU200" s="878" t="n"/>
      <c r="BV200" s="878" t="n"/>
      <c r="BW200" s="878" t="n"/>
      <c r="BX200" s="878" t="n"/>
      <c r="BY200" s="878" t="n"/>
      <c r="BZ200" s="878" t="n"/>
      <c r="CA200" s="878" t="n"/>
      <c r="CB200" s="878" t="n"/>
      <c r="CC200" s="878" t="n"/>
      <c r="CD200" s="878" t="n"/>
      <c r="CE200" s="878" t="n"/>
      <c r="CF200" s="878" t="n"/>
      <c r="CG200" s="878" t="n"/>
      <c r="CH200" s="878" t="n"/>
      <c r="CI200" s="878" t="n"/>
      <c r="CJ200" s="878" t="n"/>
      <c r="CK200" s="878" t="n"/>
      <c r="CL200" s="878" t="n"/>
      <c r="CM200" s="878" t="n"/>
      <c r="CN200" s="878" t="n"/>
      <c r="CO200" s="878" t="n"/>
      <c r="CP200" s="878" t="n"/>
      <c r="CQ200" s="878" t="n"/>
      <c r="CR200" s="878" t="n"/>
      <c r="CS200" s="878" t="n"/>
      <c r="CT200" s="878" t="n"/>
      <c r="CU200" s="878" t="n"/>
      <c r="CV200" s="878" t="n"/>
      <c r="CW200" s="878" t="n"/>
      <c r="CX200" s="878" t="n"/>
      <c r="CY200" s="878" t="n"/>
      <c r="CZ200" s="878" t="n"/>
      <c r="DA200" s="878" t="n"/>
      <c r="DB200" s="878" t="n"/>
      <c r="DC200" s="878" t="n"/>
      <c r="DD200" s="878" t="n"/>
      <c r="DE200" s="878" t="n"/>
      <c r="DF200" s="878" t="n"/>
      <c r="DG200" s="878" t="n"/>
      <c r="DH200" s="878" t="n"/>
      <c r="DI200" s="878" t="n"/>
      <c r="DJ200" s="878" t="n"/>
      <c r="DK200" s="878" t="n"/>
      <c r="DL200" s="878" t="n"/>
      <c r="DM200" s="878" t="n"/>
      <c r="DN200" s="878" t="n"/>
      <c r="DO200" s="878" t="n"/>
      <c r="DP200" s="878" t="n"/>
      <c r="DQ200" s="878" t="n"/>
      <c r="DR200" s="878" t="n"/>
      <c r="DS200" s="878" t="n"/>
      <c r="DT200" s="878" t="n"/>
      <c r="DU200" s="878" t="n"/>
      <c r="DV200" s="878" t="n"/>
      <c r="DW200" s="878" t="n"/>
      <c r="DX200" s="878" t="n"/>
      <c r="DY200" s="878" t="n"/>
      <c r="DZ200" s="878" t="n"/>
      <c r="EA200" s="878" t="n"/>
      <c r="EB200" s="878" t="n"/>
      <c r="EC200" s="878" t="n"/>
      <c r="ED200" s="878" t="n"/>
      <c r="EE200" s="878" t="n"/>
      <c r="EF200" s="878" t="n"/>
      <c r="EG200" s="878" t="n"/>
      <c r="EH200" s="878" t="n"/>
      <c r="EI200" s="878" t="n"/>
      <c r="EJ200" s="878" t="n"/>
      <c r="EK200" s="878" t="n"/>
      <c r="EL200" s="878" t="n"/>
      <c r="EM200" s="878" t="n"/>
      <c r="EN200" s="878" t="n"/>
      <c r="EO200" s="878" t="n"/>
      <c r="EP200" s="878" t="n"/>
      <c r="EQ200" s="878" t="n"/>
      <c r="ER200" s="878" t="n"/>
      <c r="ES200" s="878" t="n"/>
      <c r="ET200" s="878" t="n"/>
      <c r="EU200" s="878" t="n"/>
      <c r="EV200" s="878" t="n"/>
      <c r="EW200" s="878" t="n"/>
      <c r="EX200" s="878" t="n"/>
      <c r="EY200" s="878" t="n"/>
      <c r="EZ200" s="878" t="n"/>
      <c r="FA200" s="878" t="n"/>
      <c r="FB200" s="878" t="n"/>
      <c r="FC200" s="878" t="n"/>
      <c r="FD200" s="878" t="n"/>
      <c r="FE200" s="878" t="n"/>
      <c r="FF200" s="878" t="n"/>
      <c r="FG200" s="878" t="n"/>
      <c r="FH200" s="878" t="n"/>
      <c r="FI200" s="878" t="n"/>
      <c r="FJ200" s="878" t="n"/>
      <c r="FK200" s="878" t="n"/>
      <c r="FL200" s="878" t="n"/>
      <c r="FM200" s="878" t="n"/>
      <c r="FN200" s="878" t="n"/>
      <c r="FO200" s="878" t="n"/>
      <c r="FP200" s="878" t="n"/>
      <c r="FQ200" s="878" t="n"/>
      <c r="FR200" s="878" t="n"/>
      <c r="FS200" s="878" t="n"/>
      <c r="FT200" s="878" t="n"/>
      <c r="FU200" s="878" t="n"/>
      <c r="FV200" s="878" t="n"/>
      <c r="FW200" s="878" t="n"/>
      <c r="FX200" s="878" t="n"/>
      <c r="FY200" s="878" t="n"/>
      <c r="FZ200" s="878" t="n"/>
      <c r="GA200" s="878" t="n"/>
      <c r="GB200" s="878" t="n"/>
      <c r="GC200" s="878" t="n"/>
      <c r="GD200" s="878" t="n"/>
      <c r="GE200" s="878" t="n"/>
      <c r="GF200" s="878" t="n"/>
    </row>
    <row r="201" customFormat="1" s="872">
      <c r="A201" s="57" t="n"/>
      <c r="B201" s="56" t="n"/>
      <c r="C201" s="55">
        <f>E201*$D$5</f>
        <v/>
      </c>
      <c r="D201" s="39" t="n"/>
      <c r="E201" s="55">
        <f>SUM(G201:GF201)</f>
        <v/>
      </c>
      <c r="M201" s="878" t="n"/>
      <c r="N201" s="878" t="n"/>
      <c r="O201" s="878" t="n"/>
      <c r="P201" s="878" t="n"/>
      <c r="Q201" s="878" t="n"/>
      <c r="R201" s="878" t="n"/>
      <c r="S201" s="878" t="n"/>
      <c r="T201" s="878" t="n"/>
      <c r="U201" s="878" t="n"/>
      <c r="V201" s="878" t="n"/>
      <c r="W201" s="878" t="n"/>
      <c r="X201" s="878" t="n"/>
      <c r="Y201" s="878" t="n"/>
      <c r="Z201" s="878" t="n"/>
      <c r="AA201" s="878" t="n"/>
      <c r="AB201" s="878" t="n"/>
      <c r="AC201" s="878" t="n"/>
      <c r="AD201" s="878" t="n"/>
      <c r="AE201" s="878" t="n"/>
      <c r="AF201" s="878" t="n"/>
      <c r="AG201" s="878" t="n"/>
      <c r="AH201" s="878" t="n"/>
      <c r="AI201" s="878" t="n"/>
      <c r="AJ201" s="878" t="n"/>
      <c r="AK201" s="878" t="n"/>
      <c r="AL201" s="878" t="n"/>
      <c r="AM201" s="878" t="n"/>
      <c r="AN201" s="878" t="n"/>
      <c r="AO201" s="878" t="n"/>
      <c r="AP201" s="878" t="n"/>
      <c r="AQ201" s="878" t="n"/>
      <c r="AR201" s="878" t="n"/>
      <c r="AS201" s="878" t="n"/>
      <c r="AT201" s="878" t="n"/>
      <c r="AU201" s="878" t="n"/>
      <c r="AV201" s="144" t="n"/>
      <c r="AW201" s="137" t="n"/>
      <c r="AX201" s="137" t="n"/>
      <c r="AY201" s="137" t="n"/>
      <c r="AZ201" s="137" t="n"/>
      <c r="BA201" s="878" t="n"/>
      <c r="BB201" s="878" t="n"/>
      <c r="BC201" s="878" t="n"/>
      <c r="BD201" s="878" t="n"/>
      <c r="BE201" s="878" t="n"/>
      <c r="BF201" s="878" t="n"/>
      <c r="BG201" s="878" t="n"/>
      <c r="BH201" s="878" t="n"/>
      <c r="BI201" s="878" t="n"/>
      <c r="BJ201" s="878" t="n"/>
      <c r="BK201" s="878" t="n"/>
      <c r="BL201" s="878" t="n"/>
      <c r="BM201" s="878" t="n"/>
      <c r="BN201" s="878" t="n"/>
      <c r="BO201" s="878" t="n"/>
      <c r="BP201" s="878" t="n"/>
      <c r="BQ201" s="878" t="n"/>
      <c r="BR201" s="878" t="n"/>
      <c r="BS201" s="878" t="n"/>
      <c r="BT201" s="878" t="n"/>
      <c r="BU201" s="878" t="n"/>
      <c r="BV201" s="878" t="n"/>
      <c r="BW201" s="878" t="n"/>
      <c r="BX201" s="878" t="n"/>
      <c r="BY201" s="878" t="n"/>
      <c r="BZ201" s="878" t="n"/>
      <c r="CA201" s="878" t="n"/>
      <c r="CB201" s="878" t="n"/>
      <c r="CC201" s="878" t="n"/>
      <c r="CD201" s="878" t="n"/>
      <c r="CE201" s="878" t="n"/>
      <c r="CF201" s="878" t="n"/>
      <c r="CG201" s="878" t="n"/>
      <c r="CH201" s="878" t="n"/>
      <c r="CI201" s="878" t="n"/>
      <c r="CJ201" s="878" t="n"/>
      <c r="CK201" s="878" t="n"/>
      <c r="CL201" s="878" t="n"/>
      <c r="CM201" s="878" t="n"/>
      <c r="CN201" s="878" t="n"/>
      <c r="CO201" s="878" t="n"/>
      <c r="CP201" s="878" t="n"/>
      <c r="CQ201" s="878" t="n"/>
      <c r="CR201" s="878" t="n"/>
      <c r="CS201" s="878" t="n"/>
      <c r="CT201" s="878" t="n"/>
      <c r="CU201" s="878" t="n"/>
      <c r="CV201" s="878" t="n"/>
      <c r="CW201" s="878" t="n"/>
      <c r="CX201" s="878" t="n"/>
      <c r="CY201" s="878" t="n"/>
      <c r="CZ201" s="878" t="n"/>
      <c r="DA201" s="878" t="n"/>
      <c r="DB201" s="878" t="n"/>
      <c r="DC201" s="878" t="n"/>
      <c r="DD201" s="878" t="n"/>
      <c r="DE201" s="878" t="n"/>
      <c r="DF201" s="878" t="n"/>
      <c r="DG201" s="878" t="n"/>
      <c r="DH201" s="878" t="n"/>
      <c r="DI201" s="878" t="n"/>
      <c r="DJ201" s="878" t="n"/>
      <c r="DK201" s="878" t="n"/>
      <c r="DL201" s="878" t="n"/>
      <c r="DM201" s="878" t="n"/>
      <c r="DN201" s="878" t="n"/>
      <c r="DO201" s="878" t="n"/>
      <c r="DP201" s="878" t="n"/>
      <c r="DQ201" s="878" t="n"/>
      <c r="DR201" s="878" t="n"/>
      <c r="DS201" s="878" t="n"/>
      <c r="DT201" s="878" t="n"/>
      <c r="DU201" s="878" t="n"/>
      <c r="DV201" s="878" t="n"/>
      <c r="DW201" s="878" t="n"/>
      <c r="DX201" s="878" t="n"/>
      <c r="DY201" s="878" t="n"/>
      <c r="DZ201" s="878" t="n"/>
      <c r="EA201" s="878" t="n"/>
      <c r="EB201" s="878" t="n"/>
      <c r="EC201" s="878" t="n"/>
      <c r="ED201" s="878" t="n"/>
      <c r="EE201" s="878" t="n"/>
      <c r="EF201" s="878" t="n"/>
      <c r="EG201" s="878" t="n"/>
      <c r="EH201" s="878" t="n"/>
      <c r="EI201" s="878" t="n"/>
      <c r="EJ201" s="878" t="n"/>
      <c r="EK201" s="878" t="n"/>
      <c r="EL201" s="878" t="n"/>
      <c r="EM201" s="878" t="n"/>
      <c r="EN201" s="878" t="n"/>
      <c r="EO201" s="878" t="n"/>
      <c r="EP201" s="878" t="n"/>
      <c r="EQ201" s="878" t="n"/>
      <c r="ER201" s="878" t="n"/>
      <c r="ES201" s="878" t="n"/>
      <c r="ET201" s="878" t="n"/>
      <c r="EU201" s="878" t="n"/>
      <c r="EV201" s="878" t="n"/>
      <c r="EW201" s="878" t="n"/>
      <c r="EX201" s="878" t="n"/>
      <c r="EY201" s="878" t="n"/>
      <c r="EZ201" s="878" t="n"/>
      <c r="FA201" s="878" t="n"/>
      <c r="FB201" s="878" t="n"/>
      <c r="FC201" s="878" t="n"/>
      <c r="FD201" s="878" t="n"/>
      <c r="FE201" s="878" t="n"/>
      <c r="FF201" s="878" t="n"/>
      <c r="FG201" s="878" t="n"/>
      <c r="FH201" s="878" t="n"/>
      <c r="FI201" s="878" t="n"/>
      <c r="FJ201" s="878" t="n"/>
      <c r="FK201" s="878" t="n"/>
      <c r="FL201" s="878" t="n"/>
      <c r="FM201" s="878" t="n"/>
      <c r="FN201" s="878" t="n"/>
      <c r="FO201" s="878" t="n"/>
      <c r="FP201" s="878" t="n"/>
      <c r="FQ201" s="878" t="n"/>
      <c r="FR201" s="878" t="n"/>
      <c r="FS201" s="878" t="n"/>
      <c r="FT201" s="878" t="n"/>
      <c r="FU201" s="878" t="n"/>
      <c r="FV201" s="878" t="n"/>
      <c r="FW201" s="878" t="n"/>
      <c r="FX201" s="878" t="n"/>
      <c r="FY201" s="878" t="n"/>
      <c r="FZ201" s="878" t="n"/>
      <c r="GA201" s="878" t="n"/>
      <c r="GB201" s="878" t="n"/>
      <c r="GC201" s="878" t="n"/>
      <c r="GD201" s="878" t="n"/>
      <c r="GE201" s="878" t="n"/>
      <c r="GF201" s="878" t="n"/>
    </row>
    <row r="202" customFormat="1" s="872">
      <c r="A202" s="57" t="n"/>
      <c r="B202" s="56" t="n"/>
      <c r="C202" s="55">
        <f>E202*$D$5</f>
        <v/>
      </c>
      <c r="D202" s="39" t="n"/>
      <c r="E202" s="55">
        <f>SUM(G202:GF202)</f>
        <v/>
      </c>
      <c r="M202" s="878" t="n"/>
      <c r="N202" s="878" t="n"/>
      <c r="O202" s="878" t="n"/>
      <c r="P202" s="878" t="n"/>
      <c r="Q202" s="878" t="n"/>
      <c r="R202" s="878" t="n"/>
      <c r="S202" s="878" t="n"/>
      <c r="T202" s="878" t="n"/>
      <c r="U202" s="878" t="n"/>
      <c r="V202" s="878" t="n"/>
      <c r="W202" s="878" t="n"/>
      <c r="X202" s="878" t="n"/>
      <c r="Y202" s="878" t="n"/>
      <c r="Z202" s="878" t="n"/>
      <c r="AA202" s="878" t="n"/>
      <c r="AB202" s="878" t="n"/>
      <c r="AC202" s="878" t="n"/>
      <c r="AD202" s="878" t="n"/>
      <c r="AE202" s="878" t="n"/>
      <c r="AF202" s="878" t="n"/>
      <c r="AG202" s="878" t="n"/>
      <c r="AH202" s="878" t="n"/>
      <c r="AI202" s="878" t="n"/>
      <c r="AJ202" s="878" t="n"/>
      <c r="AK202" s="878" t="n"/>
      <c r="AL202" s="878" t="n"/>
      <c r="AM202" s="878" t="n"/>
      <c r="AN202" s="878" t="n"/>
      <c r="AO202" s="878" t="n"/>
      <c r="AP202" s="878" t="n"/>
      <c r="AQ202" s="878" t="n"/>
      <c r="AR202" s="878" t="n"/>
      <c r="AS202" s="878" t="n"/>
      <c r="AT202" s="878" t="n"/>
      <c r="AU202" s="878" t="n"/>
      <c r="AV202" s="137" t="n"/>
      <c r="AW202" s="137" t="n"/>
      <c r="AX202" s="137" t="n"/>
      <c r="AY202" s="137" t="n"/>
      <c r="AZ202" s="137" t="n"/>
      <c r="BA202" s="878" t="n"/>
      <c r="BB202" s="878" t="n"/>
      <c r="BC202" s="878" t="n"/>
      <c r="BD202" s="144" t="n"/>
      <c r="BE202" s="878" t="n"/>
      <c r="BF202" s="878" t="n"/>
      <c r="BG202" s="878" t="n"/>
      <c r="BH202" s="878" t="n"/>
      <c r="BI202" s="878" t="n"/>
      <c r="BJ202" s="878" t="n"/>
      <c r="BK202" s="878" t="n"/>
      <c r="BL202" s="878" t="n"/>
      <c r="BM202" s="878" t="n"/>
      <c r="BN202" s="878" t="n"/>
      <c r="BO202" s="878" t="n"/>
      <c r="BP202" s="878" t="n"/>
      <c r="BQ202" s="878" t="n"/>
      <c r="BR202" s="878" t="n"/>
      <c r="BS202" s="878" t="n"/>
      <c r="BT202" s="878" t="n"/>
      <c r="BU202" s="878" t="n"/>
      <c r="BV202" s="878" t="n"/>
      <c r="BW202" s="878" t="n"/>
      <c r="BX202" s="878" t="n"/>
      <c r="BY202" s="878" t="n"/>
      <c r="BZ202" s="878" t="n"/>
      <c r="CA202" s="878" t="n"/>
      <c r="CB202" s="878" t="n"/>
      <c r="CC202" s="878" t="n"/>
      <c r="CD202" s="878" t="n"/>
      <c r="CE202" s="878" t="n"/>
      <c r="CF202" s="878" t="n"/>
      <c r="CG202" s="878" t="n"/>
      <c r="CH202" s="878" t="n"/>
      <c r="CI202" s="878" t="n"/>
      <c r="CJ202" s="878" t="n"/>
      <c r="CK202" s="878" t="n"/>
      <c r="CL202" s="878" t="n"/>
      <c r="CM202" s="878" t="n"/>
      <c r="CN202" s="878" t="n"/>
      <c r="CO202" s="878" t="n"/>
      <c r="CP202" s="878" t="n"/>
      <c r="CQ202" s="878" t="n"/>
      <c r="CR202" s="878" t="n"/>
      <c r="CS202" s="878" t="n"/>
      <c r="CT202" s="878" t="n"/>
      <c r="CU202" s="878" t="n"/>
      <c r="CV202" s="878" t="n"/>
      <c r="CW202" s="878" t="n"/>
      <c r="CX202" s="878" t="n"/>
      <c r="CY202" s="878" t="n"/>
      <c r="CZ202" s="878" t="n"/>
      <c r="DA202" s="878" t="n"/>
      <c r="DB202" s="878" t="n"/>
      <c r="DC202" s="878" t="n"/>
      <c r="DD202" s="878" t="n"/>
      <c r="DE202" s="878" t="n"/>
      <c r="DF202" s="878" t="n"/>
      <c r="DG202" s="878" t="n"/>
      <c r="DH202" s="878" t="n"/>
      <c r="DI202" s="878" t="n"/>
      <c r="DJ202" s="878" t="n"/>
      <c r="DK202" s="878" t="n"/>
      <c r="DL202" s="878" t="n"/>
      <c r="DM202" s="878" t="n"/>
      <c r="DN202" s="878" t="n"/>
      <c r="DO202" s="878" t="n"/>
      <c r="DP202" s="878" t="n"/>
      <c r="DQ202" s="878" t="n"/>
      <c r="DR202" s="878" t="n"/>
      <c r="DS202" s="878" t="n"/>
      <c r="DT202" s="878" t="n"/>
      <c r="DU202" s="878" t="n"/>
      <c r="DV202" s="878" t="n"/>
      <c r="DW202" s="878" t="n"/>
      <c r="DX202" s="878" t="n"/>
      <c r="DY202" s="878" t="n"/>
      <c r="DZ202" s="878" t="n"/>
      <c r="EA202" s="878" t="n"/>
      <c r="EB202" s="878" t="n"/>
      <c r="EC202" s="878" t="n"/>
      <c r="ED202" s="878" t="n"/>
      <c r="EE202" s="878" t="n"/>
      <c r="EF202" s="878" t="n"/>
      <c r="EG202" s="878" t="n"/>
      <c r="EH202" s="878" t="n"/>
      <c r="EI202" s="878" t="n"/>
      <c r="EJ202" s="878" t="n"/>
      <c r="EK202" s="878" t="n"/>
      <c r="EL202" s="878" t="n"/>
      <c r="EM202" s="878" t="n"/>
      <c r="EN202" s="878" t="n"/>
      <c r="EO202" s="878" t="n"/>
      <c r="EP202" s="878" t="n"/>
      <c r="EQ202" s="878" t="n"/>
      <c r="ER202" s="878" t="n"/>
      <c r="ES202" s="878" t="n"/>
      <c r="ET202" s="878" t="n"/>
      <c r="EU202" s="878" t="n"/>
      <c r="EV202" s="878" t="n"/>
      <c r="EW202" s="878" t="n"/>
      <c r="EX202" s="878" t="n"/>
      <c r="EY202" s="878" t="n"/>
      <c r="EZ202" s="878" t="n"/>
      <c r="FA202" s="878" t="n"/>
      <c r="FB202" s="878" t="n"/>
      <c r="FC202" s="878" t="n"/>
      <c r="FD202" s="878" t="n"/>
      <c r="FE202" s="878" t="n"/>
      <c r="FF202" s="878" t="n"/>
      <c r="FG202" s="878" t="n"/>
      <c r="FH202" s="878" t="n"/>
      <c r="FI202" s="878" t="n"/>
      <c r="FJ202" s="878" t="n"/>
      <c r="FK202" s="878" t="n"/>
      <c r="FL202" s="878" t="n"/>
      <c r="FM202" s="878" t="n"/>
      <c r="FN202" s="878" t="n"/>
      <c r="FO202" s="878" t="n"/>
      <c r="FP202" s="878" t="n"/>
      <c r="FQ202" s="878" t="n"/>
      <c r="FR202" s="878" t="n"/>
      <c r="FS202" s="878" t="n"/>
      <c r="FT202" s="878" t="n"/>
      <c r="FU202" s="878" t="n"/>
      <c r="FV202" s="878" t="n"/>
      <c r="FW202" s="878" t="n"/>
      <c r="FX202" s="878" t="n"/>
      <c r="FY202" s="878" t="n"/>
      <c r="FZ202" s="878" t="n"/>
      <c r="GA202" s="878" t="n"/>
      <c r="GB202" s="878" t="n"/>
      <c r="GC202" s="878" t="n"/>
      <c r="GD202" s="878" t="n"/>
      <c r="GE202" s="878" t="n"/>
      <c r="GF202" s="878" t="n"/>
    </row>
    <row r="203" customFormat="1" s="872">
      <c r="A203" s="57" t="n"/>
      <c r="B203" s="56" t="n"/>
      <c r="C203" s="55">
        <f>E203*$D$5</f>
        <v/>
      </c>
      <c r="D203" s="39" t="n"/>
      <c r="E203" s="55">
        <f>SUM(G203:GF203)</f>
        <v/>
      </c>
      <c r="M203" s="878" t="n"/>
      <c r="N203" s="878" t="n"/>
      <c r="O203" s="878" t="n"/>
      <c r="P203" s="878" t="n"/>
      <c r="Q203" s="878" t="n"/>
      <c r="R203" s="878" t="n"/>
      <c r="S203" s="878" t="n"/>
      <c r="T203" s="878" t="n"/>
      <c r="U203" s="878" t="n"/>
      <c r="V203" s="878" t="n"/>
      <c r="W203" s="878" t="n"/>
      <c r="X203" s="878" t="n"/>
      <c r="Y203" s="878" t="n"/>
      <c r="Z203" s="878" t="n"/>
      <c r="AA203" s="878" t="n"/>
      <c r="AB203" s="878" t="n"/>
      <c r="AC203" s="878" t="n"/>
      <c r="AD203" s="878" t="n"/>
      <c r="AE203" s="878" t="n"/>
      <c r="AF203" s="878" t="n"/>
      <c r="AG203" s="878" t="n"/>
      <c r="AH203" s="878" t="n"/>
      <c r="AI203" s="878" t="n"/>
      <c r="AJ203" s="878" t="n"/>
      <c r="AK203" s="878" t="n"/>
      <c r="AL203" s="878" t="n"/>
      <c r="AM203" s="878" t="n"/>
      <c r="AN203" s="878" t="n"/>
      <c r="AO203" s="878" t="n"/>
      <c r="AP203" s="878" t="n"/>
      <c r="AQ203" s="878" t="n"/>
      <c r="AR203" s="878" t="n"/>
      <c r="AS203" s="878" t="n"/>
      <c r="AT203" s="878" t="n"/>
      <c r="AU203" s="878" t="n"/>
      <c r="AV203" s="137" t="n"/>
      <c r="AW203" s="137" t="n"/>
      <c r="AX203" s="137" t="n"/>
      <c r="AY203" s="137" t="n"/>
      <c r="AZ203" s="137" t="n"/>
      <c r="BA203" s="878" t="n"/>
      <c r="BB203" s="878" t="n"/>
      <c r="BC203" s="878" t="n"/>
      <c r="BD203" s="137" t="n"/>
      <c r="BE203" s="878" t="n"/>
      <c r="BF203" s="878" t="n"/>
      <c r="BG203" s="878" t="n"/>
      <c r="BH203" s="878" t="n"/>
      <c r="BI203" s="878" t="n"/>
      <c r="BJ203" s="878" t="n"/>
      <c r="BK203" s="878" t="n"/>
      <c r="BL203" s="878" t="n"/>
      <c r="BM203" s="878" t="n"/>
      <c r="BN203" s="878" t="n"/>
      <c r="BO203" s="878" t="n"/>
      <c r="BP203" s="878" t="n"/>
      <c r="BQ203" s="878" t="n"/>
      <c r="BR203" s="878" t="n"/>
      <c r="BS203" s="878" t="n"/>
      <c r="BT203" s="878" t="n"/>
      <c r="BU203" s="878" t="n"/>
      <c r="BV203" s="878" t="n"/>
      <c r="BW203" s="878" t="n"/>
      <c r="BX203" s="878" t="n"/>
      <c r="BY203" s="878" t="n"/>
      <c r="BZ203" s="878" t="n"/>
      <c r="CA203" s="878" t="n"/>
      <c r="CB203" s="878" t="n"/>
      <c r="CC203" s="878" t="n"/>
      <c r="CD203" s="878" t="n"/>
      <c r="CE203" s="878" t="n"/>
      <c r="CF203" s="878" t="n"/>
      <c r="CG203" s="878" t="n"/>
      <c r="CH203" s="878" t="n"/>
      <c r="CI203" s="878" t="n"/>
      <c r="CJ203" s="878" t="n"/>
      <c r="CK203" s="878" t="n"/>
      <c r="CL203" s="878" t="n"/>
      <c r="CM203" s="878" t="n"/>
      <c r="CN203" s="878" t="n"/>
      <c r="CO203" s="878" t="n"/>
      <c r="CP203" s="878" t="n"/>
      <c r="CQ203" s="878" t="n"/>
      <c r="CR203" s="878" t="n"/>
      <c r="CS203" s="878" t="n"/>
      <c r="CT203" s="878" t="n"/>
      <c r="CU203" s="878" t="n"/>
      <c r="CV203" s="878" t="n"/>
      <c r="CW203" s="878" t="n"/>
      <c r="CX203" s="878" t="n"/>
      <c r="CY203" s="878" t="n"/>
      <c r="CZ203" s="878" t="n"/>
      <c r="DA203" s="878" t="n"/>
      <c r="DB203" s="878" t="n"/>
      <c r="DC203" s="878" t="n"/>
      <c r="DD203" s="878" t="n"/>
      <c r="DE203" s="878" t="n"/>
      <c r="DF203" s="878" t="n"/>
      <c r="DG203" s="878" t="n"/>
      <c r="DH203" s="878" t="n"/>
      <c r="DI203" s="878" t="n"/>
      <c r="DJ203" s="878" t="n"/>
      <c r="DK203" s="878" t="n"/>
      <c r="DL203" s="878" t="n"/>
      <c r="DM203" s="878" t="n"/>
      <c r="DN203" s="878" t="n"/>
      <c r="DO203" s="878" t="n"/>
      <c r="DP203" s="878" t="n"/>
      <c r="DQ203" s="878" t="n"/>
      <c r="DR203" s="878" t="n"/>
      <c r="DS203" s="878" t="n"/>
      <c r="DT203" s="878" t="n"/>
      <c r="DU203" s="878" t="n"/>
      <c r="DV203" s="878" t="n"/>
      <c r="DW203" s="878" t="n"/>
      <c r="DX203" s="878" t="n"/>
      <c r="DY203" s="878" t="n"/>
      <c r="DZ203" s="878" t="n"/>
      <c r="EA203" s="878" t="n"/>
      <c r="EB203" s="878" t="n"/>
      <c r="EC203" s="878" t="n"/>
      <c r="ED203" s="878" t="n"/>
      <c r="EE203" s="878" t="n"/>
      <c r="EF203" s="878" t="n"/>
      <c r="EG203" s="878" t="n"/>
      <c r="EH203" s="878" t="n"/>
      <c r="EI203" s="878" t="n"/>
      <c r="EJ203" s="878" t="n"/>
      <c r="EK203" s="878" t="n"/>
      <c r="EL203" s="878" t="n"/>
      <c r="EM203" s="878" t="n"/>
      <c r="EN203" s="878" t="n"/>
      <c r="EO203" s="878" t="n"/>
      <c r="EP203" s="878" t="n"/>
      <c r="EQ203" s="878" t="n"/>
      <c r="ER203" s="878" t="n"/>
      <c r="ES203" s="878" t="n"/>
      <c r="ET203" s="878" t="n"/>
      <c r="EU203" s="878" t="n"/>
      <c r="EV203" s="878" t="n"/>
      <c r="EW203" s="878" t="n"/>
      <c r="EX203" s="878" t="n"/>
      <c r="EY203" s="878" t="n"/>
      <c r="EZ203" s="878" t="n"/>
      <c r="FA203" s="878" t="n"/>
      <c r="FB203" s="878" t="n"/>
      <c r="FC203" s="878" t="n"/>
      <c r="FD203" s="878" t="n"/>
      <c r="FE203" s="878" t="n"/>
      <c r="FF203" s="878" t="n"/>
      <c r="FG203" s="878" t="n"/>
      <c r="FH203" s="878" t="n"/>
      <c r="FI203" s="878" t="n"/>
      <c r="FJ203" s="878" t="n"/>
      <c r="FK203" s="878" t="n"/>
      <c r="FL203" s="878" t="n"/>
      <c r="FM203" s="878" t="n"/>
      <c r="FN203" s="878" t="n"/>
      <c r="FO203" s="878" t="n"/>
      <c r="FP203" s="878" t="n"/>
      <c r="FQ203" s="878" t="n"/>
      <c r="FR203" s="878" t="n"/>
      <c r="FS203" s="878" t="n"/>
      <c r="FT203" s="878" t="n"/>
      <c r="FU203" s="878" t="n"/>
      <c r="FV203" s="878" t="n"/>
      <c r="FW203" s="878" t="n"/>
      <c r="FX203" s="878" t="n"/>
      <c r="FY203" s="878" t="n"/>
      <c r="FZ203" s="878" t="n"/>
      <c r="GA203" s="878" t="n"/>
      <c r="GB203" s="878" t="n"/>
      <c r="GC203" s="878" t="n"/>
      <c r="GD203" s="878" t="n"/>
      <c r="GE203" s="878" t="n"/>
      <c r="GF203" s="878" t="n"/>
    </row>
    <row r="204" customFormat="1" s="872">
      <c r="A204" s="57" t="n"/>
      <c r="B204" s="56" t="n"/>
      <c r="C204" s="55">
        <f>E204*$D$5</f>
        <v/>
      </c>
      <c r="D204" s="39" t="n"/>
      <c r="E204" s="55">
        <f>SUM(G204:GF204)</f>
        <v/>
      </c>
      <c r="M204" s="878" t="n"/>
      <c r="N204" s="878" t="n"/>
      <c r="O204" s="878" t="n"/>
      <c r="P204" s="878" t="n"/>
      <c r="Q204" s="878" t="n"/>
      <c r="R204" s="878" t="n"/>
      <c r="S204" s="878" t="n"/>
      <c r="T204" s="878" t="n"/>
      <c r="U204" s="878" t="n"/>
      <c r="V204" s="878" t="n"/>
      <c r="W204" s="878" t="n"/>
      <c r="X204" s="878" t="n"/>
      <c r="Y204" s="878" t="n"/>
      <c r="Z204" s="878" t="n"/>
      <c r="AA204" s="878" t="n"/>
      <c r="AB204" s="878" t="n"/>
      <c r="AC204" s="878" t="n"/>
      <c r="AD204" s="878" t="n"/>
      <c r="AE204" s="878" t="n"/>
      <c r="AF204" s="878" t="n"/>
      <c r="AG204" s="878" t="n"/>
      <c r="AH204" s="878" t="n"/>
      <c r="AI204" s="878" t="n"/>
      <c r="AJ204" s="878" t="n"/>
      <c r="AK204" s="878" t="n"/>
      <c r="AL204" s="878" t="n"/>
      <c r="AM204" s="878" t="n"/>
      <c r="AN204" s="878" t="n"/>
      <c r="AO204" s="878" t="n"/>
      <c r="AP204" s="878" t="n"/>
      <c r="AQ204" s="878" t="n"/>
      <c r="AR204" s="878" t="n"/>
      <c r="AS204" s="878" t="n"/>
      <c r="AT204" s="878" t="n"/>
      <c r="AU204" s="878" t="n"/>
      <c r="AV204" s="137" t="n"/>
      <c r="AW204" s="137" t="n"/>
      <c r="AX204" s="137" t="n"/>
      <c r="AY204" s="137" t="n"/>
      <c r="AZ204" s="137" t="n"/>
      <c r="BA204" s="878" t="n"/>
      <c r="BB204" s="878" t="n"/>
      <c r="BC204" s="878" t="n"/>
      <c r="BD204" s="137" t="n"/>
      <c r="BE204" s="878" t="n"/>
      <c r="BF204" s="878" t="n"/>
      <c r="BG204" s="878" t="n"/>
      <c r="BH204" s="878" t="n"/>
      <c r="BI204" s="878" t="n"/>
      <c r="BJ204" s="878" t="n"/>
      <c r="BK204" s="878" t="n"/>
      <c r="BL204" s="878" t="n"/>
      <c r="BM204" s="878" t="n"/>
      <c r="BN204" s="878" t="n"/>
      <c r="BO204" s="878" t="n"/>
      <c r="BP204" s="878" t="n"/>
      <c r="BQ204" s="878" t="n"/>
      <c r="BR204" s="878" t="n"/>
      <c r="BS204" s="878" t="n"/>
      <c r="BT204" s="878" t="n"/>
      <c r="BU204" s="878" t="n"/>
      <c r="BV204" s="878" t="n"/>
      <c r="BW204" s="878" t="n"/>
      <c r="BX204" s="878" t="n"/>
      <c r="BY204" s="878" t="n"/>
      <c r="BZ204" s="878" t="n"/>
      <c r="CA204" s="878" t="n"/>
      <c r="CB204" s="878" t="n"/>
      <c r="CC204" s="878" t="n"/>
      <c r="CD204" s="878" t="n"/>
      <c r="CE204" s="878" t="n"/>
      <c r="CF204" s="878" t="n"/>
      <c r="CG204" s="878" t="n"/>
      <c r="CH204" s="878" t="n"/>
      <c r="CI204" s="878" t="n"/>
      <c r="CJ204" s="878" t="n"/>
      <c r="CK204" s="878" t="n"/>
      <c r="CL204" s="878" t="n"/>
      <c r="CM204" s="878" t="n"/>
      <c r="CN204" s="878" t="n"/>
      <c r="CO204" s="878" t="n"/>
      <c r="CP204" s="878" t="n"/>
      <c r="CQ204" s="878" t="n"/>
      <c r="CR204" s="878" t="n"/>
      <c r="CS204" s="878" t="n"/>
      <c r="CT204" s="878" t="n"/>
      <c r="CU204" s="878" t="n"/>
      <c r="CV204" s="878" t="n"/>
      <c r="CW204" s="878" t="n"/>
      <c r="CX204" s="878" t="n"/>
      <c r="CY204" s="878" t="n"/>
      <c r="CZ204" s="878" t="n"/>
      <c r="DA204" s="878" t="n"/>
      <c r="DB204" s="878" t="n"/>
      <c r="DC204" s="878" t="n"/>
      <c r="DD204" s="878" t="n"/>
      <c r="DE204" s="878" t="n"/>
      <c r="DF204" s="878" t="n"/>
      <c r="DG204" s="878" t="n"/>
      <c r="DH204" s="878" t="n"/>
      <c r="DI204" s="878" t="n"/>
      <c r="DJ204" s="878" t="n"/>
      <c r="DK204" s="878" t="n"/>
      <c r="DL204" s="878" t="n"/>
      <c r="DM204" s="878" t="n"/>
      <c r="DN204" s="878" t="n"/>
      <c r="DO204" s="878" t="n"/>
      <c r="DP204" s="878" t="n"/>
      <c r="DQ204" s="878" t="n"/>
      <c r="DR204" s="878" t="n"/>
      <c r="DS204" s="878" t="n"/>
      <c r="DT204" s="878" t="n"/>
      <c r="DU204" s="878" t="n"/>
      <c r="DV204" s="878" t="n"/>
      <c r="DW204" s="878" t="n"/>
      <c r="DX204" s="878" t="n"/>
      <c r="DY204" s="878" t="n"/>
      <c r="DZ204" s="878" t="n"/>
      <c r="EA204" s="878" t="n"/>
      <c r="EB204" s="878" t="n"/>
      <c r="EC204" s="878" t="n"/>
      <c r="ED204" s="878" t="n"/>
      <c r="EE204" s="878" t="n"/>
      <c r="EF204" s="878" t="n"/>
      <c r="EG204" s="878" t="n"/>
      <c r="EH204" s="878" t="n"/>
      <c r="EI204" s="878" t="n"/>
      <c r="EJ204" s="878" t="n"/>
      <c r="EK204" s="878" t="n"/>
      <c r="EL204" s="878" t="n"/>
      <c r="EM204" s="878" t="n"/>
      <c r="EN204" s="878" t="n"/>
      <c r="EO204" s="878" t="n"/>
      <c r="EP204" s="878" t="n"/>
      <c r="EQ204" s="878" t="n"/>
      <c r="ER204" s="878" t="n"/>
      <c r="ES204" s="878" t="n"/>
      <c r="ET204" s="878" t="n"/>
      <c r="EU204" s="878" t="n"/>
      <c r="EV204" s="878" t="n"/>
      <c r="EW204" s="878" t="n"/>
      <c r="EX204" s="878" t="n"/>
      <c r="EY204" s="878" t="n"/>
      <c r="EZ204" s="878" t="n"/>
      <c r="FA204" s="878" t="n"/>
      <c r="FB204" s="878" t="n"/>
      <c r="FC204" s="878" t="n"/>
      <c r="FD204" s="878" t="n"/>
      <c r="FE204" s="878" t="n"/>
      <c r="FF204" s="878" t="n"/>
      <c r="FG204" s="878" t="n"/>
      <c r="FH204" s="878" t="n"/>
      <c r="FI204" s="878" t="n"/>
      <c r="FJ204" s="878" t="n"/>
      <c r="FK204" s="878" t="n"/>
      <c r="FL204" s="878" t="n"/>
      <c r="FM204" s="878" t="n"/>
      <c r="FN204" s="878" t="n"/>
      <c r="FO204" s="878" t="n"/>
      <c r="FP204" s="878" t="n"/>
      <c r="FQ204" s="878" t="n"/>
      <c r="FR204" s="878" t="n"/>
      <c r="FS204" s="878" t="n"/>
      <c r="FT204" s="878" t="n"/>
      <c r="FU204" s="878" t="n"/>
      <c r="FV204" s="878" t="n"/>
      <c r="FW204" s="878" t="n"/>
      <c r="FX204" s="878" t="n"/>
      <c r="FY204" s="878" t="n"/>
      <c r="FZ204" s="878" t="n"/>
      <c r="GA204" s="878" t="n"/>
      <c r="GB204" s="878" t="n"/>
      <c r="GC204" s="878" t="n"/>
      <c r="GD204" s="878" t="n"/>
      <c r="GE204" s="878" t="n"/>
      <c r="GF204" s="878" t="n"/>
    </row>
    <row r="205" customFormat="1" s="872">
      <c r="A205" s="57" t="n"/>
      <c r="B205" s="56" t="n"/>
      <c r="C205" s="55">
        <f>E205*$D$5</f>
        <v/>
      </c>
      <c r="D205" s="39" t="n"/>
      <c r="E205" s="55">
        <f>SUM(G205:GF205)</f>
        <v/>
      </c>
      <c r="M205" s="878" t="n"/>
      <c r="N205" s="878" t="n"/>
      <c r="O205" s="878" t="n"/>
      <c r="P205" s="878" t="n"/>
      <c r="Q205" s="878" t="n"/>
      <c r="R205" s="878" t="n"/>
      <c r="S205" s="878" t="n"/>
      <c r="T205" s="878" t="n"/>
      <c r="U205" s="878" t="n"/>
      <c r="V205" s="878" t="n"/>
      <c r="W205" s="878" t="n"/>
      <c r="X205" s="878" t="n"/>
      <c r="Y205" s="878" t="n"/>
      <c r="Z205" s="878" t="n"/>
      <c r="AA205" s="878" t="n"/>
      <c r="AB205" s="878" t="n"/>
      <c r="AC205" s="878" t="n"/>
      <c r="AD205" s="878" t="n"/>
      <c r="AE205" s="878" t="n"/>
      <c r="AF205" s="878" t="n"/>
      <c r="AG205" s="878" t="n"/>
      <c r="AH205" s="878" t="n"/>
      <c r="AI205" s="878" t="n"/>
      <c r="AJ205" s="878" t="n"/>
      <c r="AK205" s="878" t="n"/>
      <c r="AL205" s="878" t="n"/>
      <c r="AM205" s="878" t="n"/>
      <c r="AN205" s="878" t="n"/>
      <c r="AO205" s="878" t="n"/>
      <c r="AP205" s="878" t="n"/>
      <c r="AQ205" s="878" t="n"/>
      <c r="AR205" s="878" t="n"/>
      <c r="AS205" s="144" t="n"/>
      <c r="AT205" s="878" t="n"/>
      <c r="AU205" s="878" t="n"/>
      <c r="AV205" s="137" t="n"/>
      <c r="AW205" s="137" t="n"/>
      <c r="AX205" s="137" t="n"/>
      <c r="AY205" s="137" t="n"/>
      <c r="AZ205" s="137" t="n"/>
      <c r="BA205" s="878" t="n"/>
      <c r="BB205" s="878" t="n"/>
      <c r="BC205" s="878" t="n"/>
      <c r="BD205" s="137" t="n"/>
      <c r="BE205" s="878" t="n"/>
      <c r="BF205" s="878" t="n"/>
      <c r="BG205" s="878" t="n"/>
      <c r="BH205" s="878" t="n"/>
      <c r="BI205" s="878" t="n"/>
      <c r="BJ205" s="878" t="n"/>
      <c r="BK205" s="878" t="n"/>
      <c r="BL205" s="878" t="n"/>
      <c r="BM205" s="878" t="n"/>
      <c r="BN205" s="878" t="n"/>
      <c r="BO205" s="878" t="n"/>
      <c r="BP205" s="878" t="n"/>
      <c r="BQ205" s="878" t="n"/>
      <c r="BR205" s="878" t="n"/>
      <c r="BS205" s="878" t="n"/>
      <c r="BT205" s="878" t="n"/>
      <c r="BU205" s="878" t="n"/>
      <c r="BV205" s="878" t="n"/>
      <c r="BW205" s="878" t="n"/>
      <c r="BX205" s="878" t="n"/>
      <c r="BY205" s="878" t="n"/>
      <c r="BZ205" s="878" t="n"/>
      <c r="CA205" s="878" t="n"/>
      <c r="CB205" s="878" t="n"/>
      <c r="CC205" s="878" t="n"/>
      <c r="CD205" s="878" t="n"/>
      <c r="CE205" s="878" t="n"/>
      <c r="CF205" s="878" t="n"/>
      <c r="CG205" s="878" t="n"/>
      <c r="CH205" s="878" t="n"/>
      <c r="CI205" s="878" t="n"/>
      <c r="CJ205" s="878" t="n"/>
      <c r="CK205" s="878" t="n"/>
      <c r="CL205" s="878" t="n"/>
      <c r="CM205" s="878" t="n"/>
      <c r="CN205" s="878" t="n"/>
      <c r="CO205" s="878" t="n"/>
      <c r="CP205" s="878" t="n"/>
      <c r="CQ205" s="878" t="n"/>
      <c r="CR205" s="878" t="n"/>
      <c r="CS205" s="878" t="n"/>
      <c r="CT205" s="878" t="n"/>
      <c r="CU205" s="878" t="n"/>
      <c r="CV205" s="878" t="n"/>
      <c r="CW205" s="878" t="n"/>
      <c r="CX205" s="878" t="n"/>
      <c r="CY205" s="878" t="n"/>
      <c r="CZ205" s="878" t="n"/>
      <c r="DA205" s="878" t="n"/>
      <c r="DB205" s="878" t="n"/>
      <c r="DC205" s="878" t="n"/>
      <c r="DD205" s="878" t="n"/>
      <c r="DE205" s="878" t="n"/>
      <c r="DF205" s="878" t="n"/>
      <c r="DG205" s="878" t="n"/>
      <c r="DH205" s="878" t="n"/>
      <c r="DI205" s="878" t="n"/>
      <c r="DJ205" s="878" t="n"/>
      <c r="DK205" s="878" t="n"/>
      <c r="DL205" s="878" t="n"/>
      <c r="DM205" s="878" t="n"/>
      <c r="DN205" s="878" t="n"/>
      <c r="DO205" s="878" t="n"/>
      <c r="DP205" s="878" t="n"/>
      <c r="DQ205" s="878" t="n"/>
      <c r="DR205" s="878" t="n"/>
      <c r="DS205" s="878" t="n"/>
      <c r="DT205" s="878" t="n"/>
      <c r="DU205" s="878" t="n"/>
      <c r="DV205" s="878" t="n"/>
      <c r="DW205" s="878" t="n"/>
      <c r="DX205" s="878" t="n"/>
      <c r="DY205" s="878" t="n"/>
      <c r="DZ205" s="878" t="n"/>
      <c r="EA205" s="878" t="n"/>
      <c r="EB205" s="878" t="n"/>
      <c r="EC205" s="878" t="n"/>
      <c r="ED205" s="878" t="n"/>
      <c r="EE205" s="878" t="n"/>
      <c r="EF205" s="878" t="n"/>
      <c r="EG205" s="878" t="n"/>
      <c r="EH205" s="878" t="n"/>
      <c r="EI205" s="878" t="n"/>
      <c r="EJ205" s="878" t="n"/>
      <c r="EK205" s="878" t="n"/>
      <c r="EL205" s="878" t="n"/>
      <c r="EM205" s="878" t="n"/>
      <c r="EN205" s="878" t="n"/>
      <c r="EO205" s="878" t="n"/>
      <c r="EP205" s="878" t="n"/>
      <c r="EQ205" s="878" t="n"/>
      <c r="ER205" s="878" t="n"/>
      <c r="ES205" s="878" t="n"/>
      <c r="ET205" s="878" t="n"/>
      <c r="EU205" s="878" t="n"/>
      <c r="EV205" s="878" t="n"/>
      <c r="EW205" s="878" t="n"/>
      <c r="EX205" s="878" t="n"/>
      <c r="EY205" s="878" t="n"/>
      <c r="EZ205" s="878" t="n"/>
      <c r="FA205" s="878" t="n"/>
      <c r="FB205" s="878" t="n"/>
      <c r="FC205" s="878" t="n"/>
      <c r="FD205" s="878" t="n"/>
      <c r="FE205" s="878" t="n"/>
      <c r="FF205" s="878" t="n"/>
      <c r="FG205" s="878" t="n"/>
      <c r="FH205" s="878" t="n"/>
      <c r="FI205" s="878" t="n"/>
      <c r="FJ205" s="878" t="n"/>
      <c r="FK205" s="878" t="n"/>
      <c r="FL205" s="878" t="n"/>
      <c r="FM205" s="878" t="n"/>
      <c r="FN205" s="878" t="n"/>
      <c r="FO205" s="878" t="n"/>
      <c r="FP205" s="878" t="n"/>
      <c r="FQ205" s="878" t="n"/>
      <c r="FR205" s="878" t="n"/>
      <c r="FS205" s="878" t="n"/>
      <c r="FT205" s="878" t="n"/>
      <c r="FU205" s="878" t="n"/>
      <c r="FV205" s="878" t="n"/>
      <c r="FW205" s="878" t="n"/>
      <c r="FX205" s="878" t="n"/>
      <c r="FY205" s="878" t="n"/>
      <c r="FZ205" s="878" t="n"/>
      <c r="GA205" s="878" t="n"/>
      <c r="GB205" s="878" t="n"/>
      <c r="GC205" s="878" t="n"/>
      <c r="GD205" s="878" t="n"/>
      <c r="GE205" s="878" t="n"/>
      <c r="GF205" s="878" t="n"/>
    </row>
    <row r="206" customFormat="1" s="48">
      <c r="A206" s="53" t="n"/>
      <c r="B206" s="52" t="n"/>
      <c r="C206" s="51" t="n"/>
      <c r="D206" s="50" t="inlineStr">
        <is>
          <t>If additional Rows are needed,</t>
        </is>
      </c>
      <c r="E206" s="49" t="n"/>
      <c r="M206" s="144" t="n"/>
      <c r="N206" s="144" t="n"/>
      <c r="O206" s="144" t="n"/>
      <c r="P206" s="144" t="n"/>
      <c r="Q206" s="144" t="n"/>
      <c r="R206" s="144" t="n"/>
      <c r="S206" s="144" t="n"/>
      <c r="T206" s="144" t="n"/>
      <c r="U206" s="144" t="n"/>
      <c r="V206" s="144" t="n"/>
      <c r="W206" s="144" t="n"/>
      <c r="X206" s="144" t="n"/>
      <c r="Y206" s="144" t="n"/>
      <c r="Z206" s="144" t="n"/>
      <c r="AA206" s="144" t="n"/>
      <c r="AB206" s="144" t="n"/>
      <c r="AC206" s="144" t="n"/>
      <c r="AD206" s="144" t="n"/>
      <c r="AE206" s="144" t="n"/>
      <c r="AF206" s="144" t="n"/>
      <c r="AG206" s="144" t="n"/>
      <c r="AH206" s="144" t="n"/>
      <c r="AI206" s="144" t="n"/>
      <c r="AJ206" s="144" t="n"/>
      <c r="AK206" s="144" t="n"/>
      <c r="AL206" s="144" t="n"/>
      <c r="AM206" s="144" t="n"/>
      <c r="AN206" s="144" t="n"/>
      <c r="AO206" s="144" t="n"/>
      <c r="AP206" s="144" t="n"/>
      <c r="AQ206" s="144" t="n"/>
      <c r="AR206" s="144" t="n"/>
      <c r="AS206" s="137" t="n"/>
      <c r="AT206" s="144" t="n"/>
      <c r="AU206" s="144" t="n"/>
      <c r="AV206" s="137" t="n"/>
      <c r="AW206" s="137" t="n"/>
      <c r="AX206" s="137" t="n"/>
      <c r="AY206" s="137" t="n"/>
      <c r="AZ206" s="137" t="n"/>
      <c r="BA206" s="144" t="n"/>
      <c r="BB206" s="144" t="n"/>
      <c r="BC206" s="144" t="n"/>
      <c r="BD206" s="137" t="n"/>
      <c r="BE206" s="144" t="n"/>
      <c r="BF206" s="144" t="n"/>
      <c r="BG206" s="144" t="n"/>
      <c r="BH206" s="144" t="n"/>
      <c r="BI206" s="144" t="n"/>
      <c r="BJ206" s="144" t="n"/>
      <c r="BK206" s="144" t="n"/>
      <c r="BL206" s="144" t="n"/>
      <c r="BM206" s="144" t="n"/>
      <c r="BN206" s="144" t="n"/>
      <c r="BO206" s="144" t="n"/>
      <c r="BP206" s="144" t="n"/>
      <c r="BQ206" s="144" t="n"/>
      <c r="BR206" s="144" t="n"/>
      <c r="BS206" s="144" t="n"/>
      <c r="BT206" s="144" t="n"/>
      <c r="BU206" s="144" t="n"/>
      <c r="BV206" s="144" t="n"/>
      <c r="BW206" s="144" t="n"/>
      <c r="BX206" s="144" t="n"/>
      <c r="BY206" s="144" t="n"/>
      <c r="BZ206" s="144" t="n"/>
      <c r="CA206" s="144" t="n"/>
      <c r="CB206" s="144" t="n"/>
      <c r="CC206" s="144" t="n"/>
      <c r="CD206" s="144" t="n"/>
      <c r="CE206" s="144" t="n"/>
      <c r="CF206" s="144" t="n"/>
      <c r="CG206" s="144" t="n"/>
      <c r="CH206" s="144" t="n"/>
      <c r="CI206" s="144" t="n"/>
      <c r="CJ206" s="144" t="n"/>
      <c r="CK206" s="144" t="n"/>
      <c r="CL206" s="144" t="n"/>
      <c r="CM206" s="144" t="n"/>
      <c r="CN206" s="144" t="n"/>
      <c r="CO206" s="144" t="n"/>
      <c r="CP206" s="144" t="n"/>
      <c r="CQ206" s="144" t="n"/>
      <c r="CR206" s="144" t="n"/>
      <c r="CS206" s="144" t="n"/>
      <c r="CT206" s="144" t="n"/>
      <c r="CU206" s="144" t="n"/>
      <c r="CV206" s="144" t="n"/>
      <c r="CW206" s="144" t="n"/>
      <c r="CX206" s="144" t="n"/>
      <c r="CY206" s="144" t="n"/>
      <c r="CZ206" s="144" t="n"/>
      <c r="DA206" s="144" t="n"/>
      <c r="DB206" s="144" t="n"/>
      <c r="DC206" s="144" t="n"/>
      <c r="DD206" s="144" t="n"/>
      <c r="DE206" s="144" t="n"/>
      <c r="DF206" s="144" t="n"/>
      <c r="DG206" s="144" t="n"/>
      <c r="DH206" s="144" t="n"/>
      <c r="DI206" s="144" t="n"/>
      <c r="DJ206" s="144" t="n"/>
      <c r="DK206" s="144" t="n"/>
      <c r="DL206" s="144" t="n"/>
      <c r="DM206" s="144" t="n"/>
      <c r="DN206" s="144" t="n"/>
      <c r="DO206" s="144" t="n"/>
      <c r="DP206" s="144" t="n"/>
      <c r="DQ206" s="144" t="n"/>
      <c r="DR206" s="144" t="n"/>
      <c r="DS206" s="144" t="n"/>
      <c r="DT206" s="144" t="n"/>
      <c r="DU206" s="144" t="n"/>
      <c r="DV206" s="144" t="n"/>
      <c r="DW206" s="144" t="n"/>
      <c r="DX206" s="144" t="n"/>
      <c r="DY206" s="144" t="n"/>
      <c r="DZ206" s="144" t="n"/>
      <c r="EA206" s="144" t="n"/>
      <c r="EB206" s="144" t="n"/>
      <c r="EC206" s="144" t="n"/>
      <c r="ED206" s="144" t="n"/>
      <c r="EE206" s="144" t="n"/>
      <c r="EF206" s="144" t="n"/>
      <c r="EG206" s="144" t="n"/>
      <c r="EH206" s="144" t="n"/>
      <c r="EI206" s="144" t="n"/>
      <c r="EJ206" s="144" t="n"/>
      <c r="EK206" s="144" t="n"/>
      <c r="EL206" s="144" t="n"/>
      <c r="EM206" s="144" t="n"/>
      <c r="EN206" s="144" t="n"/>
      <c r="EO206" s="144" t="n"/>
      <c r="EP206" s="144" t="n"/>
      <c r="EQ206" s="144" t="n"/>
      <c r="ER206" s="144" t="n"/>
      <c r="ES206" s="144" t="n"/>
      <c r="ET206" s="144" t="n"/>
      <c r="EU206" s="144" t="n"/>
      <c r="EV206" s="144" t="n"/>
      <c r="EW206" s="144" t="n"/>
      <c r="EX206" s="144" t="n"/>
      <c r="EY206" s="144" t="n"/>
      <c r="EZ206" s="144" t="n"/>
      <c r="FA206" s="144" t="n"/>
      <c r="FB206" s="144" t="n"/>
      <c r="FC206" s="144" t="n"/>
      <c r="FD206" s="144" t="n"/>
      <c r="FE206" s="144" t="n"/>
      <c r="FF206" s="144" t="n"/>
      <c r="FG206" s="144" t="n"/>
      <c r="FH206" s="144" t="n"/>
      <c r="FI206" s="144" t="n"/>
      <c r="FJ206" s="144" t="n"/>
      <c r="FK206" s="144" t="n"/>
      <c r="FL206" s="144" t="n"/>
      <c r="FM206" s="144" t="n"/>
      <c r="FN206" s="144" t="n"/>
      <c r="FO206" s="144" t="n"/>
      <c r="FP206" s="144" t="n"/>
      <c r="FQ206" s="144" t="n"/>
      <c r="FR206" s="144" t="n"/>
      <c r="FS206" s="144" t="n"/>
      <c r="FT206" s="144" t="n"/>
      <c r="FU206" s="144" t="n"/>
      <c r="FV206" s="144" t="n"/>
      <c r="FW206" s="144" t="n"/>
      <c r="FX206" s="144" t="n"/>
      <c r="FY206" s="144" t="n"/>
      <c r="FZ206" s="144" t="n"/>
      <c r="GA206" s="144" t="n"/>
      <c r="GB206" s="144" t="n"/>
      <c r="GC206" s="144" t="n"/>
      <c r="GD206" s="144" t="n"/>
      <c r="GE206" s="144" t="n"/>
      <c r="GF206" s="144" t="n"/>
    </row>
    <row r="207" customFormat="1" s="45">
      <c r="A207" s="44" t="n"/>
      <c r="B207" s="43" t="n"/>
      <c r="C207" s="42" t="n"/>
      <c r="D207" s="41" t="inlineStr">
        <is>
          <t>Insert them prior to the last row listed.</t>
        </is>
      </c>
      <c r="E207" s="40" t="n"/>
      <c r="M207" s="137" t="n"/>
      <c r="N207" s="137" t="n"/>
      <c r="O207" s="137" t="n"/>
      <c r="P207" s="137" t="n"/>
      <c r="Q207" s="137" t="n"/>
      <c r="R207" s="137" t="n"/>
      <c r="S207" s="137" t="n"/>
      <c r="T207" s="137" t="n"/>
      <c r="U207" s="137" t="n"/>
      <c r="V207" s="137" t="n"/>
      <c r="W207" s="137" t="n"/>
      <c r="X207" s="137" t="n"/>
      <c r="Y207" s="137" t="n"/>
      <c r="Z207" s="137" t="n"/>
      <c r="AA207" s="137" t="n"/>
      <c r="AB207" s="137" t="n"/>
      <c r="AC207" s="137" t="n"/>
      <c r="AD207" s="137" t="n"/>
      <c r="AE207" s="137" t="n"/>
      <c r="AF207" s="137" t="n"/>
      <c r="AG207" s="137" t="n"/>
      <c r="AH207" s="137" t="n"/>
      <c r="AI207" s="137" t="n"/>
      <c r="AJ207" s="137" t="n"/>
      <c r="AK207" s="137" t="n"/>
      <c r="AL207" s="137" t="n"/>
      <c r="AM207" s="137" t="n"/>
      <c r="AN207" s="137" t="n"/>
      <c r="AO207" s="137" t="n"/>
      <c r="AP207" s="137" t="n"/>
      <c r="AQ207" s="137" t="n"/>
      <c r="AR207" s="137" t="n"/>
      <c r="AS207" s="137" t="n"/>
      <c r="AT207" s="137" t="n"/>
      <c r="AU207" s="137" t="n"/>
      <c r="AV207" s="137" t="n"/>
      <c r="AW207" s="137" t="n"/>
      <c r="AX207" s="137" t="n"/>
      <c r="AY207" s="137" t="n"/>
      <c r="AZ207" s="137" t="n"/>
      <c r="BA207" s="137" t="n"/>
      <c r="BB207" s="137" t="n"/>
      <c r="BC207" s="137" t="n"/>
      <c r="BD207" s="137" t="n"/>
      <c r="BE207" s="137" t="n"/>
      <c r="BF207" s="137" t="n"/>
      <c r="BG207" s="137" t="n"/>
      <c r="BH207" s="137" t="n"/>
      <c r="BI207" s="137" t="n"/>
      <c r="BJ207" s="137" t="n"/>
      <c r="BK207" s="137" t="n"/>
      <c r="BL207" s="137" t="n"/>
      <c r="BM207" s="137" t="n"/>
      <c r="BN207" s="137" t="n"/>
      <c r="BO207" s="137" t="n"/>
      <c r="BP207" s="137" t="n"/>
      <c r="BQ207" s="137" t="n"/>
      <c r="BR207" s="137" t="n"/>
      <c r="BS207" s="137" t="n"/>
      <c r="BT207" s="137" t="n"/>
      <c r="BU207" s="137" t="n"/>
      <c r="BV207" s="137" t="n"/>
      <c r="BW207" s="137" t="n"/>
      <c r="BX207" s="137" t="n"/>
      <c r="BY207" s="137" t="n"/>
      <c r="BZ207" s="137" t="n"/>
      <c r="CA207" s="137" t="n"/>
      <c r="CB207" s="137" t="n"/>
      <c r="CC207" s="137" t="n"/>
      <c r="CD207" s="137" t="n"/>
      <c r="CE207" s="137" t="n"/>
      <c r="CF207" s="137" t="n"/>
      <c r="CG207" s="137" t="n"/>
      <c r="CH207" s="137" t="n"/>
      <c r="CI207" s="137" t="n"/>
      <c r="CJ207" s="137" t="n"/>
      <c r="CK207" s="137" t="n"/>
      <c r="CL207" s="137" t="n"/>
      <c r="CM207" s="137" t="n"/>
      <c r="CN207" s="137" t="n"/>
      <c r="CO207" s="137" t="n"/>
      <c r="CP207" s="137" t="n"/>
      <c r="CQ207" s="137" t="n"/>
      <c r="CR207" s="137" t="n"/>
      <c r="CS207" s="137" t="n"/>
      <c r="CT207" s="137" t="n"/>
      <c r="CU207" s="137" t="n"/>
      <c r="CV207" s="137" t="n"/>
      <c r="CW207" s="137" t="n"/>
      <c r="CX207" s="137" t="n"/>
      <c r="CY207" s="137" t="n"/>
      <c r="CZ207" s="137" t="n"/>
      <c r="DA207" s="137" t="n"/>
      <c r="DB207" s="137" t="n"/>
      <c r="DC207" s="137" t="n"/>
      <c r="DD207" s="137" t="n"/>
      <c r="DE207" s="137" t="n"/>
      <c r="DF207" s="137" t="n"/>
      <c r="DG207" s="137" t="n"/>
      <c r="DH207" s="137" t="n"/>
      <c r="DI207" s="137" t="n"/>
      <c r="DJ207" s="137" t="n"/>
      <c r="DK207" s="137" t="n"/>
      <c r="DL207" s="137" t="n"/>
      <c r="DM207" s="137" t="n"/>
      <c r="DN207" s="137" t="n"/>
      <c r="DO207" s="137" t="n"/>
      <c r="DP207" s="137" t="n"/>
      <c r="DQ207" s="137" t="n"/>
      <c r="DR207" s="137" t="n"/>
      <c r="DS207" s="137" t="n"/>
      <c r="DT207" s="137" t="n"/>
      <c r="DU207" s="137" t="n"/>
      <c r="DV207" s="137" t="n"/>
      <c r="DW207" s="137" t="n"/>
      <c r="DX207" s="137" t="n"/>
      <c r="DY207" s="137" t="n"/>
      <c r="DZ207" s="137" t="n"/>
      <c r="EA207" s="137" t="n"/>
      <c r="EB207" s="137" t="n"/>
      <c r="EC207" s="137" t="n"/>
      <c r="ED207" s="137" t="n"/>
      <c r="EE207" s="137" t="n"/>
      <c r="EF207" s="137" t="n"/>
      <c r="EG207" s="137" t="n"/>
      <c r="EH207" s="137" t="n"/>
      <c r="EI207" s="137" t="n"/>
      <c r="EJ207" s="137" t="n"/>
      <c r="EK207" s="137" t="n"/>
      <c r="EL207" s="137" t="n"/>
      <c r="EM207" s="137" t="n"/>
      <c r="EN207" s="137" t="n"/>
      <c r="EO207" s="137" t="n"/>
      <c r="EP207" s="137" t="n"/>
      <c r="EQ207" s="137" t="n"/>
      <c r="ER207" s="137" t="n"/>
      <c r="ES207" s="137" t="n"/>
      <c r="ET207" s="137" t="n"/>
      <c r="EU207" s="137" t="n"/>
      <c r="EV207" s="137" t="n"/>
      <c r="EW207" s="137" t="n"/>
      <c r="EX207" s="137" t="n"/>
      <c r="EY207" s="137" t="n"/>
      <c r="EZ207" s="137" t="n"/>
      <c r="FA207" s="137" t="n"/>
      <c r="FB207" s="137" t="n"/>
      <c r="FC207" s="137" t="n"/>
      <c r="FD207" s="137" t="n"/>
      <c r="FE207" s="137" t="n"/>
      <c r="FF207" s="137" t="n"/>
      <c r="FG207" s="137" t="n"/>
      <c r="FH207" s="137" t="n"/>
      <c r="FI207" s="137" t="n"/>
      <c r="FJ207" s="137" t="n"/>
      <c r="FK207" s="137" t="n"/>
      <c r="FL207" s="137" t="n"/>
      <c r="FM207" s="137" t="n"/>
      <c r="FN207" s="137" t="n"/>
      <c r="FO207" s="137" t="n"/>
      <c r="FP207" s="137" t="n"/>
      <c r="FQ207" s="137" t="n"/>
      <c r="FR207" s="137" t="n"/>
      <c r="FS207" s="137" t="n"/>
      <c r="FT207" s="137" t="n"/>
      <c r="FU207" s="137" t="n"/>
      <c r="FV207" s="137" t="n"/>
      <c r="FW207" s="137" t="n"/>
      <c r="FX207" s="137" t="n"/>
      <c r="FY207" s="137" t="n"/>
      <c r="FZ207" s="137" t="n"/>
      <c r="GA207" s="137" t="n"/>
      <c r="GB207" s="137" t="n"/>
      <c r="GC207" s="137" t="n"/>
      <c r="GD207" s="137" t="n"/>
      <c r="GE207" s="137" t="n"/>
      <c r="GF207" s="137" t="n"/>
    </row>
    <row r="208">
      <c r="A208" s="44" t="n"/>
      <c r="B208" s="43" t="n"/>
      <c r="C208" s="42" t="n"/>
      <c r="D208" s="41" t="inlineStr">
        <is>
          <t>Do NOT COPY the formulas below this line.</t>
        </is>
      </c>
      <c r="E208" s="40" t="n"/>
    </row>
  </sheetData>
  <mergeCells count="198">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BV7:BV8"/>
    <mergeCell ref="BE7:BE8"/>
    <mergeCell ref="DD7:DD8"/>
    <mergeCell ref="DF7:DF8"/>
    <mergeCell ref="O7:O8"/>
    <mergeCell ref="BG7:BG8"/>
    <mergeCell ref="DX7:DX8"/>
    <mergeCell ref="Q7:Q8"/>
    <mergeCell ref="DZ7:DZ8"/>
    <mergeCell ref="FH7:FH8"/>
    <mergeCell ref="FZ7:FZ8"/>
    <mergeCell ref="BS7:BS8"/>
    <mergeCell ref="EJ7:EJ8"/>
    <mergeCell ref="BU7:BU8"/>
    <mergeCell ref="GB7:GB8"/>
    <mergeCell ref="B5:C5"/>
    <mergeCell ref="AR7:AR8"/>
    <mergeCell ref="DW7:DW8"/>
    <mergeCell ref="EI7:EI8"/>
    <mergeCell ref="ED7:ED8"/>
    <mergeCell ref="D6:D7"/>
    <mergeCell ref="AO7:AO8"/>
    <mergeCell ref="B4:C4"/>
    <mergeCell ref="B6:B8"/>
    <mergeCell ref="BY7:BY8"/>
    <mergeCell ref="AQ7:AQ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U7:FU8"/>
    <mergeCell ref="EE7:EE8"/>
    <mergeCell ref="DN7:DN8"/>
    <mergeCell ref="FK7:FK8"/>
    <mergeCell ref="GE7:GE8"/>
    <mergeCell ref="BX7:BX8"/>
    <mergeCell ref="FM7:FM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GF210"/>
  <sheetViews>
    <sheetView topLeftCell="A7" zoomScaleNormal="120" workbookViewId="0">
      <pane xSplit="6" topLeftCell="G1" activePane="topRight" state="frozen"/>
      <selection pane="topRight" activeCell="D19" sqref="D19"/>
    </sheetView>
  </sheetViews>
  <sheetFormatPr baseColWidth="8" defaultColWidth="14.42578125" defaultRowHeight="12.75"/>
  <cols>
    <col width="20.140625" customWidth="1" style="38" min="1" max="1"/>
    <col width="9" customWidth="1" style="37" min="2" max="2"/>
    <col width="17.28515625" customWidth="1" style="36" min="3" max="3"/>
    <col width="50.28515625" customWidth="1" style="35" min="4" max="4"/>
    <col width="15" customWidth="1" style="34" min="5" max="5"/>
    <col width="5.140625" customWidth="1" style="32" min="6" max="6"/>
    <col width="14.42578125" customWidth="1" style="32" min="7" max="7"/>
    <col width="10.5703125" bestFit="1" customWidth="1" style="32" min="8" max="8"/>
    <col width="10.7109375" bestFit="1" customWidth="1" style="32" min="9" max="10"/>
    <col width="9.28515625" bestFit="1" customWidth="1" style="32" min="11" max="12"/>
    <col width="9.140625" bestFit="1" customWidth="1" style="32" min="13" max="13"/>
    <col width="9.28515625" bestFit="1" customWidth="1" style="32" min="14" max="14"/>
    <col width="9.140625" bestFit="1" customWidth="1" style="32" min="15" max="15"/>
    <col width="10.140625" bestFit="1" customWidth="1" style="32" min="16" max="16"/>
    <col width="10.140625" bestFit="1" customWidth="1" style="137" min="17" max="17"/>
    <col width="9.28515625" bestFit="1" customWidth="1" style="32" min="18" max="23"/>
    <col width="10.140625" bestFit="1" customWidth="1" style="32" min="24" max="24"/>
    <col width="9.28515625" bestFit="1" customWidth="1" style="32" min="25" max="25"/>
    <col width="9.28515625" bestFit="1" customWidth="1" style="137" min="26" max="26"/>
    <col width="14.5703125" bestFit="1" customWidth="1" style="137" min="27" max="27"/>
    <col width="11.7109375" bestFit="1" customWidth="1" style="137" min="28" max="28"/>
    <col width="10.7109375" bestFit="1" customWidth="1" style="137" min="29" max="29"/>
    <col width="9.85546875" bestFit="1" customWidth="1" style="137" min="30" max="31"/>
    <col width="9.28515625" bestFit="1" customWidth="1" style="137" min="32" max="32"/>
    <col width="9.28515625" bestFit="1" customWidth="1" style="32" min="33" max="33"/>
    <col width="9.5703125" bestFit="1" customWidth="1" style="137" min="34" max="34"/>
    <col width="9.28515625" bestFit="1" customWidth="1" style="32" min="35" max="35"/>
    <col width="9" bestFit="1" customWidth="1" style="137" min="36" max="36"/>
    <col width="14.42578125" customWidth="1" style="32" min="37" max="183"/>
    <col width="3" customWidth="1" style="33" min="184" max="184"/>
    <col width="14.42578125" customWidth="1" style="32" min="185" max="16384"/>
  </cols>
  <sheetData>
    <row r="1" ht="13.5" customHeight="1" thickBot="1">
      <c r="E1" s="445" t="inlineStr">
        <is>
          <t>Instrument</t>
        </is>
      </c>
      <c r="F1" s="742" t="n"/>
      <c r="G1" s="81" t="n"/>
      <c r="H1" s="137" t="inlineStr">
        <is>
          <t>PAT</t>
        </is>
      </c>
      <c r="I1" s="137" t="inlineStr">
        <is>
          <t>WD</t>
        </is>
      </c>
      <c r="J1" s="137" t="inlineStr">
        <is>
          <t>WD</t>
        </is>
      </c>
      <c r="K1" s="137" t="inlineStr">
        <is>
          <t>DECREE</t>
        </is>
      </c>
      <c r="L1" s="137" t="inlineStr">
        <is>
          <t>MD</t>
        </is>
      </c>
      <c r="M1" s="137" t="inlineStr">
        <is>
          <t>MD</t>
        </is>
      </c>
      <c r="N1" s="137" t="inlineStr">
        <is>
          <t>FD</t>
        </is>
      </c>
      <c r="O1" s="137" t="inlineStr">
        <is>
          <t>WD</t>
        </is>
      </c>
      <c r="P1" s="137" t="inlineStr">
        <is>
          <t>QCMD</t>
        </is>
      </c>
      <c r="Q1" s="137" t="inlineStr">
        <is>
          <t>POD&amp;H</t>
        </is>
      </c>
      <c r="R1" s="137" t="inlineStr">
        <is>
          <t>POD&amp;H</t>
        </is>
      </c>
      <c r="S1" s="137" t="inlineStr">
        <is>
          <t>JEJ</t>
        </is>
      </c>
      <c r="T1" s="137" t="inlineStr">
        <is>
          <t>MD</t>
        </is>
      </c>
      <c r="U1" s="137" t="inlineStr">
        <is>
          <t>MD</t>
        </is>
      </c>
      <c r="V1" s="137" t="inlineStr">
        <is>
          <t>MD</t>
        </is>
      </c>
      <c r="W1" s="137" t="inlineStr">
        <is>
          <t>MD</t>
        </is>
      </c>
      <c r="X1" s="137" t="inlineStr">
        <is>
          <t>MD</t>
        </is>
      </c>
      <c r="Y1" s="137" t="inlineStr">
        <is>
          <t>MD</t>
        </is>
      </c>
      <c r="Z1" s="137" t="inlineStr">
        <is>
          <t>MD</t>
        </is>
      </c>
      <c r="AA1" s="137" t="inlineStr">
        <is>
          <t>MD</t>
        </is>
      </c>
      <c r="AB1" s="137" t="inlineStr">
        <is>
          <t>MD</t>
        </is>
      </c>
      <c r="AC1" s="137" t="inlineStr">
        <is>
          <t>MD</t>
        </is>
      </c>
      <c r="AD1" s="137" t="inlineStr">
        <is>
          <t>MD</t>
        </is>
      </c>
      <c r="AE1" s="137" t="inlineStr">
        <is>
          <t>MD</t>
        </is>
      </c>
      <c r="AF1" s="137" t="inlineStr">
        <is>
          <t>MD</t>
        </is>
      </c>
      <c r="AG1" s="137" t="inlineStr">
        <is>
          <t>MD</t>
        </is>
      </c>
      <c r="AH1" s="137" t="inlineStr">
        <is>
          <t>MD</t>
        </is>
      </c>
      <c r="AI1" s="137" t="inlineStr">
        <is>
          <t>FD</t>
        </is>
      </c>
      <c r="AJ1" s="171" t="inlineStr">
        <is>
          <t>MD</t>
        </is>
      </c>
      <c r="AK1" s="95" t="n"/>
      <c r="AL1" s="95" t="n"/>
      <c r="AM1" s="95" t="n"/>
      <c r="AN1" s="95" t="n"/>
      <c r="AO1" s="95" t="n"/>
      <c r="AP1" s="95" t="n"/>
      <c r="AQ1" s="95" t="n"/>
      <c r="AR1" s="95" t="n"/>
      <c r="AS1" s="95" t="n"/>
      <c r="AT1" s="95" t="n"/>
    </row>
    <row r="2" ht="12.75" customFormat="1" customHeight="1" s="80" thickTop="1">
      <c r="A2" s="835" t="n">
        <v>2</v>
      </c>
      <c r="B2" s="836" t="inlineStr">
        <is>
          <t>TRACT</t>
        </is>
      </c>
      <c r="C2" s="837" t="n"/>
      <c r="D2" s="838" t="inlineStr">
        <is>
          <t>E/2 NW/4, SE/4 NE/4, NE/4 SE/4, N/2 NE/4 SW/4, containing 180 acres</t>
        </is>
      </c>
      <c r="E2" s="839" t="inlineStr">
        <is>
          <t>Image Number</t>
        </is>
      </c>
      <c r="F2" s="840" t="n"/>
      <c r="G2" s="81" t="n"/>
      <c r="H2" s="138" t="n"/>
      <c r="I2" s="138" t="n"/>
      <c r="J2" s="138" t="n"/>
      <c r="K2" s="138" t="n"/>
      <c r="L2" s="138" t="n"/>
      <c r="M2" s="138" t="n"/>
      <c r="N2" s="138" t="n"/>
      <c r="O2" s="138" t="n"/>
      <c r="P2" s="138" t="n"/>
      <c r="Q2" s="138" t="n"/>
      <c r="R2" s="138" t="n"/>
      <c r="S2" s="138" t="n"/>
      <c r="T2" s="138" t="n"/>
      <c r="U2" s="138" t="n"/>
      <c r="V2" s="138" t="n"/>
      <c r="W2" s="138" t="n"/>
      <c r="X2" s="138" t="n"/>
      <c r="Y2" s="138" t="n"/>
      <c r="Z2" s="138" t="n"/>
      <c r="AA2" s="138" t="n"/>
      <c r="AB2" s="138" t="n"/>
      <c r="AC2" s="138" t="n"/>
      <c r="AD2" s="138" t="n"/>
      <c r="AE2" s="138" t="n"/>
      <c r="AF2" s="138" t="n"/>
      <c r="AG2" s="138" t="n"/>
      <c r="AH2" s="138" t="n"/>
      <c r="AI2" s="138" t="n"/>
      <c r="AJ2" s="173" t="n"/>
      <c r="AK2" s="78" t="n"/>
      <c r="AL2" s="78" t="n"/>
      <c r="AM2" s="78" t="n"/>
      <c r="AN2" s="78" t="n"/>
      <c r="AO2" s="78" t="n"/>
      <c r="AP2" s="78" t="n"/>
      <c r="AQ2" s="78" t="n"/>
      <c r="AR2" s="78" t="n"/>
      <c r="AS2" s="78" t="n"/>
      <c r="AT2" s="78" t="n"/>
      <c r="AU2" s="78" t="n"/>
      <c r="AV2" s="78" t="n"/>
      <c r="AW2" s="78" t="n"/>
      <c r="AX2" s="78" t="n"/>
      <c r="AY2" s="78" t="n"/>
      <c r="AZ2" s="78" t="n"/>
      <c r="BA2" s="78" t="n"/>
      <c r="BB2" s="78" t="n"/>
      <c r="BC2" s="78" t="n"/>
      <c r="BD2" s="78" t="n"/>
      <c r="BE2" s="78" t="n"/>
      <c r="BF2" s="78" t="n"/>
      <c r="BG2" s="78" t="n"/>
      <c r="BH2" s="78" t="n"/>
      <c r="BI2" s="78" t="n"/>
      <c r="BJ2" s="78" t="n"/>
      <c r="BK2" s="78" t="n"/>
      <c r="BL2" s="78" t="n"/>
      <c r="BM2" s="78" t="n"/>
      <c r="BN2" s="78" t="n"/>
      <c r="BO2" s="78" t="n"/>
      <c r="BP2" s="78" t="n"/>
      <c r="BQ2" s="78" t="n"/>
      <c r="BR2" s="78" t="n"/>
      <c r="BS2" s="78" t="n"/>
      <c r="BT2" s="78" t="n"/>
      <c r="BU2" s="78" t="n"/>
      <c r="BV2" s="78" t="n"/>
      <c r="BW2" s="78" t="n"/>
      <c r="BX2" s="78" t="n"/>
      <c r="BY2" s="78" t="n"/>
      <c r="BZ2" s="78" t="n"/>
      <c r="CA2" s="78" t="n"/>
      <c r="CB2" s="78" t="n"/>
      <c r="CC2" s="78" t="n"/>
      <c r="CD2" s="78" t="n"/>
      <c r="CE2" s="78" t="n"/>
      <c r="CF2" s="78" t="n"/>
      <c r="CG2" s="78" t="n"/>
      <c r="CH2" s="78" t="n"/>
      <c r="CI2" s="78" t="n"/>
      <c r="CJ2" s="78" t="n"/>
      <c r="CK2" s="78" t="n"/>
      <c r="CL2" s="78" t="n"/>
      <c r="CM2" s="78" t="n"/>
      <c r="CN2" s="78" t="n"/>
      <c r="CO2" s="78" t="n"/>
      <c r="CP2" s="78" t="n"/>
      <c r="CQ2" s="78" t="n"/>
      <c r="CR2" s="78" t="n"/>
      <c r="CS2" s="78" t="n"/>
      <c r="CT2" s="78" t="n"/>
      <c r="CU2" s="78" t="n"/>
      <c r="CV2" s="78" t="n"/>
      <c r="CW2" s="78" t="n"/>
      <c r="CX2" s="78" t="n"/>
      <c r="CY2" s="78" t="n"/>
      <c r="CZ2" s="78" t="n"/>
      <c r="DA2" s="78" t="n"/>
      <c r="DB2" s="78" t="n"/>
      <c r="DC2" s="78" t="n"/>
      <c r="DD2" s="78" t="n"/>
      <c r="DE2" s="78" t="n"/>
      <c r="DF2" s="78" t="n"/>
      <c r="DG2" s="78" t="n"/>
      <c r="DH2" s="78" t="n"/>
      <c r="DI2" s="78" t="n"/>
      <c r="DJ2" s="78" t="n"/>
      <c r="DK2" s="78" t="n"/>
      <c r="DL2" s="78" t="n"/>
      <c r="DM2" s="78" t="n"/>
      <c r="DN2" s="78" t="n"/>
      <c r="DO2" s="78" t="n"/>
      <c r="DP2" s="78" t="n"/>
      <c r="DQ2" s="78" t="n"/>
      <c r="DR2" s="78" t="n"/>
      <c r="DS2" s="78" t="n"/>
      <c r="DT2" s="78" t="n"/>
      <c r="DU2" s="78" t="n"/>
      <c r="DV2" s="78" t="n"/>
      <c r="DW2" s="78" t="n"/>
      <c r="DX2" s="78" t="n"/>
      <c r="DY2" s="78" t="n"/>
      <c r="DZ2" s="78" t="n"/>
      <c r="EA2" s="78" t="n"/>
      <c r="EB2" s="78" t="n"/>
      <c r="EC2" s="78" t="n"/>
      <c r="ED2" s="78" t="n"/>
      <c r="EE2" s="78" t="n"/>
      <c r="EF2" s="78" t="n"/>
      <c r="EG2" s="78" t="n"/>
      <c r="EH2" s="78" t="n"/>
      <c r="EI2" s="78" t="n"/>
      <c r="EJ2" s="78" t="n"/>
      <c r="EK2" s="78" t="n"/>
      <c r="EL2" s="78" t="n"/>
      <c r="EM2" s="78" t="n"/>
      <c r="EN2" s="78" t="n"/>
      <c r="EO2" s="78" t="n"/>
      <c r="EP2" s="78" t="n"/>
      <c r="EQ2" s="78" t="n"/>
      <c r="ER2" s="78" t="n"/>
      <c r="ES2" s="78" t="n"/>
      <c r="ET2" s="78" t="n"/>
      <c r="EU2" s="78" t="n"/>
      <c r="EV2" s="78" t="n"/>
      <c r="EW2" s="78" t="n"/>
      <c r="EX2" s="78" t="n"/>
      <c r="EY2" s="78" t="n"/>
      <c r="EZ2" s="78" t="n"/>
      <c r="FA2" s="78" t="n"/>
      <c r="FB2" s="78" t="n"/>
      <c r="FC2" s="78" t="n"/>
      <c r="FD2" s="78" t="n"/>
      <c r="FE2" s="78" t="n"/>
      <c r="FF2" s="78" t="n"/>
      <c r="FG2" s="78" t="n"/>
      <c r="FH2" s="78" t="n"/>
      <c r="FI2" s="78" t="n"/>
      <c r="FJ2" s="78" t="n"/>
      <c r="FK2" s="78" t="n"/>
      <c r="FL2" s="78" t="n"/>
      <c r="FM2" s="78" t="n"/>
      <c r="FN2" s="78" t="n"/>
      <c r="FO2" s="78" t="n"/>
      <c r="FP2" s="78" t="n"/>
      <c r="FQ2" s="78" t="n"/>
      <c r="FR2" s="78" t="n"/>
      <c r="FS2" s="78" t="n"/>
      <c r="FT2" s="78" t="n"/>
      <c r="FU2" s="78" t="n"/>
      <c r="FV2" s="78" t="n"/>
      <c r="FW2" s="78" t="n"/>
      <c r="FX2" s="78" t="n"/>
      <c r="FY2" s="78" t="n"/>
      <c r="FZ2" s="78" t="n"/>
      <c r="GA2" s="78" t="n"/>
    </row>
    <row r="3" ht="23.1" customFormat="1" customHeight="1" s="80">
      <c r="A3" s="841" t="n"/>
      <c r="B3" s="842" t="inlineStr">
        <is>
          <t>DESCRIPTION</t>
        </is>
      </c>
      <c r="C3" s="837" t="n"/>
      <c r="D3" s="843" t="n"/>
      <c r="E3" s="844" t="inlineStr">
        <is>
          <t xml:space="preserve">Book / Page </t>
        </is>
      </c>
      <c r="F3" s="840" t="n"/>
      <c r="G3" s="81" t="n"/>
      <c r="H3" s="149" t="inlineStr">
        <is>
          <t>PAT004/80</t>
        </is>
      </c>
      <c r="I3" s="149" t="inlineStr">
        <is>
          <t>D00015/159</t>
        </is>
      </c>
      <c r="J3" s="149" t="inlineStr">
        <is>
          <t>D00053/585</t>
        </is>
      </c>
      <c r="K3" s="149" t="inlineStr">
        <is>
          <t>121/46</t>
        </is>
      </c>
      <c r="L3" s="149" t="inlineStr">
        <is>
          <t>122/122</t>
        </is>
      </c>
      <c r="M3" s="149" t="inlineStr">
        <is>
          <t>121/346</t>
        </is>
      </c>
      <c r="N3" s="149" t="inlineStr">
        <is>
          <t>2165/322</t>
        </is>
      </c>
      <c r="O3" s="149" t="inlineStr">
        <is>
          <t>122/126</t>
        </is>
      </c>
      <c r="P3" s="149" t="inlineStr">
        <is>
          <t>1600/559</t>
        </is>
      </c>
      <c r="Q3" s="149" t="inlineStr">
        <is>
          <t>1820/558</t>
        </is>
      </c>
      <c r="R3" s="149" t="inlineStr">
        <is>
          <t>1826/56</t>
        </is>
      </c>
      <c r="S3" s="149" t="inlineStr">
        <is>
          <t>1992/558</t>
        </is>
      </c>
      <c r="T3" s="149" t="inlineStr">
        <is>
          <t>1993/250</t>
        </is>
      </c>
      <c r="U3" s="149" t="inlineStr">
        <is>
          <t>1993/253</t>
        </is>
      </c>
      <c r="V3" s="149" t="inlineStr">
        <is>
          <t>1993/256</t>
        </is>
      </c>
      <c r="W3" s="138" t="inlineStr">
        <is>
          <t>1993/259</t>
        </is>
      </c>
      <c r="X3" s="138" t="inlineStr">
        <is>
          <t>1993/262</t>
        </is>
      </c>
      <c r="Y3" s="149" t="inlineStr">
        <is>
          <t>1998/302</t>
        </is>
      </c>
      <c r="Z3" s="149" t="inlineStr">
        <is>
          <t>2177/241</t>
        </is>
      </c>
      <c r="AA3" s="149" t="inlineStr">
        <is>
          <t>2165/330</t>
        </is>
      </c>
      <c r="AB3" s="149" t="inlineStr">
        <is>
          <t>2176/297</t>
        </is>
      </c>
      <c r="AC3" s="149" t="inlineStr">
        <is>
          <t>2177/522</t>
        </is>
      </c>
      <c r="AD3" s="149" t="inlineStr">
        <is>
          <t>2177/521</t>
        </is>
      </c>
      <c r="AE3" s="149" t="inlineStr">
        <is>
          <t>2237/381</t>
        </is>
      </c>
      <c r="AF3" s="149" t="inlineStr">
        <is>
          <t>2572/490</t>
        </is>
      </c>
      <c r="AG3" s="138" t="inlineStr">
        <is>
          <t>2345/525</t>
        </is>
      </c>
      <c r="AH3" s="150" t="inlineStr">
        <is>
          <t>2423/220</t>
        </is>
      </c>
      <c r="AI3" s="138" t="inlineStr">
        <is>
          <t>2592/371</t>
        </is>
      </c>
      <c r="AJ3" s="173" t="inlineStr">
        <is>
          <t>2610/574</t>
        </is>
      </c>
      <c r="AK3" s="23" t="n"/>
      <c r="AL3" s="23" t="n"/>
      <c r="AM3" s="23" t="n"/>
      <c r="AN3" s="23" t="n"/>
      <c r="AO3" s="23" t="n"/>
      <c r="AP3" s="23" t="n"/>
      <c r="AQ3" s="23" t="n"/>
      <c r="AR3" s="29" t="n"/>
      <c r="AS3" s="23" t="n"/>
      <c r="AT3" s="23" t="n"/>
      <c r="AU3" s="78" t="n"/>
      <c r="AV3" s="78" t="n"/>
      <c r="AW3" s="78" t="n"/>
      <c r="AX3" s="78" t="n"/>
      <c r="AY3" s="78" t="n"/>
      <c r="AZ3" s="78" t="n"/>
      <c r="BA3" s="78" t="n"/>
      <c r="BB3" s="78" t="n"/>
      <c r="BC3" s="78" t="n"/>
      <c r="BD3" s="78" t="n"/>
      <c r="BE3" s="78" t="n"/>
      <c r="BF3" s="78" t="n"/>
      <c r="BG3" s="78" t="n"/>
      <c r="BH3" s="78" t="n"/>
      <c r="BI3" s="78" t="n"/>
      <c r="BJ3" s="78" t="n"/>
      <c r="BK3" s="78" t="n"/>
      <c r="BL3" s="78" t="n"/>
      <c r="BM3" s="78" t="n"/>
      <c r="BN3" s="78" t="n"/>
      <c r="BO3" s="78" t="n"/>
      <c r="BP3" s="78" t="n"/>
      <c r="BQ3" s="78" t="n"/>
      <c r="BR3" s="78" t="n"/>
      <c r="BS3" s="78" t="n"/>
      <c r="BT3" s="78" t="n"/>
      <c r="BU3" s="78" t="n"/>
      <c r="BV3" s="78" t="n"/>
      <c r="BW3" s="78" t="n"/>
      <c r="BX3" s="78" t="n"/>
      <c r="BY3" s="78" t="n"/>
      <c r="BZ3" s="78" t="n"/>
      <c r="CA3" s="78" t="n"/>
      <c r="CB3" s="78" t="n"/>
      <c r="CC3" s="78" t="n"/>
      <c r="CD3" s="78" t="n"/>
      <c r="CE3" s="78" t="n"/>
      <c r="CF3" s="78" t="n"/>
      <c r="CG3" s="78" t="n"/>
      <c r="CH3" s="78" t="n"/>
      <c r="CI3" s="78" t="n"/>
      <c r="CJ3" s="78" t="n"/>
      <c r="CK3" s="78" t="n"/>
      <c r="CL3" s="78" t="n"/>
      <c r="CM3" s="78" t="n"/>
      <c r="CN3" s="78" t="n"/>
      <c r="CO3" s="78" t="n"/>
      <c r="CP3" s="78" t="n"/>
      <c r="CQ3" s="78" t="n"/>
      <c r="CR3" s="78" t="n"/>
      <c r="CS3" s="78" t="n"/>
      <c r="CT3" s="78" t="n"/>
      <c r="CU3" s="78" t="n"/>
      <c r="CV3" s="78" t="n"/>
      <c r="CW3" s="78" t="n"/>
      <c r="CX3" s="78" t="n"/>
      <c r="CY3" s="78" t="n"/>
      <c r="CZ3" s="78" t="n"/>
      <c r="DA3" s="78" t="n"/>
      <c r="DB3" s="78" t="n"/>
      <c r="DC3" s="78" t="n"/>
      <c r="DD3" s="78" t="n"/>
      <c r="DE3" s="78" t="n"/>
      <c r="DF3" s="78" t="n"/>
      <c r="DG3" s="78" t="n"/>
      <c r="DH3" s="78" t="n"/>
      <c r="DI3" s="78" t="n"/>
      <c r="DJ3" s="78" t="n"/>
      <c r="DK3" s="78" t="n"/>
      <c r="DL3" s="78" t="n"/>
      <c r="DM3" s="78" t="n"/>
      <c r="DN3" s="78" t="n"/>
      <c r="DO3" s="78" t="n"/>
      <c r="DP3" s="78" t="n"/>
      <c r="DQ3" s="78" t="n"/>
      <c r="DR3" s="78" t="n"/>
      <c r="DS3" s="78" t="n"/>
      <c r="DT3" s="78" t="n"/>
      <c r="DU3" s="78" t="n"/>
      <c r="DV3" s="78" t="n"/>
      <c r="DW3" s="78" t="n"/>
      <c r="DX3" s="78" t="n"/>
      <c r="DY3" s="78" t="n"/>
      <c r="DZ3" s="78" t="n"/>
      <c r="EA3" s="78" t="n"/>
      <c r="EB3" s="78" t="n"/>
      <c r="EC3" s="78" t="n"/>
      <c r="ED3" s="78" t="n"/>
      <c r="EE3" s="78" t="n"/>
      <c r="EF3" s="78" t="n"/>
      <c r="EG3" s="78" t="n"/>
      <c r="EH3" s="78" t="n"/>
      <c r="EI3" s="78" t="n"/>
      <c r="EJ3" s="78" t="n"/>
      <c r="EK3" s="78" t="n"/>
      <c r="EL3" s="78" t="n"/>
      <c r="EM3" s="78" t="n"/>
      <c r="EN3" s="78" t="n"/>
      <c r="EO3" s="78" t="n"/>
      <c r="EP3" s="78" t="n"/>
      <c r="EQ3" s="78" t="n"/>
      <c r="ER3" s="78" t="n"/>
      <c r="ES3" s="78" t="n"/>
      <c r="ET3" s="78" t="n"/>
      <c r="EU3" s="78" t="n"/>
      <c r="EV3" s="78" t="n"/>
      <c r="EW3" s="78" t="n"/>
      <c r="EX3" s="78" t="n"/>
      <c r="EY3" s="78" t="n"/>
      <c r="EZ3" s="78" t="n"/>
      <c r="FA3" s="78" t="n"/>
      <c r="FB3" s="78" t="n"/>
      <c r="FC3" s="78" t="n"/>
      <c r="FD3" s="78" t="n"/>
      <c r="FE3" s="78" t="n"/>
      <c r="FF3" s="78" t="n"/>
      <c r="FG3" s="78" t="n"/>
      <c r="FH3" s="78" t="n"/>
      <c r="FI3" s="78" t="n"/>
      <c r="FJ3" s="78" t="n"/>
      <c r="FK3" s="78" t="n"/>
      <c r="FL3" s="78" t="n"/>
      <c r="FM3" s="78" t="n"/>
      <c r="FN3" s="78" t="n"/>
      <c r="FO3" s="78" t="n"/>
      <c r="FP3" s="78" t="n"/>
      <c r="FQ3" s="78" t="n"/>
      <c r="FR3" s="78" t="n"/>
      <c r="FS3" s="78" t="n"/>
      <c r="FT3" s="78" t="n"/>
      <c r="FU3" s="78" t="n"/>
      <c r="FV3" s="78" t="n"/>
      <c r="FW3" s="78" t="n"/>
      <c r="FX3" s="78" t="n"/>
      <c r="FY3" s="78" t="n"/>
      <c r="FZ3" s="78" t="n"/>
      <c r="GA3" s="78" t="n"/>
    </row>
    <row r="4" ht="12.75" customFormat="1" customHeight="1" s="80">
      <c r="A4" s="841" t="n"/>
      <c r="B4" s="845" t="n"/>
      <c r="C4" s="837" t="n"/>
      <c r="D4" s="846" t="n"/>
      <c r="E4" s="459" t="inlineStr">
        <is>
          <t xml:space="preserve">Date </t>
        </is>
      </c>
      <c r="F4" s="840" t="n"/>
      <c r="G4" s="81" t="n"/>
      <c r="H4" s="150" t="n">
        <v>2657</v>
      </c>
      <c r="I4" s="150" t="n">
        <v>3250</v>
      </c>
      <c r="J4" s="150" t="n">
        <v>15997</v>
      </c>
      <c r="K4" s="150" t="n">
        <v>25990</v>
      </c>
      <c r="L4" s="150" t="n">
        <v>25974</v>
      </c>
      <c r="M4" s="150" t="n">
        <v>25974</v>
      </c>
      <c r="N4" s="150" t="n">
        <v>30446</v>
      </c>
      <c r="O4" s="150" t="n">
        <v>26072</v>
      </c>
      <c r="P4" s="150" t="n">
        <v>36524</v>
      </c>
      <c r="Q4" s="150" t="n">
        <v>38700</v>
      </c>
      <c r="R4" s="150" t="n">
        <v>38757</v>
      </c>
      <c r="S4" s="150" t="n">
        <v>40204</v>
      </c>
      <c r="T4" s="150" t="n">
        <v>40149</v>
      </c>
      <c r="U4" s="150" t="n">
        <v>40149</v>
      </c>
      <c r="V4" s="150" t="n">
        <v>40149</v>
      </c>
      <c r="W4" s="139" t="n">
        <v>40149</v>
      </c>
      <c r="X4" s="139" t="n">
        <v>40157</v>
      </c>
      <c r="Y4" s="150" t="n">
        <v>40219</v>
      </c>
      <c r="Z4" s="150" t="n">
        <v>41061</v>
      </c>
      <c r="AA4" s="150" t="n">
        <v>41172</v>
      </c>
      <c r="AB4" s="150" t="n">
        <v>41296</v>
      </c>
      <c r="AC4" s="150" t="n">
        <v>41305</v>
      </c>
      <c r="AD4" s="150" t="n">
        <v>41306</v>
      </c>
      <c r="AE4" s="150" t="n">
        <v>41687</v>
      </c>
      <c r="AF4" s="150" t="n">
        <v>45433</v>
      </c>
      <c r="AG4" s="139" t="n">
        <v>42613</v>
      </c>
      <c r="AH4" s="150" t="n">
        <v>43435</v>
      </c>
      <c r="AI4" s="139" t="n">
        <v>45561</v>
      </c>
      <c r="AJ4" s="175" t="n">
        <v>45686</v>
      </c>
      <c r="AK4" s="25" t="n"/>
      <c r="AL4" s="25" t="n"/>
      <c r="AM4" s="25" t="n"/>
      <c r="AN4" s="25" t="n"/>
      <c r="AO4" s="25" t="n"/>
      <c r="AP4" s="25" t="n"/>
      <c r="AQ4" s="25" t="n"/>
      <c r="AR4" s="25" t="n"/>
      <c r="AS4" s="25" t="n"/>
      <c r="AT4" s="25" t="n"/>
      <c r="AU4" s="77" t="n"/>
      <c r="AV4" s="77" t="n"/>
      <c r="AW4" s="77" t="n"/>
      <c r="AX4" s="77" t="n"/>
      <c r="AY4" s="77" t="n"/>
      <c r="AZ4" s="77" t="n"/>
      <c r="BA4" s="77" t="n"/>
      <c r="BB4" s="77" t="n"/>
      <c r="BC4" s="77" t="n"/>
      <c r="BD4" s="77" t="n"/>
      <c r="BE4" s="77" t="n"/>
      <c r="BF4" s="77" t="n"/>
      <c r="BG4" s="77" t="n"/>
      <c r="BH4" s="77" t="n"/>
      <c r="BI4" s="77" t="n"/>
      <c r="BJ4" s="77" t="n"/>
      <c r="BK4" s="77" t="n"/>
      <c r="BL4" s="77" t="n"/>
      <c r="BM4" s="77" t="n"/>
      <c r="BN4" s="77" t="n"/>
      <c r="BO4" s="77" t="n"/>
      <c r="BP4" s="77" t="n"/>
      <c r="BQ4" s="77" t="n"/>
      <c r="BR4" s="77" t="n"/>
      <c r="BS4" s="77" t="n"/>
      <c r="BT4" s="77" t="n"/>
      <c r="BU4" s="77" t="n"/>
      <c r="BV4" s="77" t="n"/>
      <c r="BW4" s="77" t="n"/>
      <c r="BX4" s="77" t="n"/>
      <c r="BY4" s="77" t="n"/>
      <c r="BZ4" s="77" t="n"/>
      <c r="CA4" s="77" t="n"/>
      <c r="CB4" s="77" t="n"/>
      <c r="CC4" s="77" t="n"/>
      <c r="CD4" s="77" t="n"/>
      <c r="CE4" s="77" t="n"/>
      <c r="CF4" s="77" t="n"/>
      <c r="CG4" s="77" t="n"/>
      <c r="CH4" s="77" t="n"/>
      <c r="CI4" s="77" t="n"/>
      <c r="CJ4" s="77" t="n"/>
      <c r="CK4" s="77" t="n"/>
      <c r="CL4" s="77" t="n"/>
      <c r="CM4" s="77" t="n"/>
      <c r="CN4" s="77" t="n"/>
      <c r="CO4" s="77" t="n"/>
      <c r="CP4" s="77" t="n"/>
      <c r="CQ4" s="77" t="n"/>
      <c r="CR4" s="77" t="n"/>
      <c r="CS4" s="77" t="n"/>
      <c r="CT4" s="77" t="n"/>
      <c r="CU4" s="77" t="n"/>
      <c r="CV4" s="77" t="n"/>
      <c r="CW4" s="77" t="n"/>
      <c r="CX4" s="77" t="n"/>
      <c r="CY4" s="77" t="n"/>
      <c r="CZ4" s="77" t="n"/>
      <c r="DA4" s="77" t="n"/>
      <c r="DB4" s="77" t="n"/>
      <c r="DC4" s="77" t="n"/>
      <c r="DD4" s="77" t="n"/>
      <c r="DE4" s="77" t="n"/>
      <c r="DF4" s="77" t="n"/>
      <c r="DG4" s="77" t="n"/>
      <c r="DH4" s="77" t="n"/>
      <c r="DI4" s="77" t="n"/>
      <c r="DJ4" s="77" t="n"/>
      <c r="DK4" s="77" t="n"/>
      <c r="DL4" s="77" t="n"/>
      <c r="DM4" s="77" t="n"/>
      <c r="DN4" s="77" t="n"/>
      <c r="DO4" s="77" t="n"/>
      <c r="DP4" s="77" t="n"/>
      <c r="DQ4" s="77" t="n"/>
      <c r="DR4" s="77" t="n"/>
      <c r="DS4" s="77" t="n"/>
      <c r="DT4" s="77" t="n"/>
      <c r="DU4" s="77" t="n"/>
      <c r="DV4" s="77" t="n"/>
      <c r="DW4" s="77" t="n"/>
      <c r="DX4" s="77" t="n"/>
      <c r="DY4" s="77" t="n"/>
      <c r="DZ4" s="77" t="n"/>
      <c r="EA4" s="77" t="n"/>
      <c r="EB4" s="77" t="n"/>
      <c r="EC4" s="77" t="n"/>
      <c r="ED4" s="77" t="n"/>
      <c r="EE4" s="77" t="n"/>
      <c r="EF4" s="77" t="n"/>
      <c r="EG4" s="77" t="n"/>
      <c r="EH4" s="77" t="n"/>
      <c r="EI4" s="77" t="n"/>
      <c r="EJ4" s="77" t="n"/>
      <c r="EK4" s="77" t="n"/>
      <c r="EL4" s="77" t="n"/>
      <c r="EM4" s="77" t="n"/>
      <c r="EN4" s="77" t="n"/>
      <c r="EO4" s="77" t="n"/>
      <c r="EP4" s="77" t="n"/>
      <c r="EQ4" s="77" t="n"/>
      <c r="ER4" s="77" t="n"/>
      <c r="ES4" s="77" t="n"/>
      <c r="ET4" s="77" t="n"/>
      <c r="EU4" s="77" t="n"/>
      <c r="EV4" s="77" t="n"/>
      <c r="EW4" s="77" t="n"/>
      <c r="EX4" s="77" t="n"/>
      <c r="EY4" s="77" t="n"/>
      <c r="EZ4" s="77" t="n"/>
      <c r="FA4" s="77" t="n"/>
      <c r="FB4" s="77" t="n"/>
      <c r="FC4" s="77" t="n"/>
      <c r="FD4" s="77" t="n"/>
      <c r="FE4" s="77" t="n"/>
      <c r="FF4" s="77" t="n"/>
      <c r="FG4" s="77" t="n"/>
      <c r="FH4" s="77" t="n"/>
      <c r="FI4" s="77" t="n"/>
      <c r="FJ4" s="77" t="n"/>
      <c r="FK4" s="77" t="n"/>
      <c r="FL4" s="77" t="n"/>
      <c r="FM4" s="77" t="n"/>
      <c r="FN4" s="77" t="n"/>
      <c r="FO4" s="77" t="n"/>
      <c r="FP4" s="77" t="n"/>
      <c r="FQ4" s="77" t="n"/>
      <c r="FR4" s="77" t="n"/>
      <c r="FS4" s="77" t="n"/>
      <c r="FT4" s="77" t="n"/>
      <c r="FU4" s="77" t="n"/>
      <c r="FV4" s="77" t="n"/>
      <c r="FW4" s="77" t="n"/>
      <c r="FX4" s="77" t="n"/>
      <c r="FY4" s="77" t="n"/>
      <c r="FZ4" s="77" t="n"/>
      <c r="GA4" s="77" t="n"/>
    </row>
    <row r="5" ht="27.75" customFormat="1" customHeight="1" s="76">
      <c r="A5" s="841" t="n"/>
      <c r="B5" s="847" t="inlineStr">
        <is>
          <t>TRACT ACRES</t>
        </is>
      </c>
      <c r="C5" s="848" t="n"/>
      <c r="D5" s="849" t="n">
        <v>180</v>
      </c>
      <c r="E5" s="850" t="inlineStr">
        <is>
          <t xml:space="preserve">Conveyance </t>
        </is>
      </c>
      <c r="F5" s="851" t="n"/>
      <c r="G5" s="79" t="n"/>
      <c r="H5" s="138" t="inlineStr">
        <is>
          <t>ARTI</t>
        </is>
      </c>
      <c r="I5" s="138" t="inlineStr">
        <is>
          <t>ARTI</t>
        </is>
      </c>
      <c r="J5" s="138" t="inlineStr">
        <is>
          <t>ARTI</t>
        </is>
      </c>
      <c r="K5" s="138" t="inlineStr">
        <is>
          <t>ARTI</t>
        </is>
      </c>
      <c r="L5" s="138" t="inlineStr">
        <is>
          <t>ARTI</t>
        </is>
      </c>
      <c r="M5" s="138" t="inlineStr">
        <is>
          <t>ARTI</t>
        </is>
      </c>
      <c r="N5" s="138" t="inlineStr">
        <is>
          <t>ARTI</t>
        </is>
      </c>
      <c r="O5" s="138" t="inlineStr">
        <is>
          <t>ARTI</t>
        </is>
      </c>
      <c r="P5" s="138" t="inlineStr">
        <is>
          <t>ARTI</t>
        </is>
      </c>
      <c r="Q5" s="138" t="inlineStr">
        <is>
          <t>ARTI</t>
        </is>
      </c>
      <c r="R5" s="138" t="inlineStr">
        <is>
          <t>ARTI</t>
        </is>
      </c>
      <c r="S5" s="138" t="inlineStr">
        <is>
          <t>ARTI</t>
        </is>
      </c>
      <c r="T5" s="138" t="inlineStr">
        <is>
          <t>ARTI</t>
        </is>
      </c>
      <c r="U5" s="138" t="inlineStr">
        <is>
          <t>ARTI</t>
        </is>
      </c>
      <c r="V5" s="138" t="inlineStr">
        <is>
          <t>ARTI</t>
        </is>
      </c>
      <c r="W5" s="138" t="inlineStr">
        <is>
          <t>ARTI</t>
        </is>
      </c>
      <c r="X5" s="138" t="inlineStr">
        <is>
          <t>ARTI</t>
        </is>
      </c>
      <c r="Y5" s="138" t="inlineStr">
        <is>
          <t>ARTI</t>
        </is>
      </c>
      <c r="Z5" s="138" t="inlineStr">
        <is>
          <t>ARTI</t>
        </is>
      </c>
      <c r="AA5" s="138" t="inlineStr">
        <is>
          <t>ARTI</t>
        </is>
      </c>
      <c r="AB5" s="138" t="inlineStr">
        <is>
          <t>34/480</t>
        </is>
      </c>
      <c r="AC5" s="138" t="inlineStr">
        <is>
          <t>25/480</t>
        </is>
      </c>
      <c r="AD5" s="138" t="inlineStr">
        <is>
          <t>4.5/480</t>
        </is>
      </c>
      <c r="AE5" s="138" t="inlineStr">
        <is>
          <t>ARTI</t>
        </is>
      </c>
      <c r="AF5" s="138" t="inlineStr">
        <is>
          <t>ARTI</t>
        </is>
      </c>
      <c r="AG5" s="138" t="inlineStr">
        <is>
          <t>ARTI</t>
        </is>
      </c>
      <c r="AH5" s="138" t="inlineStr">
        <is>
          <t>ARTI</t>
        </is>
      </c>
      <c r="AI5" s="138" t="inlineStr">
        <is>
          <t>ARTI</t>
        </is>
      </c>
      <c r="AJ5" s="173" t="inlineStr">
        <is>
          <t>10/480</t>
        </is>
      </c>
      <c r="AK5" s="78" t="n"/>
      <c r="AL5" s="78" t="n"/>
      <c r="AM5" s="78" t="n"/>
      <c r="AN5" s="78" t="n"/>
      <c r="AO5" s="78" t="n"/>
      <c r="AP5" s="78" t="n"/>
      <c r="AQ5" s="78" t="n"/>
      <c r="AR5" s="78" t="n"/>
      <c r="AS5" s="78" t="n"/>
      <c r="AT5" s="78" t="n"/>
      <c r="AU5" s="78" t="n"/>
      <c r="AV5" s="78" t="n"/>
      <c r="AW5" s="78" t="n"/>
      <c r="AX5" s="78" t="n"/>
      <c r="AY5" s="78" t="n"/>
      <c r="AZ5" s="78" t="n"/>
      <c r="BA5" s="78" t="n"/>
      <c r="BB5" s="78" t="n"/>
      <c r="BC5" s="78" t="n"/>
      <c r="BD5" s="78" t="n"/>
      <c r="BE5" s="78" t="n"/>
      <c r="BF5" s="78" t="n"/>
      <c r="BG5" s="78" t="n"/>
      <c r="BH5" s="78" t="n"/>
      <c r="BI5" s="78" t="n"/>
      <c r="BJ5" s="78" t="n"/>
      <c r="BK5" s="78" t="n"/>
      <c r="BL5" s="78" t="n"/>
      <c r="BM5" s="78" t="n"/>
      <c r="BN5" s="78" t="n"/>
      <c r="BO5" s="78" t="n"/>
      <c r="BP5" s="78" t="n"/>
      <c r="BQ5" s="78" t="n"/>
      <c r="BR5" s="78" t="n"/>
      <c r="BS5" s="78" t="n"/>
      <c r="BT5" s="78" t="n"/>
      <c r="BU5" s="78" t="n"/>
      <c r="BV5" s="78" t="n"/>
      <c r="BW5" s="78" t="n"/>
      <c r="BX5" s="78" t="n"/>
      <c r="BY5" s="78" t="n"/>
      <c r="BZ5" s="78" t="n"/>
      <c r="CA5" s="78" t="n"/>
      <c r="CB5" s="78" t="n"/>
      <c r="CC5" s="78" t="n"/>
      <c r="CD5" s="78" t="n"/>
      <c r="CE5" s="78" t="n"/>
      <c r="CF5" s="78" t="n"/>
      <c r="CG5" s="78" t="n"/>
      <c r="CH5" s="78" t="n"/>
      <c r="CI5" s="78" t="n"/>
      <c r="CJ5" s="78" t="n"/>
      <c r="CK5" s="78" t="n"/>
      <c r="CL5" s="78" t="n"/>
      <c r="CM5" s="78" t="n"/>
      <c r="CN5" s="78" t="n"/>
      <c r="CO5" s="78" t="n"/>
      <c r="CP5" s="78" t="n"/>
      <c r="CQ5" s="78" t="n"/>
      <c r="CR5" s="78" t="n"/>
      <c r="CS5" s="78" t="n"/>
      <c r="CT5" s="78" t="n"/>
      <c r="CU5" s="78" t="n"/>
      <c r="CV5" s="78" t="n"/>
      <c r="CW5" s="78" t="n"/>
      <c r="CX5" s="78" t="n"/>
      <c r="CY5" s="78" t="n"/>
      <c r="CZ5" s="78" t="n"/>
      <c r="DA5" s="78" t="n"/>
      <c r="DB5" s="78" t="n"/>
      <c r="DC5" s="78" t="n"/>
      <c r="DD5" s="78" t="n"/>
      <c r="DE5" s="78" t="n"/>
      <c r="DF5" s="78" t="n"/>
      <c r="DG5" s="78" t="n"/>
      <c r="DH5" s="78" t="n"/>
      <c r="DI5" s="78" t="n"/>
      <c r="DJ5" s="78" t="n"/>
      <c r="DK5" s="78" t="n"/>
      <c r="DL5" s="78" t="n"/>
      <c r="DM5" s="78" t="n"/>
      <c r="DN5" s="78" t="n"/>
      <c r="DO5" s="78" t="n"/>
      <c r="DP5" s="78" t="n"/>
      <c r="DQ5" s="78" t="n"/>
      <c r="DR5" s="78" t="n"/>
      <c r="DS5" s="78" t="n"/>
      <c r="DT5" s="78" t="n"/>
      <c r="DU5" s="78" t="n"/>
      <c r="DV5" s="78" t="n"/>
      <c r="DW5" s="78" t="n"/>
      <c r="DX5" s="78" t="n"/>
      <c r="DY5" s="78" t="n"/>
      <c r="DZ5" s="78" t="n"/>
      <c r="EA5" s="78" t="n"/>
      <c r="EB5" s="78" t="n"/>
      <c r="EC5" s="78" t="n"/>
      <c r="ED5" s="78" t="n"/>
      <c r="EE5" s="78" t="n"/>
      <c r="EF5" s="78" t="n"/>
      <c r="EG5" s="78" t="n"/>
      <c r="EH5" s="78" t="n"/>
      <c r="EI5" s="78" t="n"/>
      <c r="EJ5" s="78" t="n"/>
      <c r="EK5" s="78" t="n"/>
      <c r="EL5" s="78" t="n"/>
      <c r="EM5" s="78" t="n"/>
      <c r="EN5" s="78" t="n"/>
      <c r="EO5" s="78" t="n"/>
      <c r="EP5" s="78" t="n"/>
      <c r="EQ5" s="78" t="n"/>
      <c r="ER5" s="78" t="n"/>
      <c r="ES5" s="78" t="n"/>
      <c r="ET5" s="78" t="n"/>
      <c r="EU5" s="78" t="n"/>
      <c r="EV5" s="78" t="n"/>
      <c r="EW5" s="78" t="n"/>
      <c r="EX5" s="78" t="n"/>
      <c r="EY5" s="78" t="n"/>
      <c r="EZ5" s="78" t="n"/>
      <c r="FA5" s="78" t="n"/>
      <c r="FB5" s="78" t="n"/>
      <c r="FC5" s="78" t="n"/>
      <c r="FD5" s="78" t="n"/>
      <c r="FE5" s="78" t="n"/>
      <c r="FF5" s="78" t="n"/>
      <c r="FG5" s="78" t="n"/>
      <c r="FH5" s="78" t="n"/>
      <c r="FI5" s="78" t="n"/>
      <c r="FJ5" s="78" t="n"/>
      <c r="FK5" s="78" t="n"/>
      <c r="FL5" s="78" t="n"/>
      <c r="FM5" s="78" t="n"/>
      <c r="FN5" s="78" t="n"/>
      <c r="FO5" s="78" t="n"/>
      <c r="FP5" s="78" t="n"/>
      <c r="FQ5" s="78" t="n"/>
      <c r="FR5" s="78" t="n"/>
      <c r="FS5" s="78" t="n"/>
      <c r="FT5" s="78" t="n"/>
      <c r="FU5" s="78" t="n"/>
      <c r="FV5" s="78" t="n"/>
      <c r="FW5" s="78" t="n"/>
      <c r="FX5" s="78" t="n"/>
      <c r="FY5" s="78" t="n"/>
      <c r="FZ5" s="78" t="n"/>
      <c r="GA5" s="78" t="n"/>
    </row>
    <row r="6" ht="14.25" customFormat="1" customHeight="1" s="74" thickBot="1">
      <c r="A6" s="852" t="n"/>
      <c r="B6" s="853" t="inlineStr">
        <is>
          <t>BASE OGL</t>
        </is>
      </c>
      <c r="C6" s="854" t="n">
        <v>180</v>
      </c>
      <c r="D6" s="855" t="inlineStr">
        <is>
          <t>Tract 2</t>
        </is>
      </c>
      <c r="E6" s="854">
        <f>SUBTOTAL(9,E9:E205)</f>
        <v/>
      </c>
      <c r="F6" s="856" t="inlineStr">
        <is>
          <t>SURFACE</t>
        </is>
      </c>
      <c r="G6" s="82" t="n"/>
      <c r="H6" s="82" t="n"/>
      <c r="I6" s="82">
        <f>IF(I7=0,"","RECHECK")</f>
        <v/>
      </c>
      <c r="J6" s="82" t="n"/>
      <c r="K6" s="82">
        <f>IF(K7=0,"","RECHECK")</f>
        <v/>
      </c>
      <c r="L6" s="82" t="n"/>
      <c r="M6" s="82">
        <f>IF(M7=0,"","RECHECK")</f>
        <v/>
      </c>
      <c r="N6" s="82">
        <f>IF(N7=0,"","RECHECK")</f>
        <v/>
      </c>
      <c r="O6" s="82">
        <f>IF(O7=0,"","RECHECK")</f>
        <v/>
      </c>
      <c r="P6" s="82" t="n"/>
      <c r="Q6" s="140">
        <f>IF(Q7=0,"","RECHECK")</f>
        <v/>
      </c>
      <c r="R6" s="82">
        <f>IF(R7=0,"","RECHECK")</f>
        <v/>
      </c>
      <c r="S6" s="82">
        <f>IF(S7=0,"","RECHECK")</f>
        <v/>
      </c>
      <c r="T6" s="82">
        <f>IF(T7=0,"","RECHECK")</f>
        <v/>
      </c>
      <c r="U6" s="82">
        <f>IF(U7=0,"","RECHECK")</f>
        <v/>
      </c>
      <c r="V6" s="82">
        <f>IF(V7=0,"","RECHECK")</f>
        <v/>
      </c>
      <c r="W6" s="82">
        <f>IF(W7=0,"","RECHECK")</f>
        <v/>
      </c>
      <c r="X6" s="82">
        <f>IF(X7=0,"","RECHECK")</f>
        <v/>
      </c>
      <c r="Y6" s="82">
        <f>IF(Y7=0,"","RECHECK")</f>
        <v/>
      </c>
      <c r="Z6" s="140">
        <f>IF(Z7=0,"","RECHECK")</f>
        <v/>
      </c>
      <c r="AA6" s="140">
        <f>IF(AA7=0,"","RECHECK")</f>
        <v/>
      </c>
      <c r="AB6" s="140" t="n"/>
      <c r="AC6" s="140" t="n"/>
      <c r="AD6" s="140">
        <f>IF(AD7=0,"","RECHECK")</f>
        <v/>
      </c>
      <c r="AE6" s="140">
        <f>IF(AE7=0,"","RECHECK")</f>
        <v/>
      </c>
      <c r="AF6" s="140">
        <f>IF(AF7=0,"","RECHECK")</f>
        <v/>
      </c>
      <c r="AG6" s="82">
        <f>IF(AG7=0,"","RECHECK")</f>
        <v/>
      </c>
      <c r="AH6" s="140">
        <f>IF(AH7=0,"","RECHECK")</f>
        <v/>
      </c>
      <c r="AI6" s="82">
        <f>IF(AI7=0,"","RECHECK")</f>
        <v/>
      </c>
      <c r="AJ6" s="140">
        <f>IF(AJ7=0,"","RECHECK")</f>
        <v/>
      </c>
      <c r="AK6" s="82">
        <f>IF(AK7=0,"","RECHECK")</f>
        <v/>
      </c>
      <c r="AL6" s="82">
        <f>IF(AL7=0,"","RECHECK")</f>
        <v/>
      </c>
      <c r="AM6" s="82">
        <f>IF(AM7=0,"","RECHECK")</f>
        <v/>
      </c>
      <c r="AN6" s="82">
        <f>IF(AN7=0,"","RECHECK")</f>
        <v/>
      </c>
      <c r="AO6" s="82">
        <f>IF(AO7=0,"","RECHECK")</f>
        <v/>
      </c>
      <c r="AP6" s="82">
        <f>IF(AP7=0,"","RECHECK")</f>
        <v/>
      </c>
      <c r="AQ6" s="82">
        <f>IF(AQ7=0,"","RECHECK")</f>
        <v/>
      </c>
      <c r="AR6" s="82">
        <f>IF(AR7=0,"","RECHECK")</f>
        <v/>
      </c>
      <c r="AS6" s="82">
        <f>IF(AS7=0,"","RECHECK")</f>
        <v/>
      </c>
      <c r="AT6" s="82">
        <f>IF(AT7=0,"","RECHECK")</f>
        <v/>
      </c>
      <c r="AU6" s="82">
        <f>IF(AU7=0,"","RECHECK")</f>
        <v/>
      </c>
      <c r="AV6" s="82">
        <f>IF(AV7=0,"","RECHECK")</f>
        <v/>
      </c>
      <c r="AW6" s="82">
        <f>IF(AW7=0,"","RECHECK")</f>
        <v/>
      </c>
      <c r="AX6" s="82">
        <f>IF(AX7=0,"","RECHECK")</f>
        <v/>
      </c>
      <c r="AY6" s="82">
        <f>IF(AY7=0,"","RECHECK")</f>
        <v/>
      </c>
      <c r="AZ6" s="82">
        <f>IF(AZ7=0,"","RECHECK")</f>
        <v/>
      </c>
      <c r="BA6" s="82">
        <f>IF(BA7=0,"","RECHECK")</f>
        <v/>
      </c>
      <c r="BB6" s="82">
        <f>IF(BB7=0,"","RECHECK")</f>
        <v/>
      </c>
      <c r="BC6" s="82">
        <f>IF(BC7=0,"","RECHECK")</f>
        <v/>
      </c>
      <c r="BD6" s="82">
        <f>IF(BD7=0,"","RECHECK")</f>
        <v/>
      </c>
      <c r="BE6" s="82">
        <f>IF(BE7=0,"","RECHECK")</f>
        <v/>
      </c>
      <c r="BF6" s="82">
        <f>IF(BF7=0,"","RECHECK")</f>
        <v/>
      </c>
      <c r="BG6" s="82">
        <f>IF(BG7=0,"","RECHECK")</f>
        <v/>
      </c>
      <c r="BH6" s="82">
        <f>IF(BH7=0,"","RECHECK")</f>
        <v/>
      </c>
      <c r="BI6" s="82">
        <f>IF(BI7=0,"","RECHECK")</f>
        <v/>
      </c>
      <c r="BJ6" s="82">
        <f>IF(BJ7=0,"","RECHECK")</f>
        <v/>
      </c>
      <c r="BK6" s="82">
        <f>IF(BK7=0,"","RECHECK")</f>
        <v/>
      </c>
      <c r="BL6" s="82">
        <f>IF(BL7=0,"","RECHECK")</f>
        <v/>
      </c>
      <c r="BM6" s="82">
        <f>IF(BM7=0,"","RECHECK")</f>
        <v/>
      </c>
      <c r="BN6" s="82">
        <f>IF(BN7=0,"","RECHECK")</f>
        <v/>
      </c>
      <c r="BO6" s="82">
        <f>IF(BO7=0,"","RECHECK")</f>
        <v/>
      </c>
      <c r="BP6" s="82">
        <f>IF(BP7=0,"","RECHECK")</f>
        <v/>
      </c>
      <c r="BQ6" s="82">
        <f>IF(BQ7=0,"","RECHECK")</f>
        <v/>
      </c>
      <c r="BR6" s="82">
        <f>IF(BR7=0,"","RECHECK")</f>
        <v/>
      </c>
      <c r="BS6" s="82">
        <f>IF(BS7=0,"","RECHECK")</f>
        <v/>
      </c>
      <c r="BT6" s="82">
        <f>IF(BT7=0,"","RECHECK")</f>
        <v/>
      </c>
      <c r="BU6" s="82">
        <f>IF(BU7=0,"","RECHECK")</f>
        <v/>
      </c>
      <c r="BV6" s="82">
        <f>IF(BV7=0,"","RECHECK")</f>
        <v/>
      </c>
      <c r="BW6" s="82">
        <f>IF(BW7=0,"","RECHECK")</f>
        <v/>
      </c>
      <c r="BX6" s="82">
        <f>IF(BX7=0,"","RECHECK")</f>
        <v/>
      </c>
      <c r="BY6" s="82">
        <f>IF(BY7=0,"","RECHECK")</f>
        <v/>
      </c>
      <c r="BZ6" s="82">
        <f>IF(BZ7=0,"","RECHECK")</f>
        <v/>
      </c>
      <c r="CA6" s="82">
        <f>IF(CA7=0,"","RECHECK")</f>
        <v/>
      </c>
      <c r="CB6" s="82">
        <f>IF(CB7=0,"","RECHECK")</f>
        <v/>
      </c>
      <c r="CC6" s="82">
        <f>IF(CC7=0,"","RECHECK")</f>
        <v/>
      </c>
      <c r="CD6" s="82">
        <f>IF(CD7=0,"","RECHECK")</f>
        <v/>
      </c>
      <c r="CE6" s="82">
        <f>IF(CE7=0,"","RECHECK")</f>
        <v/>
      </c>
      <c r="CF6" s="82">
        <f>IF(CF7=0,"","RECHECK")</f>
        <v/>
      </c>
      <c r="CG6" s="82">
        <f>IF(CG7=0,"","RECHECK")</f>
        <v/>
      </c>
      <c r="CH6" s="82">
        <f>IF(CH7=0,"","RECHECK")</f>
        <v/>
      </c>
      <c r="CI6" s="82">
        <f>IF(CI7=0,"","RECHECK")</f>
        <v/>
      </c>
      <c r="CJ6" s="82">
        <f>IF(CJ7=0,"","RECHECK")</f>
        <v/>
      </c>
      <c r="CK6" s="82">
        <f>IF(CK7=0,"","RECHECK")</f>
        <v/>
      </c>
      <c r="CL6" s="82">
        <f>IF(CL7=0,"","RECHECK")</f>
        <v/>
      </c>
      <c r="CM6" s="82">
        <f>IF(CM7=0,"","RECHECK")</f>
        <v/>
      </c>
      <c r="CN6" s="82">
        <f>IF(CN7=0,"","RECHECK")</f>
        <v/>
      </c>
      <c r="CO6" s="82">
        <f>IF(CO7=0,"","RECHECK")</f>
        <v/>
      </c>
      <c r="CP6" s="82">
        <f>IF(CP7=0,"","RECHECK")</f>
        <v/>
      </c>
      <c r="CQ6" s="82">
        <f>IF(CQ7=0,"","RECHECK")</f>
        <v/>
      </c>
      <c r="CR6" s="82">
        <f>IF(CR7=0,"","RECHECK")</f>
        <v/>
      </c>
      <c r="CS6" s="82">
        <f>IF(CS7=0,"","RECHECK")</f>
        <v/>
      </c>
      <c r="CT6" s="82">
        <f>IF(CT7=0,"","RECHECK")</f>
        <v/>
      </c>
      <c r="CU6" s="82">
        <f>IF(CU7=0,"","RECHECK")</f>
        <v/>
      </c>
      <c r="CV6" s="82">
        <f>IF(CV7=0,"","RECHECK")</f>
        <v/>
      </c>
      <c r="CW6" s="82">
        <f>IF(CW7=0,"","RECHECK")</f>
        <v/>
      </c>
      <c r="CX6" s="82">
        <f>IF(CX7=0,"","RECHECK")</f>
        <v/>
      </c>
      <c r="CY6" s="82">
        <f>IF(CY7=0,"","RECHECK")</f>
        <v/>
      </c>
      <c r="CZ6" s="82">
        <f>IF(CZ7=0,"","RECHECK")</f>
        <v/>
      </c>
      <c r="DA6" s="82">
        <f>IF(DA7=0,"","RECHECK")</f>
        <v/>
      </c>
      <c r="DB6" s="82">
        <f>IF(DB7=0,"","RECHECK")</f>
        <v/>
      </c>
      <c r="DC6" s="82">
        <f>IF(DC7=0,"","RECHECK")</f>
        <v/>
      </c>
      <c r="DD6" s="82">
        <f>IF(DD7=0,"","RECHECK")</f>
        <v/>
      </c>
      <c r="DE6" s="82">
        <f>IF(DE7=0,"","RECHECK")</f>
        <v/>
      </c>
      <c r="DF6" s="82">
        <f>IF(DF7=0,"","RECHECK")</f>
        <v/>
      </c>
      <c r="DG6" s="82">
        <f>IF(DG7=0,"","RECHECK")</f>
        <v/>
      </c>
      <c r="DH6" s="82">
        <f>IF(DH7=0,"","RECHECK")</f>
        <v/>
      </c>
      <c r="DI6" s="82">
        <f>IF(DI7=0,"","RECHECK")</f>
        <v/>
      </c>
      <c r="DJ6" s="82">
        <f>IF(DJ7=0,"","RECHECK")</f>
        <v/>
      </c>
      <c r="DK6" s="82">
        <f>IF(DK7=0,"","RECHECK")</f>
        <v/>
      </c>
      <c r="DL6" s="82">
        <f>IF(DL7=0,"","RECHECK")</f>
        <v/>
      </c>
      <c r="DM6" s="82">
        <f>IF(DM7=0,"","RECHECK")</f>
        <v/>
      </c>
      <c r="DN6" s="82">
        <f>IF(DN7=0,"","RECHECK")</f>
        <v/>
      </c>
      <c r="DO6" s="82">
        <f>IF(DO7=0,"","RECHECK")</f>
        <v/>
      </c>
      <c r="DP6" s="82">
        <f>IF(DP7=0,"","RECHECK")</f>
        <v/>
      </c>
      <c r="DQ6" s="82">
        <f>IF(DQ7=0,"","RECHECK")</f>
        <v/>
      </c>
      <c r="DR6" s="82">
        <f>IF(DR7=0,"","RECHECK")</f>
        <v/>
      </c>
      <c r="DS6" s="82">
        <f>IF(DS7=0,"","RECHECK")</f>
        <v/>
      </c>
      <c r="DT6" s="82">
        <f>IF(DT7=0,"","RECHECK")</f>
        <v/>
      </c>
      <c r="DU6" s="82">
        <f>IF(DU7=0,"","RECHECK")</f>
        <v/>
      </c>
      <c r="DV6" s="82">
        <f>IF(DV7=0,"","RECHECK")</f>
        <v/>
      </c>
      <c r="DW6" s="82">
        <f>IF(DW7=0,"","RECHECK")</f>
        <v/>
      </c>
      <c r="DX6" s="82">
        <f>IF(DX7=0,"","RECHECK")</f>
        <v/>
      </c>
      <c r="DY6" s="82">
        <f>IF(DY7=0,"","RECHECK")</f>
        <v/>
      </c>
      <c r="DZ6" s="82">
        <f>IF(DZ7=0,"","RECHECK")</f>
        <v/>
      </c>
      <c r="EA6" s="82">
        <f>IF(EA7=0,"","RECHECK")</f>
        <v/>
      </c>
      <c r="EB6" s="82">
        <f>IF(EB7=0,"","RECHECK")</f>
        <v/>
      </c>
      <c r="EC6" s="82">
        <f>IF(EC7=0,"","RECHECK")</f>
        <v/>
      </c>
      <c r="ED6" s="82">
        <f>IF(ED7=0,"","RECHECK")</f>
        <v/>
      </c>
      <c r="EE6" s="82">
        <f>IF(EE7=0,"","RECHECK")</f>
        <v/>
      </c>
      <c r="EF6" s="82">
        <f>IF(EF7=0,"","RECHECK")</f>
        <v/>
      </c>
      <c r="EG6" s="82">
        <f>IF(EG7=0,"","RECHECK")</f>
        <v/>
      </c>
      <c r="EH6" s="82">
        <f>IF(EH7=0,"","RECHECK")</f>
        <v/>
      </c>
      <c r="EI6" s="82">
        <f>IF(EI7=0,"","RECHECK")</f>
        <v/>
      </c>
      <c r="EJ6" s="82">
        <f>IF(EJ7=0,"","RECHECK")</f>
        <v/>
      </c>
      <c r="EK6" s="82">
        <f>IF(EK7=0,"","RECHECK")</f>
        <v/>
      </c>
      <c r="EL6" s="82">
        <f>IF(EL7=0,"","RECHECK")</f>
        <v/>
      </c>
      <c r="EM6" s="82">
        <f>IF(EM7=0,"","RECHECK")</f>
        <v/>
      </c>
      <c r="EN6" s="82">
        <f>IF(EN7=0,"","RECHECK")</f>
        <v/>
      </c>
      <c r="EO6" s="82">
        <f>IF(EO7=0,"","RECHECK")</f>
        <v/>
      </c>
      <c r="EP6" s="82">
        <f>IF(EP7=0,"","RECHECK")</f>
        <v/>
      </c>
      <c r="EQ6" s="82">
        <f>IF(EQ7=0,"","RECHECK")</f>
        <v/>
      </c>
      <c r="ER6" s="82">
        <f>IF(ER7=0,"","RECHECK")</f>
        <v/>
      </c>
      <c r="ES6" s="82">
        <f>IF(ES7=0,"","RECHECK")</f>
        <v/>
      </c>
      <c r="ET6" s="82">
        <f>IF(ET7=0,"","RECHECK")</f>
        <v/>
      </c>
      <c r="EU6" s="82">
        <f>IF(EU7=0,"","RECHECK")</f>
        <v/>
      </c>
      <c r="EV6" s="82">
        <f>IF(EV7=0,"","RECHECK")</f>
        <v/>
      </c>
      <c r="EW6" s="82">
        <f>IF(EW7=0,"","RECHECK")</f>
        <v/>
      </c>
      <c r="EX6" s="82">
        <f>IF(EX7=0,"","RECHECK")</f>
        <v/>
      </c>
      <c r="EY6" s="82">
        <f>IF(EY7=0,"","RECHECK")</f>
        <v/>
      </c>
      <c r="EZ6" s="82">
        <f>IF(EZ7=0,"","RECHECK")</f>
        <v/>
      </c>
      <c r="FA6" s="82">
        <f>IF(FA7=0,"","RECHECK")</f>
        <v/>
      </c>
      <c r="FB6" s="82">
        <f>IF(FB7=0,"","RECHECK")</f>
        <v/>
      </c>
      <c r="FC6" s="82">
        <f>IF(FC7=0,"","RECHECK")</f>
        <v/>
      </c>
      <c r="FD6" s="82">
        <f>IF(FD7=0,"","RECHECK")</f>
        <v/>
      </c>
      <c r="FE6" s="82">
        <f>IF(FE7=0,"","RECHECK")</f>
        <v/>
      </c>
      <c r="FF6" s="82">
        <f>IF(FF7=0,"","RECHECK")</f>
        <v/>
      </c>
      <c r="FG6" s="82">
        <f>IF(FG7=0,"","RECHECK")</f>
        <v/>
      </c>
      <c r="FH6" s="82">
        <f>IF(FH7=0,"","RECHECK")</f>
        <v/>
      </c>
      <c r="FI6" s="82">
        <f>IF(FI7=0,"","RECHECK")</f>
        <v/>
      </c>
      <c r="FJ6" s="82">
        <f>IF(FJ7=0,"","RECHECK")</f>
        <v/>
      </c>
      <c r="FK6" s="82">
        <f>IF(FK7=0,"","RECHECK")</f>
        <v/>
      </c>
      <c r="FL6" s="82">
        <f>IF(FL7=0,"","RECHECK")</f>
        <v/>
      </c>
      <c r="FM6" s="82">
        <f>IF(FM7=0,"","RECHECK")</f>
        <v/>
      </c>
      <c r="FN6" s="82">
        <f>IF(FN7=0,"","RECHECK")</f>
        <v/>
      </c>
      <c r="FO6" s="82">
        <f>IF(FO7=0,"","RECHECK")</f>
        <v/>
      </c>
      <c r="FP6" s="82">
        <f>IF(FP7=0,"","RECHECK")</f>
        <v/>
      </c>
      <c r="FQ6" s="82">
        <f>IF(FQ7=0,"","RECHECK")</f>
        <v/>
      </c>
      <c r="FR6" s="82">
        <f>IF(FR7=0,"","RECHECK")</f>
        <v/>
      </c>
      <c r="FS6" s="82">
        <f>IF(FS7=0,"","RECHECK")</f>
        <v/>
      </c>
      <c r="FT6" s="82">
        <f>IF(FT7=0,"","RECHECK")</f>
        <v/>
      </c>
      <c r="FU6" s="82">
        <f>IF(FU7=0,"","RECHECK")</f>
        <v/>
      </c>
      <c r="FV6" s="82">
        <f>IF(FV7=0,"","RECHECK")</f>
        <v/>
      </c>
      <c r="FW6" s="82">
        <f>IF(FW7=0,"","RECHECK")</f>
        <v/>
      </c>
      <c r="FX6" s="82">
        <f>IF(FX7=0,"","RECHECK")</f>
        <v/>
      </c>
      <c r="FY6" s="82">
        <f>IF(FY7=0,"","RECHECK")</f>
        <v/>
      </c>
      <c r="FZ6" s="82">
        <f>IF(FZ7=0,"","RECHECK")</f>
        <v/>
      </c>
      <c r="GA6" s="82">
        <f>IF(GA7=0,"","RECHECK")</f>
        <v/>
      </c>
    </row>
    <row r="7" ht="14.25" customFormat="1" customHeight="1" s="72" thickBot="1" thickTop="1">
      <c r="A7" s="73" t="n"/>
      <c r="B7" s="837" t="n"/>
      <c r="C7" s="857" t="n"/>
      <c r="D7" s="857" t="n"/>
      <c r="E7" s="857" t="n"/>
      <c r="F7" s="858" t="n"/>
      <c r="G7" s="859">
        <f>SUBTOTAL(9,G10:G206)</f>
        <v/>
      </c>
      <c r="H7" s="860">
        <f>SUBTOTAL(9,H10:H206)</f>
        <v/>
      </c>
      <c r="I7" s="860" t="n">
        <v>0</v>
      </c>
      <c r="J7" s="860">
        <f>SUBTOTAL(9,J10:J206)</f>
        <v/>
      </c>
      <c r="K7" s="860">
        <f>SUBTOTAL(9,K10:K206)</f>
        <v/>
      </c>
      <c r="L7" s="860">
        <f>SUBTOTAL(9,L10:L206)</f>
        <v/>
      </c>
      <c r="M7" s="860">
        <f>SUBTOTAL(9,M10:M206)</f>
        <v/>
      </c>
      <c r="N7" s="860">
        <f>SUBTOTAL(9,N10:N206)</f>
        <v/>
      </c>
      <c r="O7" s="860">
        <f>SUBTOTAL(9,O10:O206)</f>
        <v/>
      </c>
      <c r="P7" s="860">
        <f>SUBTOTAL(9,P10:P206)</f>
        <v/>
      </c>
      <c r="Q7" s="861">
        <f>SUBTOTAL(9,Q10:Q210)</f>
        <v/>
      </c>
      <c r="R7" s="860">
        <f>SUBTOTAL(9,R10:R206)</f>
        <v/>
      </c>
      <c r="S7" s="860">
        <f>SUBTOTAL(9,S10:S206)</f>
        <v/>
      </c>
      <c r="T7" s="860">
        <f>SUBTOTAL(9,T10:T206)</f>
        <v/>
      </c>
      <c r="U7" s="860">
        <f>SUBTOTAL(9,U10:U206)</f>
        <v/>
      </c>
      <c r="V7" s="860">
        <f>SUBTOTAL(9,V10:V206)</f>
        <v/>
      </c>
      <c r="W7" s="860">
        <f>SUBTOTAL(9,W10:W206)</f>
        <v/>
      </c>
      <c r="X7" s="860">
        <f>SUBTOTAL(9,X10:X206)</f>
        <v/>
      </c>
      <c r="Y7" s="860">
        <f>SUBTOTAL(9,Y10:Y206)</f>
        <v/>
      </c>
      <c r="Z7" s="861" t="n">
        <v>0</v>
      </c>
      <c r="AA7" s="861">
        <f>SUBTOTAL(9,AA10:AA210)</f>
        <v/>
      </c>
      <c r="AB7" s="861">
        <f>SUBTOTAL(9,AB10:AB207)</f>
        <v/>
      </c>
      <c r="AC7" s="861">
        <f>SUBTOTAL(9,AC10:AC201)</f>
        <v/>
      </c>
      <c r="AD7" s="861">
        <f>SUBTOTAL(9,AD10:AD201)</f>
        <v/>
      </c>
      <c r="AE7" s="861">
        <f>SUBTOTAL(9,AE10:AE201)</f>
        <v/>
      </c>
      <c r="AF7" s="861">
        <f>SUBTOTAL(9,AF10:AF201)</f>
        <v/>
      </c>
      <c r="AG7" s="860">
        <f>SUBTOTAL(9,AG10:AG206)</f>
        <v/>
      </c>
      <c r="AH7" s="861">
        <f>SUBTOTAL(9,AH10:AH202)</f>
        <v/>
      </c>
      <c r="AI7" s="860">
        <f>SUBTOTAL(9,AI10:AI206)</f>
        <v/>
      </c>
      <c r="AJ7" s="861">
        <f>SUBTOTAL(9,AJ10:AJ206)</f>
        <v/>
      </c>
      <c r="AK7" s="860">
        <f>SUBTOTAL(9,AK10:AK206)</f>
        <v/>
      </c>
      <c r="AL7" s="860">
        <f>SUBTOTAL(9,AL10:AL206)</f>
        <v/>
      </c>
      <c r="AM7" s="860">
        <f>SUBTOTAL(9,AM10:AM206)</f>
        <v/>
      </c>
      <c r="AN7" s="860">
        <f>SUBTOTAL(9,AN10:AN206)</f>
        <v/>
      </c>
      <c r="AO7" s="860">
        <f>SUBTOTAL(9,AO10:AO206)</f>
        <v/>
      </c>
      <c r="AP7" s="860">
        <f>SUBTOTAL(9,AP10:AP206)</f>
        <v/>
      </c>
      <c r="AQ7" s="860">
        <f>SUBTOTAL(9,AQ10:AQ206)</f>
        <v/>
      </c>
      <c r="AR7" s="860">
        <f>SUBTOTAL(9,AR10:AR206)</f>
        <v/>
      </c>
      <c r="AS7" s="860">
        <f>SUBTOTAL(9,AS10:AS206)</f>
        <v/>
      </c>
      <c r="AT7" s="860">
        <f>SUBTOTAL(9,AT10:AT206)</f>
        <v/>
      </c>
      <c r="AU7" s="860">
        <f>SUBTOTAL(9,AU10:AU206)</f>
        <v/>
      </c>
      <c r="AV7" s="860">
        <f>SUBTOTAL(9,AV10:AV206)</f>
        <v/>
      </c>
      <c r="AW7" s="860">
        <f>SUBTOTAL(9,AW10:AW206)</f>
        <v/>
      </c>
      <c r="AX7" s="860">
        <f>SUBTOTAL(9,AX10:AX206)</f>
        <v/>
      </c>
      <c r="AY7" s="860">
        <f>SUBTOTAL(9,AY10:AY206)</f>
        <v/>
      </c>
      <c r="AZ7" s="860">
        <f>SUBTOTAL(9,AZ10:AZ206)</f>
        <v/>
      </c>
      <c r="BA7" s="860">
        <f>SUBTOTAL(9,BA10:BA206)</f>
        <v/>
      </c>
      <c r="BB7" s="860">
        <f>SUBTOTAL(9,BB10:BB206)</f>
        <v/>
      </c>
      <c r="BC7" s="860">
        <f>SUBTOTAL(9,BC10:BC206)</f>
        <v/>
      </c>
      <c r="BD7" s="860">
        <f>SUBTOTAL(9,BD10:BD206)</f>
        <v/>
      </c>
      <c r="BE7" s="860">
        <f>SUBTOTAL(9,BE10:BE206)</f>
        <v/>
      </c>
      <c r="BF7" s="860">
        <f>SUBTOTAL(9,BF10:BF206)</f>
        <v/>
      </c>
      <c r="BG7" s="860">
        <f>SUBTOTAL(9,BG10:BG206)</f>
        <v/>
      </c>
      <c r="BH7" s="860">
        <f>SUBTOTAL(9,BH10:BH206)</f>
        <v/>
      </c>
      <c r="BI7" s="860">
        <f>SUBTOTAL(9,BI10:BI206)</f>
        <v/>
      </c>
      <c r="BJ7" s="860">
        <f>SUBTOTAL(9,BJ10:BJ206)</f>
        <v/>
      </c>
      <c r="BK7" s="860">
        <f>SUBTOTAL(9,BK10:BK206)</f>
        <v/>
      </c>
      <c r="BL7" s="860">
        <f>SUBTOTAL(9,BL10:BL206)</f>
        <v/>
      </c>
      <c r="BM7" s="860">
        <f>SUBTOTAL(9,BM10:BM206)</f>
        <v/>
      </c>
      <c r="BN7" s="860">
        <f>SUBTOTAL(9,BN10:BN206)</f>
        <v/>
      </c>
      <c r="BO7" s="860">
        <f>SUBTOTAL(9,BO10:BO206)</f>
        <v/>
      </c>
      <c r="BP7" s="860">
        <f>SUBTOTAL(9,BP10:BP206)</f>
        <v/>
      </c>
      <c r="BQ7" s="860">
        <f>SUBTOTAL(9,BQ10:BQ206)</f>
        <v/>
      </c>
      <c r="BR7" s="860">
        <f>SUBTOTAL(9,BR10:BR206)</f>
        <v/>
      </c>
      <c r="BS7" s="860">
        <f>SUBTOTAL(9,BS10:BS206)</f>
        <v/>
      </c>
      <c r="BT7" s="860">
        <f>SUBTOTAL(9,BT10:BT206)</f>
        <v/>
      </c>
      <c r="BU7" s="860">
        <f>SUBTOTAL(9,BU10:BU206)</f>
        <v/>
      </c>
      <c r="BV7" s="860">
        <f>SUBTOTAL(9,BV10:BV206)</f>
        <v/>
      </c>
      <c r="BW7" s="860">
        <f>SUBTOTAL(9,BW10:BW206)</f>
        <v/>
      </c>
      <c r="BX7" s="860">
        <f>SUBTOTAL(9,BX10:BX206)</f>
        <v/>
      </c>
      <c r="BY7" s="860">
        <f>SUBTOTAL(9,BY10:BY206)</f>
        <v/>
      </c>
      <c r="BZ7" s="860">
        <f>SUBTOTAL(9,BZ10:BZ206)</f>
        <v/>
      </c>
      <c r="CA7" s="860">
        <f>SUBTOTAL(9,CA10:CA206)</f>
        <v/>
      </c>
      <c r="CB7" s="860">
        <f>SUBTOTAL(9,CB10:CB206)</f>
        <v/>
      </c>
      <c r="CC7" s="860">
        <f>SUBTOTAL(9,CC10:CC206)</f>
        <v/>
      </c>
      <c r="CD7" s="860">
        <f>SUBTOTAL(9,CD10:CD206)</f>
        <v/>
      </c>
      <c r="CE7" s="860">
        <f>SUBTOTAL(9,CE10:CE206)</f>
        <v/>
      </c>
      <c r="CF7" s="860">
        <f>SUBTOTAL(9,CF10:CF206)</f>
        <v/>
      </c>
      <c r="CG7" s="860">
        <f>SUBTOTAL(9,CG10:CG206)</f>
        <v/>
      </c>
      <c r="CH7" s="860">
        <f>SUBTOTAL(9,CH10:CH206)</f>
        <v/>
      </c>
      <c r="CI7" s="860">
        <f>SUBTOTAL(9,CI10:CI206)</f>
        <v/>
      </c>
      <c r="CJ7" s="860">
        <f>SUBTOTAL(9,CJ10:CJ206)</f>
        <v/>
      </c>
      <c r="CK7" s="860">
        <f>SUBTOTAL(9,CK10:CK206)</f>
        <v/>
      </c>
      <c r="CL7" s="860">
        <f>SUBTOTAL(9,CL10:CL206)</f>
        <v/>
      </c>
      <c r="CM7" s="860">
        <f>SUBTOTAL(9,CM10:CM206)</f>
        <v/>
      </c>
      <c r="CN7" s="860">
        <f>SUBTOTAL(9,CN10:CN206)</f>
        <v/>
      </c>
      <c r="CO7" s="860">
        <f>SUBTOTAL(9,CO10:CO206)</f>
        <v/>
      </c>
      <c r="CP7" s="860">
        <f>SUBTOTAL(9,CP10:CP206)</f>
        <v/>
      </c>
      <c r="CQ7" s="860">
        <f>SUBTOTAL(9,CQ10:CQ206)</f>
        <v/>
      </c>
      <c r="CR7" s="860">
        <f>SUBTOTAL(9,CR10:CR206)</f>
        <v/>
      </c>
      <c r="CS7" s="860">
        <f>SUBTOTAL(9,CS10:CS206)</f>
        <v/>
      </c>
      <c r="CT7" s="860">
        <f>SUBTOTAL(9,CT10:CT206)</f>
        <v/>
      </c>
      <c r="CU7" s="860">
        <f>SUBTOTAL(9,CU10:CU206)</f>
        <v/>
      </c>
      <c r="CV7" s="860">
        <f>SUBTOTAL(9,CV10:CV206)</f>
        <v/>
      </c>
      <c r="CW7" s="860">
        <f>SUBTOTAL(9,CW10:CW206)</f>
        <v/>
      </c>
      <c r="CX7" s="860">
        <f>SUBTOTAL(9,CX10:CX206)</f>
        <v/>
      </c>
      <c r="CY7" s="860">
        <f>SUBTOTAL(9,CY10:CY206)</f>
        <v/>
      </c>
      <c r="CZ7" s="860">
        <f>SUBTOTAL(9,CZ10:CZ206)</f>
        <v/>
      </c>
      <c r="DA7" s="860">
        <f>SUBTOTAL(9,DA10:DA206)</f>
        <v/>
      </c>
      <c r="DB7" s="860">
        <f>SUBTOTAL(9,DB10:DB206)</f>
        <v/>
      </c>
      <c r="DC7" s="860">
        <f>SUBTOTAL(9,DC10:DC206)</f>
        <v/>
      </c>
      <c r="DD7" s="860">
        <f>SUBTOTAL(9,DD10:DD206)</f>
        <v/>
      </c>
      <c r="DE7" s="860">
        <f>SUBTOTAL(9,DE10:DE206)</f>
        <v/>
      </c>
      <c r="DF7" s="860">
        <f>SUBTOTAL(9,DF10:DF206)</f>
        <v/>
      </c>
      <c r="DG7" s="860">
        <f>SUBTOTAL(9,DG10:DG206)</f>
        <v/>
      </c>
      <c r="DH7" s="860">
        <f>SUBTOTAL(9,DH10:DH206)</f>
        <v/>
      </c>
      <c r="DI7" s="860">
        <f>SUBTOTAL(9,DI10:DI206)</f>
        <v/>
      </c>
      <c r="DJ7" s="860">
        <f>SUBTOTAL(9,DJ10:DJ206)</f>
        <v/>
      </c>
      <c r="DK7" s="860">
        <f>SUBTOTAL(9,DK10:DK206)</f>
        <v/>
      </c>
      <c r="DL7" s="860">
        <f>SUBTOTAL(9,DL10:DL206)</f>
        <v/>
      </c>
      <c r="DM7" s="860">
        <f>SUBTOTAL(9,DM10:DM206)</f>
        <v/>
      </c>
      <c r="DN7" s="860">
        <f>SUBTOTAL(9,DN10:DN206)</f>
        <v/>
      </c>
      <c r="DO7" s="860">
        <f>SUBTOTAL(9,DO10:DO206)</f>
        <v/>
      </c>
      <c r="DP7" s="860">
        <f>SUBTOTAL(9,DP10:DP206)</f>
        <v/>
      </c>
      <c r="DQ7" s="860">
        <f>SUBTOTAL(9,DQ10:DQ206)</f>
        <v/>
      </c>
      <c r="DR7" s="860">
        <f>SUBTOTAL(9,DR10:DR206)</f>
        <v/>
      </c>
      <c r="DS7" s="860">
        <f>SUBTOTAL(9,DS10:DS206)</f>
        <v/>
      </c>
      <c r="DT7" s="860">
        <f>SUBTOTAL(9,DT10:DT206)</f>
        <v/>
      </c>
      <c r="DU7" s="860">
        <f>SUBTOTAL(9,DU10:DU206)</f>
        <v/>
      </c>
      <c r="DV7" s="860">
        <f>SUBTOTAL(9,DV10:DV206)</f>
        <v/>
      </c>
      <c r="DW7" s="860">
        <f>SUBTOTAL(9,DW10:DW206)</f>
        <v/>
      </c>
      <c r="DX7" s="860">
        <f>SUBTOTAL(9,DX10:DX206)</f>
        <v/>
      </c>
      <c r="DY7" s="860">
        <f>SUBTOTAL(9,DY10:DY206)</f>
        <v/>
      </c>
      <c r="DZ7" s="860">
        <f>SUBTOTAL(9,DZ10:DZ206)</f>
        <v/>
      </c>
      <c r="EA7" s="860">
        <f>SUBTOTAL(9,EA10:EA206)</f>
        <v/>
      </c>
      <c r="EB7" s="860">
        <f>SUBTOTAL(9,EB10:EB206)</f>
        <v/>
      </c>
      <c r="EC7" s="860">
        <f>SUBTOTAL(9,EC10:EC206)</f>
        <v/>
      </c>
      <c r="ED7" s="860">
        <f>SUBTOTAL(9,ED10:ED206)</f>
        <v/>
      </c>
      <c r="EE7" s="860">
        <f>SUBTOTAL(9,EE10:EE206)</f>
        <v/>
      </c>
      <c r="EF7" s="860">
        <f>SUBTOTAL(9,EF10:EF206)</f>
        <v/>
      </c>
      <c r="EG7" s="860">
        <f>SUBTOTAL(9,EG10:EG206)</f>
        <v/>
      </c>
      <c r="EH7" s="860">
        <f>SUBTOTAL(9,EH10:EH206)</f>
        <v/>
      </c>
      <c r="EI7" s="860">
        <f>SUBTOTAL(9,EI10:EI206)</f>
        <v/>
      </c>
      <c r="EJ7" s="860">
        <f>SUBTOTAL(9,EJ10:EJ206)</f>
        <v/>
      </c>
      <c r="EK7" s="860">
        <f>SUBTOTAL(9,EK10:EK206)</f>
        <v/>
      </c>
      <c r="EL7" s="860">
        <f>SUBTOTAL(9,EL10:EL206)</f>
        <v/>
      </c>
      <c r="EM7" s="860">
        <f>SUBTOTAL(9,EM10:EM206)</f>
        <v/>
      </c>
      <c r="EN7" s="860">
        <f>SUBTOTAL(9,EN10:EN206)</f>
        <v/>
      </c>
      <c r="EO7" s="860">
        <f>SUBTOTAL(9,EO10:EO206)</f>
        <v/>
      </c>
      <c r="EP7" s="860">
        <f>SUBTOTAL(9,EP10:EP206)</f>
        <v/>
      </c>
      <c r="EQ7" s="860">
        <f>SUBTOTAL(9,EQ10:EQ206)</f>
        <v/>
      </c>
      <c r="ER7" s="860">
        <f>SUBTOTAL(9,ER10:ER206)</f>
        <v/>
      </c>
      <c r="ES7" s="860">
        <f>SUBTOTAL(9,ES10:ES206)</f>
        <v/>
      </c>
      <c r="ET7" s="860">
        <f>SUBTOTAL(9,ET10:ET206)</f>
        <v/>
      </c>
      <c r="EU7" s="860">
        <f>SUBTOTAL(9,EU10:EU206)</f>
        <v/>
      </c>
      <c r="EV7" s="860">
        <f>SUBTOTAL(9,EV10:EV206)</f>
        <v/>
      </c>
      <c r="EW7" s="860">
        <f>SUBTOTAL(9,EW10:EW206)</f>
        <v/>
      </c>
      <c r="EX7" s="860">
        <f>SUBTOTAL(9,EX10:EX206)</f>
        <v/>
      </c>
      <c r="EY7" s="860">
        <f>SUBTOTAL(9,EY10:EY206)</f>
        <v/>
      </c>
      <c r="EZ7" s="860">
        <f>SUBTOTAL(9,EZ10:EZ206)</f>
        <v/>
      </c>
      <c r="FA7" s="860">
        <f>SUBTOTAL(9,FA10:FA206)</f>
        <v/>
      </c>
      <c r="FB7" s="860">
        <f>SUBTOTAL(9,FB10:FB206)</f>
        <v/>
      </c>
      <c r="FC7" s="860">
        <f>SUBTOTAL(9,FC10:FC206)</f>
        <v/>
      </c>
      <c r="FD7" s="860">
        <f>SUBTOTAL(9,FD10:FD206)</f>
        <v/>
      </c>
      <c r="FE7" s="860">
        <f>SUBTOTAL(9,FE10:FE206)</f>
        <v/>
      </c>
      <c r="FF7" s="860">
        <f>SUBTOTAL(9,FF10:FF206)</f>
        <v/>
      </c>
      <c r="FG7" s="860">
        <f>SUBTOTAL(9,FG10:FG206)</f>
        <v/>
      </c>
      <c r="FH7" s="860">
        <f>SUBTOTAL(9,FH10:FH206)</f>
        <v/>
      </c>
      <c r="FI7" s="860">
        <f>SUBTOTAL(9,FI10:FI206)</f>
        <v/>
      </c>
      <c r="FJ7" s="860">
        <f>SUBTOTAL(9,FJ10:FJ206)</f>
        <v/>
      </c>
      <c r="FK7" s="860">
        <f>SUBTOTAL(9,FK10:FK206)</f>
        <v/>
      </c>
      <c r="FL7" s="860">
        <f>SUBTOTAL(9,FL10:FL206)</f>
        <v/>
      </c>
      <c r="FM7" s="860">
        <f>SUBTOTAL(9,FM10:FM206)</f>
        <v/>
      </c>
      <c r="FN7" s="860">
        <f>SUBTOTAL(9,FN10:FN206)</f>
        <v/>
      </c>
      <c r="FO7" s="860">
        <f>SUBTOTAL(9,FO10:FO206)</f>
        <v/>
      </c>
      <c r="FP7" s="860">
        <f>SUBTOTAL(9,FP10:FP206)</f>
        <v/>
      </c>
      <c r="FQ7" s="860">
        <f>SUBTOTAL(9,FQ10:FQ206)</f>
        <v/>
      </c>
      <c r="FR7" s="860">
        <f>SUBTOTAL(9,FR10:FR206)</f>
        <v/>
      </c>
      <c r="FS7" s="860">
        <f>SUBTOTAL(9,FS10:FS206)</f>
        <v/>
      </c>
      <c r="FT7" s="860">
        <f>SUBTOTAL(9,FT10:FT206)</f>
        <v/>
      </c>
      <c r="FU7" s="860">
        <f>SUBTOTAL(9,FU10:FU206)</f>
        <v/>
      </c>
      <c r="FV7" s="860">
        <f>SUBTOTAL(9,FV10:FV206)</f>
        <v/>
      </c>
      <c r="FW7" s="860">
        <f>SUBTOTAL(9,FW10:FW206)</f>
        <v/>
      </c>
      <c r="FX7" s="860">
        <f>SUBTOTAL(9,FX10:FX206)</f>
        <v/>
      </c>
      <c r="FY7" s="860">
        <f>SUBTOTAL(9,FY10:FY206)</f>
        <v/>
      </c>
      <c r="FZ7" s="860">
        <f>SUBTOTAL(9,FZ10:FZ206)</f>
        <v/>
      </c>
      <c r="GA7" s="860">
        <f>SUBTOTAL(9,GA10:GA206)</f>
        <v/>
      </c>
    </row>
    <row r="8" ht="14.25" customFormat="1" customHeight="1" s="45" thickBot="1" thickTop="1">
      <c r="A8" s="71" t="inlineStr">
        <is>
          <t>NOTES</t>
        </is>
      </c>
      <c r="B8" s="862" t="n"/>
      <c r="C8" s="70" t="inlineStr">
        <is>
          <t>NET ACRES</t>
        </is>
      </c>
      <c r="D8" s="69" t="inlineStr">
        <is>
          <t>OWNERS</t>
        </is>
      </c>
      <c r="E8" s="68" t="inlineStr">
        <is>
          <t xml:space="preserve">TOTAL </t>
        </is>
      </c>
      <c r="F8" s="863" t="n"/>
      <c r="G8" s="864" t="n"/>
      <c r="H8" s="865" t="n"/>
      <c r="I8" s="865" t="n"/>
      <c r="J8" s="865" t="n"/>
      <c r="K8" s="865" t="n"/>
      <c r="L8" s="865" t="n"/>
      <c r="M8" s="865" t="n"/>
      <c r="N8" s="865" t="n"/>
      <c r="O8" s="865" t="n"/>
      <c r="P8" s="865" t="n"/>
      <c r="Q8" s="865" t="n"/>
      <c r="R8" s="865" t="n"/>
      <c r="S8" s="865" t="n"/>
      <c r="T8" s="865" t="n"/>
      <c r="U8" s="865" t="n"/>
      <c r="V8" s="865" t="n"/>
      <c r="W8" s="865" t="n"/>
      <c r="X8" s="865" t="n"/>
      <c r="Y8" s="865" t="n"/>
      <c r="Z8" s="865" t="n"/>
      <c r="AA8" s="865" t="n"/>
      <c r="AB8" s="865" t="n"/>
      <c r="AC8" s="865" t="n"/>
      <c r="AD8" s="865" t="n"/>
      <c r="AE8" s="865" t="n"/>
      <c r="AF8" s="865" t="n"/>
      <c r="AG8" s="865" t="n"/>
      <c r="AH8" s="865" t="n"/>
      <c r="AI8" s="865" t="n"/>
      <c r="AJ8" s="865" t="n"/>
      <c r="AK8" s="865" t="n"/>
      <c r="AL8" s="865" t="n"/>
      <c r="AM8" s="865" t="n"/>
      <c r="AN8" s="865" t="n"/>
      <c r="AO8" s="865" t="n"/>
      <c r="AP8" s="865" t="n"/>
      <c r="AQ8" s="865" t="n"/>
      <c r="AR8" s="865" t="n"/>
      <c r="AS8" s="865" t="n"/>
      <c r="AT8" s="865" t="n"/>
      <c r="AU8" s="865" t="n"/>
      <c r="AV8" s="865" t="n"/>
      <c r="AW8" s="865" t="n"/>
      <c r="AX8" s="865" t="n"/>
      <c r="AY8" s="865" t="n"/>
      <c r="AZ8" s="865" t="n"/>
      <c r="BA8" s="865" t="n"/>
      <c r="BB8" s="865" t="n"/>
      <c r="BC8" s="865" t="n"/>
      <c r="BD8" s="865" t="n"/>
      <c r="BE8" s="865" t="n"/>
      <c r="BF8" s="865" t="n"/>
      <c r="BG8" s="865" t="n"/>
      <c r="BH8" s="865" t="n"/>
      <c r="BI8" s="865" t="n"/>
      <c r="BJ8" s="865" t="n"/>
      <c r="BK8" s="865" t="n"/>
      <c r="BL8" s="865" t="n"/>
      <c r="BM8" s="865" t="n"/>
      <c r="BN8" s="865" t="n"/>
      <c r="BO8" s="865" t="n"/>
      <c r="BP8" s="865" t="n"/>
      <c r="BQ8" s="865" t="n"/>
      <c r="BR8" s="865" t="n"/>
      <c r="BS8" s="865" t="n"/>
      <c r="BT8" s="865" t="n"/>
      <c r="BU8" s="865" t="n"/>
      <c r="BV8" s="865" t="n"/>
      <c r="BW8" s="865" t="n"/>
      <c r="BX8" s="865" t="n"/>
      <c r="BY8" s="865" t="n"/>
      <c r="BZ8" s="865" t="n"/>
      <c r="CA8" s="865" t="n"/>
      <c r="CB8" s="865" t="n"/>
      <c r="CC8" s="865" t="n"/>
      <c r="CD8" s="865" t="n"/>
      <c r="CE8" s="865" t="n"/>
      <c r="CF8" s="865" t="n"/>
      <c r="CG8" s="865" t="n"/>
      <c r="CH8" s="865" t="n"/>
      <c r="CI8" s="865" t="n"/>
      <c r="CJ8" s="865" t="n"/>
      <c r="CK8" s="865" t="n"/>
      <c r="CL8" s="865" t="n"/>
      <c r="CM8" s="865" t="n"/>
      <c r="CN8" s="865" t="n"/>
      <c r="CO8" s="865" t="n"/>
      <c r="CP8" s="865" t="n"/>
      <c r="CQ8" s="865" t="n"/>
      <c r="CR8" s="865" t="n"/>
      <c r="CS8" s="865" t="n"/>
      <c r="CT8" s="865" t="n"/>
      <c r="CU8" s="865" t="n"/>
      <c r="CV8" s="865" t="n"/>
      <c r="CW8" s="865" t="n"/>
      <c r="CX8" s="865" t="n"/>
      <c r="CY8" s="865" t="n"/>
      <c r="CZ8" s="865" t="n"/>
      <c r="DA8" s="865" t="n"/>
      <c r="DB8" s="865" t="n"/>
      <c r="DC8" s="865" t="n"/>
      <c r="DD8" s="865" t="n"/>
      <c r="DE8" s="865" t="n"/>
      <c r="DF8" s="865" t="n"/>
      <c r="DG8" s="865" t="n"/>
      <c r="DH8" s="865" t="n"/>
      <c r="DI8" s="865" t="n"/>
      <c r="DJ8" s="865" t="n"/>
      <c r="DK8" s="865" t="n"/>
      <c r="DL8" s="865" t="n"/>
      <c r="DM8" s="865" t="n"/>
      <c r="DN8" s="865" t="n"/>
      <c r="DO8" s="865" t="n"/>
      <c r="DP8" s="865" t="n"/>
      <c r="DQ8" s="865" t="n"/>
      <c r="DR8" s="865" t="n"/>
      <c r="DS8" s="865" t="n"/>
      <c r="DT8" s="865" t="n"/>
      <c r="DU8" s="865" t="n"/>
      <c r="DV8" s="865" t="n"/>
      <c r="DW8" s="865" t="n"/>
      <c r="DX8" s="865" t="n"/>
      <c r="DY8" s="865" t="n"/>
      <c r="DZ8" s="865" t="n"/>
      <c r="EA8" s="865" t="n"/>
      <c r="EB8" s="865" t="n"/>
      <c r="EC8" s="865" t="n"/>
      <c r="ED8" s="865" t="n"/>
      <c r="EE8" s="865" t="n"/>
      <c r="EF8" s="865" t="n"/>
      <c r="EG8" s="865" t="n"/>
      <c r="EH8" s="865" t="n"/>
      <c r="EI8" s="865" t="n"/>
      <c r="EJ8" s="865" t="n"/>
      <c r="EK8" s="865" t="n"/>
      <c r="EL8" s="865" t="n"/>
      <c r="EM8" s="865" t="n"/>
      <c r="EN8" s="865" t="n"/>
      <c r="EO8" s="865" t="n"/>
      <c r="EP8" s="865" t="n"/>
      <c r="EQ8" s="865" t="n"/>
      <c r="ER8" s="865" t="n"/>
      <c r="ES8" s="865" t="n"/>
      <c r="ET8" s="865" t="n"/>
      <c r="EU8" s="865" t="n"/>
      <c r="EV8" s="865" t="n"/>
      <c r="EW8" s="865" t="n"/>
      <c r="EX8" s="865" t="n"/>
      <c r="EY8" s="865" t="n"/>
      <c r="EZ8" s="865" t="n"/>
      <c r="FA8" s="865" t="n"/>
      <c r="FB8" s="865" t="n"/>
      <c r="FC8" s="865" t="n"/>
      <c r="FD8" s="865" t="n"/>
      <c r="FE8" s="865" t="n"/>
      <c r="FF8" s="865" t="n"/>
      <c r="FG8" s="865" t="n"/>
      <c r="FH8" s="865" t="n"/>
      <c r="FI8" s="865" t="n"/>
      <c r="FJ8" s="865" t="n"/>
      <c r="FK8" s="865" t="n"/>
      <c r="FL8" s="865" t="n"/>
      <c r="FM8" s="865" t="n"/>
      <c r="FN8" s="865" t="n"/>
      <c r="FO8" s="865" t="n"/>
      <c r="FP8" s="865" t="n"/>
      <c r="FQ8" s="865" t="n"/>
      <c r="FR8" s="865" t="n"/>
      <c r="FS8" s="865" t="n"/>
      <c r="FT8" s="865" t="n"/>
      <c r="FU8" s="865" t="n"/>
      <c r="FV8" s="865" t="n"/>
      <c r="FW8" s="865" t="n"/>
      <c r="FX8" s="865" t="n"/>
      <c r="FY8" s="865" t="n"/>
      <c r="FZ8" s="865" t="n"/>
      <c r="GA8" s="865" t="n"/>
    </row>
    <row r="9" ht="12.75" customFormat="1" customHeight="1" s="59" thickTop="1">
      <c r="A9" s="67" t="n"/>
      <c r="B9" s="66" t="n"/>
      <c r="C9" s="64" t="n"/>
      <c r="D9" s="65" t="n"/>
      <c r="E9" s="64" t="n"/>
      <c r="F9" s="866" t="n"/>
      <c r="G9" s="867" t="n"/>
      <c r="H9" s="868" t="n"/>
      <c r="I9" s="869" t="n"/>
      <c r="J9" s="869" t="n"/>
      <c r="K9" s="869" t="n"/>
      <c r="L9" s="869" t="n"/>
      <c r="M9" s="869" t="n"/>
      <c r="N9" s="869" t="n"/>
      <c r="O9" s="869" t="n"/>
      <c r="P9" s="869" t="n"/>
      <c r="Q9" s="870" t="n"/>
      <c r="R9" s="869" t="n"/>
      <c r="S9" s="869" t="n"/>
      <c r="T9" s="869" t="n"/>
      <c r="U9" s="869" t="n"/>
      <c r="V9" s="869" t="n"/>
      <c r="W9" s="869" t="n"/>
      <c r="X9" s="869" t="n"/>
      <c r="Y9" s="869" t="n"/>
      <c r="Z9" s="870" t="n"/>
      <c r="AA9" s="870" t="n"/>
      <c r="AB9" s="870" t="n"/>
      <c r="AC9" s="870" t="n"/>
      <c r="AD9" s="870" t="n"/>
      <c r="AE9" s="870" t="n"/>
      <c r="AF9" s="870" t="n"/>
      <c r="AG9" s="869" t="n"/>
      <c r="AH9" s="870" t="n"/>
      <c r="AI9" s="869" t="n"/>
      <c r="AJ9" s="870" t="n"/>
      <c r="AK9" s="869" t="n"/>
      <c r="AL9" s="869" t="n"/>
      <c r="AM9" s="869" t="n"/>
      <c r="AN9" s="869" t="n"/>
      <c r="AO9" s="869" t="n"/>
      <c r="AP9" s="869" t="n"/>
      <c r="AQ9" s="869" t="n"/>
      <c r="AR9" s="869" t="n"/>
      <c r="AS9" s="869" t="n"/>
      <c r="AT9" s="869" t="n"/>
      <c r="AU9" s="869" t="n"/>
      <c r="AV9" s="869" t="n"/>
      <c r="AW9" s="869" t="n"/>
      <c r="AX9" s="869" t="n"/>
      <c r="AY9" s="869" t="n"/>
      <c r="AZ9" s="869" t="n"/>
      <c r="BA9" s="869" t="n"/>
      <c r="BB9" s="869" t="n"/>
      <c r="BC9" s="869" t="n"/>
      <c r="BD9" s="869" t="n"/>
      <c r="BE9" s="869" t="n"/>
      <c r="BF9" s="869" t="n"/>
      <c r="BG9" s="869" t="n"/>
      <c r="BH9" s="869" t="n"/>
      <c r="BI9" s="869" t="n"/>
      <c r="BJ9" s="869" t="n"/>
      <c r="BK9" s="869" t="n"/>
      <c r="BL9" s="869" t="n"/>
      <c r="BM9" s="869" t="n"/>
      <c r="BN9" s="869" t="n"/>
      <c r="BO9" s="869" t="n"/>
      <c r="BP9" s="869" t="n"/>
      <c r="BQ9" s="869" t="n"/>
      <c r="BR9" s="869" t="n"/>
      <c r="BS9" s="869" t="n"/>
      <c r="BT9" s="869" t="n"/>
      <c r="BU9" s="869" t="n"/>
      <c r="BV9" s="869" t="n"/>
      <c r="BW9" s="869" t="n"/>
      <c r="BX9" s="869" t="n"/>
      <c r="BY9" s="869" t="n"/>
      <c r="BZ9" s="869" t="n"/>
      <c r="CA9" s="869" t="n"/>
      <c r="CB9" s="869" t="n"/>
      <c r="CC9" s="869" t="n"/>
      <c r="CD9" s="869" t="n"/>
      <c r="CE9" s="869" t="n"/>
      <c r="CF9" s="869" t="n"/>
      <c r="CG9" s="869" t="n"/>
      <c r="CH9" s="869" t="n"/>
      <c r="CI9" s="869" t="n"/>
      <c r="CJ9" s="869" t="n"/>
      <c r="CK9" s="869" t="n"/>
      <c r="CL9" s="869" t="n"/>
      <c r="CM9" s="869" t="n"/>
      <c r="CN9" s="869" t="n"/>
      <c r="CO9" s="869" t="n"/>
      <c r="CP9" s="869" t="n"/>
      <c r="CQ9" s="869" t="n"/>
      <c r="CR9" s="869" t="n"/>
      <c r="CS9" s="869" t="n"/>
      <c r="CT9" s="869" t="n"/>
      <c r="CU9" s="869" t="n"/>
      <c r="CV9" s="869" t="n"/>
      <c r="CW9" s="869" t="n"/>
      <c r="CX9" s="869" t="n"/>
      <c r="CY9" s="869" t="n"/>
      <c r="CZ9" s="869" t="n"/>
      <c r="DA9" s="869" t="n"/>
      <c r="DB9" s="869" t="n"/>
      <c r="DC9" s="869" t="n"/>
      <c r="DD9" s="869" t="n"/>
      <c r="DE9" s="869" t="n"/>
      <c r="DF9" s="869" t="n"/>
      <c r="DG9" s="869" t="n"/>
      <c r="DH9" s="869" t="n"/>
      <c r="DI9" s="869" t="n"/>
      <c r="DJ9" s="869" t="n"/>
      <c r="DK9" s="869" t="n"/>
      <c r="DL9" s="869" t="n"/>
      <c r="DM9" s="869" t="n"/>
      <c r="DN9" s="869" t="n"/>
      <c r="DO9" s="869" t="n"/>
      <c r="DP9" s="869" t="n"/>
      <c r="DQ9" s="869" t="n"/>
      <c r="DR9" s="869" t="n"/>
      <c r="DS9" s="869" t="n"/>
      <c r="DT9" s="869" t="n"/>
      <c r="DU9" s="869" t="n"/>
      <c r="DV9" s="869" t="n"/>
      <c r="DW9" s="869" t="n"/>
      <c r="DX9" s="869" t="n"/>
      <c r="DY9" s="869" t="n"/>
      <c r="DZ9" s="869" t="n"/>
      <c r="EA9" s="869" t="n"/>
      <c r="EB9" s="869" t="n"/>
      <c r="EC9" s="869" t="n"/>
      <c r="ED9" s="869" t="n"/>
      <c r="EE9" s="869" t="n"/>
      <c r="EF9" s="869" t="n"/>
      <c r="EG9" s="869" t="n"/>
      <c r="EH9" s="869" t="n"/>
      <c r="EI9" s="869" t="n"/>
      <c r="EJ9" s="869" t="n"/>
      <c r="EK9" s="869" t="n"/>
      <c r="EL9" s="869" t="n"/>
      <c r="EM9" s="869" t="n"/>
      <c r="EN9" s="869" t="n"/>
      <c r="EO9" s="869" t="n"/>
      <c r="EP9" s="869" t="n"/>
      <c r="EQ9" s="869" t="n"/>
      <c r="ER9" s="869" t="n"/>
      <c r="ES9" s="869" t="n"/>
      <c r="ET9" s="869" t="n"/>
      <c r="EU9" s="869" t="n"/>
      <c r="EV9" s="869" t="n"/>
      <c r="EW9" s="869" t="n"/>
      <c r="EX9" s="869" t="n"/>
      <c r="EY9" s="869" t="n"/>
      <c r="EZ9" s="869" t="n"/>
      <c r="FA9" s="869" t="n"/>
      <c r="FB9" s="869" t="n"/>
      <c r="FC9" s="869" t="n"/>
      <c r="FD9" s="869" t="n"/>
      <c r="FE9" s="869" t="n"/>
      <c r="FF9" s="869" t="n"/>
      <c r="FG9" s="869" t="n"/>
      <c r="FH9" s="869" t="n"/>
      <c r="FI9" s="869" t="n"/>
      <c r="FJ9" s="869" t="n"/>
      <c r="FK9" s="869" t="n"/>
      <c r="FL9" s="869" t="n"/>
      <c r="FM9" s="869" t="n"/>
      <c r="FN9" s="869" t="n"/>
      <c r="FO9" s="869" t="n"/>
      <c r="FP9" s="869" t="n"/>
      <c r="FQ9" s="869" t="n"/>
      <c r="FR9" s="869" t="n"/>
      <c r="FS9" s="869" t="n"/>
      <c r="FT9" s="869" t="n"/>
      <c r="FU9" s="869" t="n"/>
      <c r="FV9" s="869" t="n"/>
      <c r="FW9" s="869" t="n"/>
      <c r="FX9" s="869" t="n"/>
      <c r="FY9" s="869" t="n"/>
      <c r="FZ9" s="869" t="n"/>
      <c r="GA9" s="869" t="n"/>
    </row>
    <row r="10" customFormat="1" s="872">
      <c r="A10" s="180" t="n"/>
      <c r="B10" s="58" t="n"/>
      <c r="C10" s="55">
        <f>E10*D$5</f>
        <v/>
      </c>
      <c r="D10" s="145" t="inlineStr">
        <is>
          <t>United States of America</t>
        </is>
      </c>
      <c r="E10" s="55">
        <f>SUM(G10:HT10)</f>
        <v/>
      </c>
      <c r="F10" s="884" t="n"/>
      <c r="G10" s="874" t="n">
        <v>1</v>
      </c>
      <c r="H10" s="874" t="n">
        <v>-1</v>
      </c>
      <c r="I10" s="875" t="n"/>
      <c r="J10" s="874" t="n"/>
      <c r="K10" s="874" t="n"/>
      <c r="L10" s="874" t="n"/>
      <c r="M10" s="874" t="n"/>
      <c r="N10" s="874" t="n"/>
      <c r="O10" s="874" t="n"/>
      <c r="P10" s="874" t="n"/>
      <c r="Q10" s="876" t="n"/>
      <c r="R10" s="874" t="n"/>
      <c r="S10" s="874" t="n"/>
      <c r="T10" s="874" t="n"/>
      <c r="U10" s="874" t="n"/>
      <c r="V10" s="874" t="n"/>
      <c r="W10" s="874" t="n"/>
      <c r="X10" s="874" t="n"/>
      <c r="Y10" s="874" t="n"/>
      <c r="Z10" s="876" t="n"/>
      <c r="AA10" s="876" t="n"/>
      <c r="AB10" s="876" t="n"/>
      <c r="AC10" s="876" t="n"/>
      <c r="AD10" s="876" t="n"/>
      <c r="AE10" s="876" t="n"/>
      <c r="AF10" s="876" t="n"/>
      <c r="AG10" s="874" t="n"/>
      <c r="AH10" s="876" t="n"/>
      <c r="AI10" s="874" t="n"/>
      <c r="AJ10" s="876" t="n"/>
      <c r="AK10" s="874" t="n"/>
      <c r="AL10" s="874" t="n"/>
      <c r="AM10" s="874" t="n"/>
      <c r="AN10" s="874" t="n"/>
      <c r="AO10" s="874" t="n"/>
      <c r="AP10" s="874" t="n"/>
      <c r="AQ10" s="874" t="n"/>
      <c r="AR10" s="874" t="n"/>
      <c r="AS10" s="883" t="n"/>
      <c r="AT10" s="883" t="n"/>
      <c r="AU10" s="883" t="n"/>
      <c r="AV10" s="883" t="n"/>
      <c r="AW10" s="883" t="n"/>
      <c r="AX10" s="883" t="n"/>
      <c r="AY10" s="883" t="n"/>
      <c r="AZ10" s="883" t="n"/>
      <c r="BA10" s="883" t="n"/>
      <c r="BB10" s="883" t="n"/>
      <c r="BC10" s="883" t="n"/>
      <c r="BD10" s="883" t="n"/>
      <c r="BE10" s="883" t="n"/>
      <c r="BF10" s="883" t="n"/>
      <c r="BG10" s="883" t="n"/>
      <c r="BH10" s="883" t="n"/>
      <c r="BI10" s="883" t="n"/>
      <c r="BJ10" s="883" t="n"/>
      <c r="BK10" s="883" t="n"/>
      <c r="BL10" s="883" t="n"/>
      <c r="BM10" s="883" t="n"/>
      <c r="BN10" s="883" t="n"/>
      <c r="BO10" s="883" t="n"/>
      <c r="BP10" s="883" t="n"/>
      <c r="BQ10" s="883" t="n"/>
      <c r="BR10" s="883" t="n"/>
      <c r="BS10" s="883" t="n"/>
      <c r="BT10" s="883" t="n"/>
      <c r="BU10" s="883" t="n"/>
      <c r="BV10" s="883" t="n"/>
      <c r="BW10" s="883" t="n"/>
      <c r="BX10" s="883" t="n"/>
      <c r="BY10" s="883" t="n"/>
      <c r="BZ10" s="883" t="n"/>
      <c r="CA10" s="883" t="n"/>
      <c r="CB10" s="883" t="n"/>
      <c r="CC10" s="883" t="n"/>
      <c r="CD10" s="883" t="n"/>
      <c r="CE10" s="883" t="n"/>
      <c r="CF10" s="883" t="n"/>
      <c r="CG10" s="883" t="n"/>
      <c r="CH10" s="883" t="n"/>
      <c r="CI10" s="883" t="n"/>
      <c r="CJ10" s="883" t="n"/>
      <c r="CK10" s="883" t="n"/>
      <c r="CL10" s="883" t="n"/>
      <c r="CM10" s="883" t="n"/>
      <c r="CN10" s="883" t="n"/>
      <c r="CO10" s="883" t="n"/>
      <c r="CP10" s="883" t="n"/>
      <c r="CQ10" s="883" t="n"/>
      <c r="CR10" s="883" t="n"/>
      <c r="CS10" s="883" t="n"/>
      <c r="CT10" s="883" t="n"/>
      <c r="CU10" s="883" t="n"/>
      <c r="CV10" s="883" t="n"/>
      <c r="CW10" s="883" t="n"/>
      <c r="CX10" s="883" t="n"/>
      <c r="CY10" s="883" t="n"/>
      <c r="CZ10" s="883" t="n"/>
      <c r="DA10" s="883" t="n"/>
      <c r="DB10" s="883" t="n"/>
      <c r="DC10" s="883" t="n"/>
      <c r="DD10" s="883" t="n"/>
      <c r="DE10" s="883" t="n"/>
      <c r="DF10" s="883" t="n"/>
      <c r="DG10" s="883" t="n"/>
      <c r="DH10" s="883" t="n"/>
      <c r="DI10" s="883" t="n"/>
      <c r="DJ10" s="883" t="n"/>
      <c r="DK10" s="883" t="n"/>
      <c r="DL10" s="883" t="n"/>
      <c r="DM10" s="883" t="n"/>
      <c r="DN10" s="883" t="n"/>
      <c r="DO10" s="883" t="n"/>
      <c r="DP10" s="883" t="n"/>
      <c r="DQ10" s="883" t="n"/>
      <c r="DR10" s="883" t="n"/>
      <c r="DS10" s="883" t="n"/>
      <c r="DT10" s="883" t="n"/>
      <c r="DU10" s="883" t="n"/>
      <c r="DV10" s="883" t="n"/>
      <c r="DW10" s="883" t="n"/>
      <c r="DX10" s="883" t="n"/>
      <c r="DY10" s="883" t="n"/>
      <c r="DZ10" s="883" t="n"/>
      <c r="EA10" s="883" t="n"/>
      <c r="EB10" s="883" t="n"/>
      <c r="EC10" s="883" t="n"/>
      <c r="ED10" s="883" t="n"/>
      <c r="EE10" s="883" t="n"/>
      <c r="EF10" s="883" t="n"/>
      <c r="EG10" s="883" t="n"/>
      <c r="EH10" s="883" t="n"/>
      <c r="EI10" s="883" t="n"/>
      <c r="EJ10" s="883" t="n"/>
      <c r="EK10" s="883" t="n"/>
      <c r="EL10" s="883" t="n"/>
      <c r="EM10" s="883" t="n"/>
      <c r="EN10" s="883" t="n"/>
      <c r="EO10" s="883" t="n"/>
      <c r="EP10" s="883" t="n"/>
      <c r="EQ10" s="883" t="n"/>
      <c r="ER10" s="883" t="n"/>
      <c r="ES10" s="883" t="n"/>
      <c r="ET10" s="883" t="n"/>
      <c r="EU10" s="883" t="n"/>
      <c r="EV10" s="883" t="n"/>
      <c r="EW10" s="883" t="n"/>
      <c r="EX10" s="883" t="n"/>
      <c r="EY10" s="883" t="n"/>
      <c r="EZ10" s="883" t="n"/>
      <c r="FA10" s="883" t="n"/>
      <c r="FB10" s="883" t="n"/>
      <c r="FC10" s="883" t="n"/>
      <c r="FD10" s="883" t="n"/>
      <c r="FE10" s="883" t="n"/>
      <c r="FF10" s="883" t="n"/>
      <c r="FG10" s="883" t="n"/>
      <c r="FH10" s="883" t="n"/>
      <c r="FI10" s="883" t="n"/>
      <c r="FJ10" s="883" t="n"/>
      <c r="FK10" s="883" t="n"/>
      <c r="FL10" s="883" t="n"/>
      <c r="FM10" s="883" t="n"/>
      <c r="FN10" s="883" t="n"/>
      <c r="FO10" s="883" t="n"/>
      <c r="FP10" s="883" t="n"/>
      <c r="FQ10" s="883" t="n"/>
      <c r="FR10" s="883" t="n"/>
      <c r="FS10" s="883" t="n"/>
      <c r="FT10" s="883" t="n"/>
      <c r="FU10" s="883" t="n"/>
      <c r="FV10" s="883" t="n"/>
      <c r="FW10" s="883" t="n"/>
      <c r="FX10" s="883" t="n"/>
      <c r="FY10" s="883" t="n"/>
      <c r="FZ10" s="883" t="n"/>
      <c r="GA10" s="883" t="n"/>
    </row>
    <row r="11" customFormat="1" s="872">
      <c r="A11" s="84" t="n"/>
      <c r="B11" s="58" t="n"/>
      <c r="C11" s="100">
        <f>E11*D$5</f>
        <v/>
      </c>
      <c r="D11" s="145" t="inlineStr">
        <is>
          <t>William L. Rook</t>
        </is>
      </c>
      <c r="E11" s="100">
        <f>SUM(G11:HT11)</f>
        <v/>
      </c>
      <c r="F11" s="884" t="n"/>
      <c r="G11" s="874" t="n"/>
      <c r="H11" s="874" t="n">
        <v>1</v>
      </c>
      <c r="I11" s="874" t="n">
        <v>-1</v>
      </c>
      <c r="J11" s="874" t="n"/>
      <c r="K11" s="874" t="n"/>
      <c r="L11" s="874" t="n"/>
      <c r="M11" s="874" t="n"/>
      <c r="N11" s="874" t="n"/>
      <c r="O11" s="874" t="n"/>
      <c r="P11" s="874" t="n"/>
      <c r="Q11" s="876" t="n"/>
      <c r="R11" s="874" t="n"/>
      <c r="S11" s="874" t="n"/>
      <c r="T11" s="874" t="n"/>
      <c r="U11" s="874" t="n"/>
      <c r="V11" s="874" t="n"/>
      <c r="W11" s="874" t="n"/>
      <c r="X11" s="874" t="n"/>
      <c r="Y11" s="874" t="n"/>
      <c r="Z11" s="877" t="inlineStr">
        <is>
          <t> </t>
        </is>
      </c>
      <c r="AA11" s="876" t="n"/>
      <c r="AB11" s="876" t="n"/>
      <c r="AC11" s="876" t="n"/>
      <c r="AD11" s="876" t="n"/>
      <c r="AE11" s="876" t="n"/>
      <c r="AF11" s="876" t="n"/>
      <c r="AG11" s="874" t="n"/>
      <c r="AH11" s="876" t="n"/>
      <c r="AI11" s="874" t="n"/>
      <c r="AJ11" s="876" t="n"/>
      <c r="AK11" s="874" t="n"/>
      <c r="AL11" s="874" t="n"/>
      <c r="AM11" s="874" t="n"/>
      <c r="AN11" s="874" t="n"/>
      <c r="AO11" s="874" t="n"/>
      <c r="AP11" s="874" t="n"/>
      <c r="AQ11" s="874" t="n"/>
      <c r="AR11" s="874" t="n"/>
      <c r="AS11" s="883" t="n"/>
      <c r="AT11" s="883" t="n"/>
      <c r="AU11" s="883" t="n"/>
      <c r="AV11" s="883" t="n"/>
      <c r="AW11" s="883" t="n"/>
      <c r="AX11" s="883" t="n"/>
      <c r="AY11" s="883" t="n"/>
      <c r="AZ11" s="883" t="n"/>
      <c r="BA11" s="883" t="n"/>
      <c r="BB11" s="883" t="n"/>
      <c r="BC11" s="883" t="n"/>
      <c r="BD11" s="883" t="n"/>
      <c r="BE11" s="883" t="n"/>
      <c r="BF11" s="883" t="n"/>
      <c r="BG11" s="883" t="n"/>
      <c r="BH11" s="883" t="n"/>
      <c r="BI11" s="883" t="n"/>
      <c r="BJ11" s="883" t="n"/>
      <c r="BK11" s="883" t="n"/>
      <c r="BL11" s="883" t="n"/>
      <c r="BM11" s="883" t="n"/>
      <c r="BN11" s="883" t="n"/>
      <c r="BO11" s="883" t="n"/>
      <c r="BP11" s="883" t="n"/>
      <c r="BQ11" s="883" t="n"/>
      <c r="BR11" s="883" t="n"/>
      <c r="BS11" s="883" t="n"/>
      <c r="BT11" s="883" t="n"/>
      <c r="BU11" s="883" t="n"/>
      <c r="BV11" s="883" t="n"/>
      <c r="BW11" s="883" t="n"/>
      <c r="BX11" s="883" t="n"/>
      <c r="BY11" s="883" t="n"/>
      <c r="BZ11" s="883" t="n"/>
      <c r="CA11" s="883" t="n"/>
      <c r="CB11" s="883" t="n"/>
      <c r="CC11" s="883" t="n"/>
      <c r="CD11" s="883" t="n"/>
      <c r="CE11" s="883" t="n"/>
      <c r="CF11" s="883" t="n"/>
      <c r="CG11" s="883" t="n"/>
      <c r="CH11" s="883" t="n"/>
      <c r="CI11" s="883" t="n"/>
      <c r="CJ11" s="883" t="n"/>
      <c r="CK11" s="883" t="n"/>
      <c r="CL11" s="883" t="n"/>
      <c r="CM11" s="883" t="n"/>
      <c r="CN11" s="883" t="n"/>
      <c r="CO11" s="883" t="n"/>
      <c r="CP11" s="883" t="n"/>
      <c r="CQ11" s="883" t="n"/>
      <c r="CR11" s="883" t="n"/>
      <c r="CS11" s="883" t="n"/>
      <c r="CT11" s="883" t="n"/>
      <c r="CU11" s="883" t="n"/>
      <c r="CV11" s="883" t="n"/>
      <c r="CW11" s="883" t="n"/>
      <c r="CX11" s="883" t="n"/>
      <c r="CY11" s="883" t="n"/>
      <c r="CZ11" s="883" t="n"/>
      <c r="DA11" s="883" t="n"/>
      <c r="DB11" s="883" t="n"/>
      <c r="DC11" s="883" t="n"/>
      <c r="DD11" s="883" t="n"/>
      <c r="DE11" s="883" t="n"/>
      <c r="DF11" s="883" t="n"/>
      <c r="DG11" s="883" t="n"/>
      <c r="DH11" s="883" t="n"/>
      <c r="DI11" s="883" t="n"/>
      <c r="DJ11" s="883" t="n"/>
      <c r="DK11" s="883" t="n"/>
      <c r="DL11" s="883" t="n"/>
      <c r="DM11" s="883" t="n"/>
      <c r="DN11" s="883" t="n"/>
      <c r="DO11" s="883" t="n"/>
      <c r="DP11" s="883" t="n"/>
      <c r="DQ11" s="883" t="n"/>
      <c r="DR11" s="883" t="n"/>
      <c r="DS11" s="883" t="n"/>
      <c r="DT11" s="883" t="n"/>
      <c r="DU11" s="883" t="n"/>
      <c r="DV11" s="883" t="n"/>
      <c r="DW11" s="883" t="n"/>
      <c r="DX11" s="883" t="n"/>
      <c r="DY11" s="883" t="n"/>
      <c r="DZ11" s="883" t="n"/>
      <c r="EA11" s="883" t="n"/>
      <c r="EB11" s="883" t="n"/>
      <c r="EC11" s="883" t="n"/>
      <c r="ED11" s="883" t="n"/>
      <c r="EE11" s="883" t="n"/>
      <c r="EF11" s="883" t="n"/>
      <c r="EG11" s="883" t="n"/>
      <c r="EH11" s="883" t="n"/>
      <c r="EI11" s="883" t="n"/>
      <c r="EJ11" s="883" t="n"/>
      <c r="EK11" s="883" t="n"/>
      <c r="EL11" s="883" t="n"/>
      <c r="EM11" s="883" t="n"/>
      <c r="EN11" s="883" t="n"/>
      <c r="EO11" s="883" t="n"/>
      <c r="EP11" s="883" t="n"/>
      <c r="EQ11" s="883" t="n"/>
      <c r="ER11" s="883" t="n"/>
      <c r="ES11" s="883" t="n"/>
      <c r="ET11" s="883" t="n"/>
      <c r="EU11" s="883" t="n"/>
      <c r="EV11" s="883" t="n"/>
      <c r="EW11" s="883" t="n"/>
      <c r="EX11" s="883" t="n"/>
      <c r="EY11" s="883" t="n"/>
      <c r="EZ11" s="883" t="n"/>
      <c r="FA11" s="883" t="n"/>
      <c r="FB11" s="883" t="n"/>
      <c r="FC11" s="883" t="n"/>
      <c r="FD11" s="883" t="n"/>
      <c r="FE11" s="883" t="n"/>
      <c r="FF11" s="883" t="n"/>
      <c r="FG11" s="883" t="n"/>
      <c r="FH11" s="883" t="n"/>
      <c r="FI11" s="883" t="n"/>
      <c r="FJ11" s="883" t="n"/>
      <c r="FK11" s="883" t="n"/>
      <c r="FL11" s="883" t="n"/>
      <c r="FM11" s="883" t="n"/>
      <c r="FN11" s="883" t="n"/>
      <c r="FO11" s="883" t="n"/>
      <c r="FP11" s="883" t="n"/>
      <c r="FQ11" s="883" t="n"/>
      <c r="FR11" s="883" t="n"/>
      <c r="FS11" s="883" t="n"/>
      <c r="FT11" s="883" t="n"/>
      <c r="FU11" s="883" t="n"/>
      <c r="FV11" s="883" t="n"/>
      <c r="FW11" s="883" t="n"/>
      <c r="FX11" s="883" t="n"/>
      <c r="FY11" s="883" t="n"/>
      <c r="FZ11" s="883" t="n"/>
      <c r="GA11" s="883" t="n"/>
    </row>
    <row r="12" customFormat="1" s="872">
      <c r="A12" s="84" t="n"/>
      <c r="B12" s="58" t="n"/>
      <c r="C12" s="100">
        <f>E12*D$5</f>
        <v/>
      </c>
      <c r="D12" s="145" t="inlineStr">
        <is>
          <t>Martha J. Dufour</t>
        </is>
      </c>
      <c r="E12" s="100">
        <f>SUM(G12:HT12)</f>
        <v/>
      </c>
      <c r="F12" s="884" t="n"/>
      <c r="G12" s="874" t="n"/>
      <c r="H12" s="874" t="n"/>
      <c r="I12" s="874" t="n">
        <v>1</v>
      </c>
      <c r="J12" s="874" t="n">
        <v>-1</v>
      </c>
      <c r="K12" s="874" t="n"/>
      <c r="L12" s="874" t="n"/>
      <c r="M12" s="874" t="n"/>
      <c r="N12" s="874" t="n"/>
      <c r="O12" s="874" t="n"/>
      <c r="P12" s="874" t="n"/>
      <c r="Q12" s="876" t="n"/>
      <c r="R12" s="874" t="n"/>
      <c r="S12" s="874" t="n"/>
      <c r="T12" s="874" t="n"/>
      <c r="U12" s="874" t="n"/>
      <c r="V12" s="874" t="n"/>
      <c r="W12" s="874" t="n"/>
      <c r="X12" s="874" t="n"/>
      <c r="Y12" s="874" t="n"/>
      <c r="Z12" s="877" t="inlineStr">
        <is>
          <t> </t>
        </is>
      </c>
      <c r="AA12" s="876" t="n"/>
      <c r="AB12" s="876" t="n"/>
      <c r="AC12" s="876" t="n"/>
      <c r="AD12" s="876" t="n"/>
      <c r="AE12" s="876" t="n"/>
      <c r="AF12" s="876" t="n"/>
      <c r="AG12" s="874" t="n"/>
      <c r="AH12" s="877" t="inlineStr">
        <is>
          <t> </t>
        </is>
      </c>
      <c r="AI12" s="874" t="n"/>
      <c r="AJ12" s="876" t="n"/>
      <c r="AK12" s="874" t="n"/>
      <c r="AL12" s="874" t="n"/>
      <c r="AM12" s="874" t="n"/>
      <c r="AN12" s="874" t="n"/>
      <c r="AO12" s="874" t="n"/>
      <c r="AP12" s="874" t="n"/>
      <c r="AQ12" s="874" t="n"/>
      <c r="AR12" s="874" t="n"/>
      <c r="AS12" s="883" t="n"/>
      <c r="AT12" s="883" t="n"/>
      <c r="AU12" s="883" t="n"/>
      <c r="AV12" s="883" t="n"/>
      <c r="AW12" s="883" t="n"/>
      <c r="AX12" s="883" t="n"/>
      <c r="AY12" s="883" t="n"/>
      <c r="AZ12" s="883" t="n"/>
      <c r="BA12" s="883" t="n"/>
      <c r="BB12" s="883" t="n"/>
      <c r="BC12" s="883" t="n"/>
      <c r="BD12" s="883" t="n"/>
      <c r="BE12" s="883" t="n"/>
      <c r="BF12" s="883" t="n"/>
      <c r="BG12" s="883" t="n"/>
      <c r="BH12" s="883" t="n"/>
      <c r="BI12" s="883" t="n"/>
      <c r="BJ12" s="883" t="n"/>
      <c r="BK12" s="883" t="n"/>
      <c r="BL12" s="883" t="n"/>
      <c r="BM12" s="883" t="n"/>
      <c r="BN12" s="883" t="n"/>
      <c r="BO12" s="883" t="n"/>
      <c r="BP12" s="883" t="n"/>
      <c r="BQ12" s="883" t="n"/>
      <c r="BR12" s="883" t="n"/>
      <c r="BS12" s="883" t="n"/>
      <c r="BT12" s="883" t="n"/>
      <c r="BU12" s="883" t="n"/>
      <c r="BV12" s="883" t="n"/>
      <c r="BW12" s="883" t="n"/>
      <c r="BX12" s="883" t="n"/>
      <c r="BY12" s="883" t="n"/>
      <c r="BZ12" s="883" t="n"/>
      <c r="CA12" s="883" t="n"/>
      <c r="CB12" s="883" t="n"/>
      <c r="CC12" s="883" t="n"/>
      <c r="CD12" s="883" t="n"/>
      <c r="CE12" s="883" t="n"/>
      <c r="CF12" s="883" t="n"/>
      <c r="CG12" s="883" t="n"/>
      <c r="CH12" s="883" t="n"/>
      <c r="CI12" s="883" t="n"/>
      <c r="CJ12" s="883" t="n"/>
      <c r="CK12" s="883" t="n"/>
      <c r="CL12" s="883" t="n"/>
      <c r="CM12" s="883" t="n"/>
      <c r="CN12" s="883" t="n"/>
      <c r="CO12" s="883" t="n"/>
      <c r="CP12" s="883" t="n"/>
      <c r="CQ12" s="883" t="n"/>
      <c r="CR12" s="883" t="n"/>
      <c r="CS12" s="883" t="n"/>
      <c r="CT12" s="883" t="n"/>
      <c r="CU12" s="883" t="n"/>
      <c r="CV12" s="883" t="n"/>
      <c r="CW12" s="883" t="n"/>
      <c r="CX12" s="883" t="n"/>
      <c r="CY12" s="883" t="n"/>
      <c r="CZ12" s="883" t="n"/>
      <c r="DA12" s="883" t="n"/>
      <c r="DB12" s="883" t="n"/>
      <c r="DC12" s="883" t="n"/>
      <c r="DD12" s="883" t="n"/>
      <c r="DE12" s="883" t="n"/>
      <c r="DF12" s="883" t="n"/>
      <c r="DG12" s="883" t="n"/>
      <c r="DH12" s="883" t="n"/>
      <c r="DI12" s="883" t="n"/>
      <c r="DJ12" s="883" t="n"/>
      <c r="DK12" s="883" t="n"/>
      <c r="DL12" s="883" t="n"/>
      <c r="DM12" s="883" t="n"/>
      <c r="DN12" s="883" t="n"/>
      <c r="DO12" s="883" t="n"/>
      <c r="DP12" s="883" t="n"/>
      <c r="DQ12" s="883" t="n"/>
      <c r="DR12" s="883" t="n"/>
      <c r="DS12" s="883" t="n"/>
      <c r="DT12" s="883" t="n"/>
      <c r="DU12" s="883" t="n"/>
      <c r="DV12" s="883" t="n"/>
      <c r="DW12" s="883" t="n"/>
      <c r="DX12" s="883" t="n"/>
      <c r="DY12" s="883" t="n"/>
      <c r="DZ12" s="883" t="n"/>
      <c r="EA12" s="883" t="n"/>
      <c r="EB12" s="883" t="n"/>
      <c r="EC12" s="883" t="n"/>
      <c r="ED12" s="883" t="n"/>
      <c r="EE12" s="883" t="n"/>
      <c r="EF12" s="883" t="n"/>
      <c r="EG12" s="883" t="n"/>
      <c r="EH12" s="883" t="n"/>
      <c r="EI12" s="883" t="n"/>
      <c r="EJ12" s="883" t="n"/>
      <c r="EK12" s="883" t="n"/>
      <c r="EL12" s="883" t="n"/>
      <c r="EM12" s="883" t="n"/>
      <c r="EN12" s="883" t="n"/>
      <c r="EO12" s="883" t="n"/>
      <c r="EP12" s="883" t="n"/>
      <c r="EQ12" s="883" t="n"/>
      <c r="ER12" s="883" t="n"/>
      <c r="ES12" s="883" t="n"/>
      <c r="ET12" s="883" t="n"/>
      <c r="EU12" s="883" t="n"/>
      <c r="EV12" s="883" t="n"/>
      <c r="EW12" s="883" t="n"/>
      <c r="EX12" s="883" t="n"/>
      <c r="EY12" s="883" t="n"/>
      <c r="EZ12" s="883" t="n"/>
      <c r="FA12" s="883" t="n"/>
      <c r="FB12" s="883" t="n"/>
      <c r="FC12" s="883" t="n"/>
      <c r="FD12" s="883" t="n"/>
      <c r="FE12" s="883" t="n"/>
      <c r="FF12" s="883" t="n"/>
      <c r="FG12" s="883" t="n"/>
      <c r="FH12" s="883" t="n"/>
      <c r="FI12" s="883" t="n"/>
      <c r="FJ12" s="883" t="n"/>
      <c r="FK12" s="883" t="n"/>
      <c r="FL12" s="883" t="n"/>
      <c r="FM12" s="883" t="n"/>
      <c r="FN12" s="883" t="n"/>
      <c r="FO12" s="883" t="n"/>
      <c r="FP12" s="883" t="n"/>
      <c r="FQ12" s="883" t="n"/>
      <c r="FR12" s="883" t="n"/>
      <c r="FS12" s="883" t="n"/>
      <c r="FT12" s="883" t="n"/>
      <c r="FU12" s="883" t="n"/>
      <c r="FV12" s="883" t="n"/>
      <c r="FW12" s="883" t="n"/>
      <c r="FX12" s="883" t="n"/>
      <c r="FY12" s="883" t="n"/>
      <c r="FZ12" s="883" t="n"/>
      <c r="GA12" s="883" t="n"/>
    </row>
    <row r="13" customFormat="1" s="872">
      <c r="A13" s="875" t="n"/>
      <c r="B13" s="885" t="n"/>
      <c r="C13" s="55">
        <f>E13*D$5</f>
        <v/>
      </c>
      <c r="D13" s="145" t="inlineStr">
        <is>
          <t>J. W. Goin</t>
        </is>
      </c>
      <c r="E13" s="55">
        <f>SUM(G13:HT13)</f>
        <v/>
      </c>
      <c r="F13" s="884" t="n"/>
      <c r="G13" s="874" t="n"/>
      <c r="H13" s="875" t="n"/>
      <c r="I13" s="874" t="n"/>
      <c r="J13" s="874" t="n">
        <v>1</v>
      </c>
      <c r="K13" s="874" t="n">
        <v>-1</v>
      </c>
      <c r="L13" s="874" t="n"/>
      <c r="M13" s="874" t="n"/>
      <c r="N13" s="874" t="n"/>
      <c r="O13" s="874" t="n"/>
      <c r="P13" s="874" t="n"/>
      <c r="Q13" s="876" t="n"/>
      <c r="R13" s="874" t="n"/>
      <c r="S13" s="874" t="n"/>
      <c r="T13" s="874" t="n"/>
      <c r="U13" s="874" t="n"/>
      <c r="V13" s="874" t="n"/>
      <c r="W13" s="874" t="n"/>
      <c r="X13" s="874" t="n"/>
      <c r="Y13" s="874" t="n"/>
      <c r="Z13" s="876" t="n"/>
      <c r="AA13" s="876" t="n"/>
      <c r="AB13" s="877" t="inlineStr">
        <is>
          <t> </t>
        </is>
      </c>
      <c r="AC13" s="876" t="n"/>
      <c r="AD13" s="876" t="n"/>
      <c r="AE13" s="876" t="n"/>
      <c r="AF13" s="876" t="n"/>
      <c r="AG13" s="874" t="n"/>
      <c r="AH13" s="876" t="n"/>
      <c r="AI13" s="874" t="n"/>
      <c r="AJ13" s="876" t="n"/>
      <c r="AK13" s="874" t="n"/>
      <c r="AL13" s="874" t="n"/>
      <c r="AM13" s="874" t="n"/>
      <c r="AN13" s="874" t="n"/>
      <c r="AO13" s="874" t="n"/>
      <c r="AP13" s="874" t="n"/>
      <c r="AQ13" s="874" t="n"/>
      <c r="AR13" s="874" t="n"/>
      <c r="AS13" s="883" t="n"/>
      <c r="AT13" s="883" t="n"/>
      <c r="AU13" s="883" t="n"/>
      <c r="AV13" s="883" t="n"/>
      <c r="AW13" s="883" t="n"/>
      <c r="AX13" s="883" t="n"/>
      <c r="AY13" s="883" t="n"/>
      <c r="AZ13" s="883" t="n"/>
      <c r="BA13" s="883" t="n"/>
      <c r="BB13" s="883" t="n"/>
      <c r="BC13" s="883" t="n"/>
      <c r="BD13" s="883" t="n"/>
      <c r="BE13" s="883" t="n"/>
      <c r="BF13" s="883" t="n"/>
      <c r="BG13" s="883" t="n"/>
      <c r="BH13" s="883" t="n"/>
      <c r="BI13" s="883" t="n"/>
      <c r="BJ13" s="883" t="n"/>
      <c r="BK13" s="883" t="n"/>
      <c r="BL13" s="883" t="n"/>
      <c r="BM13" s="883" t="n"/>
      <c r="BN13" s="883" t="n"/>
      <c r="BO13" s="883" t="n"/>
      <c r="BP13" s="883" t="n"/>
      <c r="BQ13" s="883" t="n"/>
      <c r="BR13" s="883" t="n"/>
      <c r="BS13" s="883" t="n"/>
      <c r="BT13" s="883" t="n"/>
      <c r="BU13" s="883" t="n"/>
      <c r="BV13" s="883" t="n"/>
      <c r="BW13" s="883" t="n"/>
      <c r="BX13" s="883" t="n"/>
      <c r="BY13" s="883" t="n"/>
      <c r="BZ13" s="883" t="n"/>
      <c r="CA13" s="883" t="n"/>
      <c r="CB13" s="883" t="n"/>
      <c r="CC13" s="883" t="n"/>
      <c r="CD13" s="883" t="n"/>
      <c r="CE13" s="883" t="n"/>
      <c r="CF13" s="883" t="n"/>
      <c r="CG13" s="883" t="n"/>
      <c r="CH13" s="883" t="n"/>
      <c r="CI13" s="883" t="n"/>
      <c r="CJ13" s="883" t="n"/>
      <c r="CK13" s="883" t="n"/>
      <c r="CL13" s="883" t="n"/>
      <c r="CM13" s="883" t="n"/>
      <c r="CN13" s="883" t="n"/>
      <c r="CO13" s="883" t="n"/>
      <c r="CP13" s="883" t="n"/>
      <c r="CQ13" s="883" t="n"/>
      <c r="CR13" s="883" t="n"/>
      <c r="CS13" s="883" t="n"/>
      <c r="CT13" s="883" t="n"/>
      <c r="CU13" s="883" t="n"/>
      <c r="CV13" s="883" t="n"/>
      <c r="CW13" s="883" t="n"/>
      <c r="CX13" s="883" t="n"/>
      <c r="CY13" s="883" t="n"/>
      <c r="CZ13" s="883" t="n"/>
      <c r="DA13" s="883" t="n"/>
      <c r="DB13" s="883" t="n"/>
      <c r="DC13" s="883" t="n"/>
      <c r="DD13" s="883" t="n"/>
      <c r="DE13" s="883" t="n"/>
      <c r="DF13" s="883" t="n"/>
      <c r="DG13" s="883" t="n"/>
      <c r="DH13" s="883" t="n"/>
      <c r="DI13" s="883" t="n"/>
      <c r="DJ13" s="883" t="n"/>
      <c r="DK13" s="883" t="n"/>
      <c r="DL13" s="883" t="n"/>
      <c r="DM13" s="883" t="n"/>
      <c r="DN13" s="883" t="n"/>
      <c r="DO13" s="883" t="n"/>
      <c r="DP13" s="883" t="n"/>
      <c r="DQ13" s="883" t="n"/>
      <c r="DR13" s="883" t="n"/>
      <c r="DS13" s="883" t="n"/>
      <c r="DT13" s="883" t="n"/>
      <c r="DU13" s="883" t="n"/>
      <c r="DV13" s="883" t="n"/>
      <c r="DW13" s="883" t="n"/>
      <c r="DX13" s="883" t="n"/>
      <c r="DY13" s="883" t="n"/>
      <c r="DZ13" s="883" t="n"/>
      <c r="EA13" s="883" t="n"/>
      <c r="EB13" s="883" t="n"/>
      <c r="EC13" s="883" t="n"/>
      <c r="ED13" s="883" t="n"/>
      <c r="EE13" s="883" t="n"/>
      <c r="EF13" s="883" t="n"/>
      <c r="EG13" s="883" t="n"/>
      <c r="EH13" s="883" t="n"/>
      <c r="EI13" s="883" t="n"/>
      <c r="EJ13" s="883" t="n"/>
      <c r="EK13" s="883" t="n"/>
      <c r="EL13" s="883" t="n"/>
      <c r="EM13" s="883" t="n"/>
      <c r="EN13" s="883" t="n"/>
      <c r="EO13" s="883" t="n"/>
      <c r="EP13" s="883" t="n"/>
      <c r="EQ13" s="883" t="n"/>
      <c r="ER13" s="883" t="n"/>
      <c r="ES13" s="883" t="n"/>
      <c r="ET13" s="883" t="n"/>
      <c r="EU13" s="883" t="n"/>
      <c r="EV13" s="883" t="n"/>
      <c r="EW13" s="883" t="n"/>
      <c r="EX13" s="883" t="n"/>
      <c r="EY13" s="883" t="n"/>
      <c r="EZ13" s="883" t="n"/>
      <c r="FA13" s="883" t="n"/>
      <c r="FB13" s="883" t="n"/>
      <c r="FC13" s="883" t="n"/>
      <c r="FD13" s="883" t="n"/>
      <c r="FE13" s="883" t="n"/>
      <c r="FF13" s="883" t="n"/>
      <c r="FG13" s="883" t="n"/>
      <c r="FH13" s="883" t="n"/>
      <c r="FI13" s="883" t="n"/>
      <c r="FJ13" s="883" t="n"/>
      <c r="FK13" s="883" t="n"/>
      <c r="FL13" s="883" t="n"/>
      <c r="FM13" s="883" t="n"/>
      <c r="FN13" s="883" t="n"/>
      <c r="FO13" s="883" t="n"/>
      <c r="FP13" s="883" t="n"/>
      <c r="FQ13" s="883" t="n"/>
      <c r="FR13" s="883" t="n"/>
      <c r="FS13" s="883" t="n"/>
      <c r="FT13" s="883" t="n"/>
      <c r="FU13" s="883" t="n"/>
      <c r="FV13" s="883" t="n"/>
      <c r="FW13" s="883" t="n"/>
      <c r="FX13" s="883" t="n"/>
      <c r="FY13" s="883" t="n"/>
      <c r="FZ13" s="883" t="n"/>
      <c r="GA13" s="883" t="n"/>
    </row>
    <row r="14" customFormat="1" s="872">
      <c r="A14" s="58" t="n"/>
      <c r="B14" s="58" t="n"/>
      <c r="C14" s="55">
        <f>E14*D$5</f>
        <v/>
      </c>
      <c r="D14" s="145" t="inlineStr">
        <is>
          <t xml:space="preserve">Emma M. Goin </t>
        </is>
      </c>
      <c r="E14" s="55">
        <f>SUM(G14:HT14)</f>
        <v/>
      </c>
      <c r="F14" s="884" t="n"/>
      <c r="G14" s="874" t="n"/>
      <c r="H14" s="874" t="n"/>
      <c r="I14" s="874" t="n"/>
      <c r="J14" s="874" t="n"/>
      <c r="K14" s="886">
        <f>1/3</f>
        <v/>
      </c>
      <c r="L14" s="876">
        <f>2/3</f>
        <v/>
      </c>
      <c r="M14" s="876" t="n">
        <v>0</v>
      </c>
      <c r="N14" s="887">
        <f>-1</f>
        <v/>
      </c>
      <c r="O14" s="874" t="n"/>
      <c r="P14" s="874" t="n"/>
      <c r="Q14" s="876" t="n"/>
      <c r="R14" s="874" t="n"/>
      <c r="S14" s="874" t="n"/>
      <c r="T14" s="874" t="n"/>
      <c r="U14" s="874" t="n"/>
      <c r="V14" s="874" t="n"/>
      <c r="W14" s="874" t="n"/>
      <c r="X14" s="874" t="n"/>
      <c r="Y14" s="874" t="n"/>
      <c r="Z14" s="876" t="n"/>
      <c r="AA14" s="876" t="n"/>
      <c r="AB14" s="877" t="inlineStr">
        <is>
          <t> </t>
        </is>
      </c>
      <c r="AC14" s="875" t="n"/>
      <c r="AD14" s="875" t="n"/>
      <c r="AE14" s="875" t="n"/>
      <c r="AF14" s="875" t="n"/>
      <c r="AG14" s="874" t="n"/>
      <c r="AH14" s="876" t="n"/>
      <c r="AI14" s="874" t="n"/>
      <c r="AJ14" s="876" t="n"/>
      <c r="AK14" s="874" t="n"/>
      <c r="AL14" s="874" t="n"/>
      <c r="AM14" s="874" t="n"/>
      <c r="AN14" s="874" t="n"/>
      <c r="AO14" s="874" t="n"/>
      <c r="AP14" s="874" t="n"/>
      <c r="AQ14" s="874" t="n"/>
      <c r="AR14" s="874" t="n"/>
      <c r="AS14" s="883" t="n"/>
      <c r="AT14" s="883" t="n"/>
      <c r="AU14" s="883" t="n"/>
      <c r="AV14" s="883" t="n"/>
      <c r="AW14" s="883" t="n"/>
      <c r="AX14" s="883" t="n"/>
      <c r="AY14" s="883" t="n"/>
      <c r="AZ14" s="883" t="n"/>
      <c r="BA14" s="883" t="n"/>
      <c r="BB14" s="883" t="n"/>
      <c r="BC14" s="883" t="n"/>
      <c r="BD14" s="883" t="n"/>
      <c r="BE14" s="883" t="n"/>
      <c r="BF14" s="883" t="n"/>
      <c r="BG14" s="883" t="n"/>
      <c r="BH14" s="883" t="n"/>
      <c r="BI14" s="883" t="n"/>
      <c r="BJ14" s="883" t="n"/>
      <c r="BK14" s="883" t="n"/>
      <c r="BL14" s="883" t="n"/>
      <c r="BM14" s="883" t="n"/>
      <c r="BN14" s="883" t="n"/>
      <c r="BO14" s="883" t="n"/>
      <c r="BP14" s="883" t="n"/>
      <c r="BQ14" s="883" t="n"/>
      <c r="BR14" s="883" t="n"/>
      <c r="BS14" s="883" t="n"/>
      <c r="BT14" s="883" t="n"/>
      <c r="BU14" s="883" t="n"/>
      <c r="BV14" s="883" t="n"/>
      <c r="BW14" s="883" t="n"/>
      <c r="BX14" s="883" t="n"/>
      <c r="BY14" s="883" t="n"/>
      <c r="BZ14" s="883" t="n"/>
      <c r="CA14" s="883" t="n"/>
      <c r="CB14" s="883" t="n"/>
      <c r="CC14" s="883" t="n"/>
      <c r="CD14" s="883" t="n"/>
      <c r="CE14" s="883" t="n"/>
      <c r="CF14" s="883" t="n"/>
      <c r="CG14" s="883" t="n"/>
      <c r="CH14" s="883" t="n"/>
      <c r="CI14" s="883" t="n"/>
      <c r="CJ14" s="883" t="n"/>
      <c r="CK14" s="883" t="n"/>
      <c r="CL14" s="883" t="n"/>
      <c r="CM14" s="883" t="n"/>
      <c r="CN14" s="883" t="n"/>
      <c r="CO14" s="883" t="n"/>
      <c r="CP14" s="883" t="n"/>
      <c r="CQ14" s="883" t="n"/>
      <c r="CR14" s="883" t="n"/>
      <c r="CS14" s="883" t="n"/>
      <c r="CT14" s="883" t="n"/>
      <c r="CU14" s="883" t="n"/>
      <c r="CV14" s="883" t="n"/>
      <c r="CW14" s="883" t="n"/>
      <c r="CX14" s="883" t="n"/>
      <c r="CY14" s="883" t="n"/>
      <c r="CZ14" s="883" t="n"/>
      <c r="DA14" s="883" t="n"/>
      <c r="DB14" s="883" t="n"/>
      <c r="DC14" s="883" t="n"/>
      <c r="DD14" s="883" t="n"/>
      <c r="DE14" s="883" t="n"/>
      <c r="DF14" s="883" t="n"/>
      <c r="DG14" s="883" t="n"/>
      <c r="DH14" s="883" t="n"/>
      <c r="DI14" s="883" t="n"/>
      <c r="DJ14" s="883" t="n"/>
      <c r="DK14" s="883" t="n"/>
      <c r="DL14" s="883" t="n"/>
      <c r="DM14" s="883" t="n"/>
      <c r="DN14" s="883" t="n"/>
      <c r="DO14" s="883" t="n"/>
      <c r="DP14" s="883" t="n"/>
      <c r="DQ14" s="883" t="n"/>
      <c r="DR14" s="883" t="n"/>
      <c r="DS14" s="883" t="n"/>
      <c r="DT14" s="883" t="n"/>
      <c r="DU14" s="883" t="n"/>
      <c r="DV14" s="883" t="n"/>
      <c r="DW14" s="883" t="n"/>
      <c r="DX14" s="883" t="n"/>
      <c r="DY14" s="883" t="n"/>
      <c r="DZ14" s="883" t="n"/>
      <c r="EA14" s="883" t="n"/>
      <c r="EB14" s="883" t="n"/>
      <c r="EC14" s="883" t="n"/>
      <c r="ED14" s="883" t="n"/>
      <c r="EE14" s="883" t="n"/>
      <c r="EF14" s="883" t="n"/>
      <c r="EG14" s="883" t="n"/>
      <c r="EH14" s="883" t="n"/>
      <c r="EI14" s="883" t="n"/>
      <c r="EJ14" s="883" t="n"/>
      <c r="EK14" s="883" t="n"/>
      <c r="EL14" s="883" t="n"/>
      <c r="EM14" s="883" t="n"/>
      <c r="EN14" s="883" t="n"/>
      <c r="EO14" s="883" t="n"/>
      <c r="EP14" s="883" t="n"/>
      <c r="EQ14" s="883" t="n"/>
      <c r="ER14" s="883" t="n"/>
      <c r="ES14" s="883" t="n"/>
      <c r="ET14" s="883" t="n"/>
      <c r="EU14" s="883" t="n"/>
      <c r="EV14" s="883" t="n"/>
      <c r="EW14" s="883" t="n"/>
      <c r="EX14" s="883" t="n"/>
      <c r="EY14" s="883" t="n"/>
      <c r="EZ14" s="883" t="n"/>
      <c r="FA14" s="883" t="n"/>
      <c r="FB14" s="883" t="n"/>
      <c r="FC14" s="883" t="n"/>
      <c r="FD14" s="883" t="n"/>
      <c r="FE14" s="883" t="n"/>
      <c r="FF14" s="883" t="n"/>
      <c r="FG14" s="883" t="n"/>
      <c r="FH14" s="883" t="n"/>
      <c r="FI14" s="883" t="n"/>
      <c r="FJ14" s="883" t="n"/>
      <c r="FK14" s="883" t="n"/>
      <c r="FL14" s="883" t="n"/>
      <c r="FM14" s="883" t="n"/>
      <c r="FN14" s="883" t="n"/>
      <c r="FO14" s="883" t="n"/>
      <c r="FP14" s="883" t="n"/>
      <c r="FQ14" s="883" t="n"/>
      <c r="FR14" s="883" t="n"/>
      <c r="FS14" s="883" t="n"/>
      <c r="FT14" s="883" t="n"/>
      <c r="FU14" s="883" t="n"/>
      <c r="FV14" s="883" t="n"/>
      <c r="FW14" s="883" t="n"/>
      <c r="FX14" s="883" t="n"/>
      <c r="FY14" s="883" t="n"/>
      <c r="FZ14" s="883" t="n"/>
      <c r="GA14" s="883" t="n"/>
    </row>
    <row r="15" customFormat="1" s="872">
      <c r="A15" s="180" t="n"/>
      <c r="B15" s="58" t="n"/>
      <c r="C15" s="55">
        <f>E15*D$5</f>
        <v/>
      </c>
      <c r="D15" s="146" t="inlineStr">
        <is>
          <t>Lola M. Winkleblack</t>
        </is>
      </c>
      <c r="E15" s="55">
        <f>SUM(G15:HT15)</f>
        <v/>
      </c>
      <c r="F15" s="884" t="n"/>
      <c r="G15" s="874" t="n"/>
      <c r="H15" s="875" t="n"/>
      <c r="I15" s="874" t="n"/>
      <c r="J15" s="874" t="n"/>
      <c r="K15" s="886">
        <f>1/6</f>
        <v/>
      </c>
      <c r="L15" s="886">
        <f>-1/6</f>
        <v/>
      </c>
      <c r="M15" s="876" t="n">
        <v>0</v>
      </c>
      <c r="N15" s="887">
        <f>1/4</f>
        <v/>
      </c>
      <c r="O15" s="874" t="inlineStr">
        <is>
          <t> </t>
        </is>
      </c>
      <c r="P15" s="874" t="n"/>
      <c r="Q15" s="874" t="n">
        <v>-0.25</v>
      </c>
      <c r="R15" s="874" t="inlineStr">
        <is>
          <t> </t>
        </is>
      </c>
      <c r="S15" s="874" t="n"/>
      <c r="T15" s="874" t="n"/>
      <c r="U15" s="874" t="n"/>
      <c r="V15" s="874" t="n"/>
      <c r="W15" s="874" t="n"/>
      <c r="X15" s="874" t="n"/>
      <c r="Y15" s="874" t="n"/>
      <c r="Z15" s="876" t="n"/>
      <c r="AA15" s="876" t="n"/>
      <c r="AB15" s="876" t="n"/>
      <c r="AC15" s="875" t="n"/>
      <c r="AD15" s="875" t="n"/>
      <c r="AE15" s="875" t="n"/>
      <c r="AF15" s="875" t="n"/>
      <c r="AG15" s="874" t="n"/>
      <c r="AH15" s="876" t="n"/>
      <c r="AI15" s="874" t="n"/>
      <c r="AJ15" s="876" t="n"/>
      <c r="AK15" s="874" t="n"/>
      <c r="AL15" s="874" t="n"/>
      <c r="AM15" s="874" t="n"/>
      <c r="AN15" s="874" t="n"/>
      <c r="AO15" s="874" t="n"/>
      <c r="AP15" s="874" t="n"/>
      <c r="AQ15" s="874" t="n"/>
      <c r="AR15" s="874" t="n"/>
      <c r="AS15" s="883" t="n"/>
      <c r="AT15" s="883" t="n"/>
      <c r="AU15" s="883" t="n"/>
      <c r="AV15" s="883" t="n"/>
      <c r="AW15" s="883" t="n"/>
      <c r="AX15" s="883" t="n"/>
      <c r="AY15" s="883" t="n"/>
      <c r="AZ15" s="883" t="n"/>
      <c r="BA15" s="883" t="n"/>
      <c r="BB15" s="883" t="n"/>
      <c r="BC15" s="883" t="n"/>
      <c r="BD15" s="883" t="n"/>
      <c r="BE15" s="883" t="n"/>
      <c r="BF15" s="883" t="n"/>
      <c r="BG15" s="883" t="n"/>
      <c r="BH15" s="883" t="n"/>
      <c r="BI15" s="883" t="n"/>
      <c r="BJ15" s="883" t="n"/>
      <c r="BK15" s="883" t="n"/>
      <c r="BL15" s="883" t="n"/>
      <c r="BM15" s="883" t="n"/>
      <c r="BN15" s="883" t="n"/>
      <c r="BO15" s="883" t="n"/>
      <c r="BP15" s="883" t="n"/>
      <c r="BQ15" s="883" t="n"/>
      <c r="BR15" s="883" t="n"/>
      <c r="BS15" s="883" t="n"/>
      <c r="BT15" s="883" t="n"/>
      <c r="BU15" s="883" t="n"/>
      <c r="BV15" s="883" t="n"/>
      <c r="BW15" s="883" t="n"/>
      <c r="BX15" s="883" t="n"/>
      <c r="BY15" s="883" t="n"/>
      <c r="BZ15" s="883" t="n"/>
      <c r="CA15" s="883" t="n"/>
      <c r="CB15" s="883" t="n"/>
      <c r="CC15" s="883" t="n"/>
      <c r="CD15" s="883" t="n"/>
      <c r="CE15" s="883" t="n"/>
      <c r="CF15" s="883" t="n"/>
      <c r="CG15" s="883" t="n"/>
      <c r="CH15" s="883" t="n"/>
      <c r="CI15" s="883" t="n"/>
      <c r="CJ15" s="883" t="n"/>
      <c r="CK15" s="883" t="n"/>
      <c r="CL15" s="883" t="n"/>
      <c r="CM15" s="883" t="n"/>
      <c r="CN15" s="883" t="n"/>
      <c r="CO15" s="883" t="n"/>
      <c r="CP15" s="883" t="n"/>
      <c r="CQ15" s="883" t="n"/>
      <c r="CR15" s="883" t="n"/>
      <c r="CS15" s="883" t="n"/>
      <c r="CT15" s="883" t="n"/>
      <c r="CU15" s="883" t="n"/>
      <c r="CV15" s="883" t="n"/>
      <c r="CW15" s="883" t="n"/>
      <c r="CX15" s="883" t="n"/>
      <c r="CY15" s="883" t="n"/>
      <c r="CZ15" s="883" t="n"/>
      <c r="DA15" s="883" t="n"/>
      <c r="DB15" s="883" t="n"/>
      <c r="DC15" s="883" t="n"/>
      <c r="DD15" s="883" t="n"/>
      <c r="DE15" s="883" t="n"/>
      <c r="DF15" s="883" t="n"/>
      <c r="DG15" s="883" t="n"/>
      <c r="DH15" s="883" t="n"/>
      <c r="DI15" s="883" t="n"/>
      <c r="DJ15" s="883" t="n"/>
      <c r="DK15" s="883" t="n"/>
      <c r="DL15" s="883" t="n"/>
      <c r="DM15" s="883" t="n"/>
      <c r="DN15" s="883" t="n"/>
      <c r="DO15" s="883" t="n"/>
      <c r="DP15" s="883" t="n"/>
      <c r="DQ15" s="883" t="n"/>
      <c r="DR15" s="883" t="n"/>
      <c r="DS15" s="883" t="n"/>
      <c r="DT15" s="883" t="n"/>
      <c r="DU15" s="883" t="n"/>
      <c r="DV15" s="883" t="n"/>
      <c r="DW15" s="883" t="n"/>
      <c r="DX15" s="883" t="n"/>
      <c r="DY15" s="883" t="n"/>
      <c r="DZ15" s="883" t="n"/>
      <c r="EA15" s="883" t="n"/>
      <c r="EB15" s="883" t="n"/>
      <c r="EC15" s="883" t="n"/>
      <c r="ED15" s="883" t="n"/>
      <c r="EE15" s="883" t="n"/>
      <c r="EF15" s="883" t="n"/>
      <c r="EG15" s="883" t="n"/>
      <c r="EH15" s="883" t="n"/>
      <c r="EI15" s="883" t="n"/>
      <c r="EJ15" s="883" t="n"/>
      <c r="EK15" s="883" t="n"/>
      <c r="EL15" s="883" t="n"/>
      <c r="EM15" s="883" t="n"/>
      <c r="EN15" s="883" t="n"/>
      <c r="EO15" s="883" t="n"/>
      <c r="EP15" s="883" t="n"/>
      <c r="EQ15" s="883" t="n"/>
      <c r="ER15" s="883" t="n"/>
      <c r="ES15" s="883" t="n"/>
      <c r="ET15" s="883" t="n"/>
      <c r="EU15" s="883" t="n"/>
      <c r="EV15" s="883" t="n"/>
      <c r="EW15" s="883" t="n"/>
      <c r="EX15" s="883" t="n"/>
      <c r="EY15" s="883" t="n"/>
      <c r="EZ15" s="883" t="n"/>
      <c r="FA15" s="883" t="n"/>
      <c r="FB15" s="883" t="n"/>
      <c r="FC15" s="883" t="n"/>
      <c r="FD15" s="883" t="n"/>
      <c r="FE15" s="883" t="n"/>
      <c r="FF15" s="883" t="n"/>
      <c r="FG15" s="883" t="n"/>
      <c r="FH15" s="883" t="n"/>
      <c r="FI15" s="883" t="n"/>
      <c r="FJ15" s="883" t="n"/>
      <c r="FK15" s="883" t="n"/>
      <c r="FL15" s="883" t="n"/>
      <c r="FM15" s="883" t="n"/>
      <c r="FN15" s="883" t="n"/>
      <c r="FO15" s="883" t="n"/>
      <c r="FP15" s="883" t="n"/>
      <c r="FQ15" s="883" t="n"/>
      <c r="FR15" s="883" t="n"/>
      <c r="FS15" s="883" t="n"/>
      <c r="FT15" s="883" t="n"/>
      <c r="FU15" s="883" t="n"/>
      <c r="FV15" s="883" t="n"/>
      <c r="FW15" s="883" t="n"/>
      <c r="FX15" s="883" t="n"/>
      <c r="FY15" s="883" t="n"/>
      <c r="FZ15" s="883" t="n"/>
      <c r="GA15" s="883" t="n"/>
    </row>
    <row r="16" customFormat="1" s="872">
      <c r="A16" s="180" t="n"/>
      <c r="B16" s="58" t="n"/>
      <c r="C16" s="55">
        <f>E16*D$5</f>
        <v/>
      </c>
      <c r="D16" s="146" t="inlineStr">
        <is>
          <t>James W. Goin, Jr.</t>
        </is>
      </c>
      <c r="E16" s="55">
        <f>SUM(G16:HT16)</f>
        <v/>
      </c>
      <c r="F16" s="884" t="n"/>
      <c r="G16" s="874" t="n"/>
      <c r="H16" s="875" t="n"/>
      <c r="I16" s="874" t="n"/>
      <c r="J16" s="874" t="n"/>
      <c r="K16" s="886">
        <f>1/6</f>
        <v/>
      </c>
      <c r="L16" s="886">
        <f>-1/6</f>
        <v/>
      </c>
      <c r="M16" s="876" t="n">
        <v>0</v>
      </c>
      <c r="N16" s="887">
        <f>1/4</f>
        <v/>
      </c>
      <c r="O16" s="874" t="n">
        <v>-0.25</v>
      </c>
      <c r="P16" s="887" t="n"/>
      <c r="Q16" s="876" t="n"/>
      <c r="R16" s="874" t="inlineStr">
        <is>
          <t> </t>
        </is>
      </c>
      <c r="S16" s="874" t="n"/>
      <c r="T16" s="874" t="n"/>
      <c r="U16" s="874" t="n"/>
      <c r="V16" s="874" t="n"/>
      <c r="W16" s="875" t="n"/>
      <c r="X16" s="874" t="n"/>
      <c r="Y16" s="874" t="n"/>
      <c r="Z16" s="876" t="n"/>
      <c r="AA16" s="876" t="n"/>
      <c r="AB16" s="876" t="n"/>
      <c r="AC16" s="875" t="n"/>
      <c r="AD16" s="875" t="n"/>
      <c r="AE16" s="875" t="n"/>
      <c r="AF16" s="875" t="n"/>
      <c r="AG16" s="874" t="n"/>
      <c r="AH16" s="876" t="n"/>
      <c r="AI16" s="874" t="n"/>
      <c r="AJ16" s="876" t="n"/>
      <c r="AK16" s="874" t="n"/>
      <c r="AL16" s="874" t="n"/>
      <c r="AM16" s="874" t="n"/>
      <c r="AN16" s="874" t="n"/>
      <c r="AO16" s="874" t="n"/>
      <c r="AP16" s="874" t="n"/>
      <c r="AQ16" s="874" t="n"/>
      <c r="AR16" s="874" t="n"/>
      <c r="AS16" s="883" t="n"/>
      <c r="AT16" s="883" t="n"/>
      <c r="AU16" s="883" t="n"/>
      <c r="AV16" s="883" t="n"/>
      <c r="AW16" s="883" t="n"/>
      <c r="AX16" s="883" t="n"/>
      <c r="AY16" s="883" t="n"/>
      <c r="AZ16" s="883" t="n"/>
      <c r="BA16" s="883" t="n"/>
      <c r="BB16" s="883" t="n"/>
      <c r="BC16" s="883" t="n"/>
      <c r="BD16" s="883" t="n"/>
      <c r="BE16" s="883" t="n"/>
      <c r="BF16" s="883" t="n"/>
      <c r="BG16" s="883" t="n"/>
      <c r="BH16" s="883" t="n"/>
      <c r="BI16" s="883" t="n"/>
      <c r="BJ16" s="883" t="n"/>
      <c r="BK16" s="883" t="n"/>
      <c r="BL16" s="883" t="n"/>
      <c r="BM16" s="883" t="n"/>
      <c r="BN16" s="883" t="n"/>
      <c r="BO16" s="883" t="n"/>
      <c r="BP16" s="883" t="n"/>
      <c r="BQ16" s="883" t="n"/>
      <c r="BR16" s="883" t="n"/>
      <c r="BS16" s="883" t="n"/>
      <c r="BT16" s="883" t="n"/>
      <c r="BU16" s="883" t="n"/>
      <c r="BV16" s="883" t="n"/>
      <c r="BW16" s="883" t="n"/>
      <c r="BX16" s="883" t="n"/>
      <c r="BY16" s="883" t="n"/>
      <c r="BZ16" s="883" t="n"/>
      <c r="CA16" s="883" t="n"/>
      <c r="CB16" s="883" t="n"/>
      <c r="CC16" s="883" t="n"/>
      <c r="CD16" s="883" t="n"/>
      <c r="CE16" s="883" t="n"/>
      <c r="CF16" s="883" t="n"/>
      <c r="CG16" s="883" t="n"/>
      <c r="CH16" s="883" t="n"/>
      <c r="CI16" s="883" t="n"/>
      <c r="CJ16" s="883" t="n"/>
      <c r="CK16" s="883" t="n"/>
      <c r="CL16" s="883" t="n"/>
      <c r="CM16" s="883" t="n"/>
      <c r="CN16" s="883" t="n"/>
      <c r="CO16" s="883" t="n"/>
      <c r="CP16" s="883" t="n"/>
      <c r="CQ16" s="883" t="n"/>
      <c r="CR16" s="883" t="n"/>
      <c r="CS16" s="883" t="n"/>
      <c r="CT16" s="883" t="n"/>
      <c r="CU16" s="883" t="n"/>
      <c r="CV16" s="883" t="n"/>
      <c r="CW16" s="883" t="n"/>
      <c r="CX16" s="883" t="n"/>
      <c r="CY16" s="883" t="n"/>
      <c r="CZ16" s="883" t="n"/>
      <c r="DA16" s="883" t="n"/>
      <c r="DB16" s="883" t="n"/>
      <c r="DC16" s="883" t="n"/>
      <c r="DD16" s="883" t="n"/>
      <c r="DE16" s="883" t="n"/>
      <c r="DF16" s="883" t="n"/>
      <c r="DG16" s="883" t="n"/>
      <c r="DH16" s="883" t="n"/>
      <c r="DI16" s="883" t="n"/>
      <c r="DJ16" s="883" t="n"/>
      <c r="DK16" s="883" t="n"/>
      <c r="DL16" s="883" t="n"/>
      <c r="DM16" s="883" t="n"/>
      <c r="DN16" s="883" t="n"/>
      <c r="DO16" s="883" t="n"/>
      <c r="DP16" s="883" t="n"/>
      <c r="DQ16" s="883" t="n"/>
      <c r="DR16" s="883" t="n"/>
      <c r="DS16" s="883" t="n"/>
      <c r="DT16" s="883" t="n"/>
      <c r="DU16" s="883" t="n"/>
      <c r="DV16" s="883" t="n"/>
      <c r="DW16" s="883" t="n"/>
      <c r="DX16" s="883" t="n"/>
      <c r="DY16" s="883" t="n"/>
      <c r="DZ16" s="883" t="n"/>
      <c r="EA16" s="883" t="n"/>
      <c r="EB16" s="883" t="n"/>
      <c r="EC16" s="883" t="n"/>
      <c r="ED16" s="883" t="n"/>
      <c r="EE16" s="883" t="n"/>
      <c r="EF16" s="883" t="n"/>
      <c r="EG16" s="883" t="n"/>
      <c r="EH16" s="883" t="n"/>
      <c r="EI16" s="883" t="n"/>
      <c r="EJ16" s="883" t="n"/>
      <c r="EK16" s="883" t="n"/>
      <c r="EL16" s="883" t="n"/>
      <c r="EM16" s="883" t="n"/>
      <c r="EN16" s="883" t="n"/>
      <c r="EO16" s="883" t="n"/>
      <c r="EP16" s="883" t="n"/>
      <c r="EQ16" s="883" t="n"/>
      <c r="ER16" s="883" t="n"/>
      <c r="ES16" s="883" t="n"/>
      <c r="ET16" s="883" t="n"/>
      <c r="EU16" s="883" t="n"/>
      <c r="EV16" s="883" t="n"/>
      <c r="EW16" s="883" t="n"/>
      <c r="EX16" s="883" t="n"/>
      <c r="EY16" s="883" t="n"/>
      <c r="EZ16" s="883" t="n"/>
      <c r="FA16" s="883" t="n"/>
      <c r="FB16" s="883" t="n"/>
      <c r="FC16" s="883" t="n"/>
      <c r="FD16" s="883" t="n"/>
      <c r="FE16" s="883" t="n"/>
      <c r="FF16" s="883" t="n"/>
      <c r="FG16" s="883" t="n"/>
      <c r="FH16" s="883" t="n"/>
      <c r="FI16" s="883" t="n"/>
      <c r="FJ16" s="883" t="n"/>
      <c r="FK16" s="883" t="n"/>
      <c r="FL16" s="883" t="n"/>
      <c r="FM16" s="883" t="n"/>
      <c r="FN16" s="883" t="n"/>
      <c r="FO16" s="883" t="n"/>
      <c r="FP16" s="883" t="n"/>
      <c r="FQ16" s="883" t="n"/>
      <c r="FR16" s="883" t="n"/>
      <c r="FS16" s="883" t="n"/>
      <c r="FT16" s="883" t="n"/>
      <c r="FU16" s="883" t="n"/>
      <c r="FV16" s="883" t="n"/>
      <c r="FW16" s="883" t="n"/>
      <c r="FX16" s="883" t="n"/>
      <c r="FY16" s="883" t="n"/>
      <c r="FZ16" s="883" t="n"/>
      <c r="GA16" s="883" t="n"/>
    </row>
    <row r="17" customFormat="1" s="872">
      <c r="A17" s="180" t="n"/>
      <c r="B17" s="58" t="n"/>
      <c r="C17" s="100">
        <f>E17*D$5</f>
        <v/>
      </c>
      <c r="D17" s="145" t="inlineStr">
        <is>
          <t>Carrol D. Goin</t>
        </is>
      </c>
      <c r="E17" s="100">
        <f>SUM(G17:HT17)</f>
        <v/>
      </c>
      <c r="F17" s="884" t="n"/>
      <c r="G17" s="874" t="n"/>
      <c r="H17" s="875" t="n"/>
      <c r="I17" s="874" t="n"/>
      <c r="J17" s="874" t="n"/>
      <c r="K17" s="886">
        <f>1/6</f>
        <v/>
      </c>
      <c r="L17" s="886">
        <f>-1/6</f>
        <v/>
      </c>
      <c r="M17" s="876" t="n">
        <v>0</v>
      </c>
      <c r="N17" s="887">
        <f>1/4</f>
        <v/>
      </c>
      <c r="O17" s="874" t="n"/>
      <c r="P17" s="874" t="n"/>
      <c r="Q17" s="876" t="n"/>
      <c r="R17" s="874" t="n"/>
      <c r="S17" s="874" t="n">
        <v>-0.25</v>
      </c>
      <c r="T17" s="874" t="n"/>
      <c r="U17" s="874" t="n"/>
      <c r="V17" s="874" t="n"/>
      <c r="W17" s="874" t="n"/>
      <c r="X17" s="874" t="n"/>
      <c r="Y17" s="874" t="n"/>
      <c r="Z17" s="876" t="n"/>
      <c r="AA17" s="876" t="n"/>
      <c r="AB17" s="876" t="n"/>
      <c r="AC17" s="875" t="n"/>
      <c r="AD17" s="875" t="n"/>
      <c r="AE17" s="875" t="n"/>
      <c r="AF17" s="875" t="n"/>
      <c r="AG17" s="874" t="n"/>
      <c r="AH17" s="876" t="n"/>
      <c r="AI17" s="874" t="n"/>
      <c r="AJ17" s="876" t="n"/>
      <c r="AK17" s="874" t="n"/>
      <c r="AL17" s="874" t="n"/>
      <c r="AM17" s="874" t="n"/>
      <c r="AN17" s="874" t="n"/>
      <c r="AO17" s="874" t="n"/>
      <c r="AP17" s="874" t="n"/>
      <c r="AQ17" s="874" t="n"/>
      <c r="AR17" s="874" t="n"/>
      <c r="AS17" s="883" t="n"/>
      <c r="AT17" s="883" t="n"/>
      <c r="AU17" s="883" t="n"/>
      <c r="AV17" s="883" t="n"/>
      <c r="AW17" s="883" t="n"/>
      <c r="AX17" s="883" t="n"/>
      <c r="AY17" s="883" t="n"/>
      <c r="AZ17" s="883" t="n"/>
      <c r="BA17" s="883" t="n"/>
      <c r="BB17" s="883" t="n"/>
      <c r="BC17" s="883" t="n"/>
      <c r="BD17" s="883" t="n"/>
      <c r="BE17" s="883" t="n"/>
      <c r="BF17" s="883" t="n"/>
      <c r="BG17" s="883" t="n"/>
      <c r="BH17" s="883" t="n"/>
      <c r="BI17" s="883" t="n"/>
      <c r="BJ17" s="883" t="n"/>
      <c r="BK17" s="883" t="n"/>
      <c r="BL17" s="883" t="n"/>
      <c r="BM17" s="883" t="n"/>
      <c r="BN17" s="883" t="n"/>
      <c r="BO17" s="883" t="n"/>
      <c r="BP17" s="883" t="n"/>
      <c r="BQ17" s="883" t="n"/>
      <c r="BR17" s="883" t="n"/>
      <c r="BS17" s="883" t="n"/>
      <c r="BT17" s="883" t="n"/>
      <c r="BU17" s="883" t="n"/>
      <c r="BV17" s="883" t="n"/>
      <c r="BW17" s="883" t="n"/>
      <c r="BX17" s="883" t="n"/>
      <c r="BY17" s="883" t="n"/>
      <c r="BZ17" s="883" t="n"/>
      <c r="CA17" s="883" t="n"/>
      <c r="CB17" s="883" t="n"/>
      <c r="CC17" s="883" t="n"/>
      <c r="CD17" s="883" t="n"/>
      <c r="CE17" s="883" t="n"/>
      <c r="CF17" s="883" t="n"/>
      <c r="CG17" s="883" t="n"/>
      <c r="CH17" s="883" t="n"/>
      <c r="CI17" s="883" t="n"/>
      <c r="CJ17" s="883" t="n"/>
      <c r="CK17" s="883" t="n"/>
      <c r="CL17" s="883" t="n"/>
      <c r="CM17" s="883" t="n"/>
      <c r="CN17" s="883" t="n"/>
      <c r="CO17" s="883" t="n"/>
      <c r="CP17" s="883" t="n"/>
      <c r="CQ17" s="883" t="n"/>
      <c r="CR17" s="883" t="n"/>
      <c r="CS17" s="883" t="n"/>
      <c r="CT17" s="883" t="n"/>
      <c r="CU17" s="883" t="n"/>
      <c r="CV17" s="883" t="n"/>
      <c r="CW17" s="883" t="n"/>
      <c r="CX17" s="883" t="n"/>
      <c r="CY17" s="883" t="n"/>
      <c r="CZ17" s="883" t="n"/>
      <c r="DA17" s="883" t="n"/>
      <c r="DB17" s="883" t="n"/>
      <c r="DC17" s="883" t="n"/>
      <c r="DD17" s="883" t="n"/>
      <c r="DE17" s="883" t="n"/>
      <c r="DF17" s="883" t="n"/>
      <c r="DG17" s="883" t="n"/>
      <c r="DH17" s="883" t="n"/>
      <c r="DI17" s="883" t="n"/>
      <c r="DJ17" s="883" t="n"/>
      <c r="DK17" s="883" t="n"/>
      <c r="DL17" s="883" t="n"/>
      <c r="DM17" s="883" t="n"/>
      <c r="DN17" s="883" t="n"/>
      <c r="DO17" s="883" t="n"/>
      <c r="DP17" s="883" t="n"/>
      <c r="DQ17" s="883" t="n"/>
      <c r="DR17" s="883" t="n"/>
      <c r="DS17" s="883" t="n"/>
      <c r="DT17" s="883" t="n"/>
      <c r="DU17" s="883" t="n"/>
      <c r="DV17" s="883" t="n"/>
      <c r="DW17" s="883" t="n"/>
      <c r="DX17" s="883" t="n"/>
      <c r="DY17" s="883" t="n"/>
      <c r="DZ17" s="883" t="n"/>
      <c r="EA17" s="883" t="n"/>
      <c r="EB17" s="883" t="n"/>
      <c r="EC17" s="883" t="n"/>
      <c r="ED17" s="883" t="n"/>
      <c r="EE17" s="883" t="n"/>
      <c r="EF17" s="883" t="n"/>
      <c r="EG17" s="883" t="n"/>
      <c r="EH17" s="883" t="n"/>
      <c r="EI17" s="883" t="n"/>
      <c r="EJ17" s="883" t="n"/>
      <c r="EK17" s="883" t="n"/>
      <c r="EL17" s="883" t="n"/>
      <c r="EM17" s="883" t="n"/>
      <c r="EN17" s="883" t="n"/>
      <c r="EO17" s="883" t="n"/>
      <c r="EP17" s="883" t="n"/>
      <c r="EQ17" s="883" t="n"/>
      <c r="ER17" s="883" t="n"/>
      <c r="ES17" s="883" t="n"/>
      <c r="ET17" s="883" t="n"/>
      <c r="EU17" s="883" t="n"/>
      <c r="EV17" s="883" t="n"/>
      <c r="EW17" s="883" t="n"/>
      <c r="EX17" s="883" t="n"/>
      <c r="EY17" s="883" t="n"/>
      <c r="EZ17" s="883" t="n"/>
      <c r="FA17" s="883" t="n"/>
      <c r="FB17" s="883" t="n"/>
      <c r="FC17" s="883" t="n"/>
      <c r="FD17" s="883" t="n"/>
      <c r="FE17" s="883" t="n"/>
      <c r="FF17" s="883" t="n"/>
      <c r="FG17" s="883" t="n"/>
      <c r="FH17" s="883" t="n"/>
      <c r="FI17" s="883" t="n"/>
      <c r="FJ17" s="883" t="n"/>
      <c r="FK17" s="883" t="n"/>
      <c r="FL17" s="883" t="n"/>
      <c r="FM17" s="883" t="n"/>
      <c r="FN17" s="883" t="n"/>
      <c r="FO17" s="883" t="n"/>
      <c r="FP17" s="883" t="n"/>
      <c r="FQ17" s="883" t="n"/>
      <c r="FR17" s="883" t="n"/>
      <c r="FS17" s="883" t="n"/>
      <c r="FT17" s="883" t="n"/>
      <c r="FU17" s="883" t="n"/>
      <c r="FV17" s="883" t="n"/>
      <c r="FW17" s="883" t="n"/>
      <c r="FX17" s="883" t="n"/>
      <c r="FY17" s="883" t="n"/>
      <c r="FZ17" s="883" t="n"/>
      <c r="GA17" s="883" t="n"/>
    </row>
    <row r="18" customFormat="1" s="872">
      <c r="A18" s="180" t="n"/>
      <c r="B18" s="58" t="n"/>
      <c r="C18" s="55">
        <f>E18*D$5</f>
        <v/>
      </c>
      <c r="D18" s="145" t="inlineStr">
        <is>
          <t>George W. Goin</t>
        </is>
      </c>
      <c r="E18" s="55">
        <f>SUM(G18:HT18)</f>
        <v/>
      </c>
      <c r="F18" s="884" t="n"/>
      <c r="G18" s="874" t="n"/>
      <c r="H18" s="874" t="n"/>
      <c r="I18" s="874" t="n"/>
      <c r="J18" s="874" t="n"/>
      <c r="K18" s="886">
        <f>1/6</f>
        <v/>
      </c>
      <c r="L18" s="886">
        <f>-1/6</f>
        <v/>
      </c>
      <c r="M18" s="876" t="n">
        <v>0</v>
      </c>
      <c r="N18" s="887">
        <f>1/4</f>
        <v/>
      </c>
      <c r="O18" s="887" t="inlineStr">
        <is>
          <t> </t>
        </is>
      </c>
      <c r="P18" s="874" t="n">
        <v>-0.25</v>
      </c>
      <c r="Q18" s="876" t="n"/>
      <c r="R18" s="874" t="n"/>
      <c r="S18" s="874" t="n"/>
      <c r="T18" s="874" t="n"/>
      <c r="U18" s="874" t="n"/>
      <c r="V18" s="874" t="n"/>
      <c r="W18" s="874" t="n"/>
      <c r="X18" s="874" t="n"/>
      <c r="Y18" s="874" t="n"/>
      <c r="Z18" s="876" t="n"/>
      <c r="AA18" s="876" t="n"/>
      <c r="AB18" s="876" t="n"/>
      <c r="AC18" s="875" t="n"/>
      <c r="AD18" s="875" t="n"/>
      <c r="AE18" s="875" t="n"/>
      <c r="AF18" s="875" t="n"/>
      <c r="AG18" s="874" t="n"/>
      <c r="AH18" s="877" t="inlineStr">
        <is>
          <t> </t>
        </is>
      </c>
      <c r="AI18" s="874" t="n"/>
      <c r="AJ18" s="876" t="n"/>
      <c r="AK18" s="874" t="n"/>
      <c r="AL18" s="874" t="n"/>
      <c r="AM18" s="874" t="n"/>
      <c r="AN18" s="874" t="n"/>
      <c r="AO18" s="874" t="n"/>
      <c r="AP18" s="874" t="n"/>
      <c r="AQ18" s="874" t="n"/>
      <c r="AR18" s="874" t="n"/>
      <c r="AS18" s="883" t="n"/>
      <c r="AT18" s="883" t="n"/>
      <c r="AU18" s="883" t="n"/>
      <c r="AV18" s="883" t="n"/>
      <c r="AW18" s="883" t="n"/>
      <c r="AX18" s="883" t="n"/>
      <c r="AY18" s="883" t="n"/>
      <c r="AZ18" s="883" t="n"/>
      <c r="BA18" s="883" t="n"/>
      <c r="BB18" s="883" t="n"/>
      <c r="BC18" s="883" t="n"/>
      <c r="BD18" s="883" t="n"/>
      <c r="BE18" s="883" t="n"/>
      <c r="BF18" s="883" t="n"/>
      <c r="BG18" s="883" t="n"/>
      <c r="BH18" s="883" t="n"/>
      <c r="BI18" s="883" t="n"/>
      <c r="BJ18" s="883" t="n"/>
      <c r="BK18" s="883" t="n"/>
      <c r="BL18" s="883" t="n"/>
      <c r="BM18" s="883" t="n"/>
      <c r="BN18" s="883" t="n"/>
      <c r="BO18" s="883" t="n"/>
      <c r="BP18" s="883" t="n"/>
      <c r="BQ18" s="883" t="n"/>
      <c r="BR18" s="883" t="n"/>
      <c r="BS18" s="883" t="n"/>
      <c r="BT18" s="883" t="n"/>
      <c r="BU18" s="883" t="n"/>
      <c r="BV18" s="883" t="n"/>
      <c r="BW18" s="883" t="n"/>
      <c r="BX18" s="883" t="n"/>
      <c r="BY18" s="883" t="n"/>
      <c r="BZ18" s="883" t="n"/>
      <c r="CA18" s="883" t="n"/>
      <c r="CB18" s="883" t="n"/>
      <c r="CC18" s="883" t="n"/>
      <c r="CD18" s="883" t="n"/>
      <c r="CE18" s="883" t="n"/>
      <c r="CF18" s="883" t="n"/>
      <c r="CG18" s="883" t="n"/>
      <c r="CH18" s="883" t="n"/>
      <c r="CI18" s="883" t="n"/>
      <c r="CJ18" s="883" t="n"/>
      <c r="CK18" s="883" t="n"/>
      <c r="CL18" s="883" t="n"/>
      <c r="CM18" s="883" t="n"/>
      <c r="CN18" s="883" t="n"/>
      <c r="CO18" s="883" t="n"/>
      <c r="CP18" s="883" t="n"/>
      <c r="CQ18" s="883" t="n"/>
      <c r="CR18" s="883" t="n"/>
      <c r="CS18" s="883" t="n"/>
      <c r="CT18" s="883" t="n"/>
      <c r="CU18" s="883" t="n"/>
      <c r="CV18" s="883" t="n"/>
      <c r="CW18" s="883" t="n"/>
      <c r="CX18" s="883" t="n"/>
      <c r="CY18" s="883" t="n"/>
      <c r="CZ18" s="883" t="n"/>
      <c r="DA18" s="883" t="n"/>
      <c r="DB18" s="883" t="n"/>
      <c r="DC18" s="883" t="n"/>
      <c r="DD18" s="883" t="n"/>
      <c r="DE18" s="883" t="n"/>
      <c r="DF18" s="883" t="n"/>
      <c r="DG18" s="883" t="n"/>
      <c r="DH18" s="883" t="n"/>
      <c r="DI18" s="883" t="n"/>
      <c r="DJ18" s="883" t="n"/>
      <c r="DK18" s="883" t="n"/>
      <c r="DL18" s="883" t="n"/>
      <c r="DM18" s="883" t="n"/>
      <c r="DN18" s="883" t="n"/>
      <c r="DO18" s="883" t="n"/>
      <c r="DP18" s="883" t="n"/>
      <c r="DQ18" s="883" t="n"/>
      <c r="DR18" s="883" t="n"/>
      <c r="DS18" s="883" t="n"/>
      <c r="DT18" s="883" t="n"/>
      <c r="DU18" s="883" t="n"/>
      <c r="DV18" s="883" t="n"/>
      <c r="DW18" s="883" t="n"/>
      <c r="DX18" s="883" t="n"/>
      <c r="DY18" s="883" t="n"/>
      <c r="DZ18" s="883" t="n"/>
      <c r="EA18" s="883" t="n"/>
      <c r="EB18" s="883" t="n"/>
      <c r="EC18" s="883" t="n"/>
      <c r="ED18" s="883" t="n"/>
      <c r="EE18" s="883" t="n"/>
      <c r="EF18" s="883" t="n"/>
      <c r="EG18" s="883" t="n"/>
      <c r="EH18" s="883" t="n"/>
      <c r="EI18" s="883" t="n"/>
      <c r="EJ18" s="883" t="n"/>
      <c r="EK18" s="883" t="n"/>
      <c r="EL18" s="883" t="n"/>
      <c r="EM18" s="883" t="n"/>
      <c r="EN18" s="883" t="n"/>
      <c r="EO18" s="883" t="n"/>
      <c r="EP18" s="883" t="n"/>
      <c r="EQ18" s="883" t="n"/>
      <c r="ER18" s="883" t="n"/>
      <c r="ES18" s="883" t="n"/>
      <c r="ET18" s="883" t="n"/>
      <c r="EU18" s="883" t="n"/>
      <c r="EV18" s="883" t="n"/>
      <c r="EW18" s="883" t="n"/>
      <c r="EX18" s="883" t="n"/>
      <c r="EY18" s="883" t="n"/>
      <c r="EZ18" s="883" t="n"/>
      <c r="FA18" s="883" t="n"/>
      <c r="FB18" s="883" t="n"/>
      <c r="FC18" s="883" t="n"/>
      <c r="FD18" s="883" t="n"/>
      <c r="FE18" s="883" t="n"/>
      <c r="FF18" s="883" t="n"/>
      <c r="FG18" s="883" t="n"/>
      <c r="FH18" s="883" t="n"/>
      <c r="FI18" s="883" t="n"/>
      <c r="FJ18" s="883" t="n"/>
      <c r="FK18" s="883" t="n"/>
      <c r="FL18" s="883" t="n"/>
      <c r="FM18" s="883" t="n"/>
      <c r="FN18" s="883" t="n"/>
      <c r="FO18" s="883" t="n"/>
      <c r="FP18" s="883" t="n"/>
      <c r="FQ18" s="883" t="n"/>
      <c r="FR18" s="883" t="n"/>
      <c r="FS18" s="883" t="n"/>
      <c r="FT18" s="883" t="n"/>
      <c r="FU18" s="883" t="n"/>
      <c r="FV18" s="883" t="n"/>
      <c r="FW18" s="883" t="n"/>
      <c r="FX18" s="883" t="n"/>
      <c r="FY18" s="883" t="n"/>
      <c r="FZ18" s="883" t="n"/>
      <c r="GA18" s="883" t="n"/>
    </row>
    <row r="19" customFormat="1" s="872">
      <c r="A19" s="180" t="n"/>
      <c r="B19" s="58" t="n"/>
      <c r="C19" s="55">
        <f>E19*D$5</f>
        <v/>
      </c>
      <c r="D19" s="145" t="inlineStr">
        <is>
          <t>James W. Goin, Jr.</t>
        </is>
      </c>
      <c r="E19" s="55">
        <f>SUM(G19:HP19)</f>
        <v/>
      </c>
      <c r="F19" s="884" t="n"/>
      <c r="G19" s="874" t="n"/>
      <c r="H19" s="874" t="n"/>
      <c r="I19" s="874" t="n"/>
      <c r="J19" s="874" t="n"/>
      <c r="K19" s="874" t="n"/>
      <c r="L19" s="874" t="n"/>
      <c r="M19" s="874" t="n"/>
      <c r="N19" s="874" t="n"/>
      <c r="O19" s="887">
        <f>1/4/2</f>
        <v/>
      </c>
      <c r="P19" s="874" t="n"/>
      <c r="Q19" s="874" t="n"/>
      <c r="R19" s="887">
        <f>-1/4/2</f>
        <v/>
      </c>
      <c r="S19" s="887" t="n"/>
      <c r="T19" s="874" t="n"/>
      <c r="U19" s="874" t="n"/>
      <c r="V19" s="874" t="inlineStr">
        <is>
          <t> </t>
        </is>
      </c>
      <c r="W19" s="874" t="n"/>
      <c r="X19" s="874" t="n"/>
      <c r="Y19" s="874" t="n"/>
      <c r="Z19" s="876" t="n"/>
      <c r="AA19" s="874" t="n"/>
      <c r="AB19" s="876" t="n"/>
      <c r="AC19" s="875" t="n"/>
      <c r="AD19" s="875" t="n"/>
      <c r="AE19" s="875" t="n"/>
      <c r="AF19" s="875" t="n"/>
      <c r="AG19" s="874" t="n"/>
      <c r="AH19" s="876" t="n"/>
      <c r="AI19" s="874" t="n"/>
      <c r="AJ19" s="876" t="n"/>
      <c r="AK19" s="876" t="n"/>
      <c r="AL19" s="874" t="inlineStr">
        <is>
          <t> </t>
        </is>
      </c>
      <c r="AM19" s="875" t="n"/>
      <c r="AN19" s="874" t="n"/>
      <c r="AO19" s="874" t="n"/>
      <c r="AP19" s="874" t="n"/>
      <c r="AQ19" s="874" t="n"/>
      <c r="AR19" s="874" t="n"/>
      <c r="AS19" s="883" t="n"/>
      <c r="AT19" s="883" t="n"/>
      <c r="AU19" s="883" t="n"/>
      <c r="AV19" s="883" t="n"/>
      <c r="AW19" s="883" t="n"/>
      <c r="AX19" s="883" t="n"/>
      <c r="AY19" s="883" t="n"/>
      <c r="AZ19" s="883" t="n"/>
      <c r="BA19" s="883" t="n"/>
      <c r="BB19" s="883" t="n"/>
      <c r="BC19" s="883" t="n"/>
      <c r="BD19" s="883" t="n"/>
      <c r="BE19" s="883" t="n"/>
      <c r="BF19" s="883" t="n"/>
      <c r="BG19" s="883" t="n"/>
      <c r="BH19" s="883" t="n"/>
      <c r="BI19" s="883" t="n"/>
      <c r="BJ19" s="883" t="n"/>
      <c r="BK19" s="883" t="n"/>
      <c r="BL19" s="883" t="n"/>
      <c r="BM19" s="883" t="n"/>
      <c r="BN19" s="883" t="n"/>
      <c r="BO19" s="883" t="n"/>
      <c r="BP19" s="883" t="n"/>
      <c r="BQ19" s="883" t="n"/>
      <c r="BR19" s="883" t="n"/>
      <c r="BS19" s="883" t="n"/>
      <c r="BT19" s="883" t="n"/>
      <c r="BU19" s="883" t="n"/>
      <c r="BV19" s="883" t="n"/>
      <c r="BW19" s="883" t="n"/>
      <c r="BX19" s="883" t="n"/>
      <c r="BY19" s="883" t="n"/>
      <c r="BZ19" s="883" t="n"/>
      <c r="CA19" s="883" t="n"/>
      <c r="CB19" s="883" t="n"/>
      <c r="CC19" s="883" t="n"/>
      <c r="CD19" s="883" t="n"/>
      <c r="CE19" s="883" t="n"/>
      <c r="CF19" s="883" t="n"/>
      <c r="CG19" s="883" t="n"/>
      <c r="CH19" s="883" t="n"/>
      <c r="CI19" s="883" t="n"/>
      <c r="CJ19" s="883" t="n"/>
      <c r="CK19" s="883" t="n"/>
      <c r="CL19" s="883" t="n"/>
      <c r="CM19" s="883" t="n"/>
      <c r="CN19" s="883" t="n"/>
      <c r="CO19" s="883" t="n"/>
      <c r="CP19" s="883" t="n"/>
      <c r="CQ19" s="883" t="n"/>
      <c r="CR19" s="883" t="n"/>
      <c r="CS19" s="883" t="n"/>
      <c r="CT19" s="883" t="n"/>
      <c r="CU19" s="883" t="n"/>
      <c r="CV19" s="883" t="n"/>
      <c r="CW19" s="883" t="n"/>
      <c r="CX19" s="883" t="n"/>
      <c r="CY19" s="883" t="n"/>
      <c r="CZ19" s="883" t="n"/>
      <c r="DA19" s="883" t="n"/>
      <c r="DB19" s="883" t="n"/>
      <c r="DC19" s="883" t="n"/>
      <c r="DD19" s="883" t="n"/>
      <c r="DE19" s="883" t="n"/>
      <c r="DF19" s="883" t="n"/>
      <c r="DG19" s="883" t="n"/>
      <c r="DH19" s="883" t="n"/>
      <c r="DI19" s="883" t="n"/>
      <c r="DJ19" s="883" t="n"/>
      <c r="DK19" s="883" t="n"/>
      <c r="DL19" s="883" t="n"/>
      <c r="DM19" s="883" t="n"/>
      <c r="DN19" s="883" t="n"/>
      <c r="DO19" s="883" t="n"/>
      <c r="DP19" s="883" t="n"/>
      <c r="DQ19" s="883" t="n"/>
      <c r="DR19" s="883" t="n"/>
      <c r="DS19" s="883" t="n"/>
      <c r="DT19" s="883" t="n"/>
      <c r="DU19" s="883" t="n"/>
      <c r="DV19" s="883" t="n"/>
      <c r="DW19" s="883" t="n"/>
      <c r="DX19" s="883" t="n"/>
      <c r="DY19" s="883" t="n"/>
      <c r="DZ19" s="883" t="n"/>
      <c r="EA19" s="883" t="n"/>
      <c r="EB19" s="883" t="n"/>
      <c r="EC19" s="883" t="n"/>
      <c r="ED19" s="883" t="n"/>
      <c r="EE19" s="883" t="n"/>
      <c r="EF19" s="883" t="n"/>
      <c r="EG19" s="883" t="n"/>
      <c r="EH19" s="883" t="n"/>
      <c r="EI19" s="883" t="n"/>
      <c r="EJ19" s="883" t="n"/>
      <c r="EK19" s="883" t="n"/>
      <c r="EL19" s="883" t="n"/>
      <c r="EM19" s="883" t="n"/>
      <c r="EN19" s="883" t="n"/>
      <c r="EO19" s="883" t="n"/>
      <c r="EP19" s="883" t="n"/>
      <c r="EQ19" s="883" t="n"/>
      <c r="ER19" s="883" t="n"/>
      <c r="ES19" s="883" t="n"/>
      <c r="ET19" s="883" t="n"/>
      <c r="EU19" s="883" t="n"/>
      <c r="EV19" s="883" t="n"/>
      <c r="EW19" s="883" t="n"/>
      <c r="EX19" s="883" t="n"/>
      <c r="EY19" s="883" t="n"/>
      <c r="EZ19" s="883" t="n"/>
      <c r="FA19" s="883" t="n"/>
      <c r="FB19" s="883" t="n"/>
      <c r="FC19" s="883" t="n"/>
      <c r="FD19" s="883" t="n"/>
      <c r="FE19" s="883" t="n"/>
      <c r="FF19" s="883" t="n"/>
      <c r="FG19" s="883" t="n"/>
      <c r="FH19" s="883" t="n"/>
      <c r="FI19" s="883" t="n"/>
      <c r="FJ19" s="883" t="n"/>
      <c r="FK19" s="883" t="n"/>
      <c r="FL19" s="883" t="n"/>
      <c r="FM19" s="883" t="n"/>
      <c r="FN19" s="883" t="n"/>
      <c r="FO19" s="883" t="n"/>
      <c r="FP19" s="883" t="n"/>
      <c r="FQ19" s="883" t="n"/>
      <c r="FR19" s="883" t="n"/>
      <c r="FS19" s="883" t="n"/>
      <c r="FT19" s="883" t="n"/>
      <c r="FU19" s="883" t="n"/>
      <c r="FV19" s="883" t="n"/>
      <c r="FW19" s="883" t="n"/>
    </row>
    <row r="20" customFormat="1" s="872">
      <c r="A20" s="180" t="inlineStr">
        <is>
          <t>Open</t>
        </is>
      </c>
      <c r="B20" s="58" t="n"/>
      <c r="C20" s="100">
        <f>E20*D$5</f>
        <v/>
      </c>
      <c r="D20" s="24" t="inlineStr">
        <is>
          <t>Gertrude Goin</t>
        </is>
      </c>
      <c r="E20" s="100">
        <f>SUM(G20:HP20)</f>
        <v/>
      </c>
      <c r="F20" s="884" t="n"/>
      <c r="G20" s="874" t="n"/>
      <c r="H20" s="874" t="n"/>
      <c r="I20" s="874" t="n"/>
      <c r="J20" s="874" t="n"/>
      <c r="K20" s="874" t="n"/>
      <c r="L20" s="874" t="n"/>
      <c r="M20" s="874" t="n"/>
      <c r="N20" s="874" t="n"/>
      <c r="O20" s="887">
        <f>1/4/2</f>
        <v/>
      </c>
      <c r="P20" s="874" t="n"/>
      <c r="Q20" s="874" t="n"/>
      <c r="R20" s="874" t="n"/>
      <c r="S20" s="887" t="inlineStr">
        <is>
          <t> </t>
        </is>
      </c>
      <c r="T20" s="874" t="n"/>
      <c r="U20" s="874" t="n"/>
      <c r="V20" s="874" t="n"/>
      <c r="W20" s="874" t="n"/>
      <c r="X20" s="874" t="n"/>
      <c r="Y20" s="874" t="n"/>
      <c r="Z20" s="876" t="n"/>
      <c r="AA20" s="874" t="n"/>
      <c r="AB20" s="876" t="n"/>
      <c r="AC20" s="876" t="n"/>
      <c r="AD20" s="876" t="n"/>
      <c r="AE20" s="876" t="n"/>
      <c r="AF20" s="876" t="n"/>
      <c r="AG20" s="874" t="n"/>
      <c r="AH20" s="876" t="n"/>
      <c r="AI20" s="874" t="n"/>
      <c r="AJ20" s="876" t="n"/>
      <c r="AK20" s="876" t="n"/>
      <c r="AL20" s="874" t="n"/>
      <c r="AM20" s="874" t="inlineStr">
        <is>
          <t> </t>
        </is>
      </c>
      <c r="AN20" s="874" t="n"/>
      <c r="AO20" s="874" t="n"/>
      <c r="AP20" s="874" t="n"/>
      <c r="AQ20" s="874" t="n"/>
      <c r="AR20" s="874" t="n"/>
      <c r="AS20" s="883" t="n"/>
      <c r="AT20" s="883" t="n"/>
      <c r="AU20" s="883" t="n"/>
      <c r="AV20" s="883" t="n"/>
      <c r="AW20" s="883" t="n"/>
      <c r="AX20" s="883" t="n"/>
      <c r="AY20" s="883" t="n"/>
      <c r="AZ20" s="883" t="n"/>
      <c r="BA20" s="883" t="n"/>
      <c r="BB20" s="883" t="n"/>
      <c r="BC20" s="883" t="n"/>
      <c r="BD20" s="883" t="n"/>
      <c r="BE20" s="883" t="n"/>
      <c r="BF20" s="883" t="n"/>
      <c r="BG20" s="883" t="n"/>
      <c r="BH20" s="883" t="n"/>
      <c r="BI20" s="883" t="n"/>
      <c r="BJ20" s="883" t="n"/>
      <c r="BK20" s="883" t="n"/>
      <c r="BL20" s="883" t="n"/>
      <c r="BM20" s="883" t="n"/>
      <c r="BN20" s="883" t="n"/>
      <c r="BO20" s="883" t="n"/>
      <c r="BP20" s="883" t="n"/>
      <c r="BQ20" s="883" t="n"/>
      <c r="BR20" s="883" t="n"/>
      <c r="BS20" s="883" t="n"/>
      <c r="BT20" s="883" t="n"/>
      <c r="BU20" s="883" t="n"/>
      <c r="BV20" s="883" t="n"/>
      <c r="BW20" s="883" t="n"/>
      <c r="BX20" s="883" t="n"/>
      <c r="BY20" s="883" t="n"/>
      <c r="BZ20" s="883" t="n"/>
      <c r="CA20" s="883" t="n"/>
      <c r="CB20" s="883" t="n"/>
      <c r="CC20" s="883" t="n"/>
      <c r="CD20" s="883" t="n"/>
      <c r="CE20" s="883" t="n"/>
      <c r="CF20" s="883" t="n"/>
      <c r="CG20" s="883" t="n"/>
      <c r="CH20" s="883" t="n"/>
      <c r="CI20" s="883" t="n"/>
      <c r="CJ20" s="883" t="n"/>
      <c r="CK20" s="883" t="n"/>
      <c r="CL20" s="883" t="n"/>
      <c r="CM20" s="883" t="n"/>
      <c r="CN20" s="883" t="n"/>
      <c r="CO20" s="883" t="n"/>
      <c r="CP20" s="883" t="n"/>
      <c r="CQ20" s="883" t="n"/>
      <c r="CR20" s="883" t="n"/>
      <c r="CS20" s="883" t="n"/>
      <c r="CT20" s="883" t="n"/>
      <c r="CU20" s="883" t="n"/>
      <c r="CV20" s="883" t="n"/>
      <c r="CW20" s="883" t="n"/>
      <c r="CX20" s="883" t="n"/>
      <c r="CY20" s="883" t="n"/>
      <c r="CZ20" s="883" t="n"/>
      <c r="DA20" s="883" t="n"/>
      <c r="DB20" s="883" t="n"/>
      <c r="DC20" s="883" t="n"/>
      <c r="DD20" s="883" t="n"/>
      <c r="DE20" s="883" t="n"/>
      <c r="DF20" s="883" t="n"/>
      <c r="DG20" s="883" t="n"/>
      <c r="DH20" s="883" t="n"/>
      <c r="DI20" s="883" t="n"/>
      <c r="DJ20" s="883" t="n"/>
      <c r="DK20" s="883" t="n"/>
      <c r="DL20" s="883" t="n"/>
      <c r="DM20" s="883" t="n"/>
      <c r="DN20" s="883" t="n"/>
      <c r="DO20" s="883" t="n"/>
      <c r="DP20" s="883" t="n"/>
      <c r="DQ20" s="883" t="n"/>
      <c r="DR20" s="883" t="n"/>
      <c r="DS20" s="883" t="n"/>
      <c r="DT20" s="883" t="n"/>
      <c r="DU20" s="883" t="n"/>
      <c r="DV20" s="883" t="n"/>
      <c r="DW20" s="883" t="n"/>
      <c r="DX20" s="883" t="n"/>
      <c r="DY20" s="883" t="n"/>
      <c r="DZ20" s="883" t="n"/>
      <c r="EA20" s="883" t="n"/>
      <c r="EB20" s="883" t="n"/>
      <c r="EC20" s="883" t="n"/>
      <c r="ED20" s="883" t="n"/>
      <c r="EE20" s="883" t="n"/>
      <c r="EF20" s="883" t="n"/>
      <c r="EG20" s="883" t="n"/>
      <c r="EH20" s="883" t="n"/>
      <c r="EI20" s="883" t="n"/>
      <c r="EJ20" s="883" t="n"/>
      <c r="EK20" s="883" t="n"/>
      <c r="EL20" s="883" t="n"/>
      <c r="EM20" s="883" t="n"/>
      <c r="EN20" s="883" t="n"/>
      <c r="EO20" s="883" t="n"/>
      <c r="EP20" s="883" t="n"/>
      <c r="EQ20" s="883" t="n"/>
      <c r="ER20" s="883" t="n"/>
      <c r="ES20" s="883" t="n"/>
      <c r="ET20" s="883" t="n"/>
      <c r="EU20" s="883" t="n"/>
      <c r="EV20" s="883" t="n"/>
      <c r="EW20" s="883" t="n"/>
      <c r="EX20" s="883" t="n"/>
      <c r="EY20" s="883" t="n"/>
      <c r="EZ20" s="883" t="n"/>
      <c r="FA20" s="883" t="n"/>
      <c r="FB20" s="883" t="n"/>
      <c r="FC20" s="883" t="n"/>
      <c r="FD20" s="883" t="n"/>
      <c r="FE20" s="883" t="n"/>
      <c r="FF20" s="883" t="n"/>
      <c r="FG20" s="883" t="n"/>
      <c r="FH20" s="883" t="n"/>
      <c r="FI20" s="883" t="n"/>
      <c r="FJ20" s="883" t="n"/>
      <c r="FK20" s="883" t="n"/>
      <c r="FL20" s="883" t="n"/>
      <c r="FM20" s="883" t="n"/>
      <c r="FN20" s="883" t="n"/>
      <c r="FO20" s="883" t="n"/>
      <c r="FP20" s="883" t="n"/>
      <c r="FQ20" s="883" t="n"/>
      <c r="FR20" s="883" t="n"/>
      <c r="FS20" s="883" t="n"/>
      <c r="FT20" s="883" t="n"/>
      <c r="FU20" s="883" t="n"/>
      <c r="FV20" s="883" t="n"/>
      <c r="FW20" s="883" t="n"/>
    </row>
    <row r="21" customFormat="1" s="872">
      <c r="A21" s="180" t="n"/>
      <c r="B21" s="58" t="n">
        <v>6</v>
      </c>
      <c r="C21" s="55">
        <f>E21*D$5</f>
        <v/>
      </c>
      <c r="D21" s="24" t="inlineStr">
        <is>
          <t>John G. Goin</t>
        </is>
      </c>
      <c r="E21" s="55">
        <f>SUM(G21:HT21)</f>
        <v/>
      </c>
      <c r="F21" s="884" t="n"/>
      <c r="G21" s="874" t="n"/>
      <c r="H21" s="874" t="n"/>
      <c r="I21" s="874" t="n"/>
      <c r="J21" s="874" t="n"/>
      <c r="K21" s="874" t="n"/>
      <c r="L21" s="874" t="n"/>
      <c r="M21" s="874" t="n"/>
      <c r="N21" s="874" t="n"/>
      <c r="O21" s="874" t="n"/>
      <c r="P21" s="887">
        <f>0.25/2</f>
        <v/>
      </c>
      <c r="Q21" s="876" t="n"/>
      <c r="R21" s="874" t="n"/>
      <c r="S21" s="874" t="n"/>
      <c r="T21" s="874" t="n"/>
      <c r="U21" s="874" t="n"/>
      <c r="V21" s="874" t="n"/>
      <c r="W21" s="874" t="n"/>
      <c r="X21" s="874" t="n"/>
      <c r="Y21" s="874" t="n"/>
      <c r="Z21" s="876" t="n"/>
      <c r="AA21" s="876" t="n"/>
      <c r="AB21" s="876" t="n"/>
      <c r="AC21" s="876" t="n"/>
      <c r="AD21" s="876" t="n"/>
      <c r="AE21" s="876" t="n"/>
      <c r="AF21" s="876" t="n"/>
      <c r="AG21" s="874" t="n"/>
      <c r="AH21" s="876" t="n"/>
      <c r="AI21" s="874" t="n"/>
      <c r="AJ21" s="876" t="n"/>
      <c r="AK21" s="874" t="n"/>
      <c r="AL21" s="874" t="n"/>
      <c r="AM21" s="874" t="n"/>
      <c r="AN21" s="874" t="n"/>
      <c r="AO21" s="874" t="n"/>
      <c r="AP21" s="874" t="n"/>
      <c r="AQ21" s="874" t="n"/>
      <c r="AR21" s="874" t="n"/>
      <c r="AS21" s="883" t="n"/>
      <c r="AT21" s="883" t="n"/>
      <c r="AU21" s="883" t="n"/>
      <c r="AV21" s="883" t="n"/>
      <c r="AW21" s="883" t="n"/>
      <c r="AX21" s="883" t="n"/>
      <c r="AY21" s="883" t="n"/>
      <c r="AZ21" s="883" t="n"/>
      <c r="BA21" s="883" t="n"/>
      <c r="BB21" s="883" t="n"/>
      <c r="BC21" s="883" t="n"/>
      <c r="BD21" s="883" t="n"/>
      <c r="BE21" s="883" t="n"/>
      <c r="BF21" s="883" t="n"/>
      <c r="BG21" s="883" t="n"/>
      <c r="BH21" s="883" t="n"/>
      <c r="BI21" s="883" t="n"/>
      <c r="BJ21" s="883" t="n"/>
      <c r="BK21" s="883" t="n"/>
      <c r="BL21" s="883" t="n"/>
      <c r="BM21" s="883" t="n"/>
      <c r="BN21" s="883" t="n"/>
      <c r="BO21" s="883" t="n"/>
      <c r="BP21" s="883" t="n"/>
      <c r="BQ21" s="883" t="n"/>
      <c r="BR21" s="883" t="n"/>
      <c r="BS21" s="883" t="n"/>
      <c r="BT21" s="883" t="n"/>
      <c r="BU21" s="883" t="n"/>
      <c r="BV21" s="883" t="n"/>
      <c r="BW21" s="883" t="n"/>
      <c r="BX21" s="883" t="n"/>
      <c r="BY21" s="883" t="n"/>
      <c r="BZ21" s="883" t="n"/>
      <c r="CA21" s="883" t="n"/>
      <c r="CB21" s="883" t="n"/>
      <c r="CC21" s="883" t="n"/>
      <c r="CD21" s="883" t="n"/>
      <c r="CE21" s="883" t="n"/>
      <c r="CF21" s="883" t="n"/>
      <c r="CG21" s="883" t="n"/>
      <c r="CH21" s="883" t="n"/>
      <c r="CI21" s="883" t="n"/>
      <c r="CJ21" s="883" t="n"/>
      <c r="CK21" s="883" t="n"/>
      <c r="CL21" s="883" t="n"/>
      <c r="CM21" s="883" t="n"/>
      <c r="CN21" s="883" t="n"/>
      <c r="CO21" s="883" t="n"/>
      <c r="CP21" s="883" t="n"/>
      <c r="CQ21" s="883" t="n"/>
      <c r="CR21" s="883" t="n"/>
      <c r="CS21" s="883" t="n"/>
      <c r="CT21" s="883" t="n"/>
      <c r="CU21" s="883" t="n"/>
      <c r="CV21" s="883" t="n"/>
      <c r="CW21" s="883" t="n"/>
      <c r="CX21" s="883" t="n"/>
      <c r="CY21" s="883" t="n"/>
      <c r="CZ21" s="883" t="n"/>
      <c r="DA21" s="883" t="n"/>
      <c r="DB21" s="883" t="n"/>
      <c r="DC21" s="883" t="n"/>
      <c r="DD21" s="883" t="n"/>
      <c r="DE21" s="883" t="n"/>
      <c r="DF21" s="883" t="n"/>
      <c r="DG21" s="883" t="n"/>
      <c r="DH21" s="883" t="n"/>
      <c r="DI21" s="883" t="n"/>
      <c r="DJ21" s="883" t="n"/>
      <c r="DK21" s="883" t="n"/>
      <c r="DL21" s="883" t="n"/>
      <c r="DM21" s="883" t="n"/>
      <c r="DN21" s="883" t="n"/>
      <c r="DO21" s="883" t="n"/>
      <c r="DP21" s="883" t="n"/>
      <c r="DQ21" s="883" t="n"/>
      <c r="DR21" s="883" t="n"/>
      <c r="DS21" s="883" t="n"/>
      <c r="DT21" s="883" t="n"/>
      <c r="DU21" s="883" t="n"/>
      <c r="DV21" s="883" t="n"/>
      <c r="DW21" s="883" t="n"/>
      <c r="DX21" s="883" t="n"/>
      <c r="DY21" s="883" t="n"/>
      <c r="DZ21" s="883" t="n"/>
      <c r="EA21" s="883" t="n"/>
      <c r="EB21" s="883" t="n"/>
      <c r="EC21" s="883" t="n"/>
      <c r="ED21" s="883" t="n"/>
      <c r="EE21" s="883" t="n"/>
      <c r="EF21" s="883" t="n"/>
      <c r="EG21" s="883" t="n"/>
      <c r="EH21" s="883" t="n"/>
      <c r="EI21" s="883" t="n"/>
      <c r="EJ21" s="883" t="n"/>
      <c r="EK21" s="883" t="n"/>
      <c r="EL21" s="883" t="n"/>
      <c r="EM21" s="883" t="n"/>
      <c r="EN21" s="883" t="n"/>
      <c r="EO21" s="883" t="n"/>
      <c r="EP21" s="883" t="n"/>
      <c r="EQ21" s="883" t="n"/>
      <c r="ER21" s="883" t="n"/>
      <c r="ES21" s="883" t="n"/>
      <c r="ET21" s="883" t="n"/>
      <c r="EU21" s="883" t="n"/>
      <c r="EV21" s="883" t="n"/>
      <c r="EW21" s="883" t="n"/>
      <c r="EX21" s="883" t="n"/>
      <c r="EY21" s="883" t="n"/>
      <c r="EZ21" s="883" t="n"/>
      <c r="FA21" s="883" t="n"/>
      <c r="FB21" s="883" t="n"/>
      <c r="FC21" s="883" t="n"/>
      <c r="FD21" s="883" t="n"/>
      <c r="FE21" s="883" t="n"/>
      <c r="FF21" s="883" t="n"/>
      <c r="FG21" s="883" t="n"/>
      <c r="FH21" s="883" t="n"/>
      <c r="FI21" s="883" t="n"/>
      <c r="FJ21" s="883" t="n"/>
      <c r="FK21" s="883" t="n"/>
      <c r="FL21" s="883" t="n"/>
      <c r="FM21" s="883" t="n"/>
      <c r="FN21" s="883" t="n"/>
      <c r="FO21" s="883" t="n"/>
      <c r="FP21" s="883" t="n"/>
      <c r="FQ21" s="883" t="n"/>
      <c r="FR21" s="883" t="n"/>
      <c r="FS21" s="883" t="n"/>
      <c r="FT21" s="883" t="n"/>
      <c r="FU21" s="883" t="n"/>
      <c r="FV21" s="883" t="n"/>
      <c r="FW21" s="883" t="n"/>
      <c r="FX21" s="883" t="n"/>
      <c r="FY21" s="883" t="n"/>
      <c r="FZ21" s="883" t="n"/>
      <c r="GA21" s="883" t="n"/>
    </row>
    <row r="22" customFormat="1" s="872">
      <c r="A22" s="180" t="n"/>
      <c r="B22" s="58" t="n"/>
      <c r="C22" s="100">
        <f>E22*D$5</f>
        <v/>
      </c>
      <c r="D22" s="145" t="inlineStr">
        <is>
          <t>Georgia Sue Jones</t>
        </is>
      </c>
      <c r="E22" s="100">
        <f>SUM(G22:HT22)</f>
        <v/>
      </c>
      <c r="F22" s="884" t="n"/>
      <c r="G22" s="874" t="n"/>
      <c r="H22" s="875" t="n"/>
      <c r="I22" s="874" t="n"/>
      <c r="J22" s="874" t="n"/>
      <c r="K22" s="874" t="n"/>
      <c r="L22" s="874" t="n"/>
      <c r="M22" s="874" t="n"/>
      <c r="N22" s="874" t="n"/>
      <c r="O22" s="874" t="n"/>
      <c r="P22" s="887">
        <f>0.25/2</f>
        <v/>
      </c>
      <c r="Q22" s="887" t="inlineStr">
        <is>
          <t> </t>
        </is>
      </c>
      <c r="R22" s="874" t="inlineStr">
        <is>
          <t> </t>
        </is>
      </c>
      <c r="S22" s="874" t="n"/>
      <c r="T22" s="874" t="n"/>
      <c r="U22" s="874" t="n"/>
      <c r="V22" s="874" t="n"/>
      <c r="W22" s="874" t="n"/>
      <c r="X22" s="874" t="n"/>
      <c r="Y22" s="874" t="n"/>
      <c r="Z22" s="876" t="n"/>
      <c r="AA22" s="876" t="n"/>
      <c r="AB22" s="876" t="n"/>
      <c r="AC22" s="876" t="n"/>
      <c r="AD22" s="876" t="n"/>
      <c r="AE22" s="876" t="n"/>
      <c r="AF22" s="876" t="n"/>
      <c r="AG22" s="874" t="n">
        <v>-0.125</v>
      </c>
      <c r="AH22" s="876" t="n"/>
      <c r="AI22" s="875" t="n"/>
      <c r="AJ22" s="876" t="n"/>
      <c r="AK22" s="874" t="n"/>
      <c r="AL22" s="874" t="n"/>
      <c r="AM22" s="874" t="n"/>
      <c r="AN22" s="874" t="n"/>
      <c r="AO22" s="874" t="n"/>
      <c r="AP22" s="874" t="n"/>
      <c r="AQ22" s="874" t="n"/>
      <c r="AR22" s="874" t="n"/>
      <c r="AS22" s="883" t="n"/>
      <c r="AT22" s="883" t="n"/>
      <c r="AU22" s="883" t="n"/>
      <c r="AV22" s="883" t="n"/>
      <c r="AW22" s="883" t="n"/>
      <c r="AX22" s="883" t="n"/>
      <c r="AY22" s="883" t="n"/>
      <c r="AZ22" s="883" t="n"/>
      <c r="BA22" s="883" t="n"/>
      <c r="BB22" s="883" t="n"/>
      <c r="BC22" s="883" t="n"/>
      <c r="BD22" s="883" t="n"/>
      <c r="BE22" s="883" t="n"/>
      <c r="BF22" s="883" t="n"/>
      <c r="BG22" s="883" t="n"/>
      <c r="BH22" s="883" t="n"/>
      <c r="BI22" s="883" t="n"/>
      <c r="BJ22" s="883" t="n"/>
      <c r="BK22" s="883" t="n"/>
      <c r="BL22" s="883" t="n"/>
      <c r="BM22" s="883" t="n"/>
      <c r="BN22" s="883" t="n"/>
      <c r="BO22" s="883" t="n"/>
      <c r="BP22" s="883" t="n"/>
      <c r="BQ22" s="883" t="n"/>
      <c r="BR22" s="883" t="n"/>
      <c r="BS22" s="883" t="n"/>
      <c r="BT22" s="883" t="n"/>
      <c r="BU22" s="883" t="n"/>
      <c r="BV22" s="883" t="n"/>
      <c r="BW22" s="883" t="n"/>
      <c r="BX22" s="883" t="n"/>
      <c r="BY22" s="883" t="n"/>
      <c r="BZ22" s="883" t="n"/>
      <c r="CA22" s="883" t="n"/>
      <c r="CB22" s="883" t="n"/>
      <c r="CC22" s="883" t="n"/>
      <c r="CD22" s="883" t="n"/>
      <c r="CE22" s="883" t="n"/>
      <c r="CF22" s="883" t="n"/>
      <c r="CG22" s="883" t="n"/>
      <c r="CH22" s="883" t="n"/>
      <c r="CI22" s="883" t="n"/>
      <c r="CJ22" s="883" t="n"/>
      <c r="CK22" s="883" t="n"/>
      <c r="CL22" s="883" t="n"/>
      <c r="CM22" s="883" t="n"/>
      <c r="CN22" s="883" t="n"/>
      <c r="CO22" s="883" t="n"/>
      <c r="CP22" s="883" t="n"/>
      <c r="CQ22" s="883" t="n"/>
      <c r="CR22" s="883" t="n"/>
      <c r="CS22" s="883" t="n"/>
      <c r="CT22" s="883" t="n"/>
      <c r="CU22" s="883" t="n"/>
      <c r="CV22" s="883" t="n"/>
      <c r="CW22" s="883" t="n"/>
      <c r="CX22" s="883" t="n"/>
      <c r="CY22" s="883" t="n"/>
      <c r="CZ22" s="883" t="n"/>
      <c r="DA22" s="883" t="n"/>
      <c r="DB22" s="883" t="n"/>
      <c r="DC22" s="883" t="n"/>
      <c r="DD22" s="883" t="n"/>
      <c r="DE22" s="883" t="n"/>
      <c r="DF22" s="883" t="n"/>
      <c r="DG22" s="883" t="n"/>
      <c r="DH22" s="883" t="n"/>
      <c r="DI22" s="883" t="n"/>
      <c r="DJ22" s="883" t="n"/>
      <c r="DK22" s="883" t="n"/>
      <c r="DL22" s="883" t="n"/>
      <c r="DM22" s="883" t="n"/>
      <c r="DN22" s="883" t="n"/>
      <c r="DO22" s="883" t="n"/>
      <c r="DP22" s="883" t="n"/>
      <c r="DQ22" s="883" t="n"/>
      <c r="DR22" s="883" t="n"/>
      <c r="DS22" s="883" t="n"/>
      <c r="DT22" s="883" t="n"/>
      <c r="DU22" s="883" t="n"/>
      <c r="DV22" s="883" t="n"/>
      <c r="DW22" s="883" t="n"/>
      <c r="DX22" s="883" t="n"/>
      <c r="DY22" s="883" t="n"/>
      <c r="DZ22" s="883" t="n"/>
      <c r="EA22" s="883" t="n"/>
      <c r="EB22" s="883" t="n"/>
      <c r="EC22" s="883" t="n"/>
      <c r="ED22" s="883" t="n"/>
      <c r="EE22" s="883" t="n"/>
      <c r="EF22" s="883" t="n"/>
      <c r="EG22" s="883" t="n"/>
      <c r="EH22" s="883" t="n"/>
      <c r="EI22" s="883" t="n"/>
      <c r="EJ22" s="883" t="n"/>
      <c r="EK22" s="883" t="n"/>
      <c r="EL22" s="883" t="n"/>
      <c r="EM22" s="883" t="n"/>
      <c r="EN22" s="883" t="n"/>
      <c r="EO22" s="883" t="n"/>
      <c r="EP22" s="883" t="n"/>
      <c r="EQ22" s="883" t="n"/>
      <c r="ER22" s="883" t="n"/>
      <c r="ES22" s="883" t="n"/>
      <c r="ET22" s="883" t="n"/>
      <c r="EU22" s="883" t="n"/>
      <c r="EV22" s="883" t="n"/>
      <c r="EW22" s="883" t="n"/>
      <c r="EX22" s="883" t="n"/>
      <c r="EY22" s="883" t="n"/>
      <c r="EZ22" s="883" t="n"/>
      <c r="FA22" s="883" t="n"/>
      <c r="FB22" s="883" t="n"/>
      <c r="FC22" s="883" t="n"/>
      <c r="FD22" s="883" t="n"/>
      <c r="FE22" s="883" t="n"/>
      <c r="FF22" s="883" t="n"/>
      <c r="FG22" s="883" t="n"/>
      <c r="FH22" s="883" t="n"/>
      <c r="FI22" s="883" t="n"/>
      <c r="FJ22" s="883" t="n"/>
      <c r="FK22" s="883" t="n"/>
      <c r="FL22" s="883" t="n"/>
      <c r="FM22" s="883" t="n"/>
      <c r="FN22" s="883" t="n"/>
      <c r="FO22" s="883" t="n"/>
      <c r="FP22" s="883" t="n"/>
      <c r="FQ22" s="883" t="n"/>
      <c r="FR22" s="883" t="n"/>
      <c r="FS22" s="883" t="n"/>
      <c r="FT22" s="883" t="n"/>
      <c r="FU22" s="883" t="n"/>
      <c r="FV22" s="883" t="n"/>
      <c r="FW22" s="883" t="n"/>
      <c r="FX22" s="883" t="n"/>
      <c r="FY22" s="883" t="n"/>
      <c r="FZ22" s="883" t="n"/>
      <c r="GA22" s="883" t="n"/>
    </row>
    <row r="23" customFormat="1" s="872">
      <c r="A23" s="180" t="n"/>
      <c r="B23" s="58" t="n"/>
      <c r="C23" s="55">
        <f>E23*D$5</f>
        <v/>
      </c>
      <c r="D23" s="145" t="inlineStr">
        <is>
          <t>Wendel Lee Winkleblack</t>
        </is>
      </c>
      <c r="E23" s="55">
        <f>SUM(G23:HT23)</f>
        <v/>
      </c>
      <c r="F23" s="884" t="n"/>
      <c r="G23" s="874" t="n"/>
      <c r="H23" s="874" t="n"/>
      <c r="I23" s="874" t="n"/>
      <c r="J23" s="874" t="n"/>
      <c r="K23" s="874" t="n"/>
      <c r="L23" s="874" t="n"/>
      <c r="M23" s="874" t="n"/>
      <c r="N23" s="874" t="n"/>
      <c r="O23" s="887" t="inlineStr">
        <is>
          <t> </t>
        </is>
      </c>
      <c r="P23" s="887" t="n"/>
      <c r="Q23" s="887">
        <f>0.25/2</f>
        <v/>
      </c>
      <c r="R23" s="874" t="n"/>
      <c r="S23" s="874" t="inlineStr">
        <is>
          <t> </t>
        </is>
      </c>
      <c r="T23" s="874" t="n"/>
      <c r="U23" s="874" t="n"/>
      <c r="V23" s="874" t="n"/>
      <c r="W23" s="874" t="n"/>
      <c r="X23" s="874" t="n"/>
      <c r="Y23" s="874" t="n"/>
      <c r="Z23" s="876" t="n"/>
      <c r="AA23" s="876" t="n"/>
      <c r="AB23" s="876" t="n"/>
      <c r="AC23" s="876" t="n"/>
      <c r="AD23" s="876" t="n"/>
      <c r="AE23" s="876" t="n"/>
      <c r="AF23" s="876" t="n"/>
      <c r="AG23" s="874" t="n"/>
      <c r="AH23" s="876" t="n"/>
      <c r="AI23" s="874" t="n">
        <v>-0.125</v>
      </c>
      <c r="AJ23" s="876" t="n"/>
      <c r="AK23" s="874" t="n"/>
      <c r="AL23" s="874" t="n"/>
      <c r="AM23" s="874" t="n"/>
      <c r="AN23" s="875" t="n"/>
      <c r="AO23" s="874" t="n"/>
      <c r="AP23" s="874" t="n"/>
      <c r="AQ23" s="874" t="n"/>
      <c r="AR23" s="874" t="n"/>
      <c r="AS23" s="883" t="n"/>
      <c r="AT23" s="883" t="n"/>
      <c r="AU23" s="883" t="n"/>
      <c r="AV23" s="883" t="n"/>
      <c r="AW23" s="883" t="n"/>
      <c r="AX23" s="883" t="n"/>
      <c r="AY23" s="883" t="n"/>
      <c r="AZ23" s="883" t="n"/>
      <c r="BA23" s="883" t="n"/>
      <c r="BB23" s="883" t="n"/>
      <c r="BC23" s="883" t="n"/>
      <c r="BD23" s="883" t="n"/>
      <c r="BE23" s="883" t="n"/>
      <c r="BF23" s="883" t="n"/>
      <c r="BG23" s="883" t="n"/>
      <c r="BH23" s="883" t="n"/>
      <c r="BI23" s="883" t="n"/>
      <c r="BJ23" s="883" t="n"/>
      <c r="BK23" s="883" t="n"/>
      <c r="BL23" s="883" t="n"/>
      <c r="BM23" s="883" t="n"/>
      <c r="BN23" s="883" t="n"/>
      <c r="BO23" s="883" t="n"/>
      <c r="BP23" s="883" t="n"/>
      <c r="BQ23" s="883" t="n"/>
      <c r="BR23" s="883" t="n"/>
      <c r="BS23" s="883" t="n"/>
      <c r="BT23" s="883" t="n"/>
      <c r="BU23" s="883" t="n"/>
      <c r="BV23" s="883" t="n"/>
      <c r="BW23" s="883" t="n"/>
      <c r="BX23" s="883" t="n"/>
      <c r="BY23" s="883" t="n"/>
      <c r="BZ23" s="883" t="n"/>
      <c r="CA23" s="883" t="n"/>
      <c r="CB23" s="883" t="n"/>
      <c r="CC23" s="883" t="n"/>
      <c r="CD23" s="883" t="n"/>
      <c r="CE23" s="883" t="n"/>
      <c r="CF23" s="883" t="n"/>
      <c r="CG23" s="883" t="n"/>
      <c r="CH23" s="883" t="n"/>
      <c r="CI23" s="883" t="n"/>
      <c r="CJ23" s="883" t="n"/>
      <c r="CK23" s="883" t="n"/>
      <c r="CL23" s="883" t="n"/>
      <c r="CM23" s="883" t="n"/>
      <c r="CN23" s="883" t="n"/>
      <c r="CO23" s="883" t="n"/>
      <c r="CP23" s="883" t="n"/>
      <c r="CQ23" s="883" t="n"/>
      <c r="CR23" s="883" t="n"/>
      <c r="CS23" s="883" t="n"/>
      <c r="CT23" s="883" t="n"/>
      <c r="CU23" s="883" t="n"/>
      <c r="CV23" s="883" t="n"/>
      <c r="CW23" s="883" t="n"/>
      <c r="CX23" s="883" t="n"/>
      <c r="CY23" s="883" t="n"/>
      <c r="CZ23" s="883" t="n"/>
      <c r="DA23" s="883" t="n"/>
      <c r="DB23" s="883" t="n"/>
      <c r="DC23" s="883" t="n"/>
      <c r="DD23" s="883" t="n"/>
      <c r="DE23" s="883" t="n"/>
      <c r="DF23" s="883" t="n"/>
      <c r="DG23" s="883" t="n"/>
      <c r="DH23" s="883" t="n"/>
      <c r="DI23" s="883" t="n"/>
      <c r="DJ23" s="883" t="n"/>
      <c r="DK23" s="883" t="n"/>
      <c r="DL23" s="883" t="n"/>
      <c r="DM23" s="883" t="n"/>
      <c r="DN23" s="883" t="n"/>
      <c r="DO23" s="883" t="n"/>
      <c r="DP23" s="883" t="n"/>
      <c r="DQ23" s="883" t="n"/>
      <c r="DR23" s="883" t="n"/>
      <c r="DS23" s="883" t="n"/>
      <c r="DT23" s="883" t="n"/>
      <c r="DU23" s="883" t="n"/>
      <c r="DV23" s="883" t="n"/>
      <c r="DW23" s="883" t="n"/>
      <c r="DX23" s="883" t="n"/>
      <c r="DY23" s="883" t="n"/>
      <c r="DZ23" s="883" t="n"/>
      <c r="EA23" s="883" t="n"/>
      <c r="EB23" s="883" t="n"/>
      <c r="EC23" s="883" t="n"/>
      <c r="ED23" s="883" t="n"/>
      <c r="EE23" s="883" t="n"/>
      <c r="EF23" s="883" t="n"/>
      <c r="EG23" s="883" t="n"/>
      <c r="EH23" s="883" t="n"/>
      <c r="EI23" s="883" t="n"/>
      <c r="EJ23" s="883" t="n"/>
      <c r="EK23" s="883" t="n"/>
      <c r="EL23" s="883" t="n"/>
      <c r="EM23" s="883" t="n"/>
      <c r="EN23" s="883" t="n"/>
      <c r="EO23" s="883" t="n"/>
      <c r="EP23" s="883" t="n"/>
      <c r="EQ23" s="883" t="n"/>
      <c r="ER23" s="883" t="n"/>
      <c r="ES23" s="883" t="n"/>
      <c r="ET23" s="883" t="n"/>
      <c r="EU23" s="883" t="n"/>
      <c r="EV23" s="883" t="n"/>
      <c r="EW23" s="883" t="n"/>
      <c r="EX23" s="883" t="n"/>
      <c r="EY23" s="883" t="n"/>
      <c r="EZ23" s="883" t="n"/>
      <c r="FA23" s="883" t="n"/>
      <c r="FB23" s="883" t="n"/>
      <c r="FC23" s="883" t="n"/>
      <c r="FD23" s="883" t="n"/>
      <c r="FE23" s="883" t="n"/>
      <c r="FF23" s="883" t="n"/>
      <c r="FG23" s="883" t="n"/>
      <c r="FH23" s="883" t="n"/>
      <c r="FI23" s="883" t="n"/>
      <c r="FJ23" s="883" t="n"/>
      <c r="FK23" s="883" t="n"/>
      <c r="FL23" s="883" t="n"/>
      <c r="FM23" s="883" t="n"/>
      <c r="FN23" s="883" t="n"/>
      <c r="FO23" s="883" t="n"/>
      <c r="FP23" s="883" t="n"/>
      <c r="FQ23" s="883" t="n"/>
      <c r="FR23" s="883" t="n"/>
      <c r="FS23" s="883" t="n"/>
      <c r="FT23" s="883" t="n"/>
      <c r="FU23" s="883" t="n"/>
      <c r="FV23" s="883" t="n"/>
      <c r="FW23" s="883" t="n"/>
      <c r="FX23" s="883" t="n"/>
      <c r="FY23" s="883" t="n"/>
      <c r="FZ23" s="883" t="n"/>
      <c r="GA23" s="883" t="n"/>
    </row>
    <row r="24" customFormat="1" s="872">
      <c r="A24" s="180" t="n"/>
      <c r="B24" s="58" t="n"/>
      <c r="C24" s="100">
        <f>E24*D$5</f>
        <v/>
      </c>
      <c r="D24" s="145" t="inlineStr">
        <is>
          <t>James Randal Winkleblack</t>
        </is>
      </c>
      <c r="E24" s="100">
        <f>SUM(G24:HT24)</f>
        <v/>
      </c>
      <c r="F24" s="884" t="n"/>
      <c r="G24" s="874" t="n"/>
      <c r="H24" s="874" t="n"/>
      <c r="I24" s="874" t="n"/>
      <c r="J24" s="874" t="n"/>
      <c r="K24" s="874" t="n"/>
      <c r="L24" s="874" t="n"/>
      <c r="M24" s="874" t="n"/>
      <c r="N24" s="874" t="n"/>
      <c r="O24" s="887" t="inlineStr">
        <is>
          <t> </t>
        </is>
      </c>
      <c r="P24" s="887" t="n"/>
      <c r="Q24" s="887">
        <f>0.25/2</f>
        <v/>
      </c>
      <c r="R24" s="874" t="n"/>
      <c r="S24" s="874" t="n"/>
      <c r="T24" s="874" t="n"/>
      <c r="U24" s="874" t="n"/>
      <c r="V24" s="874" t="n"/>
      <c r="W24" s="874" t="n"/>
      <c r="X24" s="874" t="n"/>
      <c r="Y24" s="874" t="n"/>
      <c r="Z24" s="876" t="n"/>
      <c r="AA24" s="876" t="n">
        <v>-0.125</v>
      </c>
      <c r="AB24" s="876" t="n"/>
      <c r="AC24" s="876" t="n"/>
      <c r="AD24" s="876" t="n"/>
      <c r="AE24" s="876" t="n"/>
      <c r="AF24" s="876" t="n"/>
      <c r="AG24" s="874" t="n"/>
      <c r="AH24" s="876" t="n"/>
      <c r="AI24" s="875" t="n"/>
      <c r="AJ24" s="876" t="n"/>
      <c r="AK24" s="874" t="n"/>
      <c r="AL24" s="874" t="n"/>
      <c r="AM24" s="874" t="n"/>
      <c r="AN24" s="875" t="n"/>
      <c r="AO24" s="874" t="n"/>
      <c r="AP24" s="874" t="n"/>
      <c r="AQ24" s="874" t="n"/>
      <c r="AR24" s="874" t="n"/>
      <c r="AS24" s="883" t="n"/>
      <c r="AT24" s="883" t="n"/>
      <c r="AU24" s="883" t="n"/>
      <c r="AV24" s="883" t="n"/>
      <c r="AW24" s="883" t="n"/>
      <c r="AX24" s="883" t="n"/>
      <c r="AY24" s="883" t="n"/>
      <c r="AZ24" s="883" t="n"/>
      <c r="BA24" s="883" t="n"/>
      <c r="BB24" s="883" t="n"/>
      <c r="BC24" s="883" t="n"/>
      <c r="BD24" s="883" t="n"/>
      <c r="BE24" s="883" t="n"/>
      <c r="BF24" s="883" t="n"/>
      <c r="BG24" s="883" t="n"/>
      <c r="BH24" s="883" t="n"/>
      <c r="BI24" s="883" t="n"/>
      <c r="BJ24" s="883" t="n"/>
      <c r="BK24" s="883" t="n"/>
      <c r="BL24" s="883" t="n"/>
      <c r="BM24" s="883" t="n"/>
      <c r="BN24" s="883" t="n"/>
      <c r="BO24" s="883" t="n"/>
      <c r="BP24" s="883" t="n"/>
      <c r="BQ24" s="883" t="n"/>
      <c r="BR24" s="883" t="n"/>
      <c r="BS24" s="883" t="n"/>
      <c r="BT24" s="883" t="n"/>
      <c r="BU24" s="883" t="n"/>
      <c r="BV24" s="883" t="n"/>
      <c r="BW24" s="883" t="n"/>
      <c r="BX24" s="883" t="n"/>
      <c r="BY24" s="883" t="n"/>
      <c r="BZ24" s="883" t="n"/>
      <c r="CA24" s="883" t="n"/>
      <c r="CB24" s="883" t="n"/>
      <c r="CC24" s="883" t="n"/>
      <c r="CD24" s="883" t="n"/>
      <c r="CE24" s="883" t="n"/>
      <c r="CF24" s="883" t="n"/>
      <c r="CG24" s="883" t="n"/>
      <c r="CH24" s="883" t="n"/>
      <c r="CI24" s="883" t="n"/>
      <c r="CJ24" s="883" t="n"/>
      <c r="CK24" s="883" t="n"/>
      <c r="CL24" s="883" t="n"/>
      <c r="CM24" s="883" t="n"/>
      <c r="CN24" s="883" t="n"/>
      <c r="CO24" s="883" t="n"/>
      <c r="CP24" s="883" t="n"/>
      <c r="CQ24" s="883" t="n"/>
      <c r="CR24" s="883" t="n"/>
      <c r="CS24" s="883" t="n"/>
      <c r="CT24" s="883" t="n"/>
      <c r="CU24" s="883" t="n"/>
      <c r="CV24" s="883" t="n"/>
      <c r="CW24" s="883" t="n"/>
      <c r="CX24" s="883" t="n"/>
      <c r="CY24" s="883" t="n"/>
      <c r="CZ24" s="883" t="n"/>
      <c r="DA24" s="883" t="n"/>
      <c r="DB24" s="883" t="n"/>
      <c r="DC24" s="883" t="n"/>
      <c r="DD24" s="883" t="n"/>
      <c r="DE24" s="883" t="n"/>
      <c r="DF24" s="883" t="n"/>
      <c r="DG24" s="883" t="n"/>
      <c r="DH24" s="883" t="n"/>
      <c r="DI24" s="883" t="n"/>
      <c r="DJ24" s="883" t="n"/>
      <c r="DK24" s="883" t="n"/>
      <c r="DL24" s="883" t="n"/>
      <c r="DM24" s="883" t="n"/>
      <c r="DN24" s="883" t="n"/>
      <c r="DO24" s="883" t="n"/>
      <c r="DP24" s="883" t="n"/>
      <c r="DQ24" s="883" t="n"/>
      <c r="DR24" s="883" t="n"/>
      <c r="DS24" s="883" t="n"/>
      <c r="DT24" s="883" t="n"/>
      <c r="DU24" s="883" t="n"/>
      <c r="DV24" s="883" t="n"/>
      <c r="DW24" s="883" t="n"/>
      <c r="DX24" s="883" t="n"/>
      <c r="DY24" s="883" t="n"/>
      <c r="DZ24" s="883" t="n"/>
      <c r="EA24" s="883" t="n"/>
      <c r="EB24" s="883" t="n"/>
      <c r="EC24" s="883" t="n"/>
      <c r="ED24" s="883" t="n"/>
      <c r="EE24" s="883" t="n"/>
      <c r="EF24" s="883" t="n"/>
      <c r="EG24" s="883" t="n"/>
      <c r="EH24" s="883" t="n"/>
      <c r="EI24" s="883" t="n"/>
      <c r="EJ24" s="883" t="n"/>
      <c r="EK24" s="883" t="n"/>
      <c r="EL24" s="883" t="n"/>
      <c r="EM24" s="883" t="n"/>
      <c r="EN24" s="883" t="n"/>
      <c r="EO24" s="883" t="n"/>
      <c r="EP24" s="883" t="n"/>
      <c r="EQ24" s="883" t="n"/>
      <c r="ER24" s="883" t="n"/>
      <c r="ES24" s="883" t="n"/>
      <c r="ET24" s="883" t="n"/>
      <c r="EU24" s="883" t="n"/>
      <c r="EV24" s="883" t="n"/>
      <c r="EW24" s="883" t="n"/>
      <c r="EX24" s="883" t="n"/>
      <c r="EY24" s="883" t="n"/>
      <c r="EZ24" s="883" t="n"/>
      <c r="FA24" s="883" t="n"/>
      <c r="FB24" s="883" t="n"/>
      <c r="FC24" s="883" t="n"/>
      <c r="FD24" s="883" t="n"/>
      <c r="FE24" s="883" t="n"/>
      <c r="FF24" s="883" t="n"/>
      <c r="FG24" s="883" t="n"/>
      <c r="FH24" s="883" t="n"/>
      <c r="FI24" s="883" t="n"/>
      <c r="FJ24" s="883" t="n"/>
      <c r="FK24" s="883" t="n"/>
      <c r="FL24" s="883" t="n"/>
      <c r="FM24" s="883" t="n"/>
      <c r="FN24" s="883" t="n"/>
      <c r="FO24" s="883" t="n"/>
      <c r="FP24" s="883" t="n"/>
      <c r="FQ24" s="883" t="n"/>
      <c r="FR24" s="883" t="n"/>
      <c r="FS24" s="883" t="n"/>
      <c r="FT24" s="883" t="n"/>
      <c r="FU24" s="883" t="n"/>
      <c r="FV24" s="883" t="n"/>
      <c r="FW24" s="883" t="n"/>
      <c r="FX24" s="883" t="n"/>
      <c r="FY24" s="883" t="n"/>
      <c r="FZ24" s="883" t="n"/>
      <c r="GA24" s="883" t="n"/>
    </row>
    <row r="25" customFormat="1" s="872">
      <c r="A25" s="180" t="n"/>
      <c r="B25" s="58" t="n">
        <v>20</v>
      </c>
      <c r="C25" s="100">
        <f>E25*D$5</f>
        <v/>
      </c>
      <c r="D25" s="23" t="inlineStr">
        <is>
          <t>Gary Dean Goin</t>
        </is>
      </c>
      <c r="E25" s="100">
        <f>SUM(G25:HT25)</f>
        <v/>
      </c>
      <c r="F25" s="884" t="n"/>
      <c r="G25" s="874" t="n"/>
      <c r="H25" s="874" t="n"/>
      <c r="I25" s="874" t="n"/>
      <c r="J25" s="874" t="n"/>
      <c r="K25" s="874" t="n"/>
      <c r="L25" s="874" t="n"/>
      <c r="M25" s="874" t="n"/>
      <c r="N25" s="874" t="n"/>
      <c r="O25" s="874" t="n"/>
      <c r="P25" s="874" t="n"/>
      <c r="Q25" s="876" t="n"/>
      <c r="R25" s="887">
        <f>1/4/2/3</f>
        <v/>
      </c>
      <c r="S25" s="874" t="n"/>
      <c r="T25" s="874" t="n"/>
      <c r="U25" s="874" t="n"/>
      <c r="V25" s="874" t="n"/>
      <c r="W25" s="874" t="n"/>
      <c r="X25" s="874" t="n"/>
      <c r="Y25" s="874" t="n"/>
      <c r="Z25" s="876" t="n"/>
      <c r="AA25" s="876" t="n"/>
      <c r="AB25" s="876" t="n"/>
      <c r="AC25" s="876" t="n"/>
      <c r="AD25" s="876" t="n"/>
      <c r="AE25" s="26" t="n"/>
      <c r="AF25" s="876" t="n"/>
      <c r="AG25" s="874" t="n"/>
      <c r="AH25" s="876" t="n"/>
      <c r="AI25" s="874" t="n"/>
      <c r="AJ25" s="876" t="n"/>
      <c r="AK25" s="874" t="n"/>
      <c r="AL25" s="874" t="n"/>
      <c r="AM25" s="874" t="n"/>
      <c r="AN25" s="875" t="n"/>
      <c r="AO25" s="874" t="n"/>
      <c r="AP25" s="874" t="n"/>
      <c r="AQ25" s="874" t="n"/>
      <c r="AR25" s="874" t="n"/>
      <c r="AS25" s="883" t="n"/>
      <c r="AT25" s="883" t="n"/>
      <c r="AU25" s="883" t="n"/>
      <c r="AV25" s="883" t="n"/>
      <c r="AW25" s="883" t="n"/>
      <c r="AX25" s="883" t="n"/>
      <c r="AY25" s="883" t="n"/>
      <c r="AZ25" s="883" t="n"/>
      <c r="BA25" s="883" t="n"/>
      <c r="BB25" s="883" t="n"/>
      <c r="BC25" s="883" t="n"/>
      <c r="BD25" s="883" t="n"/>
      <c r="BE25" s="883" t="n"/>
      <c r="BF25" s="883" t="n"/>
      <c r="BG25" s="883" t="n"/>
      <c r="BH25" s="883" t="n"/>
      <c r="BI25" s="883" t="n"/>
      <c r="BJ25" s="883" t="n"/>
      <c r="BK25" s="883" t="n"/>
      <c r="BL25" s="883" t="n"/>
      <c r="BM25" s="883" t="n"/>
      <c r="BN25" s="883" t="n"/>
      <c r="BO25" s="883" t="n"/>
      <c r="BP25" s="883" t="n"/>
      <c r="BQ25" s="883" t="n"/>
      <c r="BR25" s="883" t="n"/>
      <c r="BS25" s="883" t="n"/>
      <c r="BT25" s="883" t="n"/>
      <c r="BU25" s="883" t="n"/>
      <c r="BV25" s="883" t="n"/>
      <c r="BW25" s="883" t="n"/>
      <c r="BX25" s="883" t="n"/>
      <c r="BY25" s="883" t="n"/>
      <c r="BZ25" s="883" t="n"/>
      <c r="CA25" s="883" t="n"/>
      <c r="CB25" s="883" t="n"/>
      <c r="CC25" s="883" t="n"/>
      <c r="CD25" s="883" t="n"/>
      <c r="CE25" s="883" t="n"/>
      <c r="CF25" s="883" t="n"/>
      <c r="CG25" s="883" t="n"/>
      <c r="CH25" s="883" t="n"/>
      <c r="CI25" s="883" t="n"/>
      <c r="CJ25" s="883" t="n"/>
      <c r="CK25" s="883" t="n"/>
      <c r="CL25" s="883" t="n"/>
      <c r="CM25" s="883" t="n"/>
      <c r="CN25" s="883" t="n"/>
      <c r="CO25" s="883" t="n"/>
      <c r="CP25" s="883" t="n"/>
      <c r="CQ25" s="883" t="n"/>
      <c r="CR25" s="883" t="n"/>
      <c r="CS25" s="883" t="n"/>
      <c r="CT25" s="883" t="n"/>
      <c r="CU25" s="883" t="n"/>
      <c r="CV25" s="883" t="n"/>
      <c r="CW25" s="883" t="n"/>
      <c r="CX25" s="883" t="n"/>
      <c r="CY25" s="883" t="n"/>
      <c r="CZ25" s="883" t="n"/>
      <c r="DA25" s="883" t="n"/>
      <c r="DB25" s="883" t="n"/>
      <c r="DC25" s="883" t="n"/>
      <c r="DD25" s="883" t="n"/>
      <c r="DE25" s="883" t="n"/>
      <c r="DF25" s="883" t="n"/>
      <c r="DG25" s="883" t="n"/>
      <c r="DH25" s="883" t="n"/>
      <c r="DI25" s="883" t="n"/>
      <c r="DJ25" s="883" t="n"/>
      <c r="DK25" s="883" t="n"/>
      <c r="DL25" s="883" t="n"/>
      <c r="DM25" s="883" t="n"/>
      <c r="DN25" s="883" t="n"/>
      <c r="DO25" s="883" t="n"/>
      <c r="DP25" s="883" t="n"/>
      <c r="DQ25" s="883" t="n"/>
      <c r="DR25" s="883" t="n"/>
      <c r="DS25" s="883" t="n"/>
      <c r="DT25" s="883" t="n"/>
      <c r="DU25" s="883" t="n"/>
      <c r="DV25" s="883" t="n"/>
      <c r="DW25" s="883" t="n"/>
      <c r="DX25" s="883" t="n"/>
      <c r="DY25" s="883" t="n"/>
      <c r="DZ25" s="883" t="n"/>
      <c r="EA25" s="883" t="n"/>
      <c r="EB25" s="883" t="n"/>
      <c r="EC25" s="883" t="n"/>
      <c r="ED25" s="883" t="n"/>
      <c r="EE25" s="883" t="n"/>
      <c r="EF25" s="883" t="n"/>
      <c r="EG25" s="883" t="n"/>
      <c r="EH25" s="883" t="n"/>
      <c r="EI25" s="883" t="n"/>
      <c r="EJ25" s="883" t="n"/>
      <c r="EK25" s="883" t="n"/>
      <c r="EL25" s="883" t="n"/>
      <c r="EM25" s="883" t="n"/>
      <c r="EN25" s="883" t="n"/>
      <c r="EO25" s="883" t="n"/>
      <c r="EP25" s="883" t="n"/>
      <c r="EQ25" s="883" t="n"/>
      <c r="ER25" s="883" t="n"/>
      <c r="ES25" s="883" t="n"/>
      <c r="ET25" s="883" t="n"/>
      <c r="EU25" s="883" t="n"/>
      <c r="EV25" s="883" t="n"/>
      <c r="EW25" s="883" t="n"/>
      <c r="EX25" s="883" t="n"/>
      <c r="EY25" s="883" t="n"/>
      <c r="EZ25" s="883" t="n"/>
      <c r="FA25" s="883" t="n"/>
      <c r="FB25" s="883" t="n"/>
      <c r="FC25" s="883" t="n"/>
      <c r="FD25" s="883" t="n"/>
      <c r="FE25" s="883" t="n"/>
      <c r="FF25" s="883" t="n"/>
      <c r="FG25" s="883" t="n"/>
      <c r="FH25" s="883" t="n"/>
      <c r="FI25" s="883" t="n"/>
      <c r="FJ25" s="883" t="n"/>
      <c r="FK25" s="883" t="n"/>
      <c r="FL25" s="883" t="n"/>
      <c r="FM25" s="883" t="n"/>
      <c r="FN25" s="883" t="n"/>
      <c r="FO25" s="883" t="n"/>
      <c r="FP25" s="883" t="n"/>
      <c r="FQ25" s="883" t="n"/>
      <c r="FR25" s="883" t="n"/>
      <c r="FS25" s="883" t="n"/>
      <c r="FT25" s="883" t="n"/>
      <c r="FU25" s="883" t="n"/>
      <c r="FV25" s="883" t="n"/>
      <c r="FW25" s="883" t="n"/>
      <c r="FX25" s="883" t="n"/>
      <c r="FY25" s="883" t="n"/>
      <c r="FZ25" s="883" t="n"/>
      <c r="GA25" s="883" t="n"/>
    </row>
    <row r="26" customFormat="1" s="872">
      <c r="A26" s="180" t="n"/>
      <c r="B26" s="58" t="n">
        <v>19</v>
      </c>
      <c r="C26" s="100">
        <f>E26*D$5</f>
        <v/>
      </c>
      <c r="D26" s="23" t="inlineStr">
        <is>
          <t>Vera Marlene Burroughs</t>
        </is>
      </c>
      <c r="E26" s="100">
        <f>SUM(G26:HT26)</f>
        <v/>
      </c>
      <c r="F26" s="884" t="n"/>
      <c r="G26" s="874" t="n"/>
      <c r="H26" s="874" t="n"/>
      <c r="I26" s="874" t="n"/>
      <c r="J26" s="874" t="n"/>
      <c r="K26" s="874" t="n"/>
      <c r="L26" s="874" t="n"/>
      <c r="M26" s="874" t="n"/>
      <c r="N26" s="874" t="n"/>
      <c r="O26" s="874" t="n"/>
      <c r="P26" s="874" t="n"/>
      <c r="Q26" s="876" t="n"/>
      <c r="R26" s="887">
        <f>1/4/2/3</f>
        <v/>
      </c>
      <c r="S26" s="874" t="n"/>
      <c r="T26" s="874" t="n"/>
      <c r="U26" s="874" t="n"/>
      <c r="V26" s="874" t="n"/>
      <c r="W26" s="874" t="n"/>
      <c r="X26" s="874" t="n"/>
      <c r="Y26" s="874" t="n"/>
      <c r="Z26" s="876" t="n"/>
      <c r="AA26" s="876" t="n"/>
      <c r="AB26" s="876" t="n"/>
      <c r="AC26" s="876" t="n"/>
      <c r="AD26" s="876" t="n"/>
      <c r="AE26" s="25" t="n"/>
      <c r="AF26" s="876" t="n"/>
      <c r="AG26" s="874" t="n"/>
      <c r="AH26" s="876" t="n"/>
      <c r="AI26" s="874" t="n"/>
      <c r="AJ26" s="876" t="n"/>
      <c r="AK26" s="874" t="n"/>
      <c r="AL26" s="874" t="n"/>
      <c r="AM26" s="874" t="n"/>
      <c r="AN26" s="875" t="n"/>
      <c r="AO26" s="874" t="n"/>
      <c r="AP26" s="874" t="n"/>
      <c r="AQ26" s="874" t="n"/>
      <c r="AR26" s="874" t="n"/>
      <c r="AS26" s="883" t="n"/>
      <c r="AT26" s="883" t="n"/>
      <c r="AU26" s="883" t="n"/>
      <c r="AV26" s="883" t="n"/>
      <c r="AW26" s="883" t="n"/>
      <c r="AX26" s="883" t="n"/>
      <c r="AY26" s="883" t="n"/>
      <c r="AZ26" s="883" t="n"/>
      <c r="BA26" s="883" t="n"/>
      <c r="BB26" s="883" t="n"/>
      <c r="BC26" s="883" t="n"/>
      <c r="BD26" s="883" t="n"/>
      <c r="BE26" s="883" t="n"/>
      <c r="BF26" s="883" t="n"/>
      <c r="BG26" s="883" t="n"/>
      <c r="BH26" s="883" t="n"/>
      <c r="BI26" s="883" t="n"/>
      <c r="BJ26" s="883" t="n"/>
      <c r="BK26" s="883" t="n"/>
      <c r="BL26" s="883" t="n"/>
      <c r="BM26" s="883" t="n"/>
      <c r="BN26" s="883" t="n"/>
      <c r="BO26" s="883" t="n"/>
      <c r="BP26" s="883" t="n"/>
      <c r="BQ26" s="883" t="n"/>
      <c r="BR26" s="883" t="n"/>
      <c r="BS26" s="883" t="n"/>
      <c r="BT26" s="883" t="n"/>
      <c r="BU26" s="883" t="n"/>
      <c r="BV26" s="883" t="n"/>
      <c r="BW26" s="883" t="n"/>
      <c r="BX26" s="883" t="n"/>
      <c r="BY26" s="883" t="n"/>
      <c r="BZ26" s="883" t="n"/>
      <c r="CA26" s="883" t="n"/>
      <c r="CB26" s="883" t="n"/>
      <c r="CC26" s="883" t="n"/>
      <c r="CD26" s="883" t="n"/>
      <c r="CE26" s="883" t="n"/>
      <c r="CF26" s="883" t="n"/>
      <c r="CG26" s="883" t="n"/>
      <c r="CH26" s="883" t="n"/>
      <c r="CI26" s="883" t="n"/>
      <c r="CJ26" s="883" t="n"/>
      <c r="CK26" s="883" t="n"/>
      <c r="CL26" s="883" t="n"/>
      <c r="CM26" s="883" t="n"/>
      <c r="CN26" s="883" t="n"/>
      <c r="CO26" s="883" t="n"/>
      <c r="CP26" s="883" t="n"/>
      <c r="CQ26" s="883" t="n"/>
      <c r="CR26" s="883" t="n"/>
      <c r="CS26" s="883" t="n"/>
      <c r="CT26" s="883" t="n"/>
      <c r="CU26" s="883" t="n"/>
      <c r="CV26" s="883" t="n"/>
      <c r="CW26" s="883" t="n"/>
      <c r="CX26" s="883" t="n"/>
      <c r="CY26" s="883" t="n"/>
      <c r="CZ26" s="883" t="n"/>
      <c r="DA26" s="883" t="n"/>
      <c r="DB26" s="883" t="n"/>
      <c r="DC26" s="883" t="n"/>
      <c r="DD26" s="883" t="n"/>
      <c r="DE26" s="883" t="n"/>
      <c r="DF26" s="883" t="n"/>
      <c r="DG26" s="883" t="n"/>
      <c r="DH26" s="883" t="n"/>
      <c r="DI26" s="883" t="n"/>
      <c r="DJ26" s="883" t="n"/>
      <c r="DK26" s="883" t="n"/>
      <c r="DL26" s="883" t="n"/>
      <c r="DM26" s="883" t="n"/>
      <c r="DN26" s="883" t="n"/>
      <c r="DO26" s="883" t="n"/>
      <c r="DP26" s="883" t="n"/>
      <c r="DQ26" s="883" t="n"/>
      <c r="DR26" s="883" t="n"/>
      <c r="DS26" s="883" t="n"/>
      <c r="DT26" s="883" t="n"/>
      <c r="DU26" s="883" t="n"/>
      <c r="DV26" s="883" t="n"/>
      <c r="DW26" s="883" t="n"/>
      <c r="DX26" s="883" t="n"/>
      <c r="DY26" s="883" t="n"/>
      <c r="DZ26" s="883" t="n"/>
      <c r="EA26" s="883" t="n"/>
      <c r="EB26" s="883" t="n"/>
      <c r="EC26" s="883" t="n"/>
      <c r="ED26" s="883" t="n"/>
      <c r="EE26" s="883" t="n"/>
      <c r="EF26" s="883" t="n"/>
      <c r="EG26" s="883" t="n"/>
      <c r="EH26" s="883" t="n"/>
      <c r="EI26" s="883" t="n"/>
      <c r="EJ26" s="883" t="n"/>
      <c r="EK26" s="883" t="n"/>
      <c r="EL26" s="883" t="n"/>
      <c r="EM26" s="883" t="n"/>
      <c r="EN26" s="883" t="n"/>
      <c r="EO26" s="883" t="n"/>
      <c r="EP26" s="883" t="n"/>
      <c r="EQ26" s="883" t="n"/>
      <c r="ER26" s="883" t="n"/>
      <c r="ES26" s="883" t="n"/>
      <c r="ET26" s="883" t="n"/>
      <c r="EU26" s="883" t="n"/>
      <c r="EV26" s="883" t="n"/>
      <c r="EW26" s="883" t="n"/>
      <c r="EX26" s="883" t="n"/>
      <c r="EY26" s="883" t="n"/>
      <c r="EZ26" s="883" t="n"/>
      <c r="FA26" s="883" t="n"/>
      <c r="FB26" s="883" t="n"/>
      <c r="FC26" s="883" t="n"/>
      <c r="FD26" s="883" t="n"/>
      <c r="FE26" s="883" t="n"/>
      <c r="FF26" s="883" t="n"/>
      <c r="FG26" s="883" t="n"/>
      <c r="FH26" s="883" t="n"/>
      <c r="FI26" s="883" t="n"/>
      <c r="FJ26" s="883" t="n"/>
      <c r="FK26" s="883" t="n"/>
      <c r="FL26" s="883" t="n"/>
      <c r="FM26" s="883" t="n"/>
      <c r="FN26" s="883" t="n"/>
      <c r="FO26" s="883" t="n"/>
      <c r="FP26" s="883" t="n"/>
      <c r="FQ26" s="883" t="n"/>
      <c r="FR26" s="883" t="n"/>
      <c r="FS26" s="883" t="n"/>
      <c r="FT26" s="883" t="n"/>
      <c r="FU26" s="883" t="n"/>
      <c r="FV26" s="883" t="n"/>
      <c r="FW26" s="883" t="n"/>
      <c r="FX26" s="883" t="n"/>
      <c r="FY26" s="883" t="n"/>
      <c r="FZ26" s="883" t="n"/>
      <c r="GA26" s="883" t="n"/>
    </row>
    <row r="27" customFormat="1" s="872">
      <c r="A27" s="180" t="inlineStr">
        <is>
          <t>Open</t>
        </is>
      </c>
      <c r="B27" s="58" t="n"/>
      <c r="C27" s="100">
        <f>E27*D$5</f>
        <v/>
      </c>
      <c r="D27" s="23" t="inlineStr">
        <is>
          <t>Candace Darlene Marsden</t>
        </is>
      </c>
      <c r="E27" s="100">
        <f>SUM(G27:HT27)</f>
        <v/>
      </c>
      <c r="F27" s="884" t="n"/>
      <c r="G27" s="874" t="n"/>
      <c r="H27" s="874" t="n"/>
      <c r="I27" s="874" t="n"/>
      <c r="J27" s="874" t="n"/>
      <c r="K27" s="874" t="n"/>
      <c r="L27" s="874" t="n"/>
      <c r="M27" s="874" t="n"/>
      <c r="N27" s="874" t="n"/>
      <c r="O27" s="874" t="n"/>
      <c r="P27" s="874" t="n"/>
      <c r="Q27" s="876" t="n"/>
      <c r="R27" s="887">
        <f>1/4/2/3</f>
        <v/>
      </c>
      <c r="S27" s="874" t="n"/>
      <c r="T27" s="874" t="n"/>
      <c r="U27" s="874" t="n"/>
      <c r="V27" s="874" t="n"/>
      <c r="W27" s="874" t="n"/>
      <c r="X27" s="874" t="n"/>
      <c r="Y27" s="874" t="n"/>
      <c r="Z27" s="876" t="n"/>
      <c r="AA27" s="876" t="n"/>
      <c r="AB27" s="876" t="n"/>
      <c r="AC27" s="876" t="n"/>
      <c r="AD27" s="876" t="n"/>
      <c r="AE27" s="25" t="n"/>
      <c r="AF27" s="876" t="n"/>
      <c r="AG27" s="874" t="n"/>
      <c r="AH27" s="876" t="n"/>
      <c r="AI27" s="874" t="n"/>
      <c r="AJ27" s="876" t="n"/>
      <c r="AK27" s="874" t="n"/>
      <c r="AL27" s="874" t="n"/>
      <c r="AM27" s="874" t="n"/>
      <c r="AN27" s="875" t="n"/>
      <c r="AO27" s="874" t="n"/>
      <c r="AP27" s="874" t="n"/>
      <c r="AQ27" s="874" t="n"/>
      <c r="AR27" s="874" t="n"/>
      <c r="AS27" s="883" t="n"/>
      <c r="AT27" s="883" t="n"/>
      <c r="AU27" s="883" t="n"/>
      <c r="AV27" s="883" t="n"/>
      <c r="AW27" s="883" t="n"/>
      <c r="AX27" s="883" t="n"/>
      <c r="AY27" s="883" t="n"/>
      <c r="AZ27" s="883" t="n"/>
      <c r="BA27" s="883" t="n"/>
      <c r="BB27" s="883" t="n"/>
      <c r="BC27" s="883" t="n"/>
      <c r="BD27" s="883" t="n"/>
      <c r="BE27" s="883" t="n"/>
      <c r="BF27" s="883" t="n"/>
      <c r="BG27" s="883" t="n"/>
      <c r="BH27" s="883" t="n"/>
      <c r="BI27" s="883" t="n"/>
      <c r="BJ27" s="883" t="n"/>
      <c r="BK27" s="883" t="n"/>
      <c r="BL27" s="883" t="n"/>
      <c r="BM27" s="883" t="n"/>
      <c r="BN27" s="883" t="n"/>
      <c r="BO27" s="883" t="n"/>
      <c r="BP27" s="883" t="n"/>
      <c r="BQ27" s="883" t="n"/>
      <c r="BR27" s="883" t="n"/>
      <c r="BS27" s="883" t="n"/>
      <c r="BT27" s="883" t="n"/>
      <c r="BU27" s="883" t="n"/>
      <c r="BV27" s="883" t="n"/>
      <c r="BW27" s="883" t="n"/>
      <c r="BX27" s="883" t="n"/>
      <c r="BY27" s="883" t="n"/>
      <c r="BZ27" s="883" t="n"/>
      <c r="CA27" s="883" t="n"/>
      <c r="CB27" s="883" t="n"/>
      <c r="CC27" s="883" t="n"/>
      <c r="CD27" s="883" t="n"/>
      <c r="CE27" s="883" t="n"/>
      <c r="CF27" s="883" t="n"/>
      <c r="CG27" s="883" t="n"/>
      <c r="CH27" s="883" t="n"/>
      <c r="CI27" s="883" t="n"/>
      <c r="CJ27" s="883" t="n"/>
      <c r="CK27" s="883" t="n"/>
      <c r="CL27" s="883" t="n"/>
      <c r="CM27" s="883" t="n"/>
      <c r="CN27" s="883" t="n"/>
      <c r="CO27" s="883" t="n"/>
      <c r="CP27" s="883" t="n"/>
      <c r="CQ27" s="883" t="n"/>
      <c r="CR27" s="883" t="n"/>
      <c r="CS27" s="883" t="n"/>
      <c r="CT27" s="883" t="n"/>
      <c r="CU27" s="883" t="n"/>
      <c r="CV27" s="883" t="n"/>
      <c r="CW27" s="883" t="n"/>
      <c r="CX27" s="883" t="n"/>
      <c r="CY27" s="883" t="n"/>
      <c r="CZ27" s="883" t="n"/>
      <c r="DA27" s="883" t="n"/>
      <c r="DB27" s="883" t="n"/>
      <c r="DC27" s="883" t="n"/>
      <c r="DD27" s="883" t="n"/>
      <c r="DE27" s="883" t="n"/>
      <c r="DF27" s="883" t="n"/>
      <c r="DG27" s="883" t="n"/>
      <c r="DH27" s="883" t="n"/>
      <c r="DI27" s="883" t="n"/>
      <c r="DJ27" s="883" t="n"/>
      <c r="DK27" s="883" t="n"/>
      <c r="DL27" s="883" t="n"/>
      <c r="DM27" s="883" t="n"/>
      <c r="DN27" s="883" t="n"/>
      <c r="DO27" s="883" t="n"/>
      <c r="DP27" s="883" t="n"/>
      <c r="DQ27" s="883" t="n"/>
      <c r="DR27" s="883" t="n"/>
      <c r="DS27" s="883" t="n"/>
      <c r="DT27" s="883" t="n"/>
      <c r="DU27" s="883" t="n"/>
      <c r="DV27" s="883" t="n"/>
      <c r="DW27" s="883" t="n"/>
      <c r="DX27" s="883" t="n"/>
      <c r="DY27" s="883" t="n"/>
      <c r="DZ27" s="883" t="n"/>
      <c r="EA27" s="883" t="n"/>
      <c r="EB27" s="883" t="n"/>
      <c r="EC27" s="883" t="n"/>
      <c r="ED27" s="883" t="n"/>
      <c r="EE27" s="883" t="n"/>
      <c r="EF27" s="883" t="n"/>
      <c r="EG27" s="883" t="n"/>
      <c r="EH27" s="883" t="n"/>
      <c r="EI27" s="883" t="n"/>
      <c r="EJ27" s="883" t="n"/>
      <c r="EK27" s="883" t="n"/>
      <c r="EL27" s="883" t="n"/>
      <c r="EM27" s="883" t="n"/>
      <c r="EN27" s="883" t="n"/>
      <c r="EO27" s="883" t="n"/>
      <c r="EP27" s="883" t="n"/>
      <c r="EQ27" s="883" t="n"/>
      <c r="ER27" s="883" t="n"/>
      <c r="ES27" s="883" t="n"/>
      <c r="ET27" s="883" t="n"/>
      <c r="EU27" s="883" t="n"/>
      <c r="EV27" s="883" t="n"/>
      <c r="EW27" s="883" t="n"/>
      <c r="EX27" s="883" t="n"/>
      <c r="EY27" s="883" t="n"/>
      <c r="EZ27" s="883" t="n"/>
      <c r="FA27" s="883" t="n"/>
      <c r="FB27" s="883" t="n"/>
      <c r="FC27" s="883" t="n"/>
      <c r="FD27" s="883" t="n"/>
      <c r="FE27" s="883" t="n"/>
      <c r="FF27" s="883" t="n"/>
      <c r="FG27" s="883" t="n"/>
      <c r="FH27" s="883" t="n"/>
      <c r="FI27" s="883" t="n"/>
      <c r="FJ27" s="883" t="n"/>
      <c r="FK27" s="883" t="n"/>
      <c r="FL27" s="883" t="n"/>
      <c r="FM27" s="883" t="n"/>
      <c r="FN27" s="883" t="n"/>
      <c r="FO27" s="883" t="n"/>
      <c r="FP27" s="883" t="n"/>
      <c r="FQ27" s="883" t="n"/>
      <c r="FR27" s="883" t="n"/>
      <c r="FS27" s="883" t="n"/>
      <c r="FT27" s="883" t="n"/>
      <c r="FU27" s="883" t="n"/>
      <c r="FV27" s="883" t="n"/>
      <c r="FW27" s="883" t="n"/>
      <c r="FX27" s="883" t="n"/>
      <c r="FY27" s="883" t="n"/>
      <c r="FZ27" s="883" t="n"/>
      <c r="GA27" s="883" t="n"/>
    </row>
    <row r="28" customFormat="1" s="872">
      <c r="A28" s="180" t="n"/>
      <c r="B28" s="58" t="n"/>
      <c r="C28" s="100">
        <f>E28*D$5</f>
        <v/>
      </c>
      <c r="D28" s="146" t="inlineStr">
        <is>
          <t>Mary Jane Goin</t>
        </is>
      </c>
      <c r="E28" s="100">
        <f>SUM(G28:HT28)</f>
        <v/>
      </c>
      <c r="F28" s="884" t="n"/>
      <c r="G28" s="874" t="n"/>
      <c r="H28" s="874" t="n"/>
      <c r="I28" s="874" t="n"/>
      <c r="J28" s="874" t="n"/>
      <c r="K28" s="874" t="n"/>
      <c r="L28" s="874" t="n"/>
      <c r="M28" s="874" t="n"/>
      <c r="N28" s="874" t="n"/>
      <c r="O28" s="874" t="n"/>
      <c r="P28" s="874" t="n"/>
      <c r="Q28" s="876" t="n"/>
      <c r="R28" s="874" t="n"/>
      <c r="S28" s="887">
        <f>0.25/2</f>
        <v/>
      </c>
      <c r="T28" s="887">
        <f>0.25/8</f>
        <v/>
      </c>
      <c r="U28" s="887">
        <f>0.25/8</f>
        <v/>
      </c>
      <c r="V28" s="887">
        <f>0.25/8</f>
        <v/>
      </c>
      <c r="W28" s="887">
        <f>0.25/8</f>
        <v/>
      </c>
      <c r="X28" s="874" t="n">
        <v>-0.25</v>
      </c>
      <c r="Y28" s="874" t="n"/>
      <c r="Z28" s="876" t="n"/>
      <c r="AA28" s="876" t="n"/>
      <c r="AB28" s="876" t="n"/>
      <c r="AC28" s="876" t="n"/>
      <c r="AD28" s="876" t="n"/>
      <c r="AE28" s="25" t="n"/>
      <c r="AF28" s="876" t="n"/>
      <c r="AG28" s="874" t="n"/>
      <c r="AH28" s="876" t="n"/>
      <c r="AI28" s="874" t="n"/>
      <c r="AJ28" s="876" t="n"/>
      <c r="AK28" s="874" t="n"/>
      <c r="AL28" s="874" t="n"/>
      <c r="AM28" s="874" t="n"/>
      <c r="AN28" s="875" t="n"/>
      <c r="AO28" s="874" t="n"/>
      <c r="AP28" s="874" t="n"/>
      <c r="AQ28" s="874" t="n"/>
      <c r="AR28" s="874" t="n"/>
      <c r="AS28" s="883" t="n"/>
      <c r="AT28" s="883" t="n"/>
      <c r="AU28" s="883" t="n"/>
      <c r="AV28" s="883" t="n"/>
      <c r="AW28" s="883" t="n"/>
      <c r="AX28" s="883" t="n"/>
      <c r="AY28" s="883" t="n"/>
      <c r="AZ28" s="883" t="n"/>
      <c r="BA28" s="883" t="n"/>
      <c r="BB28" s="883" t="n"/>
      <c r="BC28" s="883" t="n"/>
      <c r="BD28" s="883" t="n"/>
      <c r="BE28" s="883" t="n"/>
      <c r="BF28" s="883" t="n"/>
      <c r="BG28" s="883" t="n"/>
      <c r="BH28" s="883" t="n"/>
      <c r="BI28" s="883" t="n"/>
      <c r="BJ28" s="883" t="n"/>
      <c r="BK28" s="883" t="n"/>
      <c r="BL28" s="883" t="n"/>
      <c r="BM28" s="883" t="n"/>
      <c r="BN28" s="883" t="n"/>
      <c r="BO28" s="883" t="n"/>
      <c r="BP28" s="883" t="n"/>
      <c r="BQ28" s="883" t="n"/>
      <c r="BR28" s="883" t="n"/>
      <c r="BS28" s="883" t="n"/>
      <c r="BT28" s="883" t="n"/>
      <c r="BU28" s="883" t="n"/>
      <c r="BV28" s="883" t="n"/>
      <c r="BW28" s="883" t="n"/>
      <c r="BX28" s="883" t="n"/>
      <c r="BY28" s="883" t="n"/>
      <c r="BZ28" s="883" t="n"/>
      <c r="CA28" s="883" t="n"/>
      <c r="CB28" s="883" t="n"/>
      <c r="CC28" s="883" t="n"/>
      <c r="CD28" s="883" t="n"/>
      <c r="CE28" s="883" t="n"/>
      <c r="CF28" s="883" t="n"/>
      <c r="CG28" s="883" t="n"/>
      <c r="CH28" s="883" t="n"/>
      <c r="CI28" s="883" t="n"/>
      <c r="CJ28" s="883" t="n"/>
      <c r="CK28" s="883" t="n"/>
      <c r="CL28" s="883" t="n"/>
      <c r="CM28" s="883" t="n"/>
      <c r="CN28" s="883" t="n"/>
      <c r="CO28" s="883" t="n"/>
      <c r="CP28" s="883" t="n"/>
      <c r="CQ28" s="883" t="n"/>
      <c r="CR28" s="883" t="n"/>
      <c r="CS28" s="883" t="n"/>
      <c r="CT28" s="883" t="n"/>
      <c r="CU28" s="883" t="n"/>
      <c r="CV28" s="883" t="n"/>
      <c r="CW28" s="883" t="n"/>
      <c r="CX28" s="883" t="n"/>
      <c r="CY28" s="883" t="n"/>
      <c r="CZ28" s="883" t="n"/>
      <c r="DA28" s="883" t="n"/>
      <c r="DB28" s="883" t="n"/>
      <c r="DC28" s="883" t="n"/>
      <c r="DD28" s="883" t="n"/>
      <c r="DE28" s="883" t="n"/>
      <c r="DF28" s="883" t="n"/>
      <c r="DG28" s="883" t="n"/>
      <c r="DH28" s="883" t="n"/>
      <c r="DI28" s="883" t="n"/>
      <c r="DJ28" s="883" t="n"/>
      <c r="DK28" s="883" t="n"/>
      <c r="DL28" s="883" t="n"/>
      <c r="DM28" s="883" t="n"/>
      <c r="DN28" s="883" t="n"/>
      <c r="DO28" s="883" t="n"/>
      <c r="DP28" s="883" t="n"/>
      <c r="DQ28" s="883" t="n"/>
      <c r="DR28" s="883" t="n"/>
      <c r="DS28" s="883" t="n"/>
      <c r="DT28" s="883" t="n"/>
      <c r="DU28" s="883" t="n"/>
      <c r="DV28" s="883" t="n"/>
      <c r="DW28" s="883" t="n"/>
      <c r="DX28" s="883" t="n"/>
      <c r="DY28" s="883" t="n"/>
      <c r="DZ28" s="883" t="n"/>
      <c r="EA28" s="883" t="n"/>
      <c r="EB28" s="883" t="n"/>
      <c r="EC28" s="883" t="n"/>
      <c r="ED28" s="883" t="n"/>
      <c r="EE28" s="883" t="n"/>
      <c r="EF28" s="883" t="n"/>
      <c r="EG28" s="883" t="n"/>
      <c r="EH28" s="883" t="n"/>
      <c r="EI28" s="883" t="n"/>
      <c r="EJ28" s="883" t="n"/>
      <c r="EK28" s="883" t="n"/>
      <c r="EL28" s="883" t="n"/>
      <c r="EM28" s="883" t="n"/>
      <c r="EN28" s="883" t="n"/>
      <c r="EO28" s="883" t="n"/>
      <c r="EP28" s="883" t="n"/>
      <c r="EQ28" s="883" t="n"/>
      <c r="ER28" s="883" t="n"/>
      <c r="ES28" s="883" t="n"/>
      <c r="ET28" s="883" t="n"/>
      <c r="EU28" s="883" t="n"/>
      <c r="EV28" s="883" t="n"/>
      <c r="EW28" s="883" t="n"/>
      <c r="EX28" s="883" t="n"/>
      <c r="EY28" s="883" t="n"/>
      <c r="EZ28" s="883" t="n"/>
      <c r="FA28" s="883" t="n"/>
      <c r="FB28" s="883" t="n"/>
      <c r="FC28" s="883" t="n"/>
      <c r="FD28" s="883" t="n"/>
      <c r="FE28" s="883" t="n"/>
      <c r="FF28" s="883" t="n"/>
      <c r="FG28" s="883" t="n"/>
      <c r="FH28" s="883" t="n"/>
      <c r="FI28" s="883" t="n"/>
      <c r="FJ28" s="883" t="n"/>
      <c r="FK28" s="883" t="n"/>
      <c r="FL28" s="883" t="n"/>
      <c r="FM28" s="883" t="n"/>
      <c r="FN28" s="883" t="n"/>
      <c r="FO28" s="883" t="n"/>
      <c r="FP28" s="883" t="n"/>
      <c r="FQ28" s="883" t="n"/>
      <c r="FR28" s="883" t="n"/>
      <c r="FS28" s="883" t="n"/>
      <c r="FT28" s="883" t="n"/>
      <c r="FU28" s="883" t="n"/>
      <c r="FV28" s="883" t="n"/>
      <c r="FW28" s="883" t="n"/>
      <c r="FX28" s="883" t="n"/>
      <c r="FY28" s="883" t="n"/>
      <c r="FZ28" s="883" t="n"/>
      <c r="GA28" s="883" t="n"/>
    </row>
    <row r="29" customFormat="1" s="872">
      <c r="A29" s="180" t="n"/>
      <c r="B29" s="58" t="n"/>
      <c r="C29" s="55">
        <f>E29*D$5</f>
        <v/>
      </c>
      <c r="D29" s="145" t="inlineStr">
        <is>
          <t>Dale E. Goin</t>
        </is>
      </c>
      <c r="E29" s="55">
        <f>SUM(G29:HT29)</f>
        <v/>
      </c>
      <c r="F29" s="884" t="n"/>
      <c r="G29" s="874" t="n"/>
      <c r="H29" s="874" t="n"/>
      <c r="I29" s="874" t="n"/>
      <c r="J29" s="874" t="n"/>
      <c r="K29" s="874" t="n"/>
      <c r="L29" s="874" t="n"/>
      <c r="M29" s="874" t="n"/>
      <c r="N29" s="874" t="n"/>
      <c r="O29" s="876" t="n"/>
      <c r="P29" s="874" t="n"/>
      <c r="Q29" s="876" t="n"/>
      <c r="R29" s="887" t="inlineStr">
        <is>
          <t> </t>
        </is>
      </c>
      <c r="S29" s="887">
        <f>0.25/8</f>
        <v/>
      </c>
      <c r="T29" s="887">
        <f>-0.25/8</f>
        <v/>
      </c>
      <c r="U29" s="874" t="n"/>
      <c r="V29" s="874" t="n"/>
      <c r="W29" s="874" t="n"/>
      <c r="X29" s="874" t="n"/>
      <c r="Y29" s="874" t="n"/>
      <c r="Z29" s="876" t="n"/>
      <c r="AA29" s="876" t="n"/>
      <c r="AB29" s="876" t="n"/>
      <c r="AC29" s="876" t="n"/>
      <c r="AD29" s="876" t="n"/>
      <c r="AE29" s="25" t="n"/>
      <c r="AF29" s="876" t="n"/>
      <c r="AG29" s="874" t="n"/>
      <c r="AH29" s="876" t="n"/>
      <c r="AI29" s="874" t="n"/>
      <c r="AJ29" s="876" t="n"/>
      <c r="AK29" s="874" t="n"/>
      <c r="AL29" s="874" t="n"/>
      <c r="AM29" s="874" t="n"/>
      <c r="AN29" s="874" t="n"/>
      <c r="AO29" s="874" t="n"/>
      <c r="AP29" s="874" t="n"/>
      <c r="AQ29" s="874" t="n"/>
      <c r="AR29" s="874" t="n"/>
      <c r="AS29" s="883" t="n"/>
      <c r="AT29" s="883" t="n"/>
    </row>
    <row r="30" customFormat="1" s="872">
      <c r="A30" s="180" t="n"/>
      <c r="B30" s="58" t="n"/>
      <c r="C30" s="55">
        <f>E30*D$5</f>
        <v/>
      </c>
      <c r="D30" s="145" t="inlineStr">
        <is>
          <t>Daniel J. Goin</t>
        </is>
      </c>
      <c r="E30" s="55">
        <f>SUM(G30:HT30)</f>
        <v/>
      </c>
      <c r="F30" s="884" t="n"/>
      <c r="G30" s="874" t="n"/>
      <c r="H30" s="874" t="n"/>
      <c r="I30" s="874" t="n"/>
      <c r="J30" s="874" t="n"/>
      <c r="K30" s="874" t="n"/>
      <c r="L30" s="874" t="n"/>
      <c r="M30" s="874" t="n"/>
      <c r="N30" s="874" t="n"/>
      <c r="O30" s="876" t="n"/>
      <c r="P30" s="874" t="n"/>
      <c r="Q30" s="876" t="n"/>
      <c r="R30" s="887" t="inlineStr">
        <is>
          <t> </t>
        </is>
      </c>
      <c r="S30" s="887">
        <f>0.25/8</f>
        <v/>
      </c>
      <c r="T30" s="874" t="n"/>
      <c r="U30" s="887">
        <f>-0.25/8</f>
        <v/>
      </c>
      <c r="V30" s="874" t="n"/>
      <c r="W30" s="874" t="n"/>
      <c r="X30" s="874" t="n"/>
      <c r="Y30" s="874" t="n"/>
      <c r="Z30" s="876" t="n"/>
      <c r="AA30" s="876" t="n"/>
      <c r="AB30" s="876" t="n"/>
      <c r="AC30" s="876" t="n"/>
      <c r="AD30" s="876" t="n"/>
      <c r="AE30" s="173" t="n"/>
      <c r="AF30" s="876" t="n"/>
      <c r="AG30" s="874" t="n"/>
      <c r="AH30" s="876" t="n"/>
      <c r="AI30" s="874" t="n"/>
      <c r="AJ30" s="876" t="n"/>
      <c r="AK30" s="874" t="n"/>
      <c r="AL30" s="874" t="n"/>
      <c r="AM30" s="874" t="n"/>
      <c r="AN30" s="874" t="n"/>
      <c r="AO30" s="874" t="n"/>
      <c r="AP30" s="874" t="n"/>
      <c r="AQ30" s="874" t="n"/>
      <c r="AR30" s="874" t="n"/>
      <c r="AS30" s="883" t="n"/>
      <c r="AT30" s="883" t="n"/>
    </row>
    <row r="31" customFormat="1" s="872">
      <c r="A31" s="180" t="n"/>
      <c r="B31" s="58" t="n"/>
      <c r="C31" s="100">
        <f>E31*D$5</f>
        <v/>
      </c>
      <c r="D31" s="146" t="inlineStr">
        <is>
          <t>David Wayne Goin</t>
        </is>
      </c>
      <c r="E31" s="100">
        <f>SUM(G31:HT31)</f>
        <v/>
      </c>
      <c r="F31" s="884" t="n"/>
      <c r="G31" s="874" t="n"/>
      <c r="H31" s="874" t="n"/>
      <c r="I31" s="874" t="n"/>
      <c r="J31" s="874" t="n"/>
      <c r="K31" s="874" t="n"/>
      <c r="L31" s="874" t="n"/>
      <c r="M31" s="874" t="n"/>
      <c r="N31" s="874" t="n"/>
      <c r="O31" s="876" t="n"/>
      <c r="P31" s="874" t="n"/>
      <c r="Q31" s="876" t="n"/>
      <c r="R31" s="887" t="inlineStr">
        <is>
          <t> </t>
        </is>
      </c>
      <c r="S31" s="887">
        <f>0.25/8</f>
        <v/>
      </c>
      <c r="T31" s="874" t="n"/>
      <c r="U31" s="874" t="n"/>
      <c r="V31" s="887">
        <f>-0.25/8</f>
        <v/>
      </c>
      <c r="W31" s="874" t="n"/>
      <c r="X31" s="874" t="n"/>
      <c r="Y31" s="874" t="n"/>
      <c r="Z31" s="876" t="n"/>
      <c r="AA31" s="876" t="n"/>
      <c r="AB31" s="876" t="n"/>
      <c r="AC31" s="876" t="n"/>
      <c r="AD31" s="876" t="n"/>
      <c r="AE31" s="173" t="n"/>
      <c r="AF31" s="876" t="n"/>
      <c r="AG31" s="874" t="n"/>
      <c r="AH31" s="876" t="n"/>
      <c r="AI31" s="874" t="n"/>
      <c r="AJ31" s="876" t="n"/>
      <c r="AK31" s="874" t="n"/>
      <c r="AL31" s="874" t="n"/>
      <c r="AM31" s="874" t="n"/>
      <c r="AN31" s="874" t="n"/>
      <c r="AO31" s="874" t="n"/>
      <c r="AP31" s="874" t="n"/>
      <c r="AQ31" s="874" t="n"/>
      <c r="AR31" s="874" t="n"/>
      <c r="AS31" s="883" t="n"/>
      <c r="AT31" s="883" t="n"/>
    </row>
    <row r="32" customFormat="1" s="872">
      <c r="A32" s="180" t="n"/>
      <c r="B32" s="58" t="n"/>
      <c r="C32" s="55">
        <f>E32*D$5</f>
        <v/>
      </c>
      <c r="D32" s="145" t="inlineStr">
        <is>
          <t>Richard C. Goin</t>
        </is>
      </c>
      <c r="E32" s="55">
        <f>SUM(G32:HT32)</f>
        <v/>
      </c>
      <c r="F32" s="884" t="n"/>
      <c r="G32" s="874" t="n"/>
      <c r="H32" s="874" t="n"/>
      <c r="I32" s="874" t="n"/>
      <c r="J32" s="874" t="n"/>
      <c r="K32" s="874" t="n"/>
      <c r="L32" s="874" t="n"/>
      <c r="M32" s="874" t="n"/>
      <c r="N32" s="874" t="n"/>
      <c r="O32" s="874" t="n"/>
      <c r="P32" s="874" t="n"/>
      <c r="Q32" s="876" t="n"/>
      <c r="R32" s="874" t="n"/>
      <c r="S32" s="887">
        <f>0.25/8</f>
        <v/>
      </c>
      <c r="T32" s="874" t="n"/>
      <c r="U32" s="874" t="n"/>
      <c r="V32" s="874" t="n"/>
      <c r="W32" s="887">
        <f>-0.25/8</f>
        <v/>
      </c>
      <c r="X32" s="874" t="n"/>
      <c r="Y32" s="874" t="n"/>
      <c r="Z32" s="876" t="n"/>
      <c r="AA32" s="876" t="n"/>
      <c r="AB32" s="876" t="n"/>
      <c r="AC32" s="876" t="n"/>
      <c r="AD32" s="876" t="n"/>
      <c r="AE32" s="173" t="n"/>
      <c r="AF32" s="876" t="n"/>
      <c r="AG32" s="874" t="n"/>
      <c r="AH32" s="876" t="n"/>
      <c r="AI32" s="874" t="n"/>
      <c r="AJ32" s="876" t="n"/>
      <c r="AK32" s="874" t="n"/>
      <c r="AL32" s="874" t="n"/>
      <c r="AM32" s="874" t="n"/>
      <c r="AN32" s="874" t="n"/>
      <c r="AO32" s="874" t="n"/>
      <c r="AP32" s="874" t="n"/>
      <c r="AQ32" s="874" t="n"/>
      <c r="AR32" s="874" t="n"/>
      <c r="AS32" s="883" t="n"/>
      <c r="AT32" s="883" t="n"/>
    </row>
    <row r="33" customFormat="1" s="872">
      <c r="A33" s="180" t="n"/>
      <c r="B33" s="58" t="n"/>
      <c r="C33" s="100">
        <f>E33*D$5</f>
        <v/>
      </c>
      <c r="D33" s="145" t="inlineStr">
        <is>
          <t>Arrowhead Resources, Inc.</t>
        </is>
      </c>
      <c r="E33" s="100">
        <f>SUM(G33:HT33)</f>
        <v/>
      </c>
      <c r="F33" s="884" t="n"/>
      <c r="G33" s="874" t="n"/>
      <c r="H33" s="874" t="n"/>
      <c r="I33" s="874" t="n"/>
      <c r="J33" s="874" t="n"/>
      <c r="K33" s="874" t="n"/>
      <c r="L33" s="874" t="n"/>
      <c r="M33" s="874" t="n"/>
      <c r="N33" s="874" t="n"/>
      <c r="O33" s="874" t="n"/>
      <c r="P33" s="874" t="n"/>
      <c r="Q33" s="876" t="n"/>
      <c r="R33" s="874" t="n"/>
      <c r="S33" s="887" t="inlineStr">
        <is>
          <t> </t>
        </is>
      </c>
      <c r="T33" s="874" t="n"/>
      <c r="U33" s="874" t="n"/>
      <c r="V33" s="874" t="n"/>
      <c r="W33" s="874" t="n"/>
      <c r="X33" s="874" t="n">
        <v>0.25</v>
      </c>
      <c r="Y33" s="874" t="n">
        <v>-0.25</v>
      </c>
      <c r="Z33" s="876" t="n"/>
      <c r="AA33" s="876" t="n"/>
      <c r="AB33" s="876" t="n"/>
      <c r="AC33" s="876" t="n"/>
      <c r="AD33" s="876" t="n"/>
      <c r="AE33" s="876" t="n"/>
      <c r="AF33" s="876" t="n"/>
      <c r="AG33" s="874" t="n"/>
      <c r="AH33" s="876" t="n"/>
      <c r="AI33" s="874" t="n"/>
      <c r="AJ33" s="876" t="n"/>
      <c r="AK33" s="874" t="n"/>
      <c r="AL33" s="874" t="n"/>
      <c r="AM33" s="874" t="n"/>
      <c r="AN33" s="874" t="n"/>
      <c r="AO33" s="874" t="n"/>
      <c r="AP33" s="874" t="n"/>
      <c r="AQ33" s="874" t="n"/>
      <c r="AR33" s="874" t="n"/>
      <c r="AS33" s="883" t="n"/>
      <c r="AT33" s="883" t="n"/>
    </row>
    <row r="34" customFormat="1" s="872">
      <c r="A34" s="180" t="n"/>
      <c r="B34" s="58" t="n"/>
      <c r="C34" s="100">
        <f>E34*D$5</f>
        <v/>
      </c>
      <c r="D34" s="145" t="inlineStr">
        <is>
          <t>Cordillera Energy Partners III, LLC</t>
        </is>
      </c>
      <c r="E34" s="100">
        <f>SUM(G34:HT34)</f>
        <v/>
      </c>
      <c r="F34" s="884" t="n"/>
      <c r="G34" s="874" t="n"/>
      <c r="H34" s="874" t="n"/>
      <c r="I34" s="874" t="n"/>
      <c r="J34" s="874" t="n"/>
      <c r="K34" s="874" t="n"/>
      <c r="L34" s="874" t="n"/>
      <c r="M34" s="874" t="n"/>
      <c r="N34" s="874" t="n"/>
      <c r="O34" s="874" t="n"/>
      <c r="P34" s="874" t="n"/>
      <c r="Q34" s="876" t="n"/>
      <c r="R34" s="874" t="n"/>
      <c r="S34" s="887" t="inlineStr">
        <is>
          <t> </t>
        </is>
      </c>
      <c r="T34" s="874" t="n"/>
      <c r="U34" s="874" t="n"/>
      <c r="V34" s="874" t="n"/>
      <c r="W34" s="874" t="n"/>
      <c r="X34" s="874" t="n"/>
      <c r="Y34" s="874" t="n">
        <v>0.25</v>
      </c>
      <c r="Z34" s="874" t="n">
        <v>-0.25</v>
      </c>
      <c r="AA34" s="876" t="n"/>
      <c r="AB34" s="876" t="n"/>
      <c r="AC34" s="876" t="n"/>
      <c r="AD34" s="876" t="n"/>
      <c r="AE34" s="876" t="n"/>
      <c r="AF34" s="876" t="n"/>
      <c r="AG34" s="874" t="n"/>
      <c r="AH34" s="876" t="n"/>
      <c r="AI34" s="874" t="n"/>
      <c r="AJ34" s="876" t="n"/>
      <c r="AK34" s="874" t="n"/>
      <c r="AL34" s="874" t="n"/>
      <c r="AM34" s="874" t="n"/>
      <c r="AN34" s="874" t="n"/>
      <c r="AO34" s="874" t="n"/>
      <c r="AP34" s="874" t="n"/>
      <c r="AQ34" s="874" t="n"/>
      <c r="AR34" s="874" t="n"/>
      <c r="AS34" s="883" t="n"/>
      <c r="AT34" s="883" t="n"/>
    </row>
    <row r="35" customFormat="1" s="872">
      <c r="A35" s="180" t="n"/>
      <c r="B35" s="58" t="n"/>
      <c r="C35" s="100">
        <f>E35*D$5</f>
        <v/>
      </c>
      <c r="D35" s="145" t="inlineStr">
        <is>
          <t>Apache Corporation</t>
        </is>
      </c>
      <c r="E35" s="100">
        <f>SUM(G35:HY35)</f>
        <v/>
      </c>
      <c r="F35" s="884" t="n"/>
      <c r="G35" s="874" t="n"/>
      <c r="H35" s="874" t="n"/>
      <c r="I35" s="875" t="n"/>
      <c r="J35" s="874" t="n"/>
      <c r="K35" s="875" t="n"/>
      <c r="L35" s="875" t="n"/>
      <c r="M35" s="876" t="n"/>
      <c r="N35" s="876" t="n"/>
      <c r="O35" s="876" t="n"/>
      <c r="P35" s="876" t="n"/>
      <c r="Q35" s="876" t="n"/>
      <c r="R35" s="876" t="n"/>
      <c r="S35" s="876" t="n"/>
      <c r="T35" s="876" t="n"/>
      <c r="U35" s="876" t="n"/>
      <c r="V35" s="876" t="n"/>
      <c r="W35" s="876" t="n"/>
      <c r="X35" s="876" t="n"/>
      <c r="Y35" s="876" t="n"/>
      <c r="Z35" s="874" t="n">
        <v>0.25</v>
      </c>
      <c r="AA35" s="876" t="n"/>
      <c r="AB35" s="876" t="n"/>
      <c r="AC35" s="876" t="n"/>
      <c r="AD35" s="876" t="n"/>
      <c r="AE35" s="876" t="n"/>
      <c r="AF35" s="876" t="n"/>
      <c r="AG35" s="876" t="n"/>
      <c r="AH35" s="874" t="n">
        <v>-0.25</v>
      </c>
      <c r="AI35" s="876" t="n"/>
      <c r="AJ35" s="876" t="n"/>
      <c r="AK35" s="876" t="n"/>
      <c r="AL35" s="876" t="n"/>
      <c r="AM35" s="876" t="n"/>
      <c r="AN35" s="876" t="n"/>
      <c r="AO35" s="876" t="n"/>
      <c r="AP35" s="876" t="n"/>
      <c r="AQ35" s="876" t="n"/>
      <c r="AR35" s="876" t="n"/>
      <c r="AS35" s="878" t="n"/>
      <c r="AT35" s="878" t="inlineStr">
        <is>
          <t> </t>
        </is>
      </c>
      <c r="AU35" s="878" t="inlineStr">
        <is>
          <t> </t>
        </is>
      </c>
      <c r="AV35" s="878" t="n"/>
      <c r="AW35" s="878" t="n"/>
      <c r="AX35" s="878" t="n"/>
      <c r="AY35" s="878" t="n"/>
      <c r="AZ35" s="878" t="n"/>
      <c r="BA35" s="878" t="n"/>
      <c r="BB35" s="878" t="n"/>
      <c r="BC35" s="878" t="n"/>
      <c r="BD35" s="878" t="n"/>
      <c r="BE35" s="878" t="n"/>
      <c r="BF35" s="878" t="n"/>
      <c r="BG35" s="878" t="n"/>
      <c r="BH35" s="878" t="n"/>
      <c r="BI35" s="878" t="n"/>
      <c r="BJ35" s="878" t="n"/>
      <c r="BK35" s="878" t="n"/>
      <c r="BL35" s="878" t="n"/>
      <c r="BM35" s="878" t="n"/>
      <c r="BN35" s="878" t="n"/>
      <c r="BO35" s="878" t="n"/>
      <c r="BP35" s="878" t="n"/>
      <c r="BQ35" s="878" t="n"/>
      <c r="BR35" s="878" t="n"/>
      <c r="BS35" s="878" t="n"/>
      <c r="BT35" s="878" t="n"/>
      <c r="BU35" s="878" t="n"/>
      <c r="BV35" s="878" t="n"/>
      <c r="BW35" s="878" t="n"/>
      <c r="BX35" s="878" t="n"/>
      <c r="BY35" s="878" t="n"/>
      <c r="BZ35" s="878" t="n"/>
      <c r="CA35" s="878" t="n"/>
      <c r="CB35" s="878" t="n"/>
      <c r="CC35" s="878" t="n"/>
      <c r="CD35" s="878" t="n"/>
      <c r="CE35" s="878" t="n"/>
      <c r="CF35" s="878" t="n"/>
      <c r="CG35" s="878" t="n"/>
      <c r="CH35" s="878" t="n"/>
      <c r="CI35" s="878" t="n"/>
      <c r="CJ35" s="878" t="n"/>
      <c r="CK35" s="878" t="n"/>
      <c r="CL35" s="878" t="n"/>
      <c r="CM35" s="878" t="n"/>
      <c r="CN35" s="878" t="n"/>
      <c r="CO35" s="878" t="n"/>
      <c r="CP35" s="878" t="n"/>
      <c r="CQ35" s="878" t="n"/>
      <c r="CR35" s="878" t="n"/>
      <c r="CS35" s="878" t="n"/>
      <c r="CT35" s="878" t="n"/>
      <c r="CU35" s="878" t="n"/>
      <c r="CV35" s="878" t="n"/>
      <c r="CW35" s="878" t="n"/>
      <c r="CX35" s="878" t="n"/>
      <c r="CY35" s="878" t="n"/>
      <c r="CZ35" s="878" t="n"/>
      <c r="DA35" s="878" t="n"/>
      <c r="DB35" s="878" t="n"/>
      <c r="DC35" s="878" t="n"/>
      <c r="DD35" s="878" t="n"/>
      <c r="DE35" s="878" t="n"/>
      <c r="DF35" s="878" t="n"/>
      <c r="DG35" s="878" t="n"/>
      <c r="DH35" s="878" t="n"/>
      <c r="DI35" s="878" t="n"/>
      <c r="DJ35" s="878" t="n"/>
      <c r="DK35" s="878" t="n"/>
      <c r="DL35" s="878" t="n"/>
      <c r="DM35" s="878" t="n"/>
      <c r="DN35" s="878" t="n"/>
      <c r="DO35" s="878" t="n"/>
      <c r="DP35" s="878" t="n"/>
      <c r="DQ35" s="878" t="n"/>
      <c r="DR35" s="878" t="n"/>
      <c r="DS35" s="878" t="n"/>
      <c r="DT35" s="878" t="n"/>
      <c r="DU35" s="878" t="n"/>
      <c r="DV35" s="878" t="n"/>
      <c r="DW35" s="878" t="n"/>
      <c r="DX35" s="878" t="n"/>
      <c r="DY35" s="878" t="n"/>
      <c r="DZ35" s="878" t="n"/>
      <c r="EA35" s="878" t="n"/>
      <c r="EB35" s="878" t="n"/>
      <c r="EC35" s="878" t="n"/>
      <c r="ED35" s="878" t="n"/>
      <c r="EE35" s="878" t="n"/>
      <c r="EF35" s="878" t="n"/>
      <c r="EG35" s="878" t="n"/>
      <c r="EH35" s="878" t="n"/>
      <c r="EI35" s="878" t="n"/>
      <c r="EJ35" s="878" t="n"/>
      <c r="EK35" s="878" t="n"/>
      <c r="EL35" s="878" t="n"/>
      <c r="EM35" s="878" t="n"/>
      <c r="EN35" s="878" t="n"/>
      <c r="EO35" s="878" t="n"/>
      <c r="EP35" s="878" t="n"/>
      <c r="EQ35" s="878" t="n"/>
      <c r="ER35" s="878" t="n"/>
      <c r="ES35" s="878" t="n"/>
      <c r="ET35" s="878" t="n"/>
      <c r="EU35" s="878" t="n"/>
      <c r="EV35" s="878" t="n"/>
      <c r="EW35" s="878" t="n"/>
      <c r="EX35" s="878" t="n"/>
      <c r="EY35" s="878" t="n"/>
      <c r="EZ35" s="878" t="n"/>
      <c r="FA35" s="878" t="n"/>
      <c r="FB35" s="878" t="n"/>
      <c r="FC35" s="878" t="n"/>
      <c r="FD35" s="878" t="n"/>
      <c r="FE35" s="878" t="n"/>
      <c r="FF35" s="878" t="n"/>
      <c r="FG35" s="878" t="n"/>
      <c r="FH35" s="878" t="n"/>
      <c r="FI35" s="878" t="n"/>
      <c r="FJ35" s="878" t="n"/>
      <c r="FK35" s="878" t="n"/>
      <c r="FL35" s="878" t="n"/>
      <c r="FM35" s="878" t="n"/>
      <c r="FN35" s="878" t="n"/>
      <c r="FO35" s="878" t="n"/>
      <c r="FP35" s="878" t="n"/>
      <c r="FQ35" s="878" t="n"/>
      <c r="FR35" s="878" t="n"/>
      <c r="FS35" s="878" t="n"/>
      <c r="FT35" s="878" t="n"/>
      <c r="FU35" s="878" t="n"/>
      <c r="FV35" s="878" t="n"/>
      <c r="FW35" s="878" t="n"/>
      <c r="FX35" s="878" t="n"/>
      <c r="FY35" s="878" t="n"/>
      <c r="FZ35" s="878" t="n"/>
      <c r="GA35" s="878" t="n"/>
      <c r="GB35" s="878" t="n"/>
      <c r="GC35" s="878" t="n"/>
      <c r="GD35" s="878" t="n"/>
      <c r="GE35" s="878" t="n"/>
      <c r="GF35" s="878" t="n"/>
    </row>
    <row r="36" customFormat="1" s="872">
      <c r="A36" s="180" t="n"/>
      <c r="B36" s="58" t="n">
        <v>16</v>
      </c>
      <c r="C36" s="100">
        <f>E36*D$5</f>
        <v/>
      </c>
      <c r="D36" s="24" t="inlineStr">
        <is>
          <t>Mountain Front Resources, LLC</t>
        </is>
      </c>
      <c r="E36" s="100">
        <f>SUM(G36:HT36)</f>
        <v/>
      </c>
      <c r="F36" s="884" t="n"/>
      <c r="G36" s="874" t="n"/>
      <c r="H36" s="874" t="n"/>
      <c r="I36" s="874" t="n"/>
      <c r="J36" s="874" t="n"/>
      <c r="K36" s="874" t="n"/>
      <c r="L36" s="874" t="n"/>
      <c r="M36" s="874" t="n"/>
      <c r="N36" s="874" t="n"/>
      <c r="O36" s="874" t="n"/>
      <c r="P36" s="874" t="n"/>
      <c r="Q36" s="876" t="n"/>
      <c r="R36" s="874" t="n"/>
      <c r="S36" s="887" t="n"/>
      <c r="T36" s="874" t="n"/>
      <c r="U36" s="874" t="n"/>
      <c r="V36" s="874" t="n"/>
      <c r="W36" s="874" t="n"/>
      <c r="X36" s="874" t="n"/>
      <c r="Y36" s="874" t="n"/>
      <c r="Z36" s="876" t="n"/>
      <c r="AA36" s="876" t="n">
        <v>0.125</v>
      </c>
      <c r="AB36" s="877">
        <f>-34/480</f>
        <v/>
      </c>
      <c r="AC36" s="876" t="n"/>
      <c r="AD36" s="876" t="n"/>
      <c r="AE36" s="876" t="n"/>
      <c r="AF36" s="876" t="n"/>
      <c r="AG36" s="874" t="n"/>
      <c r="AH36" s="876" t="n"/>
      <c r="AI36" s="874" t="n"/>
      <c r="AJ36" s="877">
        <f>-10/480</f>
        <v/>
      </c>
      <c r="AK36" s="874" t="n"/>
      <c r="AL36" s="874" t="n"/>
      <c r="AM36" s="874" t="n"/>
      <c r="AN36" s="874" t="n"/>
      <c r="AO36" s="874" t="n"/>
      <c r="AP36" s="874" t="n"/>
      <c r="AQ36" s="874" t="n"/>
      <c r="AR36" s="874" t="n"/>
      <c r="AS36" s="883" t="n"/>
      <c r="AT36" s="883" t="n"/>
    </row>
    <row r="37" customFormat="1" s="872">
      <c r="A37" s="180" t="n"/>
      <c r="B37" s="58" t="n"/>
      <c r="C37" s="55">
        <f>E37*D$5</f>
        <v/>
      </c>
      <c r="D37" s="145" t="inlineStr">
        <is>
          <t>Piedra Minerals, LLC</t>
        </is>
      </c>
      <c r="E37" s="55">
        <f>SUM(G37:HH37)</f>
        <v/>
      </c>
      <c r="F37" s="884" t="n"/>
      <c r="G37" s="874" t="n"/>
      <c r="H37" s="875" t="n"/>
      <c r="I37" s="875" t="n"/>
      <c r="J37" s="875" t="n"/>
      <c r="K37" s="875" t="n"/>
      <c r="L37" s="875" t="n"/>
      <c r="M37" s="876" t="n"/>
      <c r="N37" s="876" t="n"/>
      <c r="O37" s="876" t="n"/>
      <c r="P37" s="876" t="n"/>
      <c r="Q37" s="876" t="n"/>
      <c r="R37" s="876" t="n"/>
      <c r="S37" s="876" t="n"/>
      <c r="T37" s="876" t="n"/>
      <c r="U37" s="876" t="n"/>
      <c r="V37" s="876" t="n"/>
      <c r="W37" s="876" t="n"/>
      <c r="X37" s="876" t="n"/>
      <c r="Y37" s="876" t="n"/>
      <c r="Z37" s="876" t="n"/>
      <c r="AA37" s="876" t="n"/>
      <c r="AB37" s="877">
        <f>34/480</f>
        <v/>
      </c>
      <c r="AC37" s="877">
        <f>-25/480</f>
        <v/>
      </c>
      <c r="AD37" s="877">
        <f>-4.5/480</f>
        <v/>
      </c>
      <c r="AE37" s="876" t="n">
        <v>-0.009375</v>
      </c>
      <c r="AF37" s="876" t="n"/>
      <c r="AG37" s="876" t="n"/>
      <c r="AH37" s="876" t="n"/>
      <c r="AI37" s="876" t="n"/>
      <c r="AJ37" s="876" t="n"/>
      <c r="AK37" s="876" t="n"/>
      <c r="AL37" s="876" t="n"/>
      <c r="AM37" s="876" t="n"/>
      <c r="AN37" s="876" t="n"/>
      <c r="AO37" s="876" t="n"/>
      <c r="AP37" s="876" t="n"/>
      <c r="AQ37" s="876" t="n"/>
      <c r="AR37" s="876" t="n"/>
      <c r="AS37" s="878" t="n"/>
      <c r="AT37" s="878" t="n"/>
      <c r="AU37" s="878" t="n"/>
      <c r="AV37" s="878" t="n"/>
      <c r="AW37" s="878" t="n"/>
      <c r="AX37" s="878" t="n"/>
      <c r="AY37" s="878" t="n"/>
      <c r="AZ37" s="878" t="n"/>
      <c r="BA37" s="878" t="n"/>
      <c r="BB37" s="878" t="n"/>
      <c r="BC37" s="878" t="n"/>
      <c r="BD37" s="878" t="n"/>
      <c r="BE37" s="878" t="n"/>
      <c r="BF37" s="878" t="n"/>
      <c r="BG37" s="878" t="n"/>
      <c r="BH37" s="878" t="n"/>
      <c r="BI37" s="878" t="n"/>
      <c r="BJ37" s="878" t="n"/>
      <c r="BK37" s="878" t="n"/>
      <c r="BL37" s="878" t="n"/>
      <c r="BM37" s="878" t="n"/>
      <c r="BN37" s="878" t="n"/>
      <c r="BO37" s="878" t="n"/>
      <c r="BP37" s="878" t="n"/>
      <c r="BQ37" s="878" t="n"/>
      <c r="BR37" s="878" t="n"/>
      <c r="BS37" s="878" t="n"/>
      <c r="BT37" s="878" t="n"/>
      <c r="BU37" s="878" t="n"/>
      <c r="BV37" s="878" t="n"/>
      <c r="BW37" s="878" t="n"/>
      <c r="BX37" s="878" t="n"/>
      <c r="BY37" s="878" t="n"/>
      <c r="BZ37" s="878" t="n"/>
      <c r="CA37" s="878" t="n"/>
      <c r="CB37" s="878" t="n"/>
      <c r="CC37" s="878" t="n"/>
      <c r="CD37" s="878" t="n"/>
      <c r="CE37" s="878" t="n"/>
      <c r="CF37" s="878" t="n"/>
      <c r="CG37" s="878" t="n"/>
      <c r="CH37" s="878" t="n"/>
      <c r="CI37" s="878" t="n"/>
      <c r="CJ37" s="878" t="n"/>
      <c r="CK37" s="878" t="n"/>
      <c r="CL37" s="878" t="n"/>
      <c r="CM37" s="878" t="n"/>
      <c r="CN37" s="878" t="n"/>
      <c r="CO37" s="878" t="n"/>
      <c r="CP37" s="878" t="n"/>
      <c r="CQ37" s="878" t="n"/>
      <c r="CR37" s="878" t="n"/>
      <c r="CS37" s="878" t="n"/>
      <c r="CT37" s="878" t="n"/>
      <c r="CU37" s="878" t="n"/>
      <c r="CV37" s="878" t="n"/>
      <c r="CW37" s="878" t="n"/>
      <c r="CX37" s="878" t="n"/>
      <c r="CY37" s="878" t="n"/>
      <c r="CZ37" s="878" t="n"/>
      <c r="DA37" s="878" t="n"/>
      <c r="DB37" s="878" t="n"/>
      <c r="DC37" s="878" t="n"/>
      <c r="DD37" s="878" t="n"/>
      <c r="DE37" s="878" t="n"/>
      <c r="DF37" s="878" t="n"/>
      <c r="DG37" s="878" t="n"/>
      <c r="DH37" s="878" t="n"/>
      <c r="DI37" s="878" t="n"/>
      <c r="DJ37" s="878" t="n"/>
      <c r="DK37" s="878" t="n"/>
      <c r="DL37" s="878" t="n"/>
      <c r="DM37" s="878" t="n"/>
      <c r="DN37" s="878" t="n"/>
      <c r="DO37" s="878" t="n"/>
      <c r="DP37" s="878" t="n"/>
      <c r="DQ37" s="878" t="n"/>
      <c r="DR37" s="878" t="n"/>
      <c r="DS37" s="878" t="n"/>
      <c r="DT37" s="878" t="n"/>
      <c r="DU37" s="878" t="n"/>
      <c r="DV37" s="878" t="n"/>
      <c r="DW37" s="878" t="n"/>
      <c r="DX37" s="878" t="n"/>
      <c r="DY37" s="878" t="n"/>
      <c r="DZ37" s="878" t="n"/>
      <c r="EA37" s="878" t="n"/>
      <c r="EB37" s="878" t="n"/>
      <c r="EC37" s="878" t="n"/>
      <c r="ED37" s="878" t="n"/>
      <c r="EE37" s="878" t="n"/>
      <c r="EF37" s="878" t="n"/>
      <c r="EG37" s="878" t="n"/>
      <c r="EH37" s="878" t="n"/>
      <c r="EI37" s="878" t="n"/>
      <c r="EJ37" s="878" t="n"/>
      <c r="EK37" s="878" t="n"/>
      <c r="EL37" s="878" t="n"/>
      <c r="EM37" s="878" t="n"/>
      <c r="EN37" s="878" t="n"/>
      <c r="EO37" s="878" t="n"/>
      <c r="EP37" s="878" t="n"/>
      <c r="EQ37" s="878" t="n"/>
      <c r="ER37" s="878" t="n"/>
      <c r="ES37" s="878" t="n"/>
      <c r="ET37" s="878" t="n"/>
      <c r="EU37" s="878" t="n"/>
      <c r="EV37" s="878" t="n"/>
      <c r="EW37" s="878" t="n"/>
      <c r="EX37" s="878" t="n"/>
      <c r="EY37" s="878" t="n"/>
      <c r="EZ37" s="878" t="n"/>
      <c r="FA37" s="878" t="n"/>
      <c r="FB37" s="878" t="n"/>
      <c r="FC37" s="878" t="n"/>
      <c r="FD37" s="878" t="n"/>
      <c r="FE37" s="878" t="n"/>
      <c r="FF37" s="878" t="n"/>
      <c r="FG37" s="878" t="n"/>
      <c r="FH37" s="878" t="n"/>
      <c r="FI37" s="878" t="n"/>
      <c r="FJ37" s="878" t="n"/>
      <c r="FK37" s="878" t="n"/>
      <c r="FL37" s="878" t="n"/>
      <c r="FM37" s="878" t="n"/>
      <c r="FN37" s="878" t="n"/>
      <c r="FO37" s="878" t="n"/>
    </row>
    <row r="38" customFormat="1" s="872">
      <c r="A38" s="180" t="n"/>
      <c r="B38" s="58" t="n"/>
      <c r="C38" s="100">
        <f>E38*D$5</f>
        <v/>
      </c>
      <c r="D38" s="145" t="inlineStr">
        <is>
          <t>EAW Energy Partners Fund II, LP</t>
        </is>
      </c>
      <c r="E38" s="100">
        <f>SUM(G38:HH38)</f>
        <v/>
      </c>
      <c r="F38" s="884" t="n"/>
      <c r="G38" s="874" t="n"/>
      <c r="H38" s="875" t="n"/>
      <c r="I38" s="875" t="n"/>
      <c r="J38" s="875" t="n"/>
      <c r="K38" s="875" t="n"/>
      <c r="L38" s="875" t="n"/>
      <c r="M38" s="876" t="n"/>
      <c r="N38" s="876" t="n"/>
      <c r="O38" s="876" t="n"/>
      <c r="P38" s="876" t="n"/>
      <c r="Q38" s="876" t="n"/>
      <c r="R38" s="876" t="n"/>
      <c r="S38" s="876" t="n"/>
      <c r="T38" s="876" t="n"/>
      <c r="U38" s="876" t="n"/>
      <c r="V38" s="876" t="n"/>
      <c r="W38" s="876" t="n"/>
      <c r="X38" s="876" t="n"/>
      <c r="Y38" s="876" t="n"/>
      <c r="Z38" s="876" t="n"/>
      <c r="AA38" s="876" t="n"/>
      <c r="AB38" s="876" t="n"/>
      <c r="AC38" s="877">
        <f>25/480</f>
        <v/>
      </c>
      <c r="AD38" s="876" t="n"/>
      <c r="AE38" s="876" t="n"/>
      <c r="AF38" s="877">
        <f>-25/480</f>
        <v/>
      </c>
      <c r="AG38" s="876" t="n"/>
      <c r="AH38" s="876" t="n"/>
      <c r="AI38" s="876" t="n"/>
      <c r="AJ38" s="876" t="n"/>
      <c r="AK38" s="876" t="n"/>
      <c r="AL38" s="876" t="n"/>
      <c r="AM38" s="876" t="n"/>
      <c r="AN38" s="876" t="n"/>
      <c r="AO38" s="876" t="n"/>
      <c r="AP38" s="876" t="n"/>
      <c r="AQ38" s="876" t="n"/>
      <c r="AR38" s="876" t="n"/>
      <c r="AS38" s="878" t="n"/>
      <c r="AT38" s="878" t="n"/>
      <c r="AU38" s="878" t="n"/>
      <c r="AV38" s="878" t="n"/>
      <c r="AW38" s="878" t="n"/>
      <c r="AX38" s="878" t="n"/>
      <c r="AY38" s="878" t="n"/>
      <c r="AZ38" s="878" t="n"/>
      <c r="BA38" s="878" t="n"/>
      <c r="BB38" s="878" t="n"/>
      <c r="BC38" s="878" t="n"/>
      <c r="BD38" s="878" t="n"/>
      <c r="BE38" s="878" t="n"/>
      <c r="BF38" s="878" t="n"/>
      <c r="BG38" s="878" t="n"/>
      <c r="BH38" s="878" t="n"/>
      <c r="BI38" s="878" t="n"/>
      <c r="BJ38" s="878" t="n"/>
      <c r="BK38" s="878" t="n"/>
      <c r="BL38" s="878" t="n"/>
      <c r="BM38" s="878" t="n"/>
      <c r="BN38" s="878" t="n"/>
      <c r="BO38" s="878" t="n"/>
      <c r="BP38" s="878" t="n"/>
      <c r="BQ38" s="878" t="n"/>
      <c r="BR38" s="878" t="n"/>
      <c r="BS38" s="878" t="n"/>
      <c r="BT38" s="878" t="n"/>
      <c r="BU38" s="878" t="n"/>
      <c r="BV38" s="878" t="n"/>
      <c r="BW38" s="878" t="n"/>
      <c r="BX38" s="878" t="n"/>
      <c r="BY38" s="878" t="n"/>
      <c r="BZ38" s="878" t="n"/>
      <c r="CA38" s="878" t="n"/>
      <c r="CB38" s="878" t="n"/>
      <c r="CC38" s="878" t="n"/>
      <c r="CD38" s="878" t="n"/>
      <c r="CE38" s="878" t="n"/>
      <c r="CF38" s="878" t="n"/>
      <c r="CG38" s="878" t="n"/>
      <c r="CH38" s="878" t="n"/>
      <c r="CI38" s="878" t="n"/>
      <c r="CJ38" s="878" t="n"/>
      <c r="CK38" s="878" t="n"/>
      <c r="CL38" s="878" t="n"/>
      <c r="CM38" s="878" t="n"/>
      <c r="CN38" s="878" t="n"/>
      <c r="CO38" s="878" t="n"/>
      <c r="CP38" s="878" t="n"/>
      <c r="CQ38" s="878" t="n"/>
      <c r="CR38" s="878" t="n"/>
      <c r="CS38" s="878" t="n"/>
      <c r="CT38" s="878" t="n"/>
      <c r="CU38" s="878" t="n"/>
      <c r="CV38" s="878" t="n"/>
      <c r="CW38" s="878" t="n"/>
      <c r="CX38" s="878" t="n"/>
      <c r="CY38" s="878" t="n"/>
      <c r="CZ38" s="878" t="n"/>
      <c r="DA38" s="878" t="n"/>
      <c r="DB38" s="878" t="n"/>
      <c r="DC38" s="878" t="n"/>
      <c r="DD38" s="878" t="n"/>
      <c r="DE38" s="878" t="n"/>
      <c r="DF38" s="878" t="n"/>
      <c r="DG38" s="878" t="n"/>
      <c r="DH38" s="878" t="n"/>
      <c r="DI38" s="878" t="n"/>
      <c r="DJ38" s="878" t="n"/>
      <c r="DK38" s="878" t="n"/>
      <c r="DL38" s="878" t="n"/>
      <c r="DM38" s="878" t="n"/>
      <c r="DN38" s="878" t="n"/>
      <c r="DO38" s="878" t="n"/>
      <c r="DP38" s="878" t="n"/>
      <c r="DQ38" s="878" t="n"/>
      <c r="DR38" s="878" t="n"/>
      <c r="DS38" s="878" t="n"/>
      <c r="DT38" s="878" t="n"/>
      <c r="DU38" s="878" t="n"/>
      <c r="DV38" s="878" t="n"/>
      <c r="DW38" s="878" t="n"/>
      <c r="DX38" s="878" t="n"/>
      <c r="DY38" s="878" t="n"/>
      <c r="DZ38" s="878" t="n"/>
      <c r="EA38" s="878" t="n"/>
      <c r="EB38" s="878" t="n"/>
      <c r="EC38" s="878" t="n"/>
      <c r="ED38" s="878" t="n"/>
      <c r="EE38" s="878" t="n"/>
      <c r="EF38" s="878" t="n"/>
      <c r="EG38" s="878" t="n"/>
      <c r="EH38" s="878" t="n"/>
      <c r="EI38" s="878" t="n"/>
      <c r="EJ38" s="878" t="n"/>
      <c r="EK38" s="878" t="n"/>
      <c r="EL38" s="878" t="n"/>
      <c r="EM38" s="878" t="n"/>
      <c r="EN38" s="878" t="n"/>
      <c r="EO38" s="878" t="n"/>
      <c r="EP38" s="878" t="n"/>
      <c r="EQ38" s="878" t="n"/>
      <c r="ER38" s="878" t="n"/>
      <c r="ES38" s="878" t="n"/>
      <c r="ET38" s="878" t="n"/>
      <c r="EU38" s="878" t="n"/>
      <c r="EV38" s="878" t="n"/>
      <c r="EW38" s="878" t="n"/>
      <c r="EX38" s="878" t="n"/>
      <c r="EY38" s="878" t="n"/>
      <c r="EZ38" s="878" t="n"/>
      <c r="FA38" s="878" t="n"/>
      <c r="FB38" s="878" t="n"/>
      <c r="FC38" s="878" t="n"/>
      <c r="FD38" s="878" t="n"/>
      <c r="FE38" s="878" t="n"/>
      <c r="FF38" s="878" t="n"/>
      <c r="FG38" s="878" t="n"/>
      <c r="FH38" s="878" t="n"/>
      <c r="FI38" s="878" t="n"/>
      <c r="FJ38" s="878" t="n"/>
      <c r="FK38" s="878" t="n"/>
      <c r="FL38" s="878" t="n"/>
      <c r="FM38" s="878" t="n"/>
      <c r="FN38" s="878" t="n"/>
      <c r="FO38" s="878" t="n"/>
    </row>
    <row r="39" customFormat="1" s="872">
      <c r="A39" s="180" t="n"/>
      <c r="B39" s="58" t="n">
        <v>13</v>
      </c>
      <c r="C39" s="55">
        <f>E39*D$5</f>
        <v/>
      </c>
      <c r="D39" s="24" t="inlineStr">
        <is>
          <t>Dynasty Oil and Gas, LLC</t>
        </is>
      </c>
      <c r="E39" s="55">
        <f>SUM(G39:HH39)</f>
        <v/>
      </c>
      <c r="F39" s="884" t="n"/>
      <c r="G39" s="874" t="n"/>
      <c r="H39" s="875" t="n"/>
      <c r="I39" s="875" t="n"/>
      <c r="J39" s="875" t="n"/>
      <c r="K39" s="875" t="n"/>
      <c r="L39" s="875" t="n"/>
      <c r="M39" s="876" t="n"/>
      <c r="N39" s="876" t="n"/>
      <c r="O39" s="876" t="n"/>
      <c r="P39" s="876" t="n"/>
      <c r="Q39" s="876" t="n"/>
      <c r="R39" s="876" t="n"/>
      <c r="S39" s="876" t="n"/>
      <c r="T39" s="876" t="n"/>
      <c r="U39" s="876" t="n"/>
      <c r="V39" s="876" t="n"/>
      <c r="W39" s="876" t="n"/>
      <c r="X39" s="876" t="n"/>
      <c r="Y39" s="876" t="n"/>
      <c r="Z39" s="876" t="n"/>
      <c r="AA39" s="876" t="n"/>
      <c r="AB39" s="876" t="n"/>
      <c r="AC39" s="876" t="n"/>
      <c r="AD39" s="877">
        <f>4.5/480</f>
        <v/>
      </c>
      <c r="AE39" s="877">
        <f>0.009375/2</f>
        <v/>
      </c>
      <c r="AF39" s="876" t="n"/>
      <c r="AG39" s="876" t="n"/>
      <c r="AH39" s="876" t="n"/>
      <c r="AI39" s="876" t="n"/>
      <c r="AJ39" s="876" t="n"/>
      <c r="AK39" s="876" t="n"/>
      <c r="AL39" s="876" t="n"/>
      <c r="AM39" s="876" t="n"/>
      <c r="AN39" s="876" t="n"/>
      <c r="AO39" s="876" t="n"/>
      <c r="AP39" s="876" t="n"/>
      <c r="AQ39" s="876" t="n"/>
      <c r="AR39" s="876" t="n"/>
      <c r="AS39" s="878" t="n"/>
      <c r="AT39" s="878" t="n"/>
      <c r="AU39" s="878" t="n"/>
      <c r="AV39" s="878" t="n"/>
      <c r="AW39" s="878" t="n"/>
      <c r="AX39" s="878" t="n"/>
      <c r="AY39" s="878" t="n"/>
      <c r="AZ39" s="878" t="n"/>
      <c r="BA39" s="878" t="n"/>
      <c r="BB39" s="878" t="n"/>
      <c r="BC39" s="878" t="n"/>
      <c r="BD39" s="878" t="n"/>
      <c r="BE39" s="878" t="n"/>
      <c r="BF39" s="878" t="n"/>
      <c r="BG39" s="878" t="n"/>
      <c r="BH39" s="878" t="n"/>
      <c r="BI39" s="878" t="n"/>
      <c r="BJ39" s="878" t="n"/>
      <c r="BK39" s="878" t="n"/>
      <c r="BL39" s="878" t="n"/>
      <c r="BM39" s="878" t="n"/>
      <c r="BN39" s="878" t="n"/>
      <c r="BO39" s="878" t="n"/>
      <c r="BP39" s="878" t="n"/>
      <c r="BQ39" s="878" t="n"/>
      <c r="BR39" s="878" t="n"/>
      <c r="BS39" s="878" t="n"/>
      <c r="BT39" s="878" t="n"/>
      <c r="BU39" s="878" t="n"/>
      <c r="BV39" s="878" t="n"/>
      <c r="BW39" s="878" t="n"/>
      <c r="BX39" s="878" t="n"/>
      <c r="BY39" s="878" t="n"/>
      <c r="BZ39" s="878" t="n"/>
      <c r="CA39" s="878" t="n"/>
      <c r="CB39" s="878" t="n"/>
      <c r="CC39" s="878" t="n"/>
      <c r="CD39" s="878" t="n"/>
      <c r="CE39" s="878" t="n"/>
      <c r="CF39" s="878" t="n"/>
      <c r="CG39" s="878" t="n"/>
      <c r="CH39" s="878" t="n"/>
      <c r="CI39" s="878" t="n"/>
      <c r="CJ39" s="878" t="n"/>
      <c r="CK39" s="878" t="n"/>
      <c r="CL39" s="878" t="n"/>
      <c r="CM39" s="878" t="n"/>
      <c r="CN39" s="878" t="n"/>
      <c r="CO39" s="878" t="n"/>
      <c r="CP39" s="878" t="n"/>
      <c r="CQ39" s="878" t="n"/>
      <c r="CR39" s="878" t="n"/>
      <c r="CS39" s="878" t="n"/>
      <c r="CT39" s="878" t="n"/>
      <c r="CU39" s="878" t="n"/>
      <c r="CV39" s="878" t="n"/>
      <c r="CW39" s="878" t="n"/>
      <c r="CX39" s="878" t="n"/>
      <c r="CY39" s="878" t="n"/>
      <c r="CZ39" s="878" t="n"/>
      <c r="DA39" s="878" t="n"/>
      <c r="DB39" s="878" t="n"/>
      <c r="DC39" s="878" t="n"/>
      <c r="DD39" s="878" t="n"/>
      <c r="DE39" s="878" t="n"/>
      <c r="DF39" s="878" t="n"/>
      <c r="DG39" s="878" t="n"/>
      <c r="DH39" s="878" t="n"/>
      <c r="DI39" s="878" t="n"/>
      <c r="DJ39" s="878" t="n"/>
      <c r="DK39" s="878" t="n"/>
      <c r="DL39" s="878" t="n"/>
      <c r="DM39" s="878" t="n"/>
      <c r="DN39" s="878" t="n"/>
      <c r="DO39" s="878" t="n"/>
      <c r="DP39" s="878" t="n"/>
      <c r="DQ39" s="878" t="n"/>
      <c r="DR39" s="878" t="n"/>
      <c r="DS39" s="878" t="n"/>
      <c r="DT39" s="878" t="n"/>
      <c r="DU39" s="878" t="n"/>
      <c r="DV39" s="878" t="n"/>
      <c r="DW39" s="878" t="n"/>
      <c r="DX39" s="878" t="n"/>
      <c r="DY39" s="878" t="n"/>
      <c r="DZ39" s="878" t="n"/>
      <c r="EA39" s="878" t="n"/>
      <c r="EB39" s="878" t="n"/>
      <c r="EC39" s="878" t="n"/>
      <c r="ED39" s="878" t="n"/>
      <c r="EE39" s="878" t="n"/>
      <c r="EF39" s="878" t="n"/>
      <c r="EG39" s="878" t="n"/>
      <c r="EH39" s="878" t="n"/>
      <c r="EI39" s="878" t="n"/>
      <c r="EJ39" s="878" t="n"/>
      <c r="EK39" s="878" t="n"/>
      <c r="EL39" s="878" t="n"/>
      <c r="EM39" s="878" t="n"/>
      <c r="EN39" s="878" t="n"/>
      <c r="EO39" s="878" t="n"/>
      <c r="EP39" s="878" t="n"/>
      <c r="EQ39" s="878" t="n"/>
      <c r="ER39" s="878" t="n"/>
      <c r="ES39" s="878" t="n"/>
      <c r="ET39" s="878" t="n"/>
      <c r="EU39" s="878" t="n"/>
      <c r="EV39" s="878" t="n"/>
      <c r="EW39" s="878" t="n"/>
      <c r="EX39" s="878" t="n"/>
      <c r="EY39" s="878" t="n"/>
      <c r="EZ39" s="878" t="n"/>
      <c r="FA39" s="878" t="n"/>
      <c r="FB39" s="878" t="n"/>
      <c r="FC39" s="878" t="n"/>
      <c r="FD39" s="878" t="n"/>
      <c r="FE39" s="878" t="n"/>
      <c r="FF39" s="878" t="n"/>
      <c r="FG39" s="878" t="n"/>
      <c r="FH39" s="878" t="n"/>
      <c r="FI39" s="878" t="n"/>
      <c r="FJ39" s="878" t="n"/>
      <c r="FK39" s="878" t="n"/>
      <c r="FL39" s="878" t="n"/>
      <c r="FM39" s="878" t="n"/>
      <c r="FN39" s="878" t="n"/>
      <c r="FO39" s="878" t="n"/>
    </row>
    <row r="40" customFormat="1" s="872">
      <c r="A40" s="180" t="n"/>
      <c r="B40" s="58" t="n">
        <v>14</v>
      </c>
      <c r="C40" s="100">
        <f>E40*D$5</f>
        <v/>
      </c>
      <c r="D40" s="23" t="inlineStr">
        <is>
          <t>Pagosa Resources, LLC</t>
        </is>
      </c>
      <c r="E40" s="100">
        <f>SUM(G40:HH40)</f>
        <v/>
      </c>
      <c r="F40" s="884" t="n"/>
      <c r="G40" s="874" t="n"/>
      <c r="H40" s="875" t="n"/>
      <c r="I40" s="875" t="n"/>
      <c r="J40" s="875" t="n"/>
      <c r="K40" s="875" t="n"/>
      <c r="L40" s="875" t="n"/>
      <c r="M40" s="876" t="n"/>
      <c r="N40" s="876" t="n"/>
      <c r="O40" s="876" t="n"/>
      <c r="P40" s="876" t="n"/>
      <c r="Q40" s="876" t="n"/>
      <c r="R40" s="876" t="n"/>
      <c r="S40" s="876" t="n"/>
      <c r="T40" s="877" t="n"/>
      <c r="U40" s="877" t="n"/>
      <c r="V40" s="876" t="n"/>
      <c r="W40" s="876" t="n"/>
      <c r="X40" s="876" t="n"/>
      <c r="Y40" s="876" t="n"/>
      <c r="Z40" s="876" t="n"/>
      <c r="AA40" s="876" t="n"/>
      <c r="AB40" s="876" t="n"/>
      <c r="AC40" s="876" t="n"/>
      <c r="AD40" s="876" t="n"/>
      <c r="AE40" s="876" t="n">
        <v>0.0046875</v>
      </c>
      <c r="AF40" s="877" t="n"/>
      <c r="AG40" s="876" t="n"/>
      <c r="AH40" s="876" t="n"/>
      <c r="AI40" s="876" t="n"/>
      <c r="AJ40" s="876" t="n"/>
      <c r="AK40" s="876" t="n"/>
      <c r="AL40" s="876" t="n"/>
      <c r="AM40" s="876" t="n"/>
      <c r="AN40" s="876" t="n"/>
      <c r="AO40" s="876" t="n"/>
      <c r="AP40" s="876" t="n"/>
      <c r="AQ40" s="876" t="n"/>
      <c r="AR40" s="876" t="n"/>
      <c r="AS40" s="878" t="n"/>
      <c r="AT40" s="878" t="n"/>
      <c r="AU40" s="878" t="n"/>
      <c r="AV40" s="878" t="n"/>
      <c r="AW40" s="878" t="n"/>
      <c r="AX40" s="878" t="n"/>
      <c r="AY40" s="878" t="n"/>
      <c r="AZ40" s="878" t="n"/>
      <c r="BA40" s="878" t="n"/>
      <c r="BB40" s="878" t="n"/>
      <c r="BC40" s="878" t="n"/>
      <c r="BD40" s="878" t="n"/>
      <c r="BE40" s="878" t="n"/>
      <c r="BF40" s="878" t="n"/>
      <c r="BG40" s="878" t="n"/>
      <c r="BH40" s="878" t="n"/>
      <c r="BI40" s="878" t="n"/>
      <c r="BJ40" s="878" t="n"/>
      <c r="BK40" s="878" t="n"/>
      <c r="BL40" s="878" t="n"/>
      <c r="BM40" s="878" t="n"/>
      <c r="BN40" s="878" t="n"/>
      <c r="BO40" s="878" t="n"/>
      <c r="BP40" s="878" t="n"/>
      <c r="BQ40" s="878" t="n"/>
      <c r="BR40" s="878" t="n"/>
      <c r="BS40" s="878" t="n"/>
      <c r="BT40" s="878" t="n"/>
      <c r="BU40" s="878" t="n"/>
      <c r="BV40" s="878" t="n"/>
      <c r="BW40" s="878" t="n"/>
      <c r="BX40" s="878" t="n"/>
      <c r="BY40" s="878" t="n"/>
      <c r="BZ40" s="878" t="n"/>
      <c r="CA40" s="878" t="n"/>
      <c r="CB40" s="878" t="n"/>
      <c r="CC40" s="878" t="n"/>
      <c r="CD40" s="878" t="n"/>
      <c r="CE40" s="878" t="n"/>
      <c r="CF40" s="878" t="n"/>
      <c r="CG40" s="878" t="n"/>
      <c r="CH40" s="878" t="n"/>
      <c r="CI40" s="878" t="n"/>
      <c r="CJ40" s="878" t="n"/>
      <c r="CK40" s="878" t="n"/>
      <c r="CL40" s="878" t="n"/>
      <c r="CM40" s="878" t="n"/>
      <c r="CN40" s="878" t="n"/>
      <c r="CO40" s="878" t="n"/>
      <c r="CP40" s="878" t="n"/>
      <c r="CQ40" s="878" t="n"/>
      <c r="CR40" s="878" t="n"/>
      <c r="CS40" s="878" t="n"/>
      <c r="CT40" s="878" t="n"/>
      <c r="CU40" s="878" t="n"/>
      <c r="CV40" s="878" t="n"/>
      <c r="CW40" s="878" t="n"/>
      <c r="CX40" s="878" t="n"/>
      <c r="CY40" s="878" t="n"/>
      <c r="CZ40" s="878" t="n"/>
      <c r="DA40" s="878" t="n"/>
      <c r="DB40" s="878" t="n"/>
      <c r="DC40" s="878" t="n"/>
      <c r="DD40" s="878" t="n"/>
      <c r="DE40" s="878" t="n"/>
      <c r="DF40" s="878" t="n"/>
      <c r="DG40" s="878" t="n"/>
      <c r="DH40" s="878" t="n"/>
      <c r="DI40" s="878" t="n"/>
      <c r="DJ40" s="878" t="n"/>
      <c r="DK40" s="878" t="n"/>
      <c r="DL40" s="878" t="n"/>
      <c r="DM40" s="878" t="n"/>
      <c r="DN40" s="878" t="n"/>
      <c r="DO40" s="878" t="n"/>
      <c r="DP40" s="878" t="n"/>
      <c r="DQ40" s="878" t="n"/>
      <c r="DR40" s="878" t="n"/>
      <c r="DS40" s="878" t="n"/>
      <c r="DT40" s="878" t="n"/>
      <c r="DU40" s="878" t="n"/>
      <c r="DV40" s="878" t="n"/>
      <c r="DW40" s="878" t="n"/>
      <c r="DX40" s="878" t="n"/>
      <c r="DY40" s="878" t="n"/>
      <c r="DZ40" s="878" t="n"/>
      <c r="EA40" s="878" t="n"/>
      <c r="EB40" s="878" t="n"/>
      <c r="EC40" s="878" t="n"/>
      <c r="ED40" s="878" t="n"/>
      <c r="EE40" s="878" t="n"/>
      <c r="EF40" s="878" t="n"/>
      <c r="EG40" s="878" t="n"/>
      <c r="EH40" s="878" t="n"/>
      <c r="EI40" s="878" t="n"/>
      <c r="EJ40" s="878" t="n"/>
      <c r="EK40" s="878" t="n"/>
      <c r="EL40" s="878" t="n"/>
      <c r="EM40" s="878" t="n"/>
      <c r="EN40" s="878" t="n"/>
      <c r="EO40" s="878" t="n"/>
      <c r="EP40" s="878" t="n"/>
      <c r="EQ40" s="878" t="n"/>
      <c r="ER40" s="878" t="n"/>
      <c r="ES40" s="878" t="n"/>
      <c r="ET40" s="878" t="n"/>
      <c r="EU40" s="878" t="n"/>
      <c r="EV40" s="878" t="n"/>
      <c r="EW40" s="878" t="n"/>
      <c r="EX40" s="878" t="n"/>
      <c r="EY40" s="878" t="n"/>
      <c r="EZ40" s="878" t="n"/>
      <c r="FA40" s="878" t="n"/>
      <c r="FB40" s="878" t="n"/>
      <c r="FC40" s="878" t="n"/>
      <c r="FD40" s="878" t="n"/>
      <c r="FE40" s="878" t="n"/>
      <c r="FF40" s="878" t="n"/>
      <c r="FG40" s="878" t="n"/>
      <c r="FH40" s="878" t="n"/>
      <c r="FI40" s="878" t="n"/>
      <c r="FJ40" s="878" t="n"/>
      <c r="FK40" s="878" t="n"/>
      <c r="FL40" s="878" t="n"/>
      <c r="FM40" s="878" t="n"/>
      <c r="FN40" s="878" t="n"/>
      <c r="FO40" s="878" t="n"/>
    </row>
    <row r="41" customFormat="1" s="872">
      <c r="A41" s="180" t="n"/>
      <c r="B41" s="58" t="n">
        <v>12</v>
      </c>
      <c r="C41" s="100">
        <f>E41*D$5</f>
        <v/>
      </c>
      <c r="D41" s="23" t="inlineStr">
        <is>
          <t>EAW Energy Partners Fund I, LP</t>
        </is>
      </c>
      <c r="E41" s="100">
        <f>SUM(G41:HH41)</f>
        <v/>
      </c>
      <c r="F41" s="884" t="n"/>
      <c r="G41" s="874" t="n"/>
      <c r="H41" s="875" t="n"/>
      <c r="I41" s="875" t="n"/>
      <c r="J41" s="875" t="n"/>
      <c r="K41" s="875" t="n"/>
      <c r="L41" s="875" t="n"/>
      <c r="M41" s="876" t="n"/>
      <c r="N41" s="876" t="n"/>
      <c r="O41" s="876" t="n"/>
      <c r="P41" s="877" t="n"/>
      <c r="Q41" s="876" t="n"/>
      <c r="R41" s="876" t="n"/>
      <c r="S41" s="876" t="n"/>
      <c r="T41" s="876" t="n"/>
      <c r="U41" s="876" t="n"/>
      <c r="V41" s="876" t="n"/>
      <c r="W41" s="876" t="n"/>
      <c r="X41" s="876" t="n"/>
      <c r="Y41" s="876" t="n"/>
      <c r="Z41" s="876" t="n"/>
      <c r="AA41" s="876" t="n"/>
      <c r="AB41" s="876" t="n"/>
      <c r="AC41" s="876" t="n"/>
      <c r="AD41" s="876" t="n"/>
      <c r="AE41" s="876" t="n"/>
      <c r="AF41" s="877">
        <f>25/480</f>
        <v/>
      </c>
      <c r="AG41" s="876" t="n"/>
      <c r="AH41" s="876" t="n"/>
      <c r="AI41" s="876" t="n"/>
      <c r="AJ41" s="876" t="n"/>
      <c r="AK41" s="876" t="n"/>
      <c r="AL41" s="876" t="n"/>
      <c r="AM41" s="876" t="n"/>
      <c r="AN41" s="876" t="n"/>
      <c r="AO41" s="876" t="n"/>
      <c r="AP41" s="876" t="n"/>
      <c r="AQ41" s="876" t="n"/>
      <c r="AR41" s="876" t="n"/>
      <c r="AS41" s="878" t="n"/>
      <c r="AT41" s="878" t="n"/>
      <c r="AU41" s="878" t="n"/>
      <c r="AV41" s="878" t="n"/>
      <c r="AW41" s="878" t="n"/>
      <c r="AX41" s="878" t="n"/>
      <c r="AY41" s="878" t="n"/>
      <c r="AZ41" s="878" t="n"/>
      <c r="BA41" s="878" t="n"/>
      <c r="BB41" s="878" t="n"/>
      <c r="BC41" s="878" t="n"/>
      <c r="BD41" s="878" t="n"/>
      <c r="BE41" s="878" t="n"/>
      <c r="BF41" s="878" t="n"/>
      <c r="BG41" s="878" t="n"/>
      <c r="BH41" s="878" t="n"/>
      <c r="BI41" s="878" t="n"/>
      <c r="BJ41" s="878" t="n"/>
      <c r="BK41" s="878" t="n"/>
      <c r="BL41" s="878" t="n"/>
      <c r="BM41" s="878" t="n"/>
      <c r="BN41" s="878" t="n"/>
      <c r="BO41" s="878" t="n"/>
      <c r="BP41" s="878" t="n"/>
      <c r="BQ41" s="878" t="n"/>
      <c r="BR41" s="878" t="n"/>
      <c r="BS41" s="878" t="n"/>
      <c r="BT41" s="878" t="n"/>
      <c r="BU41" s="878" t="n"/>
      <c r="BV41" s="878" t="n"/>
      <c r="BW41" s="878" t="n"/>
      <c r="BX41" s="878" t="n"/>
      <c r="BY41" s="878" t="n"/>
      <c r="BZ41" s="878" t="n"/>
      <c r="CA41" s="878" t="n"/>
      <c r="CB41" s="878" t="n"/>
      <c r="CC41" s="878" t="n"/>
      <c r="CD41" s="878" t="n"/>
      <c r="CE41" s="878" t="n"/>
      <c r="CF41" s="878" t="n"/>
      <c r="CG41" s="878" t="n"/>
      <c r="CH41" s="878" t="n"/>
      <c r="CI41" s="878" t="n"/>
      <c r="CJ41" s="878" t="n"/>
      <c r="CK41" s="878" t="n"/>
      <c r="CL41" s="878" t="n"/>
      <c r="CM41" s="878" t="n"/>
      <c r="CN41" s="878" t="n"/>
      <c r="CO41" s="878" t="n"/>
      <c r="CP41" s="878" t="n"/>
      <c r="CQ41" s="878" t="n"/>
      <c r="CR41" s="878" t="n"/>
      <c r="CS41" s="878" t="n"/>
      <c r="CT41" s="878" t="n"/>
      <c r="CU41" s="878" t="n"/>
      <c r="CV41" s="878" t="n"/>
      <c r="CW41" s="878" t="n"/>
      <c r="CX41" s="878" t="n"/>
      <c r="CY41" s="878" t="n"/>
      <c r="CZ41" s="878" t="n"/>
      <c r="DA41" s="878" t="n"/>
      <c r="DB41" s="878" t="n"/>
      <c r="DC41" s="878" t="n"/>
      <c r="DD41" s="878" t="n"/>
      <c r="DE41" s="878" t="n"/>
      <c r="DF41" s="878" t="n"/>
      <c r="DG41" s="878" t="n"/>
      <c r="DH41" s="878" t="n"/>
      <c r="DI41" s="878" t="n"/>
      <c r="DJ41" s="878" t="n"/>
      <c r="DK41" s="878" t="n"/>
      <c r="DL41" s="878" t="n"/>
      <c r="DM41" s="878" t="n"/>
      <c r="DN41" s="878" t="n"/>
      <c r="DO41" s="878" t="n"/>
      <c r="DP41" s="878" t="n"/>
      <c r="DQ41" s="878" t="n"/>
      <c r="DR41" s="878" t="n"/>
      <c r="DS41" s="878" t="n"/>
      <c r="DT41" s="878" t="n"/>
      <c r="DU41" s="878" t="n"/>
      <c r="DV41" s="878" t="n"/>
      <c r="DW41" s="878" t="n"/>
      <c r="DX41" s="878" t="n"/>
      <c r="DY41" s="878" t="n"/>
      <c r="DZ41" s="878" t="n"/>
      <c r="EA41" s="878" t="n"/>
      <c r="EB41" s="878" t="n"/>
      <c r="EC41" s="878" t="n"/>
      <c r="ED41" s="878" t="n"/>
      <c r="EE41" s="878" t="n"/>
      <c r="EF41" s="878" t="n"/>
      <c r="EG41" s="878" t="n"/>
      <c r="EH41" s="878" t="n"/>
      <c r="EI41" s="878" t="n"/>
      <c r="EJ41" s="878" t="n"/>
      <c r="EK41" s="878" t="n"/>
      <c r="EL41" s="878" t="n"/>
      <c r="EM41" s="878" t="n"/>
      <c r="EN41" s="878" t="n"/>
      <c r="EO41" s="878" t="n"/>
      <c r="EP41" s="878" t="n"/>
      <c r="EQ41" s="878" t="n"/>
      <c r="ER41" s="878" t="n"/>
      <c r="ES41" s="878" t="n"/>
      <c r="ET41" s="878" t="n"/>
      <c r="EU41" s="878" t="n"/>
      <c r="EV41" s="878" t="n"/>
      <c r="EW41" s="878" t="n"/>
      <c r="EX41" s="878" t="n"/>
      <c r="EY41" s="878" t="n"/>
      <c r="EZ41" s="878" t="n"/>
      <c r="FA41" s="878" t="n"/>
      <c r="FB41" s="878" t="n"/>
      <c r="FC41" s="878" t="n"/>
      <c r="FD41" s="878" t="n"/>
      <c r="FE41" s="878" t="n"/>
      <c r="FF41" s="878" t="n"/>
      <c r="FG41" s="878" t="n"/>
      <c r="FH41" s="878" t="n"/>
      <c r="FI41" s="878" t="n"/>
      <c r="FJ41" s="878" t="n"/>
      <c r="FK41" s="878" t="n"/>
      <c r="FL41" s="878" t="n"/>
      <c r="FM41" s="878" t="n"/>
      <c r="FN41" s="878" t="n"/>
      <c r="FO41" s="878" t="n"/>
    </row>
    <row r="42" customFormat="1" s="872">
      <c r="A42" s="180" t="n"/>
      <c r="B42" s="58" t="n">
        <v>7</v>
      </c>
      <c r="C42" s="55">
        <f>E42*D$5</f>
        <v/>
      </c>
      <c r="D42" s="24" t="inlineStr">
        <is>
          <t>Jones Wagonhill Family Revocable Trust</t>
        </is>
      </c>
      <c r="E42" s="55">
        <f>SUM(G42:HT42)</f>
        <v/>
      </c>
      <c r="F42" s="884" t="n"/>
      <c r="G42" s="874" t="n"/>
      <c r="H42" s="874" t="n"/>
      <c r="I42" s="874" t="n"/>
      <c r="J42" s="874" t="n"/>
      <c r="K42" s="874" t="n"/>
      <c r="L42" s="874" t="n"/>
      <c r="M42" s="874" t="n"/>
      <c r="N42" s="874" t="n"/>
      <c r="O42" s="874" t="n"/>
      <c r="P42" s="874" t="n"/>
      <c r="Q42" s="876" t="n"/>
      <c r="R42" s="874" t="n"/>
      <c r="S42" s="887" t="inlineStr">
        <is>
          <t> </t>
        </is>
      </c>
      <c r="T42" s="875" t="n"/>
      <c r="U42" s="875" t="n"/>
      <c r="V42" s="875" t="n"/>
      <c r="W42" s="875" t="n"/>
      <c r="X42" s="875" t="n"/>
      <c r="Y42" s="875" t="n"/>
      <c r="Z42" s="876" t="n"/>
      <c r="AA42" s="876" t="n"/>
      <c r="AB42" s="876" t="n"/>
      <c r="AC42" s="876" t="n"/>
      <c r="AD42" s="876" t="n"/>
      <c r="AE42" s="876" t="n"/>
      <c r="AF42" s="876" t="n"/>
      <c r="AG42" s="874" t="n">
        <v>0.125</v>
      </c>
      <c r="AH42" s="876" t="n"/>
      <c r="AI42" s="874" t="n"/>
      <c r="AJ42" s="876" t="n"/>
      <c r="AK42" s="874" t="n"/>
      <c r="AL42" s="874" t="n"/>
      <c r="AM42" s="874" t="n"/>
      <c r="AN42" s="874" t="n"/>
      <c r="AO42" s="874" t="n"/>
      <c r="AP42" s="874" t="n"/>
      <c r="AQ42" s="874" t="n"/>
      <c r="AR42" s="874" t="n"/>
      <c r="AS42" s="883" t="n"/>
      <c r="AT42" s="883" t="n"/>
    </row>
    <row r="43" customFormat="1" s="872">
      <c r="A43" s="180" t="inlineStr">
        <is>
          <t>Open</t>
        </is>
      </c>
      <c r="B43" s="58" t="n"/>
      <c r="C43" s="100">
        <f>E43*D$5</f>
        <v/>
      </c>
      <c r="D43" s="23" t="inlineStr">
        <is>
          <t>Presidio WAB, LLC</t>
        </is>
      </c>
      <c r="E43" s="100">
        <f>SUM(G43:HP43)</f>
        <v/>
      </c>
      <c r="F43" s="884" t="n"/>
      <c r="G43" s="874" t="n"/>
      <c r="H43" s="876" t="n"/>
      <c r="I43" s="876" t="n"/>
      <c r="J43" s="876" t="n"/>
      <c r="K43" s="876" t="n"/>
      <c r="L43" s="876" t="n"/>
      <c r="M43" s="876" t="n"/>
      <c r="N43" s="877" t="n"/>
      <c r="O43" s="877" t="n"/>
      <c r="P43" s="876" t="n"/>
      <c r="Q43" s="876" t="n"/>
      <c r="R43" s="876" t="n"/>
      <c r="S43" s="876" t="n"/>
      <c r="T43" s="876" t="n"/>
      <c r="U43" s="876" t="n"/>
      <c r="V43" s="876" t="n"/>
      <c r="W43" s="876" t="n"/>
      <c r="X43" s="876" t="n"/>
      <c r="Y43" s="876" t="n"/>
      <c r="Z43" s="876" t="n"/>
      <c r="AA43" s="876" t="n"/>
      <c r="AB43" s="876" t="n"/>
      <c r="AC43" s="876" t="n"/>
      <c r="AD43" s="876" t="n"/>
      <c r="AE43" s="876" t="n"/>
      <c r="AF43" s="876" t="n"/>
      <c r="AG43" s="876" t="n"/>
      <c r="AH43" s="874" t="n">
        <v>0.25</v>
      </c>
      <c r="AI43" s="876" t="n"/>
      <c r="AJ43" s="876" t="n"/>
      <c r="AK43" s="876" t="n"/>
      <c r="AL43" s="876" t="n"/>
      <c r="AM43" s="876" t="n"/>
      <c r="AN43" s="876" t="n"/>
      <c r="AO43" s="876" t="n"/>
      <c r="AP43" s="876" t="n"/>
      <c r="AQ43" s="876" t="n"/>
      <c r="AR43" s="876" t="n"/>
      <c r="AS43" s="878" t="n"/>
      <c r="AT43" s="878" t="n"/>
      <c r="AU43" s="878" t="n"/>
      <c r="AV43" s="878" t="n"/>
      <c r="AW43" s="878" t="n"/>
      <c r="AX43" s="878" t="n"/>
      <c r="AY43" s="878" t="n"/>
      <c r="AZ43" s="878" t="n"/>
      <c r="BA43" s="878" t="n"/>
      <c r="BB43" s="878" t="n"/>
      <c r="BC43" s="878" t="n"/>
      <c r="BD43" s="878" t="inlineStr">
        <is>
          <t> </t>
        </is>
      </c>
      <c r="BE43" s="878" t="n"/>
      <c r="BF43" s="878" t="n"/>
      <c r="BG43" s="878" t="n"/>
      <c r="BH43" s="878" t="n"/>
      <c r="BI43" s="878" t="n"/>
      <c r="BJ43" s="878" t="n"/>
      <c r="BK43" s="878" t="n"/>
      <c r="BL43" s="878" t="n"/>
      <c r="BM43" s="878" t="n"/>
      <c r="BN43" s="878" t="n"/>
      <c r="BO43" s="878" t="n"/>
      <c r="BP43" s="878" t="n"/>
      <c r="BQ43" s="878" t="n"/>
      <c r="BR43" s="878" t="n"/>
      <c r="BS43" s="878" t="n"/>
      <c r="BT43" s="878" t="n"/>
      <c r="BU43" s="878" t="n"/>
      <c r="BV43" s="878" t="n"/>
      <c r="BW43" s="878" t="n"/>
      <c r="BX43" s="878" t="n"/>
      <c r="BY43" s="878" t="n"/>
      <c r="BZ43" s="878" t="n"/>
      <c r="CA43" s="878" t="n"/>
      <c r="CB43" s="878" t="n"/>
      <c r="CC43" s="878" t="n"/>
      <c r="CD43" s="878" t="n"/>
      <c r="CE43" s="878" t="n"/>
      <c r="CF43" s="878" t="n"/>
      <c r="CG43" s="878" t="n"/>
      <c r="CH43" s="878" t="n"/>
      <c r="CI43" s="878" t="n"/>
      <c r="CJ43" s="878" t="n"/>
      <c r="CK43" s="878" t="n"/>
      <c r="CL43" s="878" t="n"/>
      <c r="CM43" s="878" t="n"/>
      <c r="CN43" s="878" t="n"/>
      <c r="CO43" s="878" t="n"/>
      <c r="CP43" s="878" t="n"/>
      <c r="CQ43" s="878" t="n"/>
      <c r="CR43" s="878" t="n"/>
      <c r="CS43" s="878" t="n"/>
      <c r="CT43" s="878" t="n"/>
      <c r="CU43" s="878" t="n"/>
      <c r="CV43" s="878" t="n"/>
      <c r="CW43" s="878" t="n"/>
      <c r="CX43" s="878" t="n"/>
      <c r="CY43" s="878" t="n"/>
      <c r="CZ43" s="878" t="n"/>
      <c r="DA43" s="878" t="n"/>
      <c r="DB43" s="878" t="n"/>
      <c r="DC43" s="878" t="n"/>
      <c r="DD43" s="878" t="n"/>
      <c r="DE43" s="878" t="n"/>
      <c r="DF43" s="878" t="n"/>
      <c r="DG43" s="878" t="n"/>
      <c r="DH43" s="878" t="n"/>
      <c r="DI43" s="878" t="n"/>
      <c r="DJ43" s="878" t="n"/>
      <c r="DK43" s="878" t="n"/>
      <c r="DL43" s="878" t="n"/>
      <c r="DM43" s="878" t="n"/>
      <c r="DN43" s="878" t="n"/>
      <c r="DO43" s="878" t="n"/>
      <c r="DP43" s="878" t="n"/>
      <c r="DQ43" s="878" t="n"/>
      <c r="DR43" s="878" t="n"/>
      <c r="DS43" s="878" t="n"/>
      <c r="DT43" s="878" t="n"/>
      <c r="DU43" s="878" t="n"/>
      <c r="DV43" s="878" t="n"/>
      <c r="DW43" s="878" t="n"/>
      <c r="DX43" s="878" t="n"/>
      <c r="DY43" s="878" t="n"/>
      <c r="DZ43" s="878" t="n"/>
      <c r="EA43" s="878" t="n"/>
      <c r="EB43" s="878" t="n"/>
      <c r="EC43" s="878" t="n"/>
      <c r="ED43" s="878" t="n"/>
      <c r="EE43" s="878" t="n"/>
      <c r="EF43" s="878" t="n"/>
      <c r="EG43" s="878" t="n"/>
      <c r="EH43" s="878" t="n"/>
      <c r="EI43" s="878" t="n"/>
      <c r="EJ43" s="878" t="n"/>
      <c r="EK43" s="878" t="n"/>
      <c r="EL43" s="878" t="n"/>
      <c r="EM43" s="878" t="n"/>
      <c r="EN43" s="878" t="n"/>
      <c r="EO43" s="878" t="n"/>
      <c r="EP43" s="878" t="n"/>
      <c r="EQ43" s="878" t="n"/>
      <c r="ER43" s="878" t="n"/>
      <c r="ES43" s="878" t="n"/>
      <c r="ET43" s="878" t="n"/>
      <c r="EU43" s="878" t="n"/>
      <c r="EV43" s="878" t="n"/>
      <c r="EW43" s="878" t="n"/>
      <c r="EX43" s="878" t="n"/>
      <c r="EY43" s="878" t="n"/>
      <c r="EZ43" s="878" t="n"/>
      <c r="FA43" s="878" t="n"/>
      <c r="FB43" s="878" t="n"/>
      <c r="FC43" s="878" t="n"/>
      <c r="FD43" s="878" t="n"/>
      <c r="FE43" s="878" t="n"/>
      <c r="FF43" s="878" t="n"/>
      <c r="FG43" s="878" t="n"/>
      <c r="FH43" s="878" t="n"/>
      <c r="FI43" s="878" t="n"/>
      <c r="FJ43" s="878" t="n"/>
      <c r="FK43" s="878" t="n"/>
      <c r="FL43" s="878" t="n"/>
      <c r="FM43" s="878" t="n"/>
      <c r="FN43" s="878" t="n"/>
      <c r="FO43" s="878" t="n"/>
      <c r="FP43" s="878" t="n"/>
      <c r="FQ43" s="878" t="n"/>
      <c r="FR43" s="878" t="n"/>
      <c r="FS43" s="878" t="n"/>
      <c r="FT43" s="878" t="n"/>
      <c r="FU43" s="878" t="n"/>
      <c r="FV43" s="878" t="n"/>
      <c r="FW43" s="878" t="n"/>
    </row>
    <row r="44" customFormat="1" s="872">
      <c r="A44" s="180" t="n"/>
      <c r="B44" s="58" t="n">
        <v>4</v>
      </c>
      <c r="C44" s="55">
        <f>E44*D$5</f>
        <v/>
      </c>
      <c r="D44" s="24" t="inlineStr">
        <is>
          <t>Wendel Lee Winkleblack, Jr., a/k/a Wendel Winkleblack</t>
        </is>
      </c>
      <c r="E44" s="55">
        <f>SUM(G44:HT44)</f>
        <v/>
      </c>
      <c r="F44" s="884" t="n"/>
      <c r="G44" s="874" t="n"/>
      <c r="H44" s="874" t="n"/>
      <c r="I44" s="874" t="n"/>
      <c r="J44" s="874" t="n"/>
      <c r="K44" s="874" t="n"/>
      <c r="L44" s="874" t="n"/>
      <c r="M44" s="874" t="n"/>
      <c r="N44" s="874" t="n"/>
      <c r="O44" s="874" t="n"/>
      <c r="P44" s="874" t="n"/>
      <c r="Q44" s="876" t="n"/>
      <c r="R44" s="874" t="n"/>
      <c r="S44" s="887" t="inlineStr">
        <is>
          <t> </t>
        </is>
      </c>
      <c r="T44" s="875" t="n"/>
      <c r="U44" s="875" t="n"/>
      <c r="V44" s="875" t="n"/>
      <c r="W44" s="875" t="n"/>
      <c r="X44" s="875" t="n"/>
      <c r="Y44" s="875" t="n"/>
      <c r="Z44" s="876" t="n"/>
      <c r="AA44" s="876" t="n"/>
      <c r="AB44" s="876" t="n"/>
      <c r="AC44" s="876" t="n"/>
      <c r="AD44" s="876" t="n"/>
      <c r="AE44" s="876" t="n"/>
      <c r="AF44" s="876" t="n"/>
      <c r="AG44" s="874" t="n"/>
      <c r="AH44" s="876" t="n"/>
      <c r="AI44" s="887">
        <f>0.125/3</f>
        <v/>
      </c>
      <c r="AJ44" s="876" t="n"/>
      <c r="AK44" s="874" t="n"/>
      <c r="AL44" s="874" t="n"/>
      <c r="AM44" s="874" t="n"/>
      <c r="AN44" s="874" t="n"/>
      <c r="AO44" s="874" t="n"/>
      <c r="AP44" s="874" t="n"/>
      <c r="AQ44" s="874" t="n"/>
      <c r="AR44" s="874" t="n"/>
      <c r="AS44" s="883" t="n"/>
      <c r="AT44" s="883" t="n"/>
    </row>
    <row r="45" customFormat="1" s="872">
      <c r="A45" s="180" t="n"/>
      <c r="B45" s="58" t="n">
        <v>2</v>
      </c>
      <c r="C45" s="55">
        <f>E45*D$5</f>
        <v/>
      </c>
      <c r="D45" s="23" t="inlineStr">
        <is>
          <t>Wendy A. Henderson</t>
        </is>
      </c>
      <c r="E45" s="55">
        <f>SUM(G45:HT45)</f>
        <v/>
      </c>
      <c r="F45" s="884" t="n"/>
      <c r="G45" s="874" t="n"/>
      <c r="H45" s="874" t="n"/>
      <c r="I45" s="874" t="n"/>
      <c r="J45" s="874" t="n"/>
      <c r="K45" s="874" t="n"/>
      <c r="L45" s="874" t="n"/>
      <c r="M45" s="874" t="n"/>
      <c r="N45" s="874" t="n"/>
      <c r="O45" s="874" t="n"/>
      <c r="P45" s="874" t="n"/>
      <c r="Q45" s="876" t="n"/>
      <c r="R45" s="874" t="n"/>
      <c r="S45" s="887" t="inlineStr">
        <is>
          <t> </t>
        </is>
      </c>
      <c r="T45" s="875" t="n"/>
      <c r="U45" s="875" t="n"/>
      <c r="V45" s="875" t="n"/>
      <c r="W45" s="875" t="n"/>
      <c r="X45" s="875" t="n"/>
      <c r="Y45" s="875" t="n"/>
      <c r="Z45" s="876" t="n"/>
      <c r="AA45" s="876" t="n"/>
      <c r="AB45" s="876" t="n"/>
      <c r="AC45" s="876" t="n"/>
      <c r="AD45" s="876" t="n"/>
      <c r="AE45" s="876" t="n"/>
      <c r="AF45" s="876" t="n"/>
      <c r="AG45" s="874" t="n"/>
      <c r="AH45" s="876" t="n"/>
      <c r="AI45" s="887">
        <f>0.125/3</f>
        <v/>
      </c>
      <c r="AJ45" s="876" t="n"/>
      <c r="AK45" s="874" t="n"/>
      <c r="AL45" s="874" t="n"/>
      <c r="AM45" s="874" t="n"/>
      <c r="AN45" s="874" t="n"/>
      <c r="AO45" s="874" t="n"/>
      <c r="AP45" s="874" t="n"/>
      <c r="AQ45" s="874" t="n"/>
      <c r="AR45" s="874" t="n"/>
      <c r="AS45" s="883" t="n"/>
      <c r="AT45" s="883" t="n"/>
    </row>
    <row r="46" customFormat="1" s="872">
      <c r="A46" s="180" t="n"/>
      <c r="B46" s="58" t="n">
        <v>3</v>
      </c>
      <c r="C46" s="55">
        <f>E46*D$5</f>
        <v/>
      </c>
      <c r="D46" s="24" t="inlineStr">
        <is>
          <t>Ashlee N. Davis</t>
        </is>
      </c>
      <c r="E46" s="55">
        <f>SUM(G46:HT46)</f>
        <v/>
      </c>
      <c r="F46" s="884" t="n"/>
      <c r="G46" s="874" t="n"/>
      <c r="H46" s="874" t="n"/>
      <c r="I46" s="874" t="n"/>
      <c r="J46" s="874" t="n"/>
      <c r="K46" s="874" t="n"/>
      <c r="L46" s="874" t="n"/>
      <c r="M46" s="874" t="n"/>
      <c r="N46" s="874" t="n"/>
      <c r="O46" s="874" t="n"/>
      <c r="P46" s="874" t="n"/>
      <c r="Q46" s="876" t="n"/>
      <c r="R46" s="874" t="n"/>
      <c r="S46" s="874" t="n"/>
      <c r="T46" s="875" t="n"/>
      <c r="U46" s="875" t="n"/>
      <c r="V46" s="875" t="n"/>
      <c r="W46" s="875" t="n"/>
      <c r="X46" s="875" t="n"/>
      <c r="Y46" s="875" t="n"/>
      <c r="Z46" s="876" t="n"/>
      <c r="AA46" s="876" t="n"/>
      <c r="AB46" s="876" t="n"/>
      <c r="AC46" s="876" t="n"/>
      <c r="AD46" s="876" t="n"/>
      <c r="AE46" s="876" t="n"/>
      <c r="AF46" s="876" t="n"/>
      <c r="AG46" s="874" t="n"/>
      <c r="AH46" s="876" t="n"/>
      <c r="AI46" s="887">
        <f>0.125/3</f>
        <v/>
      </c>
      <c r="AJ46" s="876" t="n"/>
      <c r="AK46" s="874" t="n"/>
      <c r="AL46" s="874" t="n"/>
      <c r="AM46" s="874" t="n"/>
      <c r="AN46" s="874" t="n"/>
      <c r="AO46" s="874" t="n"/>
      <c r="AP46" s="874" t="n"/>
      <c r="AQ46" s="874" t="n"/>
      <c r="AR46" s="874" t="n"/>
      <c r="AS46" s="883" t="n"/>
      <c r="AT46" s="883" t="n"/>
    </row>
    <row r="47" customFormat="1" s="872">
      <c r="A47" s="180" t="n"/>
      <c r="B47" s="58" t="n">
        <v>16</v>
      </c>
      <c r="C47" s="100">
        <f>E47*D$5</f>
        <v/>
      </c>
      <c r="D47" s="23" t="inlineStr">
        <is>
          <t>Fleshman Agency, Inc.</t>
        </is>
      </c>
      <c r="E47" s="100">
        <f>SUM(G47:HT47)</f>
        <v/>
      </c>
      <c r="F47" s="884" t="n"/>
      <c r="G47" s="874" t="n"/>
      <c r="H47" s="874" t="n"/>
      <c r="I47" s="874" t="n"/>
      <c r="J47" s="874" t="n"/>
      <c r="K47" s="874" t="n"/>
      <c r="L47" s="874" t="n"/>
      <c r="M47" s="874" t="n"/>
      <c r="N47" s="874" t="n"/>
      <c r="O47" s="874" t="n"/>
      <c r="P47" s="874" t="n"/>
      <c r="Q47" s="876" t="n"/>
      <c r="R47" s="874" t="n"/>
      <c r="S47" s="874" t="n"/>
      <c r="T47" s="874" t="n"/>
      <c r="U47" s="874" t="n"/>
      <c r="V47" s="874" t="n"/>
      <c r="W47" s="874" t="n"/>
      <c r="X47" s="874" t="n"/>
      <c r="Y47" s="874" t="n"/>
      <c r="Z47" s="876" t="n"/>
      <c r="AA47" s="876" t="n"/>
      <c r="AB47" s="876" t="n"/>
      <c r="AC47" s="876" t="n"/>
      <c r="AD47" s="876" t="n"/>
      <c r="AE47" s="876" t="n"/>
      <c r="AF47" s="876" t="n"/>
      <c r="AG47" s="874" t="inlineStr">
        <is>
          <t> </t>
        </is>
      </c>
      <c r="AH47" s="876" t="n"/>
      <c r="AI47" s="874" t="n"/>
      <c r="AJ47" s="877">
        <f>10/480</f>
        <v/>
      </c>
      <c r="AK47" s="874" t="n"/>
      <c r="AL47" s="874" t="n"/>
      <c r="AM47" s="874" t="n"/>
      <c r="AN47" s="874" t="n"/>
      <c r="AO47" s="874" t="n"/>
      <c r="AP47" s="874" t="n"/>
      <c r="AQ47" s="874" t="n"/>
      <c r="AR47" s="874" t="n"/>
      <c r="AS47" s="883" t="n"/>
      <c r="AT47" s="883" t="n"/>
    </row>
    <row r="48" customFormat="1" s="872">
      <c r="A48" s="180" t="n"/>
      <c r="B48" s="58" t="n"/>
      <c r="C48" s="100">
        <f>E48*D$5</f>
        <v/>
      </c>
      <c r="D48" s="24" t="n"/>
      <c r="E48" s="100">
        <f>SUM(G48:HT48)</f>
        <v/>
      </c>
      <c r="H48" s="874" t="n"/>
      <c r="I48" s="874" t="n"/>
      <c r="J48" s="874" t="n"/>
      <c r="K48" s="874" t="n"/>
      <c r="L48" s="874" t="n"/>
      <c r="M48" s="874" t="n"/>
      <c r="N48" s="874" t="n"/>
      <c r="O48" s="874" t="n"/>
      <c r="P48" s="874" t="n"/>
      <c r="Q48" s="877" t="n"/>
      <c r="R48" s="874" t="n"/>
      <c r="S48" s="874" t="n"/>
      <c r="T48" s="874" t="n"/>
      <c r="U48" s="874" t="n"/>
      <c r="V48" s="874" t="n"/>
      <c r="W48" s="874" t="n"/>
      <c r="X48" s="874" t="n"/>
      <c r="Y48" s="874" t="n"/>
      <c r="Z48" s="876" t="n"/>
      <c r="AA48" s="876" t="n"/>
      <c r="AB48" s="876" t="n"/>
      <c r="AC48" s="876" t="n"/>
      <c r="AD48" s="876" t="n"/>
      <c r="AE48" s="876" t="n"/>
      <c r="AF48" s="876" t="n"/>
      <c r="AG48" s="874" t="n"/>
      <c r="AH48" s="876" t="n"/>
      <c r="AI48" s="887" t="inlineStr">
        <is>
          <t> </t>
        </is>
      </c>
      <c r="AJ48" s="877" t="inlineStr">
        <is>
          <t> </t>
        </is>
      </c>
      <c r="AK48" s="874" t="n"/>
      <c r="AL48" s="874" t="n"/>
      <c r="AM48" s="874" t="n"/>
      <c r="AN48" s="874" t="n"/>
      <c r="AO48" s="874" t="n"/>
      <c r="AP48" s="874" t="n"/>
      <c r="AQ48" s="874" t="n"/>
      <c r="AR48" s="874" t="n"/>
      <c r="AS48" s="883" t="n"/>
      <c r="AT48" s="883" t="n"/>
    </row>
    <row r="49" customFormat="1" s="872">
      <c r="A49" s="180" t="n"/>
      <c r="B49" s="58" t="n"/>
      <c r="C49" s="100">
        <f>E49*D$5</f>
        <v/>
      </c>
      <c r="D49" s="23" t="n"/>
      <c r="E49" s="100">
        <f>SUM(G49:HT49)</f>
        <v/>
      </c>
      <c r="H49" s="874" t="n"/>
      <c r="I49" s="874" t="n"/>
      <c r="J49" s="874" t="n"/>
      <c r="K49" s="874" t="n"/>
      <c r="L49" s="874" t="n"/>
      <c r="M49" s="874" t="n"/>
      <c r="N49" s="874" t="n"/>
      <c r="O49" s="874" t="n"/>
      <c r="P49" s="874" t="n"/>
      <c r="Q49" s="877" t="n"/>
      <c r="R49" s="874" t="n"/>
      <c r="S49" s="874" t="n"/>
      <c r="T49" s="874" t="n"/>
      <c r="U49" s="874" t="n"/>
      <c r="V49" s="874" t="n"/>
      <c r="W49" s="874" t="n"/>
      <c r="X49" s="874" t="n"/>
      <c r="Y49" s="874" t="n"/>
      <c r="Z49" s="876" t="n"/>
      <c r="AA49" s="876" t="n"/>
      <c r="AB49" s="876" t="n"/>
      <c r="AC49" s="876" t="n"/>
      <c r="AD49" s="876" t="n"/>
      <c r="AE49" s="876" t="n"/>
      <c r="AF49" s="876" t="n"/>
      <c r="AG49" s="874" t="n"/>
      <c r="AH49" s="876" t="n"/>
      <c r="AI49" s="887" t="inlineStr">
        <is>
          <t> </t>
        </is>
      </c>
      <c r="AJ49" s="876" t="n"/>
      <c r="AK49" s="874" t="n"/>
      <c r="AL49" s="874" t="n"/>
      <c r="AM49" s="874" t="n"/>
      <c r="AN49" s="874" t="n"/>
      <c r="AO49" s="874" t="n"/>
      <c r="AP49" s="874" t="n"/>
      <c r="AQ49" s="874" t="n"/>
      <c r="AR49" s="874" t="n"/>
      <c r="AS49" s="883" t="n"/>
      <c r="AT49" s="883" t="n"/>
    </row>
    <row r="50" customFormat="1" s="872">
      <c r="A50" s="180" t="n"/>
      <c r="B50" s="58" t="n"/>
      <c r="C50" s="55">
        <f>E50*D$5</f>
        <v/>
      </c>
      <c r="D50" s="24" t="n"/>
      <c r="E50" s="55">
        <f>SUM(G50:HT50)</f>
        <v/>
      </c>
      <c r="H50" s="874" t="n"/>
      <c r="I50" s="874" t="n"/>
      <c r="J50" s="874" t="n"/>
      <c r="K50" s="874" t="n"/>
      <c r="L50" s="874" t="n"/>
      <c r="M50" s="874" t="n"/>
      <c r="N50" s="874" t="n"/>
      <c r="O50" s="874" t="n"/>
      <c r="P50" s="874" t="n"/>
      <c r="Q50" s="876" t="n"/>
      <c r="R50" s="874" t="n"/>
      <c r="S50" s="874" t="n"/>
      <c r="T50" s="874" t="n"/>
      <c r="U50" s="874" t="n"/>
      <c r="V50" s="874" t="n"/>
      <c r="W50" s="874" t="n"/>
      <c r="X50" s="874" t="n"/>
      <c r="Y50" s="874" t="n"/>
      <c r="Z50" s="876" t="n"/>
      <c r="AA50" s="876" t="n"/>
      <c r="AB50" s="876" t="n"/>
      <c r="AC50" s="876" t="n"/>
      <c r="AD50" s="876" t="n"/>
      <c r="AE50" s="876" t="n"/>
      <c r="AF50" s="876" t="n"/>
      <c r="AG50" s="874" t="n"/>
      <c r="AH50" s="876" t="n"/>
      <c r="AI50" s="887" t="inlineStr">
        <is>
          <t> </t>
        </is>
      </c>
      <c r="AJ50" s="876" t="n"/>
      <c r="AK50" s="874" t="n"/>
      <c r="AL50" s="874" t="n"/>
      <c r="AM50" s="874" t="n"/>
      <c r="AN50" s="874" t="n"/>
      <c r="AO50" s="874" t="n"/>
      <c r="AP50" s="874" t="n"/>
      <c r="AQ50" s="874" t="n"/>
      <c r="AR50" s="874" t="n"/>
      <c r="AS50" s="883" t="n"/>
      <c r="AT50" s="883" t="n"/>
    </row>
    <row r="51" customFormat="1" s="872">
      <c r="A51" s="180" t="n"/>
      <c r="B51" s="58" t="n"/>
      <c r="C51" s="55">
        <f>E51*D$5</f>
        <v/>
      </c>
      <c r="D51" s="24" t="n"/>
      <c r="E51" s="55">
        <f>SUM(G51:HT51)</f>
        <v/>
      </c>
      <c r="H51" s="874" t="n"/>
      <c r="I51" s="874" t="n"/>
      <c r="J51" s="874" t="n"/>
      <c r="K51" s="874" t="n"/>
      <c r="L51" s="874" t="n"/>
      <c r="M51" s="874" t="n"/>
      <c r="N51" s="874" t="n"/>
      <c r="O51" s="874" t="n"/>
      <c r="P51" s="874" t="n"/>
      <c r="Q51" s="876" t="n"/>
      <c r="R51" s="874" t="n"/>
      <c r="S51" s="874" t="n"/>
      <c r="T51" s="874" t="n"/>
      <c r="U51" s="874" t="n"/>
      <c r="V51" s="874" t="n"/>
      <c r="W51" s="874" t="n"/>
      <c r="X51" s="874" t="n"/>
      <c r="Y51" s="874" t="n"/>
      <c r="Z51" s="876" t="n"/>
      <c r="AA51" s="876" t="n"/>
      <c r="AB51" s="876" t="n"/>
      <c r="AC51" s="876" t="n"/>
      <c r="AD51" s="876" t="n"/>
      <c r="AE51" s="876" t="n"/>
      <c r="AF51" s="876" t="n"/>
      <c r="AG51" s="874" t="n"/>
      <c r="AH51" s="876" t="n"/>
      <c r="AI51" s="874" t="n"/>
      <c r="AJ51" s="876" t="n"/>
      <c r="AK51" s="874" t="n"/>
      <c r="AL51" s="874" t="n"/>
      <c r="AM51" s="874" t="n"/>
      <c r="AN51" s="874" t="n"/>
      <c r="AO51" s="874" t="n"/>
      <c r="AP51" s="874" t="n"/>
      <c r="AQ51" s="874" t="n"/>
      <c r="AR51" s="874" t="n"/>
      <c r="AS51" s="883" t="n"/>
      <c r="AT51" s="883" t="n"/>
    </row>
    <row r="52" customFormat="1" s="872">
      <c r="A52" s="57" t="n"/>
      <c r="B52" s="56" t="n"/>
      <c r="C52" s="55">
        <f>E52*D$5</f>
        <v/>
      </c>
      <c r="D52" s="24" t="n"/>
      <c r="E52" s="55">
        <f>SUM(G52:HT52)</f>
        <v/>
      </c>
      <c r="H52" s="883" t="n"/>
      <c r="I52" s="883" t="n"/>
      <c r="J52" s="883" t="n"/>
      <c r="K52" s="883" t="n"/>
      <c r="L52" s="883" t="n"/>
      <c r="M52" s="883" t="n"/>
      <c r="N52" s="883" t="n"/>
      <c r="O52" s="883" t="n"/>
      <c r="P52" s="883" t="n"/>
      <c r="Q52" s="878" t="n"/>
      <c r="R52" s="883" t="n"/>
      <c r="S52" s="883" t="n"/>
      <c r="T52" s="883" t="n"/>
      <c r="U52" s="883" t="n"/>
      <c r="V52" s="883" t="n"/>
      <c r="W52" s="883" t="n"/>
      <c r="Y52" s="883" t="n"/>
      <c r="Z52" s="878" t="n"/>
      <c r="AA52" s="878" t="n"/>
      <c r="AB52" s="878" t="n"/>
      <c r="AC52" s="878" t="n"/>
      <c r="AD52" s="878" t="n"/>
      <c r="AE52" s="878" t="n"/>
      <c r="AF52" s="878" t="n"/>
      <c r="AG52" s="883" t="n"/>
      <c r="AH52" s="878" t="n"/>
      <c r="AI52" s="883" t="n"/>
      <c r="AJ52" s="876" t="n"/>
      <c r="AL52" s="883" t="n"/>
      <c r="AM52" s="883" t="n"/>
      <c r="AN52" s="883" t="n"/>
      <c r="AO52" s="883" t="n"/>
      <c r="AP52" s="883" t="n"/>
      <c r="AQ52" s="883" t="n"/>
      <c r="AR52" s="883" t="n"/>
      <c r="AS52" s="883" t="n"/>
      <c r="AT52" s="883" t="n"/>
    </row>
    <row r="53" customFormat="1" s="872">
      <c r="A53" s="57" t="n"/>
      <c r="B53" s="56" t="n"/>
      <c r="C53" s="55">
        <f>E53*D$5</f>
        <v/>
      </c>
      <c r="D53" s="24" t="n"/>
      <c r="E53" s="55">
        <f>SUM(G53:HT53)</f>
        <v/>
      </c>
      <c r="H53" s="883" t="n"/>
      <c r="I53" s="883" t="n"/>
      <c r="J53" s="883" t="n"/>
      <c r="K53" s="883" t="n"/>
      <c r="L53" s="883" t="n"/>
      <c r="M53" s="883" t="n"/>
      <c r="N53" s="883" t="n"/>
      <c r="O53" s="883" t="n"/>
      <c r="P53" s="883" t="n"/>
      <c r="Q53" s="878" t="n"/>
      <c r="R53" s="883" t="n"/>
      <c r="S53" s="883" t="n"/>
      <c r="T53" s="883" t="n"/>
      <c r="U53" s="883" t="n"/>
      <c r="V53" s="883" t="n"/>
      <c r="W53" s="883" t="n"/>
      <c r="X53" s="883" t="n"/>
      <c r="Y53" s="883" t="n"/>
      <c r="Z53" s="878" t="n"/>
      <c r="AA53" s="878" t="n"/>
      <c r="AB53" s="878" t="n"/>
      <c r="AC53" s="878" t="n"/>
      <c r="AD53" s="878" t="n"/>
      <c r="AE53" s="878" t="n"/>
      <c r="AF53" s="878" t="n"/>
      <c r="AG53" s="883" t="n"/>
      <c r="AH53" s="878" t="n"/>
      <c r="AI53" s="883" t="n"/>
      <c r="AJ53" s="876" t="n"/>
      <c r="AK53" s="883" t="n"/>
      <c r="AL53" s="883" t="n"/>
      <c r="AM53" s="883" t="n"/>
      <c r="AN53" s="883" t="n"/>
      <c r="AO53" s="883" t="n"/>
      <c r="AP53" s="883" t="n"/>
      <c r="AQ53" s="883" t="n"/>
      <c r="AR53" s="883" t="n"/>
      <c r="AS53" s="883" t="n"/>
      <c r="AT53" s="883" t="n"/>
    </row>
    <row r="54" customFormat="1" s="872">
      <c r="A54" s="57" t="n"/>
      <c r="B54" s="56" t="n"/>
      <c r="C54" s="100">
        <f>E54*D$5</f>
        <v/>
      </c>
      <c r="D54" s="24" t="n"/>
      <c r="E54" s="100">
        <f>SUM(G54:HT54)</f>
        <v/>
      </c>
      <c r="H54" s="883" t="n"/>
      <c r="I54" s="883" t="n"/>
      <c r="J54" s="883" t="n"/>
      <c r="K54" s="883" t="n"/>
      <c r="L54" s="883" t="n"/>
      <c r="M54" s="883" t="n"/>
      <c r="N54" s="883" t="n"/>
      <c r="O54" s="883" t="n"/>
      <c r="P54" s="883" t="n"/>
      <c r="Q54" s="878" t="n"/>
      <c r="R54" s="883" t="n"/>
      <c r="S54" s="883" t="n"/>
      <c r="T54" s="883" t="n"/>
      <c r="U54" s="883" t="n"/>
      <c r="V54" s="883" t="n"/>
      <c r="W54" s="883" t="n"/>
      <c r="X54" s="883" t="n"/>
      <c r="Y54" s="883" t="n"/>
      <c r="Z54" s="878" t="n"/>
      <c r="AA54" s="878" t="n"/>
      <c r="AB54" s="878" t="n"/>
      <c r="AC54" s="878" t="n"/>
      <c r="AD54" s="878" t="n"/>
      <c r="AE54" s="878" t="n"/>
      <c r="AF54" s="878" t="n"/>
      <c r="AG54" s="883" t="n"/>
      <c r="AH54" s="878" t="n"/>
      <c r="AI54" s="883" t="n"/>
      <c r="AJ54" s="876" t="n"/>
      <c r="AK54" s="883" t="n"/>
      <c r="AL54" s="883" t="n"/>
      <c r="AM54" s="883" t="n"/>
      <c r="AN54" s="883" t="n"/>
      <c r="AO54" s="883" t="n"/>
      <c r="AP54" s="883" t="n"/>
      <c r="AQ54" s="883" t="n"/>
      <c r="AR54" s="883" t="n"/>
      <c r="AS54" s="883" t="n"/>
      <c r="AT54" s="883" t="n"/>
    </row>
    <row r="55" customFormat="1" s="872">
      <c r="A55" s="57" t="n"/>
      <c r="B55" s="56" t="n"/>
      <c r="C55" s="100">
        <f>E55*D$5</f>
        <v/>
      </c>
      <c r="D55" s="24" t="n"/>
      <c r="E55" s="100">
        <f>SUM(G55:HT55)</f>
        <v/>
      </c>
      <c r="H55" s="883" t="n"/>
      <c r="I55" s="883" t="n"/>
      <c r="J55" s="883" t="n"/>
      <c r="K55" s="883" t="n"/>
      <c r="L55" s="883" t="n"/>
      <c r="M55" s="883" t="n"/>
      <c r="N55" s="883" t="n"/>
      <c r="O55" s="883" t="n"/>
      <c r="P55" s="883" t="n"/>
      <c r="Q55" s="878" t="n"/>
      <c r="R55" s="883" t="n"/>
      <c r="S55" s="883" t="n"/>
      <c r="T55" s="883" t="n"/>
      <c r="U55" s="883" t="n"/>
      <c r="V55" s="883" t="n"/>
      <c r="W55" s="883" t="n"/>
      <c r="X55" s="883" t="n"/>
      <c r="Y55" s="883" t="n"/>
      <c r="Z55" s="878" t="n"/>
      <c r="AA55" s="878" t="n"/>
      <c r="AB55" s="878" t="n"/>
      <c r="AC55" s="878" t="n"/>
      <c r="AD55" s="878" t="n"/>
      <c r="AE55" s="878" t="n"/>
      <c r="AF55" s="878" t="n"/>
      <c r="AG55" s="883" t="n"/>
      <c r="AH55" s="878" t="n"/>
      <c r="AI55" s="883" t="n"/>
      <c r="AJ55" s="877" t="inlineStr">
        <is>
          <t> </t>
        </is>
      </c>
      <c r="AK55" s="883" t="n"/>
      <c r="AL55" s="883" t="n"/>
      <c r="AM55" s="883" t="n"/>
      <c r="AN55" s="883" t="n"/>
      <c r="AO55" s="883" t="n"/>
      <c r="AP55" s="883" t="n"/>
      <c r="AQ55" s="883" t="n"/>
      <c r="AR55" s="883" t="n"/>
      <c r="AS55" s="883" t="n"/>
      <c r="AT55" s="883" t="n"/>
    </row>
    <row r="56" ht="12.95" customFormat="1" customHeight="1" s="872">
      <c r="A56" s="57" t="n"/>
      <c r="B56" s="56" t="n"/>
      <c r="C56" s="55">
        <f>E56*D$5</f>
        <v/>
      </c>
      <c r="D56" s="24" t="n"/>
      <c r="E56" s="55">
        <f>SUM(G56:HT56)</f>
        <v/>
      </c>
      <c r="H56" s="883" t="n"/>
      <c r="I56" s="883" t="n"/>
      <c r="J56" s="883" t="n"/>
      <c r="K56" s="883" t="n"/>
      <c r="L56" s="883" t="n"/>
      <c r="M56" s="883" t="n"/>
      <c r="N56" s="883" t="n"/>
      <c r="O56" s="883" t="n"/>
      <c r="P56" s="883" t="n"/>
      <c r="Q56" s="878" t="n"/>
      <c r="R56" s="883" t="n"/>
      <c r="S56" s="883" t="n"/>
      <c r="T56" s="883" t="n"/>
      <c r="U56" s="883" t="n"/>
      <c r="V56" s="883" t="n"/>
      <c r="W56" s="883" t="n"/>
      <c r="X56" s="883" t="n"/>
      <c r="Y56" s="883" t="n"/>
      <c r="Z56" s="878" t="n"/>
      <c r="AA56" s="878" t="n"/>
      <c r="AB56" s="878" t="n"/>
      <c r="AC56" s="878" t="n"/>
      <c r="AD56" s="878" t="n"/>
      <c r="AE56" s="878" t="n"/>
      <c r="AF56" s="878" t="n"/>
      <c r="AG56" s="883" t="n"/>
      <c r="AH56" s="878" t="n"/>
      <c r="AI56" s="883" t="n"/>
      <c r="AJ56" s="876" t="n"/>
      <c r="AK56" s="883" t="n"/>
      <c r="AL56" s="883" t="n"/>
      <c r="AM56" s="883" t="n"/>
      <c r="AN56" s="883" t="n"/>
      <c r="AO56" s="883" t="n"/>
      <c r="AP56" s="883" t="n"/>
      <c r="AQ56" s="883" t="n"/>
      <c r="AR56" s="883" t="n"/>
      <c r="AS56" s="883" t="n"/>
      <c r="AT56" s="883" t="n"/>
    </row>
    <row r="57" ht="14.1" customFormat="1" customHeight="1" s="872">
      <c r="A57" s="57" t="n"/>
      <c r="B57" s="56" t="n"/>
      <c r="C57" s="55">
        <f>E57*D$5</f>
        <v/>
      </c>
      <c r="D57" s="24" t="n"/>
      <c r="E57" s="55">
        <f>SUM(G57:HT57)</f>
        <v/>
      </c>
      <c r="H57" s="883" t="n"/>
      <c r="I57" s="883" t="n"/>
      <c r="J57" s="883" t="n"/>
      <c r="K57" s="883" t="n"/>
      <c r="L57" s="883" t="n"/>
      <c r="M57" s="883" t="n"/>
      <c r="N57" s="883" t="n"/>
      <c r="O57" s="883" t="n"/>
      <c r="P57" s="883" t="n"/>
      <c r="Q57" s="878" t="n"/>
      <c r="R57" s="883" t="n"/>
      <c r="S57" s="883" t="n"/>
      <c r="T57" s="883" t="n"/>
      <c r="U57" s="883" t="n"/>
      <c r="V57" s="883" t="n"/>
      <c r="W57" s="883" t="n"/>
      <c r="X57" s="883" t="n"/>
      <c r="Y57" s="883" t="n"/>
      <c r="Z57" s="878" t="n"/>
      <c r="AA57" s="878" t="n"/>
      <c r="AB57" s="878" t="n"/>
      <c r="AC57" s="878" t="n"/>
      <c r="AD57" s="878" t="n"/>
      <c r="AE57" s="878" t="n"/>
      <c r="AF57" s="878" t="n"/>
      <c r="AG57" s="883" t="n"/>
      <c r="AH57" s="878" t="n"/>
      <c r="AI57" s="883" t="n"/>
      <c r="AJ57" s="876" t="n"/>
      <c r="AK57" s="883" t="n"/>
      <c r="AL57" s="883" t="n"/>
      <c r="AM57" s="883" t="n"/>
      <c r="AN57" s="883" t="n"/>
      <c r="AO57" s="883" t="n"/>
      <c r="AP57" s="883" t="n"/>
      <c r="AQ57" s="883" t="n"/>
      <c r="AR57" s="883" t="n"/>
      <c r="AS57" s="883" t="n"/>
      <c r="AT57" s="883" t="n"/>
    </row>
    <row r="58" ht="17.45" customFormat="1" customHeight="1" s="872">
      <c r="A58" s="57" t="n"/>
      <c r="B58" s="56" t="n"/>
      <c r="C58" s="55">
        <f>E58*D$5</f>
        <v/>
      </c>
      <c r="D58" s="881" t="n"/>
      <c r="E58" s="55">
        <f>SUM(G58:HT58)</f>
        <v/>
      </c>
      <c r="H58" s="883" t="n"/>
      <c r="I58" s="883" t="n"/>
      <c r="J58" s="883" t="n"/>
      <c r="K58" s="883" t="n"/>
      <c r="L58" s="883" t="n"/>
      <c r="M58" s="883" t="n"/>
      <c r="N58" s="883" t="n"/>
      <c r="O58" s="883" t="n"/>
      <c r="P58" s="883" t="n"/>
      <c r="Q58" s="878" t="n"/>
      <c r="R58" s="883" t="n"/>
      <c r="S58" s="883" t="n"/>
      <c r="T58" s="883" t="n"/>
      <c r="U58" s="883" t="n"/>
      <c r="V58" s="883" t="n"/>
      <c r="W58" s="883" t="n"/>
      <c r="X58" s="883" t="n"/>
      <c r="Y58" s="883" t="n"/>
      <c r="Z58" s="878" t="inlineStr">
        <is>
          <t> </t>
        </is>
      </c>
      <c r="AA58" s="878" t="n"/>
      <c r="AB58" s="878" t="n"/>
      <c r="AC58" s="878" t="n"/>
      <c r="AD58" s="878" t="n"/>
      <c r="AE58" s="878" t="n"/>
      <c r="AF58" s="878" t="n"/>
      <c r="AG58" s="883" t="n"/>
      <c r="AH58" s="878" t="n"/>
      <c r="AI58" s="883" t="n"/>
      <c r="AJ58" s="876" t="n"/>
      <c r="AK58" s="883" t="n"/>
      <c r="AL58" s="883" t="n"/>
      <c r="AM58" s="883" t="n"/>
      <c r="AN58" s="883" t="n"/>
      <c r="AO58" s="883" t="n"/>
      <c r="AP58" s="883" t="n"/>
      <c r="AQ58" s="883" t="n"/>
      <c r="AR58" s="883" t="n"/>
      <c r="AS58" s="883" t="n"/>
      <c r="AT58" s="883" t="n"/>
    </row>
    <row r="59" ht="17.45" customFormat="1" customHeight="1" s="872">
      <c r="A59" s="57" t="n"/>
      <c r="B59" s="56" t="n"/>
      <c r="C59" s="55">
        <f>E59*D$5</f>
        <v/>
      </c>
      <c r="D59" s="882" t="n"/>
      <c r="E59" s="55">
        <f>SUM(G59:HT59)</f>
        <v/>
      </c>
      <c r="H59" s="883" t="n"/>
      <c r="I59" s="883" t="n"/>
      <c r="J59" s="883" t="n"/>
      <c r="K59" s="883" t="n"/>
      <c r="L59" s="883" t="n"/>
      <c r="M59" s="883" t="n"/>
      <c r="N59" s="883" t="n"/>
      <c r="O59" s="883" t="n"/>
      <c r="P59" s="883" t="n"/>
      <c r="Q59" s="878" t="n"/>
      <c r="R59" s="883" t="n"/>
      <c r="S59" s="883" t="n"/>
      <c r="T59" s="883" t="n"/>
      <c r="U59" s="883" t="n"/>
      <c r="V59" s="883" t="n"/>
      <c r="W59" s="883" t="n"/>
      <c r="X59" s="883" t="n"/>
      <c r="Y59" s="883" t="n"/>
      <c r="Z59" s="878" t="inlineStr">
        <is>
          <t> </t>
        </is>
      </c>
      <c r="AA59" s="878" t="n"/>
      <c r="AB59" s="878" t="n"/>
      <c r="AC59" s="878" t="n"/>
      <c r="AD59" s="878" t="n"/>
      <c r="AE59" s="878" t="n"/>
      <c r="AF59" s="878" t="n"/>
      <c r="AG59" s="883" t="n"/>
      <c r="AH59" s="878" t="n"/>
      <c r="AI59" s="883" t="n"/>
      <c r="AJ59" s="876" t="n"/>
      <c r="AK59" s="883" t="n"/>
      <c r="AL59" s="883" t="n"/>
      <c r="AM59" s="883" t="n"/>
      <c r="AN59" s="883" t="n"/>
      <c r="AO59" s="883" t="n"/>
      <c r="AP59" s="883" t="n"/>
      <c r="AQ59" s="883" t="n"/>
      <c r="AR59" s="883" t="n"/>
      <c r="AS59" s="883" t="n"/>
      <c r="AT59" s="883" t="n"/>
    </row>
    <row r="60" ht="17.45" customFormat="1" customHeight="1" s="872">
      <c r="A60" s="57" t="n"/>
      <c r="B60" s="56" t="n"/>
      <c r="C60" s="55">
        <f>E60*D$5</f>
        <v/>
      </c>
      <c r="D60" s="881" t="n"/>
      <c r="E60" s="55">
        <f>SUM(G60:HT60)</f>
        <v/>
      </c>
      <c r="H60" s="883" t="n"/>
      <c r="I60" s="883" t="n"/>
      <c r="J60" s="883" t="n"/>
      <c r="K60" s="883" t="n"/>
      <c r="L60" s="883" t="n"/>
      <c r="M60" s="883" t="n"/>
      <c r="N60" s="883" t="n"/>
      <c r="O60" s="883" t="n"/>
      <c r="P60" s="883" t="n"/>
      <c r="Q60" s="878" t="n"/>
      <c r="R60" s="883" t="n"/>
      <c r="S60" s="883" t="n"/>
      <c r="T60" s="883" t="n"/>
      <c r="U60" s="883" t="n"/>
      <c r="V60" s="883" t="n"/>
      <c r="W60" s="883" t="n"/>
      <c r="X60" s="883" t="n"/>
      <c r="Y60" s="883" t="n"/>
      <c r="Z60" s="878" t="n"/>
      <c r="AA60" s="878" t="n"/>
      <c r="AB60" s="878" t="n"/>
      <c r="AC60" s="878" t="n"/>
      <c r="AD60" s="878" t="n"/>
      <c r="AE60" s="878" t="n"/>
      <c r="AF60" s="878" t="n"/>
      <c r="AG60" s="883" t="n"/>
      <c r="AH60" s="878" t="n"/>
      <c r="AI60" s="883" t="n"/>
      <c r="AJ60" s="876" t="n"/>
      <c r="AK60" s="883" t="n"/>
      <c r="AL60" s="883" t="n"/>
      <c r="AM60" s="883" t="n"/>
      <c r="AN60" s="883" t="n"/>
      <c r="AO60" s="883" t="n"/>
      <c r="AP60" s="883" t="n"/>
      <c r="AQ60" s="883" t="n"/>
      <c r="AR60" s="883" t="n"/>
      <c r="AS60" s="883" t="n"/>
      <c r="AT60" s="883" t="n"/>
    </row>
    <row r="61" ht="17.45" customFormat="1" customHeight="1" s="872">
      <c r="A61" s="57" t="inlineStr">
        <is>
          <t> </t>
        </is>
      </c>
      <c r="B61" s="56" t="n"/>
      <c r="C61" s="55">
        <f>E61*D$5</f>
        <v/>
      </c>
      <c r="D61" s="881" t="n"/>
      <c r="E61" s="55">
        <f>SUM(G61:HT61)</f>
        <v/>
      </c>
      <c r="H61" s="883" t="n"/>
      <c r="I61" s="883" t="n"/>
      <c r="J61" s="883" t="n"/>
      <c r="K61" s="883" t="n"/>
      <c r="L61" s="883" t="n"/>
      <c r="M61" s="883" t="n"/>
      <c r="N61" s="883" t="n"/>
      <c r="O61" s="883" t="n"/>
      <c r="P61" s="883" t="n"/>
      <c r="Q61" s="878" t="n"/>
      <c r="R61" s="883" t="n"/>
      <c r="S61" s="883" t="n"/>
      <c r="T61" s="883" t="n"/>
      <c r="U61" s="883" t="n"/>
      <c r="V61" s="883" t="n"/>
      <c r="W61" s="883" t="n"/>
      <c r="X61" s="883" t="n"/>
      <c r="Y61" s="883" t="n"/>
      <c r="Z61" s="878" t="n"/>
      <c r="AA61" s="878" t="n"/>
      <c r="AB61" s="878" t="n"/>
      <c r="AC61" s="888" t="n"/>
      <c r="AD61" s="888" t="n"/>
      <c r="AE61" s="878" t="n"/>
      <c r="AF61" s="878" t="n"/>
      <c r="AG61" s="883" t="n"/>
      <c r="AH61" s="878" t="n"/>
      <c r="AI61" s="883" t="n"/>
      <c r="AJ61" s="876" t="n"/>
      <c r="AK61" s="883" t="n"/>
      <c r="AL61" s="883" t="n"/>
      <c r="AM61" s="883" t="n"/>
      <c r="AN61" s="883" t="n"/>
      <c r="AO61" s="883" t="n"/>
      <c r="AP61" s="883" t="n"/>
      <c r="AQ61" s="883" t="n"/>
      <c r="AR61" s="883" t="n"/>
      <c r="AS61" s="883" t="n"/>
      <c r="AT61" s="883" t="n"/>
    </row>
    <row r="62" ht="16.5" customFormat="1" customHeight="1" s="872">
      <c r="A62" s="57" t="n"/>
      <c r="B62" s="56" t="n"/>
      <c r="C62" s="55">
        <f>E62*D$5</f>
        <v/>
      </c>
      <c r="D62" s="881" t="n"/>
      <c r="E62" s="55">
        <f>SUM(G62:HT62)</f>
        <v/>
      </c>
      <c r="H62" s="883" t="n"/>
      <c r="I62" s="883" t="n"/>
      <c r="J62" s="883" t="n"/>
      <c r="K62" s="883" t="n"/>
      <c r="L62" s="883" t="n"/>
      <c r="M62" s="883" t="n"/>
      <c r="N62" s="883" t="n"/>
      <c r="O62" s="883" t="n"/>
      <c r="P62" s="883" t="n"/>
      <c r="Q62" s="878" t="n"/>
      <c r="R62" s="883" t="n"/>
      <c r="S62" s="883" t="n"/>
      <c r="T62" s="883" t="n"/>
      <c r="U62" s="883" t="n"/>
      <c r="V62" s="883" t="n"/>
      <c r="W62" s="883" t="n"/>
      <c r="X62" s="883" t="n"/>
      <c r="Y62" s="883" t="n"/>
      <c r="Z62" s="878" t="n"/>
      <c r="AA62" s="878" t="n"/>
      <c r="AB62" s="878" t="n"/>
      <c r="AC62" s="888" t="n"/>
      <c r="AD62" s="878" t="n"/>
      <c r="AE62" s="878" t="n"/>
      <c r="AF62" s="888" t="n"/>
      <c r="AG62" s="883" t="n"/>
      <c r="AH62" s="878" t="n"/>
      <c r="AI62" s="883" t="n"/>
      <c r="AJ62" s="876" t="n"/>
      <c r="AK62" s="883" t="n"/>
      <c r="AL62" s="883" t="n"/>
      <c r="AM62" s="883" t="n"/>
      <c r="AN62" s="883" t="n"/>
      <c r="AO62" s="883" t="n"/>
      <c r="AP62" s="883" t="n"/>
      <c r="AQ62" s="883" t="n"/>
      <c r="AR62" s="883" t="n"/>
      <c r="AS62" s="883" t="n"/>
      <c r="AT62" s="883" t="n"/>
    </row>
    <row r="63" customFormat="1" s="872">
      <c r="A63" s="57" t="n"/>
      <c r="B63" s="56" t="n"/>
      <c r="C63" s="55">
        <f>E63*D$5</f>
        <v/>
      </c>
      <c r="D63" s="24" t="n"/>
      <c r="E63" s="55">
        <f>SUM(G63:HT63)</f>
        <v/>
      </c>
      <c r="H63" s="883" t="n"/>
      <c r="I63" s="883" t="n"/>
      <c r="J63" s="883" t="n"/>
      <c r="K63" s="883" t="n"/>
      <c r="L63" s="883" t="n"/>
      <c r="M63" s="883" t="n"/>
      <c r="N63" s="883" t="n"/>
      <c r="O63" s="883" t="n"/>
      <c r="P63" s="883" t="n"/>
      <c r="Q63" s="878" t="n"/>
      <c r="R63" s="883" t="n"/>
      <c r="S63" s="883" t="n"/>
      <c r="T63" s="883" t="n"/>
      <c r="U63" s="883" t="n"/>
      <c r="V63" s="883" t="n"/>
      <c r="W63" s="883" t="n"/>
      <c r="X63" s="883" t="n"/>
      <c r="Y63" s="883" t="n"/>
      <c r="Z63" s="878" t="n"/>
      <c r="AA63" s="878" t="n"/>
      <c r="AB63" s="878" t="n"/>
      <c r="AC63" s="878" t="n"/>
      <c r="AD63" s="888" t="n"/>
      <c r="AE63" s="888" t="n"/>
      <c r="AF63" s="878" t="n"/>
      <c r="AG63" s="883" t="n"/>
      <c r="AH63" s="878" t="n"/>
      <c r="AI63" s="883" t="n"/>
      <c r="AJ63" s="876" t="n"/>
      <c r="AK63" s="883" t="n"/>
      <c r="AL63" s="883" t="n"/>
      <c r="AM63" s="883" t="n"/>
      <c r="AN63" s="883" t="n"/>
      <c r="AO63" s="883" t="n"/>
      <c r="AP63" s="883" t="n"/>
      <c r="AQ63" s="883" t="n"/>
      <c r="AR63" s="883" t="n"/>
      <c r="AS63" s="883" t="n"/>
      <c r="AT63" s="883" t="n"/>
    </row>
    <row r="64" customFormat="1" s="872">
      <c r="A64" s="57" t="n"/>
      <c r="B64" s="56" t="n"/>
      <c r="C64" s="100">
        <f>E64*D$5</f>
        <v/>
      </c>
      <c r="D64" s="23" t="n"/>
      <c r="E64" s="100">
        <f>SUM(G64:HT64)</f>
        <v/>
      </c>
      <c r="H64" s="883" t="n"/>
      <c r="I64" s="883" t="n"/>
      <c r="J64" s="883" t="n"/>
      <c r="K64" s="883" t="n"/>
      <c r="L64" s="883" t="n"/>
      <c r="M64" s="883" t="n"/>
      <c r="N64" s="883" t="n"/>
      <c r="O64" s="883" t="n"/>
      <c r="P64" s="883" t="n"/>
      <c r="Q64" s="878" t="n"/>
      <c r="R64" s="883" t="n"/>
      <c r="S64" s="883" t="n"/>
      <c r="T64" s="883" t="n"/>
      <c r="U64" s="883" t="n"/>
      <c r="V64" s="883" t="n"/>
      <c r="W64" s="883" t="n"/>
      <c r="X64" s="883" t="n"/>
      <c r="Y64" s="883" t="n"/>
      <c r="Z64" s="878" t="n"/>
      <c r="AA64" s="878" t="n"/>
      <c r="AB64" s="878" t="n"/>
      <c r="AC64" s="878" t="n"/>
      <c r="AD64" s="878" t="n"/>
      <c r="AE64" s="878" t="n"/>
      <c r="AF64" s="888" t="n"/>
      <c r="AG64" s="883" t="n"/>
      <c r="AH64" s="878" t="n"/>
      <c r="AI64" s="883" t="n"/>
      <c r="AJ64" s="876" t="n"/>
      <c r="AK64" s="883" t="n"/>
      <c r="AL64" s="883" t="n"/>
      <c r="AM64" s="883" t="n"/>
      <c r="AN64" s="883" t="n"/>
      <c r="AO64" s="883" t="n"/>
      <c r="AP64" s="883" t="n"/>
      <c r="AQ64" s="883" t="n"/>
      <c r="AR64" s="883" t="n"/>
      <c r="AS64" s="883" t="n"/>
      <c r="AT64" s="883" t="n"/>
    </row>
    <row r="65" customFormat="1" s="872">
      <c r="A65" s="57" t="n"/>
      <c r="B65" s="56" t="n"/>
      <c r="C65" s="100">
        <f>E65*D$5</f>
        <v/>
      </c>
      <c r="D65" s="23" t="n"/>
      <c r="E65" s="100">
        <f>SUM(G65:HT65)</f>
        <v/>
      </c>
      <c r="H65" s="883" t="n"/>
      <c r="I65" s="883" t="n"/>
      <c r="J65" s="883" t="n"/>
      <c r="K65" s="883" t="n"/>
      <c r="L65" s="883" t="n"/>
      <c r="M65" s="883" t="n"/>
      <c r="N65" s="883" t="n"/>
      <c r="O65" s="883" t="n"/>
      <c r="P65" s="883" t="n"/>
      <c r="Q65" s="878" t="n"/>
      <c r="R65" s="883" t="n"/>
      <c r="S65" s="883" t="n"/>
      <c r="T65" s="883" t="n"/>
      <c r="U65" s="883" t="n"/>
      <c r="V65" s="883" t="n"/>
      <c r="W65" s="883" t="n"/>
      <c r="X65" s="883" t="n"/>
      <c r="Y65" s="883" t="n"/>
      <c r="Z65" s="878" t="n"/>
      <c r="AA65" s="878" t="n"/>
      <c r="AB65" s="878" t="n"/>
      <c r="AC65" s="878" t="n"/>
      <c r="AD65" s="878" t="n"/>
      <c r="AE65" s="878" t="n"/>
      <c r="AF65" s="888" t="n"/>
      <c r="AG65" s="883" t="n"/>
      <c r="AH65" s="878" t="n"/>
      <c r="AI65" s="883" t="n"/>
      <c r="AJ65" s="876" t="n"/>
      <c r="AK65" s="883" t="n"/>
      <c r="AL65" s="883" t="n"/>
      <c r="AM65" s="883" t="n"/>
      <c r="AN65" s="883" t="n"/>
      <c r="AO65" s="883" t="n"/>
      <c r="AP65" s="883" t="n"/>
      <c r="AQ65" s="883" t="n"/>
      <c r="AR65" s="883" t="n"/>
      <c r="AS65" s="883" t="n"/>
      <c r="AT65" s="883" t="n"/>
    </row>
    <row r="66" customFormat="1" s="872">
      <c r="A66" s="57" t="n"/>
      <c r="B66" s="56" t="n"/>
      <c r="C66" s="55">
        <f>E66*D$5</f>
        <v/>
      </c>
      <c r="D66" s="24" t="n"/>
      <c r="E66" s="55">
        <f>SUM(G66:HT66)</f>
        <v/>
      </c>
      <c r="H66" s="883" t="n"/>
      <c r="J66" s="883" t="n"/>
      <c r="K66" s="883" t="n"/>
      <c r="L66" s="883" t="n"/>
      <c r="M66" s="883" t="n"/>
      <c r="N66" s="883" t="n"/>
      <c r="O66" s="883" t="n"/>
      <c r="P66" s="883" t="n"/>
      <c r="Q66" s="878" t="n"/>
      <c r="R66" s="883" t="n"/>
      <c r="S66" s="883" t="n"/>
      <c r="T66" s="883" t="n"/>
      <c r="U66" s="883" t="n"/>
      <c r="V66" s="883" t="n"/>
      <c r="W66" s="883" t="n"/>
      <c r="X66" s="883" t="n"/>
      <c r="Y66" s="883" t="n"/>
      <c r="Z66" s="878" t="n"/>
      <c r="AA66" s="878" t="n"/>
      <c r="AB66" s="878" t="n"/>
      <c r="AC66" s="878" t="n"/>
      <c r="AD66" s="878" t="n"/>
      <c r="AE66" s="878" t="n"/>
      <c r="AF66" s="888" t="n"/>
      <c r="AG66" s="883" t="n"/>
      <c r="AH66" s="878" t="n"/>
      <c r="AI66" s="883" t="n"/>
      <c r="AJ66" s="876" t="n"/>
      <c r="AK66" s="883" t="n"/>
      <c r="AL66" s="883" t="n"/>
      <c r="AM66" s="883" t="n"/>
      <c r="AN66" s="883" t="n"/>
      <c r="AO66" s="883" t="n"/>
      <c r="AP66" s="883" t="n"/>
      <c r="AQ66" s="883" t="n"/>
      <c r="AR66" s="883" t="n"/>
      <c r="AS66" s="883" t="n"/>
      <c r="AT66" s="883" t="n"/>
    </row>
    <row r="67" customFormat="1" s="872">
      <c r="A67" s="57" t="n"/>
      <c r="B67" s="56" t="n"/>
      <c r="C67" s="100">
        <f>E67*D$5</f>
        <v/>
      </c>
      <c r="D67" s="23" t="n"/>
      <c r="E67" s="100">
        <f>SUM(G67:HT67)</f>
        <v/>
      </c>
      <c r="H67" s="883" t="n"/>
      <c r="J67" s="883" t="n"/>
      <c r="K67" s="883" t="n"/>
      <c r="L67" s="883" t="n"/>
      <c r="M67" s="883" t="n"/>
      <c r="N67" s="883" t="n"/>
      <c r="O67" s="883" t="n"/>
      <c r="P67" s="883" t="n"/>
      <c r="Q67" s="878" t="n"/>
      <c r="R67" s="883" t="n"/>
      <c r="S67" s="883" t="n"/>
      <c r="T67" s="883" t="n"/>
      <c r="U67" s="883" t="n"/>
      <c r="V67" s="883" t="n"/>
      <c r="W67" s="883" t="n"/>
      <c r="X67" s="883" t="n"/>
      <c r="Y67" s="883" t="n"/>
      <c r="Z67" s="878" t="n"/>
      <c r="AA67" s="878" t="n"/>
      <c r="AB67" s="878" t="n"/>
      <c r="AC67" s="878" t="n"/>
      <c r="AD67" s="878" t="n"/>
      <c r="AE67" s="878" t="n"/>
      <c r="AF67" s="888" t="inlineStr">
        <is>
          <t> </t>
        </is>
      </c>
      <c r="AG67" s="883" t="n"/>
      <c r="AH67" s="878" t="n"/>
      <c r="AI67" s="883" t="n"/>
      <c r="AJ67" s="876" t="n"/>
      <c r="AK67" s="883" t="n"/>
      <c r="AL67" s="883" t="n"/>
      <c r="AM67" s="883" t="n"/>
      <c r="AN67" s="883" t="n"/>
      <c r="AO67" s="883" t="n"/>
      <c r="AP67" s="883" t="n"/>
      <c r="AQ67" s="883" t="n"/>
      <c r="AR67" s="883" t="n"/>
      <c r="AS67" s="883" t="n"/>
      <c r="AT67" s="883" t="n"/>
    </row>
    <row r="68" customFormat="1" s="872">
      <c r="A68" s="57" t="n"/>
      <c r="B68" s="56" t="n"/>
      <c r="C68" s="100">
        <f>E68*D$5</f>
        <v/>
      </c>
      <c r="D68" s="23" t="n"/>
      <c r="E68" s="100">
        <f>SUM(G68:HT68)</f>
        <v/>
      </c>
      <c r="H68" s="883" t="n"/>
      <c r="J68" s="883" t="n"/>
      <c r="K68" s="883" t="n"/>
      <c r="L68" s="883" t="n"/>
      <c r="M68" s="883" t="n"/>
      <c r="N68" s="883" t="n"/>
      <c r="O68" s="883" t="n"/>
      <c r="P68" s="883" t="n"/>
      <c r="Q68" s="878" t="n"/>
      <c r="R68" s="883" t="n"/>
      <c r="S68" s="883" t="n"/>
      <c r="T68" s="883" t="n"/>
      <c r="U68" s="883" t="n"/>
      <c r="V68" s="883" t="n"/>
      <c r="W68" s="883" t="n"/>
      <c r="X68" s="883" t="n"/>
      <c r="Y68" s="883" t="n"/>
      <c r="Z68" s="878" t="n"/>
      <c r="AA68" s="878" t="n"/>
      <c r="AB68" s="878" t="n"/>
      <c r="AC68" s="878" t="n"/>
      <c r="AD68" s="878" t="n"/>
      <c r="AE68" s="878" t="n"/>
      <c r="AF68" s="878" t="n"/>
      <c r="AG68" s="883" t="n"/>
      <c r="AH68" s="878" t="n"/>
      <c r="AI68" s="883" t="n"/>
      <c r="AJ68" s="877" t="inlineStr">
        <is>
          <t> </t>
        </is>
      </c>
      <c r="AK68" s="883" t="n"/>
      <c r="AL68" s="883" t="n"/>
      <c r="AM68" s="883" t="n"/>
      <c r="AN68" s="883" t="n"/>
      <c r="AO68" s="883" t="n"/>
      <c r="AP68" s="883" t="n"/>
      <c r="AQ68" s="883" t="n"/>
      <c r="AR68" s="883" t="n"/>
      <c r="AS68" s="883" t="n"/>
      <c r="AT68" s="883" t="n"/>
    </row>
    <row r="69" customFormat="1" s="872">
      <c r="A69" s="57" t="n"/>
      <c r="B69" s="56" t="n"/>
      <c r="C69" s="55">
        <f>E69*D$5</f>
        <v/>
      </c>
      <c r="D69" s="24" t="n"/>
      <c r="E69" s="55">
        <f>SUM(G69:HT69)</f>
        <v/>
      </c>
      <c r="H69" s="883" t="n"/>
      <c r="I69" s="883" t="n"/>
      <c r="J69" s="883" t="n"/>
      <c r="K69" s="883" t="n"/>
      <c r="L69" s="883" t="n"/>
      <c r="M69" s="883" t="n"/>
      <c r="N69" s="883" t="n"/>
      <c r="O69" s="883" t="n"/>
      <c r="P69" s="883" t="n"/>
      <c r="Q69" s="878" t="n"/>
      <c r="R69" s="883" t="n"/>
      <c r="S69" s="883" t="n"/>
      <c r="T69" s="883" t="n"/>
      <c r="U69" s="883" t="n"/>
      <c r="V69" s="883" t="n"/>
      <c r="W69" s="883" t="n"/>
      <c r="X69" s="883" t="n"/>
      <c r="Y69" s="883" t="n"/>
      <c r="Z69" s="878" t="n"/>
      <c r="AA69" s="878" t="n"/>
      <c r="AB69" s="878" t="n"/>
      <c r="AC69" s="878" t="n"/>
      <c r="AD69" s="878" t="n"/>
      <c r="AE69" s="878" t="n"/>
      <c r="AF69" s="878" t="n"/>
      <c r="AG69" s="883" t="n"/>
      <c r="AH69" s="878" t="n"/>
      <c r="AI69" s="883" t="n"/>
      <c r="AJ69" s="876" t="n"/>
      <c r="AK69" s="883" t="n"/>
      <c r="AL69" s="883" t="n"/>
      <c r="AM69" s="883" t="n"/>
      <c r="AN69" s="883" t="n"/>
      <c r="AO69" s="883" t="n"/>
      <c r="AP69" s="883" t="n"/>
      <c r="AQ69" s="883" t="n"/>
      <c r="AR69" s="883" t="n"/>
      <c r="AS69" s="883" t="n"/>
      <c r="AT69" s="883" t="n"/>
    </row>
    <row r="70" customFormat="1" s="872">
      <c r="A70" s="57" t="n"/>
      <c r="B70" s="56" t="n"/>
      <c r="C70" s="55">
        <f>E70*D$5</f>
        <v/>
      </c>
      <c r="D70" s="24" t="n"/>
      <c r="E70" s="55">
        <f>SUM(G70:HT70)</f>
        <v/>
      </c>
      <c r="H70" s="883" t="n"/>
      <c r="I70" s="883" t="n"/>
      <c r="J70" s="883" t="n"/>
      <c r="K70" s="883" t="n"/>
      <c r="L70" s="883" t="n"/>
      <c r="M70" s="883" t="n"/>
      <c r="N70" s="883" t="n"/>
      <c r="O70" s="883" t="n"/>
      <c r="P70" s="883" t="n"/>
      <c r="Q70" s="878" t="n"/>
      <c r="R70" s="883" t="n"/>
      <c r="S70" s="883" t="n"/>
      <c r="T70" s="883" t="n"/>
      <c r="U70" s="883" t="n"/>
      <c r="V70" s="883" t="n"/>
      <c r="W70" s="883" t="n"/>
      <c r="X70" s="883" t="n"/>
      <c r="Y70" s="883" t="n"/>
      <c r="Z70" s="878" t="n"/>
      <c r="AA70" s="878" t="n"/>
      <c r="AB70" s="878" t="n"/>
      <c r="AC70" s="878" t="n"/>
      <c r="AD70" s="878" t="n"/>
      <c r="AE70" s="878" t="n"/>
      <c r="AF70" s="878" t="n"/>
      <c r="AG70" s="883" t="n"/>
      <c r="AH70" s="878" t="n"/>
      <c r="AI70" s="883" t="n"/>
      <c r="AJ70" s="876" t="n"/>
      <c r="AK70" s="883" t="n"/>
      <c r="AL70" s="883" t="n"/>
      <c r="AM70" s="883" t="n"/>
      <c r="AN70" s="883" t="n"/>
      <c r="AO70" s="883" t="n"/>
      <c r="AP70" s="883" t="n"/>
      <c r="AQ70" s="883" t="n"/>
      <c r="AR70" s="883" t="n"/>
      <c r="AS70" s="883" t="n"/>
      <c r="AT70" s="883" t="n"/>
    </row>
    <row r="71" customFormat="1" s="872">
      <c r="A71" s="57" t="n"/>
      <c r="B71" s="56" t="n"/>
      <c r="C71" s="55">
        <f>E71*D$5</f>
        <v/>
      </c>
      <c r="D71" s="24" t="n"/>
      <c r="E71" s="55">
        <f>SUM(G71:HT71)</f>
        <v/>
      </c>
      <c r="H71" s="883" t="n"/>
      <c r="I71" s="883" t="n"/>
      <c r="J71" s="883" t="n"/>
      <c r="K71" s="883" t="n"/>
      <c r="L71" s="883" t="n"/>
      <c r="M71" s="883" t="n"/>
      <c r="N71" s="883" t="n"/>
      <c r="O71" s="883" t="n"/>
      <c r="P71" s="883" t="n"/>
      <c r="Q71" s="878" t="n"/>
      <c r="R71" s="883" t="n"/>
      <c r="S71" s="883" t="n"/>
      <c r="T71" s="883" t="n"/>
      <c r="U71" s="883" t="n"/>
      <c r="V71" s="883" t="n"/>
      <c r="W71" s="883" t="n"/>
      <c r="X71" s="883" t="n"/>
      <c r="Y71" s="883" t="n"/>
      <c r="Z71" s="878" t="n"/>
      <c r="AA71" s="878" t="n"/>
      <c r="AB71" s="878" t="n"/>
      <c r="AC71" s="878" t="n"/>
      <c r="AD71" s="878" t="n"/>
      <c r="AE71" s="878" t="n"/>
      <c r="AF71" s="878" t="n"/>
      <c r="AG71" s="883" t="n"/>
      <c r="AH71" s="878" t="n"/>
      <c r="AI71" s="883" t="n"/>
      <c r="AJ71" s="876" t="n"/>
      <c r="AK71" s="883" t="n"/>
      <c r="AL71" s="883" t="n"/>
      <c r="AM71" s="883" t="n"/>
      <c r="AN71" s="883" t="n"/>
      <c r="AO71" s="883" t="n"/>
      <c r="AP71" s="883" t="n"/>
      <c r="AQ71" s="883" t="n"/>
      <c r="AR71" s="883" t="n"/>
      <c r="AS71" s="883" t="n"/>
      <c r="AT71" s="883" t="n"/>
    </row>
    <row r="72" customFormat="1" s="872">
      <c r="A72" s="57" t="n"/>
      <c r="B72" s="56" t="n"/>
      <c r="C72" s="55">
        <f>E72*D$5</f>
        <v/>
      </c>
      <c r="D72" s="882" t="n"/>
      <c r="E72" s="55">
        <f>SUM(G72:HT72)</f>
        <v/>
      </c>
      <c r="H72" s="883" t="n"/>
      <c r="I72" s="883" t="n"/>
      <c r="J72" s="883" t="n"/>
      <c r="K72" s="883" t="n"/>
      <c r="L72" s="883" t="n"/>
      <c r="M72" s="883" t="n"/>
      <c r="N72" s="883" t="n"/>
      <c r="O72" s="883" t="n"/>
      <c r="P72" s="883" t="n"/>
      <c r="Q72" s="878" t="n"/>
      <c r="R72" s="883" t="n"/>
      <c r="S72" s="883" t="n"/>
      <c r="T72" s="883" t="n"/>
      <c r="U72" s="883" t="n"/>
      <c r="V72" s="883" t="n"/>
      <c r="W72" s="883" t="n"/>
      <c r="X72" s="883" t="n"/>
      <c r="Y72" s="883" t="n"/>
      <c r="Z72" s="878" t="n"/>
      <c r="AA72" s="878" t="n"/>
      <c r="AB72" s="878" t="n"/>
      <c r="AC72" s="878" t="n"/>
      <c r="AD72" s="878" t="n"/>
      <c r="AE72" s="878" t="n"/>
      <c r="AF72" s="878" t="n"/>
      <c r="AG72" s="883" t="n"/>
      <c r="AH72" s="878" t="n"/>
      <c r="AI72" s="883" t="n"/>
      <c r="AJ72" s="876" t="n"/>
      <c r="AK72" s="883" t="n"/>
      <c r="AL72" s="883" t="n"/>
      <c r="AM72" s="883" t="n"/>
      <c r="AN72" s="883" t="n"/>
      <c r="AO72" s="883" t="n"/>
      <c r="AP72" s="883" t="n"/>
      <c r="AQ72" s="883" t="n"/>
      <c r="AR72" s="883" t="n"/>
      <c r="AS72" s="883" t="n"/>
      <c r="AT72" s="883" t="n"/>
    </row>
    <row r="73" customFormat="1" s="872">
      <c r="A73" s="57" t="n"/>
      <c r="B73" s="56" t="n"/>
      <c r="C73" s="55">
        <f>E73*D$5</f>
        <v/>
      </c>
      <c r="D73" s="84" t="n"/>
      <c r="E73" s="55">
        <f>SUM(G73:HT73)</f>
        <v/>
      </c>
      <c r="H73" s="883" t="n"/>
      <c r="I73" s="883" t="n"/>
      <c r="J73" s="883" t="n"/>
      <c r="K73" s="883" t="n"/>
      <c r="L73" s="883" t="n"/>
      <c r="M73" s="883" t="n"/>
      <c r="N73" s="883" t="n"/>
      <c r="O73" s="883" t="n"/>
      <c r="P73" s="883" t="n"/>
      <c r="Q73" s="878" t="n"/>
      <c r="R73" s="883" t="n"/>
      <c r="S73" s="883" t="n"/>
      <c r="T73" s="883" t="n"/>
      <c r="U73" s="883" t="n"/>
      <c r="V73" s="883" t="n"/>
      <c r="W73" s="883" t="n"/>
      <c r="X73" s="883" t="n"/>
      <c r="Y73" s="883" t="n"/>
      <c r="Z73" s="878" t="n"/>
      <c r="AA73" s="878" t="n"/>
      <c r="AB73" s="878" t="n"/>
      <c r="AC73" s="878" t="n"/>
      <c r="AD73" s="878" t="n"/>
      <c r="AE73" s="878" t="n"/>
      <c r="AF73" s="878" t="n"/>
      <c r="AG73" s="883" t="n"/>
      <c r="AH73" s="878" t="n"/>
      <c r="AI73" s="883" t="n"/>
      <c r="AJ73" s="876" t="n"/>
      <c r="AK73" s="883" t="n"/>
      <c r="AL73" s="883" t="n"/>
      <c r="AM73" s="883" t="n"/>
      <c r="AN73" s="883" t="n"/>
      <c r="AO73" s="883" t="n"/>
      <c r="AP73" s="883" t="n"/>
      <c r="AQ73" s="883" t="n"/>
      <c r="AR73" s="883" t="n"/>
      <c r="AS73" s="883" t="n"/>
      <c r="AT73" s="883" t="n"/>
    </row>
    <row r="74" customFormat="1" s="872">
      <c r="A74" s="57" t="n"/>
      <c r="B74" s="56" t="n"/>
      <c r="C74" s="55">
        <f>E74*D$5</f>
        <v/>
      </c>
      <c r="D74" s="84" t="n"/>
      <c r="E74" s="55">
        <f>SUM(G74:HT74)</f>
        <v/>
      </c>
      <c r="H74" s="883" t="n"/>
      <c r="I74" s="883" t="n"/>
      <c r="J74" s="883" t="n"/>
      <c r="K74" s="883" t="n"/>
      <c r="L74" s="883" t="n"/>
      <c r="M74" s="883" t="n"/>
      <c r="N74" s="883" t="n"/>
      <c r="O74" s="883" t="n"/>
      <c r="P74" s="883" t="n"/>
      <c r="Q74" s="878" t="n"/>
      <c r="R74" s="883" t="n"/>
      <c r="S74" s="883" t="n"/>
      <c r="T74" s="883" t="n"/>
      <c r="U74" s="883" t="n"/>
      <c r="V74" s="883" t="n"/>
      <c r="W74" s="883" t="n"/>
      <c r="X74" s="883" t="n"/>
      <c r="Y74" s="883" t="n"/>
      <c r="Z74" s="878" t="n"/>
      <c r="AA74" s="878" t="n"/>
      <c r="AB74" s="878" t="n"/>
      <c r="AC74" s="878" t="n"/>
      <c r="AD74" s="878" t="n"/>
      <c r="AE74" s="878" t="n"/>
      <c r="AF74" s="878" t="n"/>
      <c r="AG74" s="883" t="n"/>
      <c r="AH74" s="878" t="n"/>
      <c r="AI74" s="883" t="n"/>
      <c r="AJ74" s="876" t="n"/>
      <c r="AK74" s="883" t="n"/>
      <c r="AL74" s="883" t="n"/>
      <c r="AM74" s="883" t="n"/>
      <c r="AN74" s="883" t="n"/>
      <c r="AO74" s="883" t="n"/>
      <c r="AP74" s="883" t="n"/>
      <c r="AQ74" s="883" t="n"/>
      <c r="AR74" s="883" t="n"/>
      <c r="AS74" s="883" t="n"/>
      <c r="AT74" s="883" t="n"/>
    </row>
    <row r="75" customFormat="1" s="872">
      <c r="A75" s="57" t="n"/>
      <c r="B75" s="56" t="n"/>
      <c r="C75" s="100">
        <f>E75*D$5</f>
        <v/>
      </c>
      <c r="D75" s="84" t="n"/>
      <c r="E75" s="100">
        <f>SUM(G75:HT75)</f>
        <v/>
      </c>
      <c r="H75" s="883" t="n"/>
      <c r="I75" s="883" t="n"/>
      <c r="J75" s="883" t="n"/>
      <c r="K75" s="883" t="n"/>
      <c r="L75" s="883" t="n"/>
      <c r="M75" s="883" t="n"/>
      <c r="N75" s="883" t="n"/>
      <c r="O75" s="883" t="n"/>
      <c r="P75" s="883" t="n"/>
      <c r="Q75" s="878" t="n"/>
      <c r="R75" s="883" t="n"/>
      <c r="S75" s="883" t="n"/>
      <c r="T75" s="883" t="n"/>
      <c r="U75" s="883" t="n"/>
      <c r="V75" s="883" t="n"/>
      <c r="W75" s="883" t="n"/>
      <c r="X75" s="883" t="n"/>
      <c r="Y75" s="883" t="n"/>
      <c r="Z75" s="878" t="n"/>
      <c r="AA75" s="878" t="n"/>
      <c r="AB75" s="878" t="n"/>
      <c r="AC75" s="878" t="n"/>
      <c r="AD75" s="878" t="n"/>
      <c r="AE75" s="878" t="n"/>
      <c r="AF75" s="878" t="n"/>
      <c r="AG75" s="883" t="n"/>
      <c r="AH75" s="878" t="n"/>
      <c r="AI75" s="883" t="n"/>
      <c r="AJ75" s="878" t="n"/>
      <c r="AK75" s="883" t="n"/>
      <c r="AL75" s="883" t="n"/>
      <c r="AM75" s="883" t="n"/>
      <c r="AN75" s="883" t="n"/>
      <c r="AO75" s="883" t="n"/>
      <c r="AP75" s="883" t="n"/>
      <c r="AQ75" s="883" t="n"/>
      <c r="AR75" s="883" t="n"/>
      <c r="AS75" s="883" t="n"/>
      <c r="AT75" s="883" t="n"/>
    </row>
    <row r="76" customFormat="1" s="872">
      <c r="A76" s="57" t="n"/>
      <c r="B76" s="56" t="n"/>
      <c r="C76" s="100">
        <f>E76*D$5</f>
        <v/>
      </c>
      <c r="D76" s="84" t="n"/>
      <c r="E76" s="100">
        <f>SUM(G76:HT76)</f>
        <v/>
      </c>
      <c r="H76" s="883" t="n"/>
      <c r="I76" s="883" t="n"/>
      <c r="J76" s="883" t="n"/>
      <c r="K76" s="883" t="n"/>
      <c r="L76" s="883" t="n"/>
      <c r="M76" s="883" t="n"/>
      <c r="N76" s="883" t="n"/>
      <c r="O76" s="883" t="n"/>
      <c r="P76" s="883" t="n"/>
      <c r="Q76" s="878" t="n"/>
      <c r="R76" s="883" t="n"/>
      <c r="S76" s="883" t="n"/>
      <c r="T76" s="883" t="n"/>
      <c r="U76" s="883" t="n"/>
      <c r="V76" s="883" t="n"/>
      <c r="W76" s="883" t="n"/>
      <c r="X76" s="883" t="n"/>
      <c r="Y76" s="883" t="n"/>
      <c r="Z76" s="878" t="n"/>
      <c r="AA76" s="878" t="n"/>
      <c r="AB76" s="878" t="n"/>
      <c r="AC76" s="878" t="n"/>
      <c r="AD76" s="878" t="n"/>
      <c r="AE76" s="878" t="n"/>
      <c r="AF76" s="878" t="n"/>
      <c r="AG76" s="883" t="n"/>
      <c r="AH76" s="878" t="n"/>
      <c r="AI76" s="883" t="n"/>
      <c r="AJ76" s="878" t="n"/>
      <c r="AK76" s="883" t="n"/>
      <c r="AL76" s="883" t="n"/>
      <c r="AM76" s="883" t="n"/>
      <c r="AN76" s="883" t="n"/>
      <c r="AO76" s="883" t="n"/>
      <c r="AP76" s="883" t="n"/>
      <c r="AQ76" s="883" t="n"/>
      <c r="AR76" s="883" t="n"/>
      <c r="AS76" s="883" t="n"/>
      <c r="AT76" s="883" t="n"/>
    </row>
    <row r="77" customFormat="1" s="872">
      <c r="A77" s="57" t="n"/>
      <c r="B77" s="56" t="n"/>
      <c r="C77" s="55">
        <f>E77*D$5</f>
        <v/>
      </c>
      <c r="D77" s="84" t="n"/>
      <c r="E77" s="55">
        <f>SUM(G77:HT77)</f>
        <v/>
      </c>
      <c r="H77" s="883" t="n"/>
      <c r="I77" s="883" t="n"/>
      <c r="J77" s="883" t="n"/>
      <c r="K77" s="883" t="n"/>
      <c r="L77" s="883" t="n"/>
      <c r="M77" s="883" t="n"/>
      <c r="N77" s="883" t="n"/>
      <c r="O77" s="883" t="n"/>
      <c r="P77" s="883" t="n"/>
      <c r="Q77" s="878" t="n"/>
      <c r="R77" s="883" t="n"/>
      <c r="S77" s="883" t="n"/>
      <c r="T77" s="883" t="n"/>
      <c r="U77" s="883" t="n"/>
      <c r="V77" s="883" t="n"/>
      <c r="W77" s="883" t="n"/>
      <c r="X77" s="883" t="n"/>
      <c r="Y77" s="883" t="n"/>
      <c r="Z77" s="878" t="n"/>
      <c r="AA77" s="878" t="n"/>
      <c r="AB77" s="878" t="n"/>
      <c r="AC77" s="878" t="n"/>
      <c r="AD77" s="878" t="n"/>
      <c r="AE77" s="878" t="n"/>
      <c r="AF77" s="878" t="n"/>
      <c r="AG77" s="883" t="n"/>
      <c r="AH77" s="878" t="n"/>
      <c r="AI77" s="883" t="n"/>
      <c r="AJ77" s="878" t="n"/>
      <c r="AK77" s="883" t="n"/>
      <c r="AL77" s="883" t="n"/>
      <c r="AM77" s="883" t="n"/>
      <c r="AN77" s="883" t="n"/>
      <c r="AO77" s="883" t="n"/>
      <c r="AP77" s="883" t="n"/>
      <c r="AQ77" s="883" t="n"/>
      <c r="AR77" s="883" t="n"/>
      <c r="AS77" s="883" t="n"/>
      <c r="AT77" s="883" t="n"/>
    </row>
    <row r="78" customFormat="1" s="872">
      <c r="A78" s="57" t="n"/>
      <c r="B78" s="56" t="n"/>
      <c r="C78" s="55">
        <f>E78*D$5</f>
        <v/>
      </c>
      <c r="D78" s="84" t="n"/>
      <c r="E78" s="55">
        <f>SUM(G78:HT78)</f>
        <v/>
      </c>
      <c r="H78" s="883" t="n"/>
      <c r="I78" s="883" t="n"/>
      <c r="J78" s="883" t="n"/>
      <c r="K78" s="883" t="n"/>
      <c r="L78" s="883" t="n"/>
      <c r="M78" s="883" t="n"/>
      <c r="N78" s="883" t="n"/>
      <c r="O78" s="883" t="n"/>
      <c r="P78" s="883" t="n"/>
      <c r="Q78" s="878" t="n"/>
      <c r="R78" s="883" t="n"/>
      <c r="S78" s="883" t="n"/>
      <c r="T78" s="883" t="n"/>
      <c r="U78" s="883" t="n"/>
      <c r="V78" s="883" t="n"/>
      <c r="W78" s="883" t="n"/>
      <c r="X78" s="883" t="n"/>
      <c r="Y78" s="883" t="n"/>
      <c r="Z78" s="878" t="n"/>
      <c r="AA78" s="878" t="n"/>
      <c r="AB78" s="878" t="n"/>
      <c r="AC78" s="878" t="n"/>
      <c r="AD78" s="878" t="n"/>
      <c r="AE78" s="878" t="n"/>
      <c r="AF78" s="878" t="n"/>
      <c r="AG78" s="883" t="n"/>
      <c r="AH78" s="878" t="n"/>
      <c r="AI78" s="883" t="n"/>
      <c r="AJ78" s="878" t="n"/>
      <c r="AK78" s="883" t="n"/>
      <c r="AL78" s="883" t="n"/>
      <c r="AM78" s="883" t="n"/>
      <c r="AN78" s="883" t="n"/>
      <c r="AO78" s="883" t="n"/>
      <c r="AP78" s="883" t="n"/>
      <c r="AQ78" s="883" t="n"/>
      <c r="AR78" s="883" t="n"/>
      <c r="AS78" s="883" t="n"/>
      <c r="AT78" s="883" t="n"/>
    </row>
    <row r="79" customFormat="1" s="872">
      <c r="A79" s="57" t="n"/>
      <c r="B79" s="56" t="n"/>
      <c r="C79" s="55">
        <f>E79*D$5</f>
        <v/>
      </c>
      <c r="D79" s="102" t="n"/>
      <c r="E79" s="55">
        <f>SUM(G79:HT79)</f>
        <v/>
      </c>
      <c r="H79" s="883" t="n"/>
      <c r="I79" s="883" t="n"/>
      <c r="J79" s="883" t="n"/>
      <c r="K79" s="883" t="n"/>
      <c r="L79" s="883" t="n"/>
      <c r="M79" s="883" t="n"/>
      <c r="N79" s="883" t="n"/>
      <c r="O79" s="883" t="n"/>
      <c r="P79" s="883" t="n"/>
      <c r="Q79" s="878" t="n"/>
      <c r="R79" s="883" t="n"/>
      <c r="S79" s="883" t="n"/>
      <c r="T79" s="883" t="n"/>
      <c r="U79" s="883" t="n"/>
      <c r="V79" s="883" t="n"/>
      <c r="W79" s="883" t="n"/>
      <c r="X79" s="883" t="n"/>
      <c r="Y79" s="883" t="n"/>
      <c r="Z79" s="878" t="n"/>
      <c r="AA79" s="878" t="n"/>
      <c r="AB79" s="878" t="n"/>
      <c r="AC79" s="878" t="n"/>
      <c r="AD79" s="878" t="n"/>
      <c r="AE79" s="878" t="n"/>
      <c r="AF79" s="878" t="n"/>
      <c r="AG79" s="883" t="n"/>
      <c r="AH79" s="878" t="n"/>
      <c r="AI79" s="883" t="n"/>
      <c r="AJ79" s="878" t="n"/>
      <c r="AK79" s="883" t="n"/>
      <c r="AL79" s="883" t="n"/>
      <c r="AM79" s="883" t="n"/>
      <c r="AN79" s="883" t="n"/>
      <c r="AO79" s="883" t="n"/>
      <c r="AP79" s="883" t="n"/>
      <c r="AQ79" s="883" t="n"/>
      <c r="AR79" s="883" t="n"/>
      <c r="AS79" s="883" t="n"/>
      <c r="AT79" s="883" t="n"/>
    </row>
    <row r="80" customFormat="1" s="872">
      <c r="A80" s="57" t="n"/>
      <c r="B80" s="56" t="n"/>
      <c r="C80" s="55">
        <f>E80*D$5</f>
        <v/>
      </c>
      <c r="D80" s="84" t="n"/>
      <c r="E80" s="55">
        <f>SUM(G80:HT80)</f>
        <v/>
      </c>
      <c r="H80" s="883" t="n"/>
      <c r="I80" s="883" t="n"/>
      <c r="J80" s="883" t="n"/>
      <c r="K80" s="883" t="n"/>
      <c r="L80" s="883" t="n"/>
      <c r="M80" s="883" t="n"/>
      <c r="N80" s="883" t="n"/>
      <c r="O80" s="883" t="n"/>
      <c r="P80" s="883" t="n"/>
      <c r="Q80" s="878" t="n"/>
      <c r="R80" s="883" t="n"/>
      <c r="S80" s="883" t="n"/>
      <c r="T80" s="883" t="n"/>
      <c r="U80" s="883" t="n"/>
      <c r="V80" s="883" t="n"/>
      <c r="W80" s="883" t="n"/>
      <c r="X80" s="883" t="n"/>
      <c r="Y80" s="883" t="n"/>
      <c r="Z80" s="878" t="n"/>
      <c r="AA80" s="878" t="n"/>
      <c r="AB80" s="878" t="n"/>
      <c r="AC80" s="878" t="n"/>
      <c r="AD80" s="878" t="n"/>
      <c r="AE80" s="878" t="n"/>
      <c r="AF80" s="878" t="n"/>
      <c r="AG80" s="883" t="n"/>
      <c r="AH80" s="878" t="n"/>
      <c r="AI80" s="883" t="n"/>
      <c r="AJ80" s="878" t="n"/>
      <c r="AK80" s="883" t="n"/>
      <c r="AL80" s="883" t="n"/>
      <c r="AM80" s="883" t="n"/>
      <c r="AN80" s="883" t="n"/>
      <c r="AO80" s="883" t="n"/>
      <c r="AP80" s="883" t="n"/>
      <c r="AQ80" s="883" t="n"/>
      <c r="AR80" s="883" t="n"/>
      <c r="AS80" s="883" t="n"/>
      <c r="AT80" s="883" t="n"/>
    </row>
    <row r="81" customFormat="1" s="872">
      <c r="A81" s="57" t="n"/>
      <c r="B81" s="56" t="n"/>
      <c r="C81" s="100">
        <f>E81*D$5</f>
        <v/>
      </c>
      <c r="D81" s="23" t="n"/>
      <c r="E81" s="100">
        <f>SUM(G81:HT81)</f>
        <v/>
      </c>
      <c r="H81" s="883" t="n"/>
      <c r="I81" s="883" t="n"/>
      <c r="J81" s="883" t="n"/>
      <c r="K81" s="883" t="n"/>
      <c r="L81" s="883" t="n"/>
      <c r="M81" s="883" t="n"/>
      <c r="N81" s="883" t="n"/>
      <c r="O81" s="883" t="n"/>
      <c r="P81" s="883" t="n"/>
      <c r="Q81" s="878" t="n"/>
      <c r="R81" s="883" t="n"/>
      <c r="S81" s="883" t="n"/>
      <c r="T81" s="883" t="n"/>
      <c r="U81" s="883" t="n"/>
      <c r="V81" s="883" t="n"/>
      <c r="W81" s="883" t="n"/>
      <c r="X81" s="883" t="n"/>
      <c r="Y81" s="883" t="n"/>
      <c r="Z81" s="878" t="n"/>
      <c r="AA81" s="878" t="n"/>
      <c r="AB81" s="878" t="n"/>
      <c r="AC81" s="878" t="n"/>
      <c r="AD81" s="878" t="n"/>
      <c r="AE81" s="878" t="n"/>
      <c r="AF81" s="878" t="n"/>
      <c r="AG81" s="883" t="n"/>
      <c r="AH81" s="878" t="n"/>
      <c r="AI81" s="883" t="n"/>
      <c r="AJ81" s="878" t="n"/>
      <c r="AK81" s="883" t="n"/>
      <c r="AL81" s="883" t="n"/>
      <c r="AM81" s="883" t="n"/>
      <c r="AN81" s="883" t="n"/>
      <c r="AO81" s="883" t="n"/>
      <c r="AP81" s="883" t="n"/>
      <c r="AQ81" s="883" t="n"/>
      <c r="AR81" s="883" t="n"/>
      <c r="AS81" s="883" t="n"/>
      <c r="AT81" s="883" t="n"/>
    </row>
    <row r="82" customFormat="1" s="872">
      <c r="A82" s="57" t="n"/>
      <c r="B82" s="56" t="n"/>
      <c r="C82" s="55">
        <f>E82*D$5</f>
        <v/>
      </c>
      <c r="D82" s="84" t="n"/>
      <c r="E82" s="55">
        <f>SUM(G82:HT82)</f>
        <v/>
      </c>
      <c r="H82" s="883" t="n"/>
      <c r="I82" s="883" t="n"/>
      <c r="J82" s="883" t="n"/>
      <c r="K82" s="883" t="n"/>
      <c r="L82" s="883" t="n"/>
      <c r="M82" s="883" t="n"/>
      <c r="N82" s="883" t="n"/>
      <c r="O82" s="883" t="n"/>
      <c r="P82" s="883" t="n"/>
      <c r="Q82" s="878" t="n"/>
      <c r="R82" s="883" t="n"/>
      <c r="S82" s="883" t="n"/>
      <c r="T82" s="883" t="n"/>
      <c r="U82" s="883" t="n"/>
      <c r="V82" s="883" t="n"/>
      <c r="W82" s="883" t="n"/>
      <c r="X82" s="883" t="n"/>
      <c r="Y82" s="883" t="n"/>
      <c r="Z82" s="878" t="n"/>
      <c r="AA82" s="878" t="n"/>
      <c r="AB82" s="878" t="n"/>
      <c r="AC82" s="878" t="n"/>
      <c r="AD82" s="878" t="n"/>
      <c r="AE82" s="878" t="n"/>
      <c r="AF82" s="878" t="n"/>
      <c r="AG82" s="883" t="n"/>
      <c r="AH82" s="878" t="n"/>
      <c r="AI82" s="883" t="n"/>
      <c r="AJ82" s="878" t="n"/>
      <c r="AK82" s="883" t="n"/>
      <c r="AL82" s="883" t="n"/>
      <c r="AM82" s="883" t="n"/>
      <c r="AN82" s="883" t="n"/>
      <c r="AO82" s="883" t="n"/>
      <c r="AP82" s="883" t="n"/>
      <c r="AQ82" s="883" t="n"/>
      <c r="AR82" s="883" t="n"/>
      <c r="AS82" s="883" t="n"/>
      <c r="AT82" s="883" t="n"/>
    </row>
    <row r="83" customFormat="1" s="872">
      <c r="A83" s="57" t="n"/>
      <c r="B83" s="56" t="n"/>
      <c r="C83" s="100">
        <f>E83*D$5</f>
        <v/>
      </c>
      <c r="D83" s="23" t="n"/>
      <c r="E83" s="100">
        <f>SUM(G83:HT83)</f>
        <v/>
      </c>
      <c r="H83" s="883" t="n"/>
      <c r="I83" s="883" t="n"/>
      <c r="J83" s="883" t="n"/>
      <c r="K83" s="883" t="n"/>
      <c r="L83" s="883" t="n"/>
      <c r="M83" s="883" t="n"/>
      <c r="N83" s="883" t="n"/>
      <c r="O83" s="883" t="n"/>
      <c r="P83" s="883" t="n"/>
      <c r="Q83" s="878" t="n"/>
      <c r="R83" s="883" t="n"/>
      <c r="S83" s="883" t="n"/>
      <c r="T83" s="883" t="n"/>
      <c r="U83" s="883" t="n"/>
      <c r="V83" s="883" t="n"/>
      <c r="W83" s="883" t="n"/>
      <c r="X83" s="883" t="n"/>
      <c r="Y83" s="883" t="n"/>
      <c r="Z83" s="878" t="n"/>
      <c r="AA83" s="878" t="n"/>
      <c r="AB83" s="878" t="n"/>
      <c r="AC83" s="878" t="n"/>
      <c r="AD83" s="878" t="n"/>
      <c r="AE83" s="878" t="n"/>
      <c r="AF83" s="878" t="n"/>
      <c r="AG83" s="883" t="n"/>
      <c r="AH83" s="878" t="n"/>
      <c r="AI83" s="883" t="n"/>
      <c r="AJ83" s="878" t="n"/>
      <c r="AK83" s="883" t="n"/>
      <c r="AL83" s="883" t="n"/>
      <c r="AM83" s="883" t="n"/>
      <c r="AN83" s="883" t="n"/>
      <c r="AO83" s="883" t="n"/>
      <c r="AP83" s="883" t="n"/>
      <c r="AQ83" s="883" t="n"/>
      <c r="AR83" s="883" t="n"/>
      <c r="AS83" s="883" t="n"/>
      <c r="AT83" s="883" t="n"/>
    </row>
    <row r="84" customFormat="1" s="872">
      <c r="A84" s="57" t="n"/>
      <c r="B84" s="56" t="n"/>
      <c r="C84" s="55">
        <f>E84*D$5</f>
        <v/>
      </c>
      <c r="D84" s="84" t="n"/>
      <c r="E84" s="55">
        <f>SUM(G84:HT84)</f>
        <v/>
      </c>
      <c r="H84" s="883" t="n"/>
      <c r="I84" s="883" t="n"/>
      <c r="J84" s="883" t="n"/>
      <c r="K84" s="883" t="n"/>
      <c r="L84" s="883" t="n"/>
      <c r="M84" s="883" t="n"/>
      <c r="N84" s="883" t="n"/>
      <c r="O84" s="883" t="n"/>
      <c r="P84" s="883" t="n"/>
      <c r="Q84" s="878" t="n"/>
      <c r="R84" s="883" t="n"/>
      <c r="S84" s="883" t="n"/>
      <c r="T84" s="883" t="n"/>
      <c r="U84" s="883" t="n"/>
      <c r="V84" s="883" t="n"/>
      <c r="W84" s="883" t="n"/>
      <c r="X84" s="883" t="n"/>
      <c r="Y84" s="883" t="n"/>
      <c r="Z84" s="878" t="n"/>
      <c r="AA84" s="878" t="n"/>
      <c r="AB84" s="878" t="n"/>
      <c r="AC84" s="878" t="n"/>
      <c r="AD84" s="878" t="n"/>
      <c r="AE84" s="878" t="n"/>
      <c r="AF84" s="878" t="n"/>
      <c r="AG84" s="883" t="n"/>
      <c r="AH84" s="878" t="n"/>
      <c r="AI84" s="883" t="n"/>
      <c r="AJ84" s="878" t="n"/>
      <c r="AK84" s="883" t="n"/>
      <c r="AL84" s="883" t="n"/>
      <c r="AM84" s="883" t="n"/>
      <c r="AN84" s="883" t="n"/>
      <c r="AO84" s="883" t="n"/>
      <c r="AP84" s="883" t="n"/>
      <c r="AQ84" s="883" t="n"/>
      <c r="AR84" s="883" t="n"/>
      <c r="AS84" s="883" t="n"/>
      <c r="AT84" s="883" t="n"/>
    </row>
    <row r="85" customFormat="1" s="872">
      <c r="A85" s="57" t="n"/>
      <c r="B85" s="56" t="n"/>
      <c r="C85" s="100">
        <f>E85*D$5</f>
        <v/>
      </c>
      <c r="D85" s="23" t="n"/>
      <c r="E85" s="100">
        <f>SUM(G85:HT85)</f>
        <v/>
      </c>
      <c r="H85" s="883" t="n"/>
      <c r="I85" s="883" t="n"/>
      <c r="J85" s="883" t="n"/>
      <c r="K85" s="883" t="n"/>
      <c r="L85" s="883" t="n"/>
      <c r="M85" s="883" t="n"/>
      <c r="N85" s="883" t="n"/>
      <c r="O85" s="883" t="n"/>
      <c r="P85" s="883" t="n"/>
      <c r="Q85" s="878" t="n"/>
      <c r="R85" s="883" t="n"/>
      <c r="S85" s="883" t="n"/>
      <c r="T85" s="883" t="n"/>
      <c r="U85" s="883" t="n"/>
      <c r="V85" s="883" t="n"/>
      <c r="W85" s="883" t="n"/>
      <c r="X85" s="883" t="n"/>
      <c r="Y85" s="883" t="n"/>
      <c r="Z85" s="878" t="n"/>
      <c r="AA85" s="878" t="n"/>
      <c r="AB85" s="878" t="n"/>
      <c r="AC85" s="878" t="n"/>
      <c r="AD85" s="878" t="n"/>
      <c r="AE85" s="878" t="n"/>
      <c r="AF85" s="878" t="n"/>
      <c r="AG85" s="883" t="n"/>
      <c r="AH85" s="878" t="n"/>
      <c r="AI85" s="883" t="n"/>
      <c r="AJ85" s="878" t="n"/>
      <c r="AK85" s="883" t="n"/>
      <c r="AL85" s="883" t="n"/>
      <c r="AM85" s="883" t="n"/>
      <c r="AN85" s="883" t="n"/>
      <c r="AO85" s="883" t="n"/>
      <c r="AP85" s="883" t="n"/>
      <c r="AQ85" s="883" t="n"/>
      <c r="AR85" s="883" t="n"/>
      <c r="AS85" s="883" t="n"/>
      <c r="AT85" s="883" t="n"/>
    </row>
    <row r="86" customFormat="1" s="872">
      <c r="A86" s="57" t="n"/>
      <c r="B86" s="56" t="n"/>
      <c r="C86" s="55">
        <f>E86*D$5</f>
        <v/>
      </c>
      <c r="D86" s="84" t="n"/>
      <c r="E86" s="55">
        <f>SUM(G86:HT86)</f>
        <v/>
      </c>
      <c r="H86" s="883" t="n"/>
      <c r="I86" s="883" t="n"/>
      <c r="J86" s="883" t="n"/>
      <c r="K86" s="883" t="n"/>
      <c r="L86" s="883" t="n"/>
      <c r="M86" s="883" t="n"/>
      <c r="N86" s="883" t="n"/>
      <c r="O86" s="883" t="n"/>
      <c r="P86" s="883" t="n"/>
      <c r="Q86" s="878" t="n"/>
      <c r="R86" s="883" t="n"/>
      <c r="S86" s="883" t="n"/>
      <c r="T86" s="883" t="n"/>
      <c r="U86" s="883" t="n"/>
      <c r="V86" s="883" t="n"/>
      <c r="W86" s="883" t="n"/>
      <c r="X86" s="883" t="n"/>
      <c r="Y86" s="883" t="n"/>
      <c r="Z86" s="878" t="n"/>
      <c r="AA86" s="878" t="n"/>
      <c r="AB86" s="878" t="n"/>
      <c r="AC86" s="878" t="n"/>
      <c r="AD86" s="878" t="n"/>
      <c r="AE86" s="878" t="n"/>
      <c r="AF86" s="878" t="n"/>
      <c r="AG86" s="883" t="n"/>
      <c r="AH86" s="878" t="n"/>
      <c r="AI86" s="883" t="n"/>
      <c r="AJ86" s="878" t="n"/>
      <c r="AK86" s="883" t="n"/>
      <c r="AL86" s="883" t="n"/>
      <c r="AM86" s="883" t="n"/>
      <c r="AN86" s="883" t="n"/>
      <c r="AO86" s="883" t="n"/>
      <c r="AP86" s="883" t="n"/>
      <c r="AQ86" s="883" t="n"/>
      <c r="AR86" s="883" t="n"/>
      <c r="AS86" s="883" t="n"/>
      <c r="AT86" s="883" t="n"/>
    </row>
    <row r="87" customFormat="1" s="872">
      <c r="A87" s="57" t="n"/>
      <c r="B87" s="56" t="n"/>
      <c r="C87" s="55">
        <f>E87*D$5</f>
        <v/>
      </c>
      <c r="D87" s="84" t="n"/>
      <c r="E87" s="55">
        <f>SUM(G87:HT87)</f>
        <v/>
      </c>
      <c r="H87" s="883" t="n"/>
      <c r="I87" s="883" t="n"/>
      <c r="J87" s="883" t="n"/>
      <c r="K87" s="883" t="n"/>
      <c r="L87" s="883" t="n"/>
      <c r="M87" s="883" t="n"/>
      <c r="N87" s="883" t="n"/>
      <c r="O87" s="883" t="n"/>
      <c r="P87" s="883" t="n"/>
      <c r="Q87" s="878" t="n"/>
      <c r="R87" s="883" t="n"/>
      <c r="S87" s="883" t="n"/>
      <c r="T87" s="883" t="n"/>
      <c r="U87" s="883" t="n"/>
      <c r="V87" s="883" t="n"/>
      <c r="W87" s="883" t="n"/>
      <c r="X87" s="883" t="n"/>
      <c r="Y87" s="883" t="n"/>
      <c r="Z87" s="878" t="n"/>
      <c r="AA87" s="878" t="n"/>
      <c r="AB87" s="878" t="n"/>
      <c r="AC87" s="878" t="n"/>
      <c r="AD87" s="878" t="n"/>
      <c r="AE87" s="878" t="n"/>
      <c r="AF87" s="878" t="n"/>
      <c r="AG87" s="883" t="n"/>
      <c r="AH87" s="878" t="n"/>
      <c r="AI87" s="883" t="n"/>
      <c r="AJ87" s="878" t="n"/>
      <c r="AK87" s="883" t="n"/>
      <c r="AL87" s="883" t="n"/>
      <c r="AM87" s="883" t="n"/>
      <c r="AN87" s="883" t="n"/>
      <c r="AO87" s="883" t="n"/>
      <c r="AP87" s="883" t="n"/>
      <c r="AQ87" s="883" t="n"/>
      <c r="AR87" s="883" t="n"/>
      <c r="AS87" s="883" t="n"/>
      <c r="AT87" s="883" t="n"/>
    </row>
    <row r="88" customFormat="1" s="872">
      <c r="A88" s="57" t="n"/>
      <c r="B88" s="56" t="n"/>
      <c r="C88" s="55">
        <f>E88*D$5</f>
        <v/>
      </c>
      <c r="D88" s="84" t="n"/>
      <c r="E88" s="55">
        <f>SUM(G88:HT88)</f>
        <v/>
      </c>
      <c r="H88" s="883" t="n"/>
      <c r="I88" s="883" t="n"/>
      <c r="J88" s="883" t="n"/>
      <c r="K88" s="883" t="n"/>
      <c r="L88" s="883" t="n"/>
      <c r="M88" s="883" t="n"/>
      <c r="N88" s="883" t="n"/>
      <c r="O88" s="883" t="n"/>
      <c r="P88" s="883" t="n"/>
      <c r="Q88" s="878" t="n"/>
      <c r="R88" s="883" t="n"/>
      <c r="S88" s="883" t="n"/>
      <c r="T88" s="883" t="n"/>
      <c r="U88" s="883" t="n"/>
      <c r="V88" s="883" t="n"/>
      <c r="W88" s="883" t="n"/>
      <c r="X88" s="883" t="n"/>
      <c r="Y88" s="883" t="n"/>
      <c r="Z88" s="878" t="n"/>
      <c r="AA88" s="878" t="n"/>
      <c r="AB88" s="878" t="n"/>
      <c r="AC88" s="878" t="n"/>
      <c r="AD88" s="878" t="n"/>
      <c r="AE88" s="878" t="n"/>
      <c r="AF88" s="878" t="n"/>
      <c r="AG88" s="883" t="n"/>
      <c r="AH88" s="878" t="n"/>
      <c r="AI88" s="883" t="n"/>
      <c r="AJ88" s="878" t="n"/>
      <c r="AK88" s="883" t="n"/>
      <c r="AL88" s="883" t="n"/>
      <c r="AM88" s="883" t="n"/>
      <c r="AN88" s="883" t="n"/>
      <c r="AO88" s="883" t="n"/>
      <c r="AP88" s="883" t="n"/>
      <c r="AQ88" s="883" t="n"/>
      <c r="AR88" s="883" t="n"/>
      <c r="AS88" s="883" t="n"/>
      <c r="AT88" s="883" t="n"/>
    </row>
    <row r="89" customFormat="1" s="872">
      <c r="A89" s="57" t="n"/>
      <c r="B89" s="56" t="n"/>
      <c r="C89" s="55">
        <f>E89*D$5</f>
        <v/>
      </c>
      <c r="D89" s="84" t="n"/>
      <c r="E89" s="55">
        <f>SUM(G89:HT89)</f>
        <v/>
      </c>
      <c r="Q89" s="878" t="n"/>
      <c r="Z89" s="878" t="n"/>
      <c r="AA89" s="878" t="n"/>
      <c r="AB89" s="878" t="n"/>
      <c r="AC89" s="878" t="n"/>
      <c r="AD89" s="878" t="n"/>
      <c r="AE89" s="878" t="n"/>
      <c r="AF89" s="878" t="n"/>
      <c r="AH89" s="878" t="n"/>
      <c r="AJ89" s="878" t="n"/>
    </row>
    <row r="90" customFormat="1" s="872">
      <c r="A90" s="57" t="n"/>
      <c r="B90" s="56" t="n"/>
      <c r="C90" s="100">
        <f>E90*D$5</f>
        <v/>
      </c>
      <c r="D90" s="23" t="n"/>
      <c r="E90" s="100">
        <f>SUM(G90:HT90)</f>
        <v/>
      </c>
      <c r="Q90" s="878" t="n"/>
      <c r="Z90" s="878" t="n"/>
      <c r="AA90" s="878" t="n"/>
      <c r="AB90" s="878" t="n"/>
      <c r="AC90" s="878" t="n"/>
      <c r="AD90" s="878" t="n"/>
      <c r="AE90" s="878" t="n"/>
      <c r="AF90" s="878" t="n"/>
      <c r="AH90" s="878" t="n"/>
      <c r="AJ90" s="878" t="n"/>
    </row>
    <row r="91" customFormat="1" s="872">
      <c r="A91" s="57" t="n"/>
      <c r="B91" s="56" t="n"/>
      <c r="C91" s="55">
        <f>E91*D$5</f>
        <v/>
      </c>
      <c r="D91" s="84" t="n"/>
      <c r="E91" s="55">
        <f>SUM(G91:HT91)</f>
        <v/>
      </c>
      <c r="Q91" s="878" t="n"/>
      <c r="Z91" s="878" t="n"/>
      <c r="AA91" s="878" t="n"/>
      <c r="AB91" s="878" t="n"/>
      <c r="AC91" s="878" t="n"/>
      <c r="AD91" s="878" t="n"/>
      <c r="AE91" s="878" t="n"/>
      <c r="AF91" s="878" t="n"/>
      <c r="AH91" s="878" t="n"/>
      <c r="AJ91" s="878" t="n"/>
    </row>
    <row r="92" customFormat="1" s="872">
      <c r="A92" s="57" t="n"/>
      <c r="B92" s="56" t="n"/>
      <c r="C92" s="55">
        <f>E92*D$5</f>
        <v/>
      </c>
      <c r="D92" s="84" t="n"/>
      <c r="E92" s="100">
        <f>SUM(G92:HT92)</f>
        <v/>
      </c>
      <c r="Q92" s="878" t="n"/>
      <c r="Z92" s="878" t="n"/>
      <c r="AA92" s="878" t="n"/>
      <c r="AB92" s="878" t="n"/>
      <c r="AC92" s="878" t="n"/>
      <c r="AD92" s="878" t="n"/>
      <c r="AE92" s="878" t="n"/>
      <c r="AF92" s="878" t="n"/>
      <c r="AH92" s="878" t="n"/>
      <c r="AJ92" s="878" t="n"/>
    </row>
    <row r="93" customFormat="1" s="872">
      <c r="A93" s="57" t="n"/>
      <c r="B93" s="56" t="n"/>
      <c r="C93" s="100">
        <f>E93*D$5</f>
        <v/>
      </c>
      <c r="D93" s="84" t="n"/>
      <c r="E93" s="100">
        <f>SUM(G93:HT93)</f>
        <v/>
      </c>
      <c r="Q93" s="878" t="n"/>
      <c r="Z93" s="878" t="n"/>
      <c r="AA93" s="878" t="n"/>
      <c r="AB93" s="878" t="n"/>
      <c r="AC93" s="878" t="n"/>
      <c r="AD93" s="878" t="n"/>
      <c r="AE93" s="878" t="n"/>
      <c r="AF93" s="878" t="n"/>
      <c r="AH93" s="878" t="n"/>
      <c r="AJ93" s="878" t="n"/>
    </row>
    <row r="94" customFormat="1" s="872">
      <c r="A94" s="57" t="n"/>
      <c r="B94" s="56" t="n"/>
      <c r="C94" s="55">
        <f>E94*D$5</f>
        <v/>
      </c>
      <c r="D94" s="84" t="n"/>
      <c r="E94" s="100">
        <f>SUM(G94:HT94)</f>
        <v/>
      </c>
      <c r="Q94" s="878" t="n"/>
      <c r="Z94" s="878" t="n"/>
      <c r="AA94" s="878" t="n"/>
      <c r="AB94" s="878" t="n"/>
      <c r="AC94" s="878" t="n"/>
      <c r="AD94" s="878" t="n"/>
      <c r="AE94" s="878" t="n"/>
      <c r="AF94" s="878" t="n"/>
      <c r="AH94" s="878" t="n"/>
      <c r="AJ94" s="878" t="n"/>
    </row>
    <row r="95" customFormat="1" s="872">
      <c r="A95" s="57" t="n"/>
      <c r="B95" s="56" t="n"/>
      <c r="C95" s="100">
        <f>E95*D$5</f>
        <v/>
      </c>
      <c r="D95" s="84" t="n"/>
      <c r="E95" s="100">
        <f>SUM(G95:HT95)</f>
        <v/>
      </c>
      <c r="Q95" s="878" t="n"/>
      <c r="Z95" s="878" t="n"/>
      <c r="AA95" s="878" t="n"/>
      <c r="AB95" s="878" t="n"/>
      <c r="AC95" s="878" t="n"/>
      <c r="AD95" s="878" t="n"/>
      <c r="AE95" s="878" t="n"/>
      <c r="AF95" s="878" t="n"/>
      <c r="AH95" s="878" t="n"/>
      <c r="AJ95" s="878" t="n"/>
    </row>
    <row r="96" customFormat="1" s="872">
      <c r="A96" s="57" t="n"/>
      <c r="B96" s="56" t="n"/>
      <c r="C96" s="55">
        <f>E96*D$5</f>
        <v/>
      </c>
      <c r="D96" s="84" t="n"/>
      <c r="E96" s="100">
        <f>SUM(G96:HT96)</f>
        <v/>
      </c>
      <c r="Q96" s="878" t="n"/>
      <c r="Z96" s="878" t="n"/>
      <c r="AA96" s="878" t="n"/>
      <c r="AB96" s="878" t="n"/>
      <c r="AC96" s="878" t="n"/>
      <c r="AD96" s="878" t="n"/>
      <c r="AE96" s="878" t="n"/>
      <c r="AF96" s="878" t="n"/>
      <c r="AH96" s="878" t="n"/>
      <c r="AJ96" s="878" t="n"/>
    </row>
    <row r="97" customFormat="1" s="872">
      <c r="A97" s="57" t="n"/>
      <c r="B97" s="56" t="n"/>
      <c r="C97" s="100">
        <f>E97*D$5</f>
        <v/>
      </c>
      <c r="D97" s="84" t="n"/>
      <c r="E97" s="100">
        <f>SUM(G97:HT97)</f>
        <v/>
      </c>
      <c r="Q97" s="878" t="n"/>
      <c r="Z97" s="878" t="n"/>
      <c r="AA97" s="878" t="n"/>
      <c r="AB97" s="878" t="n"/>
      <c r="AC97" s="878" t="n"/>
      <c r="AD97" s="878" t="n"/>
      <c r="AE97" s="878" t="n"/>
      <c r="AF97" s="878" t="n"/>
      <c r="AH97" s="878" t="n"/>
      <c r="AJ97" s="878" t="n"/>
    </row>
    <row r="98" customFormat="1" s="872">
      <c r="A98" s="57" t="n"/>
      <c r="B98" s="56" t="n"/>
      <c r="C98" s="55">
        <f>E98*D$5</f>
        <v/>
      </c>
      <c r="D98" s="84" t="n"/>
      <c r="E98" s="55">
        <f>SUM(G98:HT98)</f>
        <v/>
      </c>
      <c r="Q98" s="878" t="n"/>
      <c r="Z98" s="878" t="n"/>
      <c r="AA98" s="878" t="n"/>
      <c r="AB98" s="878" t="n"/>
      <c r="AC98" s="878" t="n"/>
      <c r="AD98" s="878" t="n"/>
      <c r="AE98" s="878" t="n"/>
      <c r="AF98" s="878" t="n"/>
      <c r="AH98" s="878" t="n"/>
      <c r="AJ98" s="878" t="n"/>
    </row>
    <row r="99" customFormat="1" s="872">
      <c r="A99" s="57" t="n"/>
      <c r="B99" s="56" t="n"/>
      <c r="C99" s="55">
        <f>E99*D$5</f>
        <v/>
      </c>
      <c r="D99" s="84" t="n"/>
      <c r="E99" s="55">
        <f>SUM(G99:HT99)</f>
        <v/>
      </c>
      <c r="Q99" s="878" t="n"/>
      <c r="Z99" s="878" t="n"/>
      <c r="AA99" s="878" t="n"/>
      <c r="AB99" s="878" t="n"/>
      <c r="AC99" s="878" t="n"/>
      <c r="AD99" s="878" t="n"/>
      <c r="AE99" s="878" t="n"/>
      <c r="AF99" s="878" t="n"/>
      <c r="AH99" s="878" t="n"/>
      <c r="AJ99" s="878" t="n"/>
    </row>
    <row r="100" customFormat="1" s="872">
      <c r="A100" s="57" t="n"/>
      <c r="B100" s="56" t="n"/>
      <c r="C100" s="55">
        <f>E100*D$5</f>
        <v/>
      </c>
      <c r="D100" s="84" t="n"/>
      <c r="E100" s="55">
        <f>SUM(G100:HT100)</f>
        <v/>
      </c>
      <c r="Q100" s="878" t="n"/>
      <c r="Z100" s="878" t="n"/>
      <c r="AA100" s="878" t="n"/>
      <c r="AB100" s="878" t="n"/>
      <c r="AC100" s="878" t="n"/>
      <c r="AD100" s="878" t="n"/>
      <c r="AE100" s="878" t="n"/>
      <c r="AF100" s="878" t="n"/>
      <c r="AH100" s="878" t="n"/>
      <c r="AJ100" s="878" t="n"/>
    </row>
    <row r="101" customFormat="1" s="872">
      <c r="A101" s="57" t="n"/>
      <c r="B101" s="56" t="n"/>
      <c r="C101" s="55">
        <f>E101*D$5</f>
        <v/>
      </c>
      <c r="D101" s="23" t="n"/>
      <c r="E101" s="55">
        <f>SUM(G101:HT101)</f>
        <v/>
      </c>
      <c r="Q101" s="878" t="n"/>
      <c r="Z101" s="878" t="n"/>
      <c r="AA101" s="878" t="n"/>
      <c r="AB101" s="878" t="n"/>
      <c r="AC101" s="878" t="n"/>
      <c r="AD101" s="878" t="n"/>
      <c r="AE101" s="878" t="n"/>
      <c r="AF101" s="878" t="n"/>
      <c r="AH101" s="878" t="n"/>
      <c r="AJ101" s="878" t="n"/>
    </row>
    <row r="102" customFormat="1" s="872">
      <c r="A102" s="57" t="n"/>
      <c r="B102" s="56" t="n"/>
      <c r="C102" s="55">
        <f>E102*D$5</f>
        <v/>
      </c>
      <c r="D102" s="23" t="n"/>
      <c r="E102" s="55">
        <f>SUM(G102:HT102)</f>
        <v/>
      </c>
      <c r="Q102" s="878" t="n"/>
      <c r="Z102" s="878" t="n"/>
      <c r="AA102" s="878" t="n"/>
      <c r="AB102" s="878" t="n"/>
      <c r="AC102" s="878" t="n"/>
      <c r="AD102" s="878" t="n"/>
      <c r="AE102" s="878" t="n"/>
      <c r="AF102" s="878" t="n"/>
      <c r="AH102" s="878" t="n"/>
      <c r="AJ102" s="878" t="n"/>
    </row>
    <row r="103" customFormat="1" s="872">
      <c r="A103" s="57" t="n"/>
      <c r="B103" s="56" t="n"/>
      <c r="C103" s="55">
        <f>E103*D$5</f>
        <v/>
      </c>
      <c r="D103" s="39" t="n"/>
      <c r="E103" s="55">
        <f>SUM(G103:HT103)</f>
        <v/>
      </c>
      <c r="Q103" s="878" t="n"/>
      <c r="Z103" s="878" t="n"/>
      <c r="AA103" s="878" t="n"/>
      <c r="AB103" s="878" t="n"/>
      <c r="AC103" s="878" t="n"/>
      <c r="AD103" s="878" t="n"/>
      <c r="AE103" s="878" t="n"/>
      <c r="AF103" s="878" t="n"/>
      <c r="AH103" s="878" t="n"/>
      <c r="AJ103" s="878" t="n"/>
    </row>
    <row r="104" customFormat="1" s="872">
      <c r="A104" s="57" t="n"/>
      <c r="B104" s="56" t="n"/>
      <c r="C104" s="55">
        <f>E104*D$5</f>
        <v/>
      </c>
      <c r="D104" s="39" t="n"/>
      <c r="E104" s="55">
        <f>SUM(G104:HT104)</f>
        <v/>
      </c>
      <c r="Q104" s="878" t="n"/>
      <c r="Z104" s="878" t="n"/>
      <c r="AA104" s="878" t="n"/>
      <c r="AB104" s="878" t="n"/>
      <c r="AC104" s="878" t="n"/>
      <c r="AD104" s="878" t="n"/>
      <c r="AE104" s="878" t="n"/>
      <c r="AF104" s="878" t="n"/>
      <c r="AH104" s="878" t="n"/>
      <c r="AJ104" s="878" t="n"/>
    </row>
    <row r="105" customFormat="1" s="872">
      <c r="A105" s="57" t="n"/>
      <c r="B105" s="56" t="n"/>
      <c r="C105" s="55">
        <f>E105*D$5</f>
        <v/>
      </c>
      <c r="D105" s="39" t="n"/>
      <c r="E105" s="55">
        <f>SUM(G105:HT105)</f>
        <v/>
      </c>
      <c r="Q105" s="878" t="n"/>
      <c r="Z105" s="878" t="n"/>
      <c r="AA105" s="878" t="n"/>
      <c r="AB105" s="878" t="n"/>
      <c r="AC105" s="878" t="n"/>
      <c r="AD105" s="878" t="n"/>
      <c r="AE105" s="878" t="n"/>
      <c r="AF105" s="878" t="n"/>
      <c r="AH105" s="878" t="n"/>
      <c r="AJ105" s="878" t="n"/>
    </row>
    <row r="106" customFormat="1" s="872">
      <c r="A106" s="57" t="n"/>
      <c r="B106" s="56" t="n"/>
      <c r="C106" s="55">
        <f>E106*D$5</f>
        <v/>
      </c>
      <c r="D106" s="39" t="n"/>
      <c r="E106" s="55">
        <f>SUM(G106:HT106)</f>
        <v/>
      </c>
      <c r="Q106" s="878" t="n"/>
      <c r="Z106" s="878" t="n"/>
      <c r="AA106" s="878" t="n"/>
      <c r="AB106" s="878" t="n"/>
      <c r="AC106" s="878" t="n"/>
      <c r="AD106" s="878" t="n"/>
      <c r="AE106" s="878" t="n"/>
      <c r="AF106" s="878" t="n"/>
      <c r="AH106" s="878" t="n"/>
      <c r="AJ106" s="878" t="n"/>
    </row>
    <row r="107" customFormat="1" s="872">
      <c r="A107" s="57" t="n"/>
      <c r="B107" s="56" t="n"/>
      <c r="C107" s="55">
        <f>E107*D$5</f>
        <v/>
      </c>
      <c r="D107" s="39" t="n"/>
      <c r="E107" s="55">
        <f>SUM(G107:HT107)</f>
        <v/>
      </c>
      <c r="Q107" s="878" t="n"/>
      <c r="Z107" s="878" t="n"/>
      <c r="AA107" s="878" t="n"/>
      <c r="AB107" s="878" t="n"/>
      <c r="AC107" s="878" t="n"/>
      <c r="AD107" s="878" t="n"/>
      <c r="AE107" s="878" t="n"/>
      <c r="AF107" s="878" t="n"/>
      <c r="AH107" s="878" t="n"/>
      <c r="AJ107" s="878" t="n"/>
    </row>
    <row r="108" customFormat="1" s="872">
      <c r="A108" s="57" t="n"/>
      <c r="B108" s="56" t="n"/>
      <c r="C108" s="55">
        <f>E108*D$5</f>
        <v/>
      </c>
      <c r="D108" s="39" t="n"/>
      <c r="E108" s="55">
        <f>SUM(G108:HT108)</f>
        <v/>
      </c>
      <c r="Q108" s="878" t="n"/>
      <c r="Z108" s="878" t="n"/>
      <c r="AA108" s="878" t="n"/>
      <c r="AB108" s="878" t="n"/>
      <c r="AC108" s="878" t="n"/>
      <c r="AD108" s="878" t="n"/>
      <c r="AE108" s="878" t="n"/>
      <c r="AF108" s="878" t="n"/>
      <c r="AH108" s="878" t="n"/>
      <c r="AJ108" s="878" t="n"/>
    </row>
    <row r="109" customFormat="1" s="872">
      <c r="A109" s="57" t="n"/>
      <c r="B109" s="56" t="n"/>
      <c r="C109" s="55">
        <f>E109*D$5</f>
        <v/>
      </c>
      <c r="D109" s="39" t="n"/>
      <c r="E109" s="55">
        <f>SUM(G109:HT109)</f>
        <v/>
      </c>
      <c r="Q109" s="878" t="n"/>
      <c r="Z109" s="878" t="n"/>
      <c r="AA109" s="878" t="n"/>
      <c r="AB109" s="878" t="n"/>
      <c r="AC109" s="878" t="n"/>
      <c r="AD109" s="878" t="n"/>
      <c r="AE109" s="878" t="n"/>
      <c r="AF109" s="878" t="n"/>
      <c r="AH109" s="878" t="n"/>
      <c r="AJ109" s="878" t="n"/>
    </row>
    <row r="110" customFormat="1" s="872">
      <c r="A110" s="57" t="n"/>
      <c r="B110" s="56" t="n"/>
      <c r="C110" s="55">
        <f>E110*D$5</f>
        <v/>
      </c>
      <c r="D110" s="39" t="n"/>
      <c r="E110" s="55">
        <f>SUM(G110:HT110)</f>
        <v/>
      </c>
      <c r="Q110" s="878" t="n"/>
      <c r="Z110" s="878" t="n"/>
      <c r="AA110" s="878" t="n"/>
      <c r="AB110" s="878" t="n"/>
      <c r="AC110" s="878" t="n"/>
      <c r="AD110" s="878" t="n"/>
      <c r="AE110" s="878" t="n"/>
      <c r="AF110" s="878" t="n"/>
      <c r="AH110" s="878" t="n"/>
      <c r="AJ110" s="878" t="n"/>
    </row>
    <row r="111" customFormat="1" s="872">
      <c r="A111" s="57" t="n"/>
      <c r="B111" s="56" t="n"/>
      <c r="C111" s="55">
        <f>E111*D$5</f>
        <v/>
      </c>
      <c r="D111" s="39" t="n"/>
      <c r="E111" s="55">
        <f>SUM(G111:HT111)</f>
        <v/>
      </c>
      <c r="Q111" s="878" t="n"/>
      <c r="Z111" s="878" t="n"/>
      <c r="AA111" s="878" t="n"/>
      <c r="AB111" s="878" t="n"/>
      <c r="AC111" s="878" t="n"/>
      <c r="AD111" s="878" t="n"/>
      <c r="AE111" s="878" t="n"/>
      <c r="AF111" s="878" t="n"/>
      <c r="AH111" s="878" t="n"/>
      <c r="AJ111" s="878" t="n"/>
    </row>
    <row r="112" customFormat="1" s="872">
      <c r="A112" s="57" t="n"/>
      <c r="B112" s="56" t="n"/>
      <c r="C112" s="55">
        <f>E112*D$5</f>
        <v/>
      </c>
      <c r="D112" s="39" t="n"/>
      <c r="E112" s="55">
        <f>SUM(G112:HT112)</f>
        <v/>
      </c>
      <c r="Q112" s="878" t="n"/>
      <c r="Z112" s="878" t="n"/>
      <c r="AA112" s="878" t="n"/>
      <c r="AB112" s="878" t="n"/>
      <c r="AC112" s="878" t="n"/>
      <c r="AD112" s="878" t="n"/>
      <c r="AE112" s="878" t="n"/>
      <c r="AF112" s="878" t="n"/>
      <c r="AH112" s="878" t="n"/>
      <c r="AJ112" s="878" t="n"/>
    </row>
    <row r="113" customFormat="1" s="872">
      <c r="A113" s="57" t="n"/>
      <c r="B113" s="56" t="n"/>
      <c r="C113" s="55">
        <f>E113*D$5</f>
        <v/>
      </c>
      <c r="D113" s="39" t="n"/>
      <c r="E113" s="55">
        <f>SUM(G113:HT113)</f>
        <v/>
      </c>
      <c r="Q113" s="878" t="n"/>
      <c r="Z113" s="878" t="n"/>
      <c r="AA113" s="878" t="n"/>
      <c r="AB113" s="878" t="n"/>
      <c r="AC113" s="878" t="n"/>
      <c r="AD113" s="878" t="n"/>
      <c r="AE113" s="878" t="n"/>
      <c r="AF113" s="878" t="n"/>
      <c r="AH113" s="878" t="n"/>
      <c r="AJ113" s="878" t="n"/>
    </row>
    <row r="114" customFormat="1" s="872">
      <c r="A114" s="57" t="n"/>
      <c r="B114" s="56" t="n"/>
      <c r="C114" s="55">
        <f>E114*D$5</f>
        <v/>
      </c>
      <c r="D114" s="39" t="n"/>
      <c r="E114" s="55">
        <f>SUM(G114:HT114)</f>
        <v/>
      </c>
      <c r="Q114" s="878" t="n"/>
      <c r="Z114" s="878" t="n"/>
      <c r="AA114" s="878" t="n"/>
      <c r="AB114" s="878" t="n"/>
      <c r="AC114" s="878" t="n"/>
      <c r="AD114" s="878" t="n"/>
      <c r="AE114" s="878" t="n"/>
      <c r="AF114" s="878" t="n"/>
      <c r="AH114" s="878" t="n"/>
      <c r="AJ114" s="878" t="n"/>
    </row>
    <row r="115" customFormat="1" s="872">
      <c r="A115" s="57" t="n"/>
      <c r="B115" s="56" t="n"/>
      <c r="C115" s="55">
        <f>E115*D$5</f>
        <v/>
      </c>
      <c r="D115" s="39" t="n"/>
      <c r="E115" s="55">
        <f>SUM(G115:HT115)</f>
        <v/>
      </c>
      <c r="Q115" s="878" t="n"/>
      <c r="Z115" s="878" t="n"/>
      <c r="AA115" s="878" t="n"/>
      <c r="AB115" s="878" t="n"/>
      <c r="AC115" s="878" t="n"/>
      <c r="AD115" s="878" t="n"/>
      <c r="AE115" s="878" t="n"/>
      <c r="AF115" s="878" t="n"/>
      <c r="AH115" s="878" t="n"/>
      <c r="AJ115" s="878" t="n"/>
    </row>
    <row r="116" customFormat="1" s="872">
      <c r="A116" s="57" t="n"/>
      <c r="B116" s="56" t="n"/>
      <c r="C116" s="55">
        <f>E116*D$5</f>
        <v/>
      </c>
      <c r="D116" s="39" t="n"/>
      <c r="E116" s="55">
        <f>SUM(G116:HT116)</f>
        <v/>
      </c>
      <c r="Q116" s="878" t="n"/>
      <c r="Z116" s="878" t="n"/>
      <c r="AA116" s="878" t="n"/>
      <c r="AB116" s="878" t="n"/>
      <c r="AC116" s="878" t="n"/>
      <c r="AD116" s="878" t="n"/>
      <c r="AE116" s="878" t="n"/>
      <c r="AF116" s="878" t="n"/>
      <c r="AH116" s="878" t="n"/>
      <c r="AJ116" s="878" t="n"/>
    </row>
    <row r="117" customFormat="1" s="872">
      <c r="A117" s="57" t="n"/>
      <c r="B117" s="56" t="n"/>
      <c r="C117" s="55">
        <f>E117*D$5</f>
        <v/>
      </c>
      <c r="D117" s="39" t="n"/>
      <c r="E117" s="55">
        <f>SUM(G117:HT117)</f>
        <v/>
      </c>
      <c r="Q117" s="878" t="n"/>
      <c r="Z117" s="878" t="n"/>
      <c r="AA117" s="878" t="n"/>
      <c r="AB117" s="878" t="n"/>
      <c r="AC117" s="878" t="n"/>
      <c r="AD117" s="878" t="n"/>
      <c r="AE117" s="878" t="n"/>
      <c r="AF117" s="878" t="n"/>
      <c r="AH117" s="878" t="n"/>
      <c r="AJ117" s="878" t="n"/>
    </row>
    <row r="118" customFormat="1" s="872">
      <c r="A118" s="57" t="n"/>
      <c r="B118" s="56" t="n"/>
      <c r="C118" s="55">
        <f>E118*D$5</f>
        <v/>
      </c>
      <c r="D118" s="39" t="n"/>
      <c r="E118" s="55">
        <f>SUM(G118:HT118)</f>
        <v/>
      </c>
      <c r="Q118" s="878" t="n"/>
      <c r="Z118" s="878" t="n"/>
      <c r="AA118" s="878" t="n"/>
      <c r="AB118" s="878" t="n"/>
      <c r="AC118" s="878" t="n"/>
      <c r="AD118" s="878" t="n"/>
      <c r="AE118" s="878" t="n"/>
      <c r="AF118" s="878" t="n"/>
      <c r="AH118" s="878" t="n"/>
      <c r="AJ118" s="878" t="n"/>
    </row>
    <row r="119" customFormat="1" s="872">
      <c r="A119" s="57" t="n"/>
      <c r="B119" s="56" t="n"/>
      <c r="C119" s="55">
        <f>E119*D$5</f>
        <v/>
      </c>
      <c r="D119" s="39" t="n"/>
      <c r="E119" s="55">
        <f>SUM(G119:HT119)</f>
        <v/>
      </c>
      <c r="Q119" s="878" t="n"/>
      <c r="Z119" s="878" t="n"/>
      <c r="AA119" s="878" t="n"/>
      <c r="AB119" s="878" t="n"/>
      <c r="AC119" s="878" t="n"/>
      <c r="AD119" s="878" t="n"/>
      <c r="AE119" s="878" t="n"/>
      <c r="AF119" s="878" t="n"/>
      <c r="AH119" s="878" t="n"/>
      <c r="AJ119" s="878" t="n"/>
    </row>
    <row r="120" customFormat="1" s="872">
      <c r="A120" s="57" t="n"/>
      <c r="B120" s="56" t="n"/>
      <c r="C120" s="55">
        <f>E120*D$5</f>
        <v/>
      </c>
      <c r="D120" s="39" t="n"/>
      <c r="E120" s="55">
        <f>SUM(G120:HT120)</f>
        <v/>
      </c>
      <c r="Q120" s="878" t="n"/>
      <c r="Z120" s="878" t="n"/>
      <c r="AA120" s="878" t="n"/>
      <c r="AB120" s="878" t="n"/>
      <c r="AC120" s="878" t="n"/>
      <c r="AD120" s="878" t="n"/>
      <c r="AE120" s="878" t="n"/>
      <c r="AF120" s="878" t="n"/>
      <c r="AH120" s="878" t="n"/>
      <c r="AJ120" s="878" t="n"/>
    </row>
    <row r="121" customFormat="1" s="872">
      <c r="A121" s="57" t="n"/>
      <c r="B121" s="56" t="n"/>
      <c r="C121" s="55">
        <f>E121*D$5</f>
        <v/>
      </c>
      <c r="D121" s="39" t="n"/>
      <c r="E121" s="55">
        <f>SUM(G121:HT121)</f>
        <v/>
      </c>
      <c r="Q121" s="878" t="n"/>
      <c r="Z121" s="878" t="n"/>
      <c r="AA121" s="878" t="n"/>
      <c r="AB121" s="878" t="n"/>
      <c r="AC121" s="878" t="n"/>
      <c r="AD121" s="878" t="n"/>
      <c r="AE121" s="878" t="n"/>
      <c r="AF121" s="878" t="n"/>
      <c r="AH121" s="878" t="n"/>
      <c r="AJ121" s="878" t="n"/>
    </row>
    <row r="122" customFormat="1" s="872">
      <c r="A122" s="57" t="n"/>
      <c r="B122" s="56" t="n"/>
      <c r="C122" s="55">
        <f>E122*D$5</f>
        <v/>
      </c>
      <c r="D122" s="39" t="n"/>
      <c r="E122" s="55">
        <f>SUM(G122:HT122)</f>
        <v/>
      </c>
      <c r="Q122" s="878" t="n"/>
      <c r="Z122" s="878" t="n"/>
      <c r="AA122" s="878" t="n"/>
      <c r="AB122" s="878" t="n"/>
      <c r="AC122" s="878" t="n"/>
      <c r="AD122" s="878" t="n"/>
      <c r="AE122" s="878" t="n"/>
      <c r="AF122" s="878" t="n"/>
      <c r="AH122" s="878" t="n"/>
      <c r="AJ122" s="878" t="n"/>
    </row>
    <row r="123" customFormat="1" s="872">
      <c r="A123" s="57" t="n"/>
      <c r="B123" s="56" t="n"/>
      <c r="C123" s="55">
        <f>E123*D$5</f>
        <v/>
      </c>
      <c r="D123" s="39" t="n"/>
      <c r="E123" s="55">
        <f>SUM(G123:HT123)</f>
        <v/>
      </c>
      <c r="Q123" s="878" t="n"/>
      <c r="Z123" s="878" t="n"/>
      <c r="AA123" s="878" t="n"/>
      <c r="AB123" s="878" t="n"/>
      <c r="AC123" s="878" t="n"/>
      <c r="AD123" s="878" t="n"/>
      <c r="AE123" s="878" t="n"/>
      <c r="AF123" s="878" t="n"/>
      <c r="AH123" s="878" t="n"/>
      <c r="AJ123" s="878" t="n"/>
    </row>
    <row r="124" customFormat="1" s="872">
      <c r="A124" s="57" t="n"/>
      <c r="B124" s="56" t="n"/>
      <c r="C124" s="55">
        <f>E124*D$5</f>
        <v/>
      </c>
      <c r="D124" s="39" t="n"/>
      <c r="E124" s="55">
        <f>SUM(G124:HT124)</f>
        <v/>
      </c>
      <c r="Q124" s="878" t="n"/>
      <c r="Z124" s="878" t="n"/>
      <c r="AA124" s="878" t="n"/>
      <c r="AB124" s="878" t="n"/>
      <c r="AC124" s="878" t="n"/>
      <c r="AD124" s="878" t="n"/>
      <c r="AE124" s="878" t="n"/>
      <c r="AF124" s="878" t="n"/>
      <c r="AH124" s="878" t="n"/>
      <c r="AJ124" s="878" t="n"/>
    </row>
    <row r="125" customFormat="1" s="872">
      <c r="A125" s="57" t="n"/>
      <c r="B125" s="56" t="n"/>
      <c r="C125" s="55">
        <f>E125*D$5</f>
        <v/>
      </c>
      <c r="D125" s="39" t="n"/>
      <c r="E125" s="55">
        <f>SUM(G125:HT125)</f>
        <v/>
      </c>
      <c r="Q125" s="878" t="n"/>
      <c r="Z125" s="878" t="n"/>
      <c r="AA125" s="878" t="n"/>
      <c r="AB125" s="878" t="n"/>
      <c r="AC125" s="878" t="n"/>
      <c r="AD125" s="878" t="n"/>
      <c r="AE125" s="878" t="n"/>
      <c r="AF125" s="878" t="n"/>
      <c r="AH125" s="878" t="n"/>
      <c r="AJ125" s="878" t="n"/>
    </row>
    <row r="126" customFormat="1" s="872">
      <c r="A126" s="57" t="n"/>
      <c r="B126" s="56" t="n"/>
      <c r="C126" s="55">
        <f>E126*D$5</f>
        <v/>
      </c>
      <c r="D126" s="39" t="n"/>
      <c r="E126" s="55">
        <f>SUM(G126:HT126)</f>
        <v/>
      </c>
      <c r="Q126" s="878" t="n"/>
      <c r="Z126" s="878" t="n"/>
      <c r="AA126" s="878" t="n"/>
      <c r="AB126" s="878" t="n"/>
      <c r="AC126" s="878" t="n"/>
      <c r="AD126" s="878" t="n"/>
      <c r="AE126" s="878" t="n"/>
      <c r="AF126" s="878" t="n"/>
      <c r="AH126" s="878" t="n"/>
      <c r="AJ126" s="878" t="n"/>
    </row>
    <row r="127" customFormat="1" s="872">
      <c r="A127" s="57" t="n"/>
      <c r="B127" s="56" t="n"/>
      <c r="C127" s="55">
        <f>E127*D$5</f>
        <v/>
      </c>
      <c r="D127" s="39" t="n"/>
      <c r="E127" s="55">
        <f>SUM(G127:HT127)</f>
        <v/>
      </c>
      <c r="Q127" s="878" t="n"/>
      <c r="Z127" s="878" t="n"/>
      <c r="AA127" s="878" t="n"/>
      <c r="AB127" s="878" t="n"/>
      <c r="AC127" s="878" t="n"/>
      <c r="AD127" s="878" t="n"/>
      <c r="AE127" s="878" t="n"/>
      <c r="AF127" s="878" t="n"/>
      <c r="AH127" s="878" t="n"/>
      <c r="AJ127" s="878" t="n"/>
    </row>
    <row r="128" customFormat="1" s="872">
      <c r="A128" s="57" t="n"/>
      <c r="B128" s="56" t="n"/>
      <c r="C128" s="55">
        <f>E128*D$5</f>
        <v/>
      </c>
      <c r="D128" s="39" t="n"/>
      <c r="E128" s="55">
        <f>SUM(G128:HT128)</f>
        <v/>
      </c>
      <c r="Q128" s="878" t="n"/>
      <c r="Z128" s="878" t="n"/>
      <c r="AA128" s="878" t="n"/>
      <c r="AB128" s="878" t="n"/>
      <c r="AC128" s="878" t="n"/>
      <c r="AD128" s="878" t="n"/>
      <c r="AE128" s="878" t="n"/>
      <c r="AF128" s="878" t="n"/>
      <c r="AH128" s="878" t="n"/>
      <c r="AJ128" s="878" t="n"/>
    </row>
    <row r="129" customFormat="1" s="872">
      <c r="A129" s="57" t="n"/>
      <c r="B129" s="56" t="n"/>
      <c r="C129" s="55">
        <f>E129*D$5</f>
        <v/>
      </c>
      <c r="D129" s="39" t="n"/>
      <c r="E129" s="55">
        <f>SUM(G129:HT129)</f>
        <v/>
      </c>
      <c r="Q129" s="878" t="n"/>
      <c r="Z129" s="878" t="n"/>
      <c r="AA129" s="878" t="n"/>
      <c r="AB129" s="878" t="n"/>
      <c r="AC129" s="878" t="n"/>
      <c r="AD129" s="878" t="n"/>
      <c r="AE129" s="878" t="n"/>
      <c r="AF129" s="878" t="n"/>
      <c r="AH129" s="878" t="n"/>
      <c r="AJ129" s="878" t="n"/>
    </row>
    <row r="130" customFormat="1" s="872">
      <c r="A130" s="57" t="n"/>
      <c r="B130" s="56" t="n"/>
      <c r="C130" s="55">
        <f>E130*D$5</f>
        <v/>
      </c>
      <c r="D130" s="39" t="n"/>
      <c r="E130" s="55">
        <f>SUM(G130:HT130)</f>
        <v/>
      </c>
      <c r="Q130" s="878" t="n"/>
      <c r="Z130" s="878" t="n"/>
      <c r="AA130" s="878" t="n"/>
      <c r="AB130" s="878" t="n"/>
      <c r="AC130" s="878" t="n"/>
      <c r="AD130" s="878" t="n"/>
      <c r="AE130" s="878" t="n"/>
      <c r="AF130" s="878" t="n"/>
      <c r="AH130" s="878" t="n"/>
      <c r="AJ130" s="878" t="n"/>
    </row>
    <row r="131" customFormat="1" s="872">
      <c r="A131" s="57" t="n"/>
      <c r="B131" s="56" t="n"/>
      <c r="C131" s="55">
        <f>E131*D$5</f>
        <v/>
      </c>
      <c r="D131" s="39" t="n"/>
      <c r="E131" s="55">
        <f>SUM(G131:HT131)</f>
        <v/>
      </c>
      <c r="Q131" s="878" t="n"/>
      <c r="Z131" s="878" t="n"/>
      <c r="AA131" s="878" t="n"/>
      <c r="AB131" s="878" t="n"/>
      <c r="AC131" s="878" t="n"/>
      <c r="AD131" s="878" t="n"/>
      <c r="AE131" s="878" t="n"/>
      <c r="AF131" s="878" t="n"/>
      <c r="AH131" s="878" t="n"/>
      <c r="AJ131" s="878" t="n"/>
    </row>
    <row r="132" customFormat="1" s="872">
      <c r="A132" s="57" t="n"/>
      <c r="B132" s="56" t="n"/>
      <c r="C132" s="55">
        <f>E132*D$5</f>
        <v/>
      </c>
      <c r="D132" s="39" t="n"/>
      <c r="E132" s="55">
        <f>SUM(G132:HT132)</f>
        <v/>
      </c>
      <c r="Q132" s="878" t="n"/>
      <c r="Z132" s="878" t="n"/>
      <c r="AA132" s="878" t="n"/>
      <c r="AB132" s="878" t="n"/>
      <c r="AC132" s="878" t="n"/>
      <c r="AD132" s="878" t="n"/>
      <c r="AE132" s="878" t="n"/>
      <c r="AF132" s="878" t="n"/>
      <c r="AH132" s="878" t="n"/>
      <c r="AJ132" s="878" t="n"/>
    </row>
    <row r="133" customFormat="1" s="872">
      <c r="A133" s="57" t="n"/>
      <c r="B133" s="56" t="n"/>
      <c r="C133" s="55">
        <f>E133*D$5</f>
        <v/>
      </c>
      <c r="D133" s="39" t="n"/>
      <c r="E133" s="55">
        <f>SUM(G133:HT133)</f>
        <v/>
      </c>
      <c r="Q133" s="878" t="n"/>
      <c r="Z133" s="878" t="n"/>
      <c r="AA133" s="878" t="n"/>
      <c r="AB133" s="878" t="n"/>
      <c r="AC133" s="878" t="n"/>
      <c r="AD133" s="878" t="n"/>
      <c r="AE133" s="878" t="n"/>
      <c r="AF133" s="878" t="n"/>
      <c r="AH133" s="878" t="n"/>
      <c r="AJ133" s="878" t="n"/>
    </row>
    <row r="134" customFormat="1" s="872">
      <c r="A134" s="57" t="n"/>
      <c r="B134" s="56" t="n"/>
      <c r="C134" s="55">
        <f>E134*D$5</f>
        <v/>
      </c>
      <c r="D134" s="39" t="n"/>
      <c r="E134" s="55">
        <f>SUM(G134:HT134)</f>
        <v/>
      </c>
      <c r="Q134" s="878" t="n"/>
      <c r="Z134" s="878" t="n"/>
      <c r="AA134" s="878" t="n"/>
      <c r="AB134" s="878" t="n"/>
      <c r="AC134" s="878" t="n"/>
      <c r="AD134" s="878" t="n"/>
      <c r="AE134" s="878" t="n"/>
      <c r="AF134" s="878" t="n"/>
      <c r="AH134" s="878" t="n"/>
      <c r="AJ134" s="878" t="n"/>
    </row>
    <row r="135" customFormat="1" s="872">
      <c r="A135" s="57" t="n"/>
      <c r="B135" s="56" t="n"/>
      <c r="C135" s="55">
        <f>E135*D$5</f>
        <v/>
      </c>
      <c r="D135" s="39" t="n"/>
      <c r="E135" s="55">
        <f>SUM(G135:HT135)</f>
        <v/>
      </c>
      <c r="Q135" s="878" t="n"/>
      <c r="Z135" s="878" t="n"/>
      <c r="AA135" s="878" t="n"/>
      <c r="AB135" s="878" t="n"/>
      <c r="AC135" s="878" t="n"/>
      <c r="AD135" s="878" t="n"/>
      <c r="AE135" s="878" t="n"/>
      <c r="AF135" s="878" t="n"/>
      <c r="AH135" s="878" t="n"/>
      <c r="AJ135" s="878" t="n"/>
    </row>
    <row r="136" customFormat="1" s="872">
      <c r="A136" s="57" t="n"/>
      <c r="B136" s="56" t="n"/>
      <c r="C136" s="55">
        <f>E136*D$5</f>
        <v/>
      </c>
      <c r="D136" s="39" t="n"/>
      <c r="E136" s="55">
        <f>SUM(G136:HT136)</f>
        <v/>
      </c>
      <c r="Q136" s="878" t="n"/>
      <c r="Z136" s="878" t="n"/>
      <c r="AA136" s="878" t="n"/>
      <c r="AB136" s="878" t="n"/>
      <c r="AC136" s="878" t="n"/>
      <c r="AD136" s="878" t="n"/>
      <c r="AE136" s="878" t="n"/>
      <c r="AF136" s="878" t="n"/>
      <c r="AH136" s="878" t="n"/>
      <c r="AJ136" s="878" t="n"/>
    </row>
    <row r="137" customFormat="1" s="872">
      <c r="A137" s="57" t="n"/>
      <c r="B137" s="56" t="n"/>
      <c r="C137" s="55">
        <f>E137*D$5</f>
        <v/>
      </c>
      <c r="D137" s="39" t="n"/>
      <c r="E137" s="55">
        <f>SUM(G137:HT137)</f>
        <v/>
      </c>
      <c r="Q137" s="878" t="n"/>
      <c r="Z137" s="878" t="n"/>
      <c r="AA137" s="878" t="n"/>
      <c r="AB137" s="878" t="n"/>
      <c r="AC137" s="878" t="n"/>
      <c r="AD137" s="878" t="n"/>
      <c r="AE137" s="878" t="n"/>
      <c r="AF137" s="878" t="n"/>
      <c r="AH137" s="878" t="n"/>
      <c r="AJ137" s="878" t="n"/>
    </row>
    <row r="138" customFormat="1" s="872">
      <c r="A138" s="57" t="n"/>
      <c r="B138" s="56" t="n"/>
      <c r="C138" s="55">
        <f>E138*D$5</f>
        <v/>
      </c>
      <c r="D138" s="39" t="n"/>
      <c r="E138" s="55">
        <f>SUM(G138:HT138)</f>
        <v/>
      </c>
      <c r="Q138" s="878" t="n"/>
      <c r="Z138" s="878" t="n"/>
      <c r="AA138" s="878" t="n"/>
      <c r="AB138" s="878" t="n"/>
      <c r="AC138" s="878" t="n"/>
      <c r="AD138" s="878" t="n"/>
      <c r="AE138" s="878" t="n"/>
      <c r="AF138" s="878" t="n"/>
      <c r="AH138" s="878" t="n"/>
      <c r="AJ138" s="878" t="n"/>
    </row>
    <row r="139" customFormat="1" s="872">
      <c r="A139" s="57" t="n"/>
      <c r="B139" s="56" t="n"/>
      <c r="C139" s="55">
        <f>E139*D$5</f>
        <v/>
      </c>
      <c r="D139" s="39" t="n"/>
      <c r="E139" s="55">
        <f>SUM(G139:HT139)</f>
        <v/>
      </c>
      <c r="Q139" s="878" t="n"/>
      <c r="Z139" s="878" t="n"/>
      <c r="AA139" s="878" t="n"/>
      <c r="AB139" s="878" t="n"/>
      <c r="AC139" s="878" t="n"/>
      <c r="AD139" s="878" t="n"/>
      <c r="AE139" s="878" t="n"/>
      <c r="AF139" s="878" t="n"/>
      <c r="AH139" s="878" t="n"/>
      <c r="AJ139" s="878" t="n"/>
    </row>
    <row r="140" customFormat="1" s="872">
      <c r="A140" s="57" t="n"/>
      <c r="B140" s="56" t="n"/>
      <c r="C140" s="55">
        <f>E140*D$5</f>
        <v/>
      </c>
      <c r="D140" s="39" t="n"/>
      <c r="E140" s="55">
        <f>SUM(G140:HT140)</f>
        <v/>
      </c>
      <c r="Q140" s="878" t="n"/>
      <c r="Z140" s="878" t="n"/>
      <c r="AA140" s="878" t="n"/>
      <c r="AB140" s="878" t="n"/>
      <c r="AC140" s="878" t="n"/>
      <c r="AD140" s="878" t="n"/>
      <c r="AE140" s="878" t="n"/>
      <c r="AF140" s="878" t="n"/>
      <c r="AH140" s="878" t="n"/>
      <c r="AJ140" s="878" t="n"/>
    </row>
    <row r="141" customFormat="1" s="872">
      <c r="A141" s="57" t="n"/>
      <c r="B141" s="56" t="n"/>
      <c r="C141" s="55">
        <f>E141*D$5</f>
        <v/>
      </c>
      <c r="D141" s="39" t="n"/>
      <c r="E141" s="55">
        <f>SUM(G141:HT141)</f>
        <v/>
      </c>
      <c r="Q141" s="878" t="n"/>
      <c r="Z141" s="878" t="n"/>
      <c r="AA141" s="878" t="n"/>
      <c r="AB141" s="878" t="n"/>
      <c r="AC141" s="878" t="n"/>
      <c r="AD141" s="878" t="n"/>
      <c r="AE141" s="878" t="n"/>
      <c r="AF141" s="878" t="n"/>
      <c r="AH141" s="878" t="n"/>
      <c r="AJ141" s="878" t="n"/>
    </row>
    <row r="142" customFormat="1" s="872">
      <c r="A142" s="57" t="n"/>
      <c r="B142" s="56" t="n"/>
      <c r="C142" s="55">
        <f>E142*D$5</f>
        <v/>
      </c>
      <c r="D142" s="39" t="n"/>
      <c r="E142" s="55">
        <f>SUM(G142:HT142)</f>
        <v/>
      </c>
      <c r="Q142" s="878" t="n"/>
      <c r="Z142" s="878" t="n"/>
      <c r="AA142" s="878" t="n"/>
      <c r="AB142" s="878" t="n"/>
      <c r="AC142" s="878" t="n"/>
      <c r="AD142" s="878" t="n"/>
      <c r="AE142" s="878" t="n"/>
      <c r="AF142" s="878" t="n"/>
      <c r="AH142" s="878" t="n"/>
      <c r="AJ142" s="878" t="n"/>
    </row>
    <row r="143" customFormat="1" s="872">
      <c r="A143" s="57" t="n"/>
      <c r="B143" s="56" t="n"/>
      <c r="C143" s="55">
        <f>E143*D$5</f>
        <v/>
      </c>
      <c r="D143" s="39" t="n"/>
      <c r="E143" s="55">
        <f>SUM(G143:HT143)</f>
        <v/>
      </c>
      <c r="Q143" s="878" t="n"/>
      <c r="Z143" s="878" t="n"/>
      <c r="AA143" s="878" t="n"/>
      <c r="AB143" s="878" t="n"/>
      <c r="AC143" s="878" t="n"/>
      <c r="AD143" s="878" t="n"/>
      <c r="AE143" s="878" t="n"/>
      <c r="AF143" s="878" t="n"/>
      <c r="AH143" s="878" t="n"/>
      <c r="AJ143" s="878" t="n"/>
    </row>
    <row r="144" customFormat="1" s="872">
      <c r="A144" s="57" t="n"/>
      <c r="B144" s="56" t="n"/>
      <c r="C144" s="55">
        <f>E144*D$5</f>
        <v/>
      </c>
      <c r="D144" s="39" t="n"/>
      <c r="E144" s="55">
        <f>SUM(G144:HT144)</f>
        <v/>
      </c>
      <c r="Q144" s="878" t="n"/>
      <c r="Z144" s="878" t="n"/>
      <c r="AA144" s="878" t="n"/>
      <c r="AB144" s="878" t="n"/>
      <c r="AC144" s="878" t="n"/>
      <c r="AD144" s="878" t="n"/>
      <c r="AE144" s="878" t="n"/>
      <c r="AF144" s="878" t="n"/>
      <c r="AH144" s="878" t="n"/>
      <c r="AJ144" s="878" t="n"/>
    </row>
    <row r="145" customFormat="1" s="872">
      <c r="A145" s="57" t="n"/>
      <c r="B145" s="56" t="n"/>
      <c r="C145" s="55">
        <f>E145*D$5</f>
        <v/>
      </c>
      <c r="D145" s="39" t="n"/>
      <c r="E145" s="55">
        <f>SUM(G145:HT145)</f>
        <v/>
      </c>
      <c r="Q145" s="878" t="n"/>
      <c r="Z145" s="878" t="n"/>
      <c r="AA145" s="878" t="n"/>
      <c r="AB145" s="878" t="n"/>
      <c r="AC145" s="878" t="n"/>
      <c r="AD145" s="878" t="n"/>
      <c r="AE145" s="878" t="n"/>
      <c r="AF145" s="878" t="n"/>
      <c r="AH145" s="878" t="n"/>
      <c r="AJ145" s="878" t="n"/>
    </row>
    <row r="146" customFormat="1" s="872">
      <c r="A146" s="57" t="n"/>
      <c r="B146" s="56" t="n"/>
      <c r="C146" s="55">
        <f>E146*D$5</f>
        <v/>
      </c>
      <c r="D146" s="39" t="n"/>
      <c r="E146" s="55">
        <f>SUM(G146:HT146)</f>
        <v/>
      </c>
      <c r="Q146" s="878" t="n"/>
      <c r="Z146" s="878" t="n"/>
      <c r="AA146" s="878" t="n"/>
      <c r="AB146" s="878" t="n"/>
      <c r="AC146" s="878" t="n"/>
      <c r="AD146" s="878" t="n"/>
      <c r="AE146" s="878" t="n"/>
      <c r="AF146" s="878" t="n"/>
      <c r="AH146" s="878" t="n"/>
      <c r="AJ146" s="878" t="n"/>
    </row>
    <row r="147" customFormat="1" s="872">
      <c r="A147" s="57" t="n"/>
      <c r="B147" s="56" t="n"/>
      <c r="C147" s="55">
        <f>E147*D$5</f>
        <v/>
      </c>
      <c r="D147" s="39" t="n"/>
      <c r="E147" s="55">
        <f>SUM(G147:HT147)</f>
        <v/>
      </c>
      <c r="Q147" s="878" t="n"/>
      <c r="Z147" s="878" t="n"/>
      <c r="AA147" s="878" t="n"/>
      <c r="AB147" s="878" t="n"/>
      <c r="AC147" s="878" t="n"/>
      <c r="AD147" s="878" t="n"/>
      <c r="AE147" s="878" t="n"/>
      <c r="AF147" s="878" t="n"/>
      <c r="AH147" s="878" t="n"/>
      <c r="AJ147" s="878" t="n"/>
    </row>
    <row r="148" customFormat="1" s="872">
      <c r="A148" s="57" t="n"/>
      <c r="B148" s="56" t="n"/>
      <c r="C148" s="55">
        <f>E148*D$5</f>
        <v/>
      </c>
      <c r="D148" s="39" t="n"/>
      <c r="E148" s="55">
        <f>SUM(G148:HT148)</f>
        <v/>
      </c>
      <c r="Q148" s="878" t="n"/>
      <c r="Z148" s="878" t="n"/>
      <c r="AA148" s="878" t="n"/>
      <c r="AB148" s="878" t="n"/>
      <c r="AC148" s="878" t="n"/>
      <c r="AD148" s="878" t="n"/>
      <c r="AE148" s="878" t="n"/>
      <c r="AF148" s="878" t="n"/>
      <c r="AH148" s="878" t="n"/>
      <c r="AJ148" s="878" t="n"/>
    </row>
    <row r="149" customFormat="1" s="872">
      <c r="A149" s="57" t="n"/>
      <c r="B149" s="56" t="n"/>
      <c r="C149" s="55">
        <f>E149*D$5</f>
        <v/>
      </c>
      <c r="D149" s="39" t="n"/>
      <c r="E149" s="55">
        <f>SUM(G149:HT149)</f>
        <v/>
      </c>
      <c r="Q149" s="878" t="n"/>
      <c r="Z149" s="878" t="n"/>
      <c r="AA149" s="878" t="n"/>
      <c r="AB149" s="878" t="n"/>
      <c r="AC149" s="878" t="n"/>
      <c r="AD149" s="878" t="n"/>
      <c r="AE149" s="878" t="n"/>
      <c r="AF149" s="878" t="n"/>
      <c r="AH149" s="878" t="n"/>
      <c r="AJ149" s="878" t="n"/>
    </row>
    <row r="150" customFormat="1" s="872">
      <c r="A150" s="57" t="n"/>
      <c r="B150" s="56" t="n"/>
      <c r="C150" s="55">
        <f>E150*D$5</f>
        <v/>
      </c>
      <c r="D150" s="39" t="n"/>
      <c r="E150" s="55">
        <f>SUM(G150:HT150)</f>
        <v/>
      </c>
      <c r="Q150" s="878" t="n"/>
      <c r="Z150" s="878" t="n"/>
      <c r="AA150" s="878" t="n"/>
      <c r="AB150" s="878" t="n"/>
      <c r="AC150" s="878" t="n"/>
      <c r="AD150" s="878" t="n"/>
      <c r="AE150" s="878" t="n"/>
      <c r="AF150" s="878" t="n"/>
      <c r="AH150" s="878" t="n"/>
      <c r="AJ150" s="878" t="n"/>
    </row>
    <row r="151" customFormat="1" s="872">
      <c r="A151" s="57" t="n"/>
      <c r="B151" s="56" t="n"/>
      <c r="C151" s="55">
        <f>E151*D$5</f>
        <v/>
      </c>
      <c r="D151" s="39" t="n"/>
      <c r="E151" s="55">
        <f>SUM(G151:HT151)</f>
        <v/>
      </c>
      <c r="Q151" s="878" t="n"/>
      <c r="Z151" s="878" t="n"/>
      <c r="AA151" s="878" t="n"/>
      <c r="AB151" s="878" t="n"/>
      <c r="AC151" s="878" t="n"/>
      <c r="AD151" s="878" t="n"/>
      <c r="AE151" s="878" t="n"/>
      <c r="AF151" s="878" t="n"/>
      <c r="AH151" s="878" t="n"/>
      <c r="AJ151" s="878" t="n"/>
    </row>
    <row r="152" customFormat="1" s="872">
      <c r="A152" s="57" t="n"/>
      <c r="B152" s="56" t="n"/>
      <c r="C152" s="55">
        <f>E152*D$5</f>
        <v/>
      </c>
      <c r="D152" s="39" t="n"/>
      <c r="E152" s="55">
        <f>SUM(G152:HT152)</f>
        <v/>
      </c>
      <c r="Q152" s="878" t="n"/>
      <c r="Z152" s="878" t="n"/>
      <c r="AA152" s="878" t="n"/>
      <c r="AB152" s="878" t="n"/>
      <c r="AC152" s="878" t="n"/>
      <c r="AD152" s="878" t="n"/>
      <c r="AE152" s="878" t="n"/>
      <c r="AF152" s="878" t="n"/>
      <c r="AH152" s="878" t="n"/>
      <c r="AJ152" s="878" t="n"/>
    </row>
    <row r="153" customFormat="1" s="872">
      <c r="A153" s="57" t="n"/>
      <c r="B153" s="56" t="n"/>
      <c r="C153" s="55">
        <f>E153*D$5</f>
        <v/>
      </c>
      <c r="D153" s="39" t="n"/>
      <c r="E153" s="55">
        <f>SUM(G153:HT153)</f>
        <v/>
      </c>
      <c r="Q153" s="878" t="n"/>
      <c r="Z153" s="878" t="n"/>
      <c r="AA153" s="878" t="n"/>
      <c r="AB153" s="878" t="n"/>
      <c r="AC153" s="878" t="n"/>
      <c r="AD153" s="878" t="n"/>
      <c r="AE153" s="878" t="n"/>
      <c r="AF153" s="878" t="n"/>
      <c r="AH153" s="878" t="n"/>
      <c r="AJ153" s="878" t="n"/>
    </row>
    <row r="154" customFormat="1" s="872">
      <c r="A154" s="57" t="n"/>
      <c r="B154" s="56" t="n"/>
      <c r="C154" s="55">
        <f>E154*D$5</f>
        <v/>
      </c>
      <c r="D154" s="39" t="n"/>
      <c r="E154" s="55">
        <f>SUM(G154:HT154)</f>
        <v/>
      </c>
      <c r="Q154" s="878" t="n"/>
      <c r="Z154" s="878" t="n"/>
      <c r="AA154" s="878" t="n"/>
      <c r="AB154" s="878" t="n"/>
      <c r="AC154" s="878" t="n"/>
      <c r="AD154" s="878" t="n"/>
      <c r="AE154" s="878" t="n"/>
      <c r="AF154" s="878" t="n"/>
      <c r="AH154" s="878" t="n"/>
      <c r="AJ154" s="878" t="n"/>
    </row>
    <row r="155" customFormat="1" s="872">
      <c r="A155" s="57" t="n"/>
      <c r="B155" s="56" t="n"/>
      <c r="C155" s="55">
        <f>E155*D$5</f>
        <v/>
      </c>
      <c r="D155" s="39" t="n"/>
      <c r="E155" s="55">
        <f>SUM(G155:HT155)</f>
        <v/>
      </c>
      <c r="Q155" s="878" t="n"/>
      <c r="Z155" s="878" t="n"/>
      <c r="AA155" s="878" t="n"/>
      <c r="AB155" s="878" t="n"/>
      <c r="AC155" s="878" t="n"/>
      <c r="AD155" s="878" t="n"/>
      <c r="AE155" s="878" t="n"/>
      <c r="AF155" s="878" t="n"/>
      <c r="AH155" s="878" t="n"/>
      <c r="AJ155" s="878" t="n"/>
    </row>
    <row r="156" customFormat="1" s="872">
      <c r="A156" s="57" t="n"/>
      <c r="B156" s="56" t="n"/>
      <c r="C156" s="55">
        <f>E156*D$5</f>
        <v/>
      </c>
      <c r="D156" s="39" t="n"/>
      <c r="E156" s="55">
        <f>SUM(G156:HT156)</f>
        <v/>
      </c>
      <c r="Q156" s="878" t="n"/>
      <c r="Z156" s="878" t="n"/>
      <c r="AA156" s="878" t="n"/>
      <c r="AB156" s="878" t="n"/>
      <c r="AC156" s="878" t="n"/>
      <c r="AD156" s="878" t="n"/>
      <c r="AE156" s="878" t="n"/>
      <c r="AF156" s="878" t="n"/>
      <c r="AH156" s="878" t="n"/>
      <c r="AJ156" s="878" t="n"/>
    </row>
    <row r="157" customFormat="1" s="872">
      <c r="A157" s="57" t="n"/>
      <c r="B157" s="56" t="n"/>
      <c r="C157" s="55">
        <f>E157*D$5</f>
        <v/>
      </c>
      <c r="D157" s="39" t="n"/>
      <c r="E157" s="55">
        <f>SUM(G157:HT157)</f>
        <v/>
      </c>
      <c r="Q157" s="878" t="n"/>
      <c r="Z157" s="878" t="n"/>
      <c r="AA157" s="878" t="n"/>
      <c r="AB157" s="878" t="n"/>
      <c r="AC157" s="878" t="n"/>
      <c r="AD157" s="878" t="n"/>
      <c r="AE157" s="878" t="n"/>
      <c r="AF157" s="878" t="n"/>
      <c r="AH157" s="878" t="n"/>
      <c r="AJ157" s="878" t="n"/>
    </row>
    <row r="158" customFormat="1" s="872">
      <c r="A158" s="57" t="n"/>
      <c r="B158" s="56" t="n"/>
      <c r="C158" s="55">
        <f>E158*D$5</f>
        <v/>
      </c>
      <c r="D158" s="39" t="n"/>
      <c r="E158" s="55">
        <f>SUM(G158:HT158)</f>
        <v/>
      </c>
      <c r="Q158" s="878" t="n"/>
      <c r="Z158" s="878" t="n"/>
      <c r="AA158" s="878" t="n"/>
      <c r="AB158" s="878" t="n"/>
      <c r="AC158" s="878" t="n"/>
      <c r="AD158" s="878" t="n"/>
      <c r="AE158" s="878" t="n"/>
      <c r="AF158" s="878" t="n"/>
      <c r="AH158" s="878" t="n"/>
      <c r="AJ158" s="878" t="n"/>
    </row>
    <row r="159" customFormat="1" s="872">
      <c r="A159" s="57" t="n"/>
      <c r="B159" s="56" t="n"/>
      <c r="C159" s="55">
        <f>E159*D$5</f>
        <v/>
      </c>
      <c r="D159" s="39" t="n"/>
      <c r="E159" s="55">
        <f>SUM(G159:HT159)</f>
        <v/>
      </c>
      <c r="Q159" s="878" t="n"/>
      <c r="Z159" s="878" t="n"/>
      <c r="AA159" s="878" t="n"/>
      <c r="AB159" s="878" t="n"/>
      <c r="AC159" s="878" t="n"/>
      <c r="AD159" s="878" t="n"/>
      <c r="AE159" s="878" t="n"/>
      <c r="AF159" s="878" t="n"/>
      <c r="AH159" s="878" t="n"/>
      <c r="AJ159" s="878" t="n"/>
    </row>
    <row r="160" customFormat="1" s="872">
      <c r="A160" s="57" t="n"/>
      <c r="B160" s="56" t="n"/>
      <c r="C160" s="55">
        <f>E160*D$5</f>
        <v/>
      </c>
      <c r="D160" s="39" t="n"/>
      <c r="E160" s="55">
        <f>SUM(G160:HT160)</f>
        <v/>
      </c>
      <c r="Q160" s="878" t="n"/>
      <c r="Z160" s="878" t="n"/>
      <c r="AA160" s="878" t="n"/>
      <c r="AB160" s="878" t="n"/>
      <c r="AC160" s="878" t="n"/>
      <c r="AD160" s="878" t="n"/>
      <c r="AE160" s="878" t="n"/>
      <c r="AF160" s="878" t="n"/>
      <c r="AH160" s="878" t="n"/>
      <c r="AJ160" s="878" t="n"/>
    </row>
    <row r="161" customFormat="1" s="872">
      <c r="A161" s="57" t="n"/>
      <c r="B161" s="56" t="n"/>
      <c r="C161" s="55">
        <f>E161*D$5</f>
        <v/>
      </c>
      <c r="D161" s="39" t="n"/>
      <c r="E161" s="55">
        <f>SUM(G161:HT161)</f>
        <v/>
      </c>
      <c r="Q161" s="878" t="n"/>
      <c r="Z161" s="878" t="n"/>
      <c r="AA161" s="878" t="n"/>
      <c r="AB161" s="878" t="n"/>
      <c r="AC161" s="878" t="n"/>
      <c r="AD161" s="878" t="n"/>
      <c r="AE161" s="878" t="n"/>
      <c r="AF161" s="878" t="n"/>
      <c r="AH161" s="878" t="n"/>
      <c r="AJ161" s="878" t="n"/>
    </row>
    <row r="162" customFormat="1" s="872">
      <c r="A162" s="57" t="n"/>
      <c r="B162" s="56" t="n"/>
      <c r="C162" s="55">
        <f>E162*D$5</f>
        <v/>
      </c>
      <c r="D162" s="39" t="n"/>
      <c r="E162" s="55">
        <f>SUM(G162:HT162)</f>
        <v/>
      </c>
      <c r="Q162" s="878" t="n"/>
      <c r="Z162" s="878" t="n"/>
      <c r="AA162" s="878" t="n"/>
      <c r="AB162" s="878" t="n"/>
      <c r="AC162" s="878" t="n"/>
      <c r="AD162" s="878" t="n"/>
      <c r="AE162" s="878" t="n"/>
      <c r="AF162" s="878" t="n"/>
      <c r="AH162" s="878" t="n"/>
      <c r="AJ162" s="878" t="n"/>
    </row>
    <row r="163" customFormat="1" s="872">
      <c r="A163" s="57" t="n"/>
      <c r="B163" s="56" t="n"/>
      <c r="C163" s="55">
        <f>E163*D$5</f>
        <v/>
      </c>
      <c r="D163" s="39" t="n"/>
      <c r="E163" s="55">
        <f>SUM(G163:HT163)</f>
        <v/>
      </c>
      <c r="Q163" s="878" t="n"/>
      <c r="Z163" s="878" t="n"/>
      <c r="AA163" s="878" t="n"/>
      <c r="AB163" s="878" t="n"/>
      <c r="AC163" s="878" t="n"/>
      <c r="AD163" s="878" t="n"/>
      <c r="AE163" s="878" t="n"/>
      <c r="AF163" s="878" t="n"/>
      <c r="AH163" s="878" t="n"/>
      <c r="AJ163" s="878" t="n"/>
    </row>
    <row r="164" customFormat="1" s="872">
      <c r="A164" s="57" t="n"/>
      <c r="B164" s="56" t="n"/>
      <c r="C164" s="55">
        <f>E164*D$5</f>
        <v/>
      </c>
      <c r="D164" s="39" t="n"/>
      <c r="E164" s="55">
        <f>SUM(G164:HT164)</f>
        <v/>
      </c>
      <c r="Q164" s="878" t="n"/>
      <c r="Z164" s="878" t="n"/>
      <c r="AA164" s="878" t="n"/>
      <c r="AB164" s="878" t="n"/>
      <c r="AC164" s="878" t="n"/>
      <c r="AD164" s="878" t="n"/>
      <c r="AE164" s="878" t="n"/>
      <c r="AF164" s="878" t="n"/>
      <c r="AH164" s="878" t="n"/>
      <c r="AJ164" s="878" t="n"/>
    </row>
    <row r="165" customFormat="1" s="872">
      <c r="A165" s="57" t="n"/>
      <c r="B165" s="56" t="n"/>
      <c r="C165" s="55">
        <f>E165*D$5</f>
        <v/>
      </c>
      <c r="D165" s="39" t="n"/>
      <c r="E165" s="55">
        <f>SUM(G165:HT165)</f>
        <v/>
      </c>
      <c r="Q165" s="878" t="n"/>
      <c r="Z165" s="878" t="n"/>
      <c r="AA165" s="878" t="n"/>
      <c r="AB165" s="878" t="n"/>
      <c r="AC165" s="878" t="n"/>
      <c r="AD165" s="878" t="n"/>
      <c r="AE165" s="878" t="n"/>
      <c r="AF165" s="878" t="n"/>
      <c r="AH165" s="878" t="n"/>
      <c r="AJ165" s="878" t="n"/>
    </row>
    <row r="166" customFormat="1" s="872">
      <c r="A166" s="57" t="n"/>
      <c r="B166" s="56" t="n"/>
      <c r="C166" s="55">
        <f>E166*D$5</f>
        <v/>
      </c>
      <c r="D166" s="39" t="n"/>
      <c r="E166" s="55">
        <f>SUM(G166:HT166)</f>
        <v/>
      </c>
      <c r="Q166" s="878" t="n"/>
      <c r="Z166" s="878" t="n"/>
      <c r="AA166" s="878" t="n"/>
      <c r="AB166" s="878" t="n"/>
      <c r="AC166" s="878" t="n"/>
      <c r="AD166" s="878" t="n"/>
      <c r="AE166" s="878" t="n"/>
      <c r="AF166" s="878" t="n"/>
      <c r="AH166" s="878" t="n"/>
      <c r="AJ166" s="878" t="n"/>
    </row>
    <row r="167" customFormat="1" s="872">
      <c r="A167" s="57" t="n"/>
      <c r="B167" s="56" t="n"/>
      <c r="C167" s="55">
        <f>E167*D$5</f>
        <v/>
      </c>
      <c r="D167" s="39" t="n"/>
      <c r="E167" s="55">
        <f>SUM(G167:HT167)</f>
        <v/>
      </c>
      <c r="Q167" s="878" t="n"/>
      <c r="Z167" s="878" t="n"/>
      <c r="AA167" s="878" t="n"/>
      <c r="AB167" s="878" t="n"/>
      <c r="AC167" s="878" t="n"/>
      <c r="AD167" s="878" t="n"/>
      <c r="AE167" s="878" t="n"/>
      <c r="AF167" s="878" t="n"/>
      <c r="AH167" s="878" t="n"/>
      <c r="AJ167" s="878" t="n"/>
    </row>
    <row r="168" customFormat="1" s="872">
      <c r="A168" s="57" t="n"/>
      <c r="B168" s="56" t="n"/>
      <c r="C168" s="55">
        <f>E168*D$5</f>
        <v/>
      </c>
      <c r="D168" s="39" t="n"/>
      <c r="E168" s="55">
        <f>SUM(G168:HT168)</f>
        <v/>
      </c>
      <c r="Q168" s="878" t="n"/>
      <c r="Z168" s="878" t="n"/>
      <c r="AA168" s="878" t="n"/>
      <c r="AB168" s="878" t="n"/>
      <c r="AC168" s="878" t="n"/>
      <c r="AD168" s="878" t="n"/>
      <c r="AE168" s="878" t="n"/>
      <c r="AF168" s="878" t="n"/>
      <c r="AH168" s="878" t="n"/>
      <c r="AJ168" s="878" t="n"/>
    </row>
    <row r="169" customFormat="1" s="872">
      <c r="A169" s="57" t="n"/>
      <c r="B169" s="56" t="n"/>
      <c r="C169" s="55">
        <f>E169*D$5</f>
        <v/>
      </c>
      <c r="D169" s="39" t="n"/>
      <c r="E169" s="55">
        <f>SUM(G169:HT169)</f>
        <v/>
      </c>
      <c r="Q169" s="878" t="n"/>
      <c r="Z169" s="878" t="n"/>
      <c r="AA169" s="878" t="n"/>
      <c r="AB169" s="878" t="n"/>
      <c r="AC169" s="878" t="n"/>
      <c r="AD169" s="878" t="n"/>
      <c r="AE169" s="878" t="n"/>
      <c r="AF169" s="878" t="n"/>
      <c r="AH169" s="878" t="n"/>
      <c r="AJ169" s="878" t="n"/>
    </row>
    <row r="170" customFormat="1" s="872">
      <c r="A170" s="57" t="n"/>
      <c r="B170" s="56" t="n"/>
      <c r="C170" s="55">
        <f>E170*D$5</f>
        <v/>
      </c>
      <c r="D170" s="39" t="n"/>
      <c r="E170" s="55">
        <f>SUM(G170:HT170)</f>
        <v/>
      </c>
      <c r="Q170" s="878" t="n"/>
      <c r="Z170" s="878" t="n"/>
      <c r="AA170" s="878" t="n"/>
      <c r="AB170" s="878" t="n"/>
      <c r="AC170" s="878" t="n"/>
      <c r="AD170" s="878" t="n"/>
      <c r="AE170" s="878" t="n"/>
      <c r="AF170" s="878" t="n"/>
      <c r="AH170" s="878" t="n"/>
      <c r="AJ170" s="878" t="n"/>
    </row>
    <row r="171" customFormat="1" s="872">
      <c r="A171" s="57" t="n"/>
      <c r="B171" s="56" t="n"/>
      <c r="C171" s="55">
        <f>E171*D$5</f>
        <v/>
      </c>
      <c r="D171" s="39" t="n"/>
      <c r="E171" s="55">
        <f>SUM(G171:HT171)</f>
        <v/>
      </c>
      <c r="Q171" s="878" t="n"/>
      <c r="Z171" s="878" t="n"/>
      <c r="AA171" s="878" t="n"/>
      <c r="AB171" s="878" t="n"/>
      <c r="AC171" s="878" t="n"/>
      <c r="AD171" s="878" t="n"/>
      <c r="AE171" s="878" t="n"/>
      <c r="AF171" s="878" t="n"/>
      <c r="AH171" s="878" t="n"/>
      <c r="AJ171" s="878" t="n"/>
    </row>
    <row r="172" customFormat="1" s="872">
      <c r="A172" s="57" t="n"/>
      <c r="B172" s="56" t="n"/>
      <c r="C172" s="55">
        <f>E172*D$5</f>
        <v/>
      </c>
      <c r="D172" s="39" t="n"/>
      <c r="E172" s="55">
        <f>SUM(G172:HT172)</f>
        <v/>
      </c>
      <c r="Q172" s="878" t="n"/>
      <c r="Z172" s="878" t="n"/>
      <c r="AA172" s="878" t="n"/>
      <c r="AB172" s="878" t="n"/>
      <c r="AC172" s="878" t="n"/>
      <c r="AD172" s="878" t="n"/>
      <c r="AE172" s="878" t="n"/>
      <c r="AF172" s="878" t="n"/>
      <c r="AH172" s="878" t="n"/>
      <c r="AJ172" s="878" t="n"/>
    </row>
    <row r="173" customFormat="1" s="872">
      <c r="A173" s="57" t="n"/>
      <c r="B173" s="56" t="n"/>
      <c r="C173" s="55">
        <f>E173*D$5</f>
        <v/>
      </c>
      <c r="D173" s="39" t="n"/>
      <c r="E173" s="55">
        <f>SUM(G173:HT173)</f>
        <v/>
      </c>
      <c r="Q173" s="878" t="n"/>
      <c r="Z173" s="878" t="n"/>
      <c r="AA173" s="878" t="n"/>
      <c r="AB173" s="878" t="n"/>
      <c r="AC173" s="878" t="n"/>
      <c r="AD173" s="878" t="n"/>
      <c r="AE173" s="878" t="n"/>
      <c r="AF173" s="878" t="n"/>
      <c r="AH173" s="878" t="n"/>
      <c r="AJ173" s="878" t="n"/>
    </row>
    <row r="174" customFormat="1" s="872">
      <c r="A174" s="57" t="n"/>
      <c r="B174" s="56" t="n"/>
      <c r="C174" s="55">
        <f>E174*D$5</f>
        <v/>
      </c>
      <c r="D174" s="39" t="n"/>
      <c r="E174" s="55">
        <f>SUM(G174:HT174)</f>
        <v/>
      </c>
      <c r="Q174" s="878" t="n"/>
      <c r="Z174" s="878" t="n"/>
      <c r="AA174" s="878" t="n"/>
      <c r="AB174" s="878" t="n"/>
      <c r="AC174" s="878" t="n"/>
      <c r="AD174" s="878" t="n"/>
      <c r="AE174" s="878" t="n"/>
      <c r="AF174" s="878" t="n"/>
      <c r="AH174" s="878" t="n"/>
      <c r="AJ174" s="878" t="n"/>
    </row>
    <row r="175" customFormat="1" s="872">
      <c r="A175" s="57" t="n"/>
      <c r="B175" s="56" t="n"/>
      <c r="C175" s="55">
        <f>E175*D$5</f>
        <v/>
      </c>
      <c r="D175" s="39" t="n"/>
      <c r="E175" s="55">
        <f>SUM(G175:HT175)</f>
        <v/>
      </c>
      <c r="Q175" s="878" t="n"/>
      <c r="Z175" s="878" t="n"/>
      <c r="AA175" s="878" t="n"/>
      <c r="AB175" s="878" t="n"/>
      <c r="AC175" s="878" t="n"/>
      <c r="AD175" s="878" t="n"/>
      <c r="AE175" s="878" t="n"/>
      <c r="AF175" s="878" t="n"/>
      <c r="AH175" s="878" t="n"/>
      <c r="AJ175" s="878" t="n"/>
    </row>
    <row r="176" customFormat="1" s="872">
      <c r="A176" s="57" t="n"/>
      <c r="B176" s="56" t="n"/>
      <c r="C176" s="55">
        <f>E176*D$5</f>
        <v/>
      </c>
      <c r="D176" s="39" t="n"/>
      <c r="E176" s="55">
        <f>SUM(G176:HT176)</f>
        <v/>
      </c>
      <c r="Q176" s="878" t="n"/>
      <c r="Z176" s="878" t="n"/>
      <c r="AA176" s="878" t="n"/>
      <c r="AB176" s="878" t="n"/>
      <c r="AC176" s="878" t="n"/>
      <c r="AD176" s="878" t="n"/>
      <c r="AE176" s="878" t="n"/>
      <c r="AF176" s="878" t="n"/>
      <c r="AH176" s="878" t="n"/>
      <c r="AJ176" s="878" t="n"/>
    </row>
    <row r="177" customFormat="1" s="872">
      <c r="A177" s="57" t="n"/>
      <c r="B177" s="56" t="n"/>
      <c r="C177" s="55">
        <f>E177*D$5</f>
        <v/>
      </c>
      <c r="D177" s="39" t="n"/>
      <c r="E177" s="55">
        <f>SUM(G177:HT177)</f>
        <v/>
      </c>
      <c r="Q177" s="878" t="n"/>
      <c r="Z177" s="878" t="n"/>
      <c r="AA177" s="878" t="n"/>
      <c r="AB177" s="878" t="n"/>
      <c r="AC177" s="878" t="n"/>
      <c r="AD177" s="878" t="n"/>
      <c r="AE177" s="878" t="n"/>
      <c r="AF177" s="878" t="n"/>
      <c r="AH177" s="878" t="n"/>
      <c r="AJ177" s="878" t="n"/>
    </row>
    <row r="178" customFormat="1" s="872">
      <c r="A178" s="57" t="n"/>
      <c r="B178" s="56" t="n"/>
      <c r="C178" s="55">
        <f>E178*D$5</f>
        <v/>
      </c>
      <c r="D178" s="39" t="n"/>
      <c r="E178" s="55">
        <f>SUM(G178:HT178)</f>
        <v/>
      </c>
      <c r="Q178" s="878" t="n"/>
      <c r="Z178" s="878" t="n"/>
      <c r="AA178" s="878" t="n"/>
      <c r="AB178" s="878" t="n"/>
      <c r="AC178" s="878" t="n"/>
      <c r="AD178" s="878" t="n"/>
      <c r="AE178" s="878" t="n"/>
      <c r="AF178" s="878" t="n"/>
      <c r="AH178" s="878" t="n"/>
      <c r="AJ178" s="878" t="n"/>
    </row>
    <row r="179" customFormat="1" s="872">
      <c r="A179" s="57" t="n"/>
      <c r="B179" s="56" t="n"/>
      <c r="C179" s="55">
        <f>E179*D$5</f>
        <v/>
      </c>
      <c r="D179" s="39" t="n"/>
      <c r="E179" s="55">
        <f>SUM(G179:HT179)</f>
        <v/>
      </c>
      <c r="Q179" s="878" t="n"/>
      <c r="Z179" s="878" t="n"/>
      <c r="AA179" s="878" t="n"/>
      <c r="AB179" s="878" t="n"/>
      <c r="AC179" s="878" t="n"/>
      <c r="AD179" s="878" t="n"/>
      <c r="AE179" s="878" t="n"/>
      <c r="AF179" s="878" t="n"/>
      <c r="AH179" s="878" t="n"/>
      <c r="AJ179" s="878" t="n"/>
    </row>
    <row r="180" customFormat="1" s="872">
      <c r="A180" s="57" t="n"/>
      <c r="B180" s="56" t="n"/>
      <c r="C180" s="55">
        <f>E180*D$5</f>
        <v/>
      </c>
      <c r="D180" s="39" t="n"/>
      <c r="E180" s="55">
        <f>SUM(G180:HT180)</f>
        <v/>
      </c>
      <c r="Q180" s="878" t="n"/>
      <c r="Z180" s="878" t="n"/>
      <c r="AA180" s="878" t="n"/>
      <c r="AB180" s="878" t="n"/>
      <c r="AC180" s="878" t="n"/>
      <c r="AD180" s="878" t="n"/>
      <c r="AE180" s="878" t="n"/>
      <c r="AF180" s="878" t="n"/>
      <c r="AH180" s="878" t="n"/>
      <c r="AJ180" s="878" t="n"/>
    </row>
    <row r="181" customFormat="1" s="872">
      <c r="A181" s="57" t="n"/>
      <c r="B181" s="56" t="n"/>
      <c r="C181" s="55">
        <f>E181*D$5</f>
        <v/>
      </c>
      <c r="D181" s="39" t="n"/>
      <c r="E181" s="55">
        <f>SUM(G181:HT181)</f>
        <v/>
      </c>
      <c r="Q181" s="878" t="n"/>
      <c r="Z181" s="878" t="n"/>
      <c r="AA181" s="878" t="n"/>
      <c r="AB181" s="878" t="n"/>
      <c r="AC181" s="878" t="n"/>
      <c r="AD181" s="878" t="n"/>
      <c r="AE181" s="878" t="n"/>
      <c r="AF181" s="878" t="n"/>
      <c r="AH181" s="878" t="n"/>
      <c r="AJ181" s="878" t="n"/>
    </row>
    <row r="182" customFormat="1" s="872">
      <c r="A182" s="57" t="n"/>
      <c r="B182" s="56" t="n"/>
      <c r="C182" s="55">
        <f>E182*D$5</f>
        <v/>
      </c>
      <c r="D182" s="39" t="n"/>
      <c r="E182" s="55">
        <f>SUM(G182:HT182)</f>
        <v/>
      </c>
      <c r="Q182" s="878" t="n"/>
      <c r="Z182" s="878" t="n"/>
      <c r="AA182" s="878" t="n"/>
      <c r="AB182" s="878" t="n"/>
      <c r="AC182" s="878" t="n"/>
      <c r="AD182" s="878" t="n"/>
      <c r="AE182" s="878" t="n"/>
      <c r="AF182" s="878" t="n"/>
      <c r="AH182" s="878" t="n"/>
      <c r="AJ182" s="878" t="n"/>
    </row>
    <row r="183" customFormat="1" s="872">
      <c r="A183" s="57" t="n"/>
      <c r="B183" s="56" t="n"/>
      <c r="C183" s="55">
        <f>E183*D$5</f>
        <v/>
      </c>
      <c r="D183" s="39" t="n"/>
      <c r="E183" s="55">
        <f>SUM(G183:HT183)</f>
        <v/>
      </c>
      <c r="Q183" s="878" t="n"/>
      <c r="Z183" s="878" t="n"/>
      <c r="AA183" s="878" t="n"/>
      <c r="AB183" s="878" t="n"/>
      <c r="AC183" s="878" t="n"/>
      <c r="AD183" s="878" t="n"/>
      <c r="AE183" s="878" t="n"/>
      <c r="AF183" s="878" t="n"/>
      <c r="AH183" s="878" t="n"/>
      <c r="AJ183" s="878" t="n"/>
    </row>
    <row r="184" customFormat="1" s="872">
      <c r="A184" s="57" t="n"/>
      <c r="B184" s="56" t="n"/>
      <c r="C184" s="55">
        <f>E184*D$5</f>
        <v/>
      </c>
      <c r="D184" s="39" t="n"/>
      <c r="E184" s="55">
        <f>SUM(G184:HT184)</f>
        <v/>
      </c>
      <c r="Q184" s="878" t="n"/>
      <c r="Z184" s="878" t="n"/>
      <c r="AA184" s="878" t="n"/>
      <c r="AB184" s="878" t="n"/>
      <c r="AC184" s="878" t="n"/>
      <c r="AD184" s="878" t="n"/>
      <c r="AE184" s="878" t="n"/>
      <c r="AF184" s="878" t="n"/>
      <c r="AH184" s="878" t="n"/>
      <c r="AJ184" s="878" t="n"/>
    </row>
    <row r="185" customFormat="1" s="872">
      <c r="A185" s="57" t="n"/>
      <c r="B185" s="56" t="n"/>
      <c r="C185" s="55">
        <f>E185*D$5</f>
        <v/>
      </c>
      <c r="D185" s="39" t="n"/>
      <c r="E185" s="55">
        <f>SUM(G185:HT185)</f>
        <v/>
      </c>
      <c r="Q185" s="878" t="n"/>
      <c r="Z185" s="878" t="n"/>
      <c r="AA185" s="878" t="n"/>
      <c r="AB185" s="878" t="n"/>
      <c r="AC185" s="878" t="n"/>
      <c r="AD185" s="878" t="n"/>
      <c r="AE185" s="878" t="n"/>
      <c r="AF185" s="878" t="n"/>
      <c r="AH185" s="878" t="n"/>
      <c r="AJ185" s="878" t="n"/>
    </row>
    <row r="186" customFormat="1" s="872">
      <c r="A186" s="57" t="n"/>
      <c r="B186" s="56" t="n"/>
      <c r="C186" s="55">
        <f>E186*D$5</f>
        <v/>
      </c>
      <c r="D186" s="39" t="n"/>
      <c r="E186" s="55">
        <f>SUM(G186:HT186)</f>
        <v/>
      </c>
      <c r="Q186" s="878" t="n"/>
      <c r="Z186" s="878" t="n"/>
      <c r="AA186" s="878" t="n"/>
      <c r="AB186" s="878" t="n"/>
      <c r="AC186" s="878" t="n"/>
      <c r="AD186" s="878" t="n"/>
      <c r="AE186" s="878" t="n"/>
      <c r="AF186" s="878" t="n"/>
      <c r="AH186" s="878" t="n"/>
      <c r="AJ186" s="878" t="n"/>
    </row>
    <row r="187" customFormat="1" s="872">
      <c r="A187" s="57" t="n"/>
      <c r="B187" s="56" t="n"/>
      <c r="C187" s="55">
        <f>E187*D$5</f>
        <v/>
      </c>
      <c r="D187" s="39" t="n"/>
      <c r="E187" s="55">
        <f>SUM(G187:HT187)</f>
        <v/>
      </c>
      <c r="Q187" s="878" t="n"/>
      <c r="Z187" s="878" t="n"/>
      <c r="AA187" s="878" t="n"/>
      <c r="AB187" s="878" t="n"/>
      <c r="AC187" s="878" t="n"/>
      <c r="AD187" s="878" t="n"/>
      <c r="AE187" s="878" t="n"/>
      <c r="AF187" s="878" t="n"/>
      <c r="AH187" s="878" t="n"/>
      <c r="AJ187" s="878" t="n"/>
    </row>
    <row r="188" customFormat="1" s="872">
      <c r="A188" s="57" t="n"/>
      <c r="B188" s="56" t="n"/>
      <c r="C188" s="55">
        <f>E188*D$5</f>
        <v/>
      </c>
      <c r="D188" s="39" t="n"/>
      <c r="E188" s="55">
        <f>SUM(G188:HT188)</f>
        <v/>
      </c>
      <c r="Q188" s="878" t="n"/>
      <c r="Z188" s="878" t="n"/>
      <c r="AA188" s="878" t="n"/>
      <c r="AB188" s="878" t="n"/>
      <c r="AC188" s="878" t="n"/>
      <c r="AD188" s="878" t="n"/>
      <c r="AE188" s="878" t="n"/>
      <c r="AF188" s="878" t="n"/>
      <c r="AH188" s="878" t="n"/>
      <c r="AJ188" s="878" t="n"/>
    </row>
    <row r="189" customFormat="1" s="872">
      <c r="A189" s="57" t="n"/>
      <c r="B189" s="56" t="n"/>
      <c r="C189" s="55">
        <f>E189*D$5</f>
        <v/>
      </c>
      <c r="D189" s="39" t="n"/>
      <c r="E189" s="55">
        <f>SUM(G189:HT189)</f>
        <v/>
      </c>
      <c r="Q189" s="878" t="n"/>
      <c r="Z189" s="878" t="n"/>
      <c r="AA189" s="878" t="n"/>
      <c r="AB189" s="878" t="n"/>
      <c r="AC189" s="878" t="n"/>
      <c r="AD189" s="878" t="n"/>
      <c r="AE189" s="878" t="n"/>
      <c r="AF189" s="878" t="n"/>
      <c r="AH189" s="878" t="n"/>
      <c r="AJ189" s="878" t="n"/>
    </row>
    <row r="190" customFormat="1" s="872">
      <c r="A190" s="57" t="n"/>
      <c r="B190" s="56" t="n"/>
      <c r="C190" s="55">
        <f>E190*D$5</f>
        <v/>
      </c>
      <c r="D190" s="39" t="n"/>
      <c r="E190" s="55">
        <f>SUM(G190:HT190)</f>
        <v/>
      </c>
      <c r="Q190" s="878" t="n"/>
      <c r="Z190" s="878" t="n"/>
      <c r="AA190" s="878" t="n"/>
      <c r="AB190" s="878" t="n"/>
      <c r="AC190" s="878" t="n"/>
      <c r="AD190" s="878" t="n"/>
      <c r="AE190" s="878" t="n"/>
      <c r="AF190" s="878" t="n"/>
      <c r="AH190" s="878" t="n"/>
      <c r="AJ190" s="878" t="n"/>
    </row>
    <row r="191" customFormat="1" s="872">
      <c r="A191" s="57" t="n"/>
      <c r="B191" s="56" t="n"/>
      <c r="C191" s="55">
        <f>E191*D$5</f>
        <v/>
      </c>
      <c r="D191" s="39" t="n"/>
      <c r="E191" s="55">
        <f>SUM(G191:HT191)</f>
        <v/>
      </c>
      <c r="Q191" s="878" t="n"/>
      <c r="Z191" s="878" t="n"/>
      <c r="AA191" s="878" t="n"/>
      <c r="AB191" s="878" t="n"/>
      <c r="AC191" s="878" t="n"/>
      <c r="AD191" s="878" t="n"/>
      <c r="AE191" s="878" t="n"/>
      <c r="AF191" s="878" t="n"/>
      <c r="AH191" s="878" t="n"/>
      <c r="AJ191" s="878" t="n"/>
    </row>
    <row r="192" customFormat="1" s="872">
      <c r="A192" s="57" t="n"/>
      <c r="B192" s="56" t="n"/>
      <c r="C192" s="55">
        <f>E192*D$5</f>
        <v/>
      </c>
      <c r="D192" s="39" t="n"/>
      <c r="E192" s="55">
        <f>SUM(G192:HT192)</f>
        <v/>
      </c>
      <c r="Q192" s="878" t="n"/>
      <c r="Z192" s="878" t="n"/>
      <c r="AA192" s="878" t="n"/>
      <c r="AB192" s="878" t="n"/>
      <c r="AC192" s="878" t="n"/>
      <c r="AD192" s="878" t="n"/>
      <c r="AE192" s="878" t="n"/>
      <c r="AF192" s="878" t="n"/>
      <c r="AH192" s="878" t="n"/>
      <c r="AJ192" s="878" t="n"/>
    </row>
    <row r="193" customFormat="1" s="872">
      <c r="A193" s="57" t="n"/>
      <c r="B193" s="56" t="n"/>
      <c r="C193" s="55">
        <f>E193*D$5</f>
        <v/>
      </c>
      <c r="D193" s="39" t="n"/>
      <c r="E193" s="55">
        <f>SUM(G193:HT193)</f>
        <v/>
      </c>
      <c r="Q193" s="878" t="n"/>
      <c r="Z193" s="878" t="n"/>
      <c r="AA193" s="878" t="n"/>
      <c r="AB193" s="878" t="n"/>
      <c r="AC193" s="878" t="n"/>
      <c r="AD193" s="878" t="n"/>
      <c r="AE193" s="878" t="n"/>
      <c r="AF193" s="878" t="n"/>
      <c r="AH193" s="878" t="n"/>
      <c r="AJ193" s="878" t="n"/>
    </row>
    <row r="194" customFormat="1" s="872">
      <c r="A194" s="57" t="n"/>
      <c r="B194" s="56" t="n"/>
      <c r="C194" s="55">
        <f>E194*D$5</f>
        <v/>
      </c>
      <c r="D194" s="39" t="n"/>
      <c r="E194" s="55">
        <f>SUM(G194:HT194)</f>
        <v/>
      </c>
      <c r="Q194" s="878" t="n"/>
      <c r="Z194" s="878" t="n"/>
      <c r="AA194" s="878" t="n"/>
      <c r="AB194" s="878" t="n"/>
      <c r="AC194" s="878" t="n"/>
      <c r="AD194" s="878" t="n"/>
      <c r="AE194" s="878" t="n"/>
      <c r="AF194" s="878" t="n"/>
      <c r="AH194" s="878" t="n"/>
      <c r="AJ194" s="878" t="n"/>
    </row>
    <row r="195" customFormat="1" s="872">
      <c r="A195" s="57" t="n"/>
      <c r="B195" s="56" t="n"/>
      <c r="C195" s="55">
        <f>E195*D$5</f>
        <v/>
      </c>
      <c r="D195" s="39" t="n"/>
      <c r="E195" s="55">
        <f>SUM(G195:HT195)</f>
        <v/>
      </c>
      <c r="Q195" s="878" t="n"/>
      <c r="Z195" s="878" t="n"/>
      <c r="AA195" s="878" t="n"/>
      <c r="AB195" s="878" t="n"/>
      <c r="AC195" s="878" t="n"/>
      <c r="AD195" s="878" t="n"/>
      <c r="AE195" s="878" t="n"/>
      <c r="AF195" s="878" t="n"/>
      <c r="AH195" s="878" t="n"/>
      <c r="AJ195" s="878" t="n"/>
    </row>
    <row r="196" customFormat="1" s="872">
      <c r="A196" s="57" t="n"/>
      <c r="B196" s="56" t="n"/>
      <c r="C196" s="55">
        <f>E196*D$5</f>
        <v/>
      </c>
      <c r="D196" s="39" t="n"/>
      <c r="E196" s="55">
        <f>SUM(G196:HT196)</f>
        <v/>
      </c>
      <c r="Q196" s="878" t="n"/>
      <c r="Z196" s="878" t="n"/>
      <c r="AA196" s="878" t="n"/>
      <c r="AB196" s="878" t="n"/>
      <c r="AC196" s="878" t="n"/>
      <c r="AD196" s="878" t="n"/>
      <c r="AE196" s="878" t="n"/>
      <c r="AF196" s="878" t="n"/>
      <c r="AH196" s="878" t="n"/>
      <c r="AJ196" s="878" t="n"/>
    </row>
    <row r="197" customFormat="1" s="872">
      <c r="A197" s="57" t="n"/>
      <c r="B197" s="56" t="n"/>
      <c r="C197" s="55">
        <f>E197*D$5</f>
        <v/>
      </c>
      <c r="D197" s="39" t="n"/>
      <c r="E197" s="55">
        <f>SUM(G197:HT197)</f>
        <v/>
      </c>
      <c r="Q197" s="878" t="n"/>
      <c r="Z197" s="878" t="n"/>
      <c r="AA197" s="878" t="n"/>
      <c r="AB197" s="878" t="n"/>
      <c r="AC197" s="878" t="n"/>
      <c r="AD197" s="878" t="n"/>
      <c r="AE197" s="878" t="n"/>
      <c r="AF197" s="878" t="n"/>
      <c r="AH197" s="878" t="n"/>
      <c r="AJ197" s="878" t="n"/>
    </row>
    <row r="198" customFormat="1" s="872">
      <c r="A198" s="57" t="n"/>
      <c r="B198" s="56" t="n"/>
      <c r="C198" s="55">
        <f>E198*D$5</f>
        <v/>
      </c>
      <c r="D198" s="39" t="n"/>
      <c r="E198" s="55">
        <f>SUM(G198:HT198)</f>
        <v/>
      </c>
      <c r="Q198" s="878" t="n"/>
      <c r="Z198" s="878" t="n"/>
      <c r="AA198" s="878" t="n"/>
      <c r="AB198" s="878" t="n"/>
      <c r="AC198" s="878" t="n"/>
      <c r="AD198" s="878" t="n"/>
      <c r="AE198" s="878" t="n"/>
      <c r="AF198" s="878" t="n"/>
      <c r="AH198" s="878" t="n"/>
      <c r="AJ198" s="878" t="n"/>
    </row>
    <row r="199" customFormat="1" s="872">
      <c r="A199" s="57" t="n"/>
      <c r="B199" s="56" t="n"/>
      <c r="C199" s="55">
        <f>E199*D$5</f>
        <v/>
      </c>
      <c r="D199" s="39" t="n"/>
      <c r="E199" s="55">
        <f>SUM(G199:HT199)</f>
        <v/>
      </c>
      <c r="Q199" s="878" t="n"/>
      <c r="Z199" s="878" t="n"/>
      <c r="AA199" s="878" t="n"/>
      <c r="AB199" s="878" t="n"/>
      <c r="AC199" s="878" t="n"/>
      <c r="AD199" s="878" t="n"/>
      <c r="AE199" s="878" t="n"/>
      <c r="AF199" s="878" t="n"/>
      <c r="AH199" s="878" t="n"/>
      <c r="AJ199" s="878" t="n"/>
    </row>
    <row r="200" customFormat="1" s="872">
      <c r="A200" s="57" t="n"/>
      <c r="B200" s="56" t="n"/>
      <c r="C200" s="55">
        <f>E200*D$5</f>
        <v/>
      </c>
      <c r="D200" s="39" t="n"/>
      <c r="E200" s="55">
        <f>SUM(G200:HT200)</f>
        <v/>
      </c>
      <c r="Q200" s="878" t="n"/>
      <c r="Z200" s="878" t="n"/>
      <c r="AA200" s="878" t="n"/>
      <c r="AB200" s="878" t="n"/>
      <c r="AC200" s="878" t="n"/>
      <c r="AD200" s="878" t="n"/>
      <c r="AE200" s="878" t="n"/>
      <c r="AF200" s="878" t="n"/>
      <c r="AH200" s="878" t="n"/>
      <c r="AJ200" s="878" t="n"/>
    </row>
    <row r="201" customFormat="1" s="872">
      <c r="A201" s="57" t="n"/>
      <c r="B201" s="56" t="n"/>
      <c r="C201" s="55">
        <f>E201*D$5</f>
        <v/>
      </c>
      <c r="D201" s="39" t="n"/>
      <c r="E201" s="55">
        <f>SUM(G201:HT201)</f>
        <v/>
      </c>
      <c r="Q201" s="878" t="n"/>
      <c r="Z201" s="878" t="n"/>
      <c r="AA201" s="878" t="n"/>
      <c r="AB201" s="878" t="n"/>
      <c r="AC201" s="144" t="n"/>
      <c r="AD201" s="144" t="n"/>
      <c r="AE201" s="144" t="n"/>
      <c r="AF201" s="144" t="n"/>
      <c r="AH201" s="878" t="n"/>
      <c r="AJ201" s="878" t="n"/>
    </row>
    <row r="202" customFormat="1" s="872">
      <c r="A202" s="57" t="n"/>
      <c r="B202" s="56" t="n"/>
      <c r="C202" s="55">
        <f>E202*D$5</f>
        <v/>
      </c>
      <c r="D202" s="39" t="n"/>
      <c r="E202" s="55">
        <f>SUM(G202:HT202)</f>
        <v/>
      </c>
      <c r="Q202" s="878" t="n"/>
      <c r="Z202" s="878" t="n"/>
      <c r="AA202" s="878" t="n"/>
      <c r="AB202" s="878" t="n"/>
      <c r="AC202" s="137" t="n"/>
      <c r="AD202" s="137" t="n"/>
      <c r="AE202" s="137" t="n"/>
      <c r="AF202" s="137" t="n"/>
      <c r="AH202" s="144" t="n"/>
      <c r="AJ202" s="878" t="n"/>
    </row>
    <row r="203" customFormat="1" s="872">
      <c r="A203" s="57" t="n"/>
      <c r="B203" s="56" t="n"/>
      <c r="C203" s="55">
        <f>E203*D$5</f>
        <v/>
      </c>
      <c r="D203" s="39" t="n"/>
      <c r="E203" s="55">
        <f>SUM(G203:HT203)</f>
        <v/>
      </c>
      <c r="Q203" s="878" t="n"/>
      <c r="Z203" s="878" t="n"/>
      <c r="AA203" s="878" t="n"/>
      <c r="AB203" s="878" t="n"/>
      <c r="AC203" s="137" t="n"/>
      <c r="AD203" s="137" t="n"/>
      <c r="AE203" s="137" t="n"/>
      <c r="AF203" s="137" t="n"/>
      <c r="AH203" s="137" t="n"/>
      <c r="AJ203" s="878" t="n"/>
    </row>
    <row r="204" customFormat="1" s="872">
      <c r="A204" s="57" t="n"/>
      <c r="B204" s="56" t="n"/>
      <c r="C204" s="55">
        <f>E204*D$5</f>
        <v/>
      </c>
      <c r="D204" s="39" t="n"/>
      <c r="E204" s="55">
        <f>SUM(G204:HT204)</f>
        <v/>
      </c>
      <c r="Q204" s="878" t="n"/>
      <c r="Z204" s="878" t="n"/>
      <c r="AA204" s="878" t="n"/>
      <c r="AB204" s="878" t="n"/>
      <c r="AC204" s="137" t="n"/>
      <c r="AD204" s="137" t="n"/>
      <c r="AE204" s="137" t="n"/>
      <c r="AF204" s="137" t="n"/>
      <c r="AH204" s="137" t="n"/>
      <c r="AJ204" s="878" t="n"/>
    </row>
    <row r="205" customFormat="1" s="872">
      <c r="A205" s="57" t="n"/>
      <c r="B205" s="56" t="n"/>
      <c r="C205" s="55">
        <f>E205*D$5</f>
        <v/>
      </c>
      <c r="D205" s="39" t="n"/>
      <c r="E205" s="55">
        <f>SUM(G205:HT205)</f>
        <v/>
      </c>
      <c r="Q205" s="878" t="n"/>
      <c r="Z205" s="878" t="n"/>
      <c r="AA205" s="878" t="n"/>
      <c r="AB205" s="878" t="n"/>
      <c r="AC205" s="137" t="n"/>
      <c r="AD205" s="137" t="n"/>
      <c r="AE205" s="137" t="n"/>
      <c r="AF205" s="137" t="n"/>
      <c r="AH205" s="137" t="n"/>
      <c r="AJ205" s="878" t="n"/>
    </row>
    <row r="206" customFormat="1" s="48">
      <c r="A206" s="53" t="n"/>
      <c r="B206" s="52" t="n"/>
      <c r="C206" s="51" t="n"/>
      <c r="D206" s="50" t="inlineStr">
        <is>
          <t>If additional Rows are needed,</t>
        </is>
      </c>
      <c r="E206" s="49" t="n"/>
      <c r="Q206" s="878" t="n"/>
      <c r="Z206" s="144" t="n"/>
      <c r="AA206" s="878" t="n"/>
      <c r="AB206" s="878" t="n"/>
      <c r="AC206" s="137" t="n"/>
      <c r="AD206" s="137" t="n"/>
      <c r="AE206" s="137" t="n"/>
      <c r="AF206" s="137" t="n"/>
      <c r="AH206" s="137" t="n"/>
      <c r="AJ206" s="144" t="n"/>
    </row>
    <row r="207" customFormat="1" s="45">
      <c r="A207" s="44" t="n"/>
      <c r="B207" s="43" t="n"/>
      <c r="C207" s="42" t="n"/>
      <c r="D207" s="41" t="inlineStr">
        <is>
          <t>Insert them prior to the last row listed.</t>
        </is>
      </c>
      <c r="E207" s="40" t="n"/>
      <c r="Q207" s="878" t="n"/>
      <c r="Z207" s="137" t="n"/>
      <c r="AA207" s="878" t="n"/>
      <c r="AB207" s="144" t="n"/>
      <c r="AC207" s="137" t="n"/>
      <c r="AD207" s="137" t="n"/>
      <c r="AE207" s="137" t="n"/>
      <c r="AF207" s="137" t="n"/>
      <c r="AH207" s="137" t="n"/>
      <c r="AJ207" s="137" t="n"/>
    </row>
    <row r="208">
      <c r="A208" s="44" t="n"/>
      <c r="B208" s="43" t="n"/>
      <c r="C208" s="42" t="n"/>
      <c r="D208" s="41" t="inlineStr">
        <is>
          <t>Do NOT COPY the formulas below this line.</t>
        </is>
      </c>
      <c r="E208" s="40" t="n"/>
      <c r="Q208" s="878" t="n"/>
      <c r="AA208" s="878" t="n"/>
    </row>
    <row r="209">
      <c r="Q209" s="878" t="n"/>
      <c r="AA209" s="878" t="n"/>
    </row>
    <row r="210">
      <c r="Q210" s="144" t="n"/>
      <c r="AA210" s="144"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AI7:AI8"/>
    <mergeCell ref="Y7:Y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O7:O8"/>
    <mergeCell ref="BG7:BG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0.140625" customWidth="1" style="38" min="1" max="1"/>
    <col width="9" customWidth="1" style="37" min="2" max="2"/>
    <col width="17.28515625" customWidth="1" style="36" min="3" max="3"/>
    <col width="50.28515625" customWidth="1" style="35" min="4" max="4"/>
    <col width="15" customWidth="1" style="34" min="5" max="5"/>
    <col width="5.140625" customWidth="1" style="32" min="6" max="6"/>
    <col width="14.42578125" customWidth="1" style="32" min="7" max="7"/>
    <col width="9.5703125" bestFit="1" customWidth="1" style="32" min="8" max="8"/>
    <col width="10.5703125" bestFit="1" customWidth="1" style="32" min="9" max="9"/>
    <col width="10.7109375" bestFit="1" customWidth="1" style="32" min="10" max="13"/>
    <col width="9.85546875" bestFit="1" customWidth="1" style="32" min="14" max="15"/>
    <col width="10.7109375" bestFit="1" customWidth="1" style="32" min="16" max="16"/>
    <col width="9" bestFit="1" customWidth="1" style="32" min="17" max="17"/>
    <col width="9.28515625" bestFit="1" customWidth="1" style="137" min="18" max="18"/>
    <col width="9.140625" bestFit="1" customWidth="1" style="137" min="19" max="19"/>
    <col width="9.140625" bestFit="1" customWidth="1" style="32" min="20" max="20"/>
    <col width="10.140625" bestFit="1" customWidth="1" style="32" min="21" max="22"/>
    <col width="9.28515625" bestFit="1" customWidth="1" style="32" min="23" max="28"/>
    <col width="10.140625" bestFit="1" customWidth="1" style="32" min="29" max="29"/>
    <col width="9.28515625" bestFit="1" customWidth="1" style="32" min="30" max="30"/>
    <col width="9.28515625" bestFit="1" customWidth="1" style="137" min="31" max="31"/>
    <col width="9.140625" bestFit="1" customWidth="1" style="137" min="32" max="32"/>
    <col width="11.7109375" bestFit="1" customWidth="1" style="137" min="33" max="33"/>
    <col width="10.7109375" bestFit="1" customWidth="1" style="137" min="34" max="34"/>
    <col width="9.85546875" bestFit="1" customWidth="1" style="137" min="35" max="36"/>
    <col width="9.28515625" bestFit="1" customWidth="1" style="137" min="37" max="37"/>
    <col width="9.28515625" bestFit="1" customWidth="1" style="32" min="38" max="38"/>
    <col width="9.5703125" bestFit="1" customWidth="1" style="137" min="39" max="39"/>
    <col width="9.28515625" bestFit="1" customWidth="1" style="32" min="40" max="40"/>
    <col width="9" bestFit="1" customWidth="1" style="137" min="41" max="41"/>
    <col width="14.42578125" customWidth="1" style="32" min="42" max="183"/>
    <col width="3" customWidth="1" style="33" min="184" max="184"/>
    <col width="14.42578125" customWidth="1" style="32" min="185" max="16384"/>
  </cols>
  <sheetData>
    <row r="1" ht="13.5" customHeight="1" thickBot="1">
      <c r="E1" s="445" t="inlineStr">
        <is>
          <t>Instrument</t>
        </is>
      </c>
      <c r="F1" s="742" t="n"/>
      <c r="G1" s="81" t="n"/>
      <c r="H1" s="171" t="inlineStr">
        <is>
          <t>PAT</t>
        </is>
      </c>
      <c r="I1" s="171" t="inlineStr">
        <is>
          <t>PAT</t>
        </is>
      </c>
      <c r="J1" s="171" t="inlineStr">
        <is>
          <t>WD</t>
        </is>
      </c>
      <c r="K1" s="171" t="inlineStr">
        <is>
          <t>WD</t>
        </is>
      </c>
      <c r="L1" s="171" t="inlineStr">
        <is>
          <t>WD</t>
        </is>
      </c>
      <c r="M1" s="171" t="inlineStr">
        <is>
          <t>WD</t>
        </is>
      </c>
      <c r="N1" s="171" t="inlineStr">
        <is>
          <t>WD</t>
        </is>
      </c>
      <c r="O1" s="171" t="inlineStr">
        <is>
          <t>WD</t>
        </is>
      </c>
      <c r="P1" s="171" t="inlineStr">
        <is>
          <t>WD</t>
        </is>
      </c>
      <c r="Q1" s="171" t="inlineStr">
        <is>
          <t>DECREE</t>
        </is>
      </c>
      <c r="R1" s="171" t="inlineStr">
        <is>
          <t>MD</t>
        </is>
      </c>
      <c r="S1" s="171" t="inlineStr">
        <is>
          <t>MD</t>
        </is>
      </c>
      <c r="T1" s="171" t="inlineStr">
        <is>
          <t>FD</t>
        </is>
      </c>
      <c r="U1" s="171" t="inlineStr">
        <is>
          <t>QCMD</t>
        </is>
      </c>
      <c r="V1" s="171" t="inlineStr">
        <is>
          <t>POD&amp;H</t>
        </is>
      </c>
      <c r="W1" s="171" t="inlineStr">
        <is>
          <t>POD&amp;H</t>
        </is>
      </c>
      <c r="X1" s="171" t="inlineStr">
        <is>
          <t>JEJ</t>
        </is>
      </c>
      <c r="Y1" s="171" t="inlineStr">
        <is>
          <t>MD</t>
        </is>
      </c>
      <c r="Z1" s="171" t="inlineStr">
        <is>
          <t>MD</t>
        </is>
      </c>
      <c r="AA1" s="171" t="inlineStr">
        <is>
          <t>MD</t>
        </is>
      </c>
      <c r="AB1" s="171" t="inlineStr">
        <is>
          <t>MD</t>
        </is>
      </c>
      <c r="AC1" s="171" t="inlineStr">
        <is>
          <t>MD</t>
        </is>
      </c>
      <c r="AD1" s="171" t="inlineStr">
        <is>
          <t>MD</t>
        </is>
      </c>
      <c r="AE1" s="171" t="inlineStr">
        <is>
          <t>MD</t>
        </is>
      </c>
      <c r="AF1" s="171" t="inlineStr">
        <is>
          <t>MD</t>
        </is>
      </c>
      <c r="AG1" s="171" t="inlineStr">
        <is>
          <t>MD</t>
        </is>
      </c>
      <c r="AH1" s="171" t="inlineStr">
        <is>
          <t>MD</t>
        </is>
      </c>
      <c r="AI1" s="171" t="inlineStr">
        <is>
          <t>MD</t>
        </is>
      </c>
      <c r="AJ1" s="171" t="inlineStr">
        <is>
          <t>MD</t>
        </is>
      </c>
      <c r="AK1" s="171" t="inlineStr">
        <is>
          <t>MD</t>
        </is>
      </c>
      <c r="AL1" s="171" t="inlineStr">
        <is>
          <t>MD</t>
        </is>
      </c>
      <c r="AM1" s="171" t="inlineStr">
        <is>
          <t>MD</t>
        </is>
      </c>
      <c r="AN1" s="171" t="inlineStr">
        <is>
          <t>FD</t>
        </is>
      </c>
      <c r="AO1" s="171" t="inlineStr">
        <is>
          <t>MD</t>
        </is>
      </c>
      <c r="AP1" s="137" t="n"/>
      <c r="AQ1" s="137" t="n"/>
      <c r="AR1" s="137" t="n"/>
      <c r="AS1" s="137" t="n"/>
      <c r="AT1" s="137" t="n"/>
      <c r="AU1" s="137" t="n"/>
      <c r="AV1" s="137" t="n"/>
      <c r="AW1" s="137" t="n"/>
      <c r="AX1" s="137" t="n"/>
      <c r="AY1" s="137" t="n"/>
      <c r="AZ1" s="137" t="n"/>
      <c r="BA1" s="137" t="n"/>
      <c r="BB1" s="137" t="n"/>
      <c r="BC1" s="137" t="n"/>
      <c r="BD1" s="137" t="n"/>
      <c r="BE1" s="137" t="n"/>
      <c r="BF1" s="137" t="n"/>
      <c r="BG1" s="137" t="n"/>
      <c r="BH1" s="137" t="n"/>
      <c r="BI1" s="137" t="n"/>
      <c r="BJ1" s="137" t="n"/>
      <c r="BK1" s="137" t="n"/>
      <c r="BL1" s="137" t="n"/>
      <c r="BM1" s="137" t="n"/>
      <c r="BN1" s="137" t="n"/>
      <c r="BO1" s="137" t="n"/>
      <c r="BP1" s="137" t="n"/>
      <c r="BQ1" s="137" t="n"/>
      <c r="BR1" s="137" t="n"/>
      <c r="BS1" s="137" t="n"/>
      <c r="BT1" s="137" t="n"/>
      <c r="BU1" s="137" t="n"/>
      <c r="BV1" s="137" t="n"/>
      <c r="BW1" s="137" t="n"/>
      <c r="BX1" s="137" t="n"/>
      <c r="BY1" s="137" t="n"/>
      <c r="BZ1" s="137" t="n"/>
      <c r="CA1" s="137" t="n"/>
      <c r="CB1" s="137" t="n"/>
      <c r="CC1" s="137" t="n"/>
      <c r="CD1" s="137" t="n"/>
      <c r="CE1" s="137" t="n"/>
      <c r="CF1" s="137" t="n"/>
      <c r="CG1" s="137" t="n"/>
      <c r="CH1" s="137" t="n"/>
      <c r="CI1" s="137" t="n"/>
      <c r="CJ1" s="137" t="n"/>
      <c r="CK1" s="137" t="n"/>
      <c r="CL1" s="137" t="n"/>
      <c r="CM1" s="137" t="n"/>
      <c r="CN1" s="137" t="n"/>
      <c r="CO1" s="137" t="n"/>
      <c r="CP1" s="137" t="n"/>
      <c r="CQ1" s="137" t="n"/>
      <c r="CR1" s="137" t="n"/>
      <c r="CS1" s="137" t="n"/>
      <c r="CT1" s="137" t="n"/>
      <c r="CU1" s="137" t="n"/>
      <c r="CV1" s="137" t="n"/>
      <c r="CW1" s="137" t="n"/>
      <c r="CX1" s="137" t="n"/>
      <c r="CY1" s="137" t="n"/>
      <c r="CZ1" s="137" t="n"/>
      <c r="DA1" s="137" t="n"/>
      <c r="DB1" s="137" t="n"/>
      <c r="DC1" s="137" t="n"/>
      <c r="DD1" s="137" t="n"/>
      <c r="DE1" s="137" t="n"/>
      <c r="DF1" s="137" t="n"/>
      <c r="DG1" s="137" t="n"/>
      <c r="DH1" s="137" t="n"/>
      <c r="DI1" s="137" t="n"/>
      <c r="DJ1" s="137" t="n"/>
      <c r="DK1" s="137" t="n"/>
      <c r="DL1" s="137" t="n"/>
      <c r="DM1" s="137" t="n"/>
      <c r="DN1" s="137" t="n"/>
      <c r="DO1" s="137" t="n"/>
      <c r="DP1" s="137" t="n"/>
      <c r="DQ1" s="137" t="n"/>
      <c r="DR1" s="137" t="n"/>
      <c r="DS1" s="137" t="n"/>
      <c r="DT1" s="137" t="n"/>
      <c r="DU1" s="137" t="n"/>
      <c r="DV1" s="137" t="n"/>
      <c r="DW1" s="137" t="n"/>
      <c r="DX1" s="137" t="n"/>
      <c r="DY1" s="137" t="n"/>
      <c r="DZ1" s="137" t="n"/>
      <c r="EA1" s="137" t="n"/>
      <c r="EB1" s="137" t="n"/>
      <c r="EC1" s="137" t="n"/>
      <c r="ED1" s="137" t="n"/>
      <c r="EE1" s="137" t="n"/>
      <c r="EF1" s="137" t="n"/>
      <c r="EG1" s="137" t="n"/>
      <c r="EH1" s="137" t="n"/>
      <c r="EI1" s="137" t="n"/>
      <c r="EJ1" s="137" t="n"/>
      <c r="EK1" s="137" t="n"/>
      <c r="EL1" s="137" t="n"/>
      <c r="EM1" s="137" t="n"/>
      <c r="EN1" s="137" t="n"/>
      <c r="EO1" s="137" t="n"/>
      <c r="EP1" s="137" t="n"/>
      <c r="EQ1" s="137" t="n"/>
      <c r="ER1" s="137" t="n"/>
      <c r="ES1" s="137" t="n"/>
      <c r="ET1" s="137" t="n"/>
      <c r="EU1" s="137" t="n"/>
      <c r="EV1" s="137" t="n"/>
      <c r="EW1" s="137" t="n"/>
      <c r="EX1" s="137" t="n"/>
      <c r="EY1" s="137" t="n"/>
      <c r="EZ1" s="137" t="n"/>
      <c r="FA1" s="137" t="n"/>
      <c r="FB1" s="137" t="n"/>
      <c r="FC1" s="137" t="n"/>
      <c r="FD1" s="137" t="n"/>
      <c r="FE1" s="137" t="n"/>
      <c r="FF1" s="137" t="n"/>
      <c r="FG1" s="137" t="n"/>
      <c r="FH1" s="137" t="n"/>
      <c r="FI1" s="137" t="n"/>
      <c r="FJ1" s="137" t="n"/>
      <c r="FK1" s="137" t="n"/>
      <c r="FL1" s="137" t="n"/>
      <c r="FM1" s="137" t="n"/>
      <c r="FN1" s="137" t="n"/>
      <c r="FO1" s="137" t="n"/>
      <c r="FP1" s="137" t="n"/>
      <c r="FQ1" s="137" t="n"/>
      <c r="FR1" s="137" t="n"/>
      <c r="FS1" s="137" t="n"/>
      <c r="FT1" s="137" t="n"/>
      <c r="FU1" s="137" t="n"/>
      <c r="FV1" s="137" t="n"/>
      <c r="FW1" s="137" t="n"/>
      <c r="FX1" s="137" t="n"/>
    </row>
    <row r="2" ht="12.75" customFormat="1" customHeight="1" s="80" thickTop="1">
      <c r="A2" s="835" t="n">
        <v>3</v>
      </c>
      <c r="B2" s="836" t="inlineStr">
        <is>
          <t>TRACT</t>
        </is>
      </c>
      <c r="C2" s="837" t="n"/>
      <c r="D2" s="838" t="inlineStr">
        <is>
          <t>SW/4 NE/4, W/2 SE/4, SE/4 SE/4, containing 160 acres</t>
        </is>
      </c>
      <c r="E2" s="839" t="inlineStr">
        <is>
          <t>Image Number</t>
        </is>
      </c>
      <c r="F2" s="840" t="n"/>
      <c r="G2" s="81" t="n"/>
      <c r="H2" s="173" t="n"/>
      <c r="I2" s="173" t="n"/>
      <c r="J2" s="173" t="n"/>
      <c r="K2" s="173" t="n"/>
      <c r="L2" s="173" t="n"/>
      <c r="M2" s="173" t="n"/>
      <c r="N2" s="173" t="n"/>
      <c r="O2" s="173" t="n"/>
      <c r="P2" s="173" t="n"/>
      <c r="Q2" s="173" t="n"/>
      <c r="R2" s="173" t="n"/>
      <c r="S2" s="173" t="n"/>
      <c r="T2" s="173" t="n"/>
      <c r="U2" s="173" t="n"/>
      <c r="V2" s="173" t="n"/>
      <c r="W2" s="173" t="n"/>
      <c r="X2" s="173" t="n"/>
      <c r="Y2" s="173" t="n"/>
      <c r="Z2" s="173" t="n"/>
      <c r="AA2" s="173" t="n"/>
      <c r="AB2" s="173" t="n"/>
      <c r="AC2" s="173" t="n"/>
      <c r="AD2" s="173" t="n"/>
      <c r="AE2" s="173" t="n"/>
      <c r="AF2" s="173" t="n"/>
      <c r="AG2" s="173" t="n"/>
      <c r="AH2" s="173" t="n"/>
      <c r="AI2" s="173" t="n"/>
      <c r="AJ2" s="173" t="n"/>
      <c r="AK2" s="173" t="n"/>
      <c r="AL2" s="173" t="n"/>
      <c r="AM2" s="173" t="n"/>
      <c r="AN2" s="173" t="n"/>
      <c r="AO2" s="173" t="n"/>
      <c r="AP2" s="138" t="n"/>
      <c r="AQ2" s="138" t="n"/>
      <c r="AR2" s="138" t="n"/>
      <c r="AS2" s="138" t="n"/>
      <c r="AT2" s="138" t="n"/>
      <c r="AU2" s="138" t="n"/>
      <c r="AV2" s="138" t="n"/>
      <c r="AW2" s="138" t="n"/>
      <c r="AX2" s="138" t="n"/>
      <c r="AY2" s="138" t="n"/>
      <c r="AZ2" s="138" t="n"/>
      <c r="BA2" s="138" t="n"/>
      <c r="BB2" s="138" t="n"/>
      <c r="BC2" s="138" t="n"/>
      <c r="BD2" s="138" t="n"/>
      <c r="BE2" s="138" t="n"/>
      <c r="BF2" s="138" t="n"/>
      <c r="BG2" s="138" t="n"/>
      <c r="BH2" s="138" t="n"/>
      <c r="BI2" s="138" t="n"/>
      <c r="BJ2" s="138" t="n"/>
      <c r="BK2" s="138" t="n"/>
      <c r="BL2" s="138" t="n"/>
      <c r="BM2" s="138" t="n"/>
      <c r="BN2" s="138" t="n"/>
      <c r="BO2" s="138" t="n"/>
      <c r="BP2" s="138" t="n"/>
      <c r="BQ2" s="138" t="n"/>
      <c r="BR2" s="138" t="n"/>
      <c r="BS2" s="138" t="n"/>
      <c r="BT2" s="138" t="n"/>
      <c r="BU2" s="138" t="n"/>
      <c r="BV2" s="138" t="n"/>
      <c r="BW2" s="138" t="n"/>
      <c r="BX2" s="138" t="n"/>
      <c r="BY2" s="138" t="n"/>
      <c r="BZ2" s="138" t="n"/>
      <c r="CA2" s="138" t="n"/>
      <c r="CB2" s="138" t="n"/>
      <c r="CC2" s="138" t="n"/>
      <c r="CD2" s="138" t="n"/>
      <c r="CE2" s="138" t="n"/>
      <c r="CF2" s="138" t="n"/>
      <c r="CG2" s="138" t="n"/>
      <c r="CH2" s="138" t="n"/>
      <c r="CI2" s="138" t="n"/>
      <c r="CJ2" s="138" t="n"/>
      <c r="CK2" s="138" t="n"/>
      <c r="CL2" s="138" t="n"/>
      <c r="CM2" s="138" t="n"/>
      <c r="CN2" s="138" t="n"/>
      <c r="CO2" s="138" t="n"/>
      <c r="CP2" s="138" t="n"/>
      <c r="CQ2" s="138" t="n"/>
      <c r="CR2" s="138" t="n"/>
      <c r="CS2" s="138" t="n"/>
      <c r="CT2" s="138" t="n"/>
      <c r="CU2" s="138" t="n"/>
      <c r="CV2" s="138" t="n"/>
      <c r="CW2" s="138" t="n"/>
      <c r="CX2" s="138" t="n"/>
      <c r="CY2" s="138" t="n"/>
      <c r="CZ2" s="138" t="n"/>
      <c r="DA2" s="138" t="n"/>
      <c r="DB2" s="138" t="n"/>
      <c r="DC2" s="138" t="n"/>
      <c r="DD2" s="138" t="n"/>
      <c r="DE2" s="138" t="n"/>
      <c r="DF2" s="138" t="n"/>
      <c r="DG2" s="138" t="n"/>
      <c r="DH2" s="138" t="n"/>
      <c r="DI2" s="138" t="n"/>
      <c r="DJ2" s="138" t="n"/>
      <c r="DK2" s="138" t="n"/>
      <c r="DL2" s="138" t="n"/>
      <c r="DM2" s="138" t="n"/>
      <c r="DN2" s="138" t="n"/>
      <c r="DO2" s="138" t="n"/>
      <c r="DP2" s="138" t="n"/>
      <c r="DQ2" s="138" t="n"/>
      <c r="DR2" s="138" t="n"/>
      <c r="DS2" s="138" t="n"/>
      <c r="DT2" s="138" t="n"/>
      <c r="DU2" s="138" t="n"/>
      <c r="DV2" s="138" t="n"/>
      <c r="DW2" s="138" t="n"/>
      <c r="DX2" s="138" t="n"/>
      <c r="DY2" s="138" t="n"/>
      <c r="DZ2" s="138" t="n"/>
      <c r="EA2" s="138" t="n"/>
      <c r="EB2" s="138" t="n"/>
      <c r="EC2" s="138" t="n"/>
      <c r="ED2" s="138" t="n"/>
      <c r="EE2" s="138" t="n"/>
      <c r="EF2" s="138" t="n"/>
      <c r="EG2" s="138" t="n"/>
      <c r="EH2" s="138" t="n"/>
      <c r="EI2" s="138" t="n"/>
      <c r="EJ2" s="138" t="n"/>
      <c r="EK2" s="138" t="n"/>
      <c r="EL2" s="138" t="n"/>
      <c r="EM2" s="138" t="n"/>
      <c r="EN2" s="138" t="n"/>
      <c r="EO2" s="138" t="n"/>
      <c r="EP2" s="138" t="n"/>
      <c r="EQ2" s="138" t="n"/>
      <c r="ER2" s="138" t="n"/>
      <c r="ES2" s="138" t="n"/>
      <c r="ET2" s="138" t="n"/>
      <c r="EU2" s="138" t="n"/>
      <c r="EV2" s="138" t="n"/>
      <c r="EW2" s="138" t="n"/>
      <c r="EX2" s="138" t="n"/>
      <c r="EY2" s="138" t="n"/>
      <c r="EZ2" s="138" t="n"/>
      <c r="FA2" s="138" t="n"/>
      <c r="FB2" s="138" t="n"/>
      <c r="FC2" s="138" t="n"/>
      <c r="FD2" s="138" t="n"/>
      <c r="FE2" s="138" t="n"/>
      <c r="FF2" s="138" t="n"/>
      <c r="FG2" s="138" t="n"/>
      <c r="FH2" s="138" t="n"/>
      <c r="FI2" s="138" t="n"/>
      <c r="FJ2" s="138" t="n"/>
      <c r="FK2" s="138" t="n"/>
      <c r="FL2" s="138" t="n"/>
      <c r="FM2" s="138" t="n"/>
      <c r="FN2" s="138" t="n"/>
      <c r="FO2" s="138" t="n"/>
      <c r="FP2" s="138" t="n"/>
      <c r="FQ2" s="138" t="n"/>
      <c r="FR2" s="138" t="n"/>
      <c r="FS2" s="138" t="n"/>
      <c r="FT2" s="138" t="n"/>
      <c r="FU2" s="138" t="n"/>
      <c r="FV2" s="138" t="n"/>
      <c r="FW2" s="138" t="n"/>
      <c r="FX2" s="138" t="n"/>
      <c r="FY2" s="78" t="n"/>
      <c r="FZ2" s="78" t="n"/>
      <c r="GA2" s="78" t="n"/>
    </row>
    <row r="3" ht="23.1" customFormat="1" customHeight="1" s="80">
      <c r="A3" s="841" t="n"/>
      <c r="B3" s="842" t="inlineStr">
        <is>
          <t>DESCRIPTION</t>
        </is>
      </c>
      <c r="C3" s="837" t="n"/>
      <c r="D3" s="843" t="n"/>
      <c r="E3" s="844" t="inlineStr">
        <is>
          <t xml:space="preserve">Book / Page </t>
        </is>
      </c>
      <c r="F3" s="840" t="n"/>
      <c r="G3" s="81" t="n"/>
      <c r="H3" s="26" t="inlineStr">
        <is>
          <t>PAT004/80</t>
        </is>
      </c>
      <c r="I3" s="26" t="inlineStr">
        <is>
          <t>PAT006/462</t>
        </is>
      </c>
      <c r="J3" s="26" t="inlineStr">
        <is>
          <t>D00015/588</t>
        </is>
      </c>
      <c r="K3" s="26" t="inlineStr">
        <is>
          <t>D00015/159</t>
        </is>
      </c>
      <c r="L3" s="26" t="inlineStr">
        <is>
          <t>D00014/515</t>
        </is>
      </c>
      <c r="M3" s="26" t="inlineStr">
        <is>
          <t>D00027/162</t>
        </is>
      </c>
      <c r="N3" s="26" t="inlineStr">
        <is>
          <t>D00034/97</t>
        </is>
      </c>
      <c r="O3" s="26" t="inlineStr">
        <is>
          <t>D00044/39</t>
        </is>
      </c>
      <c r="P3" s="26" t="inlineStr">
        <is>
          <t>D00053/585</t>
        </is>
      </c>
      <c r="Q3" s="26" t="inlineStr">
        <is>
          <t>121/46</t>
        </is>
      </c>
      <c r="R3" s="26" t="inlineStr">
        <is>
          <t>122/122</t>
        </is>
      </c>
      <c r="S3" s="26" t="inlineStr">
        <is>
          <t>121/346</t>
        </is>
      </c>
      <c r="T3" s="26" t="inlineStr">
        <is>
          <t>2165/322</t>
        </is>
      </c>
      <c r="U3" s="26" t="inlineStr">
        <is>
          <t>1600/559</t>
        </is>
      </c>
      <c r="V3" s="26" t="inlineStr">
        <is>
          <t>1820/558</t>
        </is>
      </c>
      <c r="W3" s="26" t="inlineStr">
        <is>
          <t>1826/56</t>
        </is>
      </c>
      <c r="X3" s="26" t="inlineStr">
        <is>
          <t>1992/558</t>
        </is>
      </c>
      <c r="Y3" s="26" t="inlineStr">
        <is>
          <t>1993/250</t>
        </is>
      </c>
      <c r="Z3" s="26" t="inlineStr">
        <is>
          <t>1993/253</t>
        </is>
      </c>
      <c r="AA3" s="26" t="inlineStr">
        <is>
          <t>1993/256</t>
        </is>
      </c>
      <c r="AB3" s="173" t="inlineStr">
        <is>
          <t>1993/259</t>
        </is>
      </c>
      <c r="AC3" s="173" t="inlineStr">
        <is>
          <t>1993/262</t>
        </is>
      </c>
      <c r="AD3" s="26" t="inlineStr">
        <is>
          <t>1998/302</t>
        </is>
      </c>
      <c r="AE3" s="26" t="inlineStr">
        <is>
          <t>2177/241</t>
        </is>
      </c>
      <c r="AF3" s="26" t="inlineStr">
        <is>
          <t>2165/330</t>
        </is>
      </c>
      <c r="AG3" s="26" t="inlineStr">
        <is>
          <t>2176/297</t>
        </is>
      </c>
      <c r="AH3" s="26" t="inlineStr">
        <is>
          <t>2177/522</t>
        </is>
      </c>
      <c r="AI3" s="26" t="inlineStr">
        <is>
          <t>2177/521</t>
        </is>
      </c>
      <c r="AJ3" s="26" t="inlineStr">
        <is>
          <t>2237/381</t>
        </is>
      </c>
      <c r="AK3" s="26" t="inlineStr">
        <is>
          <t>2572/490</t>
        </is>
      </c>
      <c r="AL3" s="173" t="inlineStr">
        <is>
          <t>2345/525</t>
        </is>
      </c>
      <c r="AM3" s="25" t="inlineStr">
        <is>
          <t>2423/220</t>
        </is>
      </c>
      <c r="AN3" s="173" t="inlineStr">
        <is>
          <t>2592/371</t>
        </is>
      </c>
      <c r="AO3" s="173" t="inlineStr">
        <is>
          <t>2610/574</t>
        </is>
      </c>
      <c r="AP3" s="149" t="n"/>
      <c r="AQ3" s="149" t="n"/>
      <c r="AR3" s="150" t="n"/>
      <c r="AS3" s="149" t="n"/>
      <c r="AT3" s="149" t="n"/>
      <c r="AU3" s="138" t="n"/>
      <c r="AV3" s="138" t="n"/>
      <c r="AW3" s="138" t="n"/>
      <c r="AX3" s="138" t="n"/>
      <c r="AY3" s="138" t="n"/>
      <c r="AZ3" s="138" t="n"/>
      <c r="BA3" s="138" t="n"/>
      <c r="BB3" s="138" t="n"/>
      <c r="BC3" s="138" t="n"/>
      <c r="BD3" s="138" t="n"/>
      <c r="BE3" s="138" t="n"/>
      <c r="BF3" s="138" t="n"/>
      <c r="BG3" s="138" t="n"/>
      <c r="BH3" s="138" t="n"/>
      <c r="BI3" s="138" t="n"/>
      <c r="BJ3" s="138" t="n"/>
      <c r="BK3" s="138" t="n"/>
      <c r="BL3" s="138" t="n"/>
      <c r="BM3" s="138" t="n"/>
      <c r="BN3" s="138" t="n"/>
      <c r="BO3" s="138" t="n"/>
      <c r="BP3" s="138" t="n"/>
      <c r="BQ3" s="138" t="n"/>
      <c r="BR3" s="138" t="n"/>
      <c r="BS3" s="138" t="n"/>
      <c r="BT3" s="138" t="n"/>
      <c r="BU3" s="138" t="n"/>
      <c r="BV3" s="138" t="n"/>
      <c r="BW3" s="138" t="n"/>
      <c r="BX3" s="138" t="n"/>
      <c r="BY3" s="138" t="n"/>
      <c r="BZ3" s="138" t="n"/>
      <c r="CA3" s="138" t="n"/>
      <c r="CB3" s="138" t="n"/>
      <c r="CC3" s="138" t="n"/>
      <c r="CD3" s="138" t="n"/>
      <c r="CE3" s="138" t="n"/>
      <c r="CF3" s="138" t="n"/>
      <c r="CG3" s="138" t="n"/>
      <c r="CH3" s="138" t="n"/>
      <c r="CI3" s="138" t="n"/>
      <c r="CJ3" s="138" t="n"/>
      <c r="CK3" s="138" t="n"/>
      <c r="CL3" s="138" t="n"/>
      <c r="CM3" s="138" t="n"/>
      <c r="CN3" s="138" t="n"/>
      <c r="CO3" s="138" t="n"/>
      <c r="CP3" s="138" t="n"/>
      <c r="CQ3" s="138" t="n"/>
      <c r="CR3" s="138" t="n"/>
      <c r="CS3" s="138" t="n"/>
      <c r="CT3" s="138" t="n"/>
      <c r="CU3" s="138" t="n"/>
      <c r="CV3" s="138" t="n"/>
      <c r="CW3" s="138" t="n"/>
      <c r="CX3" s="138" t="n"/>
      <c r="CY3" s="138" t="n"/>
      <c r="CZ3" s="138" t="n"/>
      <c r="DA3" s="138" t="n"/>
      <c r="DB3" s="138" t="n"/>
      <c r="DC3" s="138" t="n"/>
      <c r="DD3" s="138" t="n"/>
      <c r="DE3" s="138" t="n"/>
      <c r="DF3" s="138" t="n"/>
      <c r="DG3" s="138" t="n"/>
      <c r="DH3" s="138" t="n"/>
      <c r="DI3" s="138" t="n"/>
      <c r="DJ3" s="138" t="n"/>
      <c r="DK3" s="138" t="n"/>
      <c r="DL3" s="138" t="n"/>
      <c r="DM3" s="138" t="n"/>
      <c r="DN3" s="138" t="n"/>
      <c r="DO3" s="138" t="n"/>
      <c r="DP3" s="138" t="n"/>
      <c r="DQ3" s="138" t="n"/>
      <c r="DR3" s="138" t="n"/>
      <c r="DS3" s="138" t="n"/>
      <c r="DT3" s="138" t="n"/>
      <c r="DU3" s="138" t="n"/>
      <c r="DV3" s="138" t="n"/>
      <c r="DW3" s="138" t="n"/>
      <c r="DX3" s="138" t="n"/>
      <c r="DY3" s="138" t="n"/>
      <c r="DZ3" s="138" t="n"/>
      <c r="EA3" s="138" t="n"/>
      <c r="EB3" s="138" t="n"/>
      <c r="EC3" s="138" t="n"/>
      <c r="ED3" s="138" t="n"/>
      <c r="EE3" s="138" t="n"/>
      <c r="EF3" s="138" t="n"/>
      <c r="EG3" s="138" t="n"/>
      <c r="EH3" s="138" t="n"/>
      <c r="EI3" s="138" t="n"/>
      <c r="EJ3" s="138" t="n"/>
      <c r="EK3" s="138" t="n"/>
      <c r="EL3" s="138" t="n"/>
      <c r="EM3" s="138" t="n"/>
      <c r="EN3" s="138" t="n"/>
      <c r="EO3" s="138" t="n"/>
      <c r="EP3" s="138" t="n"/>
      <c r="EQ3" s="138" t="n"/>
      <c r="ER3" s="138" t="n"/>
      <c r="ES3" s="138" t="n"/>
      <c r="ET3" s="138" t="n"/>
      <c r="EU3" s="138" t="n"/>
      <c r="EV3" s="138" t="n"/>
      <c r="EW3" s="138" t="n"/>
      <c r="EX3" s="138" t="n"/>
      <c r="EY3" s="138" t="n"/>
      <c r="EZ3" s="138" t="n"/>
      <c r="FA3" s="138" t="n"/>
      <c r="FB3" s="138" t="n"/>
      <c r="FC3" s="138" t="n"/>
      <c r="FD3" s="138" t="n"/>
      <c r="FE3" s="138" t="n"/>
      <c r="FF3" s="138" t="n"/>
      <c r="FG3" s="138" t="n"/>
      <c r="FH3" s="138" t="n"/>
      <c r="FI3" s="138" t="n"/>
      <c r="FJ3" s="138" t="n"/>
      <c r="FK3" s="138" t="n"/>
      <c r="FL3" s="138" t="n"/>
      <c r="FM3" s="138" t="n"/>
      <c r="FN3" s="138" t="n"/>
      <c r="FO3" s="138" t="n"/>
      <c r="FP3" s="138" t="n"/>
      <c r="FQ3" s="138" t="n"/>
      <c r="FR3" s="138" t="n"/>
      <c r="FS3" s="138" t="n"/>
      <c r="FT3" s="138" t="n"/>
      <c r="FU3" s="138" t="n"/>
      <c r="FV3" s="138" t="n"/>
      <c r="FW3" s="138" t="n"/>
      <c r="FX3" s="138" t="n"/>
      <c r="FY3" s="78" t="n"/>
      <c r="FZ3" s="78" t="n"/>
      <c r="GA3" s="78" t="n"/>
    </row>
    <row r="4" ht="12.75" customFormat="1" customHeight="1" s="80">
      <c r="A4" s="841" t="n"/>
      <c r="B4" s="845" t="n"/>
      <c r="C4" s="837" t="n"/>
      <c r="D4" s="846" t="n"/>
      <c r="E4" s="459" t="inlineStr">
        <is>
          <t xml:space="preserve">Date </t>
        </is>
      </c>
      <c r="F4" s="840" t="n"/>
      <c r="G4" s="81" t="n"/>
      <c r="H4" s="25" t="n">
        <v>2657</v>
      </c>
      <c r="I4" s="25" t="n">
        <v>2998</v>
      </c>
      <c r="J4" s="25" t="n">
        <v>3217</v>
      </c>
      <c r="K4" s="25" t="n">
        <v>3250</v>
      </c>
      <c r="L4" s="25" t="n">
        <v>4252</v>
      </c>
      <c r="M4" s="25" t="n">
        <v>6639</v>
      </c>
      <c r="N4" s="25" t="n">
        <v>8034</v>
      </c>
      <c r="O4" s="25" t="n">
        <v>11645</v>
      </c>
      <c r="P4" s="25" t="n">
        <v>15997</v>
      </c>
      <c r="Q4" s="25" t="n">
        <v>25990</v>
      </c>
      <c r="R4" s="25" t="n">
        <v>25974</v>
      </c>
      <c r="S4" s="25" t="n">
        <v>25974</v>
      </c>
      <c r="T4" s="25" t="n">
        <v>30446</v>
      </c>
      <c r="U4" s="25" t="n">
        <v>36524</v>
      </c>
      <c r="V4" s="25" t="n">
        <v>38700</v>
      </c>
      <c r="W4" s="25" t="n">
        <v>38757</v>
      </c>
      <c r="X4" s="25" t="n">
        <v>40204</v>
      </c>
      <c r="Y4" s="25" t="n">
        <v>40149</v>
      </c>
      <c r="Z4" s="25" t="n">
        <v>40149</v>
      </c>
      <c r="AA4" s="25" t="n">
        <v>40149</v>
      </c>
      <c r="AB4" s="175" t="n">
        <v>40149</v>
      </c>
      <c r="AC4" s="175" t="n">
        <v>40157</v>
      </c>
      <c r="AD4" s="25" t="n">
        <v>40219</v>
      </c>
      <c r="AE4" s="25" t="n">
        <v>41061</v>
      </c>
      <c r="AF4" s="25" t="n">
        <v>41172</v>
      </c>
      <c r="AG4" s="25" t="n">
        <v>41296</v>
      </c>
      <c r="AH4" s="25" t="n">
        <v>41305</v>
      </c>
      <c r="AI4" s="25" t="n">
        <v>41306</v>
      </c>
      <c r="AJ4" s="25" t="n">
        <v>41687</v>
      </c>
      <c r="AK4" s="25" t="n">
        <v>45433</v>
      </c>
      <c r="AL4" s="175" t="n">
        <v>42613</v>
      </c>
      <c r="AM4" s="25" t="n">
        <v>43435</v>
      </c>
      <c r="AN4" s="175" t="n">
        <v>45561</v>
      </c>
      <c r="AO4" s="175" t="n">
        <v>45686</v>
      </c>
      <c r="AP4" s="150" t="n"/>
      <c r="AQ4" s="150" t="n"/>
      <c r="AR4" s="150" t="n"/>
      <c r="AS4" s="150" t="n"/>
      <c r="AT4" s="150" t="n"/>
      <c r="AU4" s="139" t="n"/>
      <c r="AV4" s="139" t="n"/>
      <c r="AW4" s="139" t="n"/>
      <c r="AX4" s="139" t="n"/>
      <c r="AY4" s="139" t="n"/>
      <c r="AZ4" s="139" t="n"/>
      <c r="BA4" s="139" t="n"/>
      <c r="BB4" s="139" t="n"/>
      <c r="BC4" s="139" t="n"/>
      <c r="BD4" s="139" t="n"/>
      <c r="BE4" s="139" t="n"/>
      <c r="BF4" s="139" t="n"/>
      <c r="BG4" s="139" t="n"/>
      <c r="BH4" s="139" t="n"/>
      <c r="BI4" s="139" t="n"/>
      <c r="BJ4" s="139" t="n"/>
      <c r="BK4" s="139" t="n"/>
      <c r="BL4" s="139" t="n"/>
      <c r="BM4" s="139" t="n"/>
      <c r="BN4" s="139" t="n"/>
      <c r="BO4" s="139" t="n"/>
      <c r="BP4" s="139" t="n"/>
      <c r="BQ4" s="139" t="n"/>
      <c r="BR4" s="139" t="n"/>
      <c r="BS4" s="139" t="n"/>
      <c r="BT4" s="139" t="n"/>
      <c r="BU4" s="139" t="n"/>
      <c r="BV4" s="139" t="n"/>
      <c r="BW4" s="139" t="n"/>
      <c r="BX4" s="139" t="n"/>
      <c r="BY4" s="139" t="n"/>
      <c r="BZ4" s="139" t="n"/>
      <c r="CA4" s="139" t="n"/>
      <c r="CB4" s="139" t="n"/>
      <c r="CC4" s="139" t="n"/>
      <c r="CD4" s="139" t="n"/>
      <c r="CE4" s="139" t="n"/>
      <c r="CF4" s="139" t="n"/>
      <c r="CG4" s="139" t="n"/>
      <c r="CH4" s="139" t="n"/>
      <c r="CI4" s="139" t="n"/>
      <c r="CJ4" s="139" t="n"/>
      <c r="CK4" s="139" t="n"/>
      <c r="CL4" s="139" t="n"/>
      <c r="CM4" s="139" t="n"/>
      <c r="CN4" s="139" t="n"/>
      <c r="CO4" s="139" t="n"/>
      <c r="CP4" s="139" t="n"/>
      <c r="CQ4" s="139" t="n"/>
      <c r="CR4" s="139" t="n"/>
      <c r="CS4" s="139" t="n"/>
      <c r="CT4" s="139" t="n"/>
      <c r="CU4" s="139" t="n"/>
      <c r="CV4" s="139" t="n"/>
      <c r="CW4" s="139" t="n"/>
      <c r="CX4" s="139" t="n"/>
      <c r="CY4" s="139" t="n"/>
      <c r="CZ4" s="139" t="n"/>
      <c r="DA4" s="139" t="n"/>
      <c r="DB4" s="139" t="n"/>
      <c r="DC4" s="139" t="n"/>
      <c r="DD4" s="139" t="n"/>
      <c r="DE4" s="139" t="n"/>
      <c r="DF4" s="139" t="n"/>
      <c r="DG4" s="139" t="n"/>
      <c r="DH4" s="139" t="n"/>
      <c r="DI4" s="139" t="n"/>
      <c r="DJ4" s="139" t="n"/>
      <c r="DK4" s="139" t="n"/>
      <c r="DL4" s="139" t="n"/>
      <c r="DM4" s="139" t="n"/>
      <c r="DN4" s="139" t="n"/>
      <c r="DO4" s="139" t="n"/>
      <c r="DP4" s="139" t="n"/>
      <c r="DQ4" s="139" t="n"/>
      <c r="DR4" s="139" t="n"/>
      <c r="DS4" s="139" t="n"/>
      <c r="DT4" s="139" t="n"/>
      <c r="DU4" s="139" t="n"/>
      <c r="DV4" s="139" t="n"/>
      <c r="DW4" s="139" t="n"/>
      <c r="DX4" s="139" t="n"/>
      <c r="DY4" s="139" t="n"/>
      <c r="DZ4" s="139" t="n"/>
      <c r="EA4" s="139" t="n"/>
      <c r="EB4" s="139" t="n"/>
      <c r="EC4" s="139" t="n"/>
      <c r="ED4" s="139" t="n"/>
      <c r="EE4" s="139" t="n"/>
      <c r="EF4" s="139" t="n"/>
      <c r="EG4" s="139" t="n"/>
      <c r="EH4" s="139" t="n"/>
      <c r="EI4" s="139" t="n"/>
      <c r="EJ4" s="139" t="n"/>
      <c r="EK4" s="139" t="n"/>
      <c r="EL4" s="139" t="n"/>
      <c r="EM4" s="139" t="n"/>
      <c r="EN4" s="139" t="n"/>
      <c r="EO4" s="139" t="n"/>
      <c r="EP4" s="139" t="n"/>
      <c r="EQ4" s="139" t="n"/>
      <c r="ER4" s="139" t="n"/>
      <c r="ES4" s="139" t="n"/>
      <c r="ET4" s="139" t="n"/>
      <c r="EU4" s="139" t="n"/>
      <c r="EV4" s="139" t="n"/>
      <c r="EW4" s="139" t="n"/>
      <c r="EX4" s="139" t="n"/>
      <c r="EY4" s="139" t="n"/>
      <c r="EZ4" s="139" t="n"/>
      <c r="FA4" s="139" t="n"/>
      <c r="FB4" s="139" t="n"/>
      <c r="FC4" s="139" t="n"/>
      <c r="FD4" s="139" t="n"/>
      <c r="FE4" s="139" t="n"/>
      <c r="FF4" s="139" t="n"/>
      <c r="FG4" s="139" t="n"/>
      <c r="FH4" s="139" t="n"/>
      <c r="FI4" s="139" t="n"/>
      <c r="FJ4" s="139" t="n"/>
      <c r="FK4" s="139" t="n"/>
      <c r="FL4" s="139" t="n"/>
      <c r="FM4" s="139" t="n"/>
      <c r="FN4" s="139" t="n"/>
      <c r="FO4" s="139" t="n"/>
      <c r="FP4" s="139" t="n"/>
      <c r="FQ4" s="139" t="n"/>
      <c r="FR4" s="139" t="n"/>
      <c r="FS4" s="139" t="n"/>
      <c r="FT4" s="139" t="n"/>
      <c r="FU4" s="139" t="n"/>
      <c r="FV4" s="139" t="n"/>
      <c r="FW4" s="139" t="n"/>
      <c r="FX4" s="139" t="n"/>
      <c r="FY4" s="77" t="n"/>
      <c r="FZ4" s="77" t="n"/>
      <c r="GA4" s="77" t="n"/>
    </row>
    <row r="5" ht="27.75" customFormat="1" customHeight="1" s="76">
      <c r="A5" s="841" t="n"/>
      <c r="B5" s="847" t="inlineStr">
        <is>
          <t>TRACT ACRES</t>
        </is>
      </c>
      <c r="C5" s="848" t="n"/>
      <c r="D5" s="849" t="n">
        <v>160</v>
      </c>
      <c r="E5" s="850" t="inlineStr">
        <is>
          <t xml:space="preserve">Conveyance </t>
        </is>
      </c>
      <c r="F5" s="851" t="n"/>
      <c r="G5" s="79" t="n"/>
      <c r="H5" s="173" t="inlineStr">
        <is>
          <t>ARTI</t>
        </is>
      </c>
      <c r="I5" s="173" t="inlineStr">
        <is>
          <t>ARTI</t>
        </is>
      </c>
      <c r="J5" s="173" t="inlineStr">
        <is>
          <t>ARTI</t>
        </is>
      </c>
      <c r="K5" s="173" t="inlineStr">
        <is>
          <t>ARTI</t>
        </is>
      </c>
      <c r="L5" s="173" t="inlineStr">
        <is>
          <t>ARTI</t>
        </is>
      </c>
      <c r="M5" s="173" t="inlineStr">
        <is>
          <t>ARTI</t>
        </is>
      </c>
      <c r="N5" s="173" t="inlineStr">
        <is>
          <t>ARTI</t>
        </is>
      </c>
      <c r="O5" s="173" t="inlineStr">
        <is>
          <t>ARTI</t>
        </is>
      </c>
      <c r="P5" s="173" t="inlineStr">
        <is>
          <t>ARTI</t>
        </is>
      </c>
      <c r="Q5" s="173" t="inlineStr">
        <is>
          <t>ARTI</t>
        </is>
      </c>
      <c r="R5" s="173" t="inlineStr">
        <is>
          <t>ARTI</t>
        </is>
      </c>
      <c r="S5" s="173" t="inlineStr">
        <is>
          <t>ARTI</t>
        </is>
      </c>
      <c r="T5" s="173" t="inlineStr">
        <is>
          <t>ARTI</t>
        </is>
      </c>
      <c r="U5" s="173" t="inlineStr">
        <is>
          <t>ARTI</t>
        </is>
      </c>
      <c r="V5" s="173" t="inlineStr">
        <is>
          <t>ARTI</t>
        </is>
      </c>
      <c r="W5" s="173" t="inlineStr">
        <is>
          <t>ARTI</t>
        </is>
      </c>
      <c r="X5" s="173" t="inlineStr">
        <is>
          <t>ARTI</t>
        </is>
      </c>
      <c r="Y5" s="173" t="inlineStr">
        <is>
          <t>ARTI</t>
        </is>
      </c>
      <c r="Z5" s="173" t="inlineStr">
        <is>
          <t>ARTI</t>
        </is>
      </c>
      <c r="AA5" s="173" t="inlineStr">
        <is>
          <t>ARTI</t>
        </is>
      </c>
      <c r="AB5" s="173" t="inlineStr">
        <is>
          <t>ARTI</t>
        </is>
      </c>
      <c r="AC5" s="173" t="inlineStr">
        <is>
          <t>ARTI</t>
        </is>
      </c>
      <c r="AD5" s="173" t="inlineStr">
        <is>
          <t>ARTI</t>
        </is>
      </c>
      <c r="AE5" s="173" t="inlineStr">
        <is>
          <t>ARTI</t>
        </is>
      </c>
      <c r="AF5" s="173" t="inlineStr">
        <is>
          <t>ARTI</t>
        </is>
      </c>
      <c r="AG5" s="173" t="inlineStr">
        <is>
          <t>34/480</t>
        </is>
      </c>
      <c r="AH5" s="173" t="inlineStr">
        <is>
          <t>25/480</t>
        </is>
      </c>
      <c r="AI5" s="173" t="inlineStr">
        <is>
          <t>4.5/480</t>
        </is>
      </c>
      <c r="AJ5" s="173" t="inlineStr">
        <is>
          <t>ARTI</t>
        </is>
      </c>
      <c r="AK5" s="173" t="inlineStr">
        <is>
          <t>ARTI</t>
        </is>
      </c>
      <c r="AL5" s="173" t="inlineStr">
        <is>
          <t>ARTI</t>
        </is>
      </c>
      <c r="AM5" s="173" t="inlineStr">
        <is>
          <t>ARTI</t>
        </is>
      </c>
      <c r="AN5" s="173" t="inlineStr">
        <is>
          <t>ARTI</t>
        </is>
      </c>
      <c r="AO5" s="173" t="inlineStr">
        <is>
          <t>10/480</t>
        </is>
      </c>
      <c r="AP5" s="138" t="n"/>
      <c r="AQ5" s="138" t="n"/>
      <c r="AR5" s="138" t="n"/>
      <c r="AS5" s="138" t="n"/>
      <c r="AT5" s="138" t="n"/>
      <c r="AU5" s="138" t="n"/>
      <c r="AV5" s="138" t="n"/>
      <c r="AW5" s="138" t="n"/>
      <c r="AX5" s="138" t="n"/>
      <c r="AY5" s="138" t="n"/>
      <c r="AZ5" s="138" t="n"/>
      <c r="BA5" s="138" t="n"/>
      <c r="BB5" s="138" t="n"/>
      <c r="BC5" s="138" t="n"/>
      <c r="BD5" s="138" t="n"/>
      <c r="BE5" s="138" t="n"/>
      <c r="BF5" s="138" t="n"/>
      <c r="BG5" s="138" t="n"/>
      <c r="BH5" s="138" t="n"/>
      <c r="BI5" s="138" t="n"/>
      <c r="BJ5" s="138" t="n"/>
      <c r="BK5" s="138" t="n"/>
      <c r="BL5" s="138" t="n"/>
      <c r="BM5" s="138" t="n"/>
      <c r="BN5" s="138" t="n"/>
      <c r="BO5" s="138" t="n"/>
      <c r="BP5" s="138" t="n"/>
      <c r="BQ5" s="138" t="n"/>
      <c r="BR5" s="138" t="n"/>
      <c r="BS5" s="138" t="n"/>
      <c r="BT5" s="138" t="n"/>
      <c r="BU5" s="138" t="n"/>
      <c r="BV5" s="138" t="n"/>
      <c r="BW5" s="138" t="n"/>
      <c r="BX5" s="138" t="n"/>
      <c r="BY5" s="138" t="n"/>
      <c r="BZ5" s="138" t="n"/>
      <c r="CA5" s="138" t="n"/>
      <c r="CB5" s="138" t="n"/>
      <c r="CC5" s="138" t="n"/>
      <c r="CD5" s="138" t="n"/>
      <c r="CE5" s="138" t="n"/>
      <c r="CF5" s="138" t="n"/>
      <c r="CG5" s="138" t="n"/>
      <c r="CH5" s="138" t="n"/>
      <c r="CI5" s="138" t="n"/>
      <c r="CJ5" s="138" t="n"/>
      <c r="CK5" s="138" t="n"/>
      <c r="CL5" s="138" t="n"/>
      <c r="CM5" s="138" t="n"/>
      <c r="CN5" s="138" t="n"/>
      <c r="CO5" s="138" t="n"/>
      <c r="CP5" s="138" t="n"/>
      <c r="CQ5" s="138" t="n"/>
      <c r="CR5" s="138" t="n"/>
      <c r="CS5" s="138" t="n"/>
      <c r="CT5" s="138" t="n"/>
      <c r="CU5" s="138" t="n"/>
      <c r="CV5" s="138" t="n"/>
      <c r="CW5" s="138" t="n"/>
      <c r="CX5" s="138" t="n"/>
      <c r="CY5" s="138" t="n"/>
      <c r="CZ5" s="138" t="n"/>
      <c r="DA5" s="138" t="n"/>
      <c r="DB5" s="138" t="n"/>
      <c r="DC5" s="138" t="n"/>
      <c r="DD5" s="138" t="n"/>
      <c r="DE5" s="138" t="n"/>
      <c r="DF5" s="138" t="n"/>
      <c r="DG5" s="138" t="n"/>
      <c r="DH5" s="138" t="n"/>
      <c r="DI5" s="138" t="n"/>
      <c r="DJ5" s="138" t="n"/>
      <c r="DK5" s="138" t="n"/>
      <c r="DL5" s="138" t="n"/>
      <c r="DM5" s="138" t="n"/>
      <c r="DN5" s="138" t="n"/>
      <c r="DO5" s="138" t="n"/>
      <c r="DP5" s="138" t="n"/>
      <c r="DQ5" s="138" t="n"/>
      <c r="DR5" s="138" t="n"/>
      <c r="DS5" s="138" t="n"/>
      <c r="DT5" s="138" t="n"/>
      <c r="DU5" s="138" t="n"/>
      <c r="DV5" s="138" t="n"/>
      <c r="DW5" s="138" t="n"/>
      <c r="DX5" s="138" t="n"/>
      <c r="DY5" s="138" t="n"/>
      <c r="DZ5" s="138" t="n"/>
      <c r="EA5" s="138" t="n"/>
      <c r="EB5" s="138" t="n"/>
      <c r="EC5" s="138" t="n"/>
      <c r="ED5" s="138" t="n"/>
      <c r="EE5" s="138" t="n"/>
      <c r="EF5" s="138" t="n"/>
      <c r="EG5" s="138" t="n"/>
      <c r="EH5" s="138" t="n"/>
      <c r="EI5" s="138" t="n"/>
      <c r="EJ5" s="138" t="n"/>
      <c r="EK5" s="138" t="n"/>
      <c r="EL5" s="138" t="n"/>
      <c r="EM5" s="138" t="n"/>
      <c r="EN5" s="138" t="n"/>
      <c r="EO5" s="138" t="n"/>
      <c r="EP5" s="138" t="n"/>
      <c r="EQ5" s="138" t="n"/>
      <c r="ER5" s="138" t="n"/>
      <c r="ES5" s="138" t="n"/>
      <c r="ET5" s="138" t="n"/>
      <c r="EU5" s="138" t="n"/>
      <c r="EV5" s="138" t="n"/>
      <c r="EW5" s="138" t="n"/>
      <c r="EX5" s="138" t="n"/>
      <c r="EY5" s="138" t="n"/>
      <c r="EZ5" s="138" t="n"/>
      <c r="FA5" s="138" t="n"/>
      <c r="FB5" s="138" t="n"/>
      <c r="FC5" s="138" t="n"/>
      <c r="FD5" s="138" t="n"/>
      <c r="FE5" s="138" t="n"/>
      <c r="FF5" s="138" t="n"/>
      <c r="FG5" s="138" t="n"/>
      <c r="FH5" s="138" t="n"/>
      <c r="FI5" s="138" t="n"/>
      <c r="FJ5" s="138" t="n"/>
      <c r="FK5" s="138" t="n"/>
      <c r="FL5" s="138" t="n"/>
      <c r="FM5" s="138" t="n"/>
      <c r="FN5" s="138" t="n"/>
      <c r="FO5" s="138" t="n"/>
      <c r="FP5" s="138" t="n"/>
      <c r="FQ5" s="138" t="n"/>
      <c r="FR5" s="138" t="n"/>
      <c r="FS5" s="138" t="n"/>
      <c r="FT5" s="138" t="n"/>
      <c r="FU5" s="138" t="n"/>
      <c r="FV5" s="138" t="n"/>
      <c r="FW5" s="138" t="n"/>
      <c r="FX5" s="138" t="n"/>
      <c r="FY5" s="78" t="n"/>
      <c r="FZ5" s="78" t="n"/>
      <c r="GA5" s="78" t="n"/>
    </row>
    <row r="6" ht="14.25" customFormat="1" customHeight="1" s="74" thickBot="1">
      <c r="A6" s="852" t="n"/>
      <c r="B6" s="853" t="inlineStr">
        <is>
          <t>BASE OGL</t>
        </is>
      </c>
      <c r="C6" s="854" t="n">
        <v>160</v>
      </c>
      <c r="D6" s="855" t="inlineStr">
        <is>
          <t>Tract 3</t>
        </is>
      </c>
      <c r="E6" s="854">
        <f>SUBTOTAL(9,E9:E203)</f>
        <v/>
      </c>
      <c r="F6" s="856" t="inlineStr">
        <is>
          <t>SURFACE</t>
        </is>
      </c>
      <c r="G6" s="82" t="n"/>
      <c r="H6" s="82">
        <f>IF(H7=0,"","RECHECK")</f>
        <v/>
      </c>
      <c r="I6" s="82" t="n"/>
      <c r="J6" s="82" t="n"/>
      <c r="K6" s="82">
        <f>IF(K7=0,"","RECHECK")</f>
        <v/>
      </c>
      <c r="L6" s="82" t="n"/>
      <c r="M6" s="82">
        <f>IF(M7=0,"","RECHECK")</f>
        <v/>
      </c>
      <c r="N6" s="82">
        <f>IF(N7=0,"","RECHECK")</f>
        <v/>
      </c>
      <c r="O6" s="82">
        <f>IF(O7=0,"","RECHECK")</f>
        <v/>
      </c>
      <c r="P6" s="82">
        <f>IF(P7=0,"","RECHECK")</f>
        <v/>
      </c>
      <c r="Q6" s="82" t="n"/>
      <c r="R6" s="140">
        <f>IF(R7=0,"","RECHECK")</f>
        <v/>
      </c>
      <c r="S6" s="140" t="n"/>
      <c r="T6" s="82">
        <f>IF(T7=0,"","RECHECK")</f>
        <v/>
      </c>
      <c r="U6" s="82">
        <f>IF(U7=0,"","RECHECK")</f>
        <v/>
      </c>
      <c r="V6" s="82">
        <f>IF(V7=0,"","RECHECK")</f>
        <v/>
      </c>
      <c r="W6" s="82">
        <f>IF(W7=0,"","RECHECK")</f>
        <v/>
      </c>
      <c r="X6" s="82">
        <f>IF(X7=0,"","RECHECK")</f>
        <v/>
      </c>
      <c r="Y6" s="82">
        <f>IF(Y7=0,"","RECHECK")</f>
        <v/>
      </c>
      <c r="Z6" s="82">
        <f>IF(Z7=0,"","RECHECK")</f>
        <v/>
      </c>
      <c r="AA6" s="82">
        <f>IF(AA7=0,"","RECHECK")</f>
        <v/>
      </c>
      <c r="AB6" s="82">
        <f>IF(AB7=0,"","RECHECK")</f>
        <v/>
      </c>
      <c r="AC6" s="82">
        <f>IF(AC7=0,"","RECHECK")</f>
        <v/>
      </c>
      <c r="AD6" s="82">
        <f>IF(AD7=0,"","RECHECK")</f>
        <v/>
      </c>
      <c r="AE6" s="140">
        <f>IF(AE7=0,"","RECHECK")</f>
        <v/>
      </c>
      <c r="AF6" s="140">
        <f>IF(AF7=0,"","RECHECK")</f>
        <v/>
      </c>
      <c r="AG6" s="140" t="n"/>
      <c r="AH6" s="140" t="n"/>
      <c r="AI6" s="140">
        <f>IF(AI7=0,"","RECHECK")</f>
        <v/>
      </c>
      <c r="AJ6" s="140">
        <f>IF(AJ7=0,"","RECHECK")</f>
        <v/>
      </c>
      <c r="AK6" s="140">
        <f>IF(AK7=0,"","RECHECK")</f>
        <v/>
      </c>
      <c r="AL6" s="82">
        <f>IF(AL7=0,"","RECHECK")</f>
        <v/>
      </c>
      <c r="AM6" s="140">
        <f>IF(AM7=0,"","RECHECK")</f>
        <v/>
      </c>
      <c r="AN6" s="82">
        <f>IF(AN7=0,"","RECHECK")</f>
        <v/>
      </c>
      <c r="AO6" s="140">
        <f>IF(AO7=0,"","RECHECK")</f>
        <v/>
      </c>
      <c r="AP6" s="82">
        <f>IF(AP7=0,"","RECHECK")</f>
        <v/>
      </c>
      <c r="AQ6" s="82">
        <f>IF(AQ7=0,"","RECHECK")</f>
        <v/>
      </c>
      <c r="AR6" s="82">
        <f>IF(AR7=0,"","RECHECK")</f>
        <v/>
      </c>
      <c r="AS6" s="82">
        <f>IF(AS7=0,"","RECHECK")</f>
        <v/>
      </c>
      <c r="AT6" s="82">
        <f>IF(AT7=0,"","RECHECK")</f>
        <v/>
      </c>
      <c r="AU6" s="82">
        <f>IF(AU7=0,"","RECHECK")</f>
        <v/>
      </c>
      <c r="AV6" s="82">
        <f>IF(AV7=0,"","RECHECK")</f>
        <v/>
      </c>
      <c r="AW6" s="82">
        <f>IF(AW7=0,"","RECHECK")</f>
        <v/>
      </c>
      <c r="AX6" s="82">
        <f>IF(AX7=0,"","RECHECK")</f>
        <v/>
      </c>
      <c r="AY6" s="82">
        <f>IF(AY7=0,"","RECHECK")</f>
        <v/>
      </c>
      <c r="AZ6" s="82">
        <f>IF(AZ7=0,"","RECHECK")</f>
        <v/>
      </c>
      <c r="BA6" s="82">
        <f>IF(BA7=0,"","RECHECK")</f>
        <v/>
      </c>
      <c r="BB6" s="82">
        <f>IF(BB7=0,"","RECHECK")</f>
        <v/>
      </c>
      <c r="BC6" s="82">
        <f>IF(BC7=0,"","RECHECK")</f>
        <v/>
      </c>
      <c r="BD6" s="82">
        <f>IF(BD7=0,"","RECHECK")</f>
        <v/>
      </c>
      <c r="BE6" s="82">
        <f>IF(BE7=0,"","RECHECK")</f>
        <v/>
      </c>
      <c r="BF6" s="82">
        <f>IF(BF7=0,"","RECHECK")</f>
        <v/>
      </c>
      <c r="BG6" s="82">
        <f>IF(BG7=0,"","RECHECK")</f>
        <v/>
      </c>
      <c r="BH6" s="82">
        <f>IF(BH7=0,"","RECHECK")</f>
        <v/>
      </c>
      <c r="BI6" s="82">
        <f>IF(BI7=0,"","RECHECK")</f>
        <v/>
      </c>
      <c r="BJ6" s="82">
        <f>IF(BJ7=0,"","RECHECK")</f>
        <v/>
      </c>
      <c r="BK6" s="82">
        <f>IF(BK7=0,"","RECHECK")</f>
        <v/>
      </c>
      <c r="BL6" s="82">
        <f>IF(BL7=0,"","RECHECK")</f>
        <v/>
      </c>
      <c r="BM6" s="82">
        <f>IF(BM7=0,"","RECHECK")</f>
        <v/>
      </c>
      <c r="BN6" s="82">
        <f>IF(BN7=0,"","RECHECK")</f>
        <v/>
      </c>
      <c r="BO6" s="82">
        <f>IF(BO7=0,"","RECHECK")</f>
        <v/>
      </c>
      <c r="BP6" s="82">
        <f>IF(BP7=0,"","RECHECK")</f>
        <v/>
      </c>
      <c r="BQ6" s="82">
        <f>IF(BQ7=0,"","RECHECK")</f>
        <v/>
      </c>
      <c r="BR6" s="82">
        <f>IF(BR7=0,"","RECHECK")</f>
        <v/>
      </c>
      <c r="BS6" s="82">
        <f>IF(BS7=0,"","RECHECK")</f>
        <v/>
      </c>
      <c r="BT6" s="82">
        <f>IF(BT7=0,"","RECHECK")</f>
        <v/>
      </c>
      <c r="BU6" s="82">
        <f>IF(BU7=0,"","RECHECK")</f>
        <v/>
      </c>
      <c r="BV6" s="82">
        <f>IF(BV7=0,"","RECHECK")</f>
        <v/>
      </c>
      <c r="BW6" s="82">
        <f>IF(BW7=0,"","RECHECK")</f>
        <v/>
      </c>
      <c r="BX6" s="82">
        <f>IF(BX7=0,"","RECHECK")</f>
        <v/>
      </c>
      <c r="BY6" s="82">
        <f>IF(BY7=0,"","RECHECK")</f>
        <v/>
      </c>
      <c r="BZ6" s="82">
        <f>IF(BZ7=0,"","RECHECK")</f>
        <v/>
      </c>
      <c r="CA6" s="82">
        <f>IF(CA7=0,"","RECHECK")</f>
        <v/>
      </c>
      <c r="CB6" s="82">
        <f>IF(CB7=0,"","RECHECK")</f>
        <v/>
      </c>
      <c r="CC6" s="82">
        <f>IF(CC7=0,"","RECHECK")</f>
        <v/>
      </c>
      <c r="CD6" s="82">
        <f>IF(CD7=0,"","RECHECK")</f>
        <v/>
      </c>
      <c r="CE6" s="82">
        <f>IF(CE7=0,"","RECHECK")</f>
        <v/>
      </c>
      <c r="CF6" s="82">
        <f>IF(CF7=0,"","RECHECK")</f>
        <v/>
      </c>
      <c r="CG6" s="82">
        <f>IF(CG7=0,"","RECHECK")</f>
        <v/>
      </c>
      <c r="CH6" s="82">
        <f>IF(CH7=0,"","RECHECK")</f>
        <v/>
      </c>
      <c r="CI6" s="82">
        <f>IF(CI7=0,"","RECHECK")</f>
        <v/>
      </c>
      <c r="CJ6" s="82">
        <f>IF(CJ7=0,"","RECHECK")</f>
        <v/>
      </c>
      <c r="CK6" s="82">
        <f>IF(CK7=0,"","RECHECK")</f>
        <v/>
      </c>
      <c r="CL6" s="82">
        <f>IF(CL7=0,"","RECHECK")</f>
        <v/>
      </c>
      <c r="CM6" s="82">
        <f>IF(CM7=0,"","RECHECK")</f>
        <v/>
      </c>
      <c r="CN6" s="82">
        <f>IF(CN7=0,"","RECHECK")</f>
        <v/>
      </c>
      <c r="CO6" s="82">
        <f>IF(CO7=0,"","RECHECK")</f>
        <v/>
      </c>
      <c r="CP6" s="82">
        <f>IF(CP7=0,"","RECHECK")</f>
        <v/>
      </c>
      <c r="CQ6" s="82">
        <f>IF(CQ7=0,"","RECHECK")</f>
        <v/>
      </c>
      <c r="CR6" s="82">
        <f>IF(CR7=0,"","RECHECK")</f>
        <v/>
      </c>
      <c r="CS6" s="82">
        <f>IF(CS7=0,"","RECHECK")</f>
        <v/>
      </c>
      <c r="CT6" s="82">
        <f>IF(CT7=0,"","RECHECK")</f>
        <v/>
      </c>
      <c r="CU6" s="82">
        <f>IF(CU7=0,"","RECHECK")</f>
        <v/>
      </c>
      <c r="CV6" s="82">
        <f>IF(CV7=0,"","RECHECK")</f>
        <v/>
      </c>
      <c r="CW6" s="82">
        <f>IF(CW7=0,"","RECHECK")</f>
        <v/>
      </c>
      <c r="CX6" s="82">
        <f>IF(CX7=0,"","RECHECK")</f>
        <v/>
      </c>
      <c r="CY6" s="82">
        <f>IF(CY7=0,"","RECHECK")</f>
        <v/>
      </c>
      <c r="CZ6" s="82">
        <f>IF(CZ7=0,"","RECHECK")</f>
        <v/>
      </c>
      <c r="DA6" s="82">
        <f>IF(DA7=0,"","RECHECK")</f>
        <v/>
      </c>
      <c r="DB6" s="82">
        <f>IF(DB7=0,"","RECHECK")</f>
        <v/>
      </c>
      <c r="DC6" s="82">
        <f>IF(DC7=0,"","RECHECK")</f>
        <v/>
      </c>
      <c r="DD6" s="82">
        <f>IF(DD7=0,"","RECHECK")</f>
        <v/>
      </c>
      <c r="DE6" s="82">
        <f>IF(DE7=0,"","RECHECK")</f>
        <v/>
      </c>
      <c r="DF6" s="82">
        <f>IF(DF7=0,"","RECHECK")</f>
        <v/>
      </c>
      <c r="DG6" s="82">
        <f>IF(DG7=0,"","RECHECK")</f>
        <v/>
      </c>
      <c r="DH6" s="82">
        <f>IF(DH7=0,"","RECHECK")</f>
        <v/>
      </c>
      <c r="DI6" s="82">
        <f>IF(DI7=0,"","RECHECK")</f>
        <v/>
      </c>
      <c r="DJ6" s="82">
        <f>IF(DJ7=0,"","RECHECK")</f>
        <v/>
      </c>
      <c r="DK6" s="82">
        <f>IF(DK7=0,"","RECHECK")</f>
        <v/>
      </c>
      <c r="DL6" s="82">
        <f>IF(DL7=0,"","RECHECK")</f>
        <v/>
      </c>
      <c r="DM6" s="82">
        <f>IF(DM7=0,"","RECHECK")</f>
        <v/>
      </c>
      <c r="DN6" s="82">
        <f>IF(DN7=0,"","RECHECK")</f>
        <v/>
      </c>
      <c r="DO6" s="82">
        <f>IF(DO7=0,"","RECHECK")</f>
        <v/>
      </c>
      <c r="DP6" s="82">
        <f>IF(DP7=0,"","RECHECK")</f>
        <v/>
      </c>
      <c r="DQ6" s="82">
        <f>IF(DQ7=0,"","RECHECK")</f>
        <v/>
      </c>
      <c r="DR6" s="82">
        <f>IF(DR7=0,"","RECHECK")</f>
        <v/>
      </c>
      <c r="DS6" s="82">
        <f>IF(DS7=0,"","RECHECK")</f>
        <v/>
      </c>
      <c r="DT6" s="82">
        <f>IF(DT7=0,"","RECHECK")</f>
        <v/>
      </c>
      <c r="DU6" s="82">
        <f>IF(DU7=0,"","RECHECK")</f>
        <v/>
      </c>
      <c r="DV6" s="82">
        <f>IF(DV7=0,"","RECHECK")</f>
        <v/>
      </c>
      <c r="DW6" s="82">
        <f>IF(DW7=0,"","RECHECK")</f>
        <v/>
      </c>
      <c r="DX6" s="82">
        <f>IF(DX7=0,"","RECHECK")</f>
        <v/>
      </c>
      <c r="DY6" s="82">
        <f>IF(DY7=0,"","RECHECK")</f>
        <v/>
      </c>
      <c r="DZ6" s="82">
        <f>IF(DZ7=0,"","RECHECK")</f>
        <v/>
      </c>
      <c r="EA6" s="82">
        <f>IF(EA7=0,"","RECHECK")</f>
        <v/>
      </c>
      <c r="EB6" s="82">
        <f>IF(EB7=0,"","RECHECK")</f>
        <v/>
      </c>
      <c r="EC6" s="82">
        <f>IF(EC7=0,"","RECHECK")</f>
        <v/>
      </c>
      <c r="ED6" s="82">
        <f>IF(ED7=0,"","RECHECK")</f>
        <v/>
      </c>
      <c r="EE6" s="82">
        <f>IF(EE7=0,"","RECHECK")</f>
        <v/>
      </c>
      <c r="EF6" s="82">
        <f>IF(EF7=0,"","RECHECK")</f>
        <v/>
      </c>
      <c r="EG6" s="82">
        <f>IF(EG7=0,"","RECHECK")</f>
        <v/>
      </c>
      <c r="EH6" s="82">
        <f>IF(EH7=0,"","RECHECK")</f>
        <v/>
      </c>
      <c r="EI6" s="82">
        <f>IF(EI7=0,"","RECHECK")</f>
        <v/>
      </c>
      <c r="EJ6" s="82">
        <f>IF(EJ7=0,"","RECHECK")</f>
        <v/>
      </c>
      <c r="EK6" s="82">
        <f>IF(EK7=0,"","RECHECK")</f>
        <v/>
      </c>
      <c r="EL6" s="82">
        <f>IF(EL7=0,"","RECHECK")</f>
        <v/>
      </c>
      <c r="EM6" s="82">
        <f>IF(EM7=0,"","RECHECK")</f>
        <v/>
      </c>
      <c r="EN6" s="82">
        <f>IF(EN7=0,"","RECHECK")</f>
        <v/>
      </c>
      <c r="EO6" s="82">
        <f>IF(EO7=0,"","RECHECK")</f>
        <v/>
      </c>
      <c r="EP6" s="82">
        <f>IF(EP7=0,"","RECHECK")</f>
        <v/>
      </c>
      <c r="EQ6" s="82">
        <f>IF(EQ7=0,"","RECHECK")</f>
        <v/>
      </c>
      <c r="ER6" s="82">
        <f>IF(ER7=0,"","RECHECK")</f>
        <v/>
      </c>
      <c r="ES6" s="82">
        <f>IF(ES7=0,"","RECHECK")</f>
        <v/>
      </c>
      <c r="ET6" s="82">
        <f>IF(ET7=0,"","RECHECK")</f>
        <v/>
      </c>
      <c r="EU6" s="82">
        <f>IF(EU7=0,"","RECHECK")</f>
        <v/>
      </c>
      <c r="EV6" s="82">
        <f>IF(EV7=0,"","RECHECK")</f>
        <v/>
      </c>
      <c r="EW6" s="82">
        <f>IF(EW7=0,"","RECHECK")</f>
        <v/>
      </c>
      <c r="EX6" s="82">
        <f>IF(EX7=0,"","RECHECK")</f>
        <v/>
      </c>
      <c r="EY6" s="82">
        <f>IF(EY7=0,"","RECHECK")</f>
        <v/>
      </c>
      <c r="EZ6" s="82">
        <f>IF(EZ7=0,"","RECHECK")</f>
        <v/>
      </c>
      <c r="FA6" s="82">
        <f>IF(FA7=0,"","RECHECK")</f>
        <v/>
      </c>
      <c r="FB6" s="82">
        <f>IF(FB7=0,"","RECHECK")</f>
        <v/>
      </c>
      <c r="FC6" s="82">
        <f>IF(FC7=0,"","RECHECK")</f>
        <v/>
      </c>
      <c r="FD6" s="82">
        <f>IF(FD7=0,"","RECHECK")</f>
        <v/>
      </c>
      <c r="FE6" s="82">
        <f>IF(FE7=0,"","RECHECK")</f>
        <v/>
      </c>
      <c r="FF6" s="82">
        <f>IF(FF7=0,"","RECHECK")</f>
        <v/>
      </c>
      <c r="FG6" s="82">
        <f>IF(FG7=0,"","RECHECK")</f>
        <v/>
      </c>
      <c r="FH6" s="82">
        <f>IF(FH7=0,"","RECHECK")</f>
        <v/>
      </c>
      <c r="FI6" s="82">
        <f>IF(FI7=0,"","RECHECK")</f>
        <v/>
      </c>
      <c r="FJ6" s="82">
        <f>IF(FJ7=0,"","RECHECK")</f>
        <v/>
      </c>
      <c r="FK6" s="82">
        <f>IF(FK7=0,"","RECHECK")</f>
        <v/>
      </c>
      <c r="FL6" s="82">
        <f>IF(FL7=0,"","RECHECK")</f>
        <v/>
      </c>
      <c r="FM6" s="82">
        <f>IF(FM7=0,"","RECHECK")</f>
        <v/>
      </c>
      <c r="FN6" s="82">
        <f>IF(FN7=0,"","RECHECK")</f>
        <v/>
      </c>
      <c r="FO6" s="82">
        <f>IF(FO7=0,"","RECHECK")</f>
        <v/>
      </c>
      <c r="FP6" s="82">
        <f>IF(FP7=0,"","RECHECK")</f>
        <v/>
      </c>
      <c r="FQ6" s="82">
        <f>IF(FQ7=0,"","RECHECK")</f>
        <v/>
      </c>
      <c r="FR6" s="82">
        <f>IF(FR7=0,"","RECHECK")</f>
        <v/>
      </c>
      <c r="FS6" s="82">
        <f>IF(FS7=0,"","RECHECK")</f>
        <v/>
      </c>
      <c r="FT6" s="82">
        <f>IF(FT7=0,"","RECHECK")</f>
        <v/>
      </c>
      <c r="FU6" s="82">
        <f>IF(FU7=0,"","RECHECK")</f>
        <v/>
      </c>
      <c r="FV6" s="82">
        <f>IF(FV7=0,"","RECHECK")</f>
        <v/>
      </c>
      <c r="FW6" s="82">
        <f>IF(FW7=0,"","RECHECK")</f>
        <v/>
      </c>
      <c r="FX6" s="82">
        <f>IF(FX7=0,"","RECHECK")</f>
        <v/>
      </c>
      <c r="FY6" s="82">
        <f>IF(FY7=0,"","RECHECK")</f>
        <v/>
      </c>
      <c r="FZ6" s="82">
        <f>IF(FZ7=0,"","RECHECK")</f>
        <v/>
      </c>
      <c r="GA6" s="82">
        <f>IF(GA7=0,"","RECHECK")</f>
        <v/>
      </c>
    </row>
    <row r="7" ht="14.25" customFormat="1" customHeight="1" s="72" thickBot="1" thickTop="1">
      <c r="A7" s="73" t="n"/>
      <c r="B7" s="837" t="n"/>
      <c r="C7" s="857" t="n"/>
      <c r="D7" s="857" t="n"/>
      <c r="E7" s="857" t="n"/>
      <c r="F7" s="858" t="n"/>
      <c r="G7" s="859">
        <f>SUBTOTAL(9,G10:G204)</f>
        <v/>
      </c>
      <c r="H7" s="860" t="n">
        <v>0</v>
      </c>
      <c r="I7" s="860">
        <f>SUBTOTAL(9,I10:I204)</f>
        <v/>
      </c>
      <c r="J7" s="860">
        <f>SUBTOTAL(9,J10:J204)</f>
        <v/>
      </c>
      <c r="K7" s="860" t="n">
        <v>0</v>
      </c>
      <c r="L7" s="860">
        <f>SUBTOTAL(9,L10:L204)</f>
        <v/>
      </c>
      <c r="M7" s="860">
        <f>SUBTOTAL(9,M10:M204)</f>
        <v/>
      </c>
      <c r="N7" s="860">
        <f>SUBTOTAL(9,N10:N204)</f>
        <v/>
      </c>
      <c r="O7" s="860">
        <f>SUBTOTAL(9,O10:O204)</f>
        <v/>
      </c>
      <c r="P7" s="860">
        <f>SUBTOTAL(9,P10:P204)</f>
        <v/>
      </c>
      <c r="Q7" s="860">
        <f>SUBTOTAL(9,Q10:Q204)</f>
        <v/>
      </c>
      <c r="R7" s="861">
        <f>SUBTOTAL(9,R10:R208)</f>
        <v/>
      </c>
      <c r="S7" s="861">
        <f>SUBTOTAL(9,S10:S208)</f>
        <v/>
      </c>
      <c r="T7" s="860">
        <f>SUBTOTAL(9,T10:T204)</f>
        <v/>
      </c>
      <c r="U7" s="860">
        <f>SUBTOTAL(9,U10:U204)</f>
        <v/>
      </c>
      <c r="V7" s="860">
        <f>SUBTOTAL(9,V10:V204)</f>
        <v/>
      </c>
      <c r="W7" s="860">
        <f>SUBTOTAL(9,W10:W204)</f>
        <v/>
      </c>
      <c r="X7" s="860">
        <f>SUBTOTAL(9,X10:X204)</f>
        <v/>
      </c>
      <c r="Y7" s="860">
        <f>SUBTOTAL(9,Y10:Y204)</f>
        <v/>
      </c>
      <c r="Z7" s="860">
        <f>SUBTOTAL(9,Z10:Z204)</f>
        <v/>
      </c>
      <c r="AA7" s="860">
        <f>SUBTOTAL(9,AA10:AA204)</f>
        <v/>
      </c>
      <c r="AB7" s="860">
        <f>SUBTOTAL(9,AB10:AB204)</f>
        <v/>
      </c>
      <c r="AC7" s="860">
        <f>SUBTOTAL(9,AC10:AC204)</f>
        <v/>
      </c>
      <c r="AD7" s="860">
        <f>SUBTOTAL(9,AD10:AD204)</f>
        <v/>
      </c>
      <c r="AE7" s="861" t="n">
        <v>0</v>
      </c>
      <c r="AF7" s="861">
        <f>SUBTOTAL(9,AF10:AF208)</f>
        <v/>
      </c>
      <c r="AG7" s="861">
        <f>SUBTOTAL(9,AG10:AG212)</f>
        <v/>
      </c>
      <c r="AH7" s="861">
        <f>SUBTOTAL(9,AH10:AH206)</f>
        <v/>
      </c>
      <c r="AI7" s="861">
        <f>SUBTOTAL(9,AI10:AI206)</f>
        <v/>
      </c>
      <c r="AJ7" s="861">
        <f>SUBTOTAL(9,AJ10:AJ206)</f>
        <v/>
      </c>
      <c r="AK7" s="861">
        <f>SUBTOTAL(9,AK10:AK206)</f>
        <v/>
      </c>
      <c r="AL7" s="860">
        <f>SUBTOTAL(9,AL10:AL204)</f>
        <v/>
      </c>
      <c r="AM7" s="861">
        <f>SUBTOTAL(9,AM10:AM203)</f>
        <v/>
      </c>
      <c r="AN7" s="860">
        <f>SUBTOTAL(9,AN10:AN204)</f>
        <v/>
      </c>
      <c r="AO7" s="861">
        <f>SUBTOTAL(9,AO10:AO206)</f>
        <v/>
      </c>
      <c r="AP7" s="860">
        <f>SUBTOTAL(9,AP10:AP204)</f>
        <v/>
      </c>
      <c r="AQ7" s="860">
        <f>SUBTOTAL(9,AQ10:AQ204)</f>
        <v/>
      </c>
      <c r="AR7" s="860">
        <f>SUBTOTAL(9,AR10:AR204)</f>
        <v/>
      </c>
      <c r="AS7" s="860">
        <f>SUBTOTAL(9,AS10:AS204)</f>
        <v/>
      </c>
      <c r="AT7" s="860">
        <f>SUBTOTAL(9,AT10:AT204)</f>
        <v/>
      </c>
      <c r="AU7" s="860">
        <f>SUBTOTAL(9,AU10:AU204)</f>
        <v/>
      </c>
      <c r="AV7" s="860">
        <f>SUBTOTAL(9,AV10:AV204)</f>
        <v/>
      </c>
      <c r="AW7" s="860">
        <f>SUBTOTAL(9,AW10:AW204)</f>
        <v/>
      </c>
      <c r="AX7" s="860">
        <f>SUBTOTAL(9,AX10:AX204)</f>
        <v/>
      </c>
      <c r="AY7" s="860">
        <f>SUBTOTAL(9,AY10:AY204)</f>
        <v/>
      </c>
      <c r="AZ7" s="860">
        <f>SUBTOTAL(9,AZ10:AZ204)</f>
        <v/>
      </c>
      <c r="BA7" s="860">
        <f>SUBTOTAL(9,BA10:BA204)</f>
        <v/>
      </c>
      <c r="BB7" s="860">
        <f>SUBTOTAL(9,BB10:BB204)</f>
        <v/>
      </c>
      <c r="BC7" s="860">
        <f>SUBTOTAL(9,BC10:BC204)</f>
        <v/>
      </c>
      <c r="BD7" s="860">
        <f>SUBTOTAL(9,BD10:BD204)</f>
        <v/>
      </c>
      <c r="BE7" s="860">
        <f>SUBTOTAL(9,BE10:BE204)</f>
        <v/>
      </c>
      <c r="BF7" s="860">
        <f>SUBTOTAL(9,BF10:BF204)</f>
        <v/>
      </c>
      <c r="BG7" s="860">
        <f>SUBTOTAL(9,BG10:BG204)</f>
        <v/>
      </c>
      <c r="BH7" s="860">
        <f>SUBTOTAL(9,BH10:BH204)</f>
        <v/>
      </c>
      <c r="BI7" s="860">
        <f>SUBTOTAL(9,BI10:BI204)</f>
        <v/>
      </c>
      <c r="BJ7" s="860">
        <f>SUBTOTAL(9,BJ10:BJ204)</f>
        <v/>
      </c>
      <c r="BK7" s="860">
        <f>SUBTOTAL(9,BK10:BK204)</f>
        <v/>
      </c>
      <c r="BL7" s="860">
        <f>SUBTOTAL(9,BL10:BL204)</f>
        <v/>
      </c>
      <c r="BM7" s="860">
        <f>SUBTOTAL(9,BM10:BM204)</f>
        <v/>
      </c>
      <c r="BN7" s="860">
        <f>SUBTOTAL(9,BN10:BN204)</f>
        <v/>
      </c>
      <c r="BO7" s="860">
        <f>SUBTOTAL(9,BO10:BO204)</f>
        <v/>
      </c>
      <c r="BP7" s="860">
        <f>SUBTOTAL(9,BP10:BP204)</f>
        <v/>
      </c>
      <c r="BQ7" s="860">
        <f>SUBTOTAL(9,BQ10:BQ204)</f>
        <v/>
      </c>
      <c r="BR7" s="860">
        <f>SUBTOTAL(9,BR10:BR204)</f>
        <v/>
      </c>
      <c r="BS7" s="860">
        <f>SUBTOTAL(9,BS10:BS204)</f>
        <v/>
      </c>
      <c r="BT7" s="860">
        <f>SUBTOTAL(9,BT10:BT204)</f>
        <v/>
      </c>
      <c r="BU7" s="860">
        <f>SUBTOTAL(9,BU10:BU204)</f>
        <v/>
      </c>
      <c r="BV7" s="860">
        <f>SUBTOTAL(9,BV10:BV204)</f>
        <v/>
      </c>
      <c r="BW7" s="860">
        <f>SUBTOTAL(9,BW10:BW204)</f>
        <v/>
      </c>
      <c r="BX7" s="860">
        <f>SUBTOTAL(9,BX10:BX204)</f>
        <v/>
      </c>
      <c r="BY7" s="860">
        <f>SUBTOTAL(9,BY10:BY204)</f>
        <v/>
      </c>
      <c r="BZ7" s="860">
        <f>SUBTOTAL(9,BZ10:BZ204)</f>
        <v/>
      </c>
      <c r="CA7" s="860">
        <f>SUBTOTAL(9,CA10:CA204)</f>
        <v/>
      </c>
      <c r="CB7" s="860">
        <f>SUBTOTAL(9,CB10:CB204)</f>
        <v/>
      </c>
      <c r="CC7" s="860">
        <f>SUBTOTAL(9,CC10:CC204)</f>
        <v/>
      </c>
      <c r="CD7" s="860">
        <f>SUBTOTAL(9,CD10:CD204)</f>
        <v/>
      </c>
      <c r="CE7" s="860">
        <f>SUBTOTAL(9,CE10:CE204)</f>
        <v/>
      </c>
      <c r="CF7" s="860">
        <f>SUBTOTAL(9,CF10:CF204)</f>
        <v/>
      </c>
      <c r="CG7" s="860">
        <f>SUBTOTAL(9,CG10:CG204)</f>
        <v/>
      </c>
      <c r="CH7" s="860">
        <f>SUBTOTAL(9,CH10:CH204)</f>
        <v/>
      </c>
      <c r="CI7" s="860">
        <f>SUBTOTAL(9,CI10:CI204)</f>
        <v/>
      </c>
      <c r="CJ7" s="860">
        <f>SUBTOTAL(9,CJ10:CJ204)</f>
        <v/>
      </c>
      <c r="CK7" s="860">
        <f>SUBTOTAL(9,CK10:CK204)</f>
        <v/>
      </c>
      <c r="CL7" s="860">
        <f>SUBTOTAL(9,CL10:CL204)</f>
        <v/>
      </c>
      <c r="CM7" s="860">
        <f>SUBTOTAL(9,CM10:CM204)</f>
        <v/>
      </c>
      <c r="CN7" s="860">
        <f>SUBTOTAL(9,CN10:CN204)</f>
        <v/>
      </c>
      <c r="CO7" s="860">
        <f>SUBTOTAL(9,CO10:CO204)</f>
        <v/>
      </c>
      <c r="CP7" s="860">
        <f>SUBTOTAL(9,CP10:CP204)</f>
        <v/>
      </c>
      <c r="CQ7" s="860">
        <f>SUBTOTAL(9,CQ10:CQ204)</f>
        <v/>
      </c>
      <c r="CR7" s="860">
        <f>SUBTOTAL(9,CR10:CR204)</f>
        <v/>
      </c>
      <c r="CS7" s="860">
        <f>SUBTOTAL(9,CS10:CS204)</f>
        <v/>
      </c>
      <c r="CT7" s="860">
        <f>SUBTOTAL(9,CT10:CT204)</f>
        <v/>
      </c>
      <c r="CU7" s="860">
        <f>SUBTOTAL(9,CU10:CU204)</f>
        <v/>
      </c>
      <c r="CV7" s="860">
        <f>SUBTOTAL(9,CV10:CV204)</f>
        <v/>
      </c>
      <c r="CW7" s="860">
        <f>SUBTOTAL(9,CW10:CW204)</f>
        <v/>
      </c>
      <c r="CX7" s="860">
        <f>SUBTOTAL(9,CX10:CX204)</f>
        <v/>
      </c>
      <c r="CY7" s="860">
        <f>SUBTOTAL(9,CY10:CY204)</f>
        <v/>
      </c>
      <c r="CZ7" s="860">
        <f>SUBTOTAL(9,CZ10:CZ204)</f>
        <v/>
      </c>
      <c r="DA7" s="860">
        <f>SUBTOTAL(9,DA10:DA204)</f>
        <v/>
      </c>
      <c r="DB7" s="860">
        <f>SUBTOTAL(9,DB10:DB204)</f>
        <v/>
      </c>
      <c r="DC7" s="860">
        <f>SUBTOTAL(9,DC10:DC204)</f>
        <v/>
      </c>
      <c r="DD7" s="860">
        <f>SUBTOTAL(9,DD10:DD204)</f>
        <v/>
      </c>
      <c r="DE7" s="860">
        <f>SUBTOTAL(9,DE10:DE204)</f>
        <v/>
      </c>
      <c r="DF7" s="860">
        <f>SUBTOTAL(9,DF10:DF204)</f>
        <v/>
      </c>
      <c r="DG7" s="860">
        <f>SUBTOTAL(9,DG10:DG204)</f>
        <v/>
      </c>
      <c r="DH7" s="860">
        <f>SUBTOTAL(9,DH10:DH204)</f>
        <v/>
      </c>
      <c r="DI7" s="860">
        <f>SUBTOTAL(9,DI10:DI204)</f>
        <v/>
      </c>
      <c r="DJ7" s="860">
        <f>SUBTOTAL(9,DJ10:DJ204)</f>
        <v/>
      </c>
      <c r="DK7" s="860">
        <f>SUBTOTAL(9,DK10:DK204)</f>
        <v/>
      </c>
      <c r="DL7" s="860">
        <f>SUBTOTAL(9,DL10:DL204)</f>
        <v/>
      </c>
      <c r="DM7" s="860">
        <f>SUBTOTAL(9,DM10:DM204)</f>
        <v/>
      </c>
      <c r="DN7" s="860">
        <f>SUBTOTAL(9,DN10:DN204)</f>
        <v/>
      </c>
      <c r="DO7" s="860">
        <f>SUBTOTAL(9,DO10:DO204)</f>
        <v/>
      </c>
      <c r="DP7" s="860">
        <f>SUBTOTAL(9,DP10:DP204)</f>
        <v/>
      </c>
      <c r="DQ7" s="860">
        <f>SUBTOTAL(9,DQ10:DQ204)</f>
        <v/>
      </c>
      <c r="DR7" s="860">
        <f>SUBTOTAL(9,DR10:DR204)</f>
        <v/>
      </c>
      <c r="DS7" s="860">
        <f>SUBTOTAL(9,DS10:DS204)</f>
        <v/>
      </c>
      <c r="DT7" s="860">
        <f>SUBTOTAL(9,DT10:DT204)</f>
        <v/>
      </c>
      <c r="DU7" s="860">
        <f>SUBTOTAL(9,DU10:DU204)</f>
        <v/>
      </c>
      <c r="DV7" s="860">
        <f>SUBTOTAL(9,DV10:DV204)</f>
        <v/>
      </c>
      <c r="DW7" s="860">
        <f>SUBTOTAL(9,DW10:DW204)</f>
        <v/>
      </c>
      <c r="DX7" s="860">
        <f>SUBTOTAL(9,DX10:DX204)</f>
        <v/>
      </c>
      <c r="DY7" s="860">
        <f>SUBTOTAL(9,DY10:DY204)</f>
        <v/>
      </c>
      <c r="DZ7" s="860">
        <f>SUBTOTAL(9,DZ10:DZ204)</f>
        <v/>
      </c>
      <c r="EA7" s="860">
        <f>SUBTOTAL(9,EA10:EA204)</f>
        <v/>
      </c>
      <c r="EB7" s="860">
        <f>SUBTOTAL(9,EB10:EB204)</f>
        <v/>
      </c>
      <c r="EC7" s="860">
        <f>SUBTOTAL(9,EC10:EC204)</f>
        <v/>
      </c>
      <c r="ED7" s="860">
        <f>SUBTOTAL(9,ED10:ED204)</f>
        <v/>
      </c>
      <c r="EE7" s="860">
        <f>SUBTOTAL(9,EE10:EE204)</f>
        <v/>
      </c>
      <c r="EF7" s="860">
        <f>SUBTOTAL(9,EF10:EF204)</f>
        <v/>
      </c>
      <c r="EG7" s="860">
        <f>SUBTOTAL(9,EG10:EG204)</f>
        <v/>
      </c>
      <c r="EH7" s="860">
        <f>SUBTOTAL(9,EH10:EH204)</f>
        <v/>
      </c>
      <c r="EI7" s="860">
        <f>SUBTOTAL(9,EI10:EI204)</f>
        <v/>
      </c>
      <c r="EJ7" s="860">
        <f>SUBTOTAL(9,EJ10:EJ204)</f>
        <v/>
      </c>
      <c r="EK7" s="860">
        <f>SUBTOTAL(9,EK10:EK204)</f>
        <v/>
      </c>
      <c r="EL7" s="860">
        <f>SUBTOTAL(9,EL10:EL204)</f>
        <v/>
      </c>
      <c r="EM7" s="860">
        <f>SUBTOTAL(9,EM10:EM204)</f>
        <v/>
      </c>
      <c r="EN7" s="860">
        <f>SUBTOTAL(9,EN10:EN204)</f>
        <v/>
      </c>
      <c r="EO7" s="860">
        <f>SUBTOTAL(9,EO10:EO204)</f>
        <v/>
      </c>
      <c r="EP7" s="860">
        <f>SUBTOTAL(9,EP10:EP204)</f>
        <v/>
      </c>
      <c r="EQ7" s="860">
        <f>SUBTOTAL(9,EQ10:EQ204)</f>
        <v/>
      </c>
      <c r="ER7" s="860">
        <f>SUBTOTAL(9,ER10:ER204)</f>
        <v/>
      </c>
      <c r="ES7" s="860">
        <f>SUBTOTAL(9,ES10:ES204)</f>
        <v/>
      </c>
      <c r="ET7" s="860">
        <f>SUBTOTAL(9,ET10:ET204)</f>
        <v/>
      </c>
      <c r="EU7" s="860">
        <f>SUBTOTAL(9,EU10:EU204)</f>
        <v/>
      </c>
      <c r="EV7" s="860">
        <f>SUBTOTAL(9,EV10:EV204)</f>
        <v/>
      </c>
      <c r="EW7" s="860">
        <f>SUBTOTAL(9,EW10:EW204)</f>
        <v/>
      </c>
      <c r="EX7" s="860">
        <f>SUBTOTAL(9,EX10:EX204)</f>
        <v/>
      </c>
      <c r="EY7" s="860">
        <f>SUBTOTAL(9,EY10:EY204)</f>
        <v/>
      </c>
      <c r="EZ7" s="860">
        <f>SUBTOTAL(9,EZ10:EZ204)</f>
        <v/>
      </c>
      <c r="FA7" s="860">
        <f>SUBTOTAL(9,FA10:FA204)</f>
        <v/>
      </c>
      <c r="FB7" s="860">
        <f>SUBTOTAL(9,FB10:FB204)</f>
        <v/>
      </c>
      <c r="FC7" s="860">
        <f>SUBTOTAL(9,FC10:FC204)</f>
        <v/>
      </c>
      <c r="FD7" s="860">
        <f>SUBTOTAL(9,FD10:FD204)</f>
        <v/>
      </c>
      <c r="FE7" s="860">
        <f>SUBTOTAL(9,FE10:FE204)</f>
        <v/>
      </c>
      <c r="FF7" s="860">
        <f>SUBTOTAL(9,FF10:FF204)</f>
        <v/>
      </c>
      <c r="FG7" s="860">
        <f>SUBTOTAL(9,FG10:FG204)</f>
        <v/>
      </c>
      <c r="FH7" s="860">
        <f>SUBTOTAL(9,FH10:FH204)</f>
        <v/>
      </c>
      <c r="FI7" s="860">
        <f>SUBTOTAL(9,FI10:FI204)</f>
        <v/>
      </c>
      <c r="FJ7" s="860">
        <f>SUBTOTAL(9,FJ10:FJ204)</f>
        <v/>
      </c>
      <c r="FK7" s="860">
        <f>SUBTOTAL(9,FK10:FK204)</f>
        <v/>
      </c>
      <c r="FL7" s="860">
        <f>SUBTOTAL(9,FL10:FL204)</f>
        <v/>
      </c>
      <c r="FM7" s="860">
        <f>SUBTOTAL(9,FM10:FM204)</f>
        <v/>
      </c>
      <c r="FN7" s="860">
        <f>SUBTOTAL(9,FN10:FN204)</f>
        <v/>
      </c>
      <c r="FO7" s="860">
        <f>SUBTOTAL(9,FO10:FO204)</f>
        <v/>
      </c>
      <c r="FP7" s="860">
        <f>SUBTOTAL(9,FP10:FP204)</f>
        <v/>
      </c>
      <c r="FQ7" s="860">
        <f>SUBTOTAL(9,FQ10:FQ204)</f>
        <v/>
      </c>
      <c r="FR7" s="860">
        <f>SUBTOTAL(9,FR10:FR204)</f>
        <v/>
      </c>
      <c r="FS7" s="860">
        <f>SUBTOTAL(9,FS10:FS204)</f>
        <v/>
      </c>
      <c r="FT7" s="860">
        <f>SUBTOTAL(9,FT10:FT204)</f>
        <v/>
      </c>
      <c r="FU7" s="860">
        <f>SUBTOTAL(9,FU10:FU204)</f>
        <v/>
      </c>
      <c r="FV7" s="860">
        <f>SUBTOTAL(9,FV10:FV204)</f>
        <v/>
      </c>
      <c r="FW7" s="860">
        <f>SUBTOTAL(9,FW10:FW204)</f>
        <v/>
      </c>
      <c r="FX7" s="860">
        <f>SUBTOTAL(9,FX10:FX204)</f>
        <v/>
      </c>
      <c r="FY7" s="860">
        <f>SUBTOTAL(9,FY10:FY204)</f>
        <v/>
      </c>
      <c r="FZ7" s="860">
        <f>SUBTOTAL(9,FZ10:FZ204)</f>
        <v/>
      </c>
      <c r="GA7" s="860">
        <f>SUBTOTAL(9,GA10:GA204)</f>
        <v/>
      </c>
    </row>
    <row r="8" ht="14.25" customFormat="1" customHeight="1" s="45" thickBot="1" thickTop="1">
      <c r="A8" s="71" t="inlineStr">
        <is>
          <t>NOTES</t>
        </is>
      </c>
      <c r="B8" s="862" t="n"/>
      <c r="C8" s="70" t="inlineStr">
        <is>
          <t>NET ACRES</t>
        </is>
      </c>
      <c r="D8" s="69" t="inlineStr">
        <is>
          <t>OWNERS</t>
        </is>
      </c>
      <c r="E8" s="68" t="inlineStr">
        <is>
          <t xml:space="preserve">TOTAL </t>
        </is>
      </c>
      <c r="F8" s="863" t="n"/>
      <c r="G8" s="864" t="n"/>
      <c r="H8" s="865" t="n"/>
      <c r="I8" s="865" t="n"/>
      <c r="J8" s="865" t="n"/>
      <c r="K8" s="865" t="n"/>
      <c r="L8" s="865" t="n"/>
      <c r="M8" s="865" t="n"/>
      <c r="N8" s="865" t="n"/>
      <c r="O8" s="865" t="n"/>
      <c r="P8" s="865" t="n"/>
      <c r="Q8" s="865" t="n"/>
      <c r="R8" s="865" t="n"/>
      <c r="S8" s="865" t="n"/>
      <c r="T8" s="865" t="n"/>
      <c r="U8" s="865" t="n"/>
      <c r="V8" s="865" t="n"/>
      <c r="W8" s="865" t="n"/>
      <c r="X8" s="865" t="n"/>
      <c r="Y8" s="865" t="n"/>
      <c r="Z8" s="865" t="n"/>
      <c r="AA8" s="865" t="n"/>
      <c r="AB8" s="865" t="n"/>
      <c r="AC8" s="865" t="n"/>
      <c r="AD8" s="865" t="n"/>
      <c r="AE8" s="865" t="n"/>
      <c r="AF8" s="865" t="n"/>
      <c r="AG8" s="865" t="n"/>
      <c r="AH8" s="865" t="n"/>
      <c r="AI8" s="865" t="n"/>
      <c r="AJ8" s="865" t="n"/>
      <c r="AK8" s="865" t="n"/>
      <c r="AL8" s="865" t="n"/>
      <c r="AM8" s="865" t="n"/>
      <c r="AN8" s="865" t="n"/>
      <c r="AO8" s="865" t="n"/>
      <c r="AP8" s="865" t="n"/>
      <c r="AQ8" s="865" t="n"/>
      <c r="AR8" s="865" t="n"/>
      <c r="AS8" s="865" t="n"/>
      <c r="AT8" s="865" t="n"/>
      <c r="AU8" s="865" t="n"/>
      <c r="AV8" s="865" t="n"/>
      <c r="AW8" s="865" t="n"/>
      <c r="AX8" s="865" t="n"/>
      <c r="AY8" s="865" t="n"/>
      <c r="AZ8" s="865" t="n"/>
      <c r="BA8" s="865" t="n"/>
      <c r="BB8" s="865" t="n"/>
      <c r="BC8" s="865" t="n"/>
      <c r="BD8" s="865" t="n"/>
      <c r="BE8" s="865" t="n"/>
      <c r="BF8" s="865" t="n"/>
      <c r="BG8" s="865" t="n"/>
      <c r="BH8" s="865" t="n"/>
      <c r="BI8" s="865" t="n"/>
      <c r="BJ8" s="865" t="n"/>
      <c r="BK8" s="865" t="n"/>
      <c r="BL8" s="865" t="n"/>
      <c r="BM8" s="865" t="n"/>
      <c r="BN8" s="865" t="n"/>
      <c r="BO8" s="865" t="n"/>
      <c r="BP8" s="865" t="n"/>
      <c r="BQ8" s="865" t="n"/>
      <c r="BR8" s="865" t="n"/>
      <c r="BS8" s="865" t="n"/>
      <c r="BT8" s="865" t="n"/>
      <c r="BU8" s="865" t="n"/>
      <c r="BV8" s="865" t="n"/>
      <c r="BW8" s="865" t="n"/>
      <c r="BX8" s="865" t="n"/>
      <c r="BY8" s="865" t="n"/>
      <c r="BZ8" s="865" t="n"/>
      <c r="CA8" s="865" t="n"/>
      <c r="CB8" s="865" t="n"/>
      <c r="CC8" s="865" t="n"/>
      <c r="CD8" s="865" t="n"/>
      <c r="CE8" s="865" t="n"/>
      <c r="CF8" s="865" t="n"/>
      <c r="CG8" s="865" t="n"/>
      <c r="CH8" s="865" t="n"/>
      <c r="CI8" s="865" t="n"/>
      <c r="CJ8" s="865" t="n"/>
      <c r="CK8" s="865" t="n"/>
      <c r="CL8" s="865" t="n"/>
      <c r="CM8" s="865" t="n"/>
      <c r="CN8" s="865" t="n"/>
      <c r="CO8" s="865" t="n"/>
      <c r="CP8" s="865" t="n"/>
      <c r="CQ8" s="865" t="n"/>
      <c r="CR8" s="865" t="n"/>
      <c r="CS8" s="865" t="n"/>
      <c r="CT8" s="865" t="n"/>
      <c r="CU8" s="865" t="n"/>
      <c r="CV8" s="865" t="n"/>
      <c r="CW8" s="865" t="n"/>
      <c r="CX8" s="865" t="n"/>
      <c r="CY8" s="865" t="n"/>
      <c r="CZ8" s="865" t="n"/>
      <c r="DA8" s="865" t="n"/>
      <c r="DB8" s="865" t="n"/>
      <c r="DC8" s="865" t="n"/>
      <c r="DD8" s="865" t="n"/>
      <c r="DE8" s="865" t="n"/>
      <c r="DF8" s="865" t="n"/>
      <c r="DG8" s="865" t="n"/>
      <c r="DH8" s="865" t="n"/>
      <c r="DI8" s="865" t="n"/>
      <c r="DJ8" s="865" t="n"/>
      <c r="DK8" s="865" t="n"/>
      <c r="DL8" s="865" t="n"/>
      <c r="DM8" s="865" t="n"/>
      <c r="DN8" s="865" t="n"/>
      <c r="DO8" s="865" t="n"/>
      <c r="DP8" s="865" t="n"/>
      <c r="DQ8" s="865" t="n"/>
      <c r="DR8" s="865" t="n"/>
      <c r="DS8" s="865" t="n"/>
      <c r="DT8" s="865" t="n"/>
      <c r="DU8" s="865" t="n"/>
      <c r="DV8" s="865" t="n"/>
      <c r="DW8" s="865" t="n"/>
      <c r="DX8" s="865" t="n"/>
      <c r="DY8" s="865" t="n"/>
      <c r="DZ8" s="865" t="n"/>
      <c r="EA8" s="865" t="n"/>
      <c r="EB8" s="865" t="n"/>
      <c r="EC8" s="865" t="n"/>
      <c r="ED8" s="865" t="n"/>
      <c r="EE8" s="865" t="n"/>
      <c r="EF8" s="865" t="n"/>
      <c r="EG8" s="865" t="n"/>
      <c r="EH8" s="865" t="n"/>
      <c r="EI8" s="865" t="n"/>
      <c r="EJ8" s="865" t="n"/>
      <c r="EK8" s="865" t="n"/>
      <c r="EL8" s="865" t="n"/>
      <c r="EM8" s="865" t="n"/>
      <c r="EN8" s="865" t="n"/>
      <c r="EO8" s="865" t="n"/>
      <c r="EP8" s="865" t="n"/>
      <c r="EQ8" s="865" t="n"/>
      <c r="ER8" s="865" t="n"/>
      <c r="ES8" s="865" t="n"/>
      <c r="ET8" s="865" t="n"/>
      <c r="EU8" s="865" t="n"/>
      <c r="EV8" s="865" t="n"/>
      <c r="EW8" s="865" t="n"/>
      <c r="EX8" s="865" t="n"/>
      <c r="EY8" s="865" t="n"/>
      <c r="EZ8" s="865" t="n"/>
      <c r="FA8" s="865" t="n"/>
      <c r="FB8" s="865" t="n"/>
      <c r="FC8" s="865" t="n"/>
      <c r="FD8" s="865" t="n"/>
      <c r="FE8" s="865" t="n"/>
      <c r="FF8" s="865" t="n"/>
      <c r="FG8" s="865" t="n"/>
      <c r="FH8" s="865" t="n"/>
      <c r="FI8" s="865" t="n"/>
      <c r="FJ8" s="865" t="n"/>
      <c r="FK8" s="865" t="n"/>
      <c r="FL8" s="865" t="n"/>
      <c r="FM8" s="865" t="n"/>
      <c r="FN8" s="865" t="n"/>
      <c r="FO8" s="865" t="n"/>
      <c r="FP8" s="865" t="n"/>
      <c r="FQ8" s="865" t="n"/>
      <c r="FR8" s="865" t="n"/>
      <c r="FS8" s="865" t="n"/>
      <c r="FT8" s="865" t="n"/>
      <c r="FU8" s="865" t="n"/>
      <c r="FV8" s="865" t="n"/>
      <c r="FW8" s="865" t="n"/>
      <c r="FX8" s="865" t="n"/>
      <c r="FY8" s="865" t="n"/>
      <c r="FZ8" s="865" t="n"/>
      <c r="GA8" s="865" t="n"/>
    </row>
    <row r="9" ht="12.75" customFormat="1" customHeight="1" s="59" thickTop="1">
      <c r="A9" s="67" t="n"/>
      <c r="B9" s="66" t="n"/>
      <c r="C9" s="64" t="n"/>
      <c r="D9" s="65" t="n"/>
      <c r="E9" s="64" t="n"/>
      <c r="F9" s="866" t="n"/>
      <c r="G9" s="867" t="n"/>
      <c r="H9" s="869" t="n"/>
      <c r="I9" s="868" t="n"/>
      <c r="J9" s="869" t="n"/>
      <c r="K9" s="869" t="n"/>
      <c r="L9" s="869" t="n"/>
      <c r="M9" s="869" t="n"/>
      <c r="N9" s="869" t="n"/>
      <c r="O9" s="869" t="n"/>
      <c r="P9" s="869" t="n"/>
      <c r="Q9" s="869" t="n"/>
      <c r="R9" s="870" t="n"/>
      <c r="S9" s="870" t="n"/>
      <c r="T9" s="869" t="n"/>
      <c r="U9" s="869" t="n"/>
      <c r="V9" s="869" t="n"/>
      <c r="W9" s="869" t="n"/>
      <c r="X9" s="869" t="n"/>
      <c r="Y9" s="869" t="n"/>
      <c r="Z9" s="869" t="n"/>
      <c r="AA9" s="869" t="n"/>
      <c r="AB9" s="869" t="n"/>
      <c r="AC9" s="869" t="n"/>
      <c r="AD9" s="869" t="n"/>
      <c r="AE9" s="870" t="n"/>
      <c r="AF9" s="870" t="n"/>
      <c r="AG9" s="870" t="n"/>
      <c r="AH9" s="870" t="n"/>
      <c r="AI9" s="870" t="n"/>
      <c r="AJ9" s="870" t="n"/>
      <c r="AK9" s="870" t="n"/>
      <c r="AL9" s="869" t="n"/>
      <c r="AM9" s="870" t="n"/>
      <c r="AN9" s="869" t="n"/>
      <c r="AO9" s="870" t="n"/>
      <c r="AP9" s="869" t="n"/>
      <c r="AQ9" s="869" t="n"/>
      <c r="AR9" s="869" t="n"/>
      <c r="AS9" s="869" t="n"/>
      <c r="AT9" s="869" t="n"/>
      <c r="AU9" s="869" t="n"/>
      <c r="AV9" s="869" t="n"/>
      <c r="AW9" s="869" t="n"/>
      <c r="AX9" s="869" t="n"/>
      <c r="AY9" s="869" t="n"/>
      <c r="AZ9" s="869" t="n"/>
      <c r="BA9" s="869" t="n"/>
      <c r="BB9" s="869" t="n"/>
      <c r="BC9" s="869" t="n"/>
      <c r="BD9" s="869" t="n"/>
      <c r="BE9" s="869" t="n"/>
      <c r="BF9" s="869" t="n"/>
      <c r="BG9" s="869" t="n"/>
      <c r="BH9" s="869" t="n"/>
      <c r="BI9" s="869" t="n"/>
      <c r="BJ9" s="869" t="n"/>
      <c r="BK9" s="869" t="n"/>
      <c r="BL9" s="869" t="n"/>
      <c r="BM9" s="869" t="n"/>
      <c r="BN9" s="869" t="n"/>
      <c r="BO9" s="869" t="n"/>
      <c r="BP9" s="869" t="n"/>
      <c r="BQ9" s="869" t="n"/>
      <c r="BR9" s="869" t="n"/>
      <c r="BS9" s="869" t="n"/>
      <c r="BT9" s="869" t="n"/>
      <c r="BU9" s="869" t="n"/>
      <c r="BV9" s="869" t="n"/>
      <c r="BW9" s="869" t="n"/>
      <c r="BX9" s="869" t="n"/>
      <c r="BY9" s="869" t="n"/>
      <c r="BZ9" s="869" t="n"/>
      <c r="CA9" s="869" t="n"/>
      <c r="CB9" s="869" t="n"/>
      <c r="CC9" s="869" t="n"/>
      <c r="CD9" s="869" t="n"/>
      <c r="CE9" s="869" t="n"/>
      <c r="CF9" s="869" t="n"/>
      <c r="CG9" s="869" t="n"/>
      <c r="CH9" s="869" t="n"/>
      <c r="CI9" s="869" t="n"/>
      <c r="CJ9" s="869" t="n"/>
      <c r="CK9" s="869" t="n"/>
      <c r="CL9" s="869" t="n"/>
      <c r="CM9" s="869" t="n"/>
      <c r="CN9" s="869" t="n"/>
      <c r="CO9" s="869" t="n"/>
      <c r="CP9" s="869" t="n"/>
      <c r="CQ9" s="869" t="n"/>
      <c r="CR9" s="869" t="n"/>
      <c r="CS9" s="869" t="n"/>
      <c r="CT9" s="869" t="n"/>
      <c r="CU9" s="869" t="n"/>
      <c r="CV9" s="869" t="n"/>
      <c r="CW9" s="869" t="n"/>
      <c r="CX9" s="869" t="n"/>
      <c r="CY9" s="869" t="n"/>
      <c r="CZ9" s="869" t="n"/>
      <c r="DA9" s="869" t="n"/>
      <c r="DB9" s="869" t="n"/>
      <c r="DC9" s="869" t="n"/>
      <c r="DD9" s="869" t="n"/>
      <c r="DE9" s="869" t="n"/>
      <c r="DF9" s="869" t="n"/>
      <c r="DG9" s="869" t="n"/>
      <c r="DH9" s="869" t="n"/>
      <c r="DI9" s="869" t="n"/>
      <c r="DJ9" s="869" t="n"/>
      <c r="DK9" s="869" t="n"/>
      <c r="DL9" s="869" t="n"/>
      <c r="DM9" s="869" t="n"/>
      <c r="DN9" s="869" t="n"/>
      <c r="DO9" s="869" t="n"/>
      <c r="DP9" s="869" t="n"/>
      <c r="DQ9" s="869" t="n"/>
      <c r="DR9" s="869" t="n"/>
      <c r="DS9" s="869" t="n"/>
      <c r="DT9" s="869" t="n"/>
      <c r="DU9" s="869" t="n"/>
      <c r="DV9" s="869" t="n"/>
      <c r="DW9" s="869" t="n"/>
      <c r="DX9" s="869" t="n"/>
      <c r="DY9" s="869" t="n"/>
      <c r="DZ9" s="869" t="n"/>
      <c r="EA9" s="869" t="n"/>
      <c r="EB9" s="869" t="n"/>
      <c r="EC9" s="869" t="n"/>
      <c r="ED9" s="869" t="n"/>
      <c r="EE9" s="869" t="n"/>
      <c r="EF9" s="869" t="n"/>
      <c r="EG9" s="869" t="n"/>
      <c r="EH9" s="869" t="n"/>
      <c r="EI9" s="869" t="n"/>
      <c r="EJ9" s="869" t="n"/>
      <c r="EK9" s="869" t="n"/>
      <c r="EL9" s="869" t="n"/>
      <c r="EM9" s="869" t="n"/>
      <c r="EN9" s="869" t="n"/>
      <c r="EO9" s="869" t="n"/>
      <c r="EP9" s="869" t="n"/>
      <c r="EQ9" s="869" t="n"/>
      <c r="ER9" s="869" t="n"/>
      <c r="ES9" s="869" t="n"/>
      <c r="ET9" s="869" t="n"/>
      <c r="EU9" s="869" t="n"/>
      <c r="EV9" s="869" t="n"/>
      <c r="EW9" s="869" t="n"/>
      <c r="EX9" s="869" t="n"/>
      <c r="EY9" s="869" t="n"/>
      <c r="EZ9" s="869" t="n"/>
      <c r="FA9" s="869" t="n"/>
      <c r="FB9" s="869" t="n"/>
      <c r="FC9" s="869" t="n"/>
      <c r="FD9" s="869" t="n"/>
      <c r="FE9" s="869" t="n"/>
      <c r="FF9" s="869" t="n"/>
      <c r="FG9" s="869" t="n"/>
      <c r="FH9" s="869" t="n"/>
      <c r="FI9" s="869" t="n"/>
      <c r="FJ9" s="869" t="n"/>
      <c r="FK9" s="869" t="n"/>
      <c r="FL9" s="869" t="n"/>
      <c r="FM9" s="869" t="n"/>
      <c r="FN9" s="869" t="n"/>
      <c r="FO9" s="869" t="n"/>
      <c r="FP9" s="869" t="n"/>
      <c r="FQ9" s="869" t="n"/>
      <c r="FR9" s="869" t="n"/>
      <c r="FS9" s="869" t="n"/>
      <c r="FT9" s="869" t="n"/>
      <c r="FU9" s="869" t="n"/>
      <c r="FV9" s="869" t="n"/>
      <c r="FW9" s="869" t="n"/>
      <c r="FX9" s="869" t="n"/>
      <c r="FY9" s="869" t="n"/>
      <c r="FZ9" s="869" t="n"/>
      <c r="GA9" s="869" t="n"/>
    </row>
    <row r="10" customFormat="1" s="872">
      <c r="A10" s="57" t="n"/>
      <c r="B10" s="56" t="n"/>
      <c r="C10" s="55">
        <f>E10*D$5</f>
        <v/>
      </c>
      <c r="D10" s="145" t="inlineStr">
        <is>
          <t>United States of America</t>
        </is>
      </c>
      <c r="E10" s="55">
        <f>SUM(G10:HT10)</f>
        <v/>
      </c>
      <c r="F10" s="873" t="n"/>
      <c r="G10" s="874" t="n">
        <v>1</v>
      </c>
      <c r="H10" s="875" t="n">
        <v>-0.75</v>
      </c>
      <c r="I10" s="874" t="n">
        <v>-0.25</v>
      </c>
      <c r="J10" s="874" t="n"/>
      <c r="K10" s="875" t="n"/>
      <c r="L10" s="874" t="n"/>
      <c r="M10" s="874" t="n"/>
      <c r="N10" s="874" t="n"/>
      <c r="O10" s="874" t="n"/>
      <c r="P10" s="874" t="n"/>
      <c r="Q10" s="874" t="n"/>
      <c r="R10" s="876" t="n"/>
      <c r="S10" s="876" t="n"/>
      <c r="T10" s="874" t="n"/>
      <c r="U10" s="874" t="n"/>
      <c r="V10" s="874" t="n"/>
      <c r="W10" s="874" t="n"/>
      <c r="X10" s="874" t="n"/>
      <c r="Y10" s="874" t="n"/>
      <c r="Z10" s="874" t="n"/>
      <c r="AA10" s="874" t="n"/>
      <c r="AB10" s="874" t="n"/>
      <c r="AC10" s="874" t="n"/>
      <c r="AD10" s="874" t="n"/>
      <c r="AE10" s="876" t="n"/>
      <c r="AF10" s="876" t="n"/>
      <c r="AG10" s="876" t="n"/>
      <c r="AH10" s="876" t="n"/>
      <c r="AI10" s="876" t="n"/>
      <c r="AJ10" s="876" t="n"/>
      <c r="AK10" s="876" t="n"/>
      <c r="AL10" s="874" t="n"/>
      <c r="AM10" s="876" t="n"/>
      <c r="AN10" s="874" t="n"/>
      <c r="AO10" s="876" t="n"/>
      <c r="AP10" s="874" t="n"/>
      <c r="AQ10" s="874" t="n"/>
      <c r="AR10" s="883" t="n"/>
      <c r="AS10" s="883" t="n"/>
      <c r="AT10" s="883" t="n"/>
      <c r="AU10" s="883" t="n"/>
      <c r="AV10" s="883" t="n"/>
      <c r="AW10" s="883" t="n"/>
      <c r="AX10" s="883" t="n"/>
      <c r="AY10" s="883" t="n"/>
      <c r="AZ10" s="883" t="n"/>
      <c r="BA10" s="883" t="n"/>
      <c r="BB10" s="883" t="n"/>
      <c r="BC10" s="883" t="n"/>
      <c r="BD10" s="883" t="n"/>
      <c r="BE10" s="883" t="n"/>
      <c r="BF10" s="883" t="n"/>
      <c r="BG10" s="883" t="n"/>
      <c r="BH10" s="883" t="n"/>
      <c r="BI10" s="883" t="n"/>
      <c r="BJ10" s="883" t="n"/>
      <c r="BK10" s="883" t="n"/>
      <c r="BL10" s="883" t="n"/>
      <c r="BM10" s="883" t="n"/>
      <c r="BN10" s="883" t="n"/>
      <c r="BO10" s="883" t="n"/>
      <c r="BP10" s="883" t="n"/>
      <c r="BQ10" s="883" t="n"/>
      <c r="BR10" s="883" t="n"/>
      <c r="BS10" s="883" t="n"/>
      <c r="BT10" s="883" t="n"/>
      <c r="BU10" s="883" t="n"/>
      <c r="BV10" s="883" t="n"/>
      <c r="BW10" s="883" t="n"/>
      <c r="BX10" s="883" t="n"/>
      <c r="BY10" s="883" t="n"/>
      <c r="BZ10" s="883" t="n"/>
      <c r="CA10" s="883" t="n"/>
      <c r="CB10" s="883" t="n"/>
      <c r="CC10" s="883" t="n"/>
      <c r="CD10" s="883" t="n"/>
      <c r="CE10" s="883" t="n"/>
      <c r="CF10" s="883" t="n"/>
      <c r="CG10" s="883" t="n"/>
      <c r="CH10" s="883" t="n"/>
      <c r="CI10" s="883" t="n"/>
      <c r="CJ10" s="883" t="n"/>
      <c r="CK10" s="883" t="n"/>
      <c r="CL10" s="883" t="n"/>
      <c r="CM10" s="883" t="n"/>
      <c r="CN10" s="883" t="n"/>
      <c r="CO10" s="883" t="n"/>
      <c r="CP10" s="883" t="n"/>
      <c r="CQ10" s="883" t="n"/>
      <c r="CR10" s="883" t="n"/>
      <c r="CS10" s="883" t="n"/>
      <c r="CT10" s="883" t="n"/>
      <c r="CU10" s="883" t="n"/>
      <c r="CV10" s="883" t="n"/>
      <c r="CW10" s="883" t="n"/>
      <c r="CX10" s="883" t="n"/>
      <c r="CY10" s="883" t="n"/>
      <c r="CZ10" s="883" t="n"/>
      <c r="DA10" s="883" t="n"/>
      <c r="DB10" s="883" t="n"/>
      <c r="DC10" s="883" t="n"/>
      <c r="DD10" s="883" t="n"/>
      <c r="DE10" s="883" t="n"/>
      <c r="DF10" s="883" t="n"/>
      <c r="DG10" s="883" t="n"/>
      <c r="DH10" s="883" t="n"/>
      <c r="DI10" s="883" t="n"/>
      <c r="DJ10" s="883" t="n"/>
      <c r="DK10" s="883" t="n"/>
      <c r="DL10" s="883" t="n"/>
      <c r="DM10" s="883" t="n"/>
      <c r="DN10" s="883" t="n"/>
      <c r="DO10" s="883" t="n"/>
      <c r="DP10" s="883" t="n"/>
      <c r="DQ10" s="883" t="n"/>
      <c r="DR10" s="883" t="n"/>
      <c r="DS10" s="883" t="n"/>
      <c r="DT10" s="883" t="n"/>
      <c r="DU10" s="883" t="n"/>
      <c r="DV10" s="883" t="n"/>
      <c r="DW10" s="883" t="n"/>
      <c r="DX10" s="883" t="n"/>
      <c r="DY10" s="883" t="n"/>
      <c r="DZ10" s="883" t="n"/>
      <c r="EA10" s="883" t="n"/>
      <c r="EB10" s="883" t="n"/>
      <c r="EC10" s="883" t="n"/>
      <c r="ED10" s="883" t="n"/>
      <c r="EE10" s="883" t="n"/>
      <c r="EF10" s="883" t="n"/>
      <c r="EG10" s="883" t="n"/>
      <c r="EH10" s="883" t="n"/>
      <c r="EI10" s="883" t="n"/>
      <c r="EJ10" s="883" t="n"/>
      <c r="EK10" s="883" t="n"/>
      <c r="EL10" s="883" t="n"/>
      <c r="EM10" s="883" t="n"/>
      <c r="EN10" s="883" t="n"/>
      <c r="EO10" s="883" t="n"/>
      <c r="EP10" s="883" t="n"/>
      <c r="EQ10" s="883" t="n"/>
      <c r="ER10" s="883" t="n"/>
      <c r="ES10" s="883" t="n"/>
      <c r="ET10" s="883" t="n"/>
      <c r="EU10" s="883" t="n"/>
      <c r="EV10" s="883" t="n"/>
      <c r="EW10" s="883" t="n"/>
      <c r="EX10" s="883" t="n"/>
      <c r="EY10" s="883" t="n"/>
      <c r="EZ10" s="883" t="n"/>
      <c r="FA10" s="883" t="n"/>
      <c r="FB10" s="883" t="n"/>
      <c r="FC10" s="883" t="n"/>
      <c r="FD10" s="883" t="n"/>
      <c r="FE10" s="883" t="n"/>
      <c r="FF10" s="883" t="n"/>
      <c r="FG10" s="883" t="n"/>
      <c r="FH10" s="883" t="n"/>
      <c r="FI10" s="883" t="n"/>
      <c r="FJ10" s="883" t="n"/>
      <c r="FK10" s="883" t="n"/>
      <c r="FL10" s="883" t="n"/>
      <c r="FM10" s="883" t="n"/>
      <c r="FN10" s="883" t="n"/>
      <c r="FO10" s="883" t="n"/>
      <c r="FP10" s="883" t="n"/>
      <c r="FQ10" s="883" t="n"/>
      <c r="FR10" s="883" t="n"/>
      <c r="FS10" s="883" t="n"/>
      <c r="FT10" s="883" t="n"/>
      <c r="FU10" s="883" t="n"/>
      <c r="FV10" s="883" t="n"/>
      <c r="FW10" s="883" t="n"/>
      <c r="FX10" s="883" t="n"/>
      <c r="FY10" s="883" t="n"/>
      <c r="FZ10" s="883" t="n"/>
      <c r="GA10" s="883" t="n"/>
    </row>
    <row r="11" customFormat="1" s="872">
      <c r="A11" s="39" t="n"/>
      <c r="B11" s="56" t="n"/>
      <c r="C11" s="100">
        <f>E11*D$5</f>
        <v/>
      </c>
      <c r="D11" s="145" t="inlineStr">
        <is>
          <t>William T. Rook</t>
        </is>
      </c>
      <c r="E11" s="100">
        <f>SUM(G11:HT11)</f>
        <v/>
      </c>
      <c r="F11" s="873" t="n"/>
      <c r="G11" s="874" t="n"/>
      <c r="H11" s="874" t="n">
        <v>0.75</v>
      </c>
      <c r="I11" s="874" t="inlineStr">
        <is>
          <t> </t>
        </is>
      </c>
      <c r="J11" s="874" t="n"/>
      <c r="K11" s="875" t="n">
        <v>-0.75</v>
      </c>
      <c r="L11" s="874" t="n"/>
      <c r="M11" s="874" t="n"/>
      <c r="N11" s="874" t="n"/>
      <c r="O11" s="874" t="n"/>
      <c r="P11" s="874" t="n"/>
      <c r="Q11" s="874" t="n"/>
      <c r="R11" s="876" t="n"/>
      <c r="S11" s="876" t="n"/>
      <c r="T11" s="874" t="n"/>
      <c r="U11" s="874" t="n"/>
      <c r="V11" s="874" t="n"/>
      <c r="W11" s="874" t="n"/>
      <c r="X11" s="874" t="n"/>
      <c r="Y11" s="874" t="n"/>
      <c r="Z11" s="874" t="n"/>
      <c r="AA11" s="874" t="n"/>
      <c r="AB11" s="874" t="n"/>
      <c r="AC11" s="874" t="n"/>
      <c r="AD11" s="874" t="n"/>
      <c r="AE11" s="877" t="inlineStr">
        <is>
          <t> </t>
        </is>
      </c>
      <c r="AF11" s="876" t="n"/>
      <c r="AG11" s="876" t="n"/>
      <c r="AH11" s="876" t="n"/>
      <c r="AI11" s="876" t="n"/>
      <c r="AJ11" s="876" t="n"/>
      <c r="AK11" s="876" t="n"/>
      <c r="AL11" s="874" t="n"/>
      <c r="AM11" s="876" t="n"/>
      <c r="AN11" s="874" t="n"/>
      <c r="AO11" s="876" t="n"/>
      <c r="AP11" s="874" t="n"/>
      <c r="AQ11" s="874" t="n"/>
      <c r="AR11" s="883" t="n"/>
      <c r="AS11" s="883" t="n"/>
      <c r="AT11" s="883" t="n"/>
      <c r="AU11" s="883" t="n"/>
      <c r="AV11" s="883" t="n"/>
      <c r="AW11" s="883" t="n"/>
      <c r="AX11" s="883" t="n"/>
      <c r="AY11" s="883" t="n"/>
      <c r="AZ11" s="883" t="n"/>
      <c r="BA11" s="883" t="n"/>
      <c r="BB11" s="883" t="n"/>
      <c r="BC11" s="883" t="n"/>
      <c r="BD11" s="883" t="n"/>
      <c r="BE11" s="883" t="n"/>
      <c r="BF11" s="883" t="n"/>
      <c r="BG11" s="883" t="n"/>
      <c r="BH11" s="883" t="n"/>
      <c r="BI11" s="883" t="n"/>
      <c r="BJ11" s="883" t="n"/>
      <c r="BK11" s="883" t="n"/>
      <c r="BL11" s="883" t="n"/>
      <c r="BM11" s="883" t="n"/>
      <c r="BN11" s="883" t="n"/>
      <c r="BO11" s="883" t="n"/>
      <c r="BP11" s="883" t="n"/>
      <c r="BQ11" s="883" t="n"/>
      <c r="BR11" s="883" t="n"/>
      <c r="BS11" s="883" t="n"/>
      <c r="BT11" s="883" t="n"/>
      <c r="BU11" s="883" t="n"/>
      <c r="BV11" s="883" t="n"/>
      <c r="BW11" s="883" t="n"/>
      <c r="BX11" s="883" t="n"/>
      <c r="BY11" s="883" t="n"/>
      <c r="BZ11" s="883" t="n"/>
      <c r="CA11" s="883" t="n"/>
      <c r="CB11" s="883" t="n"/>
      <c r="CC11" s="883" t="n"/>
      <c r="CD11" s="883" t="n"/>
      <c r="CE11" s="883" t="n"/>
      <c r="CF11" s="883" t="n"/>
      <c r="CG11" s="883" t="n"/>
      <c r="CH11" s="883" t="n"/>
      <c r="CI11" s="883" t="n"/>
      <c r="CJ11" s="883" t="n"/>
      <c r="CK11" s="883" t="n"/>
      <c r="CL11" s="883" t="n"/>
      <c r="CM11" s="883" t="n"/>
      <c r="CN11" s="883" t="n"/>
      <c r="CO11" s="883" t="n"/>
      <c r="CP11" s="883" t="n"/>
      <c r="CQ11" s="883" t="n"/>
      <c r="CR11" s="883" t="n"/>
      <c r="CS11" s="883" t="n"/>
      <c r="CT11" s="883" t="n"/>
      <c r="CU11" s="883" t="n"/>
      <c r="CV11" s="883" t="n"/>
      <c r="CW11" s="883" t="n"/>
      <c r="CX11" s="883" t="n"/>
      <c r="CY11" s="883" t="n"/>
      <c r="CZ11" s="883" t="n"/>
      <c r="DA11" s="883" t="n"/>
      <c r="DB11" s="883" t="n"/>
      <c r="DC11" s="883" t="n"/>
      <c r="DD11" s="883" t="n"/>
      <c r="DE11" s="883" t="n"/>
      <c r="DF11" s="883" t="n"/>
      <c r="DG11" s="883" t="n"/>
      <c r="DH11" s="883" t="n"/>
      <c r="DI11" s="883" t="n"/>
      <c r="DJ11" s="883" t="n"/>
      <c r="DK11" s="883" t="n"/>
      <c r="DL11" s="883" t="n"/>
      <c r="DM11" s="883" t="n"/>
      <c r="DN11" s="883" t="n"/>
      <c r="DO11" s="883" t="n"/>
      <c r="DP11" s="883" t="n"/>
      <c r="DQ11" s="883" t="n"/>
      <c r="DR11" s="883" t="n"/>
      <c r="DS11" s="883" t="n"/>
      <c r="DT11" s="883" t="n"/>
      <c r="DU11" s="883" t="n"/>
      <c r="DV11" s="883" t="n"/>
      <c r="DW11" s="883" t="n"/>
      <c r="DX11" s="883" t="n"/>
      <c r="DY11" s="883" t="n"/>
      <c r="DZ11" s="883" t="n"/>
      <c r="EA11" s="883" t="n"/>
      <c r="EB11" s="883" t="n"/>
      <c r="EC11" s="883" t="n"/>
      <c r="ED11" s="883" t="n"/>
      <c r="EE11" s="883" t="n"/>
      <c r="EF11" s="883" t="n"/>
      <c r="EG11" s="883" t="n"/>
      <c r="EH11" s="883" t="n"/>
      <c r="EI11" s="883" t="n"/>
      <c r="EJ11" s="883" t="n"/>
      <c r="EK11" s="883" t="n"/>
      <c r="EL11" s="883" t="n"/>
      <c r="EM11" s="883" t="n"/>
      <c r="EN11" s="883" t="n"/>
      <c r="EO11" s="883" t="n"/>
      <c r="EP11" s="883" t="n"/>
      <c r="EQ11" s="883" t="n"/>
      <c r="ER11" s="883" t="n"/>
      <c r="ES11" s="883" t="n"/>
      <c r="ET11" s="883" t="n"/>
      <c r="EU11" s="883" t="n"/>
      <c r="EV11" s="883" t="n"/>
      <c r="EW11" s="883" t="n"/>
      <c r="EX11" s="883" t="n"/>
      <c r="EY11" s="883" t="n"/>
      <c r="EZ11" s="883" t="n"/>
      <c r="FA11" s="883" t="n"/>
      <c r="FB11" s="883" t="n"/>
      <c r="FC11" s="883" t="n"/>
      <c r="FD11" s="883" t="n"/>
      <c r="FE11" s="883" t="n"/>
      <c r="FF11" s="883" t="n"/>
      <c r="FG11" s="883" t="n"/>
      <c r="FH11" s="883" t="n"/>
      <c r="FI11" s="883" t="n"/>
      <c r="FJ11" s="883" t="n"/>
      <c r="FK11" s="883" t="n"/>
      <c r="FL11" s="883" t="n"/>
      <c r="FM11" s="883" t="n"/>
      <c r="FN11" s="883" t="n"/>
      <c r="FO11" s="883" t="n"/>
      <c r="FP11" s="883" t="n"/>
      <c r="FQ11" s="883" t="n"/>
      <c r="FR11" s="883" t="n"/>
      <c r="FS11" s="883" t="n"/>
      <c r="FT11" s="883" t="n"/>
      <c r="FU11" s="883" t="n"/>
      <c r="FV11" s="883" t="n"/>
      <c r="FW11" s="883" t="n"/>
      <c r="FX11" s="883" t="n"/>
      <c r="FY11" s="883" t="n"/>
      <c r="FZ11" s="883" t="n"/>
      <c r="GA11" s="883" t="n"/>
    </row>
    <row r="12" customFormat="1" s="872">
      <c r="A12" s="39" t="n"/>
      <c r="B12" s="56" t="n"/>
      <c r="C12" s="100">
        <f>E12*D$5</f>
        <v/>
      </c>
      <c r="D12" s="145" t="inlineStr">
        <is>
          <t>Lyman L. Sanford</t>
        </is>
      </c>
      <c r="E12" s="100">
        <f>SUM(G12:HT12)</f>
        <v/>
      </c>
      <c r="F12" s="873" t="n"/>
      <c r="G12" s="874" t="n"/>
      <c r="H12" s="874" t="n"/>
      <c r="I12" s="874" t="n">
        <v>0.25</v>
      </c>
      <c r="J12" s="874" t="n">
        <v>-0.25</v>
      </c>
      <c r="K12" s="874" t="inlineStr">
        <is>
          <t> </t>
        </is>
      </c>
      <c r="L12" s="874" t="n"/>
      <c r="M12" s="874" t="n"/>
      <c r="N12" s="874" t="n"/>
      <c r="O12" s="874" t="n"/>
      <c r="P12" s="874" t="n"/>
      <c r="Q12" s="874" t="n"/>
      <c r="R12" s="876" t="n"/>
      <c r="S12" s="876" t="n"/>
      <c r="T12" s="874" t="n"/>
      <c r="U12" s="874" t="n"/>
      <c r="V12" s="874" t="n"/>
      <c r="W12" s="874" t="n"/>
      <c r="X12" s="874" t="n"/>
      <c r="Y12" s="874" t="n"/>
      <c r="Z12" s="874" t="n"/>
      <c r="AA12" s="874" t="n"/>
      <c r="AB12" s="874" t="n"/>
      <c r="AC12" s="874" t="n"/>
      <c r="AD12" s="874" t="n"/>
      <c r="AE12" s="877" t="inlineStr">
        <is>
          <t> </t>
        </is>
      </c>
      <c r="AF12" s="876" t="n"/>
      <c r="AG12" s="876" t="n"/>
      <c r="AH12" s="876" t="n"/>
      <c r="AI12" s="876" t="n"/>
      <c r="AJ12" s="876" t="n"/>
      <c r="AK12" s="876" t="n"/>
      <c r="AL12" s="874" t="n"/>
      <c r="AM12" s="877" t="inlineStr">
        <is>
          <t> </t>
        </is>
      </c>
      <c r="AN12" s="874" t="n"/>
      <c r="AO12" s="876" t="n"/>
      <c r="AP12" s="874" t="n"/>
      <c r="AQ12" s="874" t="n"/>
      <c r="AR12" s="883" t="n"/>
      <c r="AS12" s="883" t="n"/>
      <c r="AT12" s="883" t="n"/>
      <c r="AU12" s="883" t="n"/>
      <c r="AV12" s="883" t="n"/>
      <c r="AW12" s="883" t="n"/>
      <c r="AX12" s="883" t="n"/>
      <c r="AY12" s="883" t="n"/>
      <c r="AZ12" s="883" t="n"/>
      <c r="BA12" s="883" t="n"/>
      <c r="BB12" s="883" t="n"/>
      <c r="BC12" s="883" t="n"/>
      <c r="BD12" s="883" t="n"/>
      <c r="BE12" s="883" t="n"/>
      <c r="BF12" s="883" t="n"/>
      <c r="BG12" s="883" t="n"/>
      <c r="BH12" s="883" t="n"/>
      <c r="BI12" s="883" t="n"/>
      <c r="BJ12" s="883" t="n"/>
      <c r="BK12" s="883" t="n"/>
      <c r="BL12" s="883" t="n"/>
      <c r="BM12" s="883" t="n"/>
      <c r="BN12" s="883" t="n"/>
      <c r="BO12" s="883" t="n"/>
      <c r="BP12" s="883" t="n"/>
      <c r="BQ12" s="883" t="n"/>
      <c r="BR12" s="883" t="n"/>
      <c r="BS12" s="883" t="n"/>
      <c r="BT12" s="883" t="n"/>
      <c r="BU12" s="883" t="n"/>
      <c r="BV12" s="883" t="n"/>
      <c r="BW12" s="883" t="n"/>
      <c r="BX12" s="883" t="n"/>
      <c r="BY12" s="883" t="n"/>
      <c r="BZ12" s="883" t="n"/>
      <c r="CA12" s="883" t="n"/>
      <c r="CB12" s="883" t="n"/>
      <c r="CC12" s="883" t="n"/>
      <c r="CD12" s="883" t="n"/>
      <c r="CE12" s="883" t="n"/>
      <c r="CF12" s="883" t="n"/>
      <c r="CG12" s="883" t="n"/>
      <c r="CH12" s="883" t="n"/>
      <c r="CI12" s="883" t="n"/>
      <c r="CJ12" s="883" t="n"/>
      <c r="CK12" s="883" t="n"/>
      <c r="CL12" s="883" t="n"/>
      <c r="CM12" s="883" t="n"/>
      <c r="CN12" s="883" t="n"/>
      <c r="CO12" s="883" t="n"/>
      <c r="CP12" s="883" t="n"/>
      <c r="CQ12" s="883" t="n"/>
      <c r="CR12" s="883" t="n"/>
      <c r="CS12" s="883" t="n"/>
      <c r="CT12" s="883" t="n"/>
      <c r="CU12" s="883" t="n"/>
      <c r="CV12" s="883" t="n"/>
      <c r="CW12" s="883" t="n"/>
      <c r="CX12" s="883" t="n"/>
      <c r="CY12" s="883" t="n"/>
      <c r="CZ12" s="883" t="n"/>
      <c r="DA12" s="883" t="n"/>
      <c r="DB12" s="883" t="n"/>
      <c r="DC12" s="883" t="n"/>
      <c r="DD12" s="883" t="n"/>
      <c r="DE12" s="883" t="n"/>
      <c r="DF12" s="883" t="n"/>
      <c r="DG12" s="883" t="n"/>
      <c r="DH12" s="883" t="n"/>
      <c r="DI12" s="883" t="n"/>
      <c r="DJ12" s="883" t="n"/>
      <c r="DK12" s="883" t="n"/>
      <c r="DL12" s="883" t="n"/>
      <c r="DM12" s="883" t="n"/>
      <c r="DN12" s="883" t="n"/>
      <c r="DO12" s="883" t="n"/>
      <c r="DP12" s="883" t="n"/>
      <c r="DQ12" s="883" t="n"/>
      <c r="DR12" s="883" t="n"/>
      <c r="DS12" s="883" t="n"/>
      <c r="DT12" s="883" t="n"/>
      <c r="DU12" s="883" t="n"/>
      <c r="DV12" s="883" t="n"/>
      <c r="DW12" s="883" t="n"/>
      <c r="DX12" s="883" t="n"/>
      <c r="DY12" s="883" t="n"/>
      <c r="DZ12" s="883" t="n"/>
      <c r="EA12" s="883" t="n"/>
      <c r="EB12" s="883" t="n"/>
      <c r="EC12" s="883" t="n"/>
      <c r="ED12" s="883" t="n"/>
      <c r="EE12" s="883" t="n"/>
      <c r="EF12" s="883" t="n"/>
      <c r="EG12" s="883" t="n"/>
      <c r="EH12" s="883" t="n"/>
      <c r="EI12" s="883" t="n"/>
      <c r="EJ12" s="883" t="n"/>
      <c r="EK12" s="883" t="n"/>
      <c r="EL12" s="883" t="n"/>
      <c r="EM12" s="883" t="n"/>
      <c r="EN12" s="883" t="n"/>
      <c r="EO12" s="883" t="n"/>
      <c r="EP12" s="883" t="n"/>
      <c r="EQ12" s="883" t="n"/>
      <c r="ER12" s="883" t="n"/>
      <c r="ES12" s="883" t="n"/>
      <c r="ET12" s="883" t="n"/>
      <c r="EU12" s="883" t="n"/>
      <c r="EV12" s="883" t="n"/>
      <c r="EW12" s="883" t="n"/>
      <c r="EX12" s="883" t="n"/>
      <c r="EY12" s="883" t="n"/>
      <c r="EZ12" s="883" t="n"/>
      <c r="FA12" s="883" t="n"/>
      <c r="FB12" s="883" t="n"/>
      <c r="FC12" s="883" t="n"/>
      <c r="FD12" s="883" t="n"/>
      <c r="FE12" s="883" t="n"/>
      <c r="FF12" s="883" t="n"/>
      <c r="FG12" s="883" t="n"/>
      <c r="FH12" s="883" t="n"/>
      <c r="FI12" s="883" t="n"/>
      <c r="FJ12" s="883" t="n"/>
      <c r="FK12" s="883" t="n"/>
      <c r="FL12" s="883" t="n"/>
      <c r="FM12" s="883" t="n"/>
      <c r="FN12" s="883" t="n"/>
      <c r="FO12" s="883" t="n"/>
      <c r="FP12" s="883" t="n"/>
      <c r="FQ12" s="883" t="n"/>
      <c r="FR12" s="883" t="n"/>
      <c r="FS12" s="883" t="n"/>
      <c r="FT12" s="883" t="n"/>
      <c r="FU12" s="883" t="n"/>
      <c r="FV12" s="883" t="n"/>
      <c r="FW12" s="883" t="n"/>
      <c r="FX12" s="883" t="n"/>
      <c r="FY12" s="883" t="n"/>
      <c r="FZ12" s="883" t="n"/>
      <c r="GA12" s="883" t="n"/>
    </row>
    <row r="13" customFormat="1" s="872">
      <c r="A13" s="39" t="n"/>
      <c r="B13" s="56" t="n"/>
      <c r="C13" s="100">
        <f>E13*D$5</f>
        <v/>
      </c>
      <c r="D13" s="145" t="inlineStr">
        <is>
          <t>Martha J. Dufour</t>
        </is>
      </c>
      <c r="E13" s="100">
        <f>SUM(G13:HT13)</f>
        <v/>
      </c>
      <c r="F13" s="873" t="n"/>
      <c r="G13" s="874" t="n"/>
      <c r="H13" s="874" t="n"/>
      <c r="I13" s="874" t="n"/>
      <c r="J13" s="874" t="n"/>
      <c r="K13" s="874" t="n">
        <v>0.75</v>
      </c>
      <c r="L13" s="874" t="n"/>
      <c r="M13" s="874" t="n"/>
      <c r="N13" s="874" t="n"/>
      <c r="O13" s="874" t="n"/>
      <c r="P13" s="875" t="n">
        <v>-0.75</v>
      </c>
      <c r="Q13" s="874" t="n"/>
      <c r="R13" s="876" t="n"/>
      <c r="S13" s="876" t="n"/>
      <c r="T13" s="874" t="n"/>
      <c r="U13" s="874" t="n"/>
      <c r="V13" s="874" t="n"/>
      <c r="W13" s="874" t="n"/>
      <c r="X13" s="874" t="n"/>
      <c r="Y13" s="874" t="n"/>
      <c r="Z13" s="874" t="n"/>
      <c r="AA13" s="874" t="n"/>
      <c r="AB13" s="874" t="n"/>
      <c r="AC13" s="874" t="n"/>
      <c r="AD13" s="874" t="n"/>
      <c r="AE13" s="876" t="n"/>
      <c r="AF13" s="876" t="n"/>
      <c r="AG13" s="877" t="inlineStr">
        <is>
          <t> </t>
        </is>
      </c>
      <c r="AH13" s="876" t="n"/>
      <c r="AI13" s="876" t="n"/>
      <c r="AJ13" s="876" t="n"/>
      <c r="AK13" s="876" t="n"/>
      <c r="AL13" s="874" t="n"/>
      <c r="AM13" s="876" t="n"/>
      <c r="AN13" s="874" t="n"/>
      <c r="AO13" s="876" t="n"/>
      <c r="AP13" s="874" t="n"/>
      <c r="AQ13" s="874" t="n"/>
      <c r="AR13" s="883" t="n"/>
      <c r="AS13" s="883" t="n"/>
      <c r="AT13" s="883" t="n"/>
      <c r="AU13" s="883" t="n"/>
      <c r="AV13" s="883" t="n"/>
      <c r="AW13" s="883" t="n"/>
      <c r="AX13" s="883" t="n"/>
      <c r="AY13" s="883" t="n"/>
      <c r="AZ13" s="883" t="n"/>
      <c r="BA13" s="883" t="n"/>
      <c r="BB13" s="883" t="n"/>
      <c r="BC13" s="883" t="n"/>
      <c r="BD13" s="883" t="n"/>
      <c r="BE13" s="883" t="n"/>
      <c r="BF13" s="883" t="n"/>
      <c r="BG13" s="883" t="n"/>
      <c r="BH13" s="883" t="n"/>
      <c r="BI13" s="883" t="n"/>
      <c r="BJ13" s="883" t="n"/>
      <c r="BK13" s="883" t="n"/>
      <c r="BL13" s="883" t="n"/>
      <c r="BM13" s="883" t="n"/>
      <c r="BN13" s="883" t="n"/>
      <c r="BO13" s="883" t="n"/>
      <c r="BP13" s="883" t="n"/>
      <c r="BQ13" s="883" t="n"/>
      <c r="BR13" s="883" t="n"/>
      <c r="BS13" s="883" t="n"/>
      <c r="BT13" s="883" t="n"/>
      <c r="BU13" s="883" t="n"/>
      <c r="BV13" s="883" t="n"/>
      <c r="BW13" s="883" t="n"/>
      <c r="BX13" s="883" t="n"/>
      <c r="BY13" s="883" t="n"/>
      <c r="BZ13" s="883" t="n"/>
      <c r="CA13" s="883" t="n"/>
      <c r="CB13" s="883" t="n"/>
      <c r="CC13" s="883" t="n"/>
      <c r="CD13" s="883" t="n"/>
      <c r="CE13" s="883" t="n"/>
      <c r="CF13" s="883" t="n"/>
      <c r="CG13" s="883" t="n"/>
      <c r="CH13" s="883" t="n"/>
      <c r="CI13" s="883" t="n"/>
      <c r="CJ13" s="883" t="n"/>
      <c r="CK13" s="883" t="n"/>
      <c r="CL13" s="883" t="n"/>
      <c r="CM13" s="883" t="n"/>
      <c r="CN13" s="883" t="n"/>
      <c r="CO13" s="883" t="n"/>
      <c r="CP13" s="883" t="n"/>
      <c r="CQ13" s="883" t="n"/>
      <c r="CR13" s="883" t="n"/>
      <c r="CS13" s="883" t="n"/>
      <c r="CT13" s="883" t="n"/>
      <c r="CU13" s="883" t="n"/>
      <c r="CV13" s="883" t="n"/>
      <c r="CW13" s="883" t="n"/>
      <c r="CX13" s="883" t="n"/>
      <c r="CY13" s="883" t="n"/>
      <c r="CZ13" s="883" t="n"/>
      <c r="DA13" s="883" t="n"/>
      <c r="DB13" s="883" t="n"/>
      <c r="DC13" s="883" t="n"/>
      <c r="DD13" s="883" t="n"/>
      <c r="DE13" s="883" t="n"/>
      <c r="DF13" s="883" t="n"/>
      <c r="DG13" s="883" t="n"/>
      <c r="DH13" s="883" t="n"/>
      <c r="DI13" s="883" t="n"/>
      <c r="DJ13" s="883" t="n"/>
      <c r="DK13" s="883" t="n"/>
      <c r="DL13" s="883" t="n"/>
      <c r="DM13" s="883" t="n"/>
      <c r="DN13" s="883" t="n"/>
      <c r="DO13" s="883" t="n"/>
      <c r="DP13" s="883" t="n"/>
      <c r="DQ13" s="883" t="n"/>
      <c r="DR13" s="883" t="n"/>
      <c r="DS13" s="883" t="n"/>
      <c r="DT13" s="883" t="n"/>
      <c r="DU13" s="883" t="n"/>
      <c r="DV13" s="883" t="n"/>
      <c r="DW13" s="883" t="n"/>
      <c r="DX13" s="883" t="n"/>
      <c r="DY13" s="883" t="n"/>
      <c r="DZ13" s="883" t="n"/>
      <c r="EA13" s="883" t="n"/>
      <c r="EB13" s="883" t="n"/>
      <c r="EC13" s="883" t="n"/>
      <c r="ED13" s="883" t="n"/>
      <c r="EE13" s="883" t="n"/>
      <c r="EF13" s="883" t="n"/>
      <c r="EG13" s="883" t="n"/>
      <c r="EH13" s="883" t="n"/>
      <c r="EI13" s="883" t="n"/>
      <c r="EJ13" s="883" t="n"/>
      <c r="EK13" s="883" t="n"/>
      <c r="EL13" s="883" t="n"/>
      <c r="EM13" s="883" t="n"/>
      <c r="EN13" s="883" t="n"/>
      <c r="EO13" s="883" t="n"/>
      <c r="EP13" s="883" t="n"/>
      <c r="EQ13" s="883" t="n"/>
      <c r="ER13" s="883" t="n"/>
      <c r="ES13" s="883" t="n"/>
      <c r="ET13" s="883" t="n"/>
      <c r="EU13" s="883" t="n"/>
      <c r="EV13" s="883" t="n"/>
      <c r="EW13" s="883" t="n"/>
      <c r="EX13" s="883" t="n"/>
      <c r="EY13" s="883" t="n"/>
      <c r="EZ13" s="883" t="n"/>
      <c r="FA13" s="883" t="n"/>
      <c r="FB13" s="883" t="n"/>
      <c r="FC13" s="883" t="n"/>
      <c r="FD13" s="883" t="n"/>
      <c r="FE13" s="883" t="n"/>
      <c r="FF13" s="883" t="n"/>
      <c r="FG13" s="883" t="n"/>
      <c r="FH13" s="883" t="n"/>
      <c r="FI13" s="883" t="n"/>
      <c r="FJ13" s="883" t="n"/>
      <c r="FK13" s="883" t="n"/>
      <c r="FL13" s="883" t="n"/>
      <c r="FM13" s="883" t="n"/>
      <c r="FN13" s="883" t="n"/>
      <c r="FO13" s="883" t="n"/>
      <c r="FP13" s="883" t="n"/>
      <c r="FQ13" s="883" t="n"/>
      <c r="FR13" s="883" t="n"/>
      <c r="FS13" s="883" t="n"/>
      <c r="FT13" s="883" t="n"/>
      <c r="FU13" s="883" t="n"/>
      <c r="FV13" s="883" t="n"/>
      <c r="FW13" s="883" t="n"/>
      <c r="FX13" s="883" t="n"/>
      <c r="FY13" s="883" t="n"/>
      <c r="FZ13" s="883" t="n"/>
      <c r="GA13" s="883" t="n"/>
    </row>
    <row r="14" customFormat="1" s="872">
      <c r="B14" s="879" t="n"/>
      <c r="C14" s="55">
        <f>E14*D$5</f>
        <v/>
      </c>
      <c r="D14" s="145" t="inlineStr">
        <is>
          <t>Joseph Sanford</t>
        </is>
      </c>
      <c r="E14" s="55">
        <f>SUM(G14:HT14)</f>
        <v/>
      </c>
      <c r="F14" s="873" t="n"/>
      <c r="G14" s="874" t="n"/>
      <c r="H14" s="874" t="n"/>
      <c r="I14" s="875" t="n"/>
      <c r="J14" s="874" t="n">
        <v>0.25</v>
      </c>
      <c r="K14" s="874" t="n"/>
      <c r="L14" s="874" t="n">
        <v>-0.25</v>
      </c>
      <c r="M14" s="874" t="n"/>
      <c r="N14" s="874" t="n"/>
      <c r="O14" s="874" t="n"/>
      <c r="P14" s="874" t="n"/>
      <c r="Q14" s="874" t="n"/>
      <c r="R14" s="876" t="n"/>
      <c r="S14" s="876" t="n"/>
      <c r="T14" s="874" t="n"/>
      <c r="U14" s="874" t="n"/>
      <c r="V14" s="874" t="n"/>
      <c r="W14" s="874" t="n"/>
      <c r="X14" s="874" t="n"/>
      <c r="Y14" s="874" t="n"/>
      <c r="Z14" s="874" t="n"/>
      <c r="AA14" s="874" t="n"/>
      <c r="AB14" s="874" t="n"/>
      <c r="AC14" s="874" t="n"/>
      <c r="AD14" s="874" t="n"/>
      <c r="AE14" s="876" t="n"/>
      <c r="AF14" s="876" t="n"/>
      <c r="AG14" s="877" t="inlineStr">
        <is>
          <t> </t>
        </is>
      </c>
      <c r="AH14" s="875" t="n"/>
      <c r="AI14" s="875" t="n"/>
      <c r="AJ14" s="875" t="n"/>
      <c r="AK14" s="875" t="n"/>
      <c r="AL14" s="874" t="n"/>
      <c r="AM14" s="876" t="n"/>
      <c r="AN14" s="874" t="n"/>
      <c r="AO14" s="876" t="n"/>
      <c r="AP14" s="874" t="n"/>
      <c r="AQ14" s="874" t="n"/>
      <c r="AR14" s="883" t="n"/>
      <c r="AS14" s="883" t="n"/>
      <c r="AT14" s="883" t="n"/>
      <c r="AU14" s="883" t="n"/>
      <c r="AV14" s="883" t="n"/>
      <c r="AW14" s="883" t="n"/>
      <c r="AX14" s="883" t="n"/>
      <c r="AY14" s="883" t="n"/>
      <c r="AZ14" s="883" t="n"/>
      <c r="BA14" s="883" t="n"/>
      <c r="BB14" s="883" t="n"/>
      <c r="BC14" s="883" t="n"/>
      <c r="BD14" s="883" t="n"/>
      <c r="BE14" s="883" t="n"/>
      <c r="BF14" s="883" t="n"/>
      <c r="BG14" s="883" t="n"/>
      <c r="BH14" s="883" t="n"/>
      <c r="BI14" s="883" t="n"/>
      <c r="BJ14" s="883" t="n"/>
      <c r="BK14" s="883" t="n"/>
      <c r="BL14" s="883" t="n"/>
      <c r="BM14" s="883" t="n"/>
      <c r="BN14" s="883" t="n"/>
      <c r="BO14" s="883" t="n"/>
      <c r="BP14" s="883" t="n"/>
      <c r="BQ14" s="883" t="n"/>
      <c r="BR14" s="883" t="n"/>
      <c r="BS14" s="883" t="n"/>
      <c r="BT14" s="883" t="n"/>
      <c r="BU14" s="883" t="n"/>
      <c r="BV14" s="883" t="n"/>
      <c r="BW14" s="883" t="n"/>
      <c r="BX14" s="883" t="n"/>
      <c r="BY14" s="883" t="n"/>
      <c r="BZ14" s="883" t="n"/>
      <c r="CA14" s="883" t="n"/>
      <c r="CB14" s="883" t="n"/>
      <c r="CC14" s="883" t="n"/>
      <c r="CD14" s="883" t="n"/>
      <c r="CE14" s="883" t="n"/>
      <c r="CF14" s="883" t="n"/>
      <c r="CG14" s="883" t="n"/>
      <c r="CH14" s="883" t="n"/>
      <c r="CI14" s="883" t="n"/>
      <c r="CJ14" s="883" t="n"/>
      <c r="CK14" s="883" t="n"/>
      <c r="CL14" s="883" t="n"/>
      <c r="CM14" s="883" t="n"/>
      <c r="CN14" s="883" t="n"/>
      <c r="CO14" s="883" t="n"/>
      <c r="CP14" s="883" t="n"/>
      <c r="CQ14" s="883" t="n"/>
      <c r="CR14" s="883" t="n"/>
      <c r="CS14" s="883" t="n"/>
      <c r="CT14" s="883" t="n"/>
      <c r="CU14" s="883" t="n"/>
      <c r="CV14" s="883" t="n"/>
      <c r="CW14" s="883" t="n"/>
      <c r="CX14" s="883" t="n"/>
      <c r="CY14" s="883" t="n"/>
      <c r="CZ14" s="883" t="n"/>
      <c r="DA14" s="883" t="n"/>
      <c r="DB14" s="883" t="n"/>
      <c r="DC14" s="883" t="n"/>
      <c r="DD14" s="883" t="n"/>
      <c r="DE14" s="883" t="n"/>
      <c r="DF14" s="883" t="n"/>
      <c r="DG14" s="883" t="n"/>
      <c r="DH14" s="883" t="n"/>
      <c r="DI14" s="883" t="n"/>
      <c r="DJ14" s="883" t="n"/>
      <c r="DK14" s="883" t="n"/>
      <c r="DL14" s="883" t="n"/>
      <c r="DM14" s="883" t="n"/>
      <c r="DN14" s="883" t="n"/>
      <c r="DO14" s="883" t="n"/>
      <c r="DP14" s="883" t="n"/>
      <c r="DQ14" s="883" t="n"/>
      <c r="DR14" s="883" t="n"/>
      <c r="DS14" s="883" t="n"/>
      <c r="DT14" s="883" t="n"/>
      <c r="DU14" s="883" t="n"/>
      <c r="DV14" s="883" t="n"/>
      <c r="DW14" s="883" t="n"/>
      <c r="DX14" s="883" t="n"/>
      <c r="DY14" s="883" t="n"/>
      <c r="DZ14" s="883" t="n"/>
      <c r="EA14" s="883" t="n"/>
      <c r="EB14" s="883" t="n"/>
      <c r="EC14" s="883" t="n"/>
      <c r="ED14" s="883" t="n"/>
      <c r="EE14" s="883" t="n"/>
      <c r="EF14" s="883" t="n"/>
      <c r="EG14" s="883" t="n"/>
      <c r="EH14" s="883" t="n"/>
      <c r="EI14" s="883" t="n"/>
      <c r="EJ14" s="883" t="n"/>
      <c r="EK14" s="883" t="n"/>
      <c r="EL14" s="883" t="n"/>
      <c r="EM14" s="883" t="n"/>
      <c r="EN14" s="883" t="n"/>
      <c r="EO14" s="883" t="n"/>
      <c r="EP14" s="883" t="n"/>
      <c r="EQ14" s="883" t="n"/>
      <c r="ER14" s="883" t="n"/>
      <c r="ES14" s="883" t="n"/>
      <c r="ET14" s="883" t="n"/>
      <c r="EU14" s="883" t="n"/>
      <c r="EV14" s="883" t="n"/>
      <c r="EW14" s="883" t="n"/>
      <c r="EX14" s="883" t="n"/>
      <c r="EY14" s="883" t="n"/>
      <c r="EZ14" s="883" t="n"/>
      <c r="FA14" s="883" t="n"/>
      <c r="FB14" s="883" t="n"/>
      <c r="FC14" s="883" t="n"/>
      <c r="FD14" s="883" t="n"/>
      <c r="FE14" s="883" t="n"/>
      <c r="FF14" s="883" t="n"/>
      <c r="FG14" s="883" t="n"/>
      <c r="FH14" s="883" t="n"/>
      <c r="FI14" s="883" t="n"/>
      <c r="FJ14" s="883" t="n"/>
      <c r="FK14" s="883" t="n"/>
      <c r="FL14" s="883" t="n"/>
      <c r="FM14" s="883" t="n"/>
      <c r="FN14" s="883" t="n"/>
      <c r="FO14" s="883" t="n"/>
      <c r="FP14" s="883" t="n"/>
      <c r="FQ14" s="883" t="n"/>
      <c r="FR14" s="883" t="n"/>
      <c r="FS14" s="883" t="n"/>
      <c r="FT14" s="883" t="n"/>
      <c r="FU14" s="883" t="n"/>
      <c r="FV14" s="883" t="n"/>
      <c r="FW14" s="883" t="n"/>
      <c r="FX14" s="883" t="n"/>
      <c r="FY14" s="883" t="n"/>
      <c r="FZ14" s="883" t="n"/>
      <c r="GA14" s="883" t="n"/>
    </row>
    <row r="15" customFormat="1" s="872">
      <c r="A15" s="93" t="n"/>
      <c r="B15" s="93" t="n"/>
      <c r="C15" s="55">
        <f>E15*D$5</f>
        <v/>
      </c>
      <c r="D15" s="145" t="inlineStr">
        <is>
          <t>G. W. Goin</t>
        </is>
      </c>
      <c r="E15" s="55">
        <f>SUM(G15:HT15)</f>
        <v/>
      </c>
      <c r="F15" s="873" t="n"/>
      <c r="G15" s="874" t="n"/>
      <c r="H15" s="874" t="n"/>
      <c r="I15" s="874" t="n"/>
      <c r="J15" s="874" t="n"/>
      <c r="K15" s="874" t="n"/>
      <c r="L15" s="874" t="n">
        <v>0.25</v>
      </c>
      <c r="M15" s="874" t="n">
        <v>-0.25</v>
      </c>
      <c r="N15" s="874" t="n">
        <v>0.25</v>
      </c>
      <c r="O15" s="874" t="n">
        <v>-0.25</v>
      </c>
      <c r="P15" s="874" t="n"/>
      <c r="Q15" s="874" t="n"/>
      <c r="R15" s="876" t="n"/>
      <c r="S15" s="876" t="n"/>
      <c r="T15" s="874" t="n"/>
      <c r="U15" s="874" t="n"/>
      <c r="V15" s="874" t="n"/>
      <c r="W15" s="874" t="n"/>
      <c r="X15" s="874" t="n"/>
      <c r="Y15" s="874" t="n"/>
      <c r="Z15" s="874" t="n"/>
      <c r="AA15" s="874" t="n"/>
      <c r="AB15" s="874" t="n"/>
      <c r="AC15" s="874" t="n"/>
      <c r="AD15" s="874" t="n"/>
      <c r="AE15" s="876" t="n"/>
      <c r="AF15" s="876" t="n"/>
      <c r="AG15" s="876" t="n"/>
      <c r="AH15" s="875" t="n"/>
      <c r="AI15" s="875" t="n"/>
      <c r="AJ15" s="875" t="n"/>
      <c r="AK15" s="875" t="n"/>
      <c r="AL15" s="874" t="n"/>
      <c r="AM15" s="876" t="n"/>
      <c r="AN15" s="874" t="n"/>
      <c r="AO15" s="876" t="n"/>
      <c r="AP15" s="874" t="n"/>
      <c r="AQ15" s="874" t="n"/>
      <c r="AR15" s="883" t="n"/>
      <c r="AS15" s="883" t="n"/>
      <c r="AT15" s="883" t="n"/>
      <c r="AU15" s="883" t="n"/>
      <c r="AV15" s="883" t="n"/>
      <c r="AW15" s="883" t="n"/>
      <c r="AX15" s="883" t="n"/>
      <c r="AY15" s="883" t="n"/>
      <c r="AZ15" s="883" t="n"/>
      <c r="BA15" s="883" t="n"/>
      <c r="BB15" s="883" t="n"/>
      <c r="BC15" s="883" t="n"/>
      <c r="BD15" s="883" t="n"/>
      <c r="BE15" s="883" t="n"/>
      <c r="BF15" s="883" t="n"/>
      <c r="BG15" s="883" t="n"/>
      <c r="BH15" s="883" t="n"/>
      <c r="BI15" s="883" t="n"/>
      <c r="BJ15" s="883" t="n"/>
      <c r="BK15" s="883" t="n"/>
      <c r="BL15" s="883" t="n"/>
      <c r="BM15" s="883" t="n"/>
      <c r="BN15" s="883" t="n"/>
      <c r="BO15" s="883" t="n"/>
      <c r="BP15" s="883" t="n"/>
      <c r="BQ15" s="883" t="n"/>
      <c r="BR15" s="883" t="n"/>
      <c r="BS15" s="883" t="n"/>
      <c r="BT15" s="883" t="n"/>
      <c r="BU15" s="883" t="n"/>
      <c r="BV15" s="883" t="n"/>
      <c r="BW15" s="883" t="n"/>
      <c r="BX15" s="883" t="n"/>
      <c r="BY15" s="883" t="n"/>
      <c r="BZ15" s="883" t="n"/>
      <c r="CA15" s="883" t="n"/>
      <c r="CB15" s="883" t="n"/>
      <c r="CC15" s="883" t="n"/>
      <c r="CD15" s="883" t="n"/>
      <c r="CE15" s="883" t="n"/>
      <c r="CF15" s="883" t="n"/>
      <c r="CG15" s="883" t="n"/>
      <c r="CH15" s="883" t="n"/>
      <c r="CI15" s="883" t="n"/>
      <c r="CJ15" s="883" t="n"/>
      <c r="CK15" s="883" t="n"/>
      <c r="CL15" s="883" t="n"/>
      <c r="CM15" s="883" t="n"/>
      <c r="CN15" s="883" t="n"/>
      <c r="CO15" s="883" t="n"/>
      <c r="CP15" s="883" t="n"/>
      <c r="CQ15" s="883" t="n"/>
      <c r="CR15" s="883" t="n"/>
      <c r="CS15" s="883" t="n"/>
      <c r="CT15" s="883" t="n"/>
      <c r="CU15" s="883" t="n"/>
      <c r="CV15" s="883" t="n"/>
      <c r="CW15" s="883" t="n"/>
      <c r="CX15" s="883" t="n"/>
      <c r="CY15" s="883" t="n"/>
      <c r="CZ15" s="883" t="n"/>
      <c r="DA15" s="883" t="n"/>
      <c r="DB15" s="883" t="n"/>
      <c r="DC15" s="883" t="n"/>
      <c r="DD15" s="883" t="n"/>
      <c r="DE15" s="883" t="n"/>
      <c r="DF15" s="883" t="n"/>
      <c r="DG15" s="883" t="n"/>
      <c r="DH15" s="883" t="n"/>
      <c r="DI15" s="883" t="n"/>
      <c r="DJ15" s="883" t="n"/>
      <c r="DK15" s="883" t="n"/>
      <c r="DL15" s="883" t="n"/>
      <c r="DM15" s="883" t="n"/>
      <c r="DN15" s="883" t="n"/>
      <c r="DO15" s="883" t="n"/>
      <c r="DP15" s="883" t="n"/>
      <c r="DQ15" s="883" t="n"/>
      <c r="DR15" s="883" t="n"/>
      <c r="DS15" s="883" t="n"/>
      <c r="DT15" s="883" t="n"/>
      <c r="DU15" s="883" t="n"/>
      <c r="DV15" s="883" t="n"/>
      <c r="DW15" s="883" t="n"/>
      <c r="DX15" s="883" t="n"/>
      <c r="DY15" s="883" t="n"/>
      <c r="DZ15" s="883" t="n"/>
      <c r="EA15" s="883" t="n"/>
      <c r="EB15" s="883" t="n"/>
      <c r="EC15" s="883" t="n"/>
      <c r="ED15" s="883" t="n"/>
      <c r="EE15" s="883" t="n"/>
      <c r="EF15" s="883" t="n"/>
      <c r="EG15" s="883" t="n"/>
      <c r="EH15" s="883" t="n"/>
      <c r="EI15" s="883" t="n"/>
      <c r="EJ15" s="883" t="n"/>
      <c r="EK15" s="883" t="n"/>
      <c r="EL15" s="883" t="n"/>
      <c r="EM15" s="883" t="n"/>
      <c r="EN15" s="883" t="n"/>
      <c r="EO15" s="883" t="n"/>
      <c r="EP15" s="883" t="n"/>
      <c r="EQ15" s="883" t="n"/>
      <c r="ER15" s="883" t="n"/>
      <c r="ES15" s="883" t="n"/>
      <c r="ET15" s="883" t="n"/>
      <c r="EU15" s="883" t="n"/>
      <c r="EV15" s="883" t="n"/>
      <c r="EW15" s="883" t="n"/>
      <c r="EX15" s="883" t="n"/>
      <c r="EY15" s="883" t="n"/>
      <c r="EZ15" s="883" t="n"/>
      <c r="FA15" s="883" t="n"/>
      <c r="FB15" s="883" t="n"/>
      <c r="FC15" s="883" t="n"/>
      <c r="FD15" s="883" t="n"/>
      <c r="FE15" s="883" t="n"/>
      <c r="FF15" s="883" t="n"/>
      <c r="FG15" s="883" t="n"/>
      <c r="FH15" s="883" t="n"/>
      <c r="FI15" s="883" t="n"/>
      <c r="FJ15" s="883" t="n"/>
      <c r="FK15" s="883" t="n"/>
      <c r="FL15" s="883" t="n"/>
      <c r="FM15" s="883" t="n"/>
      <c r="FN15" s="883" t="n"/>
      <c r="FO15" s="883" t="n"/>
      <c r="FP15" s="883" t="n"/>
      <c r="FQ15" s="883" t="n"/>
      <c r="FR15" s="883" t="n"/>
      <c r="FS15" s="883" t="n"/>
      <c r="FT15" s="883" t="n"/>
      <c r="FU15" s="883" t="n"/>
      <c r="FV15" s="883" t="n"/>
      <c r="FW15" s="883" t="n"/>
      <c r="FX15" s="883" t="n"/>
      <c r="FY15" s="883" t="n"/>
      <c r="FZ15" s="883" t="n"/>
      <c r="GA15" s="883" t="n"/>
    </row>
    <row r="16" customFormat="1" s="872">
      <c r="A16" s="57" t="n"/>
      <c r="B16" s="56" t="n"/>
      <c r="C16" s="55">
        <f>E16*D$5</f>
        <v/>
      </c>
      <c r="D16" s="145" t="inlineStr">
        <is>
          <t>J. W. Goin</t>
        </is>
      </c>
      <c r="E16" s="55">
        <f>SUM(G16:HT16)</f>
        <v/>
      </c>
      <c r="F16" s="873" t="n"/>
      <c r="G16" s="874" t="n"/>
      <c r="H16" s="874" t="n"/>
      <c r="I16" s="875" t="n"/>
      <c r="J16" s="874" t="n"/>
      <c r="K16" s="874" t="n"/>
      <c r="L16" s="874" t="n"/>
      <c r="M16" s="874" t="n">
        <v>0.25</v>
      </c>
      <c r="N16" s="874" t="n">
        <v>-0.25</v>
      </c>
      <c r="O16" s="874" t="n"/>
      <c r="P16" s="874" t="n">
        <v>0.75</v>
      </c>
      <c r="Q16" s="875" t="n">
        <v>-0.75</v>
      </c>
      <c r="R16" s="876" t="n"/>
      <c r="S16" s="876" t="n"/>
      <c r="T16" s="874" t="n"/>
      <c r="U16" s="874" t="n"/>
      <c r="V16" s="874" t="n"/>
      <c r="W16" s="874" t="n"/>
      <c r="X16" s="874" t="n"/>
      <c r="Y16" s="874" t="n"/>
      <c r="Z16" s="874" t="n"/>
      <c r="AA16" s="874" t="n"/>
      <c r="AB16" s="875" t="n"/>
      <c r="AC16" s="874" t="n"/>
      <c r="AD16" s="874" t="n"/>
      <c r="AE16" s="876" t="n"/>
      <c r="AF16" s="876" t="n"/>
      <c r="AG16" s="876" t="n"/>
      <c r="AH16" s="875" t="n"/>
      <c r="AI16" s="875" t="n"/>
      <c r="AJ16" s="875" t="n"/>
      <c r="AK16" s="875" t="n"/>
      <c r="AL16" s="874" t="n"/>
      <c r="AM16" s="876" t="n"/>
      <c r="AN16" s="874" t="n"/>
      <c r="AO16" s="876" t="n"/>
      <c r="AP16" s="874" t="n"/>
      <c r="AQ16" s="874" t="n"/>
      <c r="AR16" s="883" t="n"/>
      <c r="AS16" s="883" t="n"/>
      <c r="AT16" s="883" t="n"/>
      <c r="AU16" s="883" t="n"/>
      <c r="AV16" s="883" t="n"/>
      <c r="AW16" s="883" t="n"/>
      <c r="AX16" s="883" t="n"/>
      <c r="AY16" s="883" t="n"/>
      <c r="AZ16" s="883" t="n"/>
      <c r="BA16" s="883" t="n"/>
      <c r="BB16" s="883" t="n"/>
      <c r="BC16" s="883" t="n"/>
      <c r="BD16" s="883" t="n"/>
      <c r="BE16" s="883" t="n"/>
      <c r="BF16" s="883" t="n"/>
      <c r="BG16" s="883" t="n"/>
      <c r="BH16" s="883" t="n"/>
      <c r="BI16" s="883" t="n"/>
      <c r="BJ16" s="883" t="n"/>
      <c r="BK16" s="883" t="n"/>
      <c r="BL16" s="883" t="n"/>
      <c r="BM16" s="883" t="n"/>
      <c r="BN16" s="883" t="n"/>
      <c r="BO16" s="883" t="n"/>
      <c r="BP16" s="883" t="n"/>
      <c r="BQ16" s="883" t="n"/>
      <c r="BR16" s="883" t="n"/>
      <c r="BS16" s="883" t="n"/>
      <c r="BT16" s="883" t="n"/>
      <c r="BU16" s="883" t="n"/>
      <c r="BV16" s="883" t="n"/>
      <c r="BW16" s="883" t="n"/>
      <c r="BX16" s="883" t="n"/>
      <c r="BY16" s="883" t="n"/>
      <c r="BZ16" s="883" t="n"/>
      <c r="CA16" s="883" t="n"/>
      <c r="CB16" s="883" t="n"/>
      <c r="CC16" s="883" t="n"/>
      <c r="CD16" s="883" t="n"/>
      <c r="CE16" s="883" t="n"/>
      <c r="CF16" s="883" t="n"/>
      <c r="CG16" s="883" t="n"/>
      <c r="CH16" s="883" t="n"/>
      <c r="CI16" s="883" t="n"/>
      <c r="CJ16" s="883" t="n"/>
      <c r="CK16" s="883" t="n"/>
      <c r="CL16" s="883" t="n"/>
      <c r="CM16" s="883" t="n"/>
      <c r="CN16" s="883" t="n"/>
      <c r="CO16" s="883" t="n"/>
      <c r="CP16" s="883" t="n"/>
      <c r="CQ16" s="883" t="n"/>
      <c r="CR16" s="883" t="n"/>
      <c r="CS16" s="883" t="n"/>
      <c r="CT16" s="883" t="n"/>
      <c r="CU16" s="883" t="n"/>
      <c r="CV16" s="883" t="n"/>
      <c r="CW16" s="883" t="n"/>
      <c r="CX16" s="883" t="n"/>
      <c r="CY16" s="883" t="n"/>
      <c r="CZ16" s="883" t="n"/>
      <c r="DA16" s="883" t="n"/>
      <c r="DB16" s="883" t="n"/>
      <c r="DC16" s="883" t="n"/>
      <c r="DD16" s="883" t="n"/>
      <c r="DE16" s="883" t="n"/>
      <c r="DF16" s="883" t="n"/>
      <c r="DG16" s="883" t="n"/>
      <c r="DH16" s="883" t="n"/>
      <c r="DI16" s="883" t="n"/>
      <c r="DJ16" s="883" t="n"/>
      <c r="DK16" s="883" t="n"/>
      <c r="DL16" s="883" t="n"/>
      <c r="DM16" s="883" t="n"/>
      <c r="DN16" s="883" t="n"/>
      <c r="DO16" s="883" t="n"/>
      <c r="DP16" s="883" t="n"/>
      <c r="DQ16" s="883" t="n"/>
      <c r="DR16" s="883" t="n"/>
      <c r="DS16" s="883" t="n"/>
      <c r="DT16" s="883" t="n"/>
      <c r="DU16" s="883" t="n"/>
      <c r="DV16" s="883" t="n"/>
      <c r="DW16" s="883" t="n"/>
      <c r="DX16" s="883" t="n"/>
      <c r="DY16" s="883" t="n"/>
      <c r="DZ16" s="883" t="n"/>
      <c r="EA16" s="883" t="n"/>
      <c r="EB16" s="883" t="n"/>
      <c r="EC16" s="883" t="n"/>
      <c r="ED16" s="883" t="n"/>
      <c r="EE16" s="883" t="n"/>
      <c r="EF16" s="883" t="n"/>
      <c r="EG16" s="883" t="n"/>
      <c r="EH16" s="883" t="n"/>
      <c r="EI16" s="883" t="n"/>
      <c r="EJ16" s="883" t="n"/>
      <c r="EK16" s="883" t="n"/>
      <c r="EL16" s="883" t="n"/>
      <c r="EM16" s="883" t="n"/>
      <c r="EN16" s="883" t="n"/>
      <c r="EO16" s="883" t="n"/>
      <c r="EP16" s="883" t="n"/>
      <c r="EQ16" s="883" t="n"/>
      <c r="ER16" s="883" t="n"/>
      <c r="ES16" s="883" t="n"/>
      <c r="ET16" s="883" t="n"/>
      <c r="EU16" s="883" t="n"/>
      <c r="EV16" s="883" t="n"/>
      <c r="EW16" s="883" t="n"/>
      <c r="EX16" s="883" t="n"/>
      <c r="EY16" s="883" t="n"/>
      <c r="EZ16" s="883" t="n"/>
      <c r="FA16" s="883" t="n"/>
      <c r="FB16" s="883" t="n"/>
      <c r="FC16" s="883" t="n"/>
      <c r="FD16" s="883" t="n"/>
      <c r="FE16" s="883" t="n"/>
      <c r="FF16" s="883" t="n"/>
      <c r="FG16" s="883" t="n"/>
      <c r="FH16" s="883" t="n"/>
      <c r="FI16" s="883" t="n"/>
      <c r="FJ16" s="883" t="n"/>
      <c r="FK16" s="883" t="n"/>
      <c r="FL16" s="883" t="n"/>
      <c r="FM16" s="883" t="n"/>
      <c r="FN16" s="883" t="n"/>
      <c r="FO16" s="883" t="n"/>
      <c r="FP16" s="883" t="n"/>
      <c r="FQ16" s="883" t="n"/>
      <c r="FR16" s="883" t="n"/>
      <c r="FS16" s="883" t="n"/>
      <c r="FT16" s="883" t="n"/>
      <c r="FU16" s="883" t="n"/>
      <c r="FV16" s="883" t="n"/>
      <c r="FW16" s="883" t="n"/>
      <c r="FX16" s="883" t="n"/>
      <c r="FY16" s="883" t="n"/>
      <c r="FZ16" s="883" t="n"/>
      <c r="GA16" s="883" t="n"/>
    </row>
    <row r="17" customFormat="1" s="872">
      <c r="A17" s="57" t="n"/>
      <c r="B17" s="56" t="n"/>
      <c r="C17" s="55">
        <f>E17*D$5</f>
        <v/>
      </c>
      <c r="D17" s="145" t="inlineStr">
        <is>
          <t>James Walton Goin</t>
        </is>
      </c>
      <c r="E17" s="55">
        <f>SUM(G17:HT17)</f>
        <v/>
      </c>
      <c r="F17" s="873" t="n"/>
      <c r="G17" s="874" t="n"/>
      <c r="H17" s="874" t="n"/>
      <c r="I17" s="875" t="n"/>
      <c r="J17" s="874" t="n"/>
      <c r="K17" s="874" t="n"/>
      <c r="L17" s="874" t="n"/>
      <c r="M17" s="874" t="n"/>
      <c r="N17" s="874" t="n"/>
      <c r="O17" s="874" t="n">
        <v>0.25</v>
      </c>
      <c r="P17" s="874" t="n"/>
      <c r="Q17" s="874" t="n">
        <v>-0.25</v>
      </c>
      <c r="R17" s="876" t="n"/>
      <c r="S17" s="876" t="n"/>
      <c r="T17" s="874" t="n"/>
      <c r="U17" s="874" t="n"/>
      <c r="V17" s="874" t="n"/>
      <c r="W17" s="874" t="n"/>
      <c r="X17" s="874" t="n"/>
      <c r="Y17" s="874" t="n"/>
      <c r="Z17" s="874" t="n"/>
      <c r="AA17" s="874" t="n"/>
      <c r="AB17" s="874" t="n"/>
      <c r="AC17" s="874" t="n"/>
      <c r="AD17" s="874" t="n"/>
      <c r="AE17" s="876" t="n"/>
      <c r="AF17" s="876" t="n"/>
      <c r="AG17" s="876" t="n"/>
      <c r="AH17" s="875" t="n"/>
      <c r="AI17" s="875" t="n"/>
      <c r="AJ17" s="875" t="n"/>
      <c r="AK17" s="875" t="n"/>
      <c r="AL17" s="874" t="n"/>
      <c r="AM17" s="876" t="n"/>
      <c r="AN17" s="874" t="n"/>
      <c r="AO17" s="876" t="n"/>
      <c r="AP17" s="874" t="n"/>
      <c r="AQ17" s="874" t="n"/>
      <c r="AR17" s="883" t="n"/>
      <c r="AS17" s="883" t="n"/>
      <c r="AT17" s="883" t="n"/>
      <c r="AU17" s="883" t="n"/>
      <c r="AV17" s="883" t="n"/>
      <c r="AW17" s="883" t="n"/>
      <c r="AX17" s="883" t="n"/>
      <c r="AY17" s="883" t="n"/>
      <c r="AZ17" s="883" t="n"/>
      <c r="BA17" s="883" t="n"/>
      <c r="BB17" s="883" t="n"/>
      <c r="BC17" s="883" t="n"/>
      <c r="BD17" s="883" t="n"/>
      <c r="BE17" s="883" t="n"/>
      <c r="BF17" s="883" t="n"/>
      <c r="BG17" s="883" t="n"/>
      <c r="BH17" s="883" t="n"/>
      <c r="BI17" s="883" t="n"/>
      <c r="BJ17" s="883" t="n"/>
      <c r="BK17" s="883" t="n"/>
      <c r="BL17" s="883" t="n"/>
      <c r="BM17" s="883" t="n"/>
      <c r="BN17" s="883" t="n"/>
      <c r="BO17" s="883" t="n"/>
      <c r="BP17" s="883" t="n"/>
      <c r="BQ17" s="883" t="n"/>
      <c r="BR17" s="883" t="n"/>
      <c r="BS17" s="883" t="n"/>
      <c r="BT17" s="883" t="n"/>
      <c r="BU17" s="883" t="n"/>
      <c r="BV17" s="883" t="n"/>
      <c r="BW17" s="883" t="n"/>
      <c r="BX17" s="883" t="n"/>
      <c r="BY17" s="883" t="n"/>
      <c r="BZ17" s="883" t="n"/>
      <c r="CA17" s="883" t="n"/>
      <c r="CB17" s="883" t="n"/>
      <c r="CC17" s="883" t="n"/>
      <c r="CD17" s="883" t="n"/>
      <c r="CE17" s="883" t="n"/>
      <c r="CF17" s="883" t="n"/>
      <c r="CG17" s="883" t="n"/>
      <c r="CH17" s="883" t="n"/>
      <c r="CI17" s="883" t="n"/>
      <c r="CJ17" s="883" t="n"/>
      <c r="CK17" s="883" t="n"/>
      <c r="CL17" s="883" t="n"/>
      <c r="CM17" s="883" t="n"/>
      <c r="CN17" s="883" t="n"/>
      <c r="CO17" s="883" t="n"/>
      <c r="CP17" s="883" t="n"/>
      <c r="CQ17" s="883" t="n"/>
      <c r="CR17" s="883" t="n"/>
      <c r="CS17" s="883" t="n"/>
      <c r="CT17" s="883" t="n"/>
      <c r="CU17" s="883" t="n"/>
      <c r="CV17" s="883" t="n"/>
      <c r="CW17" s="883" t="n"/>
      <c r="CX17" s="883" t="n"/>
      <c r="CY17" s="883" t="n"/>
      <c r="CZ17" s="883" t="n"/>
      <c r="DA17" s="883" t="n"/>
      <c r="DB17" s="883" t="n"/>
      <c r="DC17" s="883" t="n"/>
      <c r="DD17" s="883" t="n"/>
      <c r="DE17" s="883" t="n"/>
      <c r="DF17" s="883" t="n"/>
      <c r="DG17" s="883" t="n"/>
      <c r="DH17" s="883" t="n"/>
      <c r="DI17" s="883" t="n"/>
      <c r="DJ17" s="883" t="n"/>
      <c r="DK17" s="883" t="n"/>
      <c r="DL17" s="883" t="n"/>
      <c r="DM17" s="883" t="n"/>
      <c r="DN17" s="883" t="n"/>
      <c r="DO17" s="883" t="n"/>
      <c r="DP17" s="883" t="n"/>
      <c r="DQ17" s="883" t="n"/>
      <c r="DR17" s="883" t="n"/>
      <c r="DS17" s="883" t="n"/>
      <c r="DT17" s="883" t="n"/>
      <c r="DU17" s="883" t="n"/>
      <c r="DV17" s="883" t="n"/>
      <c r="DW17" s="883" t="n"/>
      <c r="DX17" s="883" t="n"/>
      <c r="DY17" s="883" t="n"/>
      <c r="DZ17" s="883" t="n"/>
      <c r="EA17" s="883" t="n"/>
      <c r="EB17" s="883" t="n"/>
      <c r="EC17" s="883" t="n"/>
      <c r="ED17" s="883" t="n"/>
      <c r="EE17" s="883" t="n"/>
      <c r="EF17" s="883" t="n"/>
      <c r="EG17" s="883" t="n"/>
      <c r="EH17" s="883" t="n"/>
      <c r="EI17" s="883" t="n"/>
      <c r="EJ17" s="883" t="n"/>
      <c r="EK17" s="883" t="n"/>
      <c r="EL17" s="883" t="n"/>
      <c r="EM17" s="883" t="n"/>
      <c r="EN17" s="883" t="n"/>
      <c r="EO17" s="883" t="n"/>
      <c r="EP17" s="883" t="n"/>
      <c r="EQ17" s="883" t="n"/>
      <c r="ER17" s="883" t="n"/>
      <c r="ES17" s="883" t="n"/>
      <c r="ET17" s="883" t="n"/>
      <c r="EU17" s="883" t="n"/>
      <c r="EV17" s="883" t="n"/>
      <c r="EW17" s="883" t="n"/>
      <c r="EX17" s="883" t="n"/>
      <c r="EY17" s="883" t="n"/>
      <c r="EZ17" s="883" t="n"/>
      <c r="FA17" s="883" t="n"/>
      <c r="FB17" s="883" t="n"/>
      <c r="FC17" s="883" t="n"/>
      <c r="FD17" s="883" t="n"/>
      <c r="FE17" s="883" t="n"/>
      <c r="FF17" s="883" t="n"/>
      <c r="FG17" s="883" t="n"/>
      <c r="FH17" s="883" t="n"/>
      <c r="FI17" s="883" t="n"/>
      <c r="FJ17" s="883" t="n"/>
      <c r="FK17" s="883" t="n"/>
      <c r="FL17" s="883" t="n"/>
      <c r="FM17" s="883" t="n"/>
      <c r="FN17" s="883" t="n"/>
      <c r="FO17" s="883" t="n"/>
      <c r="FP17" s="883" t="n"/>
      <c r="FQ17" s="883" t="n"/>
      <c r="FR17" s="883" t="n"/>
      <c r="FS17" s="883" t="n"/>
      <c r="FT17" s="883" t="n"/>
      <c r="FU17" s="883" t="n"/>
      <c r="FV17" s="883" t="n"/>
      <c r="FW17" s="883" t="n"/>
      <c r="FX17" s="883" t="n"/>
      <c r="FY17" s="883" t="n"/>
      <c r="FZ17" s="883" t="n"/>
      <c r="GA17" s="883" t="n"/>
    </row>
    <row r="18" customFormat="1" s="872">
      <c r="A18" s="57" t="n"/>
      <c r="B18" s="58" t="n"/>
      <c r="C18" s="55">
        <f>E18*D$5</f>
        <v/>
      </c>
      <c r="D18" s="145" t="inlineStr">
        <is>
          <t xml:space="preserve">Emma M. Goin </t>
        </is>
      </c>
      <c r="E18" s="55">
        <f>SUM(G18:HT18)</f>
        <v/>
      </c>
      <c r="F18" s="873" t="n"/>
      <c r="G18" s="874" t="n"/>
      <c r="H18" s="874" t="n"/>
      <c r="I18" s="874" t="n"/>
      <c r="J18" s="874" t="n"/>
      <c r="K18" s="874" t="n"/>
      <c r="L18" s="874" t="n"/>
      <c r="M18" s="874" t="n"/>
      <c r="N18" s="874" t="n"/>
      <c r="O18" s="874" t="n"/>
      <c r="P18" s="875" t="n"/>
      <c r="Q18" s="886">
        <f>1/3</f>
        <v/>
      </c>
      <c r="R18" s="877">
        <f>2/3</f>
        <v/>
      </c>
      <c r="S18" s="876" t="n">
        <v>0</v>
      </c>
      <c r="T18" s="887">
        <f>-1</f>
        <v/>
      </c>
      <c r="U18" s="874" t="n"/>
      <c r="V18" s="874" t="n"/>
      <c r="W18" s="874" t="n"/>
      <c r="X18" s="874" t="n"/>
      <c r="Y18" s="874" t="n"/>
      <c r="Z18" s="874" t="n"/>
      <c r="AA18" s="874" t="n"/>
      <c r="AB18" s="874" t="n"/>
      <c r="AC18" s="874" t="n"/>
      <c r="AD18" s="874" t="n"/>
      <c r="AE18" s="876" t="n"/>
      <c r="AF18" s="876" t="n"/>
      <c r="AG18" s="876" t="n"/>
      <c r="AH18" s="875" t="n"/>
      <c r="AI18" s="875" t="n"/>
      <c r="AJ18" s="875" t="n"/>
      <c r="AK18" s="875" t="n"/>
      <c r="AL18" s="874" t="n"/>
      <c r="AM18" s="877" t="inlineStr">
        <is>
          <t> </t>
        </is>
      </c>
      <c r="AN18" s="874" t="n"/>
      <c r="AO18" s="876" t="n"/>
      <c r="AP18" s="874" t="n"/>
      <c r="AQ18" s="874" t="n"/>
      <c r="AR18" s="883" t="n"/>
      <c r="AS18" s="883" t="n"/>
      <c r="AT18" s="883" t="n"/>
      <c r="AU18" s="883" t="n"/>
      <c r="AV18" s="883" t="n"/>
      <c r="AW18" s="883" t="n"/>
      <c r="AX18" s="883" t="n"/>
      <c r="AY18" s="883" t="n"/>
      <c r="AZ18" s="883" t="n"/>
      <c r="BA18" s="883" t="n"/>
      <c r="BB18" s="883" t="n"/>
      <c r="BC18" s="883" t="n"/>
      <c r="BD18" s="883" t="n"/>
      <c r="BE18" s="883" t="n"/>
      <c r="BF18" s="883" t="n"/>
      <c r="BG18" s="883" t="n"/>
      <c r="BH18" s="883" t="n"/>
      <c r="BI18" s="883" t="n"/>
      <c r="BJ18" s="883" t="n"/>
      <c r="BK18" s="883" t="n"/>
      <c r="BL18" s="883" t="n"/>
      <c r="BM18" s="883" t="n"/>
      <c r="BN18" s="883" t="n"/>
      <c r="BO18" s="883" t="n"/>
      <c r="BP18" s="883" t="n"/>
      <c r="BQ18" s="883" t="n"/>
      <c r="BR18" s="883" t="n"/>
      <c r="BS18" s="883" t="n"/>
      <c r="BT18" s="883" t="n"/>
      <c r="BU18" s="883" t="n"/>
      <c r="BV18" s="883" t="n"/>
      <c r="BW18" s="883" t="n"/>
      <c r="BX18" s="883" t="n"/>
      <c r="BY18" s="883" t="n"/>
      <c r="BZ18" s="883" t="n"/>
      <c r="CA18" s="883" t="n"/>
      <c r="CB18" s="883" t="n"/>
      <c r="CC18" s="883" t="n"/>
      <c r="CD18" s="883" t="n"/>
      <c r="CE18" s="883" t="n"/>
      <c r="CF18" s="883" t="n"/>
      <c r="CG18" s="883" t="n"/>
      <c r="CH18" s="883" t="n"/>
      <c r="CI18" s="883" t="n"/>
      <c r="CJ18" s="883" t="n"/>
      <c r="CK18" s="883" t="n"/>
      <c r="CL18" s="883" t="n"/>
      <c r="CM18" s="883" t="n"/>
      <c r="CN18" s="883" t="n"/>
      <c r="CO18" s="883" t="n"/>
      <c r="CP18" s="883" t="n"/>
      <c r="CQ18" s="883" t="n"/>
      <c r="CR18" s="883" t="n"/>
      <c r="CS18" s="883" t="n"/>
      <c r="CT18" s="883" t="n"/>
      <c r="CU18" s="883" t="n"/>
      <c r="CV18" s="883" t="n"/>
      <c r="CW18" s="883" t="n"/>
      <c r="CX18" s="883" t="n"/>
      <c r="CY18" s="883" t="n"/>
      <c r="CZ18" s="883" t="n"/>
      <c r="DA18" s="883" t="n"/>
      <c r="DB18" s="883" t="n"/>
      <c r="DC18" s="883" t="n"/>
      <c r="DD18" s="883" t="n"/>
      <c r="DE18" s="883" t="n"/>
      <c r="DF18" s="883" t="n"/>
      <c r="DG18" s="883" t="n"/>
      <c r="DH18" s="883" t="n"/>
      <c r="DI18" s="883" t="n"/>
      <c r="DJ18" s="883" t="n"/>
      <c r="DK18" s="883" t="n"/>
      <c r="DL18" s="883" t="n"/>
      <c r="DM18" s="883" t="n"/>
      <c r="DN18" s="883" t="n"/>
      <c r="DO18" s="883" t="n"/>
      <c r="DP18" s="883" t="n"/>
      <c r="DQ18" s="883" t="n"/>
      <c r="DR18" s="883" t="n"/>
      <c r="DS18" s="883" t="n"/>
      <c r="DT18" s="883" t="n"/>
      <c r="DU18" s="883" t="n"/>
      <c r="DV18" s="883" t="n"/>
      <c r="DW18" s="883" t="n"/>
      <c r="DX18" s="883" t="n"/>
      <c r="DY18" s="883" t="n"/>
      <c r="DZ18" s="883" t="n"/>
      <c r="EA18" s="883" t="n"/>
      <c r="EB18" s="883" t="n"/>
      <c r="EC18" s="883" t="n"/>
      <c r="ED18" s="883" t="n"/>
      <c r="EE18" s="883" t="n"/>
      <c r="EF18" s="883" t="n"/>
      <c r="EG18" s="883" t="n"/>
      <c r="EH18" s="883" t="n"/>
      <c r="EI18" s="883" t="n"/>
      <c r="EJ18" s="883" t="n"/>
      <c r="EK18" s="883" t="n"/>
      <c r="EL18" s="883" t="n"/>
      <c r="EM18" s="883" t="n"/>
      <c r="EN18" s="883" t="n"/>
      <c r="EO18" s="883" t="n"/>
      <c r="EP18" s="883" t="n"/>
      <c r="EQ18" s="883" t="n"/>
      <c r="ER18" s="883" t="n"/>
      <c r="ES18" s="883" t="n"/>
      <c r="ET18" s="883" t="n"/>
      <c r="EU18" s="883" t="n"/>
      <c r="EV18" s="883" t="n"/>
      <c r="EW18" s="883" t="n"/>
      <c r="EX18" s="883" t="n"/>
      <c r="EY18" s="883" t="n"/>
      <c r="EZ18" s="883" t="n"/>
      <c r="FA18" s="883" t="n"/>
      <c r="FB18" s="883" t="n"/>
      <c r="FC18" s="883" t="n"/>
      <c r="FD18" s="883" t="n"/>
      <c r="FE18" s="883" t="n"/>
      <c r="FF18" s="883" t="n"/>
      <c r="FG18" s="883" t="n"/>
      <c r="FH18" s="883" t="n"/>
      <c r="FI18" s="883" t="n"/>
      <c r="FJ18" s="883" t="n"/>
      <c r="FK18" s="883" t="n"/>
      <c r="FL18" s="883" t="n"/>
      <c r="FM18" s="883" t="n"/>
      <c r="FN18" s="883" t="n"/>
      <c r="FO18" s="883" t="n"/>
      <c r="FP18" s="883" t="n"/>
      <c r="FQ18" s="883" t="n"/>
      <c r="FR18" s="883" t="n"/>
      <c r="FS18" s="883" t="n"/>
      <c r="FT18" s="883" t="n"/>
      <c r="FU18" s="883" t="n"/>
      <c r="FV18" s="883" t="n"/>
      <c r="FW18" s="883" t="n"/>
      <c r="FX18" s="883" t="n"/>
      <c r="FY18" s="883" t="n"/>
      <c r="FZ18" s="883" t="n"/>
      <c r="GA18" s="883" t="n"/>
    </row>
    <row r="19" customFormat="1" s="872">
      <c r="A19" s="57" t="n"/>
      <c r="B19" s="58" t="n"/>
      <c r="C19" s="55">
        <f>E19*D$5</f>
        <v/>
      </c>
      <c r="D19" s="146" t="inlineStr">
        <is>
          <t>Lola M. Winkleblack</t>
        </is>
      </c>
      <c r="E19" s="55">
        <f>SUM(G19:HT19)</f>
        <v/>
      </c>
      <c r="F19" s="873" t="n"/>
      <c r="G19" s="874" t="n"/>
      <c r="H19" s="874" t="n"/>
      <c r="I19" s="874" t="n"/>
      <c r="J19" s="874" t="n"/>
      <c r="K19" s="874" t="n"/>
      <c r="L19" s="874" t="n"/>
      <c r="M19" s="874" t="n"/>
      <c r="N19" s="874" t="n"/>
      <c r="O19" s="874" t="n"/>
      <c r="P19" s="875" t="n"/>
      <c r="Q19" s="886">
        <f>1/6</f>
        <v/>
      </c>
      <c r="R19" s="886">
        <f>-1/6</f>
        <v/>
      </c>
      <c r="S19" s="876" t="n">
        <v>0</v>
      </c>
      <c r="T19" s="887">
        <f>1/4</f>
        <v/>
      </c>
      <c r="U19" s="874" t="n"/>
      <c r="V19" s="874" t="n">
        <v>-0.25</v>
      </c>
      <c r="W19" s="874" t="n"/>
      <c r="X19" s="874" t="n"/>
      <c r="Y19" s="874" t="n"/>
      <c r="Z19" s="874" t="n"/>
      <c r="AA19" s="874" t="n"/>
      <c r="AB19" s="874" t="n"/>
      <c r="AC19" s="874" t="n"/>
      <c r="AD19" s="874" t="n"/>
      <c r="AE19" s="876" t="n"/>
      <c r="AF19" s="876" t="n"/>
      <c r="AG19" s="876" t="n"/>
      <c r="AH19" s="875" t="n"/>
      <c r="AI19" s="875" t="n"/>
      <c r="AJ19" s="875" t="n"/>
      <c r="AK19" s="875" t="n"/>
      <c r="AL19" s="874" t="n"/>
      <c r="AM19" s="876" t="n"/>
      <c r="AN19" s="874" t="n"/>
      <c r="AO19" s="876" t="n"/>
      <c r="AP19" s="874" t="n"/>
      <c r="AQ19" s="874" t="n"/>
      <c r="AR19" s="883" t="n"/>
      <c r="AS19" s="883" t="n"/>
      <c r="AT19" s="883" t="n"/>
      <c r="AU19" s="883" t="n"/>
      <c r="AV19" s="883" t="n"/>
      <c r="AW19" s="883" t="n"/>
      <c r="AX19" s="883" t="n"/>
      <c r="AY19" s="883" t="n"/>
      <c r="AZ19" s="883" t="n"/>
      <c r="BA19" s="883" t="n"/>
      <c r="BB19" s="883" t="n"/>
      <c r="BC19" s="883" t="n"/>
      <c r="BD19" s="883" t="n"/>
      <c r="BE19" s="883" t="n"/>
      <c r="BF19" s="883" t="n"/>
      <c r="BG19" s="883" t="n"/>
      <c r="BH19" s="883" t="n"/>
      <c r="BI19" s="883" t="n"/>
      <c r="BJ19" s="883" t="n"/>
      <c r="BK19" s="883" t="n"/>
      <c r="BL19" s="883" t="n"/>
      <c r="BM19" s="883" t="n"/>
      <c r="BN19" s="883" t="n"/>
      <c r="BO19" s="883" t="n"/>
      <c r="BP19" s="883" t="n"/>
      <c r="BQ19" s="883" t="n"/>
      <c r="BR19" s="883" t="n"/>
      <c r="BS19" s="883" t="n"/>
      <c r="BT19" s="883" t="n"/>
      <c r="BU19" s="883" t="n"/>
      <c r="BV19" s="883" t="n"/>
      <c r="BW19" s="883" t="n"/>
      <c r="BX19" s="883" t="n"/>
      <c r="BY19" s="883" t="n"/>
      <c r="BZ19" s="883" t="n"/>
      <c r="CA19" s="883" t="n"/>
      <c r="CB19" s="883" t="n"/>
      <c r="CC19" s="883" t="n"/>
      <c r="CD19" s="883" t="n"/>
      <c r="CE19" s="883" t="n"/>
      <c r="CF19" s="883" t="n"/>
      <c r="CG19" s="883" t="n"/>
      <c r="CH19" s="883" t="n"/>
      <c r="CI19" s="883" t="n"/>
      <c r="CJ19" s="883" t="n"/>
      <c r="CK19" s="883" t="n"/>
      <c r="CL19" s="883" t="n"/>
      <c r="CM19" s="883" t="n"/>
      <c r="CN19" s="883" t="n"/>
      <c r="CO19" s="883" t="n"/>
      <c r="CP19" s="883" t="n"/>
      <c r="CQ19" s="883" t="n"/>
      <c r="CR19" s="883" t="n"/>
      <c r="CS19" s="883" t="n"/>
      <c r="CT19" s="883" t="n"/>
      <c r="CU19" s="883" t="n"/>
      <c r="CV19" s="883" t="n"/>
      <c r="CW19" s="883" t="n"/>
      <c r="CX19" s="883" t="n"/>
      <c r="CY19" s="883" t="n"/>
      <c r="CZ19" s="883" t="n"/>
      <c r="DA19" s="883" t="n"/>
      <c r="DB19" s="883" t="n"/>
      <c r="DC19" s="883" t="n"/>
      <c r="DD19" s="883" t="n"/>
      <c r="DE19" s="883" t="n"/>
      <c r="DF19" s="883" t="n"/>
      <c r="DG19" s="883" t="n"/>
      <c r="DH19" s="883" t="n"/>
      <c r="DI19" s="883" t="n"/>
      <c r="DJ19" s="883" t="n"/>
      <c r="DK19" s="883" t="n"/>
      <c r="DL19" s="883" t="n"/>
      <c r="DM19" s="883" t="n"/>
      <c r="DN19" s="883" t="n"/>
      <c r="DO19" s="883" t="n"/>
      <c r="DP19" s="883" t="n"/>
      <c r="DQ19" s="883" t="n"/>
      <c r="DR19" s="883" t="n"/>
      <c r="DS19" s="883" t="n"/>
      <c r="DT19" s="883" t="n"/>
      <c r="DU19" s="883" t="n"/>
      <c r="DV19" s="883" t="n"/>
      <c r="DW19" s="883" t="n"/>
      <c r="DX19" s="883" t="n"/>
      <c r="DY19" s="883" t="n"/>
      <c r="DZ19" s="883" t="n"/>
      <c r="EA19" s="883" t="n"/>
      <c r="EB19" s="883" t="n"/>
      <c r="EC19" s="883" t="n"/>
      <c r="ED19" s="883" t="n"/>
      <c r="EE19" s="883" t="n"/>
      <c r="EF19" s="883" t="n"/>
      <c r="EG19" s="883" t="n"/>
      <c r="EH19" s="883" t="n"/>
      <c r="EI19" s="883" t="n"/>
      <c r="EJ19" s="883" t="n"/>
      <c r="EK19" s="883" t="n"/>
      <c r="EL19" s="883" t="n"/>
      <c r="EM19" s="883" t="n"/>
      <c r="EN19" s="883" t="n"/>
      <c r="EO19" s="883" t="n"/>
      <c r="EP19" s="883" t="n"/>
      <c r="EQ19" s="883" t="n"/>
      <c r="ER19" s="883" t="n"/>
      <c r="ES19" s="883" t="n"/>
      <c r="ET19" s="883" t="n"/>
      <c r="EU19" s="883" t="n"/>
      <c r="EV19" s="883" t="n"/>
      <c r="EW19" s="883" t="n"/>
      <c r="EX19" s="883" t="n"/>
      <c r="EY19" s="883" t="n"/>
      <c r="EZ19" s="883" t="n"/>
      <c r="FA19" s="883" t="n"/>
      <c r="FB19" s="883" t="n"/>
      <c r="FC19" s="883" t="n"/>
      <c r="FD19" s="883" t="n"/>
      <c r="FE19" s="883" t="n"/>
      <c r="FF19" s="883" t="n"/>
      <c r="FG19" s="883" t="n"/>
      <c r="FH19" s="883" t="n"/>
      <c r="FI19" s="883" t="n"/>
      <c r="FJ19" s="883" t="n"/>
      <c r="FK19" s="883" t="n"/>
      <c r="FL19" s="883" t="n"/>
      <c r="FM19" s="883" t="n"/>
      <c r="FN19" s="883" t="n"/>
      <c r="FO19" s="883" t="n"/>
      <c r="FP19" s="883" t="n"/>
      <c r="FQ19" s="883" t="n"/>
      <c r="FR19" s="883" t="n"/>
      <c r="FS19" s="883" t="n"/>
      <c r="FT19" s="883" t="n"/>
      <c r="FU19" s="883" t="n"/>
      <c r="FV19" s="883" t="n"/>
      <c r="FW19" s="883" t="n"/>
      <c r="FX19" s="883" t="n"/>
      <c r="FY19" s="883" t="n"/>
      <c r="FZ19" s="883" t="n"/>
      <c r="GA19" s="883" t="n"/>
    </row>
    <row r="20" customFormat="1" s="872">
      <c r="A20" s="57" t="n"/>
      <c r="B20" s="58" t="n"/>
      <c r="C20" s="100">
        <f>E20*D$5</f>
        <v/>
      </c>
      <c r="D20" s="146" t="inlineStr">
        <is>
          <t>James W. Goin, Jr.</t>
        </is>
      </c>
      <c r="E20" s="100">
        <f>SUM(G20:HT20)</f>
        <v/>
      </c>
      <c r="F20" s="873" t="n"/>
      <c r="G20" s="874" t="n"/>
      <c r="H20" s="874" t="n"/>
      <c r="I20" s="875" t="n"/>
      <c r="J20" s="874" t="n"/>
      <c r="K20" s="874" t="n"/>
      <c r="L20" s="874" t="n"/>
      <c r="M20" s="874" t="n"/>
      <c r="N20" s="874" t="n"/>
      <c r="O20" s="874" t="n"/>
      <c r="P20" s="875" t="n"/>
      <c r="Q20" s="886">
        <f>1/6</f>
        <v/>
      </c>
      <c r="R20" s="886">
        <f>-1/6</f>
        <v/>
      </c>
      <c r="S20" s="876" t="n">
        <v>0</v>
      </c>
      <c r="T20" s="887">
        <f>1/4</f>
        <v/>
      </c>
      <c r="U20" s="874" t="n"/>
      <c r="V20" s="874" t="n"/>
      <c r="W20" s="874" t="n">
        <v>-0.25</v>
      </c>
      <c r="X20" s="874" t="n"/>
      <c r="Y20" s="874" t="n"/>
      <c r="Z20" s="874" t="n"/>
      <c r="AA20" s="874" t="n"/>
      <c r="AB20" s="874" t="n"/>
      <c r="AC20" s="874" t="n"/>
      <c r="AD20" s="874" t="n"/>
      <c r="AE20" s="876" t="n"/>
      <c r="AF20" s="876" t="n"/>
      <c r="AG20" s="876" t="n"/>
      <c r="AH20" s="876" t="n"/>
      <c r="AI20" s="876" t="n"/>
      <c r="AJ20" s="876" t="n"/>
      <c r="AK20" s="876" t="n"/>
      <c r="AL20" s="874" t="n"/>
      <c r="AM20" s="876" t="n"/>
      <c r="AN20" s="874" t="n"/>
      <c r="AO20" s="876" t="n"/>
      <c r="AP20" s="874" t="n"/>
      <c r="AQ20" s="874" t="n"/>
      <c r="AR20" s="883" t="n"/>
      <c r="AS20" s="883" t="n"/>
      <c r="AT20" s="883" t="n"/>
      <c r="AU20" s="883" t="n"/>
      <c r="AV20" s="883" t="n"/>
      <c r="AW20" s="883" t="n"/>
      <c r="AX20" s="883" t="n"/>
      <c r="AY20" s="883" t="n"/>
      <c r="AZ20" s="883" t="n"/>
      <c r="BA20" s="883" t="n"/>
      <c r="BB20" s="883" t="n"/>
      <c r="BC20" s="883" t="n"/>
      <c r="BD20" s="883" t="n"/>
      <c r="BE20" s="883" t="n"/>
      <c r="BF20" s="883" t="n"/>
      <c r="BG20" s="883" t="n"/>
      <c r="BH20" s="883" t="n"/>
      <c r="BI20" s="883" t="n"/>
      <c r="BJ20" s="883" t="n"/>
      <c r="BK20" s="883" t="n"/>
      <c r="BL20" s="883" t="n"/>
      <c r="BM20" s="883" t="n"/>
      <c r="BN20" s="883" t="n"/>
      <c r="BO20" s="883" t="n"/>
      <c r="BP20" s="883" t="n"/>
      <c r="BQ20" s="883" t="n"/>
      <c r="BR20" s="883" t="n"/>
      <c r="BS20" s="883" t="n"/>
      <c r="BT20" s="883" t="n"/>
      <c r="BU20" s="883" t="n"/>
      <c r="BV20" s="883" t="n"/>
      <c r="BW20" s="883" t="n"/>
      <c r="BX20" s="883" t="n"/>
      <c r="BY20" s="883" t="n"/>
      <c r="BZ20" s="883" t="n"/>
      <c r="CA20" s="883" t="n"/>
      <c r="CB20" s="883" t="n"/>
      <c r="CC20" s="883" t="n"/>
      <c r="CD20" s="883" t="n"/>
      <c r="CE20" s="883" t="n"/>
      <c r="CF20" s="883" t="n"/>
      <c r="CG20" s="883" t="n"/>
      <c r="CH20" s="883" t="n"/>
      <c r="CI20" s="883" t="n"/>
      <c r="CJ20" s="883" t="n"/>
      <c r="CK20" s="883" t="n"/>
      <c r="CL20" s="883" t="n"/>
      <c r="CM20" s="883" t="n"/>
      <c r="CN20" s="883" t="n"/>
      <c r="CO20" s="883" t="n"/>
      <c r="CP20" s="883" t="n"/>
      <c r="CQ20" s="883" t="n"/>
      <c r="CR20" s="883" t="n"/>
      <c r="CS20" s="883" t="n"/>
      <c r="CT20" s="883" t="n"/>
      <c r="CU20" s="883" t="n"/>
      <c r="CV20" s="883" t="n"/>
      <c r="CW20" s="883" t="n"/>
      <c r="CX20" s="883" t="n"/>
      <c r="CY20" s="883" t="n"/>
      <c r="CZ20" s="883" t="n"/>
      <c r="DA20" s="883" t="n"/>
      <c r="DB20" s="883" t="n"/>
      <c r="DC20" s="883" t="n"/>
      <c r="DD20" s="883" t="n"/>
      <c r="DE20" s="883" t="n"/>
      <c r="DF20" s="883" t="n"/>
      <c r="DG20" s="883" t="n"/>
      <c r="DH20" s="883" t="n"/>
      <c r="DI20" s="883" t="n"/>
      <c r="DJ20" s="883" t="n"/>
      <c r="DK20" s="883" t="n"/>
      <c r="DL20" s="883" t="n"/>
      <c r="DM20" s="883" t="n"/>
      <c r="DN20" s="883" t="n"/>
      <c r="DO20" s="883" t="n"/>
      <c r="DP20" s="883" t="n"/>
      <c r="DQ20" s="883" t="n"/>
      <c r="DR20" s="883" t="n"/>
      <c r="DS20" s="883" t="n"/>
      <c r="DT20" s="883" t="n"/>
      <c r="DU20" s="883" t="n"/>
      <c r="DV20" s="883" t="n"/>
      <c r="DW20" s="883" t="n"/>
      <c r="DX20" s="883" t="n"/>
      <c r="DY20" s="883" t="n"/>
      <c r="DZ20" s="883" t="n"/>
      <c r="EA20" s="883" t="n"/>
      <c r="EB20" s="883" t="n"/>
      <c r="EC20" s="883" t="n"/>
      <c r="ED20" s="883" t="n"/>
      <c r="EE20" s="883" t="n"/>
      <c r="EF20" s="883" t="n"/>
      <c r="EG20" s="883" t="n"/>
      <c r="EH20" s="883" t="n"/>
      <c r="EI20" s="883" t="n"/>
      <c r="EJ20" s="883" t="n"/>
      <c r="EK20" s="883" t="n"/>
      <c r="EL20" s="883" t="n"/>
      <c r="EM20" s="883" t="n"/>
      <c r="EN20" s="883" t="n"/>
      <c r="EO20" s="883" t="n"/>
      <c r="EP20" s="883" t="n"/>
      <c r="EQ20" s="883" t="n"/>
      <c r="ER20" s="883" t="n"/>
      <c r="ES20" s="883" t="n"/>
      <c r="ET20" s="883" t="n"/>
      <c r="EU20" s="883" t="n"/>
      <c r="EV20" s="883" t="n"/>
      <c r="EW20" s="883" t="n"/>
      <c r="EX20" s="883" t="n"/>
      <c r="EY20" s="883" t="n"/>
      <c r="EZ20" s="883" t="n"/>
      <c r="FA20" s="883" t="n"/>
      <c r="FB20" s="883" t="n"/>
      <c r="FC20" s="883" t="n"/>
      <c r="FD20" s="883" t="n"/>
      <c r="FE20" s="883" t="n"/>
      <c r="FF20" s="883" t="n"/>
      <c r="FG20" s="883" t="n"/>
      <c r="FH20" s="883" t="n"/>
      <c r="FI20" s="883" t="n"/>
      <c r="FJ20" s="883" t="n"/>
      <c r="FK20" s="883" t="n"/>
      <c r="FL20" s="883" t="n"/>
      <c r="FM20" s="883" t="n"/>
      <c r="FN20" s="883" t="n"/>
      <c r="FO20" s="883" t="n"/>
      <c r="FP20" s="883" t="n"/>
      <c r="FQ20" s="883" t="n"/>
      <c r="FR20" s="883" t="n"/>
      <c r="FS20" s="883" t="n"/>
      <c r="FT20" s="883" t="n"/>
      <c r="FU20" s="883" t="n"/>
      <c r="FV20" s="883" t="n"/>
      <c r="FW20" s="883" t="n"/>
      <c r="FX20" s="883" t="n"/>
      <c r="FY20" s="883" t="n"/>
      <c r="FZ20" s="883" t="n"/>
      <c r="GA20" s="883" t="n"/>
    </row>
    <row r="21" customFormat="1" s="872">
      <c r="A21" s="57" t="n"/>
      <c r="B21" s="56" t="n"/>
      <c r="C21" s="55">
        <f>E21*D$5</f>
        <v/>
      </c>
      <c r="D21" s="145" t="inlineStr">
        <is>
          <t>Carrol D. Goin</t>
        </is>
      </c>
      <c r="E21" s="55">
        <f>SUM(G21:HT21)</f>
        <v/>
      </c>
      <c r="F21" s="873" t="n"/>
      <c r="G21" s="874" t="n"/>
      <c r="H21" s="874" t="n"/>
      <c r="I21" s="874" t="n"/>
      <c r="J21" s="874" t="n"/>
      <c r="K21" s="874" t="n"/>
      <c r="L21" s="874" t="n"/>
      <c r="M21" s="874" t="n"/>
      <c r="N21" s="874" t="n"/>
      <c r="O21" s="874" t="n"/>
      <c r="P21" s="874" t="n"/>
      <c r="Q21" s="886">
        <f>1/6</f>
        <v/>
      </c>
      <c r="R21" s="886">
        <f>-1/6</f>
        <v/>
      </c>
      <c r="S21" s="876" t="n">
        <v>0</v>
      </c>
      <c r="T21" s="887">
        <f>1/4</f>
        <v/>
      </c>
      <c r="U21" s="874" t="n"/>
      <c r="V21" s="874" t="n"/>
      <c r="W21" s="874" t="n"/>
      <c r="X21" s="874" t="n">
        <v>-0.25</v>
      </c>
      <c r="Y21" s="874" t="n"/>
      <c r="Z21" s="874" t="n"/>
      <c r="AA21" s="874" t="n"/>
      <c r="AB21" s="874" t="n"/>
      <c r="AC21" s="874" t="n"/>
      <c r="AD21" s="874" t="n"/>
      <c r="AE21" s="876" t="n"/>
      <c r="AF21" s="876" t="n"/>
      <c r="AG21" s="876" t="n"/>
      <c r="AH21" s="876" t="n"/>
      <c r="AI21" s="876" t="n"/>
      <c r="AJ21" s="876" t="n"/>
      <c r="AK21" s="876" t="n"/>
      <c r="AL21" s="874" t="n"/>
      <c r="AM21" s="876" t="n"/>
      <c r="AN21" s="875" t="n"/>
      <c r="AO21" s="876" t="n"/>
      <c r="AP21" s="874" t="n"/>
      <c r="AQ21" s="874" t="n"/>
      <c r="AR21" s="883" t="n"/>
      <c r="AS21" s="883" t="n"/>
      <c r="AT21" s="883" t="n"/>
      <c r="AU21" s="883" t="n"/>
      <c r="AV21" s="883" t="n"/>
      <c r="AW21" s="883" t="n"/>
      <c r="AX21" s="883" t="n"/>
      <c r="AY21" s="883" t="n"/>
      <c r="AZ21" s="883" t="n"/>
      <c r="BA21" s="883" t="n"/>
      <c r="BB21" s="883" t="n"/>
      <c r="BC21" s="883" t="n"/>
      <c r="BD21" s="883" t="n"/>
      <c r="BE21" s="883" t="n"/>
      <c r="BF21" s="883" t="n"/>
      <c r="BG21" s="883" t="n"/>
      <c r="BH21" s="883" t="n"/>
      <c r="BI21" s="883" t="n"/>
      <c r="BJ21" s="883" t="n"/>
      <c r="BK21" s="883" t="n"/>
      <c r="BL21" s="883" t="n"/>
      <c r="BM21" s="883" t="n"/>
      <c r="BN21" s="883" t="n"/>
      <c r="BO21" s="883" t="n"/>
      <c r="BP21" s="883" t="n"/>
      <c r="BQ21" s="883" t="n"/>
      <c r="BR21" s="883" t="n"/>
      <c r="BS21" s="883" t="n"/>
      <c r="BT21" s="883" t="n"/>
      <c r="BU21" s="883" t="n"/>
      <c r="BV21" s="883" t="n"/>
      <c r="BW21" s="883" t="n"/>
      <c r="BX21" s="883" t="n"/>
      <c r="BY21" s="883" t="n"/>
      <c r="BZ21" s="883" t="n"/>
      <c r="CA21" s="883" t="n"/>
      <c r="CB21" s="883" t="n"/>
      <c r="CC21" s="883" t="n"/>
      <c r="CD21" s="883" t="n"/>
      <c r="CE21" s="883" t="n"/>
      <c r="CF21" s="883" t="n"/>
      <c r="CG21" s="883" t="n"/>
      <c r="CH21" s="883" t="n"/>
      <c r="CI21" s="883" t="n"/>
      <c r="CJ21" s="883" t="n"/>
      <c r="CK21" s="883" t="n"/>
      <c r="CL21" s="883" t="n"/>
      <c r="CM21" s="883" t="n"/>
      <c r="CN21" s="883" t="n"/>
      <c r="CO21" s="883" t="n"/>
      <c r="CP21" s="883" t="n"/>
      <c r="CQ21" s="883" t="n"/>
      <c r="CR21" s="883" t="n"/>
      <c r="CS21" s="883" t="n"/>
      <c r="CT21" s="883" t="n"/>
      <c r="CU21" s="883" t="n"/>
      <c r="CV21" s="883" t="n"/>
      <c r="CW21" s="883" t="n"/>
      <c r="CX21" s="883" t="n"/>
      <c r="CY21" s="883" t="n"/>
      <c r="CZ21" s="883" t="n"/>
      <c r="DA21" s="883" t="n"/>
      <c r="DB21" s="883" t="n"/>
      <c r="DC21" s="883" t="n"/>
      <c r="DD21" s="883" t="n"/>
      <c r="DE21" s="883" t="n"/>
      <c r="DF21" s="883" t="n"/>
      <c r="DG21" s="883" t="n"/>
      <c r="DH21" s="883" t="n"/>
      <c r="DI21" s="883" t="n"/>
      <c r="DJ21" s="883" t="n"/>
      <c r="DK21" s="883" t="n"/>
      <c r="DL21" s="883" t="n"/>
      <c r="DM21" s="883" t="n"/>
      <c r="DN21" s="883" t="n"/>
      <c r="DO21" s="883" t="n"/>
      <c r="DP21" s="883" t="n"/>
      <c r="DQ21" s="883" t="n"/>
      <c r="DR21" s="883" t="n"/>
      <c r="DS21" s="883" t="n"/>
      <c r="DT21" s="883" t="n"/>
      <c r="DU21" s="883" t="n"/>
      <c r="DV21" s="883" t="n"/>
      <c r="DW21" s="883" t="n"/>
      <c r="DX21" s="883" t="n"/>
      <c r="DY21" s="883" t="n"/>
      <c r="DZ21" s="883" t="n"/>
      <c r="EA21" s="883" t="n"/>
      <c r="EB21" s="883" t="n"/>
      <c r="EC21" s="883" t="n"/>
      <c r="ED21" s="883" t="n"/>
      <c r="EE21" s="883" t="n"/>
      <c r="EF21" s="883" t="n"/>
      <c r="EG21" s="883" t="n"/>
      <c r="EH21" s="883" t="n"/>
      <c r="EI21" s="883" t="n"/>
      <c r="EJ21" s="883" t="n"/>
      <c r="EK21" s="883" t="n"/>
      <c r="EL21" s="883" t="n"/>
      <c r="EM21" s="883" t="n"/>
      <c r="EN21" s="883" t="n"/>
      <c r="EO21" s="883" t="n"/>
      <c r="EP21" s="883" t="n"/>
      <c r="EQ21" s="883" t="n"/>
      <c r="ER21" s="883" t="n"/>
      <c r="ES21" s="883" t="n"/>
      <c r="ET21" s="883" t="n"/>
      <c r="EU21" s="883" t="n"/>
      <c r="EV21" s="883" t="n"/>
      <c r="EW21" s="883" t="n"/>
      <c r="EX21" s="883" t="n"/>
      <c r="EY21" s="883" t="n"/>
      <c r="EZ21" s="883" t="n"/>
      <c r="FA21" s="883" t="n"/>
      <c r="FB21" s="883" t="n"/>
      <c r="FC21" s="883" t="n"/>
      <c r="FD21" s="883" t="n"/>
      <c r="FE21" s="883" t="n"/>
      <c r="FF21" s="883" t="n"/>
      <c r="FG21" s="883" t="n"/>
      <c r="FH21" s="883" t="n"/>
      <c r="FI21" s="883" t="n"/>
      <c r="FJ21" s="883" t="n"/>
      <c r="FK21" s="883" t="n"/>
      <c r="FL21" s="883" t="n"/>
      <c r="FM21" s="883" t="n"/>
      <c r="FN21" s="883" t="n"/>
      <c r="FO21" s="883" t="n"/>
      <c r="FP21" s="883" t="n"/>
      <c r="FQ21" s="883" t="n"/>
      <c r="FR21" s="883" t="n"/>
      <c r="FS21" s="883" t="n"/>
      <c r="FT21" s="883" t="n"/>
      <c r="FU21" s="883" t="n"/>
      <c r="FV21" s="883" t="n"/>
      <c r="FW21" s="883" t="n"/>
      <c r="FX21" s="883" t="n"/>
      <c r="FY21" s="883" t="n"/>
      <c r="FZ21" s="883" t="n"/>
      <c r="GA21" s="883" t="n"/>
    </row>
    <row r="22" customFormat="1" s="872">
      <c r="A22" s="57" t="n"/>
      <c r="B22" s="56" t="n"/>
      <c r="C22" s="100">
        <f>E22*D$5</f>
        <v/>
      </c>
      <c r="D22" s="145" t="inlineStr">
        <is>
          <t>George W. Goin</t>
        </is>
      </c>
      <c r="E22" s="100">
        <f>SUM(G22:HT22)</f>
        <v/>
      </c>
      <c r="F22" s="873" t="n"/>
      <c r="G22" s="874" t="n"/>
      <c r="H22" s="874" t="n"/>
      <c r="I22" s="874" t="n"/>
      <c r="J22" s="874" t="n"/>
      <c r="K22" s="874" t="n"/>
      <c r="L22" s="874" t="n"/>
      <c r="M22" s="874" t="n"/>
      <c r="N22" s="874" t="n"/>
      <c r="O22" s="874" t="n"/>
      <c r="P22" s="874" t="n"/>
      <c r="Q22" s="886">
        <f>1/6</f>
        <v/>
      </c>
      <c r="R22" s="886">
        <f>-1/6</f>
        <v/>
      </c>
      <c r="S22" s="876" t="n">
        <v>0</v>
      </c>
      <c r="T22" s="887">
        <f>1/4</f>
        <v/>
      </c>
      <c r="U22" s="874" t="n">
        <v>-0.25</v>
      </c>
      <c r="V22" s="874" t="n"/>
      <c r="W22" s="874" t="n"/>
      <c r="X22" s="874" t="n"/>
      <c r="Y22" s="874" t="n"/>
      <c r="Z22" s="874" t="n"/>
      <c r="AA22" s="874" t="n"/>
      <c r="AB22" s="874" t="n"/>
      <c r="AC22" s="874" t="n"/>
      <c r="AD22" s="874" t="n"/>
      <c r="AE22" s="876" t="n"/>
      <c r="AF22" s="876" t="n"/>
      <c r="AG22" s="876" t="n"/>
      <c r="AH22" s="876" t="n"/>
      <c r="AI22" s="876" t="n"/>
      <c r="AJ22" s="876" t="n"/>
      <c r="AK22" s="876" t="n"/>
      <c r="AL22" s="874" t="n"/>
      <c r="AM22" s="876" t="n"/>
      <c r="AN22" s="875" t="n"/>
      <c r="AO22" s="876" t="n"/>
      <c r="AP22" s="874" t="n"/>
      <c r="AQ22" s="874" t="n"/>
      <c r="AR22" s="883" t="n"/>
      <c r="AS22" s="883" t="n"/>
      <c r="AT22" s="883" t="n"/>
      <c r="AU22" s="883" t="n"/>
      <c r="AV22" s="883" t="n"/>
      <c r="AW22" s="883" t="n"/>
      <c r="AX22" s="883" t="n"/>
      <c r="AY22" s="883" t="n"/>
      <c r="AZ22" s="883" t="n"/>
      <c r="BA22" s="883" t="n"/>
      <c r="BB22" s="883" t="n"/>
      <c r="BC22" s="883" t="n"/>
      <c r="BD22" s="883" t="n"/>
      <c r="BE22" s="883" t="n"/>
      <c r="BF22" s="883" t="n"/>
      <c r="BG22" s="883" t="n"/>
      <c r="BH22" s="883" t="n"/>
      <c r="BI22" s="883" t="n"/>
      <c r="BJ22" s="883" t="n"/>
      <c r="BK22" s="883" t="n"/>
      <c r="BL22" s="883" t="n"/>
      <c r="BM22" s="883" t="n"/>
      <c r="BN22" s="883" t="n"/>
      <c r="BO22" s="883" t="n"/>
      <c r="BP22" s="883" t="n"/>
      <c r="BQ22" s="883" t="n"/>
      <c r="BR22" s="883" t="n"/>
      <c r="BS22" s="883" t="n"/>
      <c r="BT22" s="883" t="n"/>
      <c r="BU22" s="883" t="n"/>
      <c r="BV22" s="883" t="n"/>
      <c r="BW22" s="883" t="n"/>
      <c r="BX22" s="883" t="n"/>
      <c r="BY22" s="883" t="n"/>
      <c r="BZ22" s="883" t="n"/>
      <c r="CA22" s="883" t="n"/>
      <c r="CB22" s="883" t="n"/>
      <c r="CC22" s="883" t="n"/>
      <c r="CD22" s="883" t="n"/>
      <c r="CE22" s="883" t="n"/>
      <c r="CF22" s="883" t="n"/>
      <c r="CG22" s="883" t="n"/>
      <c r="CH22" s="883" t="n"/>
      <c r="CI22" s="883" t="n"/>
      <c r="CJ22" s="883" t="n"/>
      <c r="CK22" s="883" t="n"/>
      <c r="CL22" s="883" t="n"/>
      <c r="CM22" s="883" t="n"/>
      <c r="CN22" s="883" t="n"/>
      <c r="CO22" s="883" t="n"/>
      <c r="CP22" s="883" t="n"/>
      <c r="CQ22" s="883" t="n"/>
      <c r="CR22" s="883" t="n"/>
      <c r="CS22" s="883" t="n"/>
      <c r="CT22" s="883" t="n"/>
      <c r="CU22" s="883" t="n"/>
      <c r="CV22" s="883" t="n"/>
      <c r="CW22" s="883" t="n"/>
      <c r="CX22" s="883" t="n"/>
      <c r="CY22" s="883" t="n"/>
      <c r="CZ22" s="883" t="n"/>
      <c r="DA22" s="883" t="n"/>
      <c r="DB22" s="883" t="n"/>
      <c r="DC22" s="883" t="n"/>
      <c r="DD22" s="883" t="n"/>
      <c r="DE22" s="883" t="n"/>
      <c r="DF22" s="883" t="n"/>
      <c r="DG22" s="883" t="n"/>
      <c r="DH22" s="883" t="n"/>
      <c r="DI22" s="883" t="n"/>
      <c r="DJ22" s="883" t="n"/>
      <c r="DK22" s="883" t="n"/>
      <c r="DL22" s="883" t="n"/>
      <c r="DM22" s="883" t="n"/>
      <c r="DN22" s="883" t="n"/>
      <c r="DO22" s="883" t="n"/>
      <c r="DP22" s="883" t="n"/>
      <c r="DQ22" s="883" t="n"/>
      <c r="DR22" s="883" t="n"/>
      <c r="DS22" s="883" t="n"/>
      <c r="DT22" s="883" t="n"/>
      <c r="DU22" s="883" t="n"/>
      <c r="DV22" s="883" t="n"/>
      <c r="DW22" s="883" t="n"/>
      <c r="DX22" s="883" t="n"/>
      <c r="DY22" s="883" t="n"/>
      <c r="DZ22" s="883" t="n"/>
      <c r="EA22" s="883" t="n"/>
      <c r="EB22" s="883" t="n"/>
      <c r="EC22" s="883" t="n"/>
      <c r="ED22" s="883" t="n"/>
      <c r="EE22" s="883" t="n"/>
      <c r="EF22" s="883" t="n"/>
      <c r="EG22" s="883" t="n"/>
      <c r="EH22" s="883" t="n"/>
      <c r="EI22" s="883" t="n"/>
      <c r="EJ22" s="883" t="n"/>
      <c r="EK22" s="883" t="n"/>
      <c r="EL22" s="883" t="n"/>
      <c r="EM22" s="883" t="n"/>
      <c r="EN22" s="883" t="n"/>
      <c r="EO22" s="883" t="n"/>
      <c r="EP22" s="883" t="n"/>
      <c r="EQ22" s="883" t="n"/>
      <c r="ER22" s="883" t="n"/>
      <c r="ES22" s="883" t="n"/>
      <c r="ET22" s="883" t="n"/>
      <c r="EU22" s="883" t="n"/>
      <c r="EV22" s="883" t="n"/>
      <c r="EW22" s="883" t="n"/>
      <c r="EX22" s="883" t="n"/>
      <c r="EY22" s="883" t="n"/>
      <c r="EZ22" s="883" t="n"/>
      <c r="FA22" s="883" t="n"/>
      <c r="FB22" s="883" t="n"/>
      <c r="FC22" s="883" t="n"/>
      <c r="FD22" s="883" t="n"/>
      <c r="FE22" s="883" t="n"/>
      <c r="FF22" s="883" t="n"/>
      <c r="FG22" s="883" t="n"/>
      <c r="FH22" s="883" t="n"/>
      <c r="FI22" s="883" t="n"/>
      <c r="FJ22" s="883" t="n"/>
      <c r="FK22" s="883" t="n"/>
      <c r="FL22" s="883" t="n"/>
      <c r="FM22" s="883" t="n"/>
      <c r="FN22" s="883" t="n"/>
      <c r="FO22" s="883" t="n"/>
      <c r="FP22" s="883" t="n"/>
      <c r="FQ22" s="883" t="n"/>
      <c r="FR22" s="883" t="n"/>
      <c r="FS22" s="883" t="n"/>
      <c r="FT22" s="883" t="n"/>
      <c r="FU22" s="883" t="n"/>
      <c r="FV22" s="883" t="n"/>
      <c r="FW22" s="883" t="n"/>
      <c r="FX22" s="883" t="n"/>
      <c r="FY22" s="883" t="n"/>
      <c r="FZ22" s="883" t="n"/>
      <c r="GA22" s="883" t="n"/>
    </row>
    <row r="23" customFormat="1" s="872">
      <c r="A23" s="180" t="n"/>
      <c r="B23" s="58" t="n">
        <v>6</v>
      </c>
      <c r="C23" s="100">
        <f>E23*D$5</f>
        <v/>
      </c>
      <c r="D23" s="24" t="inlineStr">
        <is>
          <t>John G. Goin</t>
        </is>
      </c>
      <c r="E23" s="100">
        <f>SUM(G23:HT23)</f>
        <v/>
      </c>
      <c r="F23" s="873" t="n"/>
      <c r="G23" s="874" t="n"/>
      <c r="H23" s="874" t="n"/>
      <c r="I23" s="874" t="n"/>
      <c r="J23" s="874" t="n"/>
      <c r="K23" s="874" t="n"/>
      <c r="L23" s="874" t="n"/>
      <c r="M23" s="874" t="n"/>
      <c r="N23" s="874" t="n"/>
      <c r="O23" s="874" t="n"/>
      <c r="P23" s="874" t="n"/>
      <c r="Q23" s="874" t="n"/>
      <c r="R23" s="877" t="n"/>
      <c r="S23" s="876" t="n"/>
      <c r="T23" s="874" t="n"/>
      <c r="U23" s="887">
        <f>0.25/2</f>
        <v/>
      </c>
      <c r="V23" s="874" t="n"/>
      <c r="W23" s="874" t="n"/>
      <c r="X23" s="874" t="n"/>
      <c r="Y23" s="874" t="n"/>
      <c r="Z23" s="874" t="n"/>
      <c r="AA23" s="874" t="n"/>
      <c r="AB23" s="874" t="n"/>
      <c r="AC23" s="874" t="n"/>
      <c r="AD23" s="874" t="n"/>
      <c r="AE23" s="876" t="n"/>
      <c r="AF23" s="876" t="n"/>
      <c r="AG23" s="876" t="n"/>
      <c r="AH23" s="876" t="n"/>
      <c r="AI23" s="876" t="n"/>
      <c r="AJ23" s="876" t="n"/>
      <c r="AK23" s="876" t="n"/>
      <c r="AL23" s="874" t="n"/>
      <c r="AM23" s="876" t="n"/>
      <c r="AN23" s="875" t="n"/>
      <c r="AO23" s="876" t="n"/>
      <c r="AP23" s="874" t="n"/>
      <c r="AQ23" s="874" t="n"/>
      <c r="AR23" s="883" t="n"/>
      <c r="AS23" s="883" t="n"/>
      <c r="AT23" s="883" t="n"/>
      <c r="AU23" s="883" t="n"/>
      <c r="AV23" s="883" t="n"/>
      <c r="AW23" s="883" t="n"/>
      <c r="AX23" s="883" t="n"/>
      <c r="AY23" s="883" t="n"/>
      <c r="AZ23" s="883" t="n"/>
      <c r="BA23" s="883" t="n"/>
      <c r="BB23" s="883" t="n"/>
      <c r="BC23" s="883" t="n"/>
      <c r="BD23" s="883" t="n"/>
      <c r="BE23" s="883" t="n"/>
      <c r="BF23" s="883" t="n"/>
      <c r="BG23" s="883" t="n"/>
      <c r="BH23" s="883" t="n"/>
      <c r="BI23" s="883" t="n"/>
      <c r="BJ23" s="883" t="n"/>
      <c r="BK23" s="883" t="n"/>
      <c r="BL23" s="883" t="n"/>
      <c r="BM23" s="883" t="n"/>
      <c r="BN23" s="883" t="n"/>
      <c r="BO23" s="883" t="n"/>
      <c r="BP23" s="883" t="n"/>
      <c r="BQ23" s="883" t="n"/>
      <c r="BR23" s="883" t="n"/>
      <c r="BS23" s="883" t="n"/>
      <c r="BT23" s="883" t="n"/>
      <c r="BU23" s="883" t="n"/>
      <c r="BV23" s="883" t="n"/>
      <c r="BW23" s="883" t="n"/>
      <c r="BX23" s="883" t="n"/>
      <c r="BY23" s="883" t="n"/>
      <c r="BZ23" s="883" t="n"/>
      <c r="CA23" s="883" t="n"/>
      <c r="CB23" s="883" t="n"/>
      <c r="CC23" s="883" t="n"/>
      <c r="CD23" s="883" t="n"/>
      <c r="CE23" s="883" t="n"/>
      <c r="CF23" s="883" t="n"/>
      <c r="CG23" s="883" t="n"/>
      <c r="CH23" s="883" t="n"/>
      <c r="CI23" s="883" t="n"/>
      <c r="CJ23" s="883" t="n"/>
      <c r="CK23" s="883" t="n"/>
      <c r="CL23" s="883" t="n"/>
      <c r="CM23" s="883" t="n"/>
      <c r="CN23" s="883" t="n"/>
      <c r="CO23" s="883" t="n"/>
      <c r="CP23" s="883" t="n"/>
      <c r="CQ23" s="883" t="n"/>
      <c r="CR23" s="883" t="n"/>
      <c r="CS23" s="883" t="n"/>
      <c r="CT23" s="883" t="n"/>
      <c r="CU23" s="883" t="n"/>
      <c r="CV23" s="883" t="n"/>
      <c r="CW23" s="883" t="n"/>
      <c r="CX23" s="883" t="n"/>
      <c r="CY23" s="883" t="n"/>
      <c r="CZ23" s="883" t="n"/>
      <c r="DA23" s="883" t="n"/>
      <c r="DB23" s="883" t="n"/>
      <c r="DC23" s="883" t="n"/>
      <c r="DD23" s="883" t="n"/>
      <c r="DE23" s="883" t="n"/>
      <c r="DF23" s="883" t="n"/>
      <c r="DG23" s="883" t="n"/>
      <c r="DH23" s="883" t="n"/>
      <c r="DI23" s="883" t="n"/>
      <c r="DJ23" s="883" t="n"/>
      <c r="DK23" s="883" t="n"/>
      <c r="DL23" s="883" t="n"/>
      <c r="DM23" s="883" t="n"/>
      <c r="DN23" s="883" t="n"/>
      <c r="DO23" s="883" t="n"/>
      <c r="DP23" s="883" t="n"/>
      <c r="DQ23" s="883" t="n"/>
      <c r="DR23" s="883" t="n"/>
      <c r="DS23" s="883" t="n"/>
      <c r="DT23" s="883" t="n"/>
      <c r="DU23" s="883" t="n"/>
      <c r="DV23" s="883" t="n"/>
      <c r="DW23" s="883" t="n"/>
      <c r="DX23" s="883" t="n"/>
      <c r="DY23" s="883" t="n"/>
      <c r="DZ23" s="883" t="n"/>
      <c r="EA23" s="883" t="n"/>
      <c r="EB23" s="883" t="n"/>
      <c r="EC23" s="883" t="n"/>
      <c r="ED23" s="883" t="n"/>
      <c r="EE23" s="883" t="n"/>
      <c r="EF23" s="883" t="n"/>
      <c r="EG23" s="883" t="n"/>
      <c r="EH23" s="883" t="n"/>
      <c r="EI23" s="883" t="n"/>
      <c r="EJ23" s="883" t="n"/>
      <c r="EK23" s="883" t="n"/>
      <c r="EL23" s="883" t="n"/>
      <c r="EM23" s="883" t="n"/>
      <c r="EN23" s="883" t="n"/>
      <c r="EO23" s="883" t="n"/>
      <c r="EP23" s="883" t="n"/>
      <c r="EQ23" s="883" t="n"/>
      <c r="ER23" s="883" t="n"/>
      <c r="ES23" s="883" t="n"/>
      <c r="ET23" s="883" t="n"/>
      <c r="EU23" s="883" t="n"/>
      <c r="EV23" s="883" t="n"/>
      <c r="EW23" s="883" t="n"/>
      <c r="EX23" s="883" t="n"/>
      <c r="EY23" s="883" t="n"/>
      <c r="EZ23" s="883" t="n"/>
      <c r="FA23" s="883" t="n"/>
      <c r="FB23" s="883" t="n"/>
      <c r="FC23" s="883" t="n"/>
      <c r="FD23" s="883" t="n"/>
      <c r="FE23" s="883" t="n"/>
      <c r="FF23" s="883" t="n"/>
      <c r="FG23" s="883" t="n"/>
      <c r="FH23" s="883" t="n"/>
      <c r="FI23" s="883" t="n"/>
      <c r="FJ23" s="883" t="n"/>
      <c r="FK23" s="883" t="n"/>
      <c r="FL23" s="883" t="n"/>
      <c r="FM23" s="883" t="n"/>
      <c r="FN23" s="883" t="n"/>
      <c r="FO23" s="883" t="n"/>
      <c r="FP23" s="883" t="n"/>
      <c r="FQ23" s="883" t="n"/>
      <c r="FR23" s="883" t="n"/>
      <c r="FS23" s="883" t="n"/>
      <c r="FT23" s="883" t="n"/>
      <c r="FU23" s="883" t="n"/>
      <c r="FV23" s="883" t="n"/>
      <c r="FW23" s="883" t="n"/>
      <c r="FX23" s="883" t="n"/>
      <c r="FY23" s="883" t="n"/>
      <c r="FZ23" s="883" t="n"/>
      <c r="GA23" s="883" t="n"/>
    </row>
    <row r="24" customFormat="1" s="872">
      <c r="A24" s="180" t="n"/>
      <c r="B24" s="58" t="n"/>
      <c r="C24" s="100">
        <f>E24*D$5</f>
        <v/>
      </c>
      <c r="D24" s="145" t="inlineStr">
        <is>
          <t>Georgia Sue Jones</t>
        </is>
      </c>
      <c r="E24" s="100">
        <f>SUM(G24:HT24)</f>
        <v/>
      </c>
      <c r="F24" s="873" t="n"/>
      <c r="G24" s="874" t="n"/>
      <c r="H24" s="874" t="n"/>
      <c r="I24" s="874" t="n"/>
      <c r="J24" s="874" t="n"/>
      <c r="K24" s="874" t="n"/>
      <c r="L24" s="874" t="n"/>
      <c r="M24" s="874" t="n"/>
      <c r="N24" s="874" t="n"/>
      <c r="O24" s="874" t="n"/>
      <c r="P24" s="874" t="n"/>
      <c r="Q24" s="874" t="n"/>
      <c r="R24" s="877" t="n"/>
      <c r="S24" s="876" t="n"/>
      <c r="T24" s="874" t="n"/>
      <c r="U24" s="887">
        <f>0.25/2</f>
        <v/>
      </c>
      <c r="V24" s="874" t="n"/>
      <c r="W24" s="874" t="n"/>
      <c r="X24" s="874" t="n"/>
      <c r="Y24" s="874" t="n"/>
      <c r="Z24" s="874" t="n"/>
      <c r="AA24" s="874" t="n"/>
      <c r="AB24" s="874" t="n"/>
      <c r="AC24" s="874" t="n"/>
      <c r="AD24" s="874" t="n"/>
      <c r="AE24" s="876" t="n"/>
      <c r="AF24" s="876" t="n"/>
      <c r="AG24" s="876" t="n"/>
      <c r="AH24" s="876" t="n"/>
      <c r="AI24" s="876" t="n"/>
      <c r="AJ24" s="876" t="n"/>
      <c r="AK24" s="876" t="n"/>
      <c r="AL24" s="874" t="n">
        <v>-0.125</v>
      </c>
      <c r="AM24" s="876" t="n"/>
      <c r="AN24" s="875" t="n"/>
      <c r="AO24" s="876" t="n"/>
      <c r="AP24" s="874" t="n"/>
      <c r="AQ24" s="874" t="n"/>
      <c r="AR24" s="883" t="n"/>
      <c r="AS24" s="883" t="n"/>
      <c r="AT24" s="883" t="n"/>
      <c r="AU24" s="883" t="n"/>
      <c r="AV24" s="883" t="n"/>
      <c r="AW24" s="883" t="n"/>
      <c r="AX24" s="883" t="n"/>
      <c r="AY24" s="883" t="n"/>
      <c r="AZ24" s="883" t="n"/>
      <c r="BA24" s="883" t="n"/>
      <c r="BB24" s="883" t="n"/>
      <c r="BC24" s="883" t="n"/>
      <c r="BD24" s="883" t="n"/>
      <c r="BE24" s="883" t="n"/>
      <c r="BF24" s="883" t="n"/>
      <c r="BG24" s="883" t="n"/>
      <c r="BH24" s="883" t="n"/>
      <c r="BI24" s="883" t="n"/>
      <c r="BJ24" s="883" t="n"/>
      <c r="BK24" s="883" t="n"/>
      <c r="BL24" s="883" t="n"/>
      <c r="BM24" s="883" t="n"/>
      <c r="BN24" s="883" t="n"/>
      <c r="BO24" s="883" t="n"/>
      <c r="BP24" s="883" t="n"/>
      <c r="BQ24" s="883" t="n"/>
      <c r="BR24" s="883" t="n"/>
      <c r="BS24" s="883" t="n"/>
      <c r="BT24" s="883" t="n"/>
      <c r="BU24" s="883" t="n"/>
      <c r="BV24" s="883" t="n"/>
      <c r="BW24" s="883" t="n"/>
      <c r="BX24" s="883" t="n"/>
      <c r="BY24" s="883" t="n"/>
      <c r="BZ24" s="883" t="n"/>
      <c r="CA24" s="883" t="n"/>
      <c r="CB24" s="883" t="n"/>
      <c r="CC24" s="883" t="n"/>
      <c r="CD24" s="883" t="n"/>
      <c r="CE24" s="883" t="n"/>
      <c r="CF24" s="883" t="n"/>
      <c r="CG24" s="883" t="n"/>
      <c r="CH24" s="883" t="n"/>
      <c r="CI24" s="883" t="n"/>
      <c r="CJ24" s="883" t="n"/>
      <c r="CK24" s="883" t="n"/>
      <c r="CL24" s="883" t="n"/>
      <c r="CM24" s="883" t="n"/>
      <c r="CN24" s="883" t="n"/>
      <c r="CO24" s="883" t="n"/>
      <c r="CP24" s="883" t="n"/>
      <c r="CQ24" s="883" t="n"/>
      <c r="CR24" s="883" t="n"/>
      <c r="CS24" s="883" t="n"/>
      <c r="CT24" s="883" t="n"/>
      <c r="CU24" s="883" t="n"/>
      <c r="CV24" s="883" t="n"/>
      <c r="CW24" s="883" t="n"/>
      <c r="CX24" s="883" t="n"/>
      <c r="CY24" s="883" t="n"/>
      <c r="CZ24" s="883" t="n"/>
      <c r="DA24" s="883" t="n"/>
      <c r="DB24" s="883" t="n"/>
      <c r="DC24" s="883" t="n"/>
      <c r="DD24" s="883" t="n"/>
      <c r="DE24" s="883" t="n"/>
      <c r="DF24" s="883" t="n"/>
      <c r="DG24" s="883" t="n"/>
      <c r="DH24" s="883" t="n"/>
      <c r="DI24" s="883" t="n"/>
      <c r="DJ24" s="883" t="n"/>
      <c r="DK24" s="883" t="n"/>
      <c r="DL24" s="883" t="n"/>
      <c r="DM24" s="883" t="n"/>
      <c r="DN24" s="883" t="n"/>
      <c r="DO24" s="883" t="n"/>
      <c r="DP24" s="883" t="n"/>
      <c r="DQ24" s="883" t="n"/>
      <c r="DR24" s="883" t="n"/>
      <c r="DS24" s="883" t="n"/>
      <c r="DT24" s="883" t="n"/>
      <c r="DU24" s="883" t="n"/>
      <c r="DV24" s="883" t="n"/>
      <c r="DW24" s="883" t="n"/>
      <c r="DX24" s="883" t="n"/>
      <c r="DY24" s="883" t="n"/>
      <c r="DZ24" s="883" t="n"/>
      <c r="EA24" s="883" t="n"/>
      <c r="EB24" s="883" t="n"/>
      <c r="EC24" s="883" t="n"/>
      <c r="ED24" s="883" t="n"/>
      <c r="EE24" s="883" t="n"/>
      <c r="EF24" s="883" t="n"/>
      <c r="EG24" s="883" t="n"/>
      <c r="EH24" s="883" t="n"/>
      <c r="EI24" s="883" t="n"/>
      <c r="EJ24" s="883" t="n"/>
      <c r="EK24" s="883" t="n"/>
      <c r="EL24" s="883" t="n"/>
      <c r="EM24" s="883" t="n"/>
      <c r="EN24" s="883" t="n"/>
      <c r="EO24" s="883" t="n"/>
      <c r="EP24" s="883" t="n"/>
      <c r="EQ24" s="883" t="n"/>
      <c r="ER24" s="883" t="n"/>
      <c r="ES24" s="883" t="n"/>
      <c r="ET24" s="883" t="n"/>
      <c r="EU24" s="883" t="n"/>
      <c r="EV24" s="883" t="n"/>
      <c r="EW24" s="883" t="n"/>
      <c r="EX24" s="883" t="n"/>
      <c r="EY24" s="883" t="n"/>
      <c r="EZ24" s="883" t="n"/>
      <c r="FA24" s="883" t="n"/>
      <c r="FB24" s="883" t="n"/>
      <c r="FC24" s="883" t="n"/>
      <c r="FD24" s="883" t="n"/>
      <c r="FE24" s="883" t="n"/>
      <c r="FF24" s="883" t="n"/>
      <c r="FG24" s="883" t="n"/>
      <c r="FH24" s="883" t="n"/>
      <c r="FI24" s="883" t="n"/>
      <c r="FJ24" s="883" t="n"/>
      <c r="FK24" s="883" t="n"/>
      <c r="FL24" s="883" t="n"/>
      <c r="FM24" s="883" t="n"/>
      <c r="FN24" s="883" t="n"/>
      <c r="FO24" s="883" t="n"/>
      <c r="FP24" s="883" t="n"/>
      <c r="FQ24" s="883" t="n"/>
      <c r="FR24" s="883" t="n"/>
      <c r="FS24" s="883" t="n"/>
      <c r="FT24" s="883" t="n"/>
      <c r="FU24" s="883" t="n"/>
      <c r="FV24" s="883" t="n"/>
      <c r="FW24" s="883" t="n"/>
      <c r="FX24" s="883" t="n"/>
      <c r="FY24" s="883" t="n"/>
      <c r="FZ24" s="883" t="n"/>
      <c r="GA24" s="883" t="n"/>
    </row>
    <row r="25" customFormat="1" s="872">
      <c r="A25" s="180" t="n"/>
      <c r="B25" s="58" t="n"/>
      <c r="C25" s="100">
        <f>E25*D$5</f>
        <v/>
      </c>
      <c r="D25" s="146" t="inlineStr">
        <is>
          <t>Wendel Lee Winkleblack</t>
        </is>
      </c>
      <c r="E25" s="100">
        <f>SUM(G25:HT25)</f>
        <v/>
      </c>
      <c r="F25" s="873" t="n"/>
      <c r="G25" s="874" t="n"/>
      <c r="H25" s="874" t="n"/>
      <c r="I25" s="874" t="n"/>
      <c r="J25" s="874" t="n"/>
      <c r="K25" s="874" t="n"/>
      <c r="L25" s="874" t="n"/>
      <c r="M25" s="874" t="n"/>
      <c r="N25" s="874" t="n"/>
      <c r="O25" s="874" t="n"/>
      <c r="P25" s="874" t="n"/>
      <c r="Q25" s="874" t="n"/>
      <c r="R25" s="877" t="n"/>
      <c r="S25" s="876" t="n"/>
      <c r="T25" s="874" t="n"/>
      <c r="U25" s="874" t="n"/>
      <c r="V25" s="887">
        <f>0.25/2</f>
        <v/>
      </c>
      <c r="W25" s="874" t="n"/>
      <c r="X25" s="874" t="n"/>
      <c r="Y25" s="874" t="n"/>
      <c r="Z25" s="874" t="n"/>
      <c r="AA25" s="874" t="n"/>
      <c r="AB25" s="874" t="n"/>
      <c r="AC25" s="874" t="n"/>
      <c r="AD25" s="874" t="n"/>
      <c r="AE25" s="876" t="n"/>
      <c r="AF25" s="876" t="n"/>
      <c r="AG25" s="876" t="n"/>
      <c r="AH25" s="876" t="n"/>
      <c r="AI25" s="876" t="n"/>
      <c r="AJ25" s="26" t="n"/>
      <c r="AK25" s="876" t="n"/>
      <c r="AL25" s="874" t="n"/>
      <c r="AM25" s="876" t="n"/>
      <c r="AN25" s="874" t="n">
        <v>-0.125</v>
      </c>
      <c r="AO25" s="876" t="n"/>
      <c r="AP25" s="874" t="n"/>
      <c r="AQ25" s="874" t="n"/>
      <c r="AR25" s="883" t="n"/>
      <c r="AS25" s="883" t="n"/>
      <c r="AT25" s="883" t="n"/>
      <c r="AU25" s="883" t="n"/>
      <c r="AV25" s="883" t="n"/>
      <c r="AW25" s="883" t="n"/>
      <c r="AX25" s="883" t="n"/>
      <c r="AY25" s="883" t="n"/>
      <c r="AZ25" s="883" t="n"/>
      <c r="BA25" s="883" t="n"/>
      <c r="BB25" s="883" t="n"/>
      <c r="BC25" s="883" t="n"/>
      <c r="BD25" s="883" t="n"/>
      <c r="BE25" s="883" t="n"/>
      <c r="BF25" s="883" t="n"/>
      <c r="BG25" s="883" t="n"/>
      <c r="BH25" s="883" t="n"/>
      <c r="BI25" s="883" t="n"/>
      <c r="BJ25" s="883" t="n"/>
      <c r="BK25" s="883" t="n"/>
      <c r="BL25" s="883" t="n"/>
      <c r="BM25" s="883" t="n"/>
      <c r="BN25" s="883" t="n"/>
      <c r="BO25" s="883" t="n"/>
      <c r="BP25" s="883" t="n"/>
      <c r="BQ25" s="883" t="n"/>
      <c r="BR25" s="883" t="n"/>
      <c r="BS25" s="883" t="n"/>
      <c r="BT25" s="883" t="n"/>
      <c r="BU25" s="883" t="n"/>
      <c r="BV25" s="883" t="n"/>
      <c r="BW25" s="883" t="n"/>
      <c r="BX25" s="883" t="n"/>
      <c r="BY25" s="883" t="n"/>
      <c r="BZ25" s="883" t="n"/>
      <c r="CA25" s="883" t="n"/>
      <c r="CB25" s="883" t="n"/>
      <c r="CC25" s="883" t="n"/>
      <c r="CD25" s="883" t="n"/>
      <c r="CE25" s="883" t="n"/>
      <c r="CF25" s="883" t="n"/>
      <c r="CG25" s="883" t="n"/>
      <c r="CH25" s="883" t="n"/>
      <c r="CI25" s="883" t="n"/>
      <c r="CJ25" s="883" t="n"/>
      <c r="CK25" s="883" t="n"/>
      <c r="CL25" s="883" t="n"/>
      <c r="CM25" s="883" t="n"/>
      <c r="CN25" s="883" t="n"/>
      <c r="CO25" s="883" t="n"/>
      <c r="CP25" s="883" t="n"/>
      <c r="CQ25" s="883" t="n"/>
      <c r="CR25" s="883" t="n"/>
      <c r="CS25" s="883" t="n"/>
      <c r="CT25" s="883" t="n"/>
      <c r="CU25" s="883" t="n"/>
      <c r="CV25" s="883" t="n"/>
      <c r="CW25" s="883" t="n"/>
      <c r="CX25" s="883" t="n"/>
      <c r="CY25" s="883" t="n"/>
      <c r="CZ25" s="883" t="n"/>
      <c r="DA25" s="883" t="n"/>
      <c r="DB25" s="883" t="n"/>
      <c r="DC25" s="883" t="n"/>
      <c r="DD25" s="883" t="n"/>
      <c r="DE25" s="883" t="n"/>
      <c r="DF25" s="883" t="n"/>
      <c r="DG25" s="883" t="n"/>
      <c r="DH25" s="883" t="n"/>
      <c r="DI25" s="883" t="n"/>
      <c r="DJ25" s="883" t="n"/>
      <c r="DK25" s="883" t="n"/>
      <c r="DL25" s="883" t="n"/>
      <c r="DM25" s="883" t="n"/>
      <c r="DN25" s="883" t="n"/>
      <c r="DO25" s="883" t="n"/>
      <c r="DP25" s="883" t="n"/>
      <c r="DQ25" s="883" t="n"/>
      <c r="DR25" s="883" t="n"/>
      <c r="DS25" s="883" t="n"/>
      <c r="DT25" s="883" t="n"/>
      <c r="DU25" s="883" t="n"/>
      <c r="DV25" s="883" t="n"/>
      <c r="DW25" s="883" t="n"/>
      <c r="DX25" s="883" t="n"/>
      <c r="DY25" s="883" t="n"/>
      <c r="DZ25" s="883" t="n"/>
      <c r="EA25" s="883" t="n"/>
      <c r="EB25" s="883" t="n"/>
      <c r="EC25" s="883" t="n"/>
      <c r="ED25" s="883" t="n"/>
      <c r="EE25" s="883" t="n"/>
      <c r="EF25" s="883" t="n"/>
      <c r="EG25" s="883" t="n"/>
      <c r="EH25" s="883" t="n"/>
      <c r="EI25" s="883" t="n"/>
      <c r="EJ25" s="883" t="n"/>
      <c r="EK25" s="883" t="n"/>
      <c r="EL25" s="883" t="n"/>
      <c r="EM25" s="883" t="n"/>
      <c r="EN25" s="883" t="n"/>
      <c r="EO25" s="883" t="n"/>
      <c r="EP25" s="883" t="n"/>
      <c r="EQ25" s="883" t="n"/>
      <c r="ER25" s="883" t="n"/>
      <c r="ES25" s="883" t="n"/>
      <c r="ET25" s="883" t="n"/>
      <c r="EU25" s="883" t="n"/>
      <c r="EV25" s="883" t="n"/>
      <c r="EW25" s="883" t="n"/>
      <c r="EX25" s="883" t="n"/>
      <c r="EY25" s="883" t="n"/>
      <c r="EZ25" s="883" t="n"/>
      <c r="FA25" s="883" t="n"/>
      <c r="FB25" s="883" t="n"/>
      <c r="FC25" s="883" t="n"/>
      <c r="FD25" s="883" t="n"/>
      <c r="FE25" s="883" t="n"/>
      <c r="FF25" s="883" t="n"/>
      <c r="FG25" s="883" t="n"/>
      <c r="FH25" s="883" t="n"/>
      <c r="FI25" s="883" t="n"/>
      <c r="FJ25" s="883" t="n"/>
      <c r="FK25" s="883" t="n"/>
      <c r="FL25" s="883" t="n"/>
      <c r="FM25" s="883" t="n"/>
      <c r="FN25" s="883" t="n"/>
      <c r="FO25" s="883" t="n"/>
      <c r="FP25" s="883" t="n"/>
      <c r="FQ25" s="883" t="n"/>
      <c r="FR25" s="883" t="n"/>
      <c r="FS25" s="883" t="n"/>
      <c r="FT25" s="883" t="n"/>
      <c r="FU25" s="883" t="n"/>
      <c r="FV25" s="883" t="n"/>
      <c r="FW25" s="883" t="n"/>
      <c r="FX25" s="883" t="n"/>
      <c r="FY25" s="883" t="n"/>
      <c r="FZ25" s="883" t="n"/>
      <c r="GA25" s="883" t="n"/>
    </row>
    <row r="26" customFormat="1" s="872">
      <c r="A26" s="180" t="n"/>
      <c r="B26" s="58" t="n"/>
      <c r="C26" s="100">
        <f>E26*D$5</f>
        <v/>
      </c>
      <c r="D26" s="146" t="inlineStr">
        <is>
          <t>James Randal Winkleblack</t>
        </is>
      </c>
      <c r="E26" s="100">
        <f>SUM(G26:HT26)</f>
        <v/>
      </c>
      <c r="F26" s="873" t="n"/>
      <c r="G26" s="874" t="n"/>
      <c r="H26" s="874" t="n"/>
      <c r="I26" s="874" t="n"/>
      <c r="J26" s="874" t="n"/>
      <c r="K26" s="874" t="n"/>
      <c r="L26" s="874" t="n"/>
      <c r="M26" s="874" t="n"/>
      <c r="N26" s="874" t="n"/>
      <c r="O26" s="874" t="n"/>
      <c r="P26" s="874" t="n"/>
      <c r="Q26" s="874" t="n"/>
      <c r="R26" s="876" t="n"/>
      <c r="S26" s="876" t="n"/>
      <c r="T26" s="874" t="n"/>
      <c r="U26" s="874" t="n"/>
      <c r="V26" s="887">
        <f>0.25/2</f>
        <v/>
      </c>
      <c r="W26" s="874" t="n"/>
      <c r="X26" s="874" t="n"/>
      <c r="Y26" s="874" t="n"/>
      <c r="Z26" s="874" t="n"/>
      <c r="AA26" s="874" t="n"/>
      <c r="AB26" s="874" t="n"/>
      <c r="AC26" s="874" t="n"/>
      <c r="AD26" s="874" t="n"/>
      <c r="AE26" s="876" t="n"/>
      <c r="AF26" s="876" t="n">
        <v>-0.125</v>
      </c>
      <c r="AG26" s="876" t="n"/>
      <c r="AH26" s="876" t="n"/>
      <c r="AI26" s="876" t="n"/>
      <c r="AJ26" s="25" t="n"/>
      <c r="AK26" s="876" t="n"/>
      <c r="AL26" s="874" t="n"/>
      <c r="AM26" s="876" t="n"/>
      <c r="AN26" s="875" t="n"/>
      <c r="AO26" s="876" t="n"/>
      <c r="AP26" s="874" t="n"/>
      <c r="AQ26" s="874" t="n"/>
      <c r="AR26" s="883" t="n"/>
      <c r="AS26" s="883" t="n"/>
      <c r="AT26" s="883" t="n"/>
      <c r="AU26" s="883" t="n"/>
      <c r="AV26" s="883" t="n"/>
      <c r="AW26" s="883" t="n"/>
      <c r="AX26" s="883" t="n"/>
      <c r="AY26" s="883" t="n"/>
      <c r="AZ26" s="883" t="n"/>
      <c r="BA26" s="883" t="n"/>
      <c r="BB26" s="883" t="n"/>
      <c r="BC26" s="883" t="n"/>
      <c r="BD26" s="883" t="n"/>
      <c r="BE26" s="883" t="n"/>
      <c r="BF26" s="883" t="n"/>
      <c r="BG26" s="883" t="n"/>
      <c r="BH26" s="883" t="n"/>
      <c r="BI26" s="883" t="n"/>
      <c r="BJ26" s="883" t="n"/>
      <c r="BK26" s="883" t="n"/>
      <c r="BL26" s="883" t="n"/>
      <c r="BM26" s="883" t="n"/>
      <c r="BN26" s="883" t="n"/>
      <c r="BO26" s="883" t="n"/>
      <c r="BP26" s="883" t="n"/>
      <c r="BQ26" s="883" t="n"/>
      <c r="BR26" s="883" t="n"/>
      <c r="BS26" s="883" t="n"/>
      <c r="BT26" s="883" t="n"/>
      <c r="BU26" s="883" t="n"/>
      <c r="BV26" s="883" t="n"/>
      <c r="BW26" s="883" t="n"/>
      <c r="BX26" s="883" t="n"/>
      <c r="BY26" s="883" t="n"/>
      <c r="BZ26" s="883" t="n"/>
      <c r="CA26" s="883" t="n"/>
      <c r="CB26" s="883" t="n"/>
      <c r="CC26" s="883" t="n"/>
      <c r="CD26" s="883" t="n"/>
      <c r="CE26" s="883" t="n"/>
      <c r="CF26" s="883" t="n"/>
      <c r="CG26" s="883" t="n"/>
      <c r="CH26" s="883" t="n"/>
      <c r="CI26" s="883" t="n"/>
      <c r="CJ26" s="883" t="n"/>
      <c r="CK26" s="883" t="n"/>
      <c r="CL26" s="883" t="n"/>
      <c r="CM26" s="883" t="n"/>
      <c r="CN26" s="883" t="n"/>
      <c r="CO26" s="883" t="n"/>
      <c r="CP26" s="883" t="n"/>
      <c r="CQ26" s="883" t="n"/>
      <c r="CR26" s="883" t="n"/>
      <c r="CS26" s="883" t="n"/>
      <c r="CT26" s="883" t="n"/>
      <c r="CU26" s="883" t="n"/>
      <c r="CV26" s="883" t="n"/>
      <c r="CW26" s="883" t="n"/>
      <c r="CX26" s="883" t="n"/>
      <c r="CY26" s="883" t="n"/>
      <c r="CZ26" s="883" t="n"/>
      <c r="DA26" s="883" t="n"/>
      <c r="DB26" s="883" t="n"/>
      <c r="DC26" s="883" t="n"/>
      <c r="DD26" s="883" t="n"/>
      <c r="DE26" s="883" t="n"/>
      <c r="DF26" s="883" t="n"/>
      <c r="DG26" s="883" t="n"/>
      <c r="DH26" s="883" t="n"/>
      <c r="DI26" s="883" t="n"/>
      <c r="DJ26" s="883" t="n"/>
      <c r="DK26" s="883" t="n"/>
      <c r="DL26" s="883" t="n"/>
      <c r="DM26" s="883" t="n"/>
      <c r="DN26" s="883" t="n"/>
      <c r="DO26" s="883" t="n"/>
      <c r="DP26" s="883" t="n"/>
      <c r="DQ26" s="883" t="n"/>
      <c r="DR26" s="883" t="n"/>
      <c r="DS26" s="883" t="n"/>
      <c r="DT26" s="883" t="n"/>
      <c r="DU26" s="883" t="n"/>
      <c r="DV26" s="883" t="n"/>
      <c r="DW26" s="883" t="n"/>
      <c r="DX26" s="883" t="n"/>
      <c r="DY26" s="883" t="n"/>
      <c r="DZ26" s="883" t="n"/>
      <c r="EA26" s="883" t="n"/>
      <c r="EB26" s="883" t="n"/>
      <c r="EC26" s="883" t="n"/>
      <c r="ED26" s="883" t="n"/>
      <c r="EE26" s="883" t="n"/>
      <c r="EF26" s="883" t="n"/>
      <c r="EG26" s="883" t="n"/>
      <c r="EH26" s="883" t="n"/>
      <c r="EI26" s="883" t="n"/>
      <c r="EJ26" s="883" t="n"/>
      <c r="EK26" s="883" t="n"/>
      <c r="EL26" s="883" t="n"/>
      <c r="EM26" s="883" t="n"/>
      <c r="EN26" s="883" t="n"/>
      <c r="EO26" s="883" t="n"/>
      <c r="EP26" s="883" t="n"/>
      <c r="EQ26" s="883" t="n"/>
      <c r="ER26" s="883" t="n"/>
      <c r="ES26" s="883" t="n"/>
      <c r="ET26" s="883" t="n"/>
      <c r="EU26" s="883" t="n"/>
      <c r="EV26" s="883" t="n"/>
      <c r="EW26" s="883" t="n"/>
      <c r="EX26" s="883" t="n"/>
      <c r="EY26" s="883" t="n"/>
      <c r="EZ26" s="883" t="n"/>
      <c r="FA26" s="883" t="n"/>
      <c r="FB26" s="883" t="n"/>
      <c r="FC26" s="883" t="n"/>
      <c r="FD26" s="883" t="n"/>
      <c r="FE26" s="883" t="n"/>
      <c r="FF26" s="883" t="n"/>
      <c r="FG26" s="883" t="n"/>
      <c r="FH26" s="883" t="n"/>
      <c r="FI26" s="883" t="n"/>
      <c r="FJ26" s="883" t="n"/>
      <c r="FK26" s="883" t="n"/>
      <c r="FL26" s="883" t="n"/>
      <c r="FM26" s="883" t="n"/>
      <c r="FN26" s="883" t="n"/>
      <c r="FO26" s="883" t="n"/>
      <c r="FP26" s="883" t="n"/>
      <c r="FQ26" s="883" t="n"/>
      <c r="FR26" s="883" t="n"/>
      <c r="FS26" s="883" t="n"/>
      <c r="FT26" s="883" t="n"/>
      <c r="FU26" s="883" t="n"/>
      <c r="FV26" s="883" t="n"/>
      <c r="FW26" s="883" t="n"/>
      <c r="FX26" s="883" t="n"/>
      <c r="FY26" s="883" t="n"/>
      <c r="FZ26" s="883" t="n"/>
      <c r="GA26" s="883" t="n"/>
    </row>
    <row r="27" customFormat="1" s="872">
      <c r="A27" s="180" t="n"/>
      <c r="B27" s="58" t="n">
        <v>20</v>
      </c>
      <c r="C27" s="55">
        <f>E27*D$5</f>
        <v/>
      </c>
      <c r="D27" s="23" t="inlineStr">
        <is>
          <t>Gary Dean Goin</t>
        </is>
      </c>
      <c r="E27" s="55">
        <f>SUM(G27:HT27)</f>
        <v/>
      </c>
      <c r="F27" s="873" t="n"/>
      <c r="G27" s="874" t="n"/>
      <c r="H27" s="874" t="n"/>
      <c r="I27" s="874" t="n"/>
      <c r="J27" s="874" t="n"/>
      <c r="K27" s="874" t="n"/>
      <c r="L27" s="874" t="n"/>
      <c r="M27" s="874" t="n"/>
      <c r="N27" s="26" t="n"/>
      <c r="O27" s="874" t="n"/>
      <c r="P27" s="874" t="n"/>
      <c r="Q27" s="874" t="n"/>
      <c r="R27" s="876" t="n"/>
      <c r="S27" s="876" t="n"/>
      <c r="T27" s="874" t="n"/>
      <c r="U27" s="874" t="n"/>
      <c r="V27" s="874" t="n"/>
      <c r="W27" s="887">
        <f>0.25/3</f>
        <v/>
      </c>
      <c r="X27" s="874" t="n"/>
      <c r="Y27" s="874" t="n"/>
      <c r="Z27" s="874" t="n"/>
      <c r="AA27" s="874" t="n"/>
      <c r="AB27" s="874" t="n"/>
      <c r="AC27" s="874" t="n"/>
      <c r="AD27" s="874" t="n"/>
      <c r="AE27" s="876" t="n"/>
      <c r="AF27" s="876" t="n"/>
      <c r="AG27" s="876" t="n"/>
      <c r="AH27" s="876" t="n"/>
      <c r="AI27" s="876" t="n"/>
      <c r="AJ27" s="25" t="n"/>
      <c r="AK27" s="876" t="n"/>
      <c r="AL27" s="874" t="n"/>
      <c r="AM27" s="876" t="n"/>
      <c r="AN27" s="874" t="n"/>
      <c r="AO27" s="876" t="n"/>
      <c r="AP27" s="874" t="n"/>
      <c r="AQ27" s="874" t="n"/>
      <c r="AR27" s="883" t="n"/>
      <c r="AS27" s="883" t="n"/>
      <c r="AT27" s="883" t="n"/>
    </row>
    <row r="28" customFormat="1" s="872">
      <c r="A28" s="180" t="n"/>
      <c r="B28" s="58" t="n">
        <v>19</v>
      </c>
      <c r="C28" s="55">
        <f>E28*D$5</f>
        <v/>
      </c>
      <c r="D28" s="24" t="inlineStr">
        <is>
          <t>Vera Marlene Burroughs</t>
        </is>
      </c>
      <c r="E28" s="55">
        <f>SUM(G28:HT28)</f>
        <v/>
      </c>
      <c r="F28" s="873" t="n"/>
      <c r="G28" s="874" t="n"/>
      <c r="H28" s="874" t="n"/>
      <c r="I28" s="874" t="n"/>
      <c r="J28" s="874" t="n"/>
      <c r="K28" s="874" t="n"/>
      <c r="L28" s="874" t="n"/>
      <c r="M28" s="874" t="n"/>
      <c r="N28" s="25" t="n"/>
      <c r="O28" s="874" t="n"/>
      <c r="P28" s="874" t="n"/>
      <c r="Q28" s="874" t="n"/>
      <c r="R28" s="876" t="n"/>
      <c r="S28" s="876" t="n"/>
      <c r="T28" s="874" t="n"/>
      <c r="U28" s="874" t="n"/>
      <c r="V28" s="874" t="n"/>
      <c r="W28" s="887">
        <f>0.25/3</f>
        <v/>
      </c>
      <c r="X28" s="874" t="n"/>
      <c r="Y28" s="874" t="n"/>
      <c r="Z28" s="874" t="n"/>
      <c r="AA28" s="874" t="n"/>
      <c r="AB28" s="874" t="n"/>
      <c r="AC28" s="874" t="n"/>
      <c r="AD28" s="874" t="n"/>
      <c r="AE28" s="876" t="n"/>
      <c r="AF28" s="876" t="n"/>
      <c r="AG28" s="876" t="n"/>
      <c r="AH28" s="876" t="n"/>
      <c r="AI28" s="876" t="n"/>
      <c r="AJ28" s="25" t="n"/>
      <c r="AK28" s="876" t="n"/>
      <c r="AL28" s="874" t="n"/>
      <c r="AM28" s="876" t="n"/>
      <c r="AN28" s="874" t="n"/>
      <c r="AO28" s="876" t="n"/>
      <c r="AP28" s="874" t="n"/>
      <c r="AQ28" s="874" t="n"/>
      <c r="AR28" s="883" t="n"/>
      <c r="AS28" s="883" t="n"/>
      <c r="AT28" s="883" t="n"/>
    </row>
    <row r="29" customFormat="1" s="872">
      <c r="A29" s="180" t="inlineStr">
        <is>
          <t>Open</t>
        </is>
      </c>
      <c r="B29" s="58" t="n"/>
      <c r="C29" s="100">
        <f>E29*D$5</f>
        <v/>
      </c>
      <c r="D29" s="24" t="inlineStr">
        <is>
          <t>Candace Darlene Marsden</t>
        </is>
      </c>
      <c r="E29" s="100">
        <f>SUM(G29:HT29)</f>
        <v/>
      </c>
      <c r="F29" s="873" t="n"/>
      <c r="G29" s="874" t="n"/>
      <c r="H29" s="874" t="n"/>
      <c r="I29" s="874" t="n"/>
      <c r="J29" s="874" t="n"/>
      <c r="K29" s="874" t="n"/>
      <c r="L29" s="874" t="n"/>
      <c r="M29" s="874" t="n"/>
      <c r="N29" s="25" t="n"/>
      <c r="O29" s="874" t="n"/>
      <c r="P29" s="874" t="n"/>
      <c r="Q29" s="874" t="n"/>
      <c r="R29" s="876" t="n"/>
      <c r="S29" s="876" t="n"/>
      <c r="T29" s="874" t="n"/>
      <c r="U29" s="874" t="n"/>
      <c r="V29" s="874" t="n"/>
      <c r="W29" s="887">
        <f>0.25/3</f>
        <v/>
      </c>
      <c r="X29" s="874" t="n"/>
      <c r="Y29" s="874" t="n"/>
      <c r="Z29" s="874" t="n"/>
      <c r="AA29" s="874" t="n"/>
      <c r="AB29" s="874" t="n"/>
      <c r="AC29" s="874" t="n"/>
      <c r="AD29" s="874" t="n"/>
      <c r="AE29" s="876" t="n"/>
      <c r="AF29" s="876" t="n"/>
      <c r="AG29" s="876" t="n"/>
      <c r="AH29" s="876" t="n"/>
      <c r="AI29" s="876" t="n"/>
      <c r="AJ29" s="25" t="n"/>
      <c r="AK29" s="876" t="n"/>
      <c r="AL29" s="874" t="n"/>
      <c r="AM29" s="876" t="n"/>
      <c r="AN29" s="874" t="n"/>
      <c r="AO29" s="876" t="n"/>
      <c r="AP29" s="874" t="n"/>
      <c r="AQ29" s="874" t="n"/>
      <c r="AR29" s="883" t="n"/>
      <c r="AS29" s="883" t="n"/>
      <c r="AT29" s="883" t="n"/>
    </row>
    <row r="30" customFormat="1" s="872">
      <c r="A30" s="180" t="n"/>
      <c r="B30" s="58" t="n"/>
      <c r="C30" s="55">
        <f>E30*D$5</f>
        <v/>
      </c>
      <c r="D30" s="145" t="inlineStr">
        <is>
          <t>Mary Jane Goin</t>
        </is>
      </c>
      <c r="E30" s="55">
        <f>SUM(G30:HT30)</f>
        <v/>
      </c>
      <c r="F30" s="873" t="n"/>
      <c r="G30" s="874" t="n"/>
      <c r="H30" s="874" t="n"/>
      <c r="I30" s="874" t="n"/>
      <c r="J30" s="874" t="n"/>
      <c r="K30" s="874" t="n"/>
      <c r="L30" s="874" t="n"/>
      <c r="M30" s="874" t="n"/>
      <c r="N30" s="172" t="n"/>
      <c r="O30" s="874" t="n"/>
      <c r="P30" s="874" t="n"/>
      <c r="Q30" s="874" t="n"/>
      <c r="R30" s="876" t="n"/>
      <c r="S30" s="876" t="n"/>
      <c r="T30" s="874" t="n"/>
      <c r="U30" s="874" t="n"/>
      <c r="V30" s="874" t="n"/>
      <c r="W30" s="874" t="n"/>
      <c r="X30" s="887">
        <f>0.25/2</f>
        <v/>
      </c>
      <c r="Y30" s="887">
        <f>0.25/8</f>
        <v/>
      </c>
      <c r="Z30" s="887">
        <f>0.25/8</f>
        <v/>
      </c>
      <c r="AA30" s="887">
        <f>0.25/8</f>
        <v/>
      </c>
      <c r="AB30" s="887">
        <f>0.25/8</f>
        <v/>
      </c>
      <c r="AC30" s="874" t="n">
        <v>-0.25</v>
      </c>
      <c r="AD30" s="874" t="n"/>
      <c r="AE30" s="876" t="n"/>
      <c r="AF30" s="876" t="n"/>
      <c r="AG30" s="876" t="n"/>
      <c r="AH30" s="876" t="n"/>
      <c r="AI30" s="876" t="n"/>
      <c r="AJ30" s="173" t="n"/>
      <c r="AK30" s="876" t="n"/>
      <c r="AL30" s="874" t="n"/>
      <c r="AM30" s="876" t="n"/>
      <c r="AN30" s="874" t="n"/>
      <c r="AO30" s="876" t="n"/>
      <c r="AP30" s="874" t="n"/>
      <c r="AQ30" s="874" t="n"/>
      <c r="AR30" s="883" t="n"/>
      <c r="AS30" s="883" t="n"/>
      <c r="AT30" s="883" t="n"/>
    </row>
    <row r="31" customFormat="1" s="872">
      <c r="A31" s="180" t="n"/>
      <c r="B31" s="58" t="n"/>
      <c r="C31" s="100">
        <f>E31*D$5</f>
        <v/>
      </c>
      <c r="D31" s="145" t="inlineStr">
        <is>
          <t>Dale E. Goin</t>
        </is>
      </c>
      <c r="E31" s="100">
        <f>SUM(G31:HT31)</f>
        <v/>
      </c>
      <c r="F31" s="873" t="n"/>
      <c r="G31" s="874" t="n"/>
      <c r="H31" s="874" t="n"/>
      <c r="I31" s="874" t="n"/>
      <c r="J31" s="874" t="n"/>
      <c r="K31" s="874" t="n"/>
      <c r="L31" s="874" t="n"/>
      <c r="M31" s="874" t="n"/>
      <c r="N31" s="172" t="n"/>
      <c r="O31" s="874" t="n"/>
      <c r="P31" s="874" t="n"/>
      <c r="Q31" s="874" t="n"/>
      <c r="R31" s="876" t="n"/>
      <c r="S31" s="876" t="n"/>
      <c r="T31" s="874" t="n"/>
      <c r="U31" s="874" t="n"/>
      <c r="V31" s="874" t="n"/>
      <c r="W31" s="874" t="n"/>
      <c r="X31" s="887">
        <f>0.25/8</f>
        <v/>
      </c>
      <c r="Y31" s="887">
        <f>-0.25/8</f>
        <v/>
      </c>
      <c r="Z31" s="874" t="n"/>
      <c r="AA31" s="874" t="n"/>
      <c r="AB31" s="874" t="n"/>
      <c r="AC31" s="874" t="n"/>
      <c r="AD31" s="874" t="n"/>
      <c r="AE31" s="876" t="n"/>
      <c r="AF31" s="876" t="n"/>
      <c r="AG31" s="876" t="n"/>
      <c r="AH31" s="876" t="n"/>
      <c r="AI31" s="876" t="n"/>
      <c r="AJ31" s="173" t="n"/>
      <c r="AK31" s="876" t="n"/>
      <c r="AL31" s="874" t="n"/>
      <c r="AM31" s="876" t="n"/>
      <c r="AN31" s="874" t="n"/>
      <c r="AO31" s="876" t="n"/>
      <c r="AP31" s="874" t="n"/>
      <c r="AQ31" s="874" t="n"/>
      <c r="AR31" s="883" t="n"/>
      <c r="AS31" s="883" t="n"/>
      <c r="AT31" s="883" t="n"/>
    </row>
    <row r="32" customFormat="1" s="872">
      <c r="A32" s="180" t="n"/>
      <c r="B32" s="58" t="n"/>
      <c r="C32" s="100">
        <f>E32*D$5</f>
        <v/>
      </c>
      <c r="D32" s="145" t="inlineStr">
        <is>
          <t>Daniel J. Goin</t>
        </is>
      </c>
      <c r="E32" s="100">
        <f>SUM(G32:HT32)</f>
        <v/>
      </c>
      <c r="F32" s="873" t="n"/>
      <c r="G32" s="874" t="n"/>
      <c r="H32" s="874" t="n"/>
      <c r="I32" s="874" t="n"/>
      <c r="J32" s="874" t="n"/>
      <c r="K32" s="874" t="n"/>
      <c r="L32" s="874" t="n"/>
      <c r="M32" s="874" t="n"/>
      <c r="N32" s="172" t="n"/>
      <c r="O32" s="874" t="n"/>
      <c r="P32" s="874" t="n"/>
      <c r="Q32" s="874" t="n"/>
      <c r="R32" s="876" t="n"/>
      <c r="S32" s="876" t="n"/>
      <c r="T32" s="874" t="n"/>
      <c r="U32" s="874" t="n"/>
      <c r="V32" s="874" t="n"/>
      <c r="W32" s="874" t="n"/>
      <c r="X32" s="887">
        <f>0.25/8</f>
        <v/>
      </c>
      <c r="Y32" s="874" t="n"/>
      <c r="Z32" s="887">
        <f>-0.25/8</f>
        <v/>
      </c>
      <c r="AA32" s="874" t="n"/>
      <c r="AB32" s="874" t="n"/>
      <c r="AC32" s="874" t="n"/>
      <c r="AD32" s="874" t="n"/>
      <c r="AE32" s="876" t="n"/>
      <c r="AF32" s="876" t="n"/>
      <c r="AG32" s="876" t="n"/>
      <c r="AH32" s="876" t="n"/>
      <c r="AI32" s="876" t="n"/>
      <c r="AJ32" s="173" t="n"/>
      <c r="AK32" s="876" t="n"/>
      <c r="AL32" s="874" t="n"/>
      <c r="AM32" s="876" t="n"/>
      <c r="AN32" s="874" t="n"/>
      <c r="AO32" s="876" t="n"/>
      <c r="AP32" s="874" t="n"/>
      <c r="AQ32" s="874" t="n"/>
      <c r="AR32" s="883" t="n"/>
      <c r="AS32" s="883" t="n"/>
      <c r="AT32" s="883" t="n"/>
    </row>
    <row r="33" customFormat="1" s="872">
      <c r="A33" s="180" t="n"/>
      <c r="B33" s="58" t="n"/>
      <c r="C33" s="55">
        <f>E33*D$5</f>
        <v/>
      </c>
      <c r="D33" s="145" t="inlineStr">
        <is>
          <t>David Wayne Goin</t>
        </is>
      </c>
      <c r="E33" s="55">
        <f>SUM(G33:HT33)</f>
        <v/>
      </c>
      <c r="F33" s="873" t="n"/>
      <c r="G33" s="874" t="n"/>
      <c r="H33" s="874" t="n"/>
      <c r="I33" s="874" t="n"/>
      <c r="J33" s="874" t="n"/>
      <c r="K33" s="874" t="n"/>
      <c r="L33" s="874" t="n"/>
      <c r="M33" s="874" t="n"/>
      <c r="N33" s="874" t="n"/>
      <c r="O33" s="874" t="n"/>
      <c r="P33" s="874" t="n"/>
      <c r="Q33" s="874" t="n"/>
      <c r="R33" s="876" t="n"/>
      <c r="S33" s="876" t="n"/>
      <c r="T33" s="874" t="n"/>
      <c r="U33" s="874" t="n"/>
      <c r="V33" s="874" t="n"/>
      <c r="W33" s="874" t="n"/>
      <c r="X33" s="887">
        <f>0.25/8</f>
        <v/>
      </c>
      <c r="Y33" s="874" t="n"/>
      <c r="Z33" s="874" t="n"/>
      <c r="AA33" s="887">
        <f>-0.25/8</f>
        <v/>
      </c>
      <c r="AB33" s="874" t="n"/>
      <c r="AC33" s="874" t="n"/>
      <c r="AD33" s="874" t="n"/>
      <c r="AE33" s="876" t="n"/>
      <c r="AF33" s="876" t="n"/>
      <c r="AG33" s="876" t="n"/>
      <c r="AH33" s="876" t="n"/>
      <c r="AI33" s="876" t="n"/>
      <c r="AJ33" s="876" t="n"/>
      <c r="AK33" s="876" t="n"/>
      <c r="AL33" s="874" t="n"/>
      <c r="AM33" s="876" t="n"/>
      <c r="AN33" s="874" t="n"/>
      <c r="AO33" s="876" t="n"/>
      <c r="AP33" s="874" t="n"/>
      <c r="AQ33" s="874" t="n"/>
      <c r="AR33" s="883" t="n"/>
      <c r="AS33" s="883" t="n"/>
      <c r="AT33" s="883" t="n"/>
    </row>
    <row r="34" customFormat="1" s="872">
      <c r="A34" s="180" t="n"/>
      <c r="B34" s="58" t="n"/>
      <c r="C34" s="55">
        <f>E34*D$5</f>
        <v/>
      </c>
      <c r="D34" s="145" t="inlineStr">
        <is>
          <t>Richard C. Goin</t>
        </is>
      </c>
      <c r="E34" s="55">
        <f>SUM(G34:HT34)</f>
        <v/>
      </c>
      <c r="F34" s="873" t="n"/>
      <c r="G34" s="874" t="n"/>
      <c r="H34" s="874" t="n"/>
      <c r="I34" s="874" t="n"/>
      <c r="J34" s="874" t="n"/>
      <c r="K34" s="874" t="n"/>
      <c r="L34" s="874" t="n"/>
      <c r="M34" s="874" t="n"/>
      <c r="N34" s="874" t="n"/>
      <c r="O34" s="874" t="n"/>
      <c r="P34" s="874" t="n"/>
      <c r="Q34" s="874" t="n"/>
      <c r="R34" s="876" t="n"/>
      <c r="S34" s="876" t="n"/>
      <c r="T34" s="874" t="n"/>
      <c r="U34" s="874" t="n"/>
      <c r="V34" s="874" t="n"/>
      <c r="W34" s="874" t="n"/>
      <c r="X34" s="887">
        <f>0.25/8</f>
        <v/>
      </c>
      <c r="Y34" s="874" t="n"/>
      <c r="Z34" s="874" t="n"/>
      <c r="AA34" s="874" t="n"/>
      <c r="AB34" s="887">
        <f>-0.25/8</f>
        <v/>
      </c>
      <c r="AC34" s="874" t="n"/>
      <c r="AD34" s="874" t="n"/>
      <c r="AE34" s="874" t="inlineStr">
        <is>
          <t> </t>
        </is>
      </c>
      <c r="AF34" s="876" t="n"/>
      <c r="AG34" s="876" t="n"/>
      <c r="AH34" s="876" t="n"/>
      <c r="AI34" s="876" t="n"/>
      <c r="AJ34" s="876" t="n"/>
      <c r="AK34" s="876" t="n"/>
      <c r="AL34" s="874" t="n"/>
      <c r="AM34" s="876" t="n"/>
      <c r="AN34" s="874" t="n"/>
      <c r="AO34" s="876" t="n"/>
      <c r="AP34" s="874" t="n"/>
      <c r="AQ34" s="874" t="n"/>
      <c r="AR34" s="883" t="n"/>
      <c r="AS34" s="883" t="n"/>
      <c r="AT34" s="883" t="n"/>
    </row>
    <row r="35" customFormat="1" s="872">
      <c r="A35" s="180" t="n"/>
      <c r="B35" s="58" t="n"/>
      <c r="C35" s="55">
        <f>E35*D$5</f>
        <v/>
      </c>
      <c r="D35" s="145" t="inlineStr">
        <is>
          <t>Arrowhead Resources, Inc.</t>
        </is>
      </c>
      <c r="E35" s="55">
        <f>SUM(G35:HT35)</f>
        <v/>
      </c>
      <c r="F35" s="873" t="n"/>
      <c r="G35" s="874" t="n"/>
      <c r="H35" s="874" t="n"/>
      <c r="I35" s="874" t="n"/>
      <c r="J35" s="874" t="n"/>
      <c r="K35" s="874" t="n"/>
      <c r="L35" s="874" t="n"/>
      <c r="M35" s="874" t="n"/>
      <c r="N35" s="874" t="n"/>
      <c r="O35" s="874" t="n"/>
      <c r="P35" s="874" t="n"/>
      <c r="Q35" s="874" t="n"/>
      <c r="R35" s="876" t="n"/>
      <c r="S35" s="876" t="n"/>
      <c r="T35" s="874" t="n"/>
      <c r="U35" s="874" t="n"/>
      <c r="V35" s="874" t="n"/>
      <c r="W35" s="874" t="n"/>
      <c r="X35" s="887" t="inlineStr">
        <is>
          <t> </t>
        </is>
      </c>
      <c r="Y35" s="874" t="n"/>
      <c r="Z35" s="874" t="n"/>
      <c r="AA35" s="874" t="n"/>
      <c r="AB35" s="874" t="n"/>
      <c r="AC35" s="874" t="n">
        <v>0.25</v>
      </c>
      <c r="AD35" s="874" t="n">
        <v>-0.25</v>
      </c>
      <c r="AE35" s="874" t="inlineStr">
        <is>
          <t> </t>
        </is>
      </c>
      <c r="AF35" s="876" t="n"/>
      <c r="AG35" s="876" t="n"/>
      <c r="AH35" s="876" t="n"/>
      <c r="AI35" s="876" t="n"/>
      <c r="AJ35" s="876" t="n"/>
      <c r="AK35" s="876" t="n"/>
      <c r="AL35" s="874" t="n"/>
      <c r="AM35" s="874" t="inlineStr">
        <is>
          <t> </t>
        </is>
      </c>
      <c r="AN35" s="874" t="n"/>
      <c r="AO35" s="876" t="n"/>
      <c r="AP35" s="874" t="n"/>
      <c r="AQ35" s="874" t="n"/>
      <c r="AR35" s="883" t="n"/>
      <c r="AS35" s="883" t="n"/>
      <c r="AT35" s="883" t="n"/>
    </row>
    <row r="36" customFormat="1" s="872">
      <c r="A36" s="180" t="n"/>
      <c r="B36" s="58" t="n"/>
      <c r="C36" s="55">
        <f>E36*D$5</f>
        <v/>
      </c>
      <c r="D36" s="145" t="inlineStr">
        <is>
          <t>Cordillera Energy Partners III, LLC</t>
        </is>
      </c>
      <c r="E36" s="55">
        <f>SUM(G36:HT36)</f>
        <v/>
      </c>
      <c r="F36" s="873" t="n"/>
      <c r="G36" s="874" t="n"/>
      <c r="H36" s="874" t="n"/>
      <c r="I36" s="874" t="n"/>
      <c r="J36" s="874" t="n"/>
      <c r="K36" s="874" t="n"/>
      <c r="L36" s="874" t="n"/>
      <c r="M36" s="874" t="n"/>
      <c r="N36" s="874" t="n"/>
      <c r="O36" s="874" t="n"/>
      <c r="P36" s="874" t="n"/>
      <c r="Q36" s="874" t="n"/>
      <c r="R36" s="876" t="n"/>
      <c r="S36" s="876" t="n"/>
      <c r="T36" s="874" t="n"/>
      <c r="U36" s="874" t="n"/>
      <c r="V36" s="874" t="n"/>
      <c r="W36" s="874" t="n"/>
      <c r="X36" s="874" t="n"/>
      <c r="Y36" s="874" t="n"/>
      <c r="Z36" s="874" t="n"/>
      <c r="AA36" s="874" t="n"/>
      <c r="AB36" s="874" t="n"/>
      <c r="AC36" s="874" t="n"/>
      <c r="AD36" s="874" t="n">
        <v>0.25</v>
      </c>
      <c r="AE36" s="874" t="n">
        <v>-0.25</v>
      </c>
      <c r="AF36" s="876" t="n"/>
      <c r="AG36" s="877" t="n"/>
      <c r="AH36" s="876" t="n"/>
      <c r="AI36" s="876" t="n"/>
      <c r="AJ36" s="876" t="n"/>
      <c r="AK36" s="876" t="n"/>
      <c r="AL36" s="874" t="n"/>
      <c r="AM36" s="876" t="n"/>
      <c r="AN36" s="874" t="n"/>
      <c r="AO36" s="877" t="inlineStr">
        <is>
          <t> </t>
        </is>
      </c>
      <c r="AP36" s="874" t="n"/>
      <c r="AQ36" s="874" t="n"/>
      <c r="AR36" s="883" t="n"/>
      <c r="AS36" s="883" t="n"/>
      <c r="AT36" s="883" t="n"/>
    </row>
    <row r="37" customFormat="1" s="872">
      <c r="A37" s="180" t="n"/>
      <c r="B37" s="58" t="n"/>
      <c r="C37" s="100">
        <f>E37*D$5</f>
        <v/>
      </c>
      <c r="D37" s="145" t="inlineStr">
        <is>
          <t>Apache Corporation</t>
        </is>
      </c>
      <c r="E37" s="100">
        <f>SUM(G37:HY37)</f>
        <v/>
      </c>
      <c r="F37" s="873" t="n"/>
      <c r="G37" s="874" t="n"/>
      <c r="H37" s="874" t="n"/>
      <c r="I37" s="875" t="n"/>
      <c r="J37" s="874" t="n"/>
      <c r="K37" s="875" t="n"/>
      <c r="L37" s="875" t="n"/>
      <c r="M37" s="876" t="n"/>
      <c r="N37" s="876" t="n"/>
      <c r="O37" s="876" t="n"/>
      <c r="P37" s="876" t="n"/>
      <c r="Q37" s="876" t="n"/>
      <c r="R37" s="876" t="n"/>
      <c r="S37" s="876" t="n"/>
      <c r="T37" s="876" t="n"/>
      <c r="U37" s="876" t="n"/>
      <c r="V37" s="876" t="n"/>
      <c r="W37" s="876" t="n"/>
      <c r="X37" s="876" t="n"/>
      <c r="Y37" s="876" t="n"/>
      <c r="Z37" s="874" t="inlineStr">
        <is>
          <t> </t>
        </is>
      </c>
      <c r="AA37" s="876" t="n"/>
      <c r="AB37" s="876" t="n"/>
      <c r="AC37" s="876" t="n"/>
      <c r="AD37" s="876" t="n"/>
      <c r="AE37" s="874" t="n">
        <v>0.25</v>
      </c>
      <c r="AF37" s="876" t="n"/>
      <c r="AG37" s="877" t="n"/>
      <c r="AH37" s="877" t="n"/>
      <c r="AI37" s="877" t="n"/>
      <c r="AJ37" s="876" t="n"/>
      <c r="AK37" s="876" t="n"/>
      <c r="AL37" s="876" t="n"/>
      <c r="AM37" s="874" t="n">
        <v>-0.25</v>
      </c>
      <c r="AN37" s="876" t="n"/>
      <c r="AO37" s="876" t="n"/>
      <c r="AP37" s="876" t="n"/>
      <c r="AQ37" s="876" t="n"/>
      <c r="AR37" s="878" t="n"/>
      <c r="AS37" s="878" t="n"/>
      <c r="AT37" s="878" t="inlineStr">
        <is>
          <t> </t>
        </is>
      </c>
      <c r="AU37" s="878" t="inlineStr">
        <is>
          <t> </t>
        </is>
      </c>
      <c r="AV37" s="878" t="n"/>
      <c r="AW37" s="878" t="n"/>
      <c r="AX37" s="878" t="n"/>
      <c r="AY37" s="878" t="n"/>
      <c r="AZ37" s="878" t="n"/>
      <c r="BA37" s="878" t="n"/>
      <c r="BB37" s="878" t="n"/>
      <c r="BC37" s="878" t="n"/>
      <c r="BD37" s="878" t="n"/>
      <c r="BE37" s="878" t="n"/>
      <c r="BF37" s="878" t="n"/>
      <c r="BG37" s="878" t="n"/>
      <c r="BH37" s="878" t="n"/>
      <c r="BI37" s="878" t="n"/>
      <c r="BJ37" s="878" t="n"/>
      <c r="BK37" s="878" t="n"/>
      <c r="BL37" s="878" t="n"/>
      <c r="BM37" s="878" t="n"/>
      <c r="BN37" s="878" t="n"/>
      <c r="BO37" s="878" t="n"/>
      <c r="BP37" s="878" t="n"/>
      <c r="BQ37" s="878" t="n"/>
      <c r="BR37" s="878" t="n"/>
      <c r="BS37" s="878" t="n"/>
      <c r="BT37" s="878" t="n"/>
      <c r="BU37" s="878" t="n"/>
      <c r="BV37" s="878" t="n"/>
      <c r="BW37" s="878" t="n"/>
      <c r="BX37" s="878" t="n"/>
      <c r="BY37" s="878" t="n"/>
      <c r="BZ37" s="878" t="n"/>
      <c r="CA37" s="878" t="n"/>
      <c r="CB37" s="878" t="n"/>
      <c r="CC37" s="878" t="n"/>
      <c r="CD37" s="878" t="n"/>
      <c r="CE37" s="878" t="n"/>
      <c r="CF37" s="878" t="n"/>
      <c r="CG37" s="878" t="n"/>
      <c r="CH37" s="878" t="n"/>
      <c r="CI37" s="878" t="n"/>
      <c r="CJ37" s="878" t="n"/>
      <c r="CK37" s="878" t="n"/>
      <c r="CL37" s="878" t="n"/>
      <c r="CM37" s="878" t="n"/>
      <c r="CN37" s="878" t="n"/>
      <c r="CO37" s="878" t="n"/>
      <c r="CP37" s="878" t="n"/>
      <c r="CQ37" s="878" t="n"/>
      <c r="CR37" s="878" t="n"/>
      <c r="CS37" s="878" t="n"/>
      <c r="CT37" s="878" t="n"/>
      <c r="CU37" s="878" t="n"/>
      <c r="CV37" s="878" t="n"/>
      <c r="CW37" s="878" t="n"/>
      <c r="CX37" s="878" t="n"/>
      <c r="CY37" s="878" t="n"/>
      <c r="CZ37" s="878" t="n"/>
      <c r="DA37" s="878" t="n"/>
      <c r="DB37" s="878" t="n"/>
      <c r="DC37" s="878" t="n"/>
      <c r="DD37" s="878" t="n"/>
      <c r="DE37" s="878" t="n"/>
      <c r="DF37" s="878" t="n"/>
      <c r="DG37" s="878" t="n"/>
      <c r="DH37" s="878" t="n"/>
      <c r="DI37" s="878" t="n"/>
      <c r="DJ37" s="878" t="n"/>
      <c r="DK37" s="878" t="n"/>
      <c r="DL37" s="878" t="n"/>
      <c r="DM37" s="878" t="n"/>
      <c r="DN37" s="878" t="n"/>
      <c r="DO37" s="878" t="n"/>
      <c r="DP37" s="878" t="n"/>
      <c r="DQ37" s="878" t="n"/>
      <c r="DR37" s="878" t="n"/>
      <c r="DS37" s="878" t="n"/>
      <c r="DT37" s="878" t="n"/>
      <c r="DU37" s="878" t="n"/>
      <c r="DV37" s="878" t="n"/>
      <c r="DW37" s="878" t="n"/>
      <c r="DX37" s="878" t="n"/>
      <c r="DY37" s="878" t="n"/>
      <c r="DZ37" s="878" t="n"/>
      <c r="EA37" s="878" t="n"/>
      <c r="EB37" s="878" t="n"/>
      <c r="EC37" s="878" t="n"/>
      <c r="ED37" s="878" t="n"/>
      <c r="EE37" s="878" t="n"/>
      <c r="EF37" s="878" t="n"/>
      <c r="EG37" s="878" t="n"/>
      <c r="EH37" s="878" t="n"/>
      <c r="EI37" s="878" t="n"/>
      <c r="EJ37" s="878" t="n"/>
      <c r="EK37" s="878" t="n"/>
      <c r="EL37" s="878" t="n"/>
      <c r="EM37" s="878" t="n"/>
      <c r="EN37" s="878" t="n"/>
      <c r="EO37" s="878" t="n"/>
      <c r="EP37" s="878" t="n"/>
      <c r="EQ37" s="878" t="n"/>
      <c r="ER37" s="878" t="n"/>
      <c r="ES37" s="878" t="n"/>
      <c r="ET37" s="878" t="n"/>
      <c r="EU37" s="878" t="n"/>
      <c r="EV37" s="878" t="n"/>
      <c r="EW37" s="878" t="n"/>
      <c r="EX37" s="878" t="n"/>
      <c r="EY37" s="878" t="n"/>
      <c r="EZ37" s="878" t="n"/>
      <c r="FA37" s="878" t="n"/>
      <c r="FB37" s="878" t="n"/>
      <c r="FC37" s="878" t="n"/>
      <c r="FD37" s="878" t="n"/>
      <c r="FE37" s="878" t="n"/>
      <c r="FF37" s="878" t="n"/>
      <c r="FG37" s="878" t="n"/>
      <c r="FH37" s="878" t="n"/>
      <c r="FI37" s="878" t="n"/>
      <c r="FJ37" s="878" t="n"/>
      <c r="FK37" s="878" t="n"/>
      <c r="FL37" s="878" t="n"/>
      <c r="FM37" s="878" t="n"/>
      <c r="FN37" s="878" t="n"/>
      <c r="FO37" s="878" t="n"/>
      <c r="FP37" s="878" t="n"/>
      <c r="FQ37" s="878" t="n"/>
      <c r="FR37" s="878" t="n"/>
      <c r="FS37" s="878" t="n"/>
      <c r="FT37" s="878" t="n"/>
      <c r="FU37" s="878" t="n"/>
      <c r="FV37" s="878" t="n"/>
      <c r="FW37" s="878" t="n"/>
      <c r="FX37" s="878" t="n"/>
      <c r="FY37" s="878" t="n"/>
      <c r="FZ37" s="878" t="n"/>
      <c r="GA37" s="878" t="n"/>
      <c r="GB37" s="878" t="n"/>
      <c r="GC37" s="878" t="n"/>
      <c r="GD37" s="878" t="n"/>
      <c r="GE37" s="878" t="n"/>
      <c r="GF37" s="878" t="n"/>
    </row>
    <row r="38" customFormat="1" s="872">
      <c r="A38" s="180" t="n"/>
      <c r="B38" s="58" t="n">
        <v>16</v>
      </c>
      <c r="C38" s="55">
        <f>E38*D$5</f>
        <v/>
      </c>
      <c r="D38" s="24" t="inlineStr">
        <is>
          <t>Mountain Front Resources, LLC</t>
        </is>
      </c>
      <c r="E38" s="55">
        <f>SUM(G38:HT38)</f>
        <v/>
      </c>
      <c r="F38" s="873" t="n"/>
      <c r="G38" s="874" t="n"/>
      <c r="H38" s="874" t="n"/>
      <c r="I38" s="874" t="n"/>
      <c r="J38" s="874" t="n"/>
      <c r="K38" s="874" t="n"/>
      <c r="L38" s="874" t="n"/>
      <c r="M38" s="874" t="n"/>
      <c r="N38" s="874" t="n"/>
      <c r="O38" s="874" t="n"/>
      <c r="P38" s="874" t="n"/>
      <c r="Q38" s="874" t="n"/>
      <c r="R38" s="876" t="n"/>
      <c r="S38" s="876" t="n"/>
      <c r="T38" s="874" t="n"/>
      <c r="U38" s="874" t="n"/>
      <c r="V38" s="874" t="n"/>
      <c r="W38" s="874" t="n"/>
      <c r="X38" s="874" t="n"/>
      <c r="Y38" s="874" t="n"/>
      <c r="Z38" s="874" t="n"/>
      <c r="AA38" s="874" t="n"/>
      <c r="AB38" s="874" t="n"/>
      <c r="AC38" s="874" t="n"/>
      <c r="AD38" s="874" t="n"/>
      <c r="AE38" s="874" t="inlineStr">
        <is>
          <t> </t>
        </is>
      </c>
      <c r="AF38" s="876" t="n">
        <v>0.125</v>
      </c>
      <c r="AG38" s="877">
        <f>-34/480</f>
        <v/>
      </c>
      <c r="AH38" s="877" t="n"/>
      <c r="AI38" s="876" t="n"/>
      <c r="AJ38" s="876" t="n"/>
      <c r="AK38" s="877" t="n"/>
      <c r="AL38" s="874" t="n"/>
      <c r="AM38" s="874" t="inlineStr">
        <is>
          <t> </t>
        </is>
      </c>
      <c r="AN38" s="874" t="n"/>
      <c r="AO38" s="877">
        <f>-10/480</f>
        <v/>
      </c>
      <c r="AP38" s="874" t="n"/>
      <c r="AQ38" s="874" t="n"/>
      <c r="AR38" s="883" t="n"/>
      <c r="AS38" s="883" t="n"/>
      <c r="AT38" s="883" t="n"/>
    </row>
    <row r="39" customFormat="1" s="872">
      <c r="A39" s="180" t="n"/>
      <c r="B39" s="58" t="n"/>
      <c r="C39" s="55">
        <f>E39*D$5</f>
        <v/>
      </c>
      <c r="D39" s="145" t="inlineStr">
        <is>
          <t>Piedra Minerals, LLC</t>
        </is>
      </c>
      <c r="E39" s="55">
        <f>SUM(G39:HH39)</f>
        <v/>
      </c>
      <c r="F39" s="873" t="n"/>
      <c r="G39" s="874" t="n"/>
      <c r="H39" s="875" t="n"/>
      <c r="I39" s="875" t="n"/>
      <c r="J39" s="875" t="n"/>
      <c r="K39" s="875" t="n"/>
      <c r="L39" s="875" t="n"/>
      <c r="M39" s="876" t="n"/>
      <c r="N39" s="876" t="n"/>
      <c r="O39" s="876" t="n"/>
      <c r="P39" s="876" t="n"/>
      <c r="Q39" s="876" t="n"/>
      <c r="R39" s="876" t="n"/>
      <c r="S39" s="876" t="n"/>
      <c r="T39" s="876" t="n"/>
      <c r="U39" s="876" t="n"/>
      <c r="V39" s="876" t="n"/>
      <c r="W39" s="876" t="n"/>
      <c r="X39" s="876" t="n"/>
      <c r="Y39" s="876" t="n"/>
      <c r="Z39" s="876" t="n"/>
      <c r="AA39" s="876" t="n"/>
      <c r="AB39" s="876" t="n"/>
      <c r="AC39" s="876" t="n"/>
      <c r="AD39" s="876" t="n"/>
      <c r="AE39" s="876" t="n"/>
      <c r="AF39" s="876" t="n"/>
      <c r="AG39" s="877">
        <f>34/480</f>
        <v/>
      </c>
      <c r="AH39" s="877">
        <f>-25/480</f>
        <v/>
      </c>
      <c r="AI39" s="877">
        <f>-4.5/480</f>
        <v/>
      </c>
      <c r="AJ39" s="876" t="n">
        <v>-0.009375</v>
      </c>
      <c r="AK39" s="876" t="n"/>
      <c r="AL39" s="876" t="n"/>
      <c r="AM39" s="876" t="n"/>
      <c r="AN39" s="876" t="n"/>
      <c r="AO39" s="876" t="n"/>
      <c r="AP39" s="876" t="n"/>
      <c r="AQ39" s="876" t="n"/>
      <c r="AR39" s="878" t="n"/>
      <c r="AS39" s="878" t="n"/>
      <c r="AT39" s="878" t="n"/>
      <c r="AU39" s="878" t="n"/>
      <c r="AV39" s="878" t="n"/>
      <c r="AW39" s="878" t="n"/>
      <c r="AX39" s="878" t="n"/>
      <c r="AY39" s="878" t="n"/>
      <c r="AZ39" s="878" t="n"/>
      <c r="BA39" s="878" t="n"/>
      <c r="BB39" s="878" t="n"/>
      <c r="BC39" s="878" t="n"/>
      <c r="BD39" s="878" t="n"/>
      <c r="BE39" s="878" t="n"/>
      <c r="BF39" s="878" t="n"/>
      <c r="BG39" s="878" t="n"/>
      <c r="BH39" s="878" t="n"/>
      <c r="BI39" s="878" t="n"/>
      <c r="BJ39" s="878" t="n"/>
      <c r="BK39" s="878" t="n"/>
      <c r="BL39" s="878" t="n"/>
      <c r="BM39" s="878" t="n"/>
      <c r="BN39" s="878" t="n"/>
      <c r="BO39" s="878" t="n"/>
      <c r="BP39" s="878" t="n"/>
      <c r="BQ39" s="878" t="n"/>
      <c r="BR39" s="878" t="n"/>
      <c r="BS39" s="878" t="n"/>
      <c r="BT39" s="878" t="n"/>
      <c r="BU39" s="878" t="n"/>
      <c r="BV39" s="878" t="n"/>
      <c r="BW39" s="878" t="n"/>
      <c r="BX39" s="878" t="n"/>
      <c r="BY39" s="878" t="n"/>
      <c r="BZ39" s="878" t="n"/>
      <c r="CA39" s="878" t="n"/>
      <c r="CB39" s="878" t="n"/>
      <c r="CC39" s="878" t="n"/>
      <c r="CD39" s="878" t="n"/>
      <c r="CE39" s="878" t="n"/>
      <c r="CF39" s="878" t="n"/>
      <c r="CG39" s="878" t="n"/>
      <c r="CH39" s="878" t="n"/>
      <c r="CI39" s="878" t="n"/>
      <c r="CJ39" s="878" t="n"/>
      <c r="CK39" s="878" t="n"/>
      <c r="CL39" s="878" t="n"/>
      <c r="CM39" s="878" t="n"/>
      <c r="CN39" s="878" t="n"/>
      <c r="CO39" s="878" t="n"/>
      <c r="CP39" s="878" t="n"/>
      <c r="CQ39" s="878" t="n"/>
      <c r="CR39" s="878" t="n"/>
      <c r="CS39" s="878" t="n"/>
      <c r="CT39" s="878" t="n"/>
      <c r="CU39" s="878" t="n"/>
      <c r="CV39" s="878" t="n"/>
      <c r="CW39" s="878" t="n"/>
      <c r="CX39" s="878" t="n"/>
      <c r="CY39" s="878" t="n"/>
      <c r="CZ39" s="878" t="n"/>
      <c r="DA39" s="878" t="n"/>
      <c r="DB39" s="878" t="n"/>
      <c r="DC39" s="878" t="n"/>
      <c r="DD39" s="878" t="n"/>
      <c r="DE39" s="878" t="n"/>
      <c r="DF39" s="878" t="n"/>
      <c r="DG39" s="878" t="n"/>
      <c r="DH39" s="878" t="n"/>
      <c r="DI39" s="878" t="n"/>
      <c r="DJ39" s="878" t="n"/>
      <c r="DK39" s="878" t="n"/>
      <c r="DL39" s="878" t="n"/>
      <c r="DM39" s="878" t="n"/>
      <c r="DN39" s="878" t="n"/>
      <c r="DO39" s="878" t="n"/>
      <c r="DP39" s="878" t="n"/>
      <c r="DQ39" s="878" t="n"/>
      <c r="DR39" s="878" t="n"/>
      <c r="DS39" s="878" t="n"/>
      <c r="DT39" s="878" t="n"/>
      <c r="DU39" s="878" t="n"/>
      <c r="DV39" s="878" t="n"/>
      <c r="DW39" s="878" t="n"/>
      <c r="DX39" s="878" t="n"/>
      <c r="DY39" s="878" t="n"/>
      <c r="DZ39" s="878" t="n"/>
      <c r="EA39" s="878" t="n"/>
      <c r="EB39" s="878" t="n"/>
      <c r="EC39" s="878" t="n"/>
      <c r="ED39" s="878" t="n"/>
      <c r="EE39" s="878" t="n"/>
      <c r="EF39" s="878" t="n"/>
      <c r="EG39" s="878" t="n"/>
      <c r="EH39" s="878" t="n"/>
      <c r="EI39" s="878" t="n"/>
      <c r="EJ39" s="878" t="n"/>
      <c r="EK39" s="878" t="n"/>
      <c r="EL39" s="878" t="n"/>
      <c r="EM39" s="878" t="n"/>
      <c r="EN39" s="878" t="n"/>
      <c r="EO39" s="878" t="n"/>
      <c r="EP39" s="878" t="n"/>
      <c r="EQ39" s="878" t="n"/>
      <c r="ER39" s="878" t="n"/>
      <c r="ES39" s="878" t="n"/>
      <c r="ET39" s="878" t="n"/>
      <c r="EU39" s="878" t="n"/>
      <c r="EV39" s="878" t="n"/>
      <c r="EW39" s="878" t="n"/>
      <c r="EX39" s="878" t="n"/>
      <c r="EY39" s="878" t="n"/>
      <c r="EZ39" s="878" t="n"/>
      <c r="FA39" s="878" t="n"/>
      <c r="FB39" s="878" t="n"/>
      <c r="FC39" s="878" t="n"/>
      <c r="FD39" s="878" t="n"/>
      <c r="FE39" s="878" t="n"/>
      <c r="FF39" s="878" t="n"/>
      <c r="FG39" s="878" t="n"/>
      <c r="FH39" s="878" t="n"/>
      <c r="FI39" s="878" t="n"/>
      <c r="FJ39" s="878" t="n"/>
      <c r="FK39" s="878" t="n"/>
      <c r="FL39" s="878" t="n"/>
      <c r="FM39" s="878" t="n"/>
      <c r="FN39" s="878" t="n"/>
      <c r="FO39" s="878" t="n"/>
    </row>
    <row r="40" customFormat="1" s="872">
      <c r="A40" s="180" t="n"/>
      <c r="B40" s="58" t="n"/>
      <c r="C40" s="100">
        <f>E40*D$5</f>
        <v/>
      </c>
      <c r="D40" s="145" t="inlineStr">
        <is>
          <t>EAW Energy Partners Fund II, LP</t>
        </is>
      </c>
      <c r="E40" s="100">
        <f>SUM(G40:HH40)</f>
        <v/>
      </c>
      <c r="F40" s="873" t="n"/>
      <c r="G40" s="874" t="n"/>
      <c r="H40" s="875" t="n"/>
      <c r="I40" s="875" t="n"/>
      <c r="J40" s="875" t="n"/>
      <c r="K40" s="875" t="n"/>
      <c r="L40" s="875" t="n"/>
      <c r="M40" s="876" t="n"/>
      <c r="N40" s="876" t="n"/>
      <c r="O40" s="876" t="n"/>
      <c r="P40" s="876" t="n"/>
      <c r="Q40" s="876" t="n"/>
      <c r="R40" s="876" t="n"/>
      <c r="S40" s="876" t="n"/>
      <c r="T40" s="876" t="n"/>
      <c r="U40" s="876" t="n"/>
      <c r="V40" s="876" t="n"/>
      <c r="W40" s="876" t="n"/>
      <c r="X40" s="876" t="n"/>
      <c r="Y40" s="876" t="n"/>
      <c r="Z40" s="876" t="n"/>
      <c r="AA40" s="876" t="n"/>
      <c r="AB40" s="876" t="n"/>
      <c r="AC40" s="876" t="n"/>
      <c r="AD40" s="876" t="n"/>
      <c r="AE40" s="876" t="n"/>
      <c r="AF40" s="876" t="n"/>
      <c r="AG40" s="876" t="n"/>
      <c r="AH40" s="877">
        <f>25/480</f>
        <v/>
      </c>
      <c r="AI40" s="876" t="n"/>
      <c r="AJ40" s="876" t="n"/>
      <c r="AK40" s="877">
        <f>-25/480</f>
        <v/>
      </c>
      <c r="AL40" s="876" t="n"/>
      <c r="AM40" s="876" t="n"/>
      <c r="AN40" s="876" t="n"/>
      <c r="AO40" s="876" t="n"/>
      <c r="AP40" s="876" t="n"/>
      <c r="AQ40" s="876" t="n"/>
      <c r="AR40" s="878" t="n"/>
      <c r="AS40" s="878" t="n"/>
      <c r="AT40" s="878" t="n"/>
      <c r="AU40" s="878" t="n"/>
      <c r="AV40" s="878" t="n"/>
      <c r="AW40" s="878" t="n"/>
      <c r="AX40" s="878" t="n"/>
      <c r="AY40" s="878" t="n"/>
      <c r="AZ40" s="878" t="n"/>
      <c r="BA40" s="878" t="n"/>
      <c r="BB40" s="878" t="n"/>
      <c r="BC40" s="878" t="n"/>
      <c r="BD40" s="878" t="n"/>
      <c r="BE40" s="878" t="n"/>
      <c r="BF40" s="878" t="n"/>
      <c r="BG40" s="878" t="n"/>
      <c r="BH40" s="878" t="n"/>
      <c r="BI40" s="878" t="n"/>
      <c r="BJ40" s="878" t="n"/>
      <c r="BK40" s="878" t="n"/>
      <c r="BL40" s="878" t="n"/>
      <c r="BM40" s="878" t="n"/>
      <c r="BN40" s="878" t="n"/>
      <c r="BO40" s="878" t="n"/>
      <c r="BP40" s="878" t="n"/>
      <c r="BQ40" s="878" t="n"/>
      <c r="BR40" s="878" t="n"/>
      <c r="BS40" s="878" t="n"/>
      <c r="BT40" s="878" t="n"/>
      <c r="BU40" s="878" t="n"/>
      <c r="BV40" s="878" t="n"/>
      <c r="BW40" s="878" t="n"/>
      <c r="BX40" s="878" t="n"/>
      <c r="BY40" s="878" t="n"/>
      <c r="BZ40" s="878" t="n"/>
      <c r="CA40" s="878" t="n"/>
      <c r="CB40" s="878" t="n"/>
      <c r="CC40" s="878" t="n"/>
      <c r="CD40" s="878" t="n"/>
      <c r="CE40" s="878" t="n"/>
      <c r="CF40" s="878" t="n"/>
      <c r="CG40" s="878" t="n"/>
      <c r="CH40" s="878" t="n"/>
      <c r="CI40" s="878" t="n"/>
      <c r="CJ40" s="878" t="n"/>
      <c r="CK40" s="878" t="n"/>
      <c r="CL40" s="878" t="n"/>
      <c r="CM40" s="878" t="n"/>
      <c r="CN40" s="878" t="n"/>
      <c r="CO40" s="878" t="n"/>
      <c r="CP40" s="878" t="n"/>
      <c r="CQ40" s="878" t="n"/>
      <c r="CR40" s="878" t="n"/>
      <c r="CS40" s="878" t="n"/>
      <c r="CT40" s="878" t="n"/>
      <c r="CU40" s="878" t="n"/>
      <c r="CV40" s="878" t="n"/>
      <c r="CW40" s="878" t="n"/>
      <c r="CX40" s="878" t="n"/>
      <c r="CY40" s="878" t="n"/>
      <c r="CZ40" s="878" t="n"/>
      <c r="DA40" s="878" t="n"/>
      <c r="DB40" s="878" t="n"/>
      <c r="DC40" s="878" t="n"/>
      <c r="DD40" s="878" t="n"/>
      <c r="DE40" s="878" t="n"/>
      <c r="DF40" s="878" t="n"/>
      <c r="DG40" s="878" t="n"/>
      <c r="DH40" s="878" t="n"/>
      <c r="DI40" s="878" t="n"/>
      <c r="DJ40" s="878" t="n"/>
      <c r="DK40" s="878" t="n"/>
      <c r="DL40" s="878" t="n"/>
      <c r="DM40" s="878" t="n"/>
      <c r="DN40" s="878" t="n"/>
      <c r="DO40" s="878" t="n"/>
      <c r="DP40" s="878" t="n"/>
      <c r="DQ40" s="878" t="n"/>
      <c r="DR40" s="878" t="n"/>
      <c r="DS40" s="878" t="n"/>
      <c r="DT40" s="878" t="n"/>
      <c r="DU40" s="878" t="n"/>
      <c r="DV40" s="878" t="n"/>
      <c r="DW40" s="878" t="n"/>
      <c r="DX40" s="878" t="n"/>
      <c r="DY40" s="878" t="n"/>
      <c r="DZ40" s="878" t="n"/>
      <c r="EA40" s="878" t="n"/>
      <c r="EB40" s="878" t="n"/>
      <c r="EC40" s="878" t="n"/>
      <c r="ED40" s="878" t="n"/>
      <c r="EE40" s="878" t="n"/>
      <c r="EF40" s="878" t="n"/>
      <c r="EG40" s="878" t="n"/>
      <c r="EH40" s="878" t="n"/>
      <c r="EI40" s="878" t="n"/>
      <c r="EJ40" s="878" t="n"/>
      <c r="EK40" s="878" t="n"/>
      <c r="EL40" s="878" t="n"/>
      <c r="EM40" s="878" t="n"/>
      <c r="EN40" s="878" t="n"/>
      <c r="EO40" s="878" t="n"/>
      <c r="EP40" s="878" t="n"/>
      <c r="EQ40" s="878" t="n"/>
      <c r="ER40" s="878" t="n"/>
      <c r="ES40" s="878" t="n"/>
      <c r="ET40" s="878" t="n"/>
      <c r="EU40" s="878" t="n"/>
      <c r="EV40" s="878" t="n"/>
      <c r="EW40" s="878" t="n"/>
      <c r="EX40" s="878" t="n"/>
      <c r="EY40" s="878" t="n"/>
      <c r="EZ40" s="878" t="n"/>
      <c r="FA40" s="878" t="n"/>
      <c r="FB40" s="878" t="n"/>
      <c r="FC40" s="878" t="n"/>
      <c r="FD40" s="878" t="n"/>
      <c r="FE40" s="878" t="n"/>
      <c r="FF40" s="878" t="n"/>
      <c r="FG40" s="878" t="n"/>
      <c r="FH40" s="878" t="n"/>
      <c r="FI40" s="878" t="n"/>
      <c r="FJ40" s="878" t="n"/>
      <c r="FK40" s="878" t="n"/>
      <c r="FL40" s="878" t="n"/>
      <c r="FM40" s="878" t="n"/>
      <c r="FN40" s="878" t="n"/>
      <c r="FO40" s="878" t="n"/>
    </row>
    <row r="41" customFormat="1" s="872">
      <c r="A41" s="180" t="n"/>
      <c r="B41" s="58" t="n">
        <v>13</v>
      </c>
      <c r="C41" s="55">
        <f>E41*D$5</f>
        <v/>
      </c>
      <c r="D41" s="24" t="inlineStr">
        <is>
          <t>Dynasty Oil and Gas, LLC</t>
        </is>
      </c>
      <c r="E41" s="55">
        <f>SUM(G41:HH41)</f>
        <v/>
      </c>
      <c r="F41" s="873" t="n"/>
      <c r="G41" s="874" t="n"/>
      <c r="H41" s="875" t="n"/>
      <c r="I41" s="875" t="n"/>
      <c r="J41" s="875" t="n"/>
      <c r="K41" s="875" t="n"/>
      <c r="L41" s="875" t="n"/>
      <c r="M41" s="876" t="n"/>
      <c r="N41" s="876" t="n"/>
      <c r="O41" s="876" t="n"/>
      <c r="P41" s="876" t="n"/>
      <c r="Q41" s="876" t="n"/>
      <c r="R41" s="876" t="n"/>
      <c r="S41" s="876" t="n"/>
      <c r="T41" s="876" t="n"/>
      <c r="U41" s="876" t="n"/>
      <c r="V41" s="876" t="n"/>
      <c r="W41" s="876" t="n"/>
      <c r="X41" s="876" t="n"/>
      <c r="Y41" s="876" t="n"/>
      <c r="Z41" s="876" t="n"/>
      <c r="AA41" s="876" t="n"/>
      <c r="AB41" s="876" t="n"/>
      <c r="AC41" s="876" t="n"/>
      <c r="AD41" s="876" t="n"/>
      <c r="AE41" s="876" t="n"/>
      <c r="AF41" s="876" t="n"/>
      <c r="AG41" s="876" t="n"/>
      <c r="AH41" s="876" t="n"/>
      <c r="AI41" s="877">
        <f>4.5/480</f>
        <v/>
      </c>
      <c r="AJ41" s="877">
        <f>0.009375/2</f>
        <v/>
      </c>
      <c r="AK41" s="876" t="n"/>
      <c r="AL41" s="876" t="n"/>
      <c r="AM41" s="876" t="n"/>
      <c r="AN41" s="876" t="n"/>
      <c r="AO41" s="876" t="n"/>
      <c r="AP41" s="876" t="n"/>
      <c r="AQ41" s="876" t="n"/>
      <c r="AR41" s="878" t="n"/>
      <c r="AS41" s="878" t="n"/>
      <c r="AT41" s="878" t="n"/>
      <c r="AU41" s="878" t="n"/>
      <c r="AV41" s="878" t="n"/>
      <c r="AW41" s="878" t="n"/>
      <c r="AX41" s="878" t="n"/>
      <c r="AY41" s="878" t="n"/>
      <c r="AZ41" s="878" t="n"/>
      <c r="BA41" s="878" t="n"/>
      <c r="BB41" s="878" t="n"/>
      <c r="BC41" s="878" t="n"/>
      <c r="BD41" s="878" t="n"/>
      <c r="BE41" s="878" t="n"/>
      <c r="BF41" s="878" t="n"/>
      <c r="BG41" s="878" t="n"/>
      <c r="BH41" s="878" t="n"/>
      <c r="BI41" s="878" t="n"/>
      <c r="BJ41" s="878" t="n"/>
      <c r="BK41" s="878" t="n"/>
      <c r="BL41" s="878" t="n"/>
      <c r="BM41" s="878" t="n"/>
      <c r="BN41" s="878" t="n"/>
      <c r="BO41" s="878" t="n"/>
      <c r="BP41" s="878" t="n"/>
      <c r="BQ41" s="878" t="n"/>
      <c r="BR41" s="878" t="n"/>
      <c r="BS41" s="878" t="n"/>
      <c r="BT41" s="878" t="n"/>
      <c r="BU41" s="878" t="n"/>
      <c r="BV41" s="878" t="n"/>
      <c r="BW41" s="878" t="n"/>
      <c r="BX41" s="878" t="n"/>
      <c r="BY41" s="878" t="n"/>
      <c r="BZ41" s="878" t="n"/>
      <c r="CA41" s="878" t="n"/>
      <c r="CB41" s="878" t="n"/>
      <c r="CC41" s="878" t="n"/>
      <c r="CD41" s="878" t="n"/>
      <c r="CE41" s="878" t="n"/>
      <c r="CF41" s="878" t="n"/>
      <c r="CG41" s="878" t="n"/>
      <c r="CH41" s="878" t="n"/>
      <c r="CI41" s="878" t="n"/>
      <c r="CJ41" s="878" t="n"/>
      <c r="CK41" s="878" t="n"/>
      <c r="CL41" s="878" t="n"/>
      <c r="CM41" s="878" t="n"/>
      <c r="CN41" s="878" t="n"/>
      <c r="CO41" s="878" t="n"/>
      <c r="CP41" s="878" t="n"/>
      <c r="CQ41" s="878" t="n"/>
      <c r="CR41" s="878" t="n"/>
      <c r="CS41" s="878" t="n"/>
      <c r="CT41" s="878" t="n"/>
      <c r="CU41" s="878" t="n"/>
      <c r="CV41" s="878" t="n"/>
      <c r="CW41" s="878" t="n"/>
      <c r="CX41" s="878" t="n"/>
      <c r="CY41" s="878" t="n"/>
      <c r="CZ41" s="878" t="n"/>
      <c r="DA41" s="878" t="n"/>
      <c r="DB41" s="878" t="n"/>
      <c r="DC41" s="878" t="n"/>
      <c r="DD41" s="878" t="n"/>
      <c r="DE41" s="878" t="n"/>
      <c r="DF41" s="878" t="n"/>
      <c r="DG41" s="878" t="n"/>
      <c r="DH41" s="878" t="n"/>
      <c r="DI41" s="878" t="n"/>
      <c r="DJ41" s="878" t="n"/>
      <c r="DK41" s="878" t="n"/>
      <c r="DL41" s="878" t="n"/>
      <c r="DM41" s="878" t="n"/>
      <c r="DN41" s="878" t="n"/>
      <c r="DO41" s="878" t="n"/>
      <c r="DP41" s="878" t="n"/>
      <c r="DQ41" s="878" t="n"/>
      <c r="DR41" s="878" t="n"/>
      <c r="DS41" s="878" t="n"/>
      <c r="DT41" s="878" t="n"/>
      <c r="DU41" s="878" t="n"/>
      <c r="DV41" s="878" t="n"/>
      <c r="DW41" s="878" t="n"/>
      <c r="DX41" s="878" t="n"/>
      <c r="DY41" s="878" t="n"/>
      <c r="DZ41" s="878" t="n"/>
      <c r="EA41" s="878" t="n"/>
      <c r="EB41" s="878" t="n"/>
      <c r="EC41" s="878" t="n"/>
      <c r="ED41" s="878" t="n"/>
      <c r="EE41" s="878" t="n"/>
      <c r="EF41" s="878" t="n"/>
      <c r="EG41" s="878" t="n"/>
      <c r="EH41" s="878" t="n"/>
      <c r="EI41" s="878" t="n"/>
      <c r="EJ41" s="878" t="n"/>
      <c r="EK41" s="878" t="n"/>
      <c r="EL41" s="878" t="n"/>
      <c r="EM41" s="878" t="n"/>
      <c r="EN41" s="878" t="n"/>
      <c r="EO41" s="878" t="n"/>
      <c r="EP41" s="878" t="n"/>
      <c r="EQ41" s="878" t="n"/>
      <c r="ER41" s="878" t="n"/>
      <c r="ES41" s="878" t="n"/>
      <c r="ET41" s="878" t="n"/>
      <c r="EU41" s="878" t="n"/>
      <c r="EV41" s="878" t="n"/>
      <c r="EW41" s="878" t="n"/>
      <c r="EX41" s="878" t="n"/>
      <c r="EY41" s="878" t="n"/>
      <c r="EZ41" s="878" t="n"/>
      <c r="FA41" s="878" t="n"/>
      <c r="FB41" s="878" t="n"/>
      <c r="FC41" s="878" t="n"/>
      <c r="FD41" s="878" t="n"/>
      <c r="FE41" s="878" t="n"/>
      <c r="FF41" s="878" t="n"/>
      <c r="FG41" s="878" t="n"/>
      <c r="FH41" s="878" t="n"/>
      <c r="FI41" s="878" t="n"/>
      <c r="FJ41" s="878" t="n"/>
      <c r="FK41" s="878" t="n"/>
      <c r="FL41" s="878" t="n"/>
      <c r="FM41" s="878" t="n"/>
      <c r="FN41" s="878" t="n"/>
      <c r="FO41" s="878" t="n"/>
    </row>
    <row r="42" customFormat="1" s="872">
      <c r="A42" s="180" t="n"/>
      <c r="B42" s="58" t="n">
        <v>14</v>
      </c>
      <c r="C42" s="100">
        <f>E42*D$5</f>
        <v/>
      </c>
      <c r="D42" s="23" t="inlineStr">
        <is>
          <t>Pagosa Resources, LLC</t>
        </is>
      </c>
      <c r="E42" s="100">
        <f>SUM(G42:HH42)</f>
        <v/>
      </c>
      <c r="F42" s="873" t="n"/>
      <c r="G42" s="874" t="n"/>
      <c r="H42" s="875" t="n"/>
      <c r="I42" s="875" t="n"/>
      <c r="J42" s="875" t="n"/>
      <c r="K42" s="875" t="n"/>
      <c r="L42" s="875" t="n"/>
      <c r="M42" s="876" t="n"/>
      <c r="N42" s="876" t="n"/>
      <c r="O42" s="876" t="n"/>
      <c r="P42" s="876" t="n"/>
      <c r="Q42" s="876" t="n"/>
      <c r="R42" s="876" t="n"/>
      <c r="S42" s="876" t="n"/>
      <c r="T42" s="877" t="n"/>
      <c r="U42" s="877" t="n"/>
      <c r="V42" s="876" t="n"/>
      <c r="W42" s="876" t="n"/>
      <c r="X42" s="876" t="n"/>
      <c r="Y42" s="876" t="n"/>
      <c r="Z42" s="876" t="n"/>
      <c r="AA42" s="876" t="n"/>
      <c r="AB42" s="876" t="n"/>
      <c r="AC42" s="876" t="n"/>
      <c r="AD42" s="876" t="n"/>
      <c r="AE42" s="876" t="n"/>
      <c r="AF42" s="876" t="n"/>
      <c r="AG42" s="876" t="n"/>
      <c r="AH42" s="876" t="n"/>
      <c r="AI42" s="876" t="n"/>
      <c r="AJ42" s="876" t="n">
        <v>0.0046875</v>
      </c>
      <c r="AK42" s="877" t="n"/>
      <c r="AL42" s="876" t="n"/>
      <c r="AM42" s="876" t="n"/>
      <c r="AN42" s="876" t="n"/>
      <c r="AO42" s="876" t="n"/>
      <c r="AP42" s="876" t="n"/>
      <c r="AQ42" s="876" t="n"/>
      <c r="AR42" s="878" t="n"/>
      <c r="AS42" s="878" t="n"/>
      <c r="AT42" s="878" t="n"/>
      <c r="AU42" s="878" t="n"/>
      <c r="AV42" s="878" t="n"/>
      <c r="AW42" s="878" t="n"/>
      <c r="AX42" s="878" t="n"/>
      <c r="AY42" s="878" t="n"/>
      <c r="AZ42" s="878" t="n"/>
      <c r="BA42" s="878" t="n"/>
      <c r="BB42" s="878" t="n"/>
      <c r="BC42" s="878" t="n"/>
      <c r="BD42" s="878" t="n"/>
      <c r="BE42" s="878" t="n"/>
      <c r="BF42" s="878" t="n"/>
      <c r="BG42" s="878" t="n"/>
      <c r="BH42" s="878" t="n"/>
      <c r="BI42" s="878" t="n"/>
      <c r="BJ42" s="878" t="n"/>
      <c r="BK42" s="878" t="n"/>
      <c r="BL42" s="878" t="n"/>
      <c r="BM42" s="878" t="n"/>
      <c r="BN42" s="878" t="n"/>
      <c r="BO42" s="878" t="n"/>
      <c r="BP42" s="878" t="n"/>
      <c r="BQ42" s="878" t="n"/>
      <c r="BR42" s="878" t="n"/>
      <c r="BS42" s="878" t="n"/>
      <c r="BT42" s="878" t="n"/>
      <c r="BU42" s="878" t="n"/>
      <c r="BV42" s="878" t="n"/>
      <c r="BW42" s="878" t="n"/>
      <c r="BX42" s="878" t="n"/>
      <c r="BY42" s="878" t="n"/>
      <c r="BZ42" s="878" t="n"/>
      <c r="CA42" s="878" t="n"/>
      <c r="CB42" s="878" t="n"/>
      <c r="CC42" s="878" t="n"/>
      <c r="CD42" s="878" t="n"/>
      <c r="CE42" s="878" t="n"/>
      <c r="CF42" s="878" t="n"/>
      <c r="CG42" s="878" t="n"/>
      <c r="CH42" s="878" t="n"/>
      <c r="CI42" s="878" t="n"/>
      <c r="CJ42" s="878" t="n"/>
      <c r="CK42" s="878" t="n"/>
      <c r="CL42" s="878" t="n"/>
      <c r="CM42" s="878" t="n"/>
      <c r="CN42" s="878" t="n"/>
      <c r="CO42" s="878" t="n"/>
      <c r="CP42" s="878" t="n"/>
      <c r="CQ42" s="878" t="n"/>
      <c r="CR42" s="878" t="n"/>
      <c r="CS42" s="878" t="n"/>
      <c r="CT42" s="878" t="n"/>
      <c r="CU42" s="878" t="n"/>
      <c r="CV42" s="878" t="n"/>
      <c r="CW42" s="878" t="n"/>
      <c r="CX42" s="878" t="n"/>
      <c r="CY42" s="878" t="n"/>
      <c r="CZ42" s="878" t="n"/>
      <c r="DA42" s="878" t="n"/>
      <c r="DB42" s="878" t="n"/>
      <c r="DC42" s="878" t="n"/>
      <c r="DD42" s="878" t="n"/>
      <c r="DE42" s="878" t="n"/>
      <c r="DF42" s="878" t="n"/>
      <c r="DG42" s="878" t="n"/>
      <c r="DH42" s="878" t="n"/>
      <c r="DI42" s="878" t="n"/>
      <c r="DJ42" s="878" t="n"/>
      <c r="DK42" s="878" t="n"/>
      <c r="DL42" s="878" t="n"/>
      <c r="DM42" s="878" t="n"/>
      <c r="DN42" s="878" t="n"/>
      <c r="DO42" s="878" t="n"/>
      <c r="DP42" s="878" t="n"/>
      <c r="DQ42" s="878" t="n"/>
      <c r="DR42" s="878" t="n"/>
      <c r="DS42" s="878" t="n"/>
      <c r="DT42" s="878" t="n"/>
      <c r="DU42" s="878" t="n"/>
      <c r="DV42" s="878" t="n"/>
      <c r="DW42" s="878" t="n"/>
      <c r="DX42" s="878" t="n"/>
      <c r="DY42" s="878" t="n"/>
      <c r="DZ42" s="878" t="n"/>
      <c r="EA42" s="878" t="n"/>
      <c r="EB42" s="878" t="n"/>
      <c r="EC42" s="878" t="n"/>
      <c r="ED42" s="878" t="n"/>
      <c r="EE42" s="878" t="n"/>
      <c r="EF42" s="878" t="n"/>
      <c r="EG42" s="878" t="n"/>
      <c r="EH42" s="878" t="n"/>
      <c r="EI42" s="878" t="n"/>
      <c r="EJ42" s="878" t="n"/>
      <c r="EK42" s="878" t="n"/>
      <c r="EL42" s="878" t="n"/>
      <c r="EM42" s="878" t="n"/>
      <c r="EN42" s="878" t="n"/>
      <c r="EO42" s="878" t="n"/>
      <c r="EP42" s="878" t="n"/>
      <c r="EQ42" s="878" t="n"/>
      <c r="ER42" s="878" t="n"/>
      <c r="ES42" s="878" t="n"/>
      <c r="ET42" s="878" t="n"/>
      <c r="EU42" s="878" t="n"/>
      <c r="EV42" s="878" t="n"/>
      <c r="EW42" s="878" t="n"/>
      <c r="EX42" s="878" t="n"/>
      <c r="EY42" s="878" t="n"/>
      <c r="EZ42" s="878" t="n"/>
      <c r="FA42" s="878" t="n"/>
      <c r="FB42" s="878" t="n"/>
      <c r="FC42" s="878" t="n"/>
      <c r="FD42" s="878" t="n"/>
      <c r="FE42" s="878" t="n"/>
      <c r="FF42" s="878" t="n"/>
      <c r="FG42" s="878" t="n"/>
      <c r="FH42" s="878" t="n"/>
      <c r="FI42" s="878" t="n"/>
      <c r="FJ42" s="878" t="n"/>
      <c r="FK42" s="878" t="n"/>
      <c r="FL42" s="878" t="n"/>
      <c r="FM42" s="878" t="n"/>
      <c r="FN42" s="878" t="n"/>
      <c r="FO42" s="878" t="n"/>
    </row>
    <row r="43" customFormat="1" s="872">
      <c r="A43" s="180" t="n"/>
      <c r="B43" s="58" t="n">
        <v>12</v>
      </c>
      <c r="C43" s="100">
        <f>E43*D$5</f>
        <v/>
      </c>
      <c r="D43" s="23" t="inlineStr">
        <is>
          <t>EAW Energy Partners Fund I, LP</t>
        </is>
      </c>
      <c r="E43" s="100">
        <f>SUM(G43:HH43)</f>
        <v/>
      </c>
      <c r="F43" s="873" t="n"/>
      <c r="G43" s="874" t="n"/>
      <c r="H43" s="875" t="n"/>
      <c r="I43" s="875" t="n"/>
      <c r="J43" s="875" t="n"/>
      <c r="K43" s="875" t="n"/>
      <c r="L43" s="875" t="n"/>
      <c r="M43" s="876" t="n"/>
      <c r="N43" s="876" t="n"/>
      <c r="O43" s="876" t="n"/>
      <c r="P43" s="877" t="n"/>
      <c r="Q43" s="876" t="n"/>
      <c r="R43" s="876" t="n"/>
      <c r="S43" s="876" t="n"/>
      <c r="T43" s="876" t="n"/>
      <c r="U43" s="876" t="n"/>
      <c r="V43" s="876" t="n"/>
      <c r="W43" s="876" t="n"/>
      <c r="X43" s="876" t="n"/>
      <c r="Y43" s="876" t="n"/>
      <c r="Z43" s="876" t="n"/>
      <c r="AA43" s="876" t="n"/>
      <c r="AB43" s="876" t="n"/>
      <c r="AC43" s="876" t="n"/>
      <c r="AD43" s="876" t="n"/>
      <c r="AE43" s="876" t="n"/>
      <c r="AF43" s="876" t="n"/>
      <c r="AG43" s="876" t="n"/>
      <c r="AH43" s="876" t="n"/>
      <c r="AI43" s="876" t="n"/>
      <c r="AJ43" s="876" t="n"/>
      <c r="AK43" s="877">
        <f>25/480</f>
        <v/>
      </c>
      <c r="AL43" s="876" t="n"/>
      <c r="AM43" s="876" t="n"/>
      <c r="AN43" s="876" t="n"/>
      <c r="AO43" s="876" t="n"/>
      <c r="AP43" s="876" t="n"/>
      <c r="AQ43" s="876" t="n"/>
      <c r="AR43" s="878" t="n"/>
      <c r="AS43" s="878" t="n"/>
      <c r="AT43" s="878" t="n"/>
      <c r="AU43" s="878" t="n"/>
      <c r="AV43" s="878" t="n"/>
      <c r="AW43" s="878" t="n"/>
      <c r="AX43" s="878" t="n"/>
      <c r="AY43" s="878" t="n"/>
      <c r="AZ43" s="878" t="n"/>
      <c r="BA43" s="878" t="n"/>
      <c r="BB43" s="878" t="n"/>
      <c r="BC43" s="878" t="n"/>
      <c r="BD43" s="878" t="n"/>
      <c r="BE43" s="878" t="n"/>
      <c r="BF43" s="878" t="n"/>
      <c r="BG43" s="878" t="n"/>
      <c r="BH43" s="878" t="n"/>
      <c r="BI43" s="878" t="n"/>
      <c r="BJ43" s="878" t="n"/>
      <c r="BK43" s="878" t="n"/>
      <c r="BL43" s="878" t="n"/>
      <c r="BM43" s="878" t="n"/>
      <c r="BN43" s="878" t="n"/>
      <c r="BO43" s="878" t="n"/>
      <c r="BP43" s="878" t="n"/>
      <c r="BQ43" s="878" t="n"/>
      <c r="BR43" s="878" t="n"/>
      <c r="BS43" s="878" t="n"/>
      <c r="BT43" s="878" t="n"/>
      <c r="BU43" s="878" t="n"/>
      <c r="BV43" s="878" t="n"/>
      <c r="BW43" s="878" t="n"/>
      <c r="BX43" s="878" t="n"/>
      <c r="BY43" s="878" t="n"/>
      <c r="BZ43" s="878" t="n"/>
      <c r="CA43" s="878" t="n"/>
      <c r="CB43" s="878" t="n"/>
      <c r="CC43" s="878" t="n"/>
      <c r="CD43" s="878" t="n"/>
      <c r="CE43" s="878" t="n"/>
      <c r="CF43" s="878" t="n"/>
      <c r="CG43" s="878" t="n"/>
      <c r="CH43" s="878" t="n"/>
      <c r="CI43" s="878" t="n"/>
      <c r="CJ43" s="878" t="n"/>
      <c r="CK43" s="878" t="n"/>
      <c r="CL43" s="878" t="n"/>
      <c r="CM43" s="878" t="n"/>
      <c r="CN43" s="878" t="n"/>
      <c r="CO43" s="878" t="n"/>
      <c r="CP43" s="878" t="n"/>
      <c r="CQ43" s="878" t="n"/>
      <c r="CR43" s="878" t="n"/>
      <c r="CS43" s="878" t="n"/>
      <c r="CT43" s="878" t="n"/>
      <c r="CU43" s="878" t="n"/>
      <c r="CV43" s="878" t="n"/>
      <c r="CW43" s="878" t="n"/>
      <c r="CX43" s="878" t="n"/>
      <c r="CY43" s="878" t="n"/>
      <c r="CZ43" s="878" t="n"/>
      <c r="DA43" s="878" t="n"/>
      <c r="DB43" s="878" t="n"/>
      <c r="DC43" s="878" t="n"/>
      <c r="DD43" s="878" t="n"/>
      <c r="DE43" s="878" t="n"/>
      <c r="DF43" s="878" t="n"/>
      <c r="DG43" s="878" t="n"/>
      <c r="DH43" s="878" t="n"/>
      <c r="DI43" s="878" t="n"/>
      <c r="DJ43" s="878" t="n"/>
      <c r="DK43" s="878" t="n"/>
      <c r="DL43" s="878" t="n"/>
      <c r="DM43" s="878" t="n"/>
      <c r="DN43" s="878" t="n"/>
      <c r="DO43" s="878" t="n"/>
      <c r="DP43" s="878" t="n"/>
      <c r="DQ43" s="878" t="n"/>
      <c r="DR43" s="878" t="n"/>
      <c r="DS43" s="878" t="n"/>
      <c r="DT43" s="878" t="n"/>
      <c r="DU43" s="878" t="n"/>
      <c r="DV43" s="878" t="n"/>
      <c r="DW43" s="878" t="n"/>
      <c r="DX43" s="878" t="n"/>
      <c r="DY43" s="878" t="n"/>
      <c r="DZ43" s="878" t="n"/>
      <c r="EA43" s="878" t="n"/>
      <c r="EB43" s="878" t="n"/>
      <c r="EC43" s="878" t="n"/>
      <c r="ED43" s="878" t="n"/>
      <c r="EE43" s="878" t="n"/>
      <c r="EF43" s="878" t="n"/>
      <c r="EG43" s="878" t="n"/>
      <c r="EH43" s="878" t="n"/>
      <c r="EI43" s="878" t="n"/>
      <c r="EJ43" s="878" t="n"/>
      <c r="EK43" s="878" t="n"/>
      <c r="EL43" s="878" t="n"/>
      <c r="EM43" s="878" t="n"/>
      <c r="EN43" s="878" t="n"/>
      <c r="EO43" s="878" t="n"/>
      <c r="EP43" s="878" t="n"/>
      <c r="EQ43" s="878" t="n"/>
      <c r="ER43" s="878" t="n"/>
      <c r="ES43" s="878" t="n"/>
      <c r="ET43" s="878" t="n"/>
      <c r="EU43" s="878" t="n"/>
      <c r="EV43" s="878" t="n"/>
      <c r="EW43" s="878" t="n"/>
      <c r="EX43" s="878" t="n"/>
      <c r="EY43" s="878" t="n"/>
      <c r="EZ43" s="878" t="n"/>
      <c r="FA43" s="878" t="n"/>
      <c r="FB43" s="878" t="n"/>
      <c r="FC43" s="878" t="n"/>
      <c r="FD43" s="878" t="n"/>
      <c r="FE43" s="878" t="n"/>
      <c r="FF43" s="878" t="n"/>
      <c r="FG43" s="878" t="n"/>
      <c r="FH43" s="878" t="n"/>
      <c r="FI43" s="878" t="n"/>
      <c r="FJ43" s="878" t="n"/>
      <c r="FK43" s="878" t="n"/>
      <c r="FL43" s="878" t="n"/>
      <c r="FM43" s="878" t="n"/>
      <c r="FN43" s="878" t="n"/>
      <c r="FO43" s="878" t="n"/>
    </row>
    <row r="44" ht="12" customFormat="1" customHeight="1" s="872">
      <c r="A44" s="180" t="n"/>
      <c r="B44" s="58" t="n">
        <v>7</v>
      </c>
      <c r="C44" s="100">
        <f>E44*D$5</f>
        <v/>
      </c>
      <c r="D44" s="24" t="inlineStr">
        <is>
          <t>Jones Wagonhill Family Revocable Trust</t>
        </is>
      </c>
      <c r="E44" s="100">
        <f>SUM(G44:HT44)</f>
        <v/>
      </c>
      <c r="F44" s="873" t="n"/>
      <c r="G44" s="874" t="n"/>
      <c r="H44" s="874" t="n"/>
      <c r="I44" s="874" t="n"/>
      <c r="J44" s="874" t="n"/>
      <c r="K44" s="874" t="n"/>
      <c r="L44" s="874" t="n"/>
      <c r="M44" s="874" t="n"/>
      <c r="N44" s="874" t="n"/>
      <c r="O44" s="874" t="n"/>
      <c r="P44" s="874" t="n"/>
      <c r="Q44" s="874" t="n"/>
      <c r="R44" s="876" t="n"/>
      <c r="S44" s="876" t="n"/>
      <c r="T44" s="874" t="n"/>
      <c r="U44" s="874" t="n"/>
      <c r="V44" s="874" t="n"/>
      <c r="W44" s="874" t="n"/>
      <c r="X44" s="874" t="n"/>
      <c r="Y44" s="874" t="n"/>
      <c r="Z44" s="874" t="n"/>
      <c r="AA44" s="874" t="n"/>
      <c r="AB44" s="874" t="n"/>
      <c r="AC44" s="874" t="n"/>
      <c r="AD44" s="874" t="n"/>
      <c r="AE44" s="876" t="n"/>
      <c r="AF44" s="876" t="n"/>
      <c r="AG44" s="876" t="n"/>
      <c r="AH44" s="876" t="n"/>
      <c r="AI44" s="877" t="n"/>
      <c r="AJ44" s="877" t="n"/>
      <c r="AK44" s="876" t="n"/>
      <c r="AL44" s="874" t="n">
        <v>0.125</v>
      </c>
      <c r="AM44" s="876" t="n"/>
      <c r="AN44" s="874" t="n"/>
      <c r="AO44" s="876" t="n"/>
      <c r="AP44" s="874" t="n"/>
      <c r="AQ44" s="874" t="n"/>
      <c r="AR44" s="883" t="n"/>
      <c r="AS44" s="883" t="n"/>
      <c r="AT44" s="883" t="n"/>
    </row>
    <row r="45" customFormat="1" s="872">
      <c r="A45" s="180" t="inlineStr">
        <is>
          <t>Open</t>
        </is>
      </c>
      <c r="B45" s="58" t="n"/>
      <c r="C45" s="100">
        <f>E45*D$5</f>
        <v/>
      </c>
      <c r="D45" s="23" t="inlineStr">
        <is>
          <t>Presidio WAB, LLC</t>
        </is>
      </c>
      <c r="E45" s="100">
        <f>SUM(G45:HP45)</f>
        <v/>
      </c>
      <c r="F45" s="873" t="n"/>
      <c r="G45" s="874" t="n"/>
      <c r="H45" s="876" t="n"/>
      <c r="I45" s="876" t="n"/>
      <c r="J45" s="876" t="n"/>
      <c r="K45" s="876" t="n"/>
      <c r="L45" s="876" t="n"/>
      <c r="M45" s="876" t="n"/>
      <c r="N45" s="877" t="n"/>
      <c r="O45" s="877" t="n"/>
      <c r="P45" s="876" t="n"/>
      <c r="Q45" s="876" t="n"/>
      <c r="R45" s="876" t="n"/>
      <c r="S45" s="876" t="n"/>
      <c r="T45" s="876" t="n"/>
      <c r="U45" s="876" t="n"/>
      <c r="V45" s="876" t="n"/>
      <c r="W45" s="876" t="n"/>
      <c r="X45" s="876" t="n"/>
      <c r="Y45" s="876" t="n"/>
      <c r="Z45" s="876" t="n"/>
      <c r="AA45" s="876" t="n"/>
      <c r="AB45" s="876" t="n"/>
      <c r="AC45" s="874" t="inlineStr">
        <is>
          <t> </t>
        </is>
      </c>
      <c r="AD45" s="876" t="n"/>
      <c r="AE45" s="876" t="n"/>
      <c r="AF45" s="876" t="n"/>
      <c r="AG45" s="876" t="n"/>
      <c r="AH45" s="876" t="n"/>
      <c r="AI45" s="876" t="n"/>
      <c r="AJ45" s="876" t="n"/>
      <c r="AK45" s="877" t="n"/>
      <c r="AL45" s="876" t="n"/>
      <c r="AM45" s="874" t="n">
        <v>0.25</v>
      </c>
      <c r="AN45" s="876" t="n"/>
      <c r="AO45" s="876" t="n"/>
      <c r="AP45" s="876" t="n"/>
      <c r="AQ45" s="876" t="n"/>
      <c r="AR45" s="878" t="n"/>
      <c r="AS45" s="878" t="n"/>
      <c r="AT45" s="878" t="n"/>
      <c r="AU45" s="878" t="n"/>
      <c r="AV45" s="878" t="n"/>
      <c r="AW45" s="878" t="n"/>
      <c r="AX45" s="878" t="n"/>
      <c r="AY45" s="878" t="n"/>
      <c r="AZ45" s="878" t="n"/>
      <c r="BA45" s="878" t="n"/>
      <c r="BB45" s="878" t="n"/>
      <c r="BC45" s="878" t="n"/>
      <c r="BD45" s="878" t="inlineStr">
        <is>
          <t> </t>
        </is>
      </c>
      <c r="BE45" s="878" t="n"/>
      <c r="BF45" s="878" t="n"/>
      <c r="BG45" s="878" t="n"/>
      <c r="BH45" s="878" t="n"/>
      <c r="BI45" s="878" t="n"/>
      <c r="BJ45" s="878" t="n"/>
      <c r="BK45" s="878" t="n"/>
      <c r="BL45" s="878" t="n"/>
      <c r="BM45" s="878" t="n"/>
      <c r="BN45" s="878" t="n"/>
      <c r="BO45" s="878" t="n"/>
      <c r="BP45" s="878" t="n"/>
      <c r="BQ45" s="878" t="n"/>
      <c r="BR45" s="878" t="n"/>
      <c r="BS45" s="878" t="n"/>
      <c r="BT45" s="878" t="n"/>
      <c r="BU45" s="878" t="n"/>
      <c r="BV45" s="878" t="n"/>
      <c r="BW45" s="878" t="n"/>
      <c r="BX45" s="878" t="n"/>
      <c r="BY45" s="878" t="n"/>
      <c r="BZ45" s="878" t="n"/>
      <c r="CA45" s="878" t="n"/>
      <c r="CB45" s="878" t="n"/>
      <c r="CC45" s="878" t="n"/>
      <c r="CD45" s="878" t="n"/>
      <c r="CE45" s="878" t="n"/>
      <c r="CF45" s="878" t="n"/>
      <c r="CG45" s="878" t="n"/>
      <c r="CH45" s="878" t="n"/>
      <c r="CI45" s="878" t="n"/>
      <c r="CJ45" s="878" t="n"/>
      <c r="CK45" s="878" t="n"/>
      <c r="CL45" s="878" t="n"/>
      <c r="CM45" s="878" t="n"/>
      <c r="CN45" s="878" t="n"/>
      <c r="CO45" s="878" t="n"/>
      <c r="CP45" s="878" t="n"/>
      <c r="CQ45" s="878" t="n"/>
      <c r="CR45" s="878" t="n"/>
      <c r="CS45" s="878" t="n"/>
      <c r="CT45" s="878" t="n"/>
      <c r="CU45" s="878" t="n"/>
      <c r="CV45" s="878" t="n"/>
      <c r="CW45" s="878" t="n"/>
      <c r="CX45" s="878" t="n"/>
      <c r="CY45" s="878" t="n"/>
      <c r="CZ45" s="878" t="n"/>
      <c r="DA45" s="878" t="n"/>
      <c r="DB45" s="878" t="n"/>
      <c r="DC45" s="878" t="n"/>
      <c r="DD45" s="878" t="n"/>
      <c r="DE45" s="878" t="n"/>
      <c r="DF45" s="878" t="n"/>
      <c r="DG45" s="878" t="n"/>
      <c r="DH45" s="878" t="n"/>
      <c r="DI45" s="878" t="n"/>
      <c r="DJ45" s="878" t="n"/>
      <c r="DK45" s="878" t="n"/>
      <c r="DL45" s="878" t="n"/>
      <c r="DM45" s="878" t="n"/>
      <c r="DN45" s="878" t="n"/>
      <c r="DO45" s="878" t="n"/>
      <c r="DP45" s="878" t="n"/>
      <c r="DQ45" s="878" t="n"/>
      <c r="DR45" s="878" t="n"/>
      <c r="DS45" s="878" t="n"/>
      <c r="DT45" s="878" t="n"/>
      <c r="DU45" s="878" t="n"/>
      <c r="DV45" s="878" t="n"/>
      <c r="DW45" s="878" t="n"/>
      <c r="DX45" s="878" t="n"/>
      <c r="DY45" s="878" t="n"/>
      <c r="DZ45" s="878" t="n"/>
      <c r="EA45" s="878" t="n"/>
      <c r="EB45" s="878" t="n"/>
      <c r="EC45" s="878" t="n"/>
      <c r="ED45" s="878" t="n"/>
      <c r="EE45" s="878" t="n"/>
      <c r="EF45" s="878" t="n"/>
      <c r="EG45" s="878" t="n"/>
      <c r="EH45" s="878" t="n"/>
      <c r="EI45" s="878" t="n"/>
      <c r="EJ45" s="878" t="n"/>
      <c r="EK45" s="878" t="n"/>
      <c r="EL45" s="878" t="n"/>
      <c r="EM45" s="878" t="n"/>
      <c r="EN45" s="878" t="n"/>
      <c r="EO45" s="878" t="n"/>
      <c r="EP45" s="878" t="n"/>
      <c r="EQ45" s="878" t="n"/>
      <c r="ER45" s="878" t="n"/>
      <c r="ES45" s="878" t="n"/>
      <c r="ET45" s="878" t="n"/>
      <c r="EU45" s="878" t="n"/>
      <c r="EV45" s="878" t="n"/>
      <c r="EW45" s="878" t="n"/>
      <c r="EX45" s="878" t="n"/>
      <c r="EY45" s="878" t="n"/>
      <c r="EZ45" s="878" t="n"/>
      <c r="FA45" s="878" t="n"/>
      <c r="FB45" s="878" t="n"/>
      <c r="FC45" s="878" t="n"/>
      <c r="FD45" s="878" t="n"/>
      <c r="FE45" s="878" t="n"/>
      <c r="FF45" s="878" t="n"/>
      <c r="FG45" s="878" t="n"/>
      <c r="FH45" s="878" t="n"/>
      <c r="FI45" s="878" t="n"/>
      <c r="FJ45" s="878" t="n"/>
      <c r="FK45" s="878" t="n"/>
      <c r="FL45" s="878" t="n"/>
      <c r="FM45" s="878" t="n"/>
      <c r="FN45" s="878" t="n"/>
      <c r="FO45" s="878" t="n"/>
      <c r="FP45" s="878" t="n"/>
      <c r="FQ45" s="878" t="n"/>
      <c r="FR45" s="878" t="n"/>
      <c r="FS45" s="878" t="n"/>
      <c r="FT45" s="878" t="n"/>
      <c r="FU45" s="878" t="n"/>
      <c r="FV45" s="878" t="n"/>
      <c r="FW45" s="878" t="n"/>
    </row>
    <row r="46" customFormat="1" s="872">
      <c r="A46" s="180" t="n"/>
      <c r="B46" s="58" t="n">
        <v>4</v>
      </c>
      <c r="C46" s="100">
        <f>E46*D$5</f>
        <v/>
      </c>
      <c r="D46" s="24" t="inlineStr">
        <is>
          <t>Wendel Lee Winkleblack, Jr., a/k/a Wendel Winkleblack</t>
        </is>
      </c>
      <c r="E46" s="100">
        <f>SUM(G46:HT46)</f>
        <v/>
      </c>
      <c r="F46" s="873" t="n"/>
      <c r="G46" s="874" t="n"/>
      <c r="H46" s="874" t="n"/>
      <c r="I46" s="874" t="n"/>
      <c r="J46" s="874" t="n"/>
      <c r="K46" s="874" t="n"/>
      <c r="L46" s="874" t="n"/>
      <c r="M46" s="874" t="n"/>
      <c r="N46" s="874" t="n"/>
      <c r="O46" s="874" t="n"/>
      <c r="P46" s="874" t="n"/>
      <c r="Q46" s="874" t="n"/>
      <c r="R46" s="876" t="n"/>
      <c r="S46" s="876" t="n"/>
      <c r="T46" s="874" t="n"/>
      <c r="U46" s="874" t="n"/>
      <c r="V46" s="874" t="n"/>
      <c r="W46" s="874" t="n"/>
      <c r="X46" s="874" t="n"/>
      <c r="Y46" s="874" t="n"/>
      <c r="Z46" s="874" t="n"/>
      <c r="AA46" s="874" t="n"/>
      <c r="AB46" s="874" t="n"/>
      <c r="AC46" s="874" t="n"/>
      <c r="AD46" s="874" t="n"/>
      <c r="AE46" s="876" t="n"/>
      <c r="AF46" s="876" t="n"/>
      <c r="AG46" s="876" t="n"/>
      <c r="AH46" s="876" t="n"/>
      <c r="AI46" s="876" t="n"/>
      <c r="AJ46" s="876" t="n"/>
      <c r="AK46" s="877" t="n"/>
      <c r="AL46" s="874" t="n"/>
      <c r="AM46" s="876" t="n"/>
      <c r="AN46" s="887">
        <f>0.125/3</f>
        <v/>
      </c>
      <c r="AO46" s="876" t="n"/>
      <c r="AP46" s="874" t="n"/>
      <c r="AQ46" s="874" t="n"/>
      <c r="AR46" s="883" t="n"/>
      <c r="AS46" s="883" t="n"/>
      <c r="AT46" s="883" t="n"/>
    </row>
    <row r="47" customFormat="1" s="872">
      <c r="A47" s="180" t="n"/>
      <c r="B47" s="58" t="n">
        <v>2</v>
      </c>
      <c r="C47" s="100">
        <f>E47*D$5</f>
        <v/>
      </c>
      <c r="D47" s="23" t="inlineStr">
        <is>
          <t>Wendy A. Henderson</t>
        </is>
      </c>
      <c r="E47" s="100">
        <f>SUM(G47:HT47)</f>
        <v/>
      </c>
      <c r="F47" s="873" t="n"/>
      <c r="G47" s="874" t="n"/>
      <c r="H47" s="874" t="n"/>
      <c r="I47" s="874" t="n"/>
      <c r="J47" s="874" t="n"/>
      <c r="K47" s="874" t="n"/>
      <c r="L47" s="874" t="n"/>
      <c r="M47" s="874" t="n"/>
      <c r="N47" s="874" t="n"/>
      <c r="O47" s="874" t="n"/>
      <c r="P47" s="874" t="n"/>
      <c r="Q47" s="874" t="n"/>
      <c r="R47" s="876" t="n"/>
      <c r="S47" s="876" t="n"/>
      <c r="T47" s="874" t="n"/>
      <c r="U47" s="874" t="n"/>
      <c r="V47" s="874" t="n"/>
      <c r="W47" s="874" t="n"/>
      <c r="X47" s="874" t="n"/>
      <c r="Y47" s="874" t="n"/>
      <c r="Z47" s="874" t="n"/>
      <c r="AA47" s="874" t="n"/>
      <c r="AB47" s="874" t="n"/>
      <c r="AC47" s="874" t="n"/>
      <c r="AD47" s="874" t="n"/>
      <c r="AE47" s="876" t="n"/>
      <c r="AF47" s="876" t="inlineStr">
        <is>
          <t> </t>
        </is>
      </c>
      <c r="AG47" s="876" t="n"/>
      <c r="AH47" s="876" t="n"/>
      <c r="AI47" s="876" t="n"/>
      <c r="AJ47" s="876" t="n"/>
      <c r="AK47" s="876" t="n"/>
      <c r="AL47" s="874" t="n"/>
      <c r="AM47" s="876" t="n"/>
      <c r="AN47" s="887">
        <f>0.125/3</f>
        <v/>
      </c>
      <c r="AO47" s="877" t="inlineStr">
        <is>
          <t> </t>
        </is>
      </c>
      <c r="AP47" s="874" t="n"/>
      <c r="AQ47" s="874" t="n"/>
      <c r="AR47" s="883" t="n"/>
      <c r="AS47" s="883" t="n"/>
      <c r="AT47" s="883" t="n"/>
    </row>
    <row r="48" customFormat="1" s="872">
      <c r="A48" s="180" t="n"/>
      <c r="B48" s="58" t="n">
        <v>3</v>
      </c>
      <c r="C48" s="55">
        <f>E48*D$5</f>
        <v/>
      </c>
      <c r="D48" s="24" t="inlineStr">
        <is>
          <t>Ashlee N. Davis</t>
        </is>
      </c>
      <c r="E48" s="55">
        <f>SUM(G48:HT48)</f>
        <v/>
      </c>
      <c r="F48" s="873" t="n"/>
      <c r="G48" s="874" t="n"/>
      <c r="H48" s="874" t="n"/>
      <c r="I48" s="874" t="n"/>
      <c r="J48" s="874" t="n"/>
      <c r="K48" s="874" t="n"/>
      <c r="L48" s="874" t="n"/>
      <c r="M48" s="874" t="n"/>
      <c r="N48" s="874" t="n"/>
      <c r="O48" s="874" t="n"/>
      <c r="P48" s="874" t="n"/>
      <c r="Q48" s="874" t="n"/>
      <c r="R48" s="876" t="n"/>
      <c r="S48" s="876" t="n"/>
      <c r="T48" s="874" t="n"/>
      <c r="U48" s="874" t="n"/>
      <c r="V48" s="874" t="n"/>
      <c r="W48" s="874" t="n"/>
      <c r="X48" s="874" t="n"/>
      <c r="Y48" s="874" t="n"/>
      <c r="Z48" s="874" t="n"/>
      <c r="AA48" s="874" t="n"/>
      <c r="AB48" s="874" t="n"/>
      <c r="AC48" s="874" t="n"/>
      <c r="AD48" s="874" t="n"/>
      <c r="AE48" s="876" t="n"/>
      <c r="AF48" s="876" t="n"/>
      <c r="AG48" s="876" t="n"/>
      <c r="AH48" s="876" t="n"/>
      <c r="AI48" s="876" t="n"/>
      <c r="AJ48" s="876" t="n"/>
      <c r="AK48" s="876" t="n"/>
      <c r="AL48" s="874" t="n"/>
      <c r="AM48" s="876" t="n"/>
      <c r="AN48" s="887">
        <f>0.125/3</f>
        <v/>
      </c>
      <c r="AO48" s="877" t="inlineStr">
        <is>
          <t> </t>
        </is>
      </c>
      <c r="AP48" s="874" t="n"/>
      <c r="AQ48" s="874" t="n"/>
      <c r="AR48" s="883" t="n"/>
      <c r="AS48" s="883" t="n"/>
      <c r="AT48" s="883" t="n"/>
    </row>
    <row r="49" customFormat="1" s="872">
      <c r="A49" s="180" t="n"/>
      <c r="B49" s="58" t="n">
        <v>16</v>
      </c>
      <c r="C49" s="100">
        <f>E49*D$5</f>
        <v/>
      </c>
      <c r="D49" s="23" t="inlineStr">
        <is>
          <t>Fleshman Agency, Inc.</t>
        </is>
      </c>
      <c r="E49" s="55">
        <f>SUM(G49:HT49)</f>
        <v/>
      </c>
      <c r="F49" s="873" t="n"/>
      <c r="G49" s="874" t="n"/>
      <c r="H49" s="874" t="n"/>
      <c r="I49" s="874" t="n"/>
      <c r="J49" s="874" t="n"/>
      <c r="K49" s="874" t="n"/>
      <c r="L49" s="874" t="n"/>
      <c r="M49" s="874" t="n"/>
      <c r="N49" s="874" t="n"/>
      <c r="O49" s="874" t="n"/>
      <c r="P49" s="874" t="n"/>
      <c r="Q49" s="874" t="n"/>
      <c r="R49" s="876" t="n"/>
      <c r="S49" s="876" t="n"/>
      <c r="T49" s="874" t="n"/>
      <c r="U49" s="874" t="n"/>
      <c r="V49" s="874" t="n"/>
      <c r="W49" s="874" t="n"/>
      <c r="X49" s="874" t="n"/>
      <c r="Y49" s="874" t="n"/>
      <c r="Z49" s="874" t="n"/>
      <c r="AA49" s="874" t="n"/>
      <c r="AB49" s="874" t="n"/>
      <c r="AC49" s="874" t="n"/>
      <c r="AD49" s="874" t="n"/>
      <c r="AE49" s="876" t="n"/>
      <c r="AF49" s="876" t="n"/>
      <c r="AG49" s="876" t="n"/>
      <c r="AH49" s="876" t="n"/>
      <c r="AI49" s="876" t="n"/>
      <c r="AJ49" s="876" t="n"/>
      <c r="AK49" s="876" t="n"/>
      <c r="AL49" s="874" t="n"/>
      <c r="AM49" s="876" t="n"/>
      <c r="AN49" s="874" t="n"/>
      <c r="AO49" s="877">
        <f>10/480</f>
        <v/>
      </c>
      <c r="AP49" s="874" t="n"/>
      <c r="AQ49" s="874" t="n"/>
      <c r="AR49" s="883" t="n"/>
      <c r="AS49" s="883" t="n"/>
      <c r="AT49" s="883" t="n"/>
    </row>
    <row r="50" customFormat="1" s="872">
      <c r="A50" s="57" t="n"/>
      <c r="B50" s="56" t="n"/>
      <c r="C50" s="55">
        <f>E50*D$5</f>
        <v/>
      </c>
      <c r="D50" s="24" t="n"/>
      <c r="E50" s="55">
        <f>SUM(G50:HT50)</f>
        <v/>
      </c>
      <c r="G50" s="875" t="n"/>
      <c r="H50" s="874" t="n"/>
      <c r="I50" s="874" t="n"/>
      <c r="J50" s="874" t="n"/>
      <c r="K50" s="874" t="n"/>
      <c r="L50" s="874" t="n"/>
      <c r="M50" s="874" t="n"/>
      <c r="N50" s="874" t="n"/>
      <c r="O50" s="874" t="n"/>
      <c r="P50" s="874" t="n"/>
      <c r="Q50" s="874" t="n"/>
      <c r="R50" s="876" t="n"/>
      <c r="S50" s="876" t="n"/>
      <c r="T50" s="874" t="n"/>
      <c r="U50" s="874" t="n"/>
      <c r="V50" s="874" t="n"/>
      <c r="W50" s="874" t="n"/>
      <c r="X50" s="874" t="n"/>
      <c r="Y50" s="874" t="n"/>
      <c r="Z50" s="874" t="n"/>
      <c r="AA50" s="874" t="n"/>
      <c r="AB50" s="874" t="n"/>
      <c r="AC50" s="875" t="n"/>
      <c r="AD50" s="874" t="n"/>
      <c r="AE50" s="876" t="n"/>
      <c r="AF50" s="876" t="n"/>
      <c r="AG50" s="876" t="n"/>
      <c r="AH50" s="876" t="n"/>
      <c r="AI50" s="876" t="n"/>
      <c r="AJ50" s="876" t="n"/>
      <c r="AK50" s="876" t="n"/>
      <c r="AL50" s="874" t="n"/>
      <c r="AM50" s="876" t="n"/>
      <c r="AN50" s="874" t="n"/>
      <c r="AO50" s="876" t="n"/>
      <c r="AP50" s="874" t="n"/>
      <c r="AQ50" s="874" t="n"/>
      <c r="AR50" s="883" t="n"/>
      <c r="AS50" s="883" t="n"/>
      <c r="AT50" s="883" t="n"/>
    </row>
    <row r="51" customFormat="1" s="872">
      <c r="A51" s="57" t="n"/>
      <c r="B51" s="56" t="n"/>
      <c r="C51" s="55">
        <f>E51*D$5</f>
        <v/>
      </c>
      <c r="D51" s="24" t="n"/>
      <c r="E51" s="55">
        <f>SUM(G51:HT51)</f>
        <v/>
      </c>
      <c r="G51" s="875" t="n"/>
      <c r="H51" s="874" t="n"/>
      <c r="I51" s="874" t="n"/>
      <c r="J51" s="874" t="n"/>
      <c r="K51" s="874" t="n"/>
      <c r="L51" s="874" t="n"/>
      <c r="M51" s="874" t="n"/>
      <c r="N51" s="874" t="n"/>
      <c r="O51" s="874" t="n"/>
      <c r="P51" s="874" t="n"/>
      <c r="Q51" s="874" t="n"/>
      <c r="R51" s="876" t="n"/>
      <c r="S51" s="876" t="n"/>
      <c r="T51" s="874" t="n"/>
      <c r="U51" s="874" t="n"/>
      <c r="V51" s="874" t="n"/>
      <c r="W51" s="874" t="n"/>
      <c r="X51" s="874" t="n"/>
      <c r="Y51" s="874" t="n"/>
      <c r="Z51" s="874" t="n"/>
      <c r="AA51" s="874" t="n"/>
      <c r="AB51" s="874" t="n"/>
      <c r="AC51" s="874" t="n"/>
      <c r="AD51" s="874" t="n"/>
      <c r="AE51" s="876" t="n"/>
      <c r="AF51" s="876" t="n"/>
      <c r="AG51" s="876" t="n"/>
      <c r="AH51" s="876" t="n"/>
      <c r="AI51" s="876" t="n"/>
      <c r="AJ51" s="876" t="n"/>
      <c r="AK51" s="876" t="n"/>
      <c r="AL51" s="874" t="n"/>
      <c r="AM51" s="876" t="n"/>
      <c r="AN51" s="874" t="n"/>
      <c r="AO51" s="876" t="n"/>
      <c r="AP51" s="874" t="n"/>
      <c r="AQ51" s="874" t="n"/>
      <c r="AR51" s="883" t="n"/>
      <c r="AS51" s="883" t="n"/>
      <c r="AT51" s="883" t="n"/>
    </row>
    <row r="52" customFormat="1" s="872">
      <c r="A52" s="57" t="n"/>
      <c r="B52" s="56" t="n"/>
      <c r="C52" s="100">
        <f>E52*D$5</f>
        <v/>
      </c>
      <c r="D52" s="24" t="n"/>
      <c r="E52" s="100">
        <f>SUM(G52:HT52)</f>
        <v/>
      </c>
      <c r="G52" s="875" t="n"/>
      <c r="H52" s="874" t="n"/>
      <c r="I52" s="874" t="n"/>
      <c r="J52" s="874" t="n"/>
      <c r="K52" s="874" t="n"/>
      <c r="L52" s="874" t="n"/>
      <c r="M52" s="874" t="n"/>
      <c r="N52" s="874" t="n"/>
      <c r="O52" s="874" t="n"/>
      <c r="P52" s="874" t="n"/>
      <c r="Q52" s="874" t="n"/>
      <c r="R52" s="876" t="n"/>
      <c r="S52" s="876" t="n"/>
      <c r="T52" s="874" t="n"/>
      <c r="U52" s="874" t="n"/>
      <c r="V52" s="874" t="n"/>
      <c r="W52" s="874" t="n"/>
      <c r="X52" s="874" t="n"/>
      <c r="Y52" s="874" t="n"/>
      <c r="Z52" s="874" t="n"/>
      <c r="AA52" s="874" t="n"/>
      <c r="AB52" s="874" t="n"/>
      <c r="AC52" s="874" t="n"/>
      <c r="AD52" s="874" t="n"/>
      <c r="AE52" s="876" t="n"/>
      <c r="AF52" s="876" t="n"/>
      <c r="AG52" s="876" t="n"/>
      <c r="AH52" s="876" t="n"/>
      <c r="AI52" s="876" t="n"/>
      <c r="AJ52" s="876" t="n"/>
      <c r="AK52" s="876" t="n"/>
      <c r="AL52" s="874" t="n"/>
      <c r="AM52" s="876" t="n"/>
      <c r="AN52" s="874" t="n"/>
      <c r="AO52" s="876" t="n"/>
      <c r="AP52" s="874" t="n"/>
      <c r="AQ52" s="874" t="n"/>
      <c r="AR52" s="883" t="n"/>
      <c r="AS52" s="883" t="n"/>
      <c r="AT52" s="883" t="n"/>
    </row>
    <row r="53" customFormat="1" s="872">
      <c r="A53" s="57" t="n"/>
      <c r="B53" s="56" t="n"/>
      <c r="C53" s="100">
        <f>E53*D$5</f>
        <v/>
      </c>
      <c r="D53" s="24" t="n"/>
      <c r="E53" s="100">
        <f>SUM(G53:HT53)</f>
        <v/>
      </c>
      <c r="G53" s="875" t="n"/>
      <c r="H53" s="874" t="n"/>
      <c r="I53" s="874" t="n"/>
      <c r="J53" s="874" t="n"/>
      <c r="K53" s="874" t="n"/>
      <c r="L53" s="874" t="n"/>
      <c r="M53" s="874" t="n"/>
      <c r="N53" s="874" t="n"/>
      <c r="O53" s="874" t="n"/>
      <c r="P53" s="874" t="n"/>
      <c r="Q53" s="874" t="n"/>
      <c r="R53" s="876" t="n"/>
      <c r="S53" s="876" t="n"/>
      <c r="T53" s="874" t="n"/>
      <c r="U53" s="874" t="n"/>
      <c r="V53" s="874" t="n"/>
      <c r="W53" s="874" t="n"/>
      <c r="X53" s="874" t="n"/>
      <c r="Y53" s="874" t="n"/>
      <c r="Z53" s="874" t="n"/>
      <c r="AA53" s="874" t="n"/>
      <c r="AB53" s="874" t="n"/>
      <c r="AC53" s="874" t="n"/>
      <c r="AD53" s="874" t="n"/>
      <c r="AE53" s="876" t="n"/>
      <c r="AF53" s="876" t="n"/>
      <c r="AG53" s="876" t="n"/>
      <c r="AH53" s="876" t="n"/>
      <c r="AI53" s="876" t="n"/>
      <c r="AJ53" s="876" t="n"/>
      <c r="AK53" s="876" t="n"/>
      <c r="AL53" s="874" t="n"/>
      <c r="AM53" s="876" t="n"/>
      <c r="AN53" s="874" t="n"/>
      <c r="AO53" s="876" t="n"/>
      <c r="AP53" s="874" t="n"/>
      <c r="AQ53" s="874" t="n"/>
      <c r="AR53" s="883" t="n"/>
      <c r="AS53" s="883" t="n"/>
      <c r="AT53" s="883" t="n"/>
    </row>
    <row r="54" ht="12.95" customFormat="1" customHeight="1" s="872">
      <c r="A54" s="57" t="n"/>
      <c r="B54" s="56" t="n"/>
      <c r="C54" s="55">
        <f>E54*D$5</f>
        <v/>
      </c>
      <c r="D54" s="24" t="n"/>
      <c r="E54" s="55">
        <f>SUM(G54:HT54)</f>
        <v/>
      </c>
      <c r="G54" s="875" t="n"/>
      <c r="H54" s="874" t="n"/>
      <c r="I54" s="874" t="n"/>
      <c r="J54" s="874" t="n"/>
      <c r="K54" s="874" t="n"/>
      <c r="L54" s="874" t="n"/>
      <c r="M54" s="874" t="n"/>
      <c r="N54" s="874" t="n"/>
      <c r="O54" s="874" t="n"/>
      <c r="P54" s="874" t="n"/>
      <c r="Q54" s="874" t="n"/>
      <c r="R54" s="876" t="n"/>
      <c r="S54" s="876" t="n"/>
      <c r="T54" s="874" t="n"/>
      <c r="U54" s="874" t="n"/>
      <c r="V54" s="874" t="n"/>
      <c r="W54" s="874" t="n"/>
      <c r="X54" s="874" t="n"/>
      <c r="Y54" s="874" t="n"/>
      <c r="Z54" s="874" t="n"/>
      <c r="AA54" s="874" t="n"/>
      <c r="AB54" s="874" t="n"/>
      <c r="AC54" s="874" t="n"/>
      <c r="AD54" s="874" t="n"/>
      <c r="AE54" s="876" t="n"/>
      <c r="AF54" s="876" t="n"/>
      <c r="AG54" s="876" t="n"/>
      <c r="AH54" s="876" t="n"/>
      <c r="AI54" s="876" t="n"/>
      <c r="AJ54" s="876" t="n"/>
      <c r="AK54" s="876" t="n"/>
      <c r="AL54" s="874" t="n"/>
      <c r="AM54" s="876" t="n"/>
      <c r="AN54" s="874" t="n"/>
      <c r="AO54" s="876" t="n"/>
      <c r="AP54" s="874" t="n"/>
      <c r="AQ54" s="874" t="n"/>
      <c r="AR54" s="883" t="n"/>
      <c r="AS54" s="883" t="n"/>
      <c r="AT54" s="883" t="n"/>
    </row>
    <row r="55" ht="14.1" customFormat="1" customHeight="1" s="872">
      <c r="A55" s="57" t="n"/>
      <c r="B55" s="56" t="n"/>
      <c r="C55" s="55">
        <f>E55*D$5</f>
        <v/>
      </c>
      <c r="D55" s="24" t="n"/>
      <c r="E55" s="55">
        <f>SUM(G55:HT55)</f>
        <v/>
      </c>
      <c r="G55" s="875" t="n"/>
      <c r="H55" s="874" t="n"/>
      <c r="I55" s="874" t="n"/>
      <c r="J55" s="874" t="n"/>
      <c r="K55" s="874" t="n"/>
      <c r="L55" s="874" t="n"/>
      <c r="M55" s="874" t="n"/>
      <c r="N55" s="874" t="n"/>
      <c r="O55" s="874" t="n"/>
      <c r="P55" s="874" t="n"/>
      <c r="Q55" s="874" t="n"/>
      <c r="R55" s="876" t="n"/>
      <c r="S55" s="876" t="n"/>
      <c r="T55" s="874" t="n"/>
      <c r="U55" s="874" t="n"/>
      <c r="V55" s="874" t="n"/>
      <c r="W55" s="874" t="n"/>
      <c r="X55" s="874" t="n"/>
      <c r="Y55" s="874" t="n"/>
      <c r="Z55" s="874" t="n"/>
      <c r="AA55" s="874" t="n"/>
      <c r="AB55" s="874" t="n"/>
      <c r="AC55" s="874" t="n"/>
      <c r="AD55" s="874" t="n"/>
      <c r="AE55" s="876" t="n"/>
      <c r="AF55" s="876" t="n"/>
      <c r="AG55" s="876" t="n"/>
      <c r="AH55" s="876" t="n"/>
      <c r="AI55" s="876" t="n"/>
      <c r="AJ55" s="876" t="n"/>
      <c r="AK55" s="876" t="n"/>
      <c r="AL55" s="874" t="n"/>
      <c r="AM55" s="876" t="n"/>
      <c r="AN55" s="874" t="n"/>
      <c r="AO55" s="877" t="inlineStr">
        <is>
          <t> </t>
        </is>
      </c>
      <c r="AP55" s="874" t="n"/>
      <c r="AQ55" s="874" t="n"/>
      <c r="AR55" s="883" t="n"/>
      <c r="AS55" s="883" t="n"/>
      <c r="AT55" s="883" t="n"/>
    </row>
    <row r="56" ht="17.45" customFormat="1" customHeight="1" s="872">
      <c r="A56" s="57" t="n"/>
      <c r="B56" s="56" t="n"/>
      <c r="C56" s="55">
        <f>E56*D$5</f>
        <v/>
      </c>
      <c r="D56" s="881" t="n"/>
      <c r="E56" s="55">
        <f>SUM(G56:HT56)</f>
        <v/>
      </c>
      <c r="H56" s="883" t="n"/>
      <c r="I56" s="883" t="n"/>
      <c r="J56" s="883" t="n"/>
      <c r="K56" s="883" t="n"/>
      <c r="L56" s="883" t="n"/>
      <c r="M56" s="883" t="n"/>
      <c r="N56" s="883" t="n"/>
      <c r="O56" s="883" t="n"/>
      <c r="P56" s="883" t="n"/>
      <c r="Q56" s="883" t="n"/>
      <c r="R56" s="878" t="n"/>
      <c r="S56" s="878" t="n"/>
      <c r="T56" s="883" t="n"/>
      <c r="U56" s="883" t="n"/>
      <c r="V56" s="883" t="n"/>
      <c r="W56" s="883" t="n"/>
      <c r="X56" s="883" t="n"/>
      <c r="Y56" s="883" t="n"/>
      <c r="Z56" s="883" t="n"/>
      <c r="AA56" s="883" t="n"/>
      <c r="AB56" s="883" t="n"/>
      <c r="AC56" s="883" t="n"/>
      <c r="AD56" s="883" t="n"/>
      <c r="AE56" s="878" t="n"/>
      <c r="AF56" s="878" t="n"/>
      <c r="AG56" s="878" t="n"/>
      <c r="AH56" s="878" t="n"/>
      <c r="AI56" s="878" t="n"/>
      <c r="AJ56" s="878" t="n"/>
      <c r="AK56" s="878" t="n"/>
      <c r="AL56" s="883" t="n"/>
      <c r="AM56" s="878" t="n"/>
      <c r="AN56" s="883" t="n"/>
      <c r="AO56" s="876" t="n"/>
      <c r="AP56" s="883" t="n"/>
      <c r="AQ56" s="883" t="n"/>
      <c r="AR56" s="883" t="n"/>
      <c r="AS56" s="883" t="n"/>
      <c r="AT56" s="883" t="n"/>
    </row>
    <row r="57" ht="17.45" customFormat="1" customHeight="1" s="872">
      <c r="A57" s="57" t="n"/>
      <c r="B57" s="56" t="n"/>
      <c r="C57" s="55">
        <f>E57*D$5</f>
        <v/>
      </c>
      <c r="D57" s="882" t="n"/>
      <c r="E57" s="55">
        <f>SUM(G57:HT57)</f>
        <v/>
      </c>
      <c r="H57" s="883" t="n"/>
      <c r="I57" s="883" t="n"/>
      <c r="J57" s="883" t="n"/>
      <c r="K57" s="883" t="n"/>
      <c r="L57" s="883" t="n"/>
      <c r="M57" s="883" t="n"/>
      <c r="N57" s="883" t="n"/>
      <c r="O57" s="883" t="n"/>
      <c r="P57" s="883" t="n"/>
      <c r="Q57" s="883" t="n"/>
      <c r="R57" s="878" t="n"/>
      <c r="S57" s="878" t="n"/>
      <c r="T57" s="883" t="n"/>
      <c r="U57" s="883" t="n"/>
      <c r="V57" s="883" t="n"/>
      <c r="W57" s="883" t="n"/>
      <c r="X57" s="883" t="n"/>
      <c r="Y57" s="883" t="n"/>
      <c r="Z57" s="883" t="n"/>
      <c r="AA57" s="883" t="n"/>
      <c r="AB57" s="883" t="n"/>
      <c r="AC57" s="883" t="n"/>
      <c r="AD57" s="883" t="n"/>
      <c r="AE57" s="878" t="n"/>
      <c r="AF57" s="878" t="n"/>
      <c r="AG57" s="878" t="n"/>
      <c r="AH57" s="878" t="n"/>
      <c r="AI57" s="878" t="n"/>
      <c r="AJ57" s="878" t="n"/>
      <c r="AK57" s="878" t="n"/>
      <c r="AL57" s="883" t="n"/>
      <c r="AM57" s="878" t="n"/>
      <c r="AN57" s="883" t="n"/>
      <c r="AO57" s="876" t="n"/>
      <c r="AP57" s="883" t="n"/>
      <c r="AQ57" s="883" t="n"/>
      <c r="AR57" s="883" t="n"/>
      <c r="AS57" s="883" t="n"/>
      <c r="AT57" s="883" t="n"/>
    </row>
    <row r="58" ht="17.45" customFormat="1" customHeight="1" s="872">
      <c r="A58" s="57" t="n"/>
      <c r="B58" s="56" t="n"/>
      <c r="C58" s="55">
        <f>E58*D$5</f>
        <v/>
      </c>
      <c r="D58" s="881" t="n"/>
      <c r="E58" s="55">
        <f>SUM(G58:HT58)</f>
        <v/>
      </c>
      <c r="H58" s="883" t="n"/>
      <c r="I58" s="883" t="n"/>
      <c r="J58" s="883" t="n"/>
      <c r="K58" s="883" t="n"/>
      <c r="L58" s="883" t="n"/>
      <c r="M58" s="883" t="n"/>
      <c r="N58" s="883" t="n"/>
      <c r="O58" s="883" t="n"/>
      <c r="P58" s="883" t="n"/>
      <c r="Q58" s="883" t="n"/>
      <c r="R58" s="878" t="n"/>
      <c r="S58" s="878" t="n"/>
      <c r="T58" s="883" t="n"/>
      <c r="U58" s="883" t="n"/>
      <c r="V58" s="883" t="n"/>
      <c r="W58" s="883" t="n"/>
      <c r="X58" s="883" t="n"/>
      <c r="Y58" s="883" t="n"/>
      <c r="Z58" s="883" t="n"/>
      <c r="AA58" s="883" t="n"/>
      <c r="AB58" s="883" t="n"/>
      <c r="AC58" s="883" t="n"/>
      <c r="AD58" s="883" t="n"/>
      <c r="AE58" s="878" t="n"/>
      <c r="AF58" s="878" t="n"/>
      <c r="AG58" s="878" t="n"/>
      <c r="AH58" s="878" t="n"/>
      <c r="AI58" s="878" t="n"/>
      <c r="AJ58" s="878" t="n"/>
      <c r="AK58" s="878" t="n"/>
      <c r="AL58" s="883" t="n"/>
      <c r="AM58" s="878" t="n"/>
      <c r="AN58" s="883" t="n"/>
      <c r="AO58" s="876" t="n"/>
      <c r="AP58" s="883" t="n"/>
      <c r="AQ58" s="883" t="n"/>
      <c r="AR58" s="883" t="n"/>
      <c r="AS58" s="883" t="n"/>
      <c r="AT58" s="883" t="n"/>
    </row>
    <row r="59" ht="17.45" customFormat="1" customHeight="1" s="872">
      <c r="A59" s="57" t="inlineStr">
        <is>
          <t> </t>
        </is>
      </c>
      <c r="B59" s="56" t="n"/>
      <c r="C59" s="55">
        <f>E59*D$5</f>
        <v/>
      </c>
      <c r="D59" s="881" t="n"/>
      <c r="E59" s="55">
        <f>SUM(G59:HT59)</f>
        <v/>
      </c>
      <c r="H59" s="883" t="n"/>
      <c r="I59" s="883" t="n"/>
      <c r="J59" s="883" t="n"/>
      <c r="K59" s="883" t="n"/>
      <c r="L59" s="883" t="n"/>
      <c r="M59" s="883" t="n"/>
      <c r="N59" s="883" t="n"/>
      <c r="O59" s="883" t="n"/>
      <c r="P59" s="883" t="n"/>
      <c r="Q59" s="883" t="n"/>
      <c r="R59" s="878" t="n"/>
      <c r="S59" s="878" t="n"/>
      <c r="T59" s="883" t="n"/>
      <c r="U59" s="883" t="n"/>
      <c r="V59" s="883" t="n"/>
      <c r="W59" s="883" t="n"/>
      <c r="X59" s="883" t="n"/>
      <c r="Y59" s="883" t="n"/>
      <c r="Z59" s="883" t="n"/>
      <c r="AA59" s="883" t="n"/>
      <c r="AB59" s="883" t="n"/>
      <c r="AC59" s="883" t="n"/>
      <c r="AD59" s="883" t="n"/>
      <c r="AE59" s="878" t="inlineStr">
        <is>
          <t> </t>
        </is>
      </c>
      <c r="AF59" s="878" t="n"/>
      <c r="AG59" s="878" t="n"/>
      <c r="AH59" s="878" t="n"/>
      <c r="AI59" s="878" t="n"/>
      <c r="AJ59" s="878" t="n"/>
      <c r="AK59" s="878" t="n"/>
      <c r="AL59" s="883" t="n"/>
      <c r="AM59" s="878" t="n"/>
      <c r="AN59" s="883" t="n"/>
      <c r="AO59" s="876" t="n"/>
      <c r="AP59" s="883" t="n"/>
      <c r="AQ59" s="883" t="n"/>
      <c r="AR59" s="883" t="n"/>
      <c r="AS59" s="883" t="n"/>
      <c r="AT59" s="883" t="n"/>
    </row>
    <row r="60" ht="16.5" customFormat="1" customHeight="1" s="872">
      <c r="A60" s="57" t="n"/>
      <c r="B60" s="56" t="n"/>
      <c r="C60" s="55">
        <f>E60*D$5</f>
        <v/>
      </c>
      <c r="D60" s="881" t="n"/>
      <c r="E60" s="55">
        <f>SUM(G60:HT60)</f>
        <v/>
      </c>
      <c r="H60" s="883" t="n"/>
      <c r="I60" s="883" t="n"/>
      <c r="J60" s="883" t="n"/>
      <c r="K60" s="883" t="n"/>
      <c r="L60" s="883" t="n"/>
      <c r="M60" s="883" t="n"/>
      <c r="N60" s="883" t="n"/>
      <c r="O60" s="883" t="n"/>
      <c r="P60" s="883" t="n"/>
      <c r="Q60" s="883" t="n"/>
      <c r="R60" s="878" t="n"/>
      <c r="S60" s="878" t="n"/>
      <c r="T60" s="883" t="n"/>
      <c r="U60" s="883" t="n"/>
      <c r="V60" s="883" t="n"/>
      <c r="W60" s="883" t="n"/>
      <c r="X60" s="883" t="n"/>
      <c r="Y60" s="883" t="n"/>
      <c r="Z60" s="883" t="n"/>
      <c r="AA60" s="883" t="n"/>
      <c r="AB60" s="883" t="n"/>
      <c r="AC60" s="883" t="n"/>
      <c r="AD60" s="883" t="n"/>
      <c r="AE60" s="878" t="inlineStr">
        <is>
          <t> </t>
        </is>
      </c>
      <c r="AF60" s="878" t="n"/>
      <c r="AG60" s="878" t="n"/>
      <c r="AH60" s="878" t="n"/>
      <c r="AI60" s="878" t="n"/>
      <c r="AJ60" s="878" t="n"/>
      <c r="AK60" s="878" t="n"/>
      <c r="AL60" s="883" t="n"/>
      <c r="AM60" s="878" t="n"/>
      <c r="AN60" s="883" t="n"/>
      <c r="AO60" s="876" t="n"/>
      <c r="AP60" s="883" t="n"/>
      <c r="AQ60" s="883" t="n"/>
      <c r="AR60" s="883" t="n"/>
      <c r="AS60" s="883" t="n"/>
      <c r="AT60" s="883" t="n"/>
    </row>
    <row r="61" customFormat="1" s="872">
      <c r="A61" s="57" t="n"/>
      <c r="B61" s="56" t="n"/>
      <c r="C61" s="55">
        <f>E61*D$5</f>
        <v/>
      </c>
      <c r="D61" s="24" t="n"/>
      <c r="E61" s="55">
        <f>SUM(G61:HT61)</f>
        <v/>
      </c>
      <c r="H61" s="883" t="n"/>
      <c r="I61" s="883" t="n"/>
      <c r="J61" s="883" t="n"/>
      <c r="K61" s="883" t="n"/>
      <c r="L61" s="883" t="n"/>
      <c r="M61" s="883" t="n"/>
      <c r="N61" s="883" t="n"/>
      <c r="O61" s="883" t="n"/>
      <c r="P61" s="883" t="n"/>
      <c r="Q61" s="883" t="n"/>
      <c r="R61" s="878" t="n"/>
      <c r="S61" s="878" t="n"/>
      <c r="T61" s="883" t="n"/>
      <c r="U61" s="883" t="n"/>
      <c r="V61" s="883" t="n"/>
      <c r="W61" s="883" t="n"/>
      <c r="X61" s="883" t="n"/>
      <c r="Y61" s="883" t="n"/>
      <c r="Z61" s="883" t="n"/>
      <c r="AA61" s="883" t="n"/>
      <c r="AB61" s="883" t="n"/>
      <c r="AC61" s="883" t="n"/>
      <c r="AD61" s="883" t="n"/>
      <c r="AE61" s="878" t="n"/>
      <c r="AF61" s="878" t="n"/>
      <c r="AG61" s="878" t="n"/>
      <c r="AH61" s="878" t="n"/>
      <c r="AI61" s="878" t="n"/>
      <c r="AJ61" s="878" t="n"/>
      <c r="AK61" s="878" t="n"/>
      <c r="AL61" s="883" t="n"/>
      <c r="AM61" s="878" t="n"/>
      <c r="AN61" s="883" t="n"/>
      <c r="AO61" s="876" t="n"/>
      <c r="AP61" s="883" t="n"/>
      <c r="AQ61" s="883" t="n"/>
      <c r="AR61" s="883" t="n"/>
      <c r="AS61" s="883" t="n"/>
      <c r="AT61" s="883" t="n"/>
    </row>
    <row r="62" customFormat="1" s="872">
      <c r="A62" s="57" t="n"/>
      <c r="B62" s="56" t="n"/>
      <c r="C62" s="100">
        <f>E62*D$5</f>
        <v/>
      </c>
      <c r="D62" s="23" t="n"/>
      <c r="E62" s="100">
        <f>SUM(G62:HT62)</f>
        <v/>
      </c>
      <c r="H62" s="883" t="n"/>
      <c r="I62" s="883" t="n"/>
      <c r="J62" s="883" t="n"/>
      <c r="K62" s="883" t="n"/>
      <c r="L62" s="883" t="n"/>
      <c r="M62" s="883" t="n"/>
      <c r="N62" s="883" t="n"/>
      <c r="O62" s="883" t="n"/>
      <c r="P62" s="883" t="n"/>
      <c r="Q62" s="883" t="n"/>
      <c r="R62" s="878" t="n"/>
      <c r="S62" s="878" t="n"/>
      <c r="T62" s="883" t="n"/>
      <c r="U62" s="883" t="n"/>
      <c r="V62" s="883" t="n"/>
      <c r="W62" s="883" t="n"/>
      <c r="X62" s="883" t="n"/>
      <c r="Y62" s="883" t="n"/>
      <c r="Z62" s="883" t="n"/>
      <c r="AA62" s="883" t="n"/>
      <c r="AB62" s="883" t="n"/>
      <c r="AC62" s="883" t="n"/>
      <c r="AD62" s="883" t="n"/>
      <c r="AE62" s="878" t="n"/>
      <c r="AF62" s="878" t="n"/>
      <c r="AG62" s="878" t="n"/>
      <c r="AH62" s="878" t="n"/>
      <c r="AI62" s="878" t="n"/>
      <c r="AJ62" s="878" t="n"/>
      <c r="AK62" s="878" t="n"/>
      <c r="AL62" s="883" t="n"/>
      <c r="AM62" s="878" t="n"/>
      <c r="AN62" s="883" t="n"/>
      <c r="AO62" s="876" t="n"/>
      <c r="AP62" s="883" t="n"/>
      <c r="AQ62" s="883" t="n"/>
      <c r="AR62" s="883" t="n"/>
      <c r="AS62" s="883" t="n"/>
      <c r="AT62" s="883" t="n"/>
    </row>
    <row r="63" customFormat="1" s="872">
      <c r="A63" s="57" t="n"/>
      <c r="B63" s="56" t="n"/>
      <c r="C63" s="100">
        <f>E63*D$5</f>
        <v/>
      </c>
      <c r="D63" s="23" t="n"/>
      <c r="E63" s="100">
        <f>SUM(G63:HT63)</f>
        <v/>
      </c>
      <c r="H63" s="883" t="n"/>
      <c r="I63" s="883" t="n"/>
      <c r="J63" s="883" t="n"/>
      <c r="K63" s="883" t="n"/>
      <c r="L63" s="883" t="n"/>
      <c r="M63" s="883" t="n"/>
      <c r="N63" s="883" t="n"/>
      <c r="O63" s="883" t="n"/>
      <c r="P63" s="883" t="n"/>
      <c r="Q63" s="883" t="n"/>
      <c r="R63" s="878" t="n"/>
      <c r="S63" s="878" t="n"/>
      <c r="T63" s="883" t="n"/>
      <c r="U63" s="883" t="n"/>
      <c r="V63" s="883" t="n"/>
      <c r="W63" s="883" t="n"/>
      <c r="X63" s="883" t="n"/>
      <c r="Y63" s="883" t="n"/>
      <c r="Z63" s="883" t="n"/>
      <c r="AA63" s="883" t="n"/>
      <c r="AB63" s="883" t="n"/>
      <c r="AC63" s="883" t="n"/>
      <c r="AD63" s="883" t="n"/>
      <c r="AE63" s="878" t="n"/>
      <c r="AF63" s="878" t="inlineStr">
        <is>
          <t> </t>
        </is>
      </c>
      <c r="AG63" s="878" t="n"/>
      <c r="AH63" s="878" t="n"/>
      <c r="AI63" s="878" t="n"/>
      <c r="AJ63" s="878" t="n"/>
      <c r="AK63" s="878" t="n"/>
      <c r="AL63" s="883" t="n"/>
      <c r="AM63" s="878" t="n"/>
      <c r="AN63" s="883" t="n"/>
      <c r="AO63" s="876" t="n"/>
      <c r="AP63" s="883" t="n"/>
      <c r="AQ63" s="883" t="n"/>
      <c r="AR63" s="883" t="n"/>
      <c r="AS63" s="883" t="n"/>
      <c r="AT63" s="883" t="n"/>
    </row>
    <row r="64" customFormat="1" s="872">
      <c r="A64" s="57" t="n"/>
      <c r="B64" s="56" t="n"/>
      <c r="C64" s="55">
        <f>E64*D$5</f>
        <v/>
      </c>
      <c r="D64" s="24" t="n"/>
      <c r="E64" s="55">
        <f>SUM(G64:HT64)</f>
        <v/>
      </c>
      <c r="I64" s="883" t="n"/>
      <c r="J64" s="883" t="n"/>
      <c r="L64" s="883" t="n"/>
      <c r="M64" s="883" t="n"/>
      <c r="N64" s="883" t="n"/>
      <c r="O64" s="883" t="n"/>
      <c r="P64" s="883" t="n"/>
      <c r="Q64" s="883" t="n"/>
      <c r="R64" s="878" t="n"/>
      <c r="S64" s="878" t="n"/>
      <c r="T64" s="883" t="n"/>
      <c r="U64" s="883" t="n"/>
      <c r="V64" s="883" t="n"/>
      <c r="W64" s="883" t="n"/>
      <c r="X64" s="883" t="n"/>
      <c r="Y64" s="883" t="n"/>
      <c r="Z64" s="883" t="n"/>
      <c r="AA64" s="883" t="n"/>
      <c r="AB64" s="883" t="n"/>
      <c r="AC64" s="883" t="n"/>
      <c r="AD64" s="883" t="n"/>
      <c r="AE64" s="878" t="n"/>
      <c r="AF64" s="878" t="n"/>
      <c r="AG64" s="878" t="n"/>
      <c r="AH64" s="878" t="n"/>
      <c r="AI64" s="878" t="n"/>
      <c r="AJ64" s="878" t="n"/>
      <c r="AK64" s="878" t="n"/>
      <c r="AL64" s="883" t="n"/>
      <c r="AM64" s="878" t="n"/>
      <c r="AN64" s="883" t="n"/>
      <c r="AO64" s="876" t="n"/>
      <c r="AP64" s="883" t="n"/>
      <c r="AQ64" s="883" t="n"/>
      <c r="AR64" s="883" t="n"/>
      <c r="AS64" s="883" t="n"/>
      <c r="AT64" s="883" t="n"/>
    </row>
    <row r="65" customFormat="1" s="872">
      <c r="A65" s="57" t="n"/>
      <c r="B65" s="56" t="n"/>
      <c r="C65" s="100">
        <f>E65*D$5</f>
        <v/>
      </c>
      <c r="D65" s="23" t="n"/>
      <c r="E65" s="100">
        <f>SUM(G65:HT65)</f>
        <v/>
      </c>
      <c r="I65" s="883" t="n"/>
      <c r="J65" s="883" t="n"/>
      <c r="M65" s="883" t="n"/>
      <c r="N65" s="883" t="n"/>
      <c r="O65" s="883" t="n"/>
      <c r="P65" s="883" t="n"/>
      <c r="Q65" s="883" t="n"/>
      <c r="R65" s="878" t="n"/>
      <c r="S65" s="878" t="n"/>
      <c r="T65" s="883" t="n"/>
      <c r="U65" s="883" t="n"/>
      <c r="V65" s="883" t="n"/>
      <c r="W65" s="883" t="n"/>
      <c r="X65" s="883" t="n"/>
      <c r="Y65" s="883" t="n"/>
      <c r="Z65" s="883" t="n"/>
      <c r="AA65" s="883" t="n"/>
      <c r="AB65" s="883" t="n"/>
      <c r="AC65" s="883" t="n"/>
      <c r="AD65" s="883" t="n"/>
      <c r="AE65" s="878" t="n"/>
      <c r="AF65" s="878" t="n"/>
      <c r="AG65" s="878" t="n"/>
      <c r="AH65" s="878" t="n"/>
      <c r="AI65" s="878" t="n"/>
      <c r="AJ65" s="878" t="n"/>
      <c r="AK65" s="878" t="n"/>
      <c r="AL65" s="883" t="n"/>
      <c r="AM65" s="878" t="n"/>
      <c r="AN65" s="883" t="n"/>
      <c r="AO65" s="876" t="n"/>
      <c r="AP65" s="883" t="n"/>
      <c r="AQ65" s="883" t="n"/>
      <c r="AR65" s="883" t="n"/>
      <c r="AS65" s="883" t="n"/>
      <c r="AT65" s="883" t="n"/>
    </row>
    <row r="66" customFormat="1" s="872">
      <c r="A66" s="57" t="n"/>
      <c r="B66" s="56" t="n"/>
      <c r="C66" s="100">
        <f>E66*D$5</f>
        <v/>
      </c>
      <c r="D66" s="23" t="n"/>
      <c r="E66" s="100">
        <f>SUM(G66:HT66)</f>
        <v/>
      </c>
      <c r="I66" s="883" t="n"/>
      <c r="J66" s="883" t="n"/>
      <c r="M66" s="883" t="n"/>
      <c r="N66" s="883" t="n"/>
      <c r="O66" s="883" t="n"/>
      <c r="P66" s="883" t="n"/>
      <c r="Q66" s="883" t="n"/>
      <c r="R66" s="878" t="n"/>
      <c r="S66" s="878" t="n"/>
      <c r="T66" s="883" t="n"/>
      <c r="U66" s="883" t="n"/>
      <c r="V66" s="883" t="n"/>
      <c r="W66" s="883" t="n"/>
      <c r="X66" s="883" t="n"/>
      <c r="Y66" s="883" t="n"/>
      <c r="Z66" s="883" t="n"/>
      <c r="AA66" s="883" t="n"/>
      <c r="AB66" s="883" t="n"/>
      <c r="AC66" s="883" t="n"/>
      <c r="AD66" s="883" t="n"/>
      <c r="AE66" s="878" t="n"/>
      <c r="AF66" s="878" t="n"/>
      <c r="AG66" s="878" t="n"/>
      <c r="AH66" s="888" t="n"/>
      <c r="AI66" s="888" t="n"/>
      <c r="AJ66" s="878" t="n"/>
      <c r="AK66" s="878" t="n"/>
      <c r="AL66" s="883" t="n"/>
      <c r="AM66" s="878" t="n"/>
      <c r="AN66" s="883" t="n"/>
      <c r="AO66" s="876" t="n"/>
      <c r="AP66" s="883" t="n"/>
      <c r="AQ66" s="883" t="n"/>
      <c r="AR66" s="883" t="n"/>
      <c r="AS66" s="883" t="n"/>
      <c r="AT66" s="883" t="n"/>
    </row>
    <row r="67" customFormat="1" s="872">
      <c r="A67" s="57" t="n"/>
      <c r="B67" s="56" t="n"/>
      <c r="C67" s="55">
        <f>E67*D$5</f>
        <v/>
      </c>
      <c r="D67" s="24" t="n"/>
      <c r="E67" s="55">
        <f>SUM(G67:HT67)</f>
        <v/>
      </c>
      <c r="H67" s="883" t="n"/>
      <c r="I67" s="883" t="n"/>
      <c r="J67" s="883" t="n"/>
      <c r="K67" s="883" t="n"/>
      <c r="L67" s="883" t="n"/>
      <c r="M67" s="883" t="n"/>
      <c r="N67" s="883" t="n"/>
      <c r="O67" s="883" t="n"/>
      <c r="P67" s="883" t="n"/>
      <c r="Q67" s="883" t="n"/>
      <c r="R67" s="878" t="n"/>
      <c r="S67" s="878" t="n"/>
      <c r="T67" s="883" t="n"/>
      <c r="U67" s="883" t="n"/>
      <c r="V67" s="883" t="n"/>
      <c r="W67" s="883" t="n"/>
      <c r="X67" s="883" t="n"/>
      <c r="Y67" s="883" t="n"/>
      <c r="Z67" s="883" t="n"/>
      <c r="AA67" s="883" t="n"/>
      <c r="AB67" s="883" t="n"/>
      <c r="AC67" s="883" t="n"/>
      <c r="AD67" s="883" t="n"/>
      <c r="AE67" s="878" t="n"/>
      <c r="AF67" s="878" t="n"/>
      <c r="AG67" s="878" t="n"/>
      <c r="AH67" s="888" t="n"/>
      <c r="AI67" s="878" t="n"/>
      <c r="AJ67" s="878" t="n"/>
      <c r="AK67" s="888" t="n"/>
      <c r="AL67" s="883" t="n"/>
      <c r="AM67" s="878" t="n"/>
      <c r="AN67" s="883" t="n"/>
      <c r="AO67" s="876" t="n"/>
      <c r="AP67" s="883" t="n"/>
      <c r="AQ67" s="883" t="n"/>
      <c r="AR67" s="883" t="n"/>
      <c r="AS67" s="883" t="n"/>
      <c r="AT67" s="883" t="n"/>
    </row>
    <row r="68" customFormat="1" s="872">
      <c r="A68" s="57" t="n"/>
      <c r="B68" s="56" t="n"/>
      <c r="C68" s="55">
        <f>E68*D$5</f>
        <v/>
      </c>
      <c r="D68" s="24" t="n"/>
      <c r="E68" s="55">
        <f>SUM(G68:HT68)</f>
        <v/>
      </c>
      <c r="H68" s="883" t="n"/>
      <c r="I68" s="883" t="n"/>
      <c r="J68" s="883" t="n"/>
      <c r="K68" s="883" t="n"/>
      <c r="L68" s="883" t="n"/>
      <c r="M68" s="883" t="n"/>
      <c r="N68" s="883" t="n"/>
      <c r="O68" s="883" t="n"/>
      <c r="P68" s="883" t="n"/>
      <c r="Q68" s="883" t="n"/>
      <c r="R68" s="878" t="n"/>
      <c r="S68" s="878" t="n"/>
      <c r="T68" s="883" t="n"/>
      <c r="U68" s="883" t="n"/>
      <c r="V68" s="883" t="n"/>
      <c r="W68" s="883" t="n"/>
      <c r="X68" s="883" t="n"/>
      <c r="Y68" s="883" t="n"/>
      <c r="Z68" s="883" t="n"/>
      <c r="AA68" s="883" t="n"/>
      <c r="AB68" s="883" t="n"/>
      <c r="AC68" s="883" t="n"/>
      <c r="AD68" s="883" t="n"/>
      <c r="AE68" s="878" t="n"/>
      <c r="AF68" s="878" t="n"/>
      <c r="AG68" s="878" t="n"/>
      <c r="AH68" s="878" t="n"/>
      <c r="AI68" s="888" t="n"/>
      <c r="AJ68" s="888" t="n"/>
      <c r="AK68" s="878" t="n"/>
      <c r="AL68" s="883" t="n"/>
      <c r="AM68" s="878" t="n"/>
      <c r="AN68" s="883" t="n"/>
      <c r="AO68" s="877" t="inlineStr">
        <is>
          <t> </t>
        </is>
      </c>
      <c r="AP68" s="883" t="n"/>
      <c r="AQ68" s="883" t="n"/>
      <c r="AR68" s="883" t="n"/>
      <c r="AS68" s="883" t="n"/>
      <c r="AT68" s="883" t="n"/>
    </row>
    <row r="69" customFormat="1" s="872">
      <c r="A69" s="57" t="n"/>
      <c r="B69" s="56" t="n"/>
      <c r="C69" s="55">
        <f>E69*D$5</f>
        <v/>
      </c>
      <c r="D69" s="24" t="n"/>
      <c r="E69" s="55">
        <f>SUM(G69:HT69)</f>
        <v/>
      </c>
      <c r="H69" s="883" t="n"/>
      <c r="I69" s="883" t="n"/>
      <c r="J69" s="883" t="n"/>
      <c r="K69" s="883" t="n"/>
      <c r="L69" s="883" t="n"/>
      <c r="M69" s="883" t="n"/>
      <c r="N69" s="883" t="n"/>
      <c r="O69" s="883" t="n"/>
      <c r="P69" s="883" t="n"/>
      <c r="Q69" s="883" t="n"/>
      <c r="R69" s="878" t="n"/>
      <c r="S69" s="878" t="n"/>
      <c r="T69" s="883" t="n"/>
      <c r="U69" s="883" t="n"/>
      <c r="V69" s="883" t="n"/>
      <c r="W69" s="883" t="n"/>
      <c r="X69" s="883" t="n"/>
      <c r="Y69" s="883" t="n"/>
      <c r="Z69" s="883" t="n"/>
      <c r="AA69" s="883" t="n"/>
      <c r="AB69" s="883" t="n"/>
      <c r="AC69" s="883" t="n"/>
      <c r="AD69" s="883" t="n"/>
      <c r="AE69" s="878" t="n"/>
      <c r="AF69" s="878" t="n"/>
      <c r="AG69" s="878" t="n"/>
      <c r="AH69" s="878" t="n"/>
      <c r="AI69" s="878" t="n"/>
      <c r="AJ69" s="878" t="n"/>
      <c r="AK69" s="888" t="n"/>
      <c r="AL69" s="883" t="n"/>
      <c r="AM69" s="878" t="n"/>
      <c r="AN69" s="883" t="n"/>
      <c r="AO69" s="876" t="n"/>
      <c r="AP69" s="883" t="n"/>
      <c r="AQ69" s="883" t="n"/>
      <c r="AR69" s="883" t="n"/>
      <c r="AS69" s="883" t="n"/>
      <c r="AT69" s="883" t="n"/>
    </row>
    <row r="70" customFormat="1" s="872">
      <c r="A70" s="57" t="n"/>
      <c r="B70" s="56" t="n"/>
      <c r="C70" s="55">
        <f>E70*D$5</f>
        <v/>
      </c>
      <c r="D70" s="882" t="n"/>
      <c r="E70" s="55">
        <f>SUM(G70:HT70)</f>
        <v/>
      </c>
      <c r="H70" s="883" t="n"/>
      <c r="I70" s="883" t="n"/>
      <c r="J70" s="883" t="n"/>
      <c r="K70" s="883" t="n"/>
      <c r="L70" s="883" t="n"/>
      <c r="M70" s="883" t="n"/>
      <c r="N70" s="883" t="n"/>
      <c r="O70" s="883" t="n"/>
      <c r="P70" s="883" t="n"/>
      <c r="Q70" s="883" t="n"/>
      <c r="R70" s="878" t="n"/>
      <c r="S70" s="878" t="n"/>
      <c r="T70" s="883" t="n"/>
      <c r="U70" s="883" t="n"/>
      <c r="V70" s="883" t="n"/>
      <c r="W70" s="883" t="n"/>
      <c r="X70" s="883" t="n"/>
      <c r="Y70" s="883" t="n"/>
      <c r="Z70" s="883" t="n"/>
      <c r="AA70" s="883" t="n"/>
      <c r="AB70" s="883" t="n"/>
      <c r="AC70" s="883" t="n"/>
      <c r="AD70" s="883" t="n"/>
      <c r="AE70" s="878" t="n"/>
      <c r="AF70" s="878" t="n"/>
      <c r="AG70" s="878" t="n"/>
      <c r="AH70" s="878" t="n"/>
      <c r="AI70" s="878" t="n"/>
      <c r="AJ70" s="878" t="n"/>
      <c r="AK70" s="888" t="n"/>
      <c r="AL70" s="883" t="n"/>
      <c r="AM70" s="878" t="n"/>
      <c r="AN70" s="883" t="n"/>
      <c r="AO70" s="876" t="n"/>
      <c r="AP70" s="883" t="n"/>
      <c r="AQ70" s="883" t="n"/>
      <c r="AR70" s="883" t="n"/>
      <c r="AS70" s="883" t="n"/>
      <c r="AT70" s="883" t="n"/>
    </row>
    <row r="71" customFormat="1" s="872">
      <c r="A71" s="57" t="n"/>
      <c r="B71" s="56" t="n"/>
      <c r="C71" s="55">
        <f>E71*D$5</f>
        <v/>
      </c>
      <c r="D71" s="84" t="n"/>
      <c r="E71" s="55">
        <f>SUM(G71:HT71)</f>
        <v/>
      </c>
      <c r="H71" s="883" t="n"/>
      <c r="I71" s="883" t="n"/>
      <c r="J71" s="883" t="n"/>
      <c r="K71" s="883" t="n"/>
      <c r="L71" s="883" t="n"/>
      <c r="M71" s="883" t="n"/>
      <c r="N71" s="883" t="n"/>
      <c r="O71" s="883" t="n"/>
      <c r="P71" s="883" t="n"/>
      <c r="Q71" s="883" t="n"/>
      <c r="R71" s="878" t="n"/>
      <c r="S71" s="878" t="n"/>
      <c r="T71" s="883" t="n"/>
      <c r="U71" s="883" t="n"/>
      <c r="V71" s="883" t="n"/>
      <c r="W71" s="883" t="n"/>
      <c r="X71" s="883" t="n"/>
      <c r="Y71" s="883" t="n"/>
      <c r="Z71" s="883" t="n"/>
      <c r="AA71" s="883" t="n"/>
      <c r="AB71" s="883" t="n"/>
      <c r="AC71" s="883" t="n"/>
      <c r="AD71" s="883" t="n"/>
      <c r="AE71" s="878" t="n"/>
      <c r="AF71" s="878" t="n"/>
      <c r="AG71" s="878" t="n"/>
      <c r="AH71" s="878" t="n"/>
      <c r="AI71" s="878" t="n"/>
      <c r="AJ71" s="878" t="n"/>
      <c r="AK71" s="888" t="n"/>
      <c r="AL71" s="883" t="n"/>
      <c r="AM71" s="878" t="n"/>
      <c r="AN71" s="883" t="n"/>
      <c r="AO71" s="876" t="n"/>
      <c r="AP71" s="883" t="n"/>
      <c r="AQ71" s="883" t="n"/>
      <c r="AR71" s="883" t="n"/>
      <c r="AS71" s="883" t="n"/>
      <c r="AT71" s="883" t="n"/>
    </row>
    <row r="72" customFormat="1" s="872">
      <c r="A72" s="57" t="n"/>
      <c r="B72" s="56" t="n"/>
      <c r="C72" s="55">
        <f>E72*D$5</f>
        <v/>
      </c>
      <c r="D72" s="84" t="n"/>
      <c r="E72" s="55">
        <f>SUM(G72:HT72)</f>
        <v/>
      </c>
      <c r="H72" s="883" t="n"/>
      <c r="I72" s="883" t="n"/>
      <c r="J72" s="883" t="n"/>
      <c r="K72" s="883" t="n"/>
      <c r="L72" s="883" t="n"/>
      <c r="M72" s="883" t="n"/>
      <c r="N72" s="883" t="n"/>
      <c r="O72" s="883" t="n"/>
      <c r="P72" s="883" t="n"/>
      <c r="Q72" s="883" t="n"/>
      <c r="R72" s="878" t="n"/>
      <c r="S72" s="878" t="n"/>
      <c r="T72" s="883" t="n"/>
      <c r="U72" s="883" t="n"/>
      <c r="V72" s="883" t="n"/>
      <c r="W72" s="883" t="n"/>
      <c r="X72" s="883" t="n"/>
      <c r="Y72" s="883" t="n"/>
      <c r="Z72" s="883" t="n"/>
      <c r="AA72" s="883" t="n"/>
      <c r="AB72" s="883" t="n"/>
      <c r="AC72" s="883" t="n"/>
      <c r="AD72" s="883" t="n"/>
      <c r="AE72" s="878" t="n"/>
      <c r="AF72" s="878" t="n"/>
      <c r="AG72" s="878" t="n"/>
      <c r="AH72" s="878" t="n"/>
      <c r="AI72" s="878" t="n"/>
      <c r="AJ72" s="878" t="n"/>
      <c r="AK72" s="888" t="inlineStr">
        <is>
          <t> </t>
        </is>
      </c>
      <c r="AL72" s="883" t="n"/>
      <c r="AM72" s="878" t="n"/>
      <c r="AN72" s="883" t="n"/>
      <c r="AO72" s="876" t="n"/>
      <c r="AP72" s="883" t="n"/>
      <c r="AQ72" s="883" t="n"/>
      <c r="AR72" s="883" t="n"/>
      <c r="AS72" s="883" t="n"/>
      <c r="AT72" s="883" t="n"/>
    </row>
    <row r="73" customFormat="1" s="872">
      <c r="A73" s="57" t="n"/>
      <c r="B73" s="56" t="n"/>
      <c r="C73" s="100">
        <f>E73*D$5</f>
        <v/>
      </c>
      <c r="D73" s="84" t="n"/>
      <c r="E73" s="100">
        <f>SUM(G73:HT73)</f>
        <v/>
      </c>
      <c r="H73" s="883" t="n"/>
      <c r="I73" s="883" t="n"/>
      <c r="J73" s="883" t="n"/>
      <c r="K73" s="883" t="n"/>
      <c r="L73" s="883" t="n"/>
      <c r="M73" s="883" t="n"/>
      <c r="N73" s="883" t="n"/>
      <c r="O73" s="883" t="n"/>
      <c r="P73" s="883" t="n"/>
      <c r="Q73" s="883" t="n"/>
      <c r="R73" s="878" t="n"/>
      <c r="S73" s="878" t="n"/>
      <c r="T73" s="883" t="n"/>
      <c r="U73" s="883" t="n"/>
      <c r="V73" s="883" t="n"/>
      <c r="W73" s="883" t="n"/>
      <c r="X73" s="883" t="n"/>
      <c r="Y73" s="883" t="n"/>
      <c r="Z73" s="883" t="n"/>
      <c r="AA73" s="883" t="n"/>
      <c r="AB73" s="883" t="n"/>
      <c r="AC73" s="883" t="n"/>
      <c r="AD73" s="883" t="n"/>
      <c r="AE73" s="878" t="n"/>
      <c r="AF73" s="878" t="n"/>
      <c r="AG73" s="878" t="n"/>
      <c r="AH73" s="878" t="n"/>
      <c r="AI73" s="878" t="n"/>
      <c r="AJ73" s="878" t="n"/>
      <c r="AK73" s="878" t="n"/>
      <c r="AL73" s="883" t="n"/>
      <c r="AM73" s="878" t="n"/>
      <c r="AN73" s="883" t="n"/>
      <c r="AO73" s="876" t="n"/>
      <c r="AP73" s="883" t="n"/>
      <c r="AQ73" s="883" t="n"/>
      <c r="AR73" s="883" t="n"/>
      <c r="AS73" s="883" t="n"/>
      <c r="AT73" s="883" t="n"/>
    </row>
    <row r="74" customFormat="1" s="872">
      <c r="A74" s="57" t="n"/>
      <c r="B74" s="56" t="n"/>
      <c r="C74" s="100">
        <f>E74*D$5</f>
        <v/>
      </c>
      <c r="D74" s="84" t="n"/>
      <c r="E74" s="100">
        <f>SUM(G74:HT74)</f>
        <v/>
      </c>
      <c r="H74" s="883" t="n"/>
      <c r="I74" s="883" t="n"/>
      <c r="J74" s="883" t="n"/>
      <c r="K74" s="883" t="n"/>
      <c r="L74" s="883" t="n"/>
      <c r="M74" s="883" t="n"/>
      <c r="N74" s="883" t="n"/>
      <c r="O74" s="883" t="n"/>
      <c r="P74" s="883" t="n"/>
      <c r="Q74" s="883" t="n"/>
      <c r="R74" s="878" t="n"/>
      <c r="S74" s="878" t="n"/>
      <c r="T74" s="883" t="n"/>
      <c r="U74" s="883" t="n"/>
      <c r="V74" s="883" t="n"/>
      <c r="W74" s="883" t="n"/>
      <c r="X74" s="883" t="n"/>
      <c r="Y74" s="883" t="n"/>
      <c r="Z74" s="883" t="n"/>
      <c r="AA74" s="883" t="n"/>
      <c r="AB74" s="883" t="n"/>
      <c r="AC74" s="883" t="n"/>
      <c r="AD74" s="883" t="n"/>
      <c r="AE74" s="878" t="n"/>
      <c r="AF74" s="878" t="n"/>
      <c r="AG74" s="878" t="n"/>
      <c r="AH74" s="878" t="n"/>
      <c r="AI74" s="878" t="n"/>
      <c r="AJ74" s="878" t="n"/>
      <c r="AK74" s="878" t="n"/>
      <c r="AL74" s="883" t="n"/>
      <c r="AM74" s="878" t="n"/>
      <c r="AN74" s="883" t="n"/>
      <c r="AO74" s="876" t="n"/>
      <c r="AP74" s="883" t="n"/>
      <c r="AQ74" s="883" t="n"/>
      <c r="AR74" s="883" t="n"/>
      <c r="AS74" s="883" t="n"/>
      <c r="AT74" s="883" t="n"/>
    </row>
    <row r="75" customFormat="1" s="872">
      <c r="A75" s="57" t="n"/>
      <c r="B75" s="56" t="n"/>
      <c r="C75" s="55">
        <f>E75*D$5</f>
        <v/>
      </c>
      <c r="D75" s="84" t="n"/>
      <c r="E75" s="55">
        <f>SUM(G75:HT75)</f>
        <v/>
      </c>
      <c r="H75" s="883" t="n"/>
      <c r="I75" s="883" t="n"/>
      <c r="J75" s="883" t="n"/>
      <c r="K75" s="883" t="n"/>
      <c r="L75" s="883" t="n"/>
      <c r="M75" s="883" t="n"/>
      <c r="N75" s="883" t="n"/>
      <c r="O75" s="883" t="n"/>
      <c r="P75" s="883" t="n"/>
      <c r="Q75" s="883" t="n"/>
      <c r="R75" s="878" t="n"/>
      <c r="S75" s="878" t="n"/>
      <c r="T75" s="883" t="n"/>
      <c r="U75" s="883" t="n"/>
      <c r="V75" s="883" t="n"/>
      <c r="W75" s="883" t="n"/>
      <c r="X75" s="883" t="n"/>
      <c r="Y75" s="883" t="n"/>
      <c r="Z75" s="883" t="n"/>
      <c r="AA75" s="883" t="n"/>
      <c r="AB75" s="883" t="n"/>
      <c r="AC75" s="883" t="n"/>
      <c r="AD75" s="883" t="n"/>
      <c r="AE75" s="878" t="n"/>
      <c r="AF75" s="878" t="n"/>
      <c r="AG75" s="878" t="n"/>
      <c r="AH75" s="878" t="n"/>
      <c r="AI75" s="878" t="n"/>
      <c r="AJ75" s="878" t="n"/>
      <c r="AK75" s="878" t="n"/>
      <c r="AL75" s="883" t="n"/>
      <c r="AM75" s="878" t="n"/>
      <c r="AN75" s="883" t="n"/>
      <c r="AO75" s="878" t="n"/>
      <c r="AP75" s="883" t="n"/>
      <c r="AQ75" s="883" t="n"/>
      <c r="AR75" s="883" t="n"/>
      <c r="AS75" s="883" t="n"/>
      <c r="AT75" s="883" t="n"/>
    </row>
    <row r="76" customFormat="1" s="872">
      <c r="A76" s="57" t="n"/>
      <c r="B76" s="56" t="n"/>
      <c r="C76" s="55">
        <f>E76*D$5</f>
        <v/>
      </c>
      <c r="D76" s="84" t="n"/>
      <c r="E76" s="55">
        <f>SUM(G76:HT76)</f>
        <v/>
      </c>
      <c r="H76" s="883" t="n"/>
      <c r="I76" s="883" t="n"/>
      <c r="J76" s="883" t="n"/>
      <c r="K76" s="883" t="n"/>
      <c r="L76" s="883" t="n"/>
      <c r="M76" s="883" t="n"/>
      <c r="N76" s="883" t="n"/>
      <c r="O76" s="883" t="n"/>
      <c r="P76" s="883" t="n"/>
      <c r="Q76" s="883" t="n"/>
      <c r="R76" s="878" t="n"/>
      <c r="S76" s="878" t="n"/>
      <c r="T76" s="883" t="n"/>
      <c r="U76" s="883" t="n"/>
      <c r="V76" s="883" t="n"/>
      <c r="W76" s="883" t="n"/>
      <c r="X76" s="883" t="n"/>
      <c r="Y76" s="883" t="n"/>
      <c r="Z76" s="883" t="n"/>
      <c r="AA76" s="883" t="n"/>
      <c r="AB76" s="883" t="n"/>
      <c r="AC76" s="883" t="n"/>
      <c r="AD76" s="883" t="n"/>
      <c r="AE76" s="878" t="n"/>
      <c r="AF76" s="878" t="n"/>
      <c r="AG76" s="878" t="n"/>
      <c r="AH76" s="878" t="n"/>
      <c r="AI76" s="878" t="n"/>
      <c r="AJ76" s="878" t="n"/>
      <c r="AK76" s="878" t="n"/>
      <c r="AL76" s="883" t="n"/>
      <c r="AM76" s="878" t="n"/>
      <c r="AN76" s="883" t="n"/>
      <c r="AO76" s="878" t="n"/>
      <c r="AP76" s="883" t="n"/>
      <c r="AQ76" s="883" t="n"/>
      <c r="AR76" s="883" t="n"/>
      <c r="AS76" s="883" t="n"/>
      <c r="AT76" s="883" t="n"/>
    </row>
    <row r="77" customFormat="1" s="872">
      <c r="A77" s="57" t="n"/>
      <c r="B77" s="56" t="n"/>
      <c r="C77" s="55">
        <f>E77*D$5</f>
        <v/>
      </c>
      <c r="D77" s="102" t="n"/>
      <c r="E77" s="55">
        <f>SUM(G77:HT77)</f>
        <v/>
      </c>
      <c r="H77" s="883" t="n"/>
      <c r="I77" s="883" t="n"/>
      <c r="J77" s="883" t="n"/>
      <c r="K77" s="883" t="n"/>
      <c r="L77" s="883" t="n"/>
      <c r="M77" s="883" t="n"/>
      <c r="N77" s="883" t="n"/>
      <c r="O77" s="883" t="n"/>
      <c r="P77" s="883" t="n"/>
      <c r="Q77" s="883" t="n"/>
      <c r="R77" s="878" t="n"/>
      <c r="S77" s="878" t="n"/>
      <c r="T77" s="883" t="n"/>
      <c r="U77" s="883" t="n"/>
      <c r="V77" s="883" t="n"/>
      <c r="W77" s="883" t="n"/>
      <c r="X77" s="883" t="n"/>
      <c r="Y77" s="883" t="n"/>
      <c r="Z77" s="883" t="n"/>
      <c r="AA77" s="883" t="n"/>
      <c r="AB77" s="883" t="n"/>
      <c r="AC77" s="883" t="n"/>
      <c r="AD77" s="883" t="n"/>
      <c r="AE77" s="878" t="n"/>
      <c r="AF77" s="878" t="n"/>
      <c r="AG77" s="878" t="n"/>
      <c r="AH77" s="878" t="n"/>
      <c r="AI77" s="878" t="n"/>
      <c r="AJ77" s="878" t="n"/>
      <c r="AK77" s="878" t="n"/>
      <c r="AL77" s="883" t="n"/>
      <c r="AM77" s="878" t="n"/>
      <c r="AN77" s="883" t="n"/>
      <c r="AO77" s="878" t="n"/>
      <c r="AP77" s="883" t="n"/>
      <c r="AQ77" s="883" t="n"/>
      <c r="AR77" s="883" t="n"/>
      <c r="AS77" s="883" t="n"/>
      <c r="AT77" s="883" t="n"/>
    </row>
    <row r="78" customFormat="1" s="872">
      <c r="A78" s="57" t="n"/>
      <c r="B78" s="56" t="n"/>
      <c r="C78" s="55">
        <f>E78*D$5</f>
        <v/>
      </c>
      <c r="D78" s="84" t="n"/>
      <c r="E78" s="55">
        <f>SUM(G78:HT78)</f>
        <v/>
      </c>
      <c r="H78" s="883" t="n"/>
      <c r="I78" s="883" t="n"/>
      <c r="J78" s="883" t="n"/>
      <c r="K78" s="883" t="n"/>
      <c r="L78" s="883" t="n"/>
      <c r="M78" s="883" t="n"/>
      <c r="N78" s="883" t="n"/>
      <c r="O78" s="883" t="n"/>
      <c r="P78" s="883" t="n"/>
      <c r="Q78" s="883" t="n"/>
      <c r="R78" s="878" t="n"/>
      <c r="S78" s="878" t="n"/>
      <c r="T78" s="883" t="n"/>
      <c r="U78" s="883" t="n"/>
      <c r="V78" s="883" t="n"/>
      <c r="W78" s="883" t="n"/>
      <c r="X78" s="883" t="n"/>
      <c r="Y78" s="883" t="n"/>
      <c r="Z78" s="883" t="n"/>
      <c r="AA78" s="883" t="n"/>
      <c r="AB78" s="883" t="n"/>
      <c r="AC78" s="883" t="n"/>
      <c r="AD78" s="883" t="n"/>
      <c r="AE78" s="878" t="n"/>
      <c r="AF78" s="878" t="n"/>
      <c r="AG78" s="878" t="n"/>
      <c r="AH78" s="878" t="n"/>
      <c r="AI78" s="878" t="n"/>
      <c r="AJ78" s="878" t="n"/>
      <c r="AK78" s="878" t="n"/>
      <c r="AL78" s="883" t="n"/>
      <c r="AM78" s="878" t="n"/>
      <c r="AN78" s="883" t="n"/>
      <c r="AO78" s="878" t="n"/>
      <c r="AP78" s="883" t="n"/>
      <c r="AQ78" s="883" t="n"/>
      <c r="AR78" s="883" t="n"/>
      <c r="AS78" s="883" t="n"/>
      <c r="AT78" s="883" t="n"/>
    </row>
    <row r="79" customFormat="1" s="872">
      <c r="A79" s="57" t="n"/>
      <c r="B79" s="56" t="n"/>
      <c r="C79" s="100">
        <f>E79*D$5</f>
        <v/>
      </c>
      <c r="D79" s="23" t="n"/>
      <c r="E79" s="100">
        <f>SUM(G79:HT79)</f>
        <v/>
      </c>
      <c r="H79" s="883" t="n"/>
      <c r="I79" s="883" t="n"/>
      <c r="J79" s="883" t="n"/>
      <c r="K79" s="883" t="n"/>
      <c r="L79" s="883" t="n"/>
      <c r="M79" s="883" t="n"/>
      <c r="N79" s="883" t="n"/>
      <c r="O79" s="883" t="n"/>
      <c r="P79" s="883" t="n"/>
      <c r="Q79" s="883" t="n"/>
      <c r="R79" s="878" t="n"/>
      <c r="S79" s="878" t="n"/>
      <c r="T79" s="883" t="n"/>
      <c r="U79" s="883" t="n"/>
      <c r="V79" s="883" t="n"/>
      <c r="W79" s="883" t="n"/>
      <c r="X79" s="883" t="n"/>
      <c r="Y79" s="883" t="n"/>
      <c r="Z79" s="883" t="n"/>
      <c r="AA79" s="883" t="n"/>
      <c r="AB79" s="883" t="n"/>
      <c r="AC79" s="883" t="n"/>
      <c r="AD79" s="883" t="n"/>
      <c r="AE79" s="878" t="n"/>
      <c r="AF79" s="878" t="n"/>
      <c r="AG79" s="878" t="n"/>
      <c r="AH79" s="878" t="n"/>
      <c r="AI79" s="878" t="n"/>
      <c r="AJ79" s="878" t="n"/>
      <c r="AK79" s="878" t="n"/>
      <c r="AL79" s="883" t="n"/>
      <c r="AM79" s="878" t="n"/>
      <c r="AN79" s="883" t="n"/>
      <c r="AO79" s="878" t="n"/>
      <c r="AP79" s="883" t="n"/>
      <c r="AQ79" s="883" t="n"/>
      <c r="AR79" s="883" t="n"/>
      <c r="AS79" s="883" t="n"/>
      <c r="AT79" s="883" t="n"/>
    </row>
    <row r="80" customFormat="1" s="872">
      <c r="A80" s="57" t="n"/>
      <c r="B80" s="56" t="n"/>
      <c r="C80" s="55">
        <f>E80*D$5</f>
        <v/>
      </c>
      <c r="D80" s="84" t="n"/>
      <c r="E80" s="55">
        <f>SUM(G80:HT80)</f>
        <v/>
      </c>
      <c r="H80" s="883" t="n"/>
      <c r="I80" s="883" t="n"/>
      <c r="J80" s="883" t="n"/>
      <c r="K80" s="883" t="n"/>
      <c r="L80" s="883" t="n"/>
      <c r="M80" s="883" t="n"/>
      <c r="N80" s="883" t="n"/>
      <c r="O80" s="883" t="n"/>
      <c r="P80" s="883" t="n"/>
      <c r="Q80" s="883" t="n"/>
      <c r="R80" s="878" t="n"/>
      <c r="S80" s="878" t="n"/>
      <c r="T80" s="883" t="n"/>
      <c r="U80" s="883" t="n"/>
      <c r="V80" s="883" t="n"/>
      <c r="W80" s="883" t="n"/>
      <c r="X80" s="883" t="n"/>
      <c r="Y80" s="883" t="n"/>
      <c r="Z80" s="883" t="n"/>
      <c r="AA80" s="883" t="n"/>
      <c r="AB80" s="883" t="n"/>
      <c r="AC80" s="883" t="n"/>
      <c r="AD80" s="883" t="n"/>
      <c r="AE80" s="878" t="n"/>
      <c r="AF80" s="878" t="n"/>
      <c r="AG80" s="878" t="n"/>
      <c r="AH80" s="878" t="n"/>
      <c r="AI80" s="878" t="n"/>
      <c r="AJ80" s="878" t="n"/>
      <c r="AK80" s="878" t="n"/>
      <c r="AL80" s="883" t="n"/>
      <c r="AM80" s="878" t="n"/>
      <c r="AN80" s="883" t="n"/>
      <c r="AO80" s="878" t="n"/>
      <c r="AP80" s="883" t="n"/>
      <c r="AQ80" s="883" t="n"/>
      <c r="AR80" s="883" t="n"/>
      <c r="AS80" s="883" t="n"/>
      <c r="AT80" s="883" t="n"/>
    </row>
    <row r="81" customFormat="1" s="872">
      <c r="A81" s="57" t="n"/>
      <c r="B81" s="56" t="n"/>
      <c r="C81" s="100">
        <f>E81*D$5</f>
        <v/>
      </c>
      <c r="D81" s="23" t="n"/>
      <c r="E81" s="100">
        <f>SUM(G81:HT81)</f>
        <v/>
      </c>
      <c r="H81" s="883" t="n"/>
      <c r="I81" s="883" t="n"/>
      <c r="J81" s="883" t="n"/>
      <c r="K81" s="883" t="n"/>
      <c r="L81" s="883" t="n"/>
      <c r="M81" s="883" t="n"/>
      <c r="N81" s="883" t="n"/>
      <c r="O81" s="883" t="n"/>
      <c r="P81" s="883" t="n"/>
      <c r="Q81" s="883" t="n"/>
      <c r="R81" s="878" t="n"/>
      <c r="S81" s="878" t="n"/>
      <c r="T81" s="883" t="n"/>
      <c r="U81" s="883" t="n"/>
      <c r="V81" s="883" t="n"/>
      <c r="W81" s="883" t="n"/>
      <c r="X81" s="883" t="n"/>
      <c r="Y81" s="883" t="n"/>
      <c r="Z81" s="883" t="n"/>
      <c r="AA81" s="883" t="n"/>
      <c r="AB81" s="883" t="n"/>
      <c r="AC81" s="883" t="n"/>
      <c r="AD81" s="883" t="n"/>
      <c r="AE81" s="878" t="n"/>
      <c r="AF81" s="878" t="n"/>
      <c r="AG81" s="878" t="n"/>
      <c r="AH81" s="878" t="n"/>
      <c r="AI81" s="878" t="n"/>
      <c r="AJ81" s="878" t="n"/>
      <c r="AK81" s="878" t="n"/>
      <c r="AL81" s="883" t="n"/>
      <c r="AM81" s="878" t="n"/>
      <c r="AN81" s="883" t="n"/>
      <c r="AO81" s="878" t="n"/>
      <c r="AP81" s="883" t="n"/>
      <c r="AQ81" s="883" t="n"/>
      <c r="AR81" s="883" t="n"/>
      <c r="AS81" s="883" t="n"/>
      <c r="AT81" s="883" t="n"/>
    </row>
    <row r="82" customFormat="1" s="872">
      <c r="A82" s="57" t="n"/>
      <c r="B82" s="56" t="n"/>
      <c r="C82" s="55">
        <f>E82*D$5</f>
        <v/>
      </c>
      <c r="D82" s="84" t="n"/>
      <c r="E82" s="55">
        <f>SUM(G82:HT82)</f>
        <v/>
      </c>
      <c r="H82" s="883" t="n"/>
      <c r="I82" s="883" t="n"/>
      <c r="J82" s="883" t="n"/>
      <c r="K82" s="883" t="n"/>
      <c r="L82" s="883" t="n"/>
      <c r="M82" s="883" t="n"/>
      <c r="N82" s="883" t="n"/>
      <c r="O82" s="883" t="n"/>
      <c r="P82" s="883" t="n"/>
      <c r="Q82" s="883" t="n"/>
      <c r="R82" s="878" t="n"/>
      <c r="S82" s="878" t="n"/>
      <c r="T82" s="883" t="n"/>
      <c r="U82" s="883" t="n"/>
      <c r="V82" s="883" t="n"/>
      <c r="W82" s="883" t="n"/>
      <c r="X82" s="883" t="n"/>
      <c r="Y82" s="883" t="n"/>
      <c r="Z82" s="883" t="n"/>
      <c r="AA82" s="883" t="n"/>
      <c r="AB82" s="883" t="n"/>
      <c r="AC82" s="883" t="n"/>
      <c r="AD82" s="883" t="n"/>
      <c r="AE82" s="878" t="n"/>
      <c r="AF82" s="878" t="n"/>
      <c r="AG82" s="878" t="n"/>
      <c r="AH82" s="878" t="n"/>
      <c r="AI82" s="878" t="n"/>
      <c r="AJ82" s="878" t="n"/>
      <c r="AK82" s="878" t="n"/>
      <c r="AL82" s="883" t="n"/>
      <c r="AM82" s="878" t="n"/>
      <c r="AN82" s="883" t="n"/>
      <c r="AO82" s="878" t="n"/>
      <c r="AP82" s="883" t="n"/>
      <c r="AQ82" s="883" t="n"/>
      <c r="AR82" s="883" t="n"/>
      <c r="AS82" s="883" t="n"/>
      <c r="AT82" s="883" t="n"/>
    </row>
    <row r="83" customFormat="1" s="872">
      <c r="A83" s="57" t="n"/>
      <c r="B83" s="56" t="n"/>
      <c r="C83" s="100">
        <f>E83*D$5</f>
        <v/>
      </c>
      <c r="D83" s="23" t="n"/>
      <c r="E83" s="100">
        <f>SUM(G83:HT83)</f>
        <v/>
      </c>
      <c r="H83" s="883" t="n"/>
      <c r="I83" s="883" t="n"/>
      <c r="J83" s="883" t="n"/>
      <c r="K83" s="883" t="n"/>
      <c r="L83" s="883" t="n"/>
      <c r="M83" s="883" t="n"/>
      <c r="N83" s="883" t="n"/>
      <c r="O83" s="883" t="n"/>
      <c r="P83" s="883" t="n"/>
      <c r="Q83" s="883" t="n"/>
      <c r="R83" s="878" t="n"/>
      <c r="S83" s="878" t="n"/>
      <c r="T83" s="883" t="n"/>
      <c r="U83" s="883" t="n"/>
      <c r="V83" s="883" t="n"/>
      <c r="W83" s="883" t="n"/>
      <c r="X83" s="883" t="n"/>
      <c r="Y83" s="883" t="n"/>
      <c r="Z83" s="883" t="n"/>
      <c r="AA83" s="883" t="n"/>
      <c r="AB83" s="883" t="n"/>
      <c r="AC83" s="883" t="n"/>
      <c r="AD83" s="883" t="n"/>
      <c r="AE83" s="878" t="n"/>
      <c r="AF83" s="878" t="n"/>
      <c r="AG83" s="878" t="n"/>
      <c r="AH83" s="878" t="n"/>
      <c r="AI83" s="878" t="n"/>
      <c r="AJ83" s="878" t="n"/>
      <c r="AK83" s="878" t="n"/>
      <c r="AL83" s="883" t="n"/>
      <c r="AM83" s="878" t="n"/>
      <c r="AN83" s="883" t="n"/>
      <c r="AO83" s="878" t="n"/>
      <c r="AP83" s="883" t="n"/>
      <c r="AQ83" s="883" t="n"/>
      <c r="AR83" s="883" t="n"/>
      <c r="AS83" s="883" t="n"/>
      <c r="AT83" s="883" t="n"/>
    </row>
    <row r="84" customFormat="1" s="872">
      <c r="A84" s="57" t="n"/>
      <c r="B84" s="56" t="n"/>
      <c r="C84" s="55">
        <f>E84*D$5</f>
        <v/>
      </c>
      <c r="D84" s="84" t="n"/>
      <c r="E84" s="55">
        <f>SUM(G84:HT84)</f>
        <v/>
      </c>
      <c r="H84" s="883" t="n"/>
      <c r="I84" s="883" t="n"/>
      <c r="J84" s="883" t="n"/>
      <c r="K84" s="883" t="n"/>
      <c r="L84" s="883" t="n"/>
      <c r="M84" s="883" t="n"/>
      <c r="N84" s="883" t="n"/>
      <c r="O84" s="883" t="n"/>
      <c r="P84" s="883" t="n"/>
      <c r="Q84" s="883" t="n"/>
      <c r="R84" s="878" t="n"/>
      <c r="S84" s="878" t="n"/>
      <c r="T84" s="883" t="n"/>
      <c r="U84" s="883" t="n"/>
      <c r="V84" s="883" t="n"/>
      <c r="W84" s="883" t="n"/>
      <c r="X84" s="883" t="n"/>
      <c r="Y84" s="883" t="n"/>
      <c r="Z84" s="883" t="n"/>
      <c r="AA84" s="883" t="n"/>
      <c r="AB84" s="883" t="n"/>
      <c r="AC84" s="883" t="n"/>
      <c r="AD84" s="883" t="n"/>
      <c r="AE84" s="878" t="n"/>
      <c r="AF84" s="878" t="n"/>
      <c r="AG84" s="878" t="n"/>
      <c r="AH84" s="878" t="n"/>
      <c r="AI84" s="878" t="n"/>
      <c r="AJ84" s="878" t="n"/>
      <c r="AK84" s="878" t="n"/>
      <c r="AL84" s="883" t="n"/>
      <c r="AM84" s="878" t="n"/>
      <c r="AN84" s="883" t="n"/>
      <c r="AO84" s="878" t="n"/>
      <c r="AP84" s="883" t="n"/>
      <c r="AQ84" s="883" t="n"/>
      <c r="AR84" s="883" t="n"/>
      <c r="AS84" s="883" t="n"/>
      <c r="AT84" s="883" t="n"/>
    </row>
    <row r="85" customFormat="1" s="872">
      <c r="A85" s="57" t="n"/>
      <c r="B85" s="56" t="n"/>
      <c r="C85" s="55">
        <f>E85*D$5</f>
        <v/>
      </c>
      <c r="D85" s="84" t="n"/>
      <c r="E85" s="55">
        <f>SUM(G85:HT85)</f>
        <v/>
      </c>
      <c r="H85" s="883" t="n"/>
      <c r="I85" s="883" t="n"/>
      <c r="J85" s="883" t="n"/>
      <c r="K85" s="883" t="n"/>
      <c r="L85" s="883" t="n"/>
      <c r="M85" s="883" t="n"/>
      <c r="N85" s="883" t="n"/>
      <c r="O85" s="883" t="n"/>
      <c r="P85" s="883" t="n"/>
      <c r="Q85" s="883" t="n"/>
      <c r="R85" s="878" t="n"/>
      <c r="S85" s="878" t="n"/>
      <c r="T85" s="883" t="n"/>
      <c r="U85" s="883" t="n"/>
      <c r="V85" s="883" t="n"/>
      <c r="W85" s="883" t="n"/>
      <c r="X85" s="883" t="n"/>
      <c r="Y85" s="883" t="n"/>
      <c r="Z85" s="883" t="n"/>
      <c r="AA85" s="883" t="n"/>
      <c r="AB85" s="883" t="n"/>
      <c r="AC85" s="883" t="n"/>
      <c r="AD85" s="883" t="n"/>
      <c r="AE85" s="878" t="n"/>
      <c r="AF85" s="878" t="n"/>
      <c r="AG85" s="878" t="n"/>
      <c r="AH85" s="878" t="n"/>
      <c r="AI85" s="878" t="n"/>
      <c r="AJ85" s="878" t="n"/>
      <c r="AK85" s="878" t="n"/>
      <c r="AL85" s="883" t="n"/>
      <c r="AM85" s="878" t="n"/>
      <c r="AN85" s="883" t="n"/>
      <c r="AO85" s="878" t="n"/>
      <c r="AP85" s="883" t="n"/>
      <c r="AQ85" s="883" t="n"/>
      <c r="AR85" s="883" t="n"/>
      <c r="AS85" s="883" t="n"/>
      <c r="AT85" s="883" t="n"/>
    </row>
    <row r="86" customFormat="1" s="872">
      <c r="A86" s="57" t="n"/>
      <c r="B86" s="56" t="n"/>
      <c r="C86" s="55">
        <f>E86*D$5</f>
        <v/>
      </c>
      <c r="D86" s="84" t="n"/>
      <c r="E86" s="55">
        <f>SUM(G86:HT86)</f>
        <v/>
      </c>
      <c r="H86" s="883" t="n"/>
      <c r="I86" s="883" t="n"/>
      <c r="J86" s="883" t="n"/>
      <c r="K86" s="883" t="n"/>
      <c r="L86" s="883" t="n"/>
      <c r="M86" s="883" t="n"/>
      <c r="N86" s="883" t="n"/>
      <c r="O86" s="883" t="n"/>
      <c r="P86" s="883" t="n"/>
      <c r="Q86" s="883" t="n"/>
      <c r="R86" s="878" t="n"/>
      <c r="S86" s="878" t="n"/>
      <c r="T86" s="883" t="n"/>
      <c r="U86" s="883" t="n"/>
      <c r="V86" s="883" t="n"/>
      <c r="W86" s="883" t="n"/>
      <c r="X86" s="883" t="n"/>
      <c r="Y86" s="883" t="n"/>
      <c r="Z86" s="883" t="n"/>
      <c r="AA86" s="883" t="n"/>
      <c r="AB86" s="883" t="n"/>
      <c r="AC86" s="883" t="n"/>
      <c r="AD86" s="883" t="n"/>
      <c r="AE86" s="878" t="n"/>
      <c r="AF86" s="878" t="n"/>
      <c r="AG86" s="878" t="n"/>
      <c r="AH86" s="878" t="n"/>
      <c r="AI86" s="878" t="n"/>
      <c r="AJ86" s="878" t="n"/>
      <c r="AK86" s="878" t="n"/>
      <c r="AL86" s="883" t="n"/>
      <c r="AM86" s="878" t="n"/>
      <c r="AN86" s="883" t="n"/>
      <c r="AO86" s="878" t="n"/>
      <c r="AP86" s="883" t="n"/>
      <c r="AQ86" s="883" t="n"/>
      <c r="AR86" s="883" t="n"/>
      <c r="AS86" s="883" t="n"/>
      <c r="AT86" s="883" t="n"/>
    </row>
    <row r="87" customFormat="1" s="872">
      <c r="A87" s="57" t="n"/>
      <c r="B87" s="56" t="n"/>
      <c r="C87" s="55">
        <f>E87*D$5</f>
        <v/>
      </c>
      <c r="D87" s="84" t="n"/>
      <c r="E87" s="55">
        <f>SUM(G87:HT87)</f>
        <v/>
      </c>
      <c r="R87" s="878" t="n"/>
      <c r="S87" s="878" t="n"/>
      <c r="AE87" s="878" t="n"/>
      <c r="AF87" s="878" t="n"/>
      <c r="AG87" s="878" t="n"/>
      <c r="AH87" s="878" t="n"/>
      <c r="AI87" s="878" t="n"/>
      <c r="AJ87" s="878" t="n"/>
      <c r="AK87" s="878" t="n"/>
      <c r="AM87" s="878" t="n"/>
      <c r="AO87" s="878" t="n"/>
    </row>
    <row r="88" customFormat="1" s="872">
      <c r="A88" s="57" t="n"/>
      <c r="B88" s="56" t="n"/>
      <c r="C88" s="100">
        <f>E88*D$5</f>
        <v/>
      </c>
      <c r="D88" s="23" t="n"/>
      <c r="E88" s="100">
        <f>SUM(G88:HT88)</f>
        <v/>
      </c>
      <c r="R88" s="878" t="n"/>
      <c r="S88" s="878" t="n"/>
      <c r="AE88" s="878" t="n"/>
      <c r="AF88" s="878" t="n"/>
      <c r="AG88" s="878" t="n"/>
      <c r="AH88" s="878" t="n"/>
      <c r="AI88" s="878" t="n"/>
      <c r="AJ88" s="878" t="n"/>
      <c r="AK88" s="878" t="n"/>
      <c r="AM88" s="878" t="n"/>
      <c r="AO88" s="878" t="n"/>
    </row>
    <row r="89" customFormat="1" s="872">
      <c r="A89" s="57" t="n"/>
      <c r="B89" s="56" t="n"/>
      <c r="C89" s="55">
        <f>E89*D$5</f>
        <v/>
      </c>
      <c r="D89" s="84" t="n"/>
      <c r="E89" s="55">
        <f>SUM(G89:HT89)</f>
        <v/>
      </c>
      <c r="R89" s="878" t="n"/>
      <c r="S89" s="878" t="n"/>
      <c r="AE89" s="878" t="n"/>
      <c r="AF89" s="878" t="n"/>
      <c r="AG89" s="878" t="n"/>
      <c r="AH89" s="878" t="n"/>
      <c r="AI89" s="878" t="n"/>
      <c r="AJ89" s="878" t="n"/>
      <c r="AK89" s="878" t="n"/>
      <c r="AM89" s="878" t="n"/>
      <c r="AO89" s="878" t="n"/>
    </row>
    <row r="90" customFormat="1" s="872">
      <c r="A90" s="57" t="n"/>
      <c r="B90" s="56" t="n"/>
      <c r="C90" s="55">
        <f>E90*D$5</f>
        <v/>
      </c>
      <c r="D90" s="84" t="n"/>
      <c r="E90" s="100">
        <f>SUM(G90:HT90)</f>
        <v/>
      </c>
      <c r="R90" s="878" t="n"/>
      <c r="S90" s="878" t="n"/>
      <c r="AE90" s="878" t="n"/>
      <c r="AF90" s="878" t="n"/>
      <c r="AG90" s="878" t="n"/>
      <c r="AH90" s="878" t="n"/>
      <c r="AI90" s="878" t="n"/>
      <c r="AJ90" s="878" t="n"/>
      <c r="AK90" s="878" t="n"/>
      <c r="AM90" s="878" t="n"/>
      <c r="AO90" s="878" t="n"/>
    </row>
    <row r="91" customFormat="1" s="872">
      <c r="A91" s="57" t="n"/>
      <c r="B91" s="56" t="n"/>
      <c r="C91" s="100">
        <f>E91*D$5</f>
        <v/>
      </c>
      <c r="D91" s="84" t="n"/>
      <c r="E91" s="100">
        <f>SUM(G91:HT91)</f>
        <v/>
      </c>
      <c r="R91" s="878" t="n"/>
      <c r="S91" s="878" t="n"/>
      <c r="AE91" s="878" t="n"/>
      <c r="AF91" s="878" t="n"/>
      <c r="AG91" s="878" t="n"/>
      <c r="AH91" s="878" t="n"/>
      <c r="AI91" s="878" t="n"/>
      <c r="AJ91" s="878" t="n"/>
      <c r="AK91" s="878" t="n"/>
      <c r="AM91" s="878" t="n"/>
      <c r="AO91" s="878" t="n"/>
    </row>
    <row r="92" customFormat="1" s="872">
      <c r="A92" s="57" t="n"/>
      <c r="B92" s="56" t="n"/>
      <c r="C92" s="55">
        <f>E92*D$5</f>
        <v/>
      </c>
      <c r="D92" s="84" t="n"/>
      <c r="E92" s="100">
        <f>SUM(G92:HT92)</f>
        <v/>
      </c>
      <c r="R92" s="878" t="n"/>
      <c r="S92" s="878" t="n"/>
      <c r="AE92" s="878" t="n"/>
      <c r="AF92" s="878" t="n"/>
      <c r="AG92" s="878" t="n"/>
      <c r="AH92" s="878" t="n"/>
      <c r="AI92" s="878" t="n"/>
      <c r="AJ92" s="878" t="n"/>
      <c r="AK92" s="878" t="n"/>
      <c r="AM92" s="878" t="n"/>
      <c r="AO92" s="878" t="n"/>
    </row>
    <row r="93" customFormat="1" s="872">
      <c r="A93" s="57" t="n"/>
      <c r="B93" s="56" t="n"/>
      <c r="C93" s="100">
        <f>E93*D$5</f>
        <v/>
      </c>
      <c r="D93" s="84" t="n"/>
      <c r="E93" s="100">
        <f>SUM(G93:HT93)</f>
        <v/>
      </c>
      <c r="R93" s="878" t="n"/>
      <c r="S93" s="878" t="n"/>
      <c r="AE93" s="878" t="n"/>
      <c r="AF93" s="878" t="n"/>
      <c r="AG93" s="878" t="n"/>
      <c r="AH93" s="878" t="n"/>
      <c r="AI93" s="878" t="n"/>
      <c r="AJ93" s="878" t="n"/>
      <c r="AK93" s="878" t="n"/>
      <c r="AM93" s="878" t="n"/>
      <c r="AO93" s="878" t="n"/>
    </row>
    <row r="94" customFormat="1" s="872">
      <c r="A94" s="57" t="n"/>
      <c r="B94" s="56" t="n"/>
      <c r="C94" s="55">
        <f>E94*D$5</f>
        <v/>
      </c>
      <c r="D94" s="84" t="n"/>
      <c r="E94" s="100">
        <f>SUM(G94:HT94)</f>
        <v/>
      </c>
      <c r="R94" s="878" t="n"/>
      <c r="S94" s="878" t="n"/>
      <c r="AE94" s="878" t="n"/>
      <c r="AF94" s="878" t="n"/>
      <c r="AG94" s="878" t="n"/>
      <c r="AH94" s="878" t="n"/>
      <c r="AI94" s="878" t="n"/>
      <c r="AJ94" s="878" t="n"/>
      <c r="AK94" s="878" t="n"/>
      <c r="AM94" s="878" t="n"/>
      <c r="AO94" s="878" t="n"/>
    </row>
    <row r="95" customFormat="1" s="872">
      <c r="A95" s="57" t="n"/>
      <c r="B95" s="56" t="n"/>
      <c r="C95" s="100">
        <f>E95*D$5</f>
        <v/>
      </c>
      <c r="D95" s="84" t="n"/>
      <c r="E95" s="100">
        <f>SUM(G95:HT95)</f>
        <v/>
      </c>
      <c r="R95" s="878" t="n"/>
      <c r="S95" s="878" t="n"/>
      <c r="AE95" s="878" t="n"/>
      <c r="AF95" s="878" t="n"/>
      <c r="AG95" s="878" t="n"/>
      <c r="AH95" s="878" t="n"/>
      <c r="AI95" s="878" t="n"/>
      <c r="AJ95" s="878" t="n"/>
      <c r="AK95" s="878" t="n"/>
      <c r="AM95" s="878" t="n"/>
      <c r="AO95" s="878" t="n"/>
    </row>
    <row r="96" customFormat="1" s="872">
      <c r="A96" s="57" t="n"/>
      <c r="B96" s="56" t="n"/>
      <c r="C96" s="55">
        <f>E96*D$5</f>
        <v/>
      </c>
      <c r="D96" s="84" t="n"/>
      <c r="E96" s="55">
        <f>SUM(G96:HT96)</f>
        <v/>
      </c>
      <c r="R96" s="878" t="n"/>
      <c r="S96" s="878" t="n"/>
      <c r="AE96" s="878" t="n"/>
      <c r="AF96" s="878" t="n"/>
      <c r="AG96" s="878" t="n"/>
      <c r="AH96" s="878" t="n"/>
      <c r="AI96" s="878" t="n"/>
      <c r="AJ96" s="878" t="n"/>
      <c r="AK96" s="878" t="n"/>
      <c r="AM96" s="878" t="n"/>
      <c r="AO96" s="878" t="n"/>
    </row>
    <row r="97" customFormat="1" s="872">
      <c r="A97" s="57" t="n"/>
      <c r="B97" s="56" t="n"/>
      <c r="C97" s="55">
        <f>E97*D$5</f>
        <v/>
      </c>
      <c r="D97" s="84" t="n"/>
      <c r="E97" s="55">
        <f>SUM(G97:HT97)</f>
        <v/>
      </c>
      <c r="R97" s="878" t="n"/>
      <c r="S97" s="878" t="n"/>
      <c r="AE97" s="878" t="n"/>
      <c r="AF97" s="878" t="n"/>
      <c r="AG97" s="878" t="n"/>
      <c r="AH97" s="878" t="n"/>
      <c r="AI97" s="878" t="n"/>
      <c r="AJ97" s="878" t="n"/>
      <c r="AK97" s="878" t="n"/>
      <c r="AM97" s="878" t="n"/>
      <c r="AO97" s="878" t="n"/>
    </row>
    <row r="98" customFormat="1" s="872">
      <c r="A98" s="57" t="n"/>
      <c r="B98" s="56" t="n"/>
      <c r="C98" s="55">
        <f>E98*D$5</f>
        <v/>
      </c>
      <c r="D98" s="84" t="n"/>
      <c r="E98" s="55">
        <f>SUM(G98:HT98)</f>
        <v/>
      </c>
      <c r="R98" s="878" t="n"/>
      <c r="S98" s="878" t="n"/>
      <c r="AE98" s="878" t="n"/>
      <c r="AF98" s="878" t="n"/>
      <c r="AG98" s="878" t="n"/>
      <c r="AH98" s="878" t="n"/>
      <c r="AI98" s="878" t="n"/>
      <c r="AJ98" s="878" t="n"/>
      <c r="AK98" s="878" t="n"/>
      <c r="AM98" s="878" t="n"/>
      <c r="AO98" s="878" t="n"/>
    </row>
    <row r="99" customFormat="1" s="872">
      <c r="A99" s="57" t="n"/>
      <c r="B99" s="56" t="n"/>
      <c r="C99" s="55">
        <f>E99*D$5</f>
        <v/>
      </c>
      <c r="D99" s="23" t="n"/>
      <c r="E99" s="55">
        <f>SUM(G99:HT99)</f>
        <v/>
      </c>
      <c r="R99" s="878" t="n"/>
      <c r="S99" s="878" t="n"/>
      <c r="AE99" s="878" t="n"/>
      <c r="AF99" s="878" t="n"/>
      <c r="AG99" s="878" t="n"/>
      <c r="AH99" s="878" t="n"/>
      <c r="AI99" s="878" t="n"/>
      <c r="AJ99" s="878" t="n"/>
      <c r="AK99" s="878" t="n"/>
      <c r="AM99" s="878" t="n"/>
      <c r="AO99" s="878" t="n"/>
    </row>
    <row r="100" customFormat="1" s="872">
      <c r="A100" s="57" t="n"/>
      <c r="B100" s="56" t="n"/>
      <c r="C100" s="55">
        <f>E100*D$5</f>
        <v/>
      </c>
      <c r="D100" s="23" t="n"/>
      <c r="E100" s="55">
        <f>SUM(G100:HT100)</f>
        <v/>
      </c>
      <c r="R100" s="878" t="n"/>
      <c r="S100" s="878" t="n"/>
      <c r="AE100" s="878" t="n"/>
      <c r="AF100" s="878" t="n"/>
      <c r="AG100" s="878" t="n"/>
      <c r="AH100" s="878" t="n"/>
      <c r="AI100" s="878" t="n"/>
      <c r="AJ100" s="878" t="n"/>
      <c r="AK100" s="878" t="n"/>
      <c r="AM100" s="878" t="n"/>
      <c r="AO100" s="878" t="n"/>
    </row>
    <row r="101" customFormat="1" s="872">
      <c r="A101" s="57" t="n"/>
      <c r="B101" s="56" t="n"/>
      <c r="C101" s="55">
        <f>E101*D$5</f>
        <v/>
      </c>
      <c r="D101" s="39" t="n"/>
      <c r="E101" s="55">
        <f>SUM(G101:HT101)</f>
        <v/>
      </c>
      <c r="R101" s="878" t="n"/>
      <c r="S101" s="878" t="n"/>
      <c r="AE101" s="878" t="n"/>
      <c r="AF101" s="878" t="n"/>
      <c r="AG101" s="878" t="n"/>
      <c r="AH101" s="878" t="n"/>
      <c r="AI101" s="878" t="n"/>
      <c r="AJ101" s="878" t="n"/>
      <c r="AK101" s="878" t="n"/>
      <c r="AM101" s="878" t="n"/>
      <c r="AO101" s="878" t="n"/>
    </row>
    <row r="102" customFormat="1" s="872">
      <c r="A102" s="57" t="n"/>
      <c r="B102" s="56" t="n"/>
      <c r="C102" s="55">
        <f>E102*D$5</f>
        <v/>
      </c>
      <c r="D102" s="39" t="n"/>
      <c r="E102" s="55">
        <f>SUM(G102:HT102)</f>
        <v/>
      </c>
      <c r="R102" s="878" t="n"/>
      <c r="S102" s="878" t="n"/>
      <c r="AE102" s="878" t="n"/>
      <c r="AF102" s="878" t="n"/>
      <c r="AG102" s="878" t="n"/>
      <c r="AH102" s="878" t="n"/>
      <c r="AI102" s="878" t="n"/>
      <c r="AJ102" s="878" t="n"/>
      <c r="AK102" s="878" t="n"/>
      <c r="AM102" s="878" t="n"/>
      <c r="AO102" s="878" t="n"/>
    </row>
    <row r="103" customFormat="1" s="872">
      <c r="A103" s="57" t="n"/>
      <c r="B103" s="56" t="n"/>
      <c r="C103" s="55">
        <f>E103*D$5</f>
        <v/>
      </c>
      <c r="D103" s="39" t="n"/>
      <c r="E103" s="55">
        <f>SUM(G103:HT103)</f>
        <v/>
      </c>
      <c r="R103" s="878" t="n"/>
      <c r="S103" s="878" t="n"/>
      <c r="AE103" s="878" t="n"/>
      <c r="AF103" s="878" t="n"/>
      <c r="AG103" s="878" t="n"/>
      <c r="AH103" s="878" t="n"/>
      <c r="AI103" s="878" t="n"/>
      <c r="AJ103" s="878" t="n"/>
      <c r="AK103" s="878" t="n"/>
      <c r="AM103" s="878" t="n"/>
      <c r="AO103" s="878" t="n"/>
    </row>
    <row r="104" customFormat="1" s="872">
      <c r="A104" s="57" t="n"/>
      <c r="B104" s="56" t="n"/>
      <c r="C104" s="55">
        <f>E104*D$5</f>
        <v/>
      </c>
      <c r="D104" s="39" t="n"/>
      <c r="E104" s="55">
        <f>SUM(G104:HT104)</f>
        <v/>
      </c>
      <c r="R104" s="878" t="n"/>
      <c r="S104" s="878" t="n"/>
      <c r="AE104" s="878" t="n"/>
      <c r="AF104" s="878" t="n"/>
      <c r="AG104" s="878" t="n"/>
      <c r="AH104" s="878" t="n"/>
      <c r="AI104" s="878" t="n"/>
      <c r="AJ104" s="878" t="n"/>
      <c r="AK104" s="878" t="n"/>
      <c r="AM104" s="878" t="n"/>
      <c r="AO104" s="878" t="n"/>
    </row>
    <row r="105" customFormat="1" s="872">
      <c r="A105" s="57" t="n"/>
      <c r="B105" s="56" t="n"/>
      <c r="C105" s="55">
        <f>E105*D$5</f>
        <v/>
      </c>
      <c r="D105" s="39" t="n"/>
      <c r="E105" s="55">
        <f>SUM(G105:HT105)</f>
        <v/>
      </c>
      <c r="R105" s="878" t="n"/>
      <c r="S105" s="878" t="n"/>
      <c r="AE105" s="878" t="n"/>
      <c r="AF105" s="878" t="n"/>
      <c r="AG105" s="878" t="n"/>
      <c r="AH105" s="878" t="n"/>
      <c r="AI105" s="878" t="n"/>
      <c r="AJ105" s="878" t="n"/>
      <c r="AK105" s="878" t="n"/>
      <c r="AM105" s="878" t="n"/>
      <c r="AO105" s="878" t="n"/>
    </row>
    <row r="106" customFormat="1" s="872">
      <c r="A106" s="57" t="n"/>
      <c r="B106" s="56" t="n"/>
      <c r="C106" s="55">
        <f>E106*D$5</f>
        <v/>
      </c>
      <c r="D106" s="39" t="n"/>
      <c r="E106" s="55">
        <f>SUM(G106:HT106)</f>
        <v/>
      </c>
      <c r="R106" s="878" t="n"/>
      <c r="S106" s="878" t="n"/>
      <c r="AE106" s="878" t="n"/>
      <c r="AF106" s="878" t="n"/>
      <c r="AG106" s="878" t="n"/>
      <c r="AH106" s="878" t="n"/>
      <c r="AI106" s="878" t="n"/>
      <c r="AJ106" s="878" t="n"/>
      <c r="AK106" s="878" t="n"/>
      <c r="AM106" s="878" t="n"/>
      <c r="AO106" s="878" t="n"/>
    </row>
    <row r="107" customFormat="1" s="872">
      <c r="A107" s="57" t="n"/>
      <c r="B107" s="56" t="n"/>
      <c r="C107" s="55">
        <f>E107*D$5</f>
        <v/>
      </c>
      <c r="D107" s="39" t="n"/>
      <c r="E107" s="55">
        <f>SUM(G107:HT107)</f>
        <v/>
      </c>
      <c r="R107" s="878" t="n"/>
      <c r="S107" s="878" t="n"/>
      <c r="AE107" s="878" t="n"/>
      <c r="AF107" s="878" t="n"/>
      <c r="AG107" s="878" t="n"/>
      <c r="AH107" s="878" t="n"/>
      <c r="AI107" s="878" t="n"/>
      <c r="AJ107" s="878" t="n"/>
      <c r="AK107" s="878" t="n"/>
      <c r="AM107" s="878" t="n"/>
      <c r="AO107" s="878" t="n"/>
    </row>
    <row r="108" customFormat="1" s="872">
      <c r="A108" s="57" t="n"/>
      <c r="B108" s="56" t="n"/>
      <c r="C108" s="55">
        <f>E108*D$5</f>
        <v/>
      </c>
      <c r="D108" s="39" t="n"/>
      <c r="E108" s="55">
        <f>SUM(G108:HT108)</f>
        <v/>
      </c>
      <c r="R108" s="878" t="n"/>
      <c r="S108" s="878" t="n"/>
      <c r="AE108" s="878" t="n"/>
      <c r="AF108" s="878" t="n"/>
      <c r="AG108" s="878" t="n"/>
      <c r="AH108" s="878" t="n"/>
      <c r="AI108" s="878" t="n"/>
      <c r="AJ108" s="878" t="n"/>
      <c r="AK108" s="878" t="n"/>
      <c r="AM108" s="878" t="n"/>
      <c r="AO108" s="878" t="n"/>
    </row>
    <row r="109" customFormat="1" s="872">
      <c r="A109" s="57" t="n"/>
      <c r="B109" s="56" t="n"/>
      <c r="C109" s="55">
        <f>E109*D$5</f>
        <v/>
      </c>
      <c r="D109" s="39" t="n"/>
      <c r="E109" s="55">
        <f>SUM(G109:HT109)</f>
        <v/>
      </c>
      <c r="R109" s="878" t="n"/>
      <c r="S109" s="878" t="n"/>
      <c r="AE109" s="878" t="n"/>
      <c r="AF109" s="878" t="n"/>
      <c r="AG109" s="878" t="n"/>
      <c r="AH109" s="878" t="n"/>
      <c r="AI109" s="878" t="n"/>
      <c r="AJ109" s="878" t="n"/>
      <c r="AK109" s="878" t="n"/>
      <c r="AM109" s="878" t="n"/>
      <c r="AO109" s="878" t="n"/>
    </row>
    <row r="110" customFormat="1" s="872">
      <c r="A110" s="57" t="n"/>
      <c r="B110" s="56" t="n"/>
      <c r="C110" s="55">
        <f>E110*D$5</f>
        <v/>
      </c>
      <c r="D110" s="39" t="n"/>
      <c r="E110" s="55">
        <f>SUM(G110:HT110)</f>
        <v/>
      </c>
      <c r="R110" s="878" t="n"/>
      <c r="S110" s="878" t="n"/>
      <c r="AE110" s="878" t="n"/>
      <c r="AF110" s="878" t="n"/>
      <c r="AG110" s="878" t="n"/>
      <c r="AH110" s="878" t="n"/>
      <c r="AI110" s="878" t="n"/>
      <c r="AJ110" s="878" t="n"/>
      <c r="AK110" s="878" t="n"/>
      <c r="AM110" s="878" t="n"/>
      <c r="AO110" s="878" t="n"/>
    </row>
    <row r="111" customFormat="1" s="872">
      <c r="A111" s="57" t="n"/>
      <c r="B111" s="56" t="n"/>
      <c r="C111" s="55">
        <f>E111*D$5</f>
        <v/>
      </c>
      <c r="D111" s="39" t="n"/>
      <c r="E111" s="55">
        <f>SUM(G111:HT111)</f>
        <v/>
      </c>
      <c r="R111" s="878" t="n"/>
      <c r="S111" s="878" t="n"/>
      <c r="AE111" s="878" t="n"/>
      <c r="AF111" s="878" t="n"/>
      <c r="AG111" s="878" t="n"/>
      <c r="AH111" s="878" t="n"/>
      <c r="AI111" s="878" t="n"/>
      <c r="AJ111" s="878" t="n"/>
      <c r="AK111" s="878" t="n"/>
      <c r="AM111" s="878" t="n"/>
      <c r="AO111" s="878" t="n"/>
    </row>
    <row r="112" customFormat="1" s="872">
      <c r="A112" s="57" t="n"/>
      <c r="B112" s="56" t="n"/>
      <c r="C112" s="55">
        <f>E112*D$5</f>
        <v/>
      </c>
      <c r="D112" s="39" t="n"/>
      <c r="E112" s="55">
        <f>SUM(G112:HT112)</f>
        <v/>
      </c>
      <c r="R112" s="878" t="n"/>
      <c r="S112" s="878" t="n"/>
      <c r="AE112" s="878" t="n"/>
      <c r="AF112" s="878" t="n"/>
      <c r="AG112" s="878" t="n"/>
      <c r="AH112" s="878" t="n"/>
      <c r="AI112" s="878" t="n"/>
      <c r="AJ112" s="878" t="n"/>
      <c r="AK112" s="878" t="n"/>
      <c r="AM112" s="878" t="n"/>
      <c r="AO112" s="878" t="n"/>
    </row>
    <row r="113" customFormat="1" s="872">
      <c r="A113" s="57" t="n"/>
      <c r="B113" s="56" t="n"/>
      <c r="C113" s="55">
        <f>E113*D$5</f>
        <v/>
      </c>
      <c r="D113" s="39" t="n"/>
      <c r="E113" s="55">
        <f>SUM(G113:HT113)</f>
        <v/>
      </c>
      <c r="R113" s="878" t="n"/>
      <c r="S113" s="878" t="n"/>
      <c r="AE113" s="878" t="n"/>
      <c r="AF113" s="878" t="n"/>
      <c r="AG113" s="878" t="n"/>
      <c r="AH113" s="878" t="n"/>
      <c r="AI113" s="878" t="n"/>
      <c r="AJ113" s="878" t="n"/>
      <c r="AK113" s="878" t="n"/>
      <c r="AM113" s="878" t="n"/>
      <c r="AO113" s="878" t="n"/>
    </row>
    <row r="114" customFormat="1" s="872">
      <c r="A114" s="57" t="n"/>
      <c r="B114" s="56" t="n"/>
      <c r="C114" s="55">
        <f>E114*D$5</f>
        <v/>
      </c>
      <c r="D114" s="39" t="n"/>
      <c r="E114" s="55">
        <f>SUM(G114:HT114)</f>
        <v/>
      </c>
      <c r="R114" s="878" t="n"/>
      <c r="S114" s="878" t="n"/>
      <c r="AE114" s="878" t="n"/>
      <c r="AF114" s="878" t="n"/>
      <c r="AG114" s="878" t="n"/>
      <c r="AH114" s="878" t="n"/>
      <c r="AI114" s="878" t="n"/>
      <c r="AJ114" s="878" t="n"/>
      <c r="AK114" s="878" t="n"/>
      <c r="AM114" s="878" t="n"/>
      <c r="AO114" s="878" t="n"/>
    </row>
    <row r="115" customFormat="1" s="872">
      <c r="A115" s="57" t="n"/>
      <c r="B115" s="56" t="n"/>
      <c r="C115" s="55">
        <f>E115*D$5</f>
        <v/>
      </c>
      <c r="D115" s="39" t="n"/>
      <c r="E115" s="55">
        <f>SUM(G115:HT115)</f>
        <v/>
      </c>
      <c r="R115" s="878" t="n"/>
      <c r="S115" s="878" t="n"/>
      <c r="AE115" s="878" t="n"/>
      <c r="AF115" s="878" t="n"/>
      <c r="AG115" s="878" t="n"/>
      <c r="AH115" s="878" t="n"/>
      <c r="AI115" s="878" t="n"/>
      <c r="AJ115" s="878" t="n"/>
      <c r="AK115" s="878" t="n"/>
      <c r="AM115" s="878" t="n"/>
      <c r="AO115" s="878" t="n"/>
    </row>
    <row r="116" customFormat="1" s="872">
      <c r="A116" s="57" t="n"/>
      <c r="B116" s="56" t="n"/>
      <c r="C116" s="55">
        <f>E116*D$5</f>
        <v/>
      </c>
      <c r="D116" s="39" t="n"/>
      <c r="E116" s="55">
        <f>SUM(G116:HT116)</f>
        <v/>
      </c>
      <c r="R116" s="878" t="n"/>
      <c r="S116" s="878" t="n"/>
      <c r="AE116" s="878" t="n"/>
      <c r="AF116" s="878" t="n"/>
      <c r="AG116" s="878" t="n"/>
      <c r="AH116" s="878" t="n"/>
      <c r="AI116" s="878" t="n"/>
      <c r="AJ116" s="878" t="n"/>
      <c r="AK116" s="878" t="n"/>
      <c r="AM116" s="878" t="n"/>
      <c r="AO116" s="878" t="n"/>
    </row>
    <row r="117" customFormat="1" s="872">
      <c r="A117" s="57" t="n"/>
      <c r="B117" s="56" t="n"/>
      <c r="C117" s="55">
        <f>E117*D$5</f>
        <v/>
      </c>
      <c r="D117" s="39" t="n"/>
      <c r="E117" s="55">
        <f>SUM(G117:HT117)</f>
        <v/>
      </c>
      <c r="R117" s="878" t="n"/>
      <c r="S117" s="878" t="n"/>
      <c r="AE117" s="878" t="n"/>
      <c r="AF117" s="878" t="n"/>
      <c r="AG117" s="878" t="n"/>
      <c r="AH117" s="878" t="n"/>
      <c r="AI117" s="878" t="n"/>
      <c r="AJ117" s="878" t="n"/>
      <c r="AK117" s="878" t="n"/>
      <c r="AM117" s="878" t="n"/>
      <c r="AO117" s="878" t="n"/>
    </row>
    <row r="118" customFormat="1" s="872">
      <c r="A118" s="57" t="n"/>
      <c r="B118" s="56" t="n"/>
      <c r="C118" s="55">
        <f>E118*D$5</f>
        <v/>
      </c>
      <c r="D118" s="39" t="n"/>
      <c r="E118" s="55">
        <f>SUM(G118:HT118)</f>
        <v/>
      </c>
      <c r="R118" s="878" t="n"/>
      <c r="S118" s="878" t="n"/>
      <c r="AE118" s="878" t="n"/>
      <c r="AF118" s="878" t="n"/>
      <c r="AG118" s="878" t="n"/>
      <c r="AH118" s="878" t="n"/>
      <c r="AI118" s="878" t="n"/>
      <c r="AJ118" s="878" t="n"/>
      <c r="AK118" s="878" t="n"/>
      <c r="AM118" s="878" t="n"/>
      <c r="AO118" s="878" t="n"/>
    </row>
    <row r="119" customFormat="1" s="872">
      <c r="A119" s="57" t="n"/>
      <c r="B119" s="56" t="n"/>
      <c r="C119" s="55">
        <f>E119*D$5</f>
        <v/>
      </c>
      <c r="D119" s="39" t="n"/>
      <c r="E119" s="55">
        <f>SUM(G119:HT119)</f>
        <v/>
      </c>
      <c r="R119" s="878" t="n"/>
      <c r="S119" s="878" t="n"/>
      <c r="AE119" s="878" t="n"/>
      <c r="AF119" s="878" t="n"/>
      <c r="AG119" s="878" t="n"/>
      <c r="AH119" s="878" t="n"/>
      <c r="AI119" s="878" t="n"/>
      <c r="AJ119" s="878" t="n"/>
      <c r="AK119" s="878" t="n"/>
      <c r="AM119" s="878" t="n"/>
      <c r="AO119" s="878" t="n"/>
    </row>
    <row r="120" customFormat="1" s="872">
      <c r="A120" s="57" t="n"/>
      <c r="B120" s="56" t="n"/>
      <c r="C120" s="55">
        <f>E120*D$5</f>
        <v/>
      </c>
      <c r="D120" s="39" t="n"/>
      <c r="E120" s="55">
        <f>SUM(G120:HT120)</f>
        <v/>
      </c>
      <c r="R120" s="878" t="n"/>
      <c r="S120" s="878" t="n"/>
      <c r="AE120" s="878" t="n"/>
      <c r="AF120" s="878" t="n"/>
      <c r="AG120" s="878" t="n"/>
      <c r="AH120" s="878" t="n"/>
      <c r="AI120" s="878" t="n"/>
      <c r="AJ120" s="878" t="n"/>
      <c r="AK120" s="878" t="n"/>
      <c r="AM120" s="878" t="n"/>
      <c r="AO120" s="878" t="n"/>
    </row>
    <row r="121" customFormat="1" s="872">
      <c r="A121" s="57" t="n"/>
      <c r="B121" s="56" t="n"/>
      <c r="C121" s="55">
        <f>E121*D$5</f>
        <v/>
      </c>
      <c r="D121" s="39" t="n"/>
      <c r="E121" s="55">
        <f>SUM(G121:HT121)</f>
        <v/>
      </c>
      <c r="R121" s="878" t="n"/>
      <c r="S121" s="878" t="n"/>
      <c r="AE121" s="878" t="n"/>
      <c r="AF121" s="878" t="n"/>
      <c r="AG121" s="878" t="n"/>
      <c r="AH121" s="878" t="n"/>
      <c r="AI121" s="878" t="n"/>
      <c r="AJ121" s="878" t="n"/>
      <c r="AK121" s="878" t="n"/>
      <c r="AM121" s="878" t="n"/>
      <c r="AO121" s="878" t="n"/>
    </row>
    <row r="122" customFormat="1" s="872">
      <c r="A122" s="57" t="n"/>
      <c r="B122" s="56" t="n"/>
      <c r="C122" s="55">
        <f>E122*D$5</f>
        <v/>
      </c>
      <c r="D122" s="39" t="n"/>
      <c r="E122" s="55">
        <f>SUM(G122:HT122)</f>
        <v/>
      </c>
      <c r="R122" s="878" t="n"/>
      <c r="S122" s="878" t="n"/>
      <c r="AE122" s="878" t="n"/>
      <c r="AF122" s="878" t="n"/>
      <c r="AG122" s="878" t="n"/>
      <c r="AH122" s="878" t="n"/>
      <c r="AI122" s="878" t="n"/>
      <c r="AJ122" s="878" t="n"/>
      <c r="AK122" s="878" t="n"/>
      <c r="AM122" s="878" t="n"/>
      <c r="AO122" s="878" t="n"/>
    </row>
    <row r="123" customFormat="1" s="872">
      <c r="A123" s="57" t="n"/>
      <c r="B123" s="56" t="n"/>
      <c r="C123" s="55">
        <f>E123*D$5</f>
        <v/>
      </c>
      <c r="D123" s="39" t="n"/>
      <c r="E123" s="55">
        <f>SUM(G123:HT123)</f>
        <v/>
      </c>
      <c r="R123" s="878" t="n"/>
      <c r="S123" s="878" t="n"/>
      <c r="AE123" s="878" t="n"/>
      <c r="AF123" s="878" t="n"/>
      <c r="AG123" s="878" t="n"/>
      <c r="AH123" s="878" t="n"/>
      <c r="AI123" s="878" t="n"/>
      <c r="AJ123" s="878" t="n"/>
      <c r="AK123" s="878" t="n"/>
      <c r="AM123" s="878" t="n"/>
      <c r="AO123" s="878" t="n"/>
    </row>
    <row r="124" customFormat="1" s="872">
      <c r="A124" s="57" t="n"/>
      <c r="B124" s="56" t="n"/>
      <c r="C124" s="55">
        <f>E124*D$5</f>
        <v/>
      </c>
      <c r="D124" s="39" t="n"/>
      <c r="E124" s="55">
        <f>SUM(G124:HT124)</f>
        <v/>
      </c>
      <c r="R124" s="878" t="n"/>
      <c r="S124" s="878" t="n"/>
      <c r="AE124" s="878" t="n"/>
      <c r="AF124" s="878" t="n"/>
      <c r="AG124" s="878" t="n"/>
      <c r="AH124" s="878" t="n"/>
      <c r="AI124" s="878" t="n"/>
      <c r="AJ124" s="878" t="n"/>
      <c r="AK124" s="878" t="n"/>
      <c r="AM124" s="878" t="n"/>
      <c r="AO124" s="878" t="n"/>
    </row>
    <row r="125" customFormat="1" s="872">
      <c r="A125" s="57" t="n"/>
      <c r="B125" s="56" t="n"/>
      <c r="C125" s="55">
        <f>E125*D$5</f>
        <v/>
      </c>
      <c r="D125" s="39" t="n"/>
      <c r="E125" s="55">
        <f>SUM(G125:HT125)</f>
        <v/>
      </c>
      <c r="R125" s="878" t="n"/>
      <c r="S125" s="878" t="n"/>
      <c r="AE125" s="878" t="n"/>
      <c r="AF125" s="878" t="n"/>
      <c r="AG125" s="878" t="n"/>
      <c r="AH125" s="878" t="n"/>
      <c r="AI125" s="878" t="n"/>
      <c r="AJ125" s="878" t="n"/>
      <c r="AK125" s="878" t="n"/>
      <c r="AM125" s="878" t="n"/>
      <c r="AO125" s="878" t="n"/>
    </row>
    <row r="126" customFormat="1" s="872">
      <c r="A126" s="57" t="n"/>
      <c r="B126" s="56" t="n"/>
      <c r="C126" s="55">
        <f>E126*D$5</f>
        <v/>
      </c>
      <c r="D126" s="39" t="n"/>
      <c r="E126" s="55">
        <f>SUM(G126:HT126)</f>
        <v/>
      </c>
      <c r="R126" s="878" t="n"/>
      <c r="S126" s="878" t="n"/>
      <c r="AE126" s="878" t="n"/>
      <c r="AF126" s="878" t="n"/>
      <c r="AG126" s="878" t="n"/>
      <c r="AH126" s="878" t="n"/>
      <c r="AI126" s="878" t="n"/>
      <c r="AJ126" s="878" t="n"/>
      <c r="AK126" s="878" t="n"/>
      <c r="AM126" s="878" t="n"/>
      <c r="AO126" s="878" t="n"/>
    </row>
    <row r="127" customFormat="1" s="872">
      <c r="A127" s="57" t="n"/>
      <c r="B127" s="56" t="n"/>
      <c r="C127" s="55">
        <f>E127*D$5</f>
        <v/>
      </c>
      <c r="D127" s="39" t="n"/>
      <c r="E127" s="55">
        <f>SUM(G127:HT127)</f>
        <v/>
      </c>
      <c r="R127" s="878" t="n"/>
      <c r="S127" s="878" t="n"/>
      <c r="AE127" s="878" t="n"/>
      <c r="AF127" s="878" t="n"/>
      <c r="AG127" s="878" t="n"/>
      <c r="AH127" s="878" t="n"/>
      <c r="AI127" s="878" t="n"/>
      <c r="AJ127" s="878" t="n"/>
      <c r="AK127" s="878" t="n"/>
      <c r="AM127" s="878" t="n"/>
      <c r="AO127" s="878" t="n"/>
    </row>
    <row r="128" customFormat="1" s="872">
      <c r="A128" s="57" t="n"/>
      <c r="B128" s="56" t="n"/>
      <c r="C128" s="55">
        <f>E128*D$5</f>
        <v/>
      </c>
      <c r="D128" s="39" t="n"/>
      <c r="E128" s="55">
        <f>SUM(G128:HT128)</f>
        <v/>
      </c>
      <c r="R128" s="878" t="n"/>
      <c r="S128" s="878" t="n"/>
      <c r="AE128" s="878" t="n"/>
      <c r="AF128" s="878" t="n"/>
      <c r="AG128" s="878" t="n"/>
      <c r="AH128" s="878" t="n"/>
      <c r="AI128" s="878" t="n"/>
      <c r="AJ128" s="878" t="n"/>
      <c r="AK128" s="878" t="n"/>
      <c r="AM128" s="878" t="n"/>
      <c r="AO128" s="878" t="n"/>
    </row>
    <row r="129" customFormat="1" s="872">
      <c r="A129" s="57" t="n"/>
      <c r="B129" s="56" t="n"/>
      <c r="C129" s="55">
        <f>E129*D$5</f>
        <v/>
      </c>
      <c r="D129" s="39" t="n"/>
      <c r="E129" s="55">
        <f>SUM(G129:HT129)</f>
        <v/>
      </c>
      <c r="R129" s="878" t="n"/>
      <c r="S129" s="878" t="n"/>
      <c r="AE129" s="878" t="n"/>
      <c r="AF129" s="878" t="n"/>
      <c r="AG129" s="878" t="n"/>
      <c r="AH129" s="878" t="n"/>
      <c r="AI129" s="878" t="n"/>
      <c r="AJ129" s="878" t="n"/>
      <c r="AK129" s="878" t="n"/>
      <c r="AM129" s="878" t="n"/>
      <c r="AO129" s="878" t="n"/>
    </row>
    <row r="130" customFormat="1" s="872">
      <c r="A130" s="57" t="n"/>
      <c r="B130" s="56" t="n"/>
      <c r="C130" s="55">
        <f>E130*D$5</f>
        <v/>
      </c>
      <c r="D130" s="39" t="n"/>
      <c r="E130" s="55">
        <f>SUM(G130:HT130)</f>
        <v/>
      </c>
      <c r="R130" s="878" t="n"/>
      <c r="S130" s="878" t="n"/>
      <c r="AE130" s="878" t="n"/>
      <c r="AF130" s="878" t="n"/>
      <c r="AG130" s="878" t="n"/>
      <c r="AH130" s="878" t="n"/>
      <c r="AI130" s="878" t="n"/>
      <c r="AJ130" s="878" t="n"/>
      <c r="AK130" s="878" t="n"/>
      <c r="AM130" s="878" t="n"/>
      <c r="AO130" s="878" t="n"/>
    </row>
    <row r="131" customFormat="1" s="872">
      <c r="A131" s="57" t="n"/>
      <c r="B131" s="56" t="n"/>
      <c r="C131" s="55">
        <f>E131*D$5</f>
        <v/>
      </c>
      <c r="D131" s="39" t="n"/>
      <c r="E131" s="55">
        <f>SUM(G131:HT131)</f>
        <v/>
      </c>
      <c r="R131" s="878" t="n"/>
      <c r="S131" s="878" t="n"/>
      <c r="AE131" s="878" t="n"/>
      <c r="AF131" s="878" t="n"/>
      <c r="AG131" s="878" t="n"/>
      <c r="AH131" s="878" t="n"/>
      <c r="AI131" s="878" t="n"/>
      <c r="AJ131" s="878" t="n"/>
      <c r="AK131" s="878" t="n"/>
      <c r="AM131" s="878" t="n"/>
      <c r="AO131" s="878" t="n"/>
    </row>
    <row r="132" customFormat="1" s="872">
      <c r="A132" s="57" t="n"/>
      <c r="B132" s="56" t="n"/>
      <c r="C132" s="55">
        <f>E132*D$5</f>
        <v/>
      </c>
      <c r="D132" s="39" t="n"/>
      <c r="E132" s="55">
        <f>SUM(G132:HT132)</f>
        <v/>
      </c>
      <c r="R132" s="878" t="n"/>
      <c r="S132" s="878" t="n"/>
      <c r="AE132" s="878" t="n"/>
      <c r="AF132" s="878" t="n"/>
      <c r="AG132" s="878" t="n"/>
      <c r="AH132" s="878" t="n"/>
      <c r="AI132" s="878" t="n"/>
      <c r="AJ132" s="878" t="n"/>
      <c r="AK132" s="878" t="n"/>
      <c r="AM132" s="878" t="n"/>
      <c r="AO132" s="878" t="n"/>
    </row>
    <row r="133" customFormat="1" s="872">
      <c r="A133" s="57" t="n"/>
      <c r="B133" s="56" t="n"/>
      <c r="C133" s="55">
        <f>E133*D$5</f>
        <v/>
      </c>
      <c r="D133" s="39" t="n"/>
      <c r="E133" s="55">
        <f>SUM(G133:HT133)</f>
        <v/>
      </c>
      <c r="R133" s="878" t="n"/>
      <c r="S133" s="878" t="n"/>
      <c r="AE133" s="878" t="n"/>
      <c r="AF133" s="878" t="n"/>
      <c r="AG133" s="878" t="n"/>
      <c r="AH133" s="878" t="n"/>
      <c r="AI133" s="878" t="n"/>
      <c r="AJ133" s="878" t="n"/>
      <c r="AK133" s="878" t="n"/>
      <c r="AM133" s="878" t="n"/>
      <c r="AO133" s="878" t="n"/>
    </row>
    <row r="134" customFormat="1" s="872">
      <c r="A134" s="57" t="n"/>
      <c r="B134" s="56" t="n"/>
      <c r="C134" s="55">
        <f>E134*D$5</f>
        <v/>
      </c>
      <c r="D134" s="39" t="n"/>
      <c r="E134" s="55">
        <f>SUM(G134:HT134)</f>
        <v/>
      </c>
      <c r="R134" s="878" t="n"/>
      <c r="S134" s="878" t="n"/>
      <c r="AE134" s="878" t="n"/>
      <c r="AF134" s="878" t="n"/>
      <c r="AG134" s="878" t="n"/>
      <c r="AH134" s="878" t="n"/>
      <c r="AI134" s="878" t="n"/>
      <c r="AJ134" s="878" t="n"/>
      <c r="AK134" s="878" t="n"/>
      <c r="AM134" s="878" t="n"/>
      <c r="AO134" s="878" t="n"/>
    </row>
    <row r="135" customFormat="1" s="872">
      <c r="A135" s="57" t="n"/>
      <c r="B135" s="56" t="n"/>
      <c r="C135" s="55">
        <f>E135*D$5</f>
        <v/>
      </c>
      <c r="D135" s="39" t="n"/>
      <c r="E135" s="55">
        <f>SUM(G135:HT135)</f>
        <v/>
      </c>
      <c r="R135" s="878" t="n"/>
      <c r="S135" s="878" t="n"/>
      <c r="AE135" s="878" t="n"/>
      <c r="AF135" s="878" t="n"/>
      <c r="AG135" s="878" t="n"/>
      <c r="AH135" s="878" t="n"/>
      <c r="AI135" s="878" t="n"/>
      <c r="AJ135" s="878" t="n"/>
      <c r="AK135" s="878" t="n"/>
      <c r="AM135" s="878" t="n"/>
      <c r="AO135" s="878" t="n"/>
    </row>
    <row r="136" customFormat="1" s="872">
      <c r="A136" s="57" t="n"/>
      <c r="B136" s="56" t="n"/>
      <c r="C136" s="55">
        <f>E136*D$5</f>
        <v/>
      </c>
      <c r="D136" s="39" t="n"/>
      <c r="E136" s="55">
        <f>SUM(G136:HT136)</f>
        <v/>
      </c>
      <c r="R136" s="878" t="n"/>
      <c r="S136" s="878" t="n"/>
      <c r="AE136" s="878" t="n"/>
      <c r="AF136" s="878" t="n"/>
      <c r="AG136" s="878" t="n"/>
      <c r="AH136" s="878" t="n"/>
      <c r="AI136" s="878" t="n"/>
      <c r="AJ136" s="878" t="n"/>
      <c r="AK136" s="878" t="n"/>
      <c r="AM136" s="878" t="n"/>
      <c r="AO136" s="878" t="n"/>
    </row>
    <row r="137" customFormat="1" s="872">
      <c r="A137" s="57" t="n"/>
      <c r="B137" s="56" t="n"/>
      <c r="C137" s="55">
        <f>E137*D$5</f>
        <v/>
      </c>
      <c r="D137" s="39" t="n"/>
      <c r="E137" s="55">
        <f>SUM(G137:HT137)</f>
        <v/>
      </c>
      <c r="R137" s="878" t="n"/>
      <c r="S137" s="878" t="n"/>
      <c r="AE137" s="878" t="n"/>
      <c r="AF137" s="878" t="n"/>
      <c r="AG137" s="878" t="n"/>
      <c r="AH137" s="878" t="n"/>
      <c r="AI137" s="878" t="n"/>
      <c r="AJ137" s="878" t="n"/>
      <c r="AK137" s="878" t="n"/>
      <c r="AM137" s="878" t="n"/>
      <c r="AO137" s="878" t="n"/>
    </row>
    <row r="138" customFormat="1" s="872">
      <c r="A138" s="57" t="n"/>
      <c r="B138" s="56" t="n"/>
      <c r="C138" s="55">
        <f>E138*D$5</f>
        <v/>
      </c>
      <c r="D138" s="39" t="n"/>
      <c r="E138" s="55">
        <f>SUM(G138:HT138)</f>
        <v/>
      </c>
      <c r="R138" s="878" t="n"/>
      <c r="S138" s="878" t="n"/>
      <c r="AE138" s="878" t="n"/>
      <c r="AF138" s="878" t="n"/>
      <c r="AG138" s="878" t="n"/>
      <c r="AH138" s="878" t="n"/>
      <c r="AI138" s="878" t="n"/>
      <c r="AJ138" s="878" t="n"/>
      <c r="AK138" s="878" t="n"/>
      <c r="AM138" s="878" t="n"/>
      <c r="AO138" s="878" t="n"/>
    </row>
    <row r="139" customFormat="1" s="872">
      <c r="A139" s="57" t="n"/>
      <c r="B139" s="56" t="n"/>
      <c r="C139" s="55">
        <f>E139*D$5</f>
        <v/>
      </c>
      <c r="D139" s="39" t="n"/>
      <c r="E139" s="55">
        <f>SUM(G139:HT139)</f>
        <v/>
      </c>
      <c r="R139" s="878" t="n"/>
      <c r="S139" s="878" t="n"/>
      <c r="AE139" s="878" t="n"/>
      <c r="AF139" s="878" t="n"/>
      <c r="AG139" s="878" t="n"/>
      <c r="AH139" s="878" t="n"/>
      <c r="AI139" s="878" t="n"/>
      <c r="AJ139" s="878" t="n"/>
      <c r="AK139" s="878" t="n"/>
      <c r="AM139" s="878" t="n"/>
      <c r="AO139" s="878" t="n"/>
    </row>
    <row r="140" customFormat="1" s="872">
      <c r="A140" s="57" t="n"/>
      <c r="B140" s="56" t="n"/>
      <c r="C140" s="55">
        <f>E140*D$5</f>
        <v/>
      </c>
      <c r="D140" s="39" t="n"/>
      <c r="E140" s="55">
        <f>SUM(G140:HT140)</f>
        <v/>
      </c>
      <c r="R140" s="878" t="n"/>
      <c r="S140" s="878" t="n"/>
      <c r="AE140" s="878" t="n"/>
      <c r="AF140" s="878" t="n"/>
      <c r="AG140" s="878" t="n"/>
      <c r="AH140" s="878" t="n"/>
      <c r="AI140" s="878" t="n"/>
      <c r="AJ140" s="878" t="n"/>
      <c r="AK140" s="878" t="n"/>
      <c r="AM140" s="878" t="n"/>
      <c r="AO140" s="878" t="n"/>
    </row>
    <row r="141" customFormat="1" s="872">
      <c r="A141" s="57" t="n"/>
      <c r="B141" s="56" t="n"/>
      <c r="C141" s="55">
        <f>E141*D$5</f>
        <v/>
      </c>
      <c r="D141" s="39" t="n"/>
      <c r="E141" s="55">
        <f>SUM(G141:HT141)</f>
        <v/>
      </c>
      <c r="R141" s="878" t="n"/>
      <c r="S141" s="878" t="n"/>
      <c r="AE141" s="878" t="n"/>
      <c r="AF141" s="878" t="n"/>
      <c r="AG141" s="878" t="n"/>
      <c r="AH141" s="878" t="n"/>
      <c r="AI141" s="878" t="n"/>
      <c r="AJ141" s="878" t="n"/>
      <c r="AK141" s="878" t="n"/>
      <c r="AM141" s="878" t="n"/>
      <c r="AO141" s="878" t="n"/>
    </row>
    <row r="142" customFormat="1" s="872">
      <c r="A142" s="57" t="n"/>
      <c r="B142" s="56" t="n"/>
      <c r="C142" s="55">
        <f>E142*D$5</f>
        <v/>
      </c>
      <c r="D142" s="39" t="n"/>
      <c r="E142" s="55">
        <f>SUM(G142:HT142)</f>
        <v/>
      </c>
      <c r="R142" s="878" t="n"/>
      <c r="S142" s="878" t="n"/>
      <c r="AE142" s="878" t="n"/>
      <c r="AF142" s="878" t="n"/>
      <c r="AG142" s="878" t="n"/>
      <c r="AH142" s="878" t="n"/>
      <c r="AI142" s="878" t="n"/>
      <c r="AJ142" s="878" t="n"/>
      <c r="AK142" s="878" t="n"/>
      <c r="AM142" s="878" t="n"/>
      <c r="AO142" s="878" t="n"/>
    </row>
    <row r="143" customFormat="1" s="872">
      <c r="A143" s="57" t="n"/>
      <c r="B143" s="56" t="n"/>
      <c r="C143" s="55">
        <f>E143*D$5</f>
        <v/>
      </c>
      <c r="D143" s="39" t="n"/>
      <c r="E143" s="55">
        <f>SUM(G143:HT143)</f>
        <v/>
      </c>
      <c r="R143" s="878" t="n"/>
      <c r="S143" s="878" t="n"/>
      <c r="AE143" s="878" t="n"/>
      <c r="AF143" s="878" t="n"/>
      <c r="AG143" s="878" t="n"/>
      <c r="AH143" s="878" t="n"/>
      <c r="AI143" s="878" t="n"/>
      <c r="AJ143" s="878" t="n"/>
      <c r="AK143" s="878" t="n"/>
      <c r="AM143" s="878" t="n"/>
      <c r="AO143" s="878" t="n"/>
    </row>
    <row r="144" customFormat="1" s="872">
      <c r="A144" s="57" t="n"/>
      <c r="B144" s="56" t="n"/>
      <c r="C144" s="55">
        <f>E144*D$5</f>
        <v/>
      </c>
      <c r="D144" s="39" t="n"/>
      <c r="E144" s="55">
        <f>SUM(G144:HT144)</f>
        <v/>
      </c>
      <c r="R144" s="878" t="n"/>
      <c r="S144" s="878" t="n"/>
      <c r="AE144" s="878" t="n"/>
      <c r="AF144" s="878" t="n"/>
      <c r="AG144" s="878" t="n"/>
      <c r="AH144" s="878" t="n"/>
      <c r="AI144" s="878" t="n"/>
      <c r="AJ144" s="878" t="n"/>
      <c r="AK144" s="878" t="n"/>
      <c r="AM144" s="878" t="n"/>
      <c r="AO144" s="878" t="n"/>
    </row>
    <row r="145" customFormat="1" s="872">
      <c r="A145" s="57" t="n"/>
      <c r="B145" s="56" t="n"/>
      <c r="C145" s="55">
        <f>E145*D$5</f>
        <v/>
      </c>
      <c r="D145" s="39" t="n"/>
      <c r="E145" s="55">
        <f>SUM(G145:HT145)</f>
        <v/>
      </c>
      <c r="R145" s="878" t="n"/>
      <c r="S145" s="878" t="n"/>
      <c r="AE145" s="878" t="n"/>
      <c r="AF145" s="878" t="n"/>
      <c r="AG145" s="878" t="n"/>
      <c r="AH145" s="878" t="n"/>
      <c r="AI145" s="878" t="n"/>
      <c r="AJ145" s="878" t="n"/>
      <c r="AK145" s="878" t="n"/>
      <c r="AM145" s="878" t="n"/>
      <c r="AO145" s="878" t="n"/>
    </row>
    <row r="146" customFormat="1" s="872">
      <c r="A146" s="57" t="n"/>
      <c r="B146" s="56" t="n"/>
      <c r="C146" s="55">
        <f>E146*D$5</f>
        <v/>
      </c>
      <c r="D146" s="39" t="n"/>
      <c r="E146" s="55">
        <f>SUM(G146:HT146)</f>
        <v/>
      </c>
      <c r="R146" s="878" t="n"/>
      <c r="S146" s="878" t="n"/>
      <c r="AE146" s="878" t="n"/>
      <c r="AF146" s="878" t="n"/>
      <c r="AG146" s="878" t="n"/>
      <c r="AH146" s="878" t="n"/>
      <c r="AI146" s="878" t="n"/>
      <c r="AJ146" s="878" t="n"/>
      <c r="AK146" s="878" t="n"/>
      <c r="AM146" s="878" t="n"/>
      <c r="AO146" s="878" t="n"/>
    </row>
    <row r="147" customFormat="1" s="872">
      <c r="A147" s="57" t="n"/>
      <c r="B147" s="56" t="n"/>
      <c r="C147" s="55">
        <f>E147*D$5</f>
        <v/>
      </c>
      <c r="D147" s="39" t="n"/>
      <c r="E147" s="55">
        <f>SUM(G147:HT147)</f>
        <v/>
      </c>
      <c r="R147" s="878" t="n"/>
      <c r="S147" s="878" t="n"/>
      <c r="AE147" s="878" t="n"/>
      <c r="AF147" s="878" t="n"/>
      <c r="AG147" s="878" t="n"/>
      <c r="AH147" s="878" t="n"/>
      <c r="AI147" s="878" t="n"/>
      <c r="AJ147" s="878" t="n"/>
      <c r="AK147" s="878" t="n"/>
      <c r="AM147" s="878" t="n"/>
      <c r="AO147" s="878" t="n"/>
    </row>
    <row r="148" customFormat="1" s="872">
      <c r="A148" s="57" t="n"/>
      <c r="B148" s="56" t="n"/>
      <c r="C148" s="55">
        <f>E148*D$5</f>
        <v/>
      </c>
      <c r="D148" s="39" t="n"/>
      <c r="E148" s="55">
        <f>SUM(G148:HT148)</f>
        <v/>
      </c>
      <c r="R148" s="878" t="n"/>
      <c r="S148" s="878" t="n"/>
      <c r="AE148" s="878" t="n"/>
      <c r="AF148" s="878" t="n"/>
      <c r="AG148" s="878" t="n"/>
      <c r="AH148" s="878" t="n"/>
      <c r="AI148" s="878" t="n"/>
      <c r="AJ148" s="878" t="n"/>
      <c r="AK148" s="878" t="n"/>
      <c r="AM148" s="878" t="n"/>
      <c r="AO148" s="878" t="n"/>
    </row>
    <row r="149" customFormat="1" s="872">
      <c r="A149" s="57" t="n"/>
      <c r="B149" s="56" t="n"/>
      <c r="C149" s="55">
        <f>E149*D$5</f>
        <v/>
      </c>
      <c r="D149" s="39" t="n"/>
      <c r="E149" s="55">
        <f>SUM(G149:HT149)</f>
        <v/>
      </c>
      <c r="R149" s="878" t="n"/>
      <c r="S149" s="878" t="n"/>
      <c r="AE149" s="878" t="n"/>
      <c r="AF149" s="878" t="n"/>
      <c r="AG149" s="878" t="n"/>
      <c r="AH149" s="878" t="n"/>
      <c r="AI149" s="878" t="n"/>
      <c r="AJ149" s="878" t="n"/>
      <c r="AK149" s="878" t="n"/>
      <c r="AM149" s="878" t="n"/>
      <c r="AO149" s="878" t="n"/>
    </row>
    <row r="150" customFormat="1" s="872">
      <c r="A150" s="57" t="n"/>
      <c r="B150" s="56" t="n"/>
      <c r="C150" s="55">
        <f>E150*D$5</f>
        <v/>
      </c>
      <c r="D150" s="39" t="n"/>
      <c r="E150" s="55">
        <f>SUM(G150:HT150)</f>
        <v/>
      </c>
      <c r="R150" s="878" t="n"/>
      <c r="S150" s="878" t="n"/>
      <c r="AE150" s="878" t="n"/>
      <c r="AF150" s="878" t="n"/>
      <c r="AG150" s="878" t="n"/>
      <c r="AH150" s="878" t="n"/>
      <c r="AI150" s="878" t="n"/>
      <c r="AJ150" s="878" t="n"/>
      <c r="AK150" s="878" t="n"/>
      <c r="AM150" s="878" t="n"/>
      <c r="AO150" s="878" t="n"/>
    </row>
    <row r="151" customFormat="1" s="872">
      <c r="A151" s="57" t="n"/>
      <c r="B151" s="56" t="n"/>
      <c r="C151" s="55">
        <f>E151*D$5</f>
        <v/>
      </c>
      <c r="D151" s="39" t="n"/>
      <c r="E151" s="55">
        <f>SUM(G151:HT151)</f>
        <v/>
      </c>
      <c r="R151" s="878" t="n"/>
      <c r="S151" s="878" t="n"/>
      <c r="AE151" s="878" t="n"/>
      <c r="AF151" s="878" t="n"/>
      <c r="AG151" s="878" t="n"/>
      <c r="AH151" s="878" t="n"/>
      <c r="AI151" s="878" t="n"/>
      <c r="AJ151" s="878" t="n"/>
      <c r="AK151" s="878" t="n"/>
      <c r="AM151" s="878" t="n"/>
      <c r="AO151" s="878" t="n"/>
    </row>
    <row r="152" customFormat="1" s="872">
      <c r="A152" s="57" t="n"/>
      <c r="B152" s="56" t="n"/>
      <c r="C152" s="55">
        <f>E152*D$5</f>
        <v/>
      </c>
      <c r="D152" s="39" t="n"/>
      <c r="E152" s="55">
        <f>SUM(G152:HT152)</f>
        <v/>
      </c>
      <c r="R152" s="878" t="n"/>
      <c r="S152" s="878" t="n"/>
      <c r="AE152" s="878" t="n"/>
      <c r="AF152" s="878" t="n"/>
      <c r="AG152" s="878" t="n"/>
      <c r="AH152" s="878" t="n"/>
      <c r="AI152" s="878" t="n"/>
      <c r="AJ152" s="878" t="n"/>
      <c r="AK152" s="878" t="n"/>
      <c r="AM152" s="878" t="n"/>
      <c r="AO152" s="878" t="n"/>
    </row>
    <row r="153" customFormat="1" s="872">
      <c r="A153" s="57" t="n"/>
      <c r="B153" s="56" t="n"/>
      <c r="C153" s="55">
        <f>E153*D$5</f>
        <v/>
      </c>
      <c r="D153" s="39" t="n"/>
      <c r="E153" s="55">
        <f>SUM(G153:HT153)</f>
        <v/>
      </c>
      <c r="R153" s="878" t="n"/>
      <c r="S153" s="878" t="n"/>
      <c r="AE153" s="878" t="n"/>
      <c r="AF153" s="878" t="n"/>
      <c r="AG153" s="878" t="n"/>
      <c r="AH153" s="878" t="n"/>
      <c r="AI153" s="878" t="n"/>
      <c r="AJ153" s="878" t="n"/>
      <c r="AK153" s="878" t="n"/>
      <c r="AM153" s="878" t="n"/>
      <c r="AO153" s="878" t="n"/>
    </row>
    <row r="154" customFormat="1" s="872">
      <c r="A154" s="57" t="n"/>
      <c r="B154" s="56" t="n"/>
      <c r="C154" s="55">
        <f>E154*D$5</f>
        <v/>
      </c>
      <c r="D154" s="39" t="n"/>
      <c r="E154" s="55">
        <f>SUM(G154:HT154)</f>
        <v/>
      </c>
      <c r="R154" s="878" t="n"/>
      <c r="S154" s="878" t="n"/>
      <c r="AE154" s="878" t="n"/>
      <c r="AF154" s="878" t="n"/>
      <c r="AG154" s="878" t="n"/>
      <c r="AH154" s="878" t="n"/>
      <c r="AI154" s="878" t="n"/>
      <c r="AJ154" s="878" t="n"/>
      <c r="AK154" s="878" t="n"/>
      <c r="AM154" s="878" t="n"/>
      <c r="AO154" s="878" t="n"/>
    </row>
    <row r="155" customFormat="1" s="872">
      <c r="A155" s="57" t="n"/>
      <c r="B155" s="56" t="n"/>
      <c r="C155" s="55">
        <f>E155*D$5</f>
        <v/>
      </c>
      <c r="D155" s="39" t="n"/>
      <c r="E155" s="55">
        <f>SUM(G155:HT155)</f>
        <v/>
      </c>
      <c r="R155" s="878" t="n"/>
      <c r="S155" s="878" t="n"/>
      <c r="AE155" s="878" t="n"/>
      <c r="AF155" s="878" t="n"/>
      <c r="AG155" s="878" t="n"/>
      <c r="AH155" s="878" t="n"/>
      <c r="AI155" s="878" t="n"/>
      <c r="AJ155" s="878" t="n"/>
      <c r="AK155" s="878" t="n"/>
      <c r="AM155" s="878" t="n"/>
      <c r="AO155" s="878" t="n"/>
    </row>
    <row r="156" customFormat="1" s="872">
      <c r="A156" s="57" t="n"/>
      <c r="B156" s="56" t="n"/>
      <c r="C156" s="55">
        <f>E156*D$5</f>
        <v/>
      </c>
      <c r="D156" s="39" t="n"/>
      <c r="E156" s="55">
        <f>SUM(G156:HT156)</f>
        <v/>
      </c>
      <c r="R156" s="878" t="n"/>
      <c r="S156" s="878" t="n"/>
      <c r="AE156" s="878" t="n"/>
      <c r="AF156" s="878" t="n"/>
      <c r="AG156" s="878" t="n"/>
      <c r="AH156" s="878" t="n"/>
      <c r="AI156" s="878" t="n"/>
      <c r="AJ156" s="878" t="n"/>
      <c r="AK156" s="878" t="n"/>
      <c r="AM156" s="878" t="n"/>
      <c r="AO156" s="878" t="n"/>
    </row>
    <row r="157" customFormat="1" s="872">
      <c r="A157" s="57" t="n"/>
      <c r="B157" s="56" t="n"/>
      <c r="C157" s="55">
        <f>E157*D$5</f>
        <v/>
      </c>
      <c r="D157" s="39" t="n"/>
      <c r="E157" s="55">
        <f>SUM(G157:HT157)</f>
        <v/>
      </c>
      <c r="R157" s="878" t="n"/>
      <c r="S157" s="878" t="n"/>
      <c r="AE157" s="878" t="n"/>
      <c r="AF157" s="878" t="n"/>
      <c r="AG157" s="878" t="n"/>
      <c r="AH157" s="878" t="n"/>
      <c r="AI157" s="878" t="n"/>
      <c r="AJ157" s="878" t="n"/>
      <c r="AK157" s="878" t="n"/>
      <c r="AM157" s="878" t="n"/>
      <c r="AO157" s="878" t="n"/>
    </row>
    <row r="158" customFormat="1" s="872">
      <c r="A158" s="57" t="n"/>
      <c r="B158" s="56" t="n"/>
      <c r="C158" s="55">
        <f>E158*D$5</f>
        <v/>
      </c>
      <c r="D158" s="39" t="n"/>
      <c r="E158" s="55">
        <f>SUM(G158:HT158)</f>
        <v/>
      </c>
      <c r="R158" s="878" t="n"/>
      <c r="S158" s="878" t="n"/>
      <c r="AE158" s="878" t="n"/>
      <c r="AF158" s="878" t="n"/>
      <c r="AG158" s="878" t="n"/>
      <c r="AH158" s="878" t="n"/>
      <c r="AI158" s="878" t="n"/>
      <c r="AJ158" s="878" t="n"/>
      <c r="AK158" s="878" t="n"/>
      <c r="AM158" s="878" t="n"/>
      <c r="AO158" s="878" t="n"/>
    </row>
    <row r="159" customFormat="1" s="872">
      <c r="A159" s="57" t="n"/>
      <c r="B159" s="56" t="n"/>
      <c r="C159" s="55">
        <f>E159*D$5</f>
        <v/>
      </c>
      <c r="D159" s="39" t="n"/>
      <c r="E159" s="55">
        <f>SUM(G159:HT159)</f>
        <v/>
      </c>
      <c r="R159" s="878" t="n"/>
      <c r="S159" s="878" t="n"/>
      <c r="AE159" s="878" t="n"/>
      <c r="AF159" s="878" t="n"/>
      <c r="AG159" s="878" t="n"/>
      <c r="AH159" s="878" t="n"/>
      <c r="AI159" s="878" t="n"/>
      <c r="AJ159" s="878" t="n"/>
      <c r="AK159" s="878" t="n"/>
      <c r="AM159" s="878" t="n"/>
      <c r="AO159" s="878" t="n"/>
    </row>
    <row r="160" customFormat="1" s="872">
      <c r="A160" s="57" t="n"/>
      <c r="B160" s="56" t="n"/>
      <c r="C160" s="55">
        <f>E160*D$5</f>
        <v/>
      </c>
      <c r="D160" s="39" t="n"/>
      <c r="E160" s="55">
        <f>SUM(G160:HT160)</f>
        <v/>
      </c>
      <c r="R160" s="878" t="n"/>
      <c r="S160" s="878" t="n"/>
      <c r="AE160" s="878" t="n"/>
      <c r="AF160" s="878" t="n"/>
      <c r="AG160" s="878" t="n"/>
      <c r="AH160" s="878" t="n"/>
      <c r="AI160" s="878" t="n"/>
      <c r="AJ160" s="878" t="n"/>
      <c r="AK160" s="878" t="n"/>
      <c r="AM160" s="878" t="n"/>
      <c r="AO160" s="878" t="n"/>
    </row>
    <row r="161" customFormat="1" s="872">
      <c r="A161" s="57" t="n"/>
      <c r="B161" s="56" t="n"/>
      <c r="C161" s="55">
        <f>E161*D$5</f>
        <v/>
      </c>
      <c r="D161" s="39" t="n"/>
      <c r="E161" s="55">
        <f>SUM(G161:HT161)</f>
        <v/>
      </c>
      <c r="R161" s="878" t="n"/>
      <c r="S161" s="878" t="n"/>
      <c r="AE161" s="878" t="n"/>
      <c r="AF161" s="878" t="n"/>
      <c r="AG161" s="878" t="n"/>
      <c r="AH161" s="878" t="n"/>
      <c r="AI161" s="878" t="n"/>
      <c r="AJ161" s="878" t="n"/>
      <c r="AK161" s="878" t="n"/>
      <c r="AM161" s="878" t="n"/>
      <c r="AO161" s="878" t="n"/>
    </row>
    <row r="162" customFormat="1" s="872">
      <c r="A162" s="57" t="n"/>
      <c r="B162" s="56" t="n"/>
      <c r="C162" s="55">
        <f>E162*D$5</f>
        <v/>
      </c>
      <c r="D162" s="39" t="n"/>
      <c r="E162" s="55">
        <f>SUM(G162:HT162)</f>
        <v/>
      </c>
      <c r="R162" s="878" t="n"/>
      <c r="S162" s="878" t="n"/>
      <c r="AE162" s="878" t="n"/>
      <c r="AF162" s="878" t="n"/>
      <c r="AG162" s="878" t="n"/>
      <c r="AH162" s="878" t="n"/>
      <c r="AI162" s="878" t="n"/>
      <c r="AJ162" s="878" t="n"/>
      <c r="AK162" s="878" t="n"/>
      <c r="AM162" s="878" t="n"/>
      <c r="AO162" s="878" t="n"/>
    </row>
    <row r="163" customFormat="1" s="872">
      <c r="A163" s="57" t="n"/>
      <c r="B163" s="56" t="n"/>
      <c r="C163" s="55">
        <f>E163*D$5</f>
        <v/>
      </c>
      <c r="D163" s="39" t="n"/>
      <c r="E163" s="55">
        <f>SUM(G163:HT163)</f>
        <v/>
      </c>
      <c r="R163" s="878" t="n"/>
      <c r="S163" s="878" t="n"/>
      <c r="AE163" s="878" t="n"/>
      <c r="AF163" s="878" t="n"/>
      <c r="AG163" s="878" t="n"/>
      <c r="AH163" s="878" t="n"/>
      <c r="AI163" s="878" t="n"/>
      <c r="AJ163" s="878" t="n"/>
      <c r="AK163" s="878" t="n"/>
      <c r="AM163" s="878" t="n"/>
      <c r="AO163" s="878" t="n"/>
    </row>
    <row r="164" customFormat="1" s="872">
      <c r="A164" s="57" t="n"/>
      <c r="B164" s="56" t="n"/>
      <c r="C164" s="55">
        <f>E164*D$5</f>
        <v/>
      </c>
      <c r="D164" s="39" t="n"/>
      <c r="E164" s="55">
        <f>SUM(G164:HT164)</f>
        <v/>
      </c>
      <c r="R164" s="878" t="n"/>
      <c r="S164" s="878" t="n"/>
      <c r="AE164" s="878" t="n"/>
      <c r="AF164" s="878" t="n"/>
      <c r="AG164" s="878" t="n"/>
      <c r="AH164" s="878" t="n"/>
      <c r="AI164" s="878" t="n"/>
      <c r="AJ164" s="878" t="n"/>
      <c r="AK164" s="878" t="n"/>
      <c r="AM164" s="878" t="n"/>
      <c r="AO164" s="878" t="n"/>
    </row>
    <row r="165" customFormat="1" s="872">
      <c r="A165" s="57" t="n"/>
      <c r="B165" s="56" t="n"/>
      <c r="C165" s="55">
        <f>E165*D$5</f>
        <v/>
      </c>
      <c r="D165" s="39" t="n"/>
      <c r="E165" s="55">
        <f>SUM(G165:HT165)</f>
        <v/>
      </c>
      <c r="R165" s="878" t="n"/>
      <c r="S165" s="878" t="n"/>
      <c r="AE165" s="878" t="n"/>
      <c r="AF165" s="878" t="n"/>
      <c r="AG165" s="878" t="n"/>
      <c r="AH165" s="878" t="n"/>
      <c r="AI165" s="878" t="n"/>
      <c r="AJ165" s="878" t="n"/>
      <c r="AK165" s="878" t="n"/>
      <c r="AM165" s="878" t="n"/>
      <c r="AO165" s="878" t="n"/>
    </row>
    <row r="166" customFormat="1" s="872">
      <c r="A166" s="57" t="n"/>
      <c r="B166" s="56" t="n"/>
      <c r="C166" s="55">
        <f>E166*D$5</f>
        <v/>
      </c>
      <c r="D166" s="39" t="n"/>
      <c r="E166" s="55">
        <f>SUM(G166:HT166)</f>
        <v/>
      </c>
      <c r="R166" s="878" t="n"/>
      <c r="S166" s="878" t="n"/>
      <c r="AE166" s="878" t="n"/>
      <c r="AF166" s="878" t="n"/>
      <c r="AG166" s="878" t="n"/>
      <c r="AH166" s="878" t="n"/>
      <c r="AI166" s="878" t="n"/>
      <c r="AJ166" s="878" t="n"/>
      <c r="AK166" s="878" t="n"/>
      <c r="AM166" s="878" t="n"/>
      <c r="AO166" s="878" t="n"/>
    </row>
    <row r="167" customFormat="1" s="872">
      <c r="A167" s="57" t="n"/>
      <c r="B167" s="56" t="n"/>
      <c r="C167" s="55">
        <f>E167*D$5</f>
        <v/>
      </c>
      <c r="D167" s="39" t="n"/>
      <c r="E167" s="55">
        <f>SUM(G167:HT167)</f>
        <v/>
      </c>
      <c r="R167" s="878" t="n"/>
      <c r="S167" s="878" t="n"/>
      <c r="AE167" s="878" t="n"/>
      <c r="AF167" s="878" t="n"/>
      <c r="AG167" s="878" t="n"/>
      <c r="AH167" s="878" t="n"/>
      <c r="AI167" s="878" t="n"/>
      <c r="AJ167" s="878" t="n"/>
      <c r="AK167" s="878" t="n"/>
      <c r="AM167" s="878" t="n"/>
      <c r="AO167" s="878" t="n"/>
    </row>
    <row r="168" customFormat="1" s="872">
      <c r="A168" s="57" t="n"/>
      <c r="B168" s="56" t="n"/>
      <c r="C168" s="55">
        <f>E168*D$5</f>
        <v/>
      </c>
      <c r="D168" s="39" t="n"/>
      <c r="E168" s="55">
        <f>SUM(G168:HT168)</f>
        <v/>
      </c>
      <c r="R168" s="878" t="n"/>
      <c r="S168" s="878" t="n"/>
      <c r="AE168" s="878" t="n"/>
      <c r="AF168" s="878" t="n"/>
      <c r="AG168" s="878" t="n"/>
      <c r="AH168" s="878" t="n"/>
      <c r="AI168" s="878" t="n"/>
      <c r="AJ168" s="878" t="n"/>
      <c r="AK168" s="878" t="n"/>
      <c r="AM168" s="878" t="n"/>
      <c r="AO168" s="878" t="n"/>
    </row>
    <row r="169" customFormat="1" s="872">
      <c r="A169" s="57" t="n"/>
      <c r="B169" s="56" t="n"/>
      <c r="C169" s="55">
        <f>E169*D$5</f>
        <v/>
      </c>
      <c r="D169" s="39" t="n"/>
      <c r="E169" s="55">
        <f>SUM(G169:HT169)</f>
        <v/>
      </c>
      <c r="R169" s="878" t="n"/>
      <c r="S169" s="878" t="n"/>
      <c r="AE169" s="878" t="n"/>
      <c r="AF169" s="878" t="n"/>
      <c r="AG169" s="878" t="n"/>
      <c r="AH169" s="878" t="n"/>
      <c r="AI169" s="878" t="n"/>
      <c r="AJ169" s="878" t="n"/>
      <c r="AK169" s="878" t="n"/>
      <c r="AM169" s="878" t="n"/>
      <c r="AO169" s="878" t="n"/>
    </row>
    <row r="170" customFormat="1" s="872">
      <c r="A170" s="57" t="n"/>
      <c r="B170" s="56" t="n"/>
      <c r="C170" s="55">
        <f>E170*D$5</f>
        <v/>
      </c>
      <c r="D170" s="39" t="n"/>
      <c r="E170" s="55">
        <f>SUM(G170:HT170)</f>
        <v/>
      </c>
      <c r="R170" s="878" t="n"/>
      <c r="S170" s="878" t="n"/>
      <c r="AE170" s="878" t="n"/>
      <c r="AF170" s="878" t="n"/>
      <c r="AG170" s="878" t="n"/>
      <c r="AH170" s="878" t="n"/>
      <c r="AI170" s="878" t="n"/>
      <c r="AJ170" s="878" t="n"/>
      <c r="AK170" s="878" t="n"/>
      <c r="AM170" s="878" t="n"/>
      <c r="AO170" s="878" t="n"/>
    </row>
    <row r="171" customFormat="1" s="872">
      <c r="A171" s="57" t="n"/>
      <c r="B171" s="56" t="n"/>
      <c r="C171" s="55">
        <f>E171*D$5</f>
        <v/>
      </c>
      <c r="D171" s="39" t="n"/>
      <c r="E171" s="55">
        <f>SUM(G171:HT171)</f>
        <v/>
      </c>
      <c r="R171" s="878" t="n"/>
      <c r="S171" s="878" t="n"/>
      <c r="AE171" s="878" t="n"/>
      <c r="AF171" s="878" t="n"/>
      <c r="AG171" s="878" t="n"/>
      <c r="AH171" s="878" t="n"/>
      <c r="AI171" s="878" t="n"/>
      <c r="AJ171" s="878" t="n"/>
      <c r="AK171" s="878" t="n"/>
      <c r="AM171" s="878" t="n"/>
      <c r="AO171" s="878" t="n"/>
    </row>
    <row r="172" customFormat="1" s="872">
      <c r="A172" s="57" t="n"/>
      <c r="B172" s="56" t="n"/>
      <c r="C172" s="55">
        <f>E172*D$5</f>
        <v/>
      </c>
      <c r="D172" s="39" t="n"/>
      <c r="E172" s="55">
        <f>SUM(G172:HT172)</f>
        <v/>
      </c>
      <c r="R172" s="878" t="n"/>
      <c r="S172" s="878" t="n"/>
      <c r="AE172" s="878" t="n"/>
      <c r="AF172" s="878" t="n"/>
      <c r="AG172" s="878" t="n"/>
      <c r="AH172" s="878" t="n"/>
      <c r="AI172" s="878" t="n"/>
      <c r="AJ172" s="878" t="n"/>
      <c r="AK172" s="878" t="n"/>
      <c r="AM172" s="878" t="n"/>
      <c r="AO172" s="878" t="n"/>
    </row>
    <row r="173" customFormat="1" s="872">
      <c r="A173" s="57" t="n"/>
      <c r="B173" s="56" t="n"/>
      <c r="C173" s="55">
        <f>E173*D$5</f>
        <v/>
      </c>
      <c r="D173" s="39" t="n"/>
      <c r="E173" s="55">
        <f>SUM(G173:HT173)</f>
        <v/>
      </c>
      <c r="R173" s="878" t="n"/>
      <c r="S173" s="878" t="n"/>
      <c r="AE173" s="878" t="n"/>
      <c r="AF173" s="878" t="n"/>
      <c r="AG173" s="878" t="n"/>
      <c r="AH173" s="878" t="n"/>
      <c r="AI173" s="878" t="n"/>
      <c r="AJ173" s="878" t="n"/>
      <c r="AK173" s="878" t="n"/>
      <c r="AM173" s="878" t="n"/>
      <c r="AO173" s="878" t="n"/>
    </row>
    <row r="174" customFormat="1" s="872">
      <c r="A174" s="57" t="n"/>
      <c r="B174" s="56" t="n"/>
      <c r="C174" s="55">
        <f>E174*D$5</f>
        <v/>
      </c>
      <c r="D174" s="39" t="n"/>
      <c r="E174" s="55">
        <f>SUM(G174:HT174)</f>
        <v/>
      </c>
      <c r="R174" s="878" t="n"/>
      <c r="S174" s="878" t="n"/>
      <c r="AE174" s="878" t="n"/>
      <c r="AF174" s="878" t="n"/>
      <c r="AG174" s="878" t="n"/>
      <c r="AH174" s="878" t="n"/>
      <c r="AI174" s="878" t="n"/>
      <c r="AJ174" s="878" t="n"/>
      <c r="AK174" s="878" t="n"/>
      <c r="AM174" s="878" t="n"/>
      <c r="AO174" s="878" t="n"/>
    </row>
    <row r="175" customFormat="1" s="872">
      <c r="A175" s="57" t="n"/>
      <c r="B175" s="56" t="n"/>
      <c r="C175" s="55">
        <f>E175*D$5</f>
        <v/>
      </c>
      <c r="D175" s="39" t="n"/>
      <c r="E175" s="55">
        <f>SUM(G175:HT175)</f>
        <v/>
      </c>
      <c r="R175" s="878" t="n"/>
      <c r="S175" s="878" t="n"/>
      <c r="AE175" s="878" t="n"/>
      <c r="AF175" s="878" t="n"/>
      <c r="AG175" s="878" t="n"/>
      <c r="AH175" s="878" t="n"/>
      <c r="AI175" s="878" t="n"/>
      <c r="AJ175" s="878" t="n"/>
      <c r="AK175" s="878" t="n"/>
      <c r="AM175" s="878" t="n"/>
      <c r="AO175" s="878" t="n"/>
    </row>
    <row r="176" customFormat="1" s="872">
      <c r="A176" s="57" t="n"/>
      <c r="B176" s="56" t="n"/>
      <c r="C176" s="55">
        <f>E176*D$5</f>
        <v/>
      </c>
      <c r="D176" s="39" t="n"/>
      <c r="E176" s="55">
        <f>SUM(G176:HT176)</f>
        <v/>
      </c>
      <c r="R176" s="878" t="n"/>
      <c r="S176" s="878" t="n"/>
      <c r="AE176" s="878" t="n"/>
      <c r="AF176" s="878" t="n"/>
      <c r="AG176" s="878" t="n"/>
      <c r="AH176" s="878" t="n"/>
      <c r="AI176" s="878" t="n"/>
      <c r="AJ176" s="878" t="n"/>
      <c r="AK176" s="878" t="n"/>
      <c r="AM176" s="878" t="n"/>
      <c r="AO176" s="878" t="n"/>
    </row>
    <row r="177" customFormat="1" s="872">
      <c r="A177" s="57" t="n"/>
      <c r="B177" s="56" t="n"/>
      <c r="C177" s="55">
        <f>E177*D$5</f>
        <v/>
      </c>
      <c r="D177" s="39" t="n"/>
      <c r="E177" s="55">
        <f>SUM(G177:HT177)</f>
        <v/>
      </c>
      <c r="R177" s="878" t="n"/>
      <c r="S177" s="878" t="n"/>
      <c r="AE177" s="878" t="n"/>
      <c r="AF177" s="878" t="n"/>
      <c r="AG177" s="878" t="n"/>
      <c r="AH177" s="878" t="n"/>
      <c r="AI177" s="878" t="n"/>
      <c r="AJ177" s="878" t="n"/>
      <c r="AK177" s="878" t="n"/>
      <c r="AM177" s="878" t="n"/>
      <c r="AO177" s="878" t="n"/>
    </row>
    <row r="178" customFormat="1" s="872">
      <c r="A178" s="57" t="n"/>
      <c r="B178" s="56" t="n"/>
      <c r="C178" s="55">
        <f>E178*D$5</f>
        <v/>
      </c>
      <c r="D178" s="39" t="n"/>
      <c r="E178" s="55">
        <f>SUM(G178:HT178)</f>
        <v/>
      </c>
      <c r="R178" s="878" t="n"/>
      <c r="S178" s="878" t="n"/>
      <c r="AE178" s="878" t="n"/>
      <c r="AF178" s="878" t="n"/>
      <c r="AG178" s="878" t="n"/>
      <c r="AH178" s="878" t="n"/>
      <c r="AI178" s="878" t="n"/>
      <c r="AJ178" s="878" t="n"/>
      <c r="AK178" s="878" t="n"/>
      <c r="AM178" s="878" t="n"/>
      <c r="AO178" s="878" t="n"/>
    </row>
    <row r="179" customFormat="1" s="872">
      <c r="A179" s="57" t="n"/>
      <c r="B179" s="56" t="n"/>
      <c r="C179" s="55">
        <f>E179*D$5</f>
        <v/>
      </c>
      <c r="D179" s="39" t="n"/>
      <c r="E179" s="55">
        <f>SUM(G179:HT179)</f>
        <v/>
      </c>
      <c r="R179" s="878" t="n"/>
      <c r="S179" s="878" t="n"/>
      <c r="AE179" s="878" t="n"/>
      <c r="AF179" s="878" t="n"/>
      <c r="AG179" s="878" t="n"/>
      <c r="AH179" s="878" t="n"/>
      <c r="AI179" s="878" t="n"/>
      <c r="AJ179" s="878" t="n"/>
      <c r="AK179" s="878" t="n"/>
      <c r="AM179" s="878" t="n"/>
      <c r="AO179" s="878" t="n"/>
    </row>
    <row r="180" customFormat="1" s="872">
      <c r="A180" s="57" t="n"/>
      <c r="B180" s="56" t="n"/>
      <c r="C180" s="55">
        <f>E180*D$5</f>
        <v/>
      </c>
      <c r="D180" s="39" t="n"/>
      <c r="E180" s="55">
        <f>SUM(G180:HT180)</f>
        <v/>
      </c>
      <c r="R180" s="878" t="n"/>
      <c r="S180" s="878" t="n"/>
      <c r="AE180" s="878" t="n"/>
      <c r="AF180" s="878" t="n"/>
      <c r="AG180" s="878" t="n"/>
      <c r="AH180" s="878" t="n"/>
      <c r="AI180" s="878" t="n"/>
      <c r="AJ180" s="878" t="n"/>
      <c r="AK180" s="878" t="n"/>
      <c r="AM180" s="878" t="n"/>
      <c r="AO180" s="878" t="n"/>
    </row>
    <row r="181" customFormat="1" s="872">
      <c r="A181" s="57" t="n"/>
      <c r="B181" s="56" t="n"/>
      <c r="C181" s="55">
        <f>E181*D$5</f>
        <v/>
      </c>
      <c r="D181" s="39" t="n"/>
      <c r="E181" s="55">
        <f>SUM(G181:HT181)</f>
        <v/>
      </c>
      <c r="R181" s="878" t="n"/>
      <c r="S181" s="878" t="n"/>
      <c r="AE181" s="878" t="n"/>
      <c r="AF181" s="878" t="n"/>
      <c r="AG181" s="878" t="n"/>
      <c r="AH181" s="878" t="n"/>
      <c r="AI181" s="878" t="n"/>
      <c r="AJ181" s="878" t="n"/>
      <c r="AK181" s="878" t="n"/>
      <c r="AM181" s="878" t="n"/>
      <c r="AO181" s="878" t="n"/>
    </row>
    <row r="182" customFormat="1" s="872">
      <c r="A182" s="57" t="n"/>
      <c r="B182" s="56" t="n"/>
      <c r="C182" s="55">
        <f>E182*D$5</f>
        <v/>
      </c>
      <c r="D182" s="39" t="n"/>
      <c r="E182" s="55">
        <f>SUM(G182:HT182)</f>
        <v/>
      </c>
      <c r="R182" s="878" t="n"/>
      <c r="S182" s="878" t="n"/>
      <c r="AE182" s="878" t="n"/>
      <c r="AF182" s="878" t="n"/>
      <c r="AG182" s="878" t="n"/>
      <c r="AH182" s="878" t="n"/>
      <c r="AI182" s="878" t="n"/>
      <c r="AJ182" s="878" t="n"/>
      <c r="AK182" s="878" t="n"/>
      <c r="AM182" s="878" t="n"/>
      <c r="AO182" s="878" t="n"/>
    </row>
    <row r="183" customFormat="1" s="872">
      <c r="A183" s="57" t="n"/>
      <c r="B183" s="56" t="n"/>
      <c r="C183" s="55">
        <f>E183*D$5</f>
        <v/>
      </c>
      <c r="D183" s="39" t="n"/>
      <c r="E183" s="55">
        <f>SUM(G183:HT183)</f>
        <v/>
      </c>
      <c r="R183" s="878" t="n"/>
      <c r="S183" s="878" t="n"/>
      <c r="AE183" s="878" t="n"/>
      <c r="AF183" s="878" t="n"/>
      <c r="AG183" s="878" t="n"/>
      <c r="AH183" s="878" t="n"/>
      <c r="AI183" s="878" t="n"/>
      <c r="AJ183" s="878" t="n"/>
      <c r="AK183" s="878" t="n"/>
      <c r="AM183" s="878" t="n"/>
      <c r="AO183" s="878" t="n"/>
    </row>
    <row r="184" customFormat="1" s="872">
      <c r="A184" s="57" t="n"/>
      <c r="B184" s="56" t="n"/>
      <c r="C184" s="55">
        <f>E184*D$5</f>
        <v/>
      </c>
      <c r="D184" s="39" t="n"/>
      <c r="E184" s="55">
        <f>SUM(G184:HT184)</f>
        <v/>
      </c>
      <c r="R184" s="878" t="n"/>
      <c r="S184" s="878" t="n"/>
      <c r="AE184" s="878" t="n"/>
      <c r="AF184" s="878" t="n"/>
      <c r="AG184" s="878" t="n"/>
      <c r="AH184" s="878" t="n"/>
      <c r="AI184" s="878" t="n"/>
      <c r="AJ184" s="878" t="n"/>
      <c r="AK184" s="878" t="n"/>
      <c r="AM184" s="878" t="n"/>
      <c r="AO184" s="878" t="n"/>
    </row>
    <row r="185" customFormat="1" s="872">
      <c r="A185" s="57" t="n"/>
      <c r="B185" s="56" t="n"/>
      <c r="C185" s="55">
        <f>E185*D$5</f>
        <v/>
      </c>
      <c r="D185" s="39" t="n"/>
      <c r="E185" s="55">
        <f>SUM(G185:HT185)</f>
        <v/>
      </c>
      <c r="R185" s="878" t="n"/>
      <c r="S185" s="878" t="n"/>
      <c r="AE185" s="878" t="n"/>
      <c r="AF185" s="878" t="n"/>
      <c r="AG185" s="878" t="n"/>
      <c r="AH185" s="878" t="n"/>
      <c r="AI185" s="878" t="n"/>
      <c r="AJ185" s="878" t="n"/>
      <c r="AK185" s="878" t="n"/>
      <c r="AM185" s="878" t="n"/>
      <c r="AO185" s="878" t="n"/>
    </row>
    <row r="186" customFormat="1" s="872">
      <c r="A186" s="57" t="n"/>
      <c r="B186" s="56" t="n"/>
      <c r="C186" s="55">
        <f>E186*D$5</f>
        <v/>
      </c>
      <c r="D186" s="39" t="n"/>
      <c r="E186" s="55">
        <f>SUM(G186:HT186)</f>
        <v/>
      </c>
      <c r="R186" s="878" t="n"/>
      <c r="S186" s="878" t="n"/>
      <c r="AE186" s="878" t="n"/>
      <c r="AF186" s="878" t="n"/>
      <c r="AG186" s="878" t="n"/>
      <c r="AH186" s="878" t="n"/>
      <c r="AI186" s="878" t="n"/>
      <c r="AJ186" s="878" t="n"/>
      <c r="AK186" s="878" t="n"/>
      <c r="AM186" s="878" t="n"/>
      <c r="AO186" s="878" t="n"/>
    </row>
    <row r="187" customFormat="1" s="872">
      <c r="A187" s="57" t="n"/>
      <c r="B187" s="56" t="n"/>
      <c r="C187" s="55">
        <f>E187*D$5</f>
        <v/>
      </c>
      <c r="D187" s="39" t="n"/>
      <c r="E187" s="55">
        <f>SUM(G187:HT187)</f>
        <v/>
      </c>
      <c r="R187" s="878" t="n"/>
      <c r="S187" s="878" t="n"/>
      <c r="AE187" s="878" t="n"/>
      <c r="AF187" s="878" t="n"/>
      <c r="AG187" s="878" t="n"/>
      <c r="AH187" s="878" t="n"/>
      <c r="AI187" s="878" t="n"/>
      <c r="AJ187" s="878" t="n"/>
      <c r="AK187" s="878" t="n"/>
      <c r="AM187" s="878" t="n"/>
      <c r="AO187" s="878" t="n"/>
    </row>
    <row r="188" customFormat="1" s="872">
      <c r="A188" s="57" t="n"/>
      <c r="B188" s="56" t="n"/>
      <c r="C188" s="55">
        <f>E188*D$5</f>
        <v/>
      </c>
      <c r="D188" s="39" t="n"/>
      <c r="E188" s="55">
        <f>SUM(G188:HT188)</f>
        <v/>
      </c>
      <c r="R188" s="878" t="n"/>
      <c r="S188" s="878" t="n"/>
      <c r="AE188" s="878" t="n"/>
      <c r="AF188" s="878" t="n"/>
      <c r="AG188" s="878" t="n"/>
      <c r="AH188" s="878" t="n"/>
      <c r="AI188" s="878" t="n"/>
      <c r="AJ188" s="878" t="n"/>
      <c r="AK188" s="878" t="n"/>
      <c r="AM188" s="878" t="n"/>
      <c r="AO188" s="878" t="n"/>
    </row>
    <row r="189" customFormat="1" s="872">
      <c r="A189" s="57" t="n"/>
      <c r="B189" s="56" t="n"/>
      <c r="C189" s="55">
        <f>E189*D$5</f>
        <v/>
      </c>
      <c r="D189" s="39" t="n"/>
      <c r="E189" s="55">
        <f>SUM(G189:HT189)</f>
        <v/>
      </c>
      <c r="R189" s="878" t="n"/>
      <c r="S189" s="878" t="n"/>
      <c r="AE189" s="878" t="n"/>
      <c r="AF189" s="878" t="n"/>
      <c r="AG189" s="878" t="n"/>
      <c r="AH189" s="878" t="n"/>
      <c r="AI189" s="878" t="n"/>
      <c r="AJ189" s="878" t="n"/>
      <c r="AK189" s="878" t="n"/>
      <c r="AM189" s="878" t="n"/>
      <c r="AO189" s="878" t="n"/>
    </row>
    <row r="190" customFormat="1" s="872">
      <c r="A190" s="57" t="n"/>
      <c r="B190" s="56" t="n"/>
      <c r="C190" s="55">
        <f>E190*D$5</f>
        <v/>
      </c>
      <c r="D190" s="39" t="n"/>
      <c r="E190" s="55">
        <f>SUM(G190:HT190)</f>
        <v/>
      </c>
      <c r="R190" s="878" t="n"/>
      <c r="S190" s="878" t="n"/>
      <c r="AE190" s="878" t="n"/>
      <c r="AF190" s="878" t="n"/>
      <c r="AG190" s="878" t="n"/>
      <c r="AH190" s="878" t="n"/>
      <c r="AI190" s="878" t="n"/>
      <c r="AJ190" s="878" t="n"/>
      <c r="AK190" s="878" t="n"/>
      <c r="AM190" s="878" t="n"/>
      <c r="AO190" s="878" t="n"/>
    </row>
    <row r="191" customFormat="1" s="872">
      <c r="A191" s="57" t="n"/>
      <c r="B191" s="56" t="n"/>
      <c r="C191" s="55">
        <f>E191*D$5</f>
        <v/>
      </c>
      <c r="D191" s="39" t="n"/>
      <c r="E191" s="55">
        <f>SUM(G191:HT191)</f>
        <v/>
      </c>
      <c r="R191" s="878" t="n"/>
      <c r="S191" s="878" t="n"/>
      <c r="AE191" s="878" t="n"/>
      <c r="AF191" s="878" t="n"/>
      <c r="AG191" s="878" t="n"/>
      <c r="AH191" s="878" t="n"/>
      <c r="AI191" s="878" t="n"/>
      <c r="AJ191" s="878" t="n"/>
      <c r="AK191" s="878" t="n"/>
      <c r="AM191" s="878" t="n"/>
      <c r="AO191" s="878" t="n"/>
    </row>
    <row r="192" customFormat="1" s="872">
      <c r="A192" s="57" t="n"/>
      <c r="B192" s="56" t="n"/>
      <c r="C192" s="55">
        <f>E192*D$5</f>
        <v/>
      </c>
      <c r="D192" s="39" t="n"/>
      <c r="E192" s="55">
        <f>SUM(G192:HT192)</f>
        <v/>
      </c>
      <c r="R192" s="878" t="n"/>
      <c r="S192" s="878" t="n"/>
      <c r="AE192" s="878" t="n"/>
      <c r="AF192" s="878" t="n"/>
      <c r="AG192" s="878" t="n"/>
      <c r="AH192" s="878" t="n"/>
      <c r="AI192" s="878" t="n"/>
      <c r="AJ192" s="878" t="n"/>
      <c r="AK192" s="878" t="n"/>
      <c r="AM192" s="878" t="n"/>
      <c r="AO192" s="878" t="n"/>
    </row>
    <row r="193" customFormat="1" s="872">
      <c r="A193" s="57" t="n"/>
      <c r="B193" s="56" t="n"/>
      <c r="C193" s="55">
        <f>E193*D$5</f>
        <v/>
      </c>
      <c r="D193" s="39" t="n"/>
      <c r="E193" s="55">
        <f>SUM(G193:HT193)</f>
        <v/>
      </c>
      <c r="R193" s="878" t="n"/>
      <c r="S193" s="878" t="n"/>
      <c r="AE193" s="878" t="n"/>
      <c r="AF193" s="878" t="n"/>
      <c r="AG193" s="878" t="n"/>
      <c r="AH193" s="878" t="n"/>
      <c r="AI193" s="878" t="n"/>
      <c r="AJ193" s="878" t="n"/>
      <c r="AK193" s="878" t="n"/>
      <c r="AM193" s="878" t="n"/>
      <c r="AO193" s="878" t="n"/>
    </row>
    <row r="194" customFormat="1" s="872">
      <c r="A194" s="57" t="n"/>
      <c r="B194" s="56" t="n"/>
      <c r="C194" s="55">
        <f>E194*D$5</f>
        <v/>
      </c>
      <c r="D194" s="39" t="n"/>
      <c r="E194" s="55">
        <f>SUM(G194:HT194)</f>
        <v/>
      </c>
      <c r="R194" s="878" t="n"/>
      <c r="S194" s="878" t="n"/>
      <c r="AE194" s="878" t="n"/>
      <c r="AF194" s="878" t="n"/>
      <c r="AG194" s="878" t="n"/>
      <c r="AH194" s="878" t="n"/>
      <c r="AI194" s="878" t="n"/>
      <c r="AJ194" s="878" t="n"/>
      <c r="AK194" s="878" t="n"/>
      <c r="AM194" s="878" t="n"/>
      <c r="AO194" s="878" t="n"/>
    </row>
    <row r="195" customFormat="1" s="872">
      <c r="A195" s="57" t="n"/>
      <c r="B195" s="56" t="n"/>
      <c r="C195" s="55">
        <f>E195*D$5</f>
        <v/>
      </c>
      <c r="D195" s="39" t="n"/>
      <c r="E195" s="55">
        <f>SUM(G195:HT195)</f>
        <v/>
      </c>
      <c r="R195" s="878" t="n"/>
      <c r="S195" s="878" t="n"/>
      <c r="AE195" s="878" t="n"/>
      <c r="AF195" s="878" t="n"/>
      <c r="AG195" s="878" t="n"/>
      <c r="AH195" s="878" t="n"/>
      <c r="AI195" s="878" t="n"/>
      <c r="AJ195" s="878" t="n"/>
      <c r="AK195" s="878" t="n"/>
      <c r="AM195" s="878" t="n"/>
      <c r="AO195" s="878" t="n"/>
    </row>
    <row r="196" customFormat="1" s="872">
      <c r="A196" s="57" t="n"/>
      <c r="B196" s="56" t="n"/>
      <c r="C196" s="55">
        <f>E196*D$5</f>
        <v/>
      </c>
      <c r="D196" s="39" t="n"/>
      <c r="E196" s="55">
        <f>SUM(G196:HT196)</f>
        <v/>
      </c>
      <c r="R196" s="878" t="n"/>
      <c r="S196" s="878" t="n"/>
      <c r="AE196" s="878" t="n"/>
      <c r="AF196" s="878" t="n"/>
      <c r="AG196" s="878" t="n"/>
      <c r="AH196" s="878" t="n"/>
      <c r="AI196" s="878" t="n"/>
      <c r="AJ196" s="878" t="n"/>
      <c r="AK196" s="878" t="n"/>
      <c r="AM196" s="878" t="n"/>
      <c r="AO196" s="878" t="n"/>
    </row>
    <row r="197" customFormat="1" s="872">
      <c r="A197" s="57" t="n"/>
      <c r="B197" s="56" t="n"/>
      <c r="C197" s="55">
        <f>E197*D$5</f>
        <v/>
      </c>
      <c r="D197" s="39" t="n"/>
      <c r="E197" s="55">
        <f>SUM(G197:HT197)</f>
        <v/>
      </c>
      <c r="R197" s="878" t="n"/>
      <c r="S197" s="878" t="n"/>
      <c r="AE197" s="878" t="n"/>
      <c r="AF197" s="878" t="n"/>
      <c r="AG197" s="878" t="n"/>
      <c r="AH197" s="878" t="n"/>
      <c r="AI197" s="878" t="n"/>
      <c r="AJ197" s="878" t="n"/>
      <c r="AK197" s="878" t="n"/>
      <c r="AM197" s="878" t="n"/>
      <c r="AO197" s="878" t="n"/>
    </row>
    <row r="198" customFormat="1" s="872">
      <c r="A198" s="57" t="n"/>
      <c r="B198" s="56" t="n"/>
      <c r="C198" s="55">
        <f>E198*D$5</f>
        <v/>
      </c>
      <c r="D198" s="39" t="n"/>
      <c r="E198" s="55">
        <f>SUM(G198:HT198)</f>
        <v/>
      </c>
      <c r="R198" s="878" t="n"/>
      <c r="S198" s="878" t="n"/>
      <c r="AE198" s="878" t="n"/>
      <c r="AF198" s="878" t="n"/>
      <c r="AG198" s="878" t="n"/>
      <c r="AH198" s="878" t="n"/>
      <c r="AI198" s="878" t="n"/>
      <c r="AJ198" s="878" t="n"/>
      <c r="AK198" s="878" t="n"/>
      <c r="AM198" s="878" t="n"/>
      <c r="AO198" s="878" t="n"/>
    </row>
    <row r="199" customFormat="1" s="872">
      <c r="A199" s="57" t="n"/>
      <c r="B199" s="56" t="n"/>
      <c r="C199" s="55">
        <f>E199*D$5</f>
        <v/>
      </c>
      <c r="D199" s="39" t="n"/>
      <c r="E199" s="55">
        <f>SUM(G199:HT199)</f>
        <v/>
      </c>
      <c r="R199" s="878" t="n"/>
      <c r="S199" s="878" t="n"/>
      <c r="AE199" s="878" t="n"/>
      <c r="AF199" s="878" t="n"/>
      <c r="AG199" s="878" t="n"/>
      <c r="AH199" s="878" t="n"/>
      <c r="AI199" s="878" t="n"/>
      <c r="AJ199" s="878" t="n"/>
      <c r="AK199" s="878" t="n"/>
      <c r="AM199" s="878" t="n"/>
      <c r="AO199" s="878" t="n"/>
    </row>
    <row r="200" customFormat="1" s="872">
      <c r="A200" s="57" t="n"/>
      <c r="B200" s="56" t="n"/>
      <c r="C200" s="55">
        <f>E200*D$5</f>
        <v/>
      </c>
      <c r="D200" s="39" t="n"/>
      <c r="E200" s="55">
        <f>SUM(G200:HT200)</f>
        <v/>
      </c>
      <c r="R200" s="878" t="n"/>
      <c r="S200" s="878" t="n"/>
      <c r="AE200" s="878" t="n"/>
      <c r="AF200" s="878" t="n"/>
      <c r="AG200" s="878" t="n"/>
      <c r="AH200" s="878" t="n"/>
      <c r="AI200" s="878" t="n"/>
      <c r="AJ200" s="878" t="n"/>
      <c r="AK200" s="878" t="n"/>
      <c r="AM200" s="878" t="n"/>
      <c r="AO200" s="878" t="n"/>
    </row>
    <row r="201" customFormat="1" s="872">
      <c r="A201" s="57" t="n"/>
      <c r="B201" s="56" t="n"/>
      <c r="C201" s="55">
        <f>E201*D$5</f>
        <v/>
      </c>
      <c r="D201" s="39" t="n"/>
      <c r="E201" s="55">
        <f>SUM(G201:HT201)</f>
        <v/>
      </c>
      <c r="R201" s="878" t="n"/>
      <c r="S201" s="878" t="n"/>
      <c r="AE201" s="878" t="n"/>
      <c r="AF201" s="878" t="n"/>
      <c r="AG201" s="878" t="n"/>
      <c r="AH201" s="878" t="n"/>
      <c r="AI201" s="878" t="n"/>
      <c r="AJ201" s="878" t="n"/>
      <c r="AK201" s="878" t="n"/>
      <c r="AM201" s="878" t="n"/>
      <c r="AO201" s="878" t="n"/>
    </row>
    <row r="202" customFormat="1" s="872">
      <c r="A202" s="57" t="n"/>
      <c r="B202" s="56" t="n"/>
      <c r="C202" s="55">
        <f>E202*D$5</f>
        <v/>
      </c>
      <c r="D202" s="39" t="n"/>
      <c r="E202" s="55">
        <f>SUM(G202:HT202)</f>
        <v/>
      </c>
      <c r="R202" s="878" t="n"/>
      <c r="S202" s="878" t="n"/>
      <c r="AE202" s="878" t="n"/>
      <c r="AF202" s="878" t="n"/>
      <c r="AG202" s="878" t="n"/>
      <c r="AH202" s="878" t="n"/>
      <c r="AI202" s="878" t="n"/>
      <c r="AJ202" s="878" t="n"/>
      <c r="AK202" s="878" t="n"/>
      <c r="AM202" s="878" t="n"/>
      <c r="AO202" s="878" t="n"/>
    </row>
    <row r="203" customFormat="1" s="872">
      <c r="A203" s="57" t="n"/>
      <c r="B203" s="56" t="n"/>
      <c r="C203" s="55">
        <f>E203*D$5</f>
        <v/>
      </c>
      <c r="D203" s="39" t="n"/>
      <c r="E203" s="55">
        <f>SUM(G203:HT203)</f>
        <v/>
      </c>
      <c r="R203" s="878" t="n"/>
      <c r="S203" s="878" t="n"/>
      <c r="AE203" s="878" t="n"/>
      <c r="AF203" s="878" t="n"/>
      <c r="AG203" s="878" t="n"/>
      <c r="AH203" s="878" t="n"/>
      <c r="AI203" s="878" t="n"/>
      <c r="AJ203" s="878" t="n"/>
      <c r="AK203" s="878" t="n"/>
      <c r="AM203" s="144" t="n"/>
      <c r="AO203" s="878" t="n"/>
    </row>
    <row r="204" customFormat="1" s="48">
      <c r="A204" s="53" t="n"/>
      <c r="B204" s="52" t="n"/>
      <c r="C204" s="51" t="n"/>
      <c r="D204" s="50" t="inlineStr">
        <is>
          <t>If additional Rows are needed,</t>
        </is>
      </c>
      <c r="E204" s="49" t="n"/>
      <c r="R204" s="878" t="n"/>
      <c r="S204" s="878" t="n"/>
      <c r="AE204" s="878" t="n"/>
      <c r="AF204" s="878" t="n"/>
      <c r="AG204" s="878" t="n"/>
      <c r="AH204" s="878" t="n"/>
      <c r="AI204" s="878" t="n"/>
      <c r="AJ204" s="878" t="n"/>
      <c r="AK204" s="878" t="n"/>
      <c r="AM204" s="137" t="n"/>
      <c r="AO204" s="878" t="n"/>
    </row>
    <row r="205" customFormat="1" s="45">
      <c r="A205" s="44" t="n"/>
      <c r="B205" s="43" t="n"/>
      <c r="C205" s="42" t="n"/>
      <c r="D205" s="41" t="inlineStr">
        <is>
          <t>Insert them prior to the last row listed.</t>
        </is>
      </c>
      <c r="E205" s="40" t="n"/>
      <c r="R205" s="878" t="n"/>
      <c r="S205" s="878" t="n"/>
      <c r="AE205" s="878" t="n"/>
      <c r="AF205" s="878" t="n"/>
      <c r="AG205" s="878" t="n"/>
      <c r="AH205" s="878" t="n"/>
      <c r="AI205" s="878" t="n"/>
      <c r="AJ205" s="878" t="n"/>
      <c r="AK205" s="878" t="n"/>
      <c r="AM205" s="137" t="n"/>
      <c r="AO205" s="878" t="n"/>
    </row>
    <row r="206">
      <c r="A206" s="44" t="n"/>
      <c r="B206" s="43" t="n"/>
      <c r="C206" s="42" t="n"/>
      <c r="D206" s="41" t="inlineStr">
        <is>
          <t>Do NOT COPY the formulas below this line.</t>
        </is>
      </c>
      <c r="E206" s="40" t="n"/>
      <c r="R206" s="878" t="n"/>
      <c r="S206" s="878" t="n"/>
      <c r="AE206" s="878" t="n"/>
      <c r="AF206" s="878" t="n"/>
      <c r="AG206" s="878" t="n"/>
      <c r="AH206" s="144" t="n"/>
      <c r="AI206" s="144" t="n"/>
      <c r="AJ206" s="144" t="n"/>
      <c r="AK206" s="144" t="n"/>
      <c r="AO206" s="144" t="n"/>
    </row>
    <row r="207">
      <c r="R207" s="878" t="n"/>
      <c r="S207" s="878" t="n"/>
      <c r="AE207" s="144" t="n"/>
      <c r="AF207" s="878" t="n"/>
      <c r="AG207" s="878" t="n"/>
    </row>
    <row r="208">
      <c r="R208" s="144" t="n"/>
      <c r="S208" s="144" t="n"/>
      <c r="AF208" s="144" t="n"/>
      <c r="AG208" s="878" t="n"/>
    </row>
    <row r="209">
      <c r="AG209" s="878" t="n"/>
    </row>
    <row r="210">
      <c r="AG210" s="878" t="n"/>
    </row>
    <row r="211">
      <c r="AG211" s="878" t="n"/>
    </row>
    <row r="212">
      <c r="AG212" s="144"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Y7:Y8"/>
    <mergeCell ref="AI7:AI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FP191"/>
  <sheetViews>
    <sheetView zoomScaleNormal="100" workbookViewId="0">
      <pane xSplit="6" topLeftCell="R1" activePane="topRight" state="frozen"/>
      <selection pane="topRight" activeCell="A1" sqref="A1"/>
    </sheetView>
  </sheetViews>
  <sheetFormatPr baseColWidth="8" defaultColWidth="14.42578125" defaultRowHeight="12.75"/>
  <cols>
    <col width="20.140625" customWidth="1" style="38" min="1" max="1"/>
    <col width="9" customWidth="1" style="37" min="2" max="2"/>
    <col width="17.28515625" customWidth="1" style="36" min="3" max="3"/>
    <col width="50.28515625" customWidth="1" style="35" min="4" max="4"/>
    <col width="15" customWidth="1" style="34" min="5" max="5"/>
    <col width="5.140625" customWidth="1" style="32" min="6" max="6"/>
    <col width="14.42578125" customWidth="1" style="32" min="7" max="7"/>
    <col width="10.7109375" bestFit="1" customWidth="1" style="32" min="8" max="11"/>
    <col width="15" bestFit="1" customWidth="1" style="32" min="12" max="13"/>
    <col width="9.85546875" bestFit="1" customWidth="1" style="32" min="14" max="15"/>
    <col width="9.140625" bestFit="1" customWidth="1" style="32" min="16" max="16"/>
    <col width="9.85546875" bestFit="1" customWidth="1" style="32" min="17" max="17"/>
    <col width="9.28515625" bestFit="1" customWidth="1" style="32" min="18" max="18"/>
    <col width="14.42578125" customWidth="1" style="32" min="19" max="21"/>
    <col width="9.28515625" bestFit="1" customWidth="1" style="32" min="22" max="22"/>
    <col width="9.140625" bestFit="1" customWidth="1" style="32" min="23" max="28"/>
    <col width="18.140625" bestFit="1" customWidth="1" style="32" min="29" max="29"/>
    <col width="9.85546875" bestFit="1" customWidth="1" style="32" min="30" max="30"/>
    <col width="14.42578125" customWidth="1" style="32" min="31" max="170"/>
    <col width="3" customWidth="1" style="33" min="171" max="171"/>
    <col width="14.42578125" customWidth="1" style="32" min="172" max="16384"/>
  </cols>
  <sheetData>
    <row r="1" ht="13.5" customHeight="1" thickBot="1">
      <c r="E1" s="445" t="inlineStr">
        <is>
          <t>Instrument</t>
        </is>
      </c>
      <c r="F1" s="742" t="n"/>
      <c r="G1" s="81" t="n"/>
      <c r="H1" s="171" t="inlineStr">
        <is>
          <t>PAT</t>
        </is>
      </c>
      <c r="I1" s="171" t="inlineStr">
        <is>
          <t>WD</t>
        </is>
      </c>
      <c r="J1" s="171" t="inlineStr">
        <is>
          <t>WD</t>
        </is>
      </c>
      <c r="K1" s="171" t="inlineStr">
        <is>
          <t>WD</t>
        </is>
      </c>
      <c r="L1" s="171" t="inlineStr">
        <is>
          <t>MIN &amp; ROY CONV</t>
        </is>
      </c>
      <c r="M1" s="171" t="inlineStr">
        <is>
          <t>MIN &amp; ROY CONV</t>
        </is>
      </c>
      <c r="N1" s="171" t="inlineStr">
        <is>
          <t>MD</t>
        </is>
      </c>
      <c r="O1" s="171" t="inlineStr">
        <is>
          <t>MD</t>
        </is>
      </c>
      <c r="P1" s="171" t="inlineStr">
        <is>
          <t>QCD</t>
        </is>
      </c>
      <c r="Q1" s="171" t="inlineStr">
        <is>
          <t>TMD</t>
        </is>
      </c>
      <c r="R1" s="171" t="inlineStr">
        <is>
          <t>MD</t>
        </is>
      </c>
      <c r="S1" s="171" t="inlineStr">
        <is>
          <t>MD</t>
        </is>
      </c>
      <c r="T1" s="171" t="inlineStr">
        <is>
          <t>MD</t>
        </is>
      </c>
      <c r="U1" s="171" t="inlineStr">
        <is>
          <t>MD</t>
        </is>
      </c>
      <c r="V1" s="171" t="inlineStr">
        <is>
          <t>MD</t>
        </is>
      </c>
      <c r="W1" s="171" t="inlineStr">
        <is>
          <t>MD</t>
        </is>
      </c>
      <c r="X1" s="171" t="inlineStr">
        <is>
          <t>MD</t>
        </is>
      </c>
      <c r="Y1" s="171" t="inlineStr">
        <is>
          <t>MD</t>
        </is>
      </c>
      <c r="Z1" s="171" t="inlineStr">
        <is>
          <t>MD</t>
        </is>
      </c>
      <c r="AA1" s="171" t="inlineStr">
        <is>
          <t>MD</t>
        </is>
      </c>
      <c r="AB1" s="171" t="inlineStr">
        <is>
          <t>MOT</t>
        </is>
      </c>
      <c r="AC1" s="171" t="inlineStr">
        <is>
          <t>NOTICE OF DECREE</t>
        </is>
      </c>
      <c r="AD1" s="171" t="inlineStr">
        <is>
          <t>MD</t>
        </is>
      </c>
      <c r="AE1" s="171" t="n"/>
      <c r="AF1" s="171" t="n"/>
      <c r="AG1" s="171" t="n"/>
      <c r="AH1" s="171" t="n"/>
      <c r="AI1" s="171" t="n"/>
      <c r="AJ1" s="137" t="n"/>
      <c r="AK1" s="137" t="n"/>
      <c r="AL1" s="137" t="n"/>
      <c r="AM1" s="137" t="n"/>
      <c r="AN1" s="137" t="n"/>
      <c r="AO1" s="137" t="n"/>
      <c r="AP1" s="137" t="n"/>
      <c r="AQ1" s="137" t="n"/>
      <c r="AR1" s="137" t="n"/>
      <c r="AS1" s="137" t="n"/>
      <c r="AT1" s="137" t="n"/>
      <c r="AU1" s="137" t="n"/>
      <c r="AV1" s="137" t="n"/>
      <c r="AW1" s="137" t="n"/>
      <c r="AX1" s="137" t="n"/>
      <c r="AY1" s="137" t="n"/>
      <c r="AZ1" s="137" t="n"/>
      <c r="BA1" s="137" t="n"/>
      <c r="BB1" s="137" t="n"/>
      <c r="BC1" s="137" t="n"/>
      <c r="BD1" s="137" t="n"/>
      <c r="BE1" s="137" t="n"/>
      <c r="BF1" s="137" t="n"/>
      <c r="BG1" s="137" t="n"/>
      <c r="BH1" s="137" t="n"/>
      <c r="BI1" s="137" t="n"/>
      <c r="BJ1" s="137" t="n"/>
      <c r="BK1" s="137" t="n"/>
      <c r="BL1" s="137" t="n"/>
      <c r="BM1" s="137" t="n"/>
      <c r="BN1" s="137" t="n"/>
      <c r="BO1" s="137" t="n"/>
      <c r="BP1" s="137" t="n"/>
      <c r="BQ1" s="137" t="n"/>
      <c r="BR1" s="137" t="n"/>
      <c r="BS1" s="137" t="n"/>
      <c r="BT1" s="137" t="n"/>
      <c r="BU1" s="137" t="n"/>
      <c r="BV1" s="137" t="n"/>
      <c r="BW1" s="137" t="n"/>
      <c r="BX1" s="137" t="n"/>
      <c r="BY1" s="137" t="n"/>
      <c r="BZ1" s="137" t="n"/>
      <c r="CA1" s="137" t="n"/>
      <c r="CB1" s="137" t="n"/>
      <c r="CC1" s="137" t="n"/>
      <c r="CD1" s="137" t="n"/>
      <c r="CE1" s="137" t="n"/>
      <c r="CF1" s="137" t="n"/>
      <c r="CG1" s="137" t="n"/>
      <c r="CH1" s="137" t="n"/>
      <c r="CI1" s="137" t="n"/>
      <c r="CJ1" s="137" t="n"/>
      <c r="CK1" s="137" t="n"/>
      <c r="CL1" s="137" t="n"/>
      <c r="CM1" s="137" t="n"/>
      <c r="CN1" s="137" t="n"/>
      <c r="CO1" s="137" t="n"/>
      <c r="CP1" s="137" t="n"/>
      <c r="CQ1" s="137" t="n"/>
      <c r="CR1" s="137" t="n"/>
      <c r="CS1" s="137" t="n"/>
      <c r="CT1" s="137" t="n"/>
      <c r="CU1" s="137" t="n"/>
      <c r="CV1" s="137" t="n"/>
      <c r="CW1" s="137" t="n"/>
      <c r="CX1" s="137" t="n"/>
      <c r="CY1" s="137" t="n"/>
      <c r="CZ1" s="137" t="n"/>
      <c r="DA1" s="137" t="n"/>
      <c r="DB1" s="137" t="n"/>
      <c r="DC1" s="137" t="n"/>
      <c r="DD1" s="137" t="n"/>
      <c r="DE1" s="137" t="n"/>
      <c r="DF1" s="137" t="n"/>
      <c r="DG1" s="137" t="n"/>
      <c r="DH1" s="137" t="n"/>
      <c r="DI1" s="137" t="n"/>
      <c r="DJ1" s="137" t="n"/>
      <c r="DK1" s="137" t="n"/>
      <c r="DL1" s="137" t="n"/>
      <c r="DM1" s="137" t="n"/>
      <c r="DN1" s="137" t="n"/>
      <c r="DO1" s="137" t="n"/>
      <c r="DP1" s="137" t="n"/>
      <c r="DQ1" s="137" t="n"/>
      <c r="DR1" s="137" t="n"/>
      <c r="DS1" s="137" t="n"/>
      <c r="DT1" s="137" t="n"/>
      <c r="DU1" s="137" t="n"/>
      <c r="DV1" s="137" t="n"/>
      <c r="DW1" s="137" t="n"/>
      <c r="DX1" s="137" t="n"/>
      <c r="DY1" s="137" t="n"/>
      <c r="DZ1" s="137" t="n"/>
      <c r="EA1" s="137" t="n"/>
      <c r="EB1" s="137" t="n"/>
      <c r="EC1" s="137" t="n"/>
      <c r="ED1" s="137" t="n"/>
      <c r="EE1" s="137" t="n"/>
      <c r="EF1" s="137" t="n"/>
      <c r="EG1" s="137" t="n"/>
      <c r="EH1" s="137" t="n"/>
      <c r="EI1" s="137" t="n"/>
      <c r="EJ1" s="137" t="n"/>
      <c r="EK1" s="137" t="n"/>
      <c r="EL1" s="137" t="n"/>
      <c r="EM1" s="137" t="n"/>
      <c r="EN1" s="137" t="n"/>
      <c r="EO1" s="137" t="n"/>
      <c r="EP1" s="137" t="n"/>
      <c r="EQ1" s="137" t="n"/>
      <c r="ER1" s="137" t="n"/>
      <c r="ES1" s="137" t="n"/>
      <c r="ET1" s="137" t="n"/>
      <c r="EU1" s="137" t="n"/>
      <c r="EV1" s="137" t="n"/>
      <c r="EW1" s="137" t="n"/>
      <c r="EX1" s="137" t="n"/>
      <c r="EY1" s="137" t="n"/>
      <c r="EZ1" s="137" t="n"/>
      <c r="FA1" s="137" t="n"/>
      <c r="FB1" s="137" t="n"/>
      <c r="FC1" s="137" t="n"/>
      <c r="FD1" s="137" t="n"/>
      <c r="FE1" s="137" t="n"/>
      <c r="FF1" s="137" t="n"/>
      <c r="FG1" s="137" t="n"/>
      <c r="FH1" s="137" t="n"/>
      <c r="FI1" s="137" t="n"/>
      <c r="FJ1" s="137" t="n"/>
      <c r="FK1" s="137" t="n"/>
      <c r="FL1" s="137" t="n"/>
      <c r="FM1" s="137" t="n"/>
      <c r="FN1" s="137" t="n"/>
    </row>
    <row r="2" ht="12.75" customFormat="1" customHeight="1" s="80" thickTop="1">
      <c r="A2" s="835" t="n">
        <v>4</v>
      </c>
      <c r="B2" s="836" t="inlineStr">
        <is>
          <t>TRACT</t>
        </is>
      </c>
      <c r="C2" s="837" t="n"/>
      <c r="D2" s="838" t="inlineStr">
        <is>
          <t>Lots 1 and 2, N/2 of Lot 3, containing 92.085–92.135 acres (verify source discrepancy)</t>
        </is>
      </c>
      <c r="E2" s="839" t="inlineStr">
        <is>
          <t>Image Number</t>
        </is>
      </c>
      <c r="F2" s="840" t="n"/>
      <c r="G2" s="81" t="n"/>
      <c r="H2" s="173" t="n"/>
      <c r="I2" s="173" t="n"/>
      <c r="J2" s="173" t="n"/>
      <c r="K2" s="173" t="n"/>
      <c r="L2" s="173" t="n"/>
      <c r="M2" s="173" t="n"/>
      <c r="N2" s="173" t="n"/>
      <c r="O2" s="173" t="n"/>
      <c r="P2" s="173" t="n"/>
      <c r="Q2" s="173" t="n"/>
      <c r="R2" s="173" t="n"/>
      <c r="S2" s="173" t="n"/>
      <c r="T2" s="173" t="n"/>
      <c r="U2" s="173" t="n"/>
      <c r="V2" s="173" t="n"/>
      <c r="W2" s="173" t="n"/>
      <c r="X2" s="173" t="n"/>
      <c r="Y2" s="173" t="n"/>
      <c r="Z2" s="173" t="n"/>
      <c r="AA2" s="173" t="n"/>
      <c r="AB2" s="173" t="n"/>
      <c r="AC2" s="173" t="n"/>
      <c r="AD2" s="173" t="n"/>
      <c r="AE2" s="173" t="n"/>
      <c r="AF2" s="173" t="n"/>
      <c r="AG2" s="173" t="n"/>
      <c r="AH2" s="173" t="n"/>
      <c r="AI2" s="173" t="n"/>
      <c r="AJ2" s="138" t="n"/>
      <c r="AK2" s="138" t="n"/>
      <c r="AL2" s="138" t="n"/>
      <c r="AM2" s="138" t="n"/>
      <c r="AN2" s="138" t="n"/>
      <c r="AO2" s="138" t="n"/>
      <c r="AP2" s="138" t="n"/>
      <c r="AQ2" s="138" t="n"/>
      <c r="AR2" s="138" t="n"/>
      <c r="AS2" s="138" t="n"/>
      <c r="AT2" s="138" t="n"/>
      <c r="AU2" s="138" t="n"/>
      <c r="AV2" s="138" t="n"/>
      <c r="AW2" s="138" t="n"/>
      <c r="AX2" s="138" t="n"/>
      <c r="AY2" s="138" t="n"/>
      <c r="AZ2" s="138" t="n"/>
      <c r="BA2" s="138" t="n"/>
      <c r="BB2" s="138" t="n"/>
      <c r="BC2" s="138" t="n"/>
      <c r="BD2" s="138" t="n"/>
      <c r="BE2" s="138" t="n"/>
      <c r="BF2" s="138" t="n"/>
      <c r="BG2" s="138" t="n"/>
      <c r="BH2" s="138" t="n"/>
      <c r="BI2" s="138" t="n"/>
      <c r="BJ2" s="138" t="n"/>
      <c r="BK2" s="138" t="n"/>
      <c r="BL2" s="138" t="n"/>
      <c r="BM2" s="138" t="n"/>
      <c r="BN2" s="138" t="n"/>
      <c r="BO2" s="138" t="n"/>
      <c r="BP2" s="138" t="n"/>
      <c r="BQ2" s="138" t="n"/>
      <c r="BR2" s="138" t="n"/>
      <c r="BS2" s="138" t="n"/>
      <c r="BT2" s="138" t="n"/>
      <c r="BU2" s="138" t="n"/>
      <c r="BV2" s="138" t="n"/>
      <c r="BW2" s="138" t="n"/>
      <c r="BX2" s="138" t="n"/>
      <c r="BY2" s="138" t="n"/>
      <c r="BZ2" s="138" t="n"/>
      <c r="CA2" s="138" t="n"/>
      <c r="CB2" s="138" t="n"/>
      <c r="CC2" s="138" t="n"/>
      <c r="CD2" s="138" t="n"/>
      <c r="CE2" s="138" t="n"/>
      <c r="CF2" s="138" t="n"/>
      <c r="CG2" s="138" t="n"/>
      <c r="CH2" s="138" t="n"/>
      <c r="CI2" s="138" t="n"/>
      <c r="CJ2" s="138" t="n"/>
      <c r="CK2" s="138" t="n"/>
      <c r="CL2" s="138" t="n"/>
      <c r="CM2" s="138" t="n"/>
      <c r="CN2" s="138" t="n"/>
      <c r="CO2" s="138" t="n"/>
      <c r="CP2" s="138" t="n"/>
      <c r="CQ2" s="138" t="n"/>
      <c r="CR2" s="138" t="n"/>
      <c r="CS2" s="138" t="n"/>
      <c r="CT2" s="138" t="n"/>
      <c r="CU2" s="138" t="n"/>
      <c r="CV2" s="138" t="n"/>
      <c r="CW2" s="138" t="n"/>
      <c r="CX2" s="138" t="n"/>
      <c r="CY2" s="138" t="n"/>
      <c r="CZ2" s="138" t="n"/>
      <c r="DA2" s="138" t="n"/>
      <c r="DB2" s="138" t="n"/>
      <c r="DC2" s="138" t="n"/>
      <c r="DD2" s="138" t="n"/>
      <c r="DE2" s="138" t="n"/>
      <c r="DF2" s="138" t="n"/>
      <c r="DG2" s="138" t="n"/>
      <c r="DH2" s="138" t="n"/>
      <c r="DI2" s="138" t="n"/>
      <c r="DJ2" s="138" t="n"/>
      <c r="DK2" s="138" t="n"/>
      <c r="DL2" s="138" t="n"/>
      <c r="DM2" s="138" t="n"/>
      <c r="DN2" s="138" t="n"/>
      <c r="DO2" s="138" t="n"/>
      <c r="DP2" s="138" t="n"/>
      <c r="DQ2" s="138" t="n"/>
      <c r="DR2" s="138" t="n"/>
      <c r="DS2" s="138" t="n"/>
      <c r="DT2" s="138" t="n"/>
      <c r="DU2" s="138" t="n"/>
      <c r="DV2" s="138" t="n"/>
      <c r="DW2" s="138" t="n"/>
      <c r="DX2" s="138" t="n"/>
      <c r="DY2" s="138" t="n"/>
      <c r="DZ2" s="138" t="n"/>
      <c r="EA2" s="138" t="n"/>
      <c r="EB2" s="138" t="n"/>
      <c r="EC2" s="138" t="n"/>
      <c r="ED2" s="138" t="n"/>
      <c r="EE2" s="138" t="n"/>
      <c r="EF2" s="138" t="n"/>
      <c r="EG2" s="138" t="n"/>
      <c r="EH2" s="138" t="n"/>
      <c r="EI2" s="138" t="n"/>
      <c r="EJ2" s="138" t="n"/>
      <c r="EK2" s="138" t="n"/>
      <c r="EL2" s="138" t="n"/>
      <c r="EM2" s="138" t="n"/>
      <c r="EN2" s="138" t="n"/>
      <c r="EO2" s="138" t="n"/>
      <c r="EP2" s="138" t="n"/>
      <c r="EQ2" s="138" t="n"/>
      <c r="ER2" s="138" t="n"/>
      <c r="ES2" s="138" t="n"/>
      <c r="ET2" s="138" t="n"/>
      <c r="EU2" s="138" t="n"/>
      <c r="EV2" s="138" t="n"/>
      <c r="EW2" s="138" t="n"/>
      <c r="EX2" s="138" t="n"/>
      <c r="EY2" s="138" t="n"/>
      <c r="EZ2" s="138" t="n"/>
      <c r="FA2" s="138" t="n"/>
      <c r="FB2" s="138" t="n"/>
      <c r="FC2" s="138" t="n"/>
      <c r="FD2" s="138" t="n"/>
      <c r="FE2" s="138" t="n"/>
      <c r="FF2" s="138" t="n"/>
      <c r="FG2" s="138" t="n"/>
      <c r="FH2" s="138" t="n"/>
      <c r="FI2" s="138" t="n"/>
      <c r="FJ2" s="138" t="n"/>
      <c r="FK2" s="138" t="n"/>
      <c r="FL2" s="138" t="n"/>
      <c r="FM2" s="138" t="n"/>
      <c r="FN2" s="138" t="n"/>
    </row>
    <row r="3" ht="23.1" customFormat="1" customHeight="1" s="80">
      <c r="A3" s="841" t="n"/>
      <c r="B3" s="842" t="inlineStr">
        <is>
          <t>DESCRIPTION</t>
        </is>
      </c>
      <c r="C3" s="837" t="n"/>
      <c r="D3" s="843" t="n"/>
      <c r="E3" s="844" t="inlineStr">
        <is>
          <t xml:space="preserve">Book / Page </t>
        </is>
      </c>
      <c r="F3" s="840" t="n"/>
      <c r="G3" s="81" t="n"/>
      <c r="H3" s="26" t="inlineStr">
        <is>
          <t>PAT005/46</t>
        </is>
      </c>
      <c r="I3" s="26" t="inlineStr">
        <is>
          <t>D00032/432</t>
        </is>
      </c>
      <c r="J3" s="26" t="inlineStr">
        <is>
          <t>D00043/572</t>
        </is>
      </c>
      <c r="K3" s="26" t="inlineStr">
        <is>
          <t>D00054/161</t>
        </is>
      </c>
      <c r="L3" s="26" t="inlineStr">
        <is>
          <t>141/120</t>
        </is>
      </c>
      <c r="M3" s="26" t="inlineStr">
        <is>
          <t>141/122</t>
        </is>
      </c>
      <c r="N3" s="26" t="inlineStr">
        <is>
          <t>227/411</t>
        </is>
      </c>
      <c r="O3" s="26" t="inlineStr">
        <is>
          <t>227/412</t>
        </is>
      </c>
      <c r="P3" s="26" t="inlineStr">
        <is>
          <t>1265/249</t>
        </is>
      </c>
      <c r="Q3" s="26" t="inlineStr">
        <is>
          <t>2100/7</t>
        </is>
      </c>
      <c r="R3" s="26" t="inlineStr">
        <is>
          <t>2557/327</t>
        </is>
      </c>
      <c r="S3" s="26" t="inlineStr">
        <is>
          <t>2557/331</t>
        </is>
      </c>
      <c r="T3" s="26" t="inlineStr">
        <is>
          <t>2557/329</t>
        </is>
      </c>
      <c r="U3" s="26" t="inlineStr">
        <is>
          <t>2558/276</t>
        </is>
      </c>
      <c r="V3" s="26" t="inlineStr">
        <is>
          <t>2558/273</t>
        </is>
      </c>
      <c r="W3" s="26" t="inlineStr">
        <is>
          <t>2558/275</t>
        </is>
      </c>
      <c r="X3" s="26" t="inlineStr">
        <is>
          <t>2558/271</t>
        </is>
      </c>
      <c r="Y3" s="26" t="inlineStr">
        <is>
          <t>2558/277</t>
        </is>
      </c>
      <c r="Z3" s="26" t="inlineStr">
        <is>
          <t>2558/278</t>
        </is>
      </c>
      <c r="AA3" s="26" t="inlineStr">
        <is>
          <t>2560/36</t>
        </is>
      </c>
      <c r="AB3" s="26" t="inlineStr">
        <is>
          <t>2569/488</t>
        </is>
      </c>
      <c r="AC3" s="26" t="inlineStr">
        <is>
          <t>2569/482</t>
        </is>
      </c>
      <c r="AD3" s="26" t="inlineStr">
        <is>
          <t>2605/193</t>
        </is>
      </c>
      <c r="AE3" s="25" t="n"/>
      <c r="AF3" s="26" t="n"/>
      <c r="AG3" s="26" t="n"/>
      <c r="AH3" s="173" t="n"/>
      <c r="AI3" s="173" t="n"/>
      <c r="AJ3" s="138" t="n"/>
      <c r="AK3" s="138" t="n"/>
      <c r="AL3" s="138" t="n"/>
      <c r="AM3" s="138" t="n"/>
      <c r="AN3" s="138" t="n"/>
      <c r="AO3" s="138" t="n"/>
      <c r="AP3" s="138" t="n"/>
      <c r="AQ3" s="138" t="n"/>
      <c r="AR3" s="138" t="n"/>
      <c r="AS3" s="138" t="n"/>
      <c r="AT3" s="138" t="n"/>
      <c r="AU3" s="138" t="n"/>
      <c r="AV3" s="138" t="n"/>
      <c r="AW3" s="138" t="n"/>
      <c r="AX3" s="138" t="n"/>
      <c r="AY3" s="138" t="n"/>
      <c r="AZ3" s="138" t="n"/>
      <c r="BA3" s="138" t="n"/>
      <c r="BB3" s="138" t="n"/>
      <c r="BC3" s="138" t="n"/>
      <c r="BD3" s="138" t="n"/>
      <c r="BE3" s="138" t="n"/>
      <c r="BF3" s="138" t="n"/>
      <c r="BG3" s="138" t="n"/>
      <c r="BH3" s="138" t="n"/>
      <c r="BI3" s="138" t="n"/>
      <c r="BJ3" s="138" t="n"/>
      <c r="BK3" s="138" t="n"/>
      <c r="BL3" s="138" t="n"/>
      <c r="BM3" s="138" t="n"/>
      <c r="BN3" s="138" t="n"/>
      <c r="BO3" s="138" t="n"/>
      <c r="BP3" s="138" t="n"/>
      <c r="BQ3" s="138" t="n"/>
      <c r="BR3" s="138" t="n"/>
      <c r="BS3" s="138" t="n"/>
      <c r="BT3" s="138" t="n"/>
      <c r="BU3" s="138" t="n"/>
      <c r="BV3" s="138" t="n"/>
      <c r="BW3" s="138" t="n"/>
      <c r="BX3" s="138" t="n"/>
      <c r="BY3" s="138" t="n"/>
      <c r="BZ3" s="138" t="n"/>
      <c r="CA3" s="138" t="n"/>
      <c r="CB3" s="138" t="n"/>
      <c r="CC3" s="138" t="n"/>
      <c r="CD3" s="138" t="n"/>
      <c r="CE3" s="138" t="n"/>
      <c r="CF3" s="138" t="n"/>
      <c r="CG3" s="138" t="n"/>
      <c r="CH3" s="138" t="n"/>
      <c r="CI3" s="138" t="n"/>
      <c r="CJ3" s="138" t="n"/>
      <c r="CK3" s="138" t="n"/>
      <c r="CL3" s="138" t="n"/>
      <c r="CM3" s="138" t="n"/>
      <c r="CN3" s="138" t="n"/>
      <c r="CO3" s="138" t="n"/>
      <c r="CP3" s="138" t="n"/>
      <c r="CQ3" s="138" t="n"/>
      <c r="CR3" s="138" t="n"/>
      <c r="CS3" s="138" t="n"/>
      <c r="CT3" s="138" t="n"/>
      <c r="CU3" s="138" t="n"/>
      <c r="CV3" s="138" t="n"/>
      <c r="CW3" s="138" t="n"/>
      <c r="CX3" s="138" t="n"/>
      <c r="CY3" s="138" t="n"/>
      <c r="CZ3" s="138" t="n"/>
      <c r="DA3" s="138" t="n"/>
      <c r="DB3" s="138" t="n"/>
      <c r="DC3" s="138" t="n"/>
      <c r="DD3" s="138" t="n"/>
      <c r="DE3" s="138" t="n"/>
      <c r="DF3" s="138" t="n"/>
      <c r="DG3" s="138" t="n"/>
      <c r="DH3" s="138" t="n"/>
      <c r="DI3" s="138" t="n"/>
      <c r="DJ3" s="138" t="n"/>
      <c r="DK3" s="138" t="n"/>
      <c r="DL3" s="138" t="n"/>
      <c r="DM3" s="138" t="n"/>
      <c r="DN3" s="138" t="n"/>
      <c r="DO3" s="138" t="n"/>
      <c r="DP3" s="138" t="n"/>
      <c r="DQ3" s="138" t="n"/>
      <c r="DR3" s="138" t="n"/>
      <c r="DS3" s="138" t="n"/>
      <c r="DT3" s="138" t="n"/>
      <c r="DU3" s="138" t="n"/>
      <c r="DV3" s="138" t="n"/>
      <c r="DW3" s="138" t="n"/>
      <c r="DX3" s="138" t="n"/>
      <c r="DY3" s="138" t="n"/>
      <c r="DZ3" s="138" t="n"/>
      <c r="EA3" s="138" t="n"/>
      <c r="EB3" s="138" t="n"/>
      <c r="EC3" s="138" t="n"/>
      <c r="ED3" s="138" t="n"/>
      <c r="EE3" s="138" t="n"/>
      <c r="EF3" s="138" t="n"/>
      <c r="EG3" s="138" t="n"/>
      <c r="EH3" s="138" t="n"/>
      <c r="EI3" s="138" t="n"/>
      <c r="EJ3" s="138" t="n"/>
      <c r="EK3" s="138" t="n"/>
      <c r="EL3" s="138" t="n"/>
      <c r="EM3" s="138" t="n"/>
      <c r="EN3" s="138" t="n"/>
      <c r="EO3" s="138" t="n"/>
      <c r="EP3" s="138" t="n"/>
      <c r="EQ3" s="138" t="n"/>
      <c r="ER3" s="138" t="n"/>
      <c r="ES3" s="138" t="n"/>
      <c r="ET3" s="138" t="n"/>
      <c r="EU3" s="138" t="n"/>
      <c r="EV3" s="138" t="n"/>
      <c r="EW3" s="138" t="n"/>
      <c r="EX3" s="138" t="n"/>
      <c r="EY3" s="138" t="n"/>
      <c r="EZ3" s="138" t="n"/>
      <c r="FA3" s="138" t="n"/>
      <c r="FB3" s="138" t="n"/>
      <c r="FC3" s="138" t="n"/>
      <c r="FD3" s="138" t="n"/>
      <c r="FE3" s="138" t="n"/>
      <c r="FF3" s="138" t="n"/>
      <c r="FG3" s="138" t="n"/>
      <c r="FH3" s="138" t="n"/>
      <c r="FI3" s="138" t="n"/>
      <c r="FJ3" s="138" t="n"/>
      <c r="FK3" s="138" t="n"/>
      <c r="FL3" s="138" t="n"/>
      <c r="FM3" s="138" t="n"/>
      <c r="FN3" s="138" t="n"/>
    </row>
    <row r="4" ht="12.75" customFormat="1" customHeight="1" s="80">
      <c r="A4" s="841" t="n"/>
      <c r="B4" s="845" t="n"/>
      <c r="C4" s="837" t="n"/>
      <c r="D4" s="846" t="n"/>
      <c r="E4" s="459" t="inlineStr">
        <is>
          <t xml:space="preserve">Date </t>
        </is>
      </c>
      <c r="F4" s="840" t="n"/>
      <c r="G4" s="81" t="n"/>
      <c r="H4" s="25" t="n">
        <v>2904</v>
      </c>
      <c r="I4" s="25" t="n">
        <v>8657</v>
      </c>
      <c r="J4" s="25" t="n">
        <v>11524</v>
      </c>
      <c r="K4" s="25" t="n">
        <v>11855</v>
      </c>
      <c r="L4" s="25" t="n">
        <v>26555</v>
      </c>
      <c r="M4" s="25" t="n">
        <v>26555</v>
      </c>
      <c r="N4" s="25" t="n">
        <v>28444</v>
      </c>
      <c r="O4" s="25" t="n">
        <v>28444</v>
      </c>
      <c r="P4" s="25" t="n">
        <v>33674</v>
      </c>
      <c r="Q4" s="25" t="n">
        <v>40835</v>
      </c>
      <c r="R4" s="25" t="n">
        <v>45313</v>
      </c>
      <c r="S4" s="25" t="n">
        <v>45328</v>
      </c>
      <c r="T4" s="25" t="n">
        <v>45330</v>
      </c>
      <c r="U4" s="175" t="n">
        <v>45344</v>
      </c>
      <c r="V4" s="175" t="n">
        <v>45344</v>
      </c>
      <c r="W4" s="25" t="n">
        <v>45344</v>
      </c>
      <c r="X4" s="25" t="n">
        <v>45344</v>
      </c>
      <c r="Y4" s="25" t="n">
        <v>45344</v>
      </c>
      <c r="Z4" s="25" t="n">
        <v>45344</v>
      </c>
      <c r="AA4" s="25" t="n">
        <v>45355</v>
      </c>
      <c r="AB4" s="25" t="n">
        <v>45406</v>
      </c>
      <c r="AC4" s="25" t="n">
        <v>45406</v>
      </c>
      <c r="AD4" s="25" t="n">
        <v>45644</v>
      </c>
      <c r="AE4" s="25" t="n"/>
      <c r="AF4" s="25" t="n"/>
      <c r="AG4" s="25" t="n"/>
      <c r="AH4" s="175" t="n"/>
      <c r="AI4" s="175" t="n"/>
      <c r="AJ4" s="139" t="n"/>
      <c r="AK4" s="139" t="n"/>
      <c r="AL4" s="139" t="n"/>
      <c r="AM4" s="139" t="n"/>
      <c r="AN4" s="139" t="n"/>
      <c r="AO4" s="139" t="n"/>
      <c r="AP4" s="139" t="n"/>
      <c r="AQ4" s="139" t="n"/>
      <c r="AR4" s="139" t="n"/>
      <c r="AS4" s="139" t="n"/>
      <c r="AT4" s="139" t="n"/>
      <c r="AU4" s="139" t="n"/>
      <c r="AV4" s="139" t="n"/>
      <c r="AW4" s="139" t="n"/>
      <c r="AX4" s="139" t="n"/>
      <c r="AY4" s="139" t="n"/>
      <c r="AZ4" s="139" t="n"/>
      <c r="BA4" s="139" t="n"/>
      <c r="BB4" s="139" t="n"/>
      <c r="BC4" s="139" t="n"/>
      <c r="BD4" s="139" t="n"/>
      <c r="BE4" s="139" t="n"/>
      <c r="BF4" s="139" t="n"/>
      <c r="BG4" s="139" t="n"/>
      <c r="BH4" s="139" t="n"/>
      <c r="BI4" s="139" t="n"/>
      <c r="BJ4" s="139" t="n"/>
      <c r="BK4" s="139" t="n"/>
      <c r="BL4" s="139" t="n"/>
      <c r="BM4" s="139" t="n"/>
      <c r="BN4" s="139" t="n"/>
      <c r="BO4" s="139" t="n"/>
      <c r="BP4" s="139" t="n"/>
      <c r="BQ4" s="139" t="n"/>
      <c r="BR4" s="139" t="n"/>
      <c r="BS4" s="139" t="n"/>
      <c r="BT4" s="139" t="n"/>
      <c r="BU4" s="139" t="n"/>
      <c r="BV4" s="139" t="n"/>
      <c r="BW4" s="139" t="n"/>
      <c r="BX4" s="139" t="n"/>
      <c r="BY4" s="139" t="n"/>
      <c r="BZ4" s="139" t="n"/>
      <c r="CA4" s="139" t="n"/>
      <c r="CB4" s="139" t="n"/>
      <c r="CC4" s="139" t="n"/>
      <c r="CD4" s="139" t="n"/>
      <c r="CE4" s="139" t="n"/>
      <c r="CF4" s="139" t="n"/>
      <c r="CG4" s="139" t="n"/>
      <c r="CH4" s="139" t="n"/>
      <c r="CI4" s="139" t="n"/>
      <c r="CJ4" s="139" t="n"/>
      <c r="CK4" s="139" t="n"/>
      <c r="CL4" s="139" t="n"/>
      <c r="CM4" s="139" t="n"/>
      <c r="CN4" s="139" t="n"/>
      <c r="CO4" s="139" t="n"/>
      <c r="CP4" s="139" t="n"/>
      <c r="CQ4" s="139" t="n"/>
      <c r="CR4" s="139" t="n"/>
      <c r="CS4" s="139" t="n"/>
      <c r="CT4" s="139" t="n"/>
      <c r="CU4" s="139" t="n"/>
      <c r="CV4" s="139" t="n"/>
      <c r="CW4" s="139" t="n"/>
      <c r="CX4" s="139" t="n"/>
      <c r="CY4" s="139" t="n"/>
      <c r="CZ4" s="139" t="n"/>
      <c r="DA4" s="139" t="n"/>
      <c r="DB4" s="139" t="n"/>
      <c r="DC4" s="139" t="n"/>
      <c r="DD4" s="139" t="n"/>
      <c r="DE4" s="139" t="n"/>
      <c r="DF4" s="139" t="n"/>
      <c r="DG4" s="139" t="n"/>
      <c r="DH4" s="139" t="n"/>
      <c r="DI4" s="139" t="n"/>
      <c r="DJ4" s="139" t="n"/>
      <c r="DK4" s="139" t="n"/>
      <c r="DL4" s="139" t="n"/>
      <c r="DM4" s="139" t="n"/>
      <c r="DN4" s="139" t="n"/>
      <c r="DO4" s="139" t="n"/>
      <c r="DP4" s="139" t="n"/>
      <c r="DQ4" s="139" t="n"/>
      <c r="DR4" s="139" t="n"/>
      <c r="DS4" s="139" t="n"/>
      <c r="DT4" s="139" t="n"/>
      <c r="DU4" s="139" t="n"/>
      <c r="DV4" s="139" t="n"/>
      <c r="DW4" s="139" t="n"/>
      <c r="DX4" s="139" t="n"/>
      <c r="DY4" s="139" t="n"/>
      <c r="DZ4" s="139" t="n"/>
      <c r="EA4" s="139" t="n"/>
      <c r="EB4" s="139" t="n"/>
      <c r="EC4" s="139" t="n"/>
      <c r="ED4" s="139" t="n"/>
      <c r="EE4" s="139" t="n"/>
      <c r="EF4" s="139" t="n"/>
      <c r="EG4" s="139" t="n"/>
      <c r="EH4" s="139" t="n"/>
      <c r="EI4" s="139" t="n"/>
      <c r="EJ4" s="139" t="n"/>
      <c r="EK4" s="139" t="n"/>
      <c r="EL4" s="139" t="n"/>
      <c r="EM4" s="139" t="n"/>
      <c r="EN4" s="139" t="n"/>
      <c r="EO4" s="139" t="n"/>
      <c r="EP4" s="139" t="n"/>
      <c r="EQ4" s="139" t="n"/>
      <c r="ER4" s="139" t="n"/>
      <c r="ES4" s="139" t="n"/>
      <c r="ET4" s="139" t="n"/>
      <c r="EU4" s="139" t="n"/>
      <c r="EV4" s="139" t="n"/>
      <c r="EW4" s="139" t="n"/>
      <c r="EX4" s="139" t="n"/>
      <c r="EY4" s="139" t="n"/>
      <c r="EZ4" s="139" t="n"/>
      <c r="FA4" s="139" t="n"/>
      <c r="FB4" s="139" t="n"/>
      <c r="FC4" s="139" t="n"/>
      <c r="FD4" s="139" t="n"/>
      <c r="FE4" s="139" t="n"/>
      <c r="FF4" s="139" t="n"/>
      <c r="FG4" s="139" t="n"/>
      <c r="FH4" s="139" t="n"/>
      <c r="FI4" s="139" t="n"/>
      <c r="FJ4" s="139" t="n"/>
      <c r="FK4" s="139" t="n"/>
      <c r="FL4" s="139" t="n"/>
      <c r="FM4" s="139" t="n"/>
      <c r="FN4" s="139" t="n"/>
    </row>
    <row r="5" ht="27.75" customFormat="1" customHeight="1" s="76">
      <c r="A5" s="841" t="n"/>
      <c r="B5" s="847" t="inlineStr">
        <is>
          <t>TRACT ACRES</t>
        </is>
      </c>
      <c r="C5" s="848" t="n"/>
      <c r="D5" s="889" t="n">
        <v>92.13500000000001</v>
      </c>
      <c r="E5" s="850" t="inlineStr">
        <is>
          <t xml:space="preserve">Conveyance </t>
        </is>
      </c>
      <c r="F5" s="851" t="n"/>
      <c r="G5" s="79" t="n"/>
      <c r="H5" s="173" t="inlineStr">
        <is>
          <t>ARTI</t>
        </is>
      </c>
      <c r="I5" s="173" t="inlineStr">
        <is>
          <t>ARTI</t>
        </is>
      </c>
      <c r="J5" s="173" t="inlineStr">
        <is>
          <t>ARTI</t>
        </is>
      </c>
      <c r="K5" s="173" t="inlineStr">
        <is>
          <t>ARTI</t>
        </is>
      </c>
      <c r="L5" s="173" t="inlineStr">
        <is>
          <t>UND 1/3</t>
        </is>
      </c>
      <c r="M5" s="173" t="inlineStr">
        <is>
          <t>UND 1/3</t>
        </is>
      </c>
      <c r="N5" s="173" t="inlineStr">
        <is>
          <t>UND 1/6</t>
        </is>
      </c>
      <c r="O5" s="173" t="inlineStr">
        <is>
          <t>UND 1/6</t>
        </is>
      </c>
      <c r="P5" s="173" t="inlineStr">
        <is>
          <t>ARTI</t>
        </is>
      </c>
      <c r="Q5" s="173" t="inlineStr">
        <is>
          <t>ARTI</t>
        </is>
      </c>
      <c r="R5" s="173" t="inlineStr">
        <is>
          <t>ARTI</t>
        </is>
      </c>
      <c r="S5" s="173" t="inlineStr">
        <is>
          <t>ARTI</t>
        </is>
      </c>
      <c r="T5" s="173" t="inlineStr">
        <is>
          <t>ARTI</t>
        </is>
      </c>
      <c r="U5" s="173" t="inlineStr">
        <is>
          <t>5 NMA</t>
        </is>
      </c>
      <c r="V5" s="173" t="inlineStr">
        <is>
          <t>10 NMA</t>
        </is>
      </c>
      <c r="W5" s="173" t="inlineStr">
        <is>
          <t>5 NMA</t>
        </is>
      </c>
      <c r="X5" s="173" t="inlineStr">
        <is>
          <t>20 NMA</t>
        </is>
      </c>
      <c r="Y5" s="173" t="inlineStr">
        <is>
          <t>5 NMA</t>
        </is>
      </c>
      <c r="Z5" s="173" t="inlineStr">
        <is>
          <t>5 NMA</t>
        </is>
      </c>
      <c r="AA5" s="173" t="inlineStr">
        <is>
          <t>5 NMA</t>
        </is>
      </c>
      <c r="AB5" s="173" t="inlineStr">
        <is>
          <t>ARTI</t>
        </is>
      </c>
      <c r="AC5" s="173" t="inlineStr">
        <is>
          <t>ARTI</t>
        </is>
      </c>
      <c r="AD5" s="173" t="inlineStr">
        <is>
          <t>10 NMA</t>
        </is>
      </c>
      <c r="AE5" s="173" t="n"/>
      <c r="AF5" s="173" t="n"/>
      <c r="AG5" s="173" t="n"/>
      <c r="AH5" s="173" t="n"/>
      <c r="AI5" s="173" t="n"/>
      <c r="AJ5" s="138" t="n"/>
      <c r="AK5" s="138" t="n"/>
      <c r="AL5" s="138" t="n"/>
      <c r="AM5" s="138" t="n"/>
      <c r="AN5" s="138" t="n"/>
      <c r="AO5" s="138" t="n"/>
      <c r="AP5" s="138" t="n"/>
      <c r="AQ5" s="138" t="n"/>
      <c r="AR5" s="138" t="n"/>
      <c r="AS5" s="138" t="n"/>
      <c r="AT5" s="138" t="n"/>
      <c r="AU5" s="138" t="n"/>
      <c r="AV5" s="138" t="n"/>
      <c r="AW5" s="138" t="n"/>
      <c r="AX5" s="138" t="n"/>
      <c r="AY5" s="138" t="n"/>
      <c r="AZ5" s="138" t="n"/>
      <c r="BA5" s="138" t="n"/>
      <c r="BB5" s="138" t="n"/>
      <c r="BC5" s="138" t="n"/>
      <c r="BD5" s="138" t="n"/>
      <c r="BE5" s="138" t="n"/>
      <c r="BF5" s="138" t="n"/>
      <c r="BG5" s="138" t="n"/>
      <c r="BH5" s="138" t="n"/>
      <c r="BI5" s="138" t="n"/>
      <c r="BJ5" s="138" t="n"/>
      <c r="BK5" s="138" t="n"/>
      <c r="BL5" s="138" t="n"/>
      <c r="BM5" s="138" t="n"/>
      <c r="BN5" s="138" t="n"/>
      <c r="BO5" s="138" t="n"/>
      <c r="BP5" s="138" t="n"/>
      <c r="BQ5" s="138" t="n"/>
      <c r="BR5" s="138" t="n"/>
      <c r="BS5" s="138" t="n"/>
      <c r="BT5" s="138" t="n"/>
      <c r="BU5" s="138" t="n"/>
      <c r="BV5" s="138" t="n"/>
      <c r="BW5" s="138" t="n"/>
      <c r="BX5" s="138" t="n"/>
      <c r="BY5" s="138" t="n"/>
      <c r="BZ5" s="138" t="n"/>
      <c r="CA5" s="138" t="n"/>
      <c r="CB5" s="138" t="n"/>
      <c r="CC5" s="138" t="n"/>
      <c r="CD5" s="138" t="n"/>
      <c r="CE5" s="138" t="n"/>
      <c r="CF5" s="138" t="n"/>
      <c r="CG5" s="138" t="n"/>
      <c r="CH5" s="138" t="n"/>
      <c r="CI5" s="138" t="n"/>
      <c r="CJ5" s="138" t="n"/>
      <c r="CK5" s="138" t="n"/>
      <c r="CL5" s="138" t="n"/>
      <c r="CM5" s="138" t="n"/>
      <c r="CN5" s="138" t="n"/>
      <c r="CO5" s="138" t="n"/>
      <c r="CP5" s="138" t="n"/>
      <c r="CQ5" s="138" t="n"/>
      <c r="CR5" s="138" t="n"/>
      <c r="CS5" s="138" t="n"/>
      <c r="CT5" s="138" t="n"/>
      <c r="CU5" s="138" t="n"/>
      <c r="CV5" s="138" t="n"/>
      <c r="CW5" s="138" t="n"/>
      <c r="CX5" s="138" t="n"/>
      <c r="CY5" s="138" t="n"/>
      <c r="CZ5" s="138" t="n"/>
      <c r="DA5" s="138" t="n"/>
      <c r="DB5" s="138" t="n"/>
      <c r="DC5" s="138" t="n"/>
      <c r="DD5" s="138" t="n"/>
      <c r="DE5" s="138" t="n"/>
      <c r="DF5" s="138" t="n"/>
      <c r="DG5" s="138" t="n"/>
      <c r="DH5" s="138" t="n"/>
      <c r="DI5" s="138" t="n"/>
      <c r="DJ5" s="138" t="n"/>
      <c r="DK5" s="138" t="n"/>
      <c r="DL5" s="138" t="n"/>
      <c r="DM5" s="138" t="n"/>
      <c r="DN5" s="138" t="n"/>
      <c r="DO5" s="138" t="n"/>
      <c r="DP5" s="138" t="n"/>
      <c r="DQ5" s="138" t="n"/>
      <c r="DR5" s="138" t="n"/>
      <c r="DS5" s="138" t="n"/>
      <c r="DT5" s="138" t="n"/>
      <c r="DU5" s="138" t="n"/>
      <c r="DV5" s="138" t="n"/>
      <c r="DW5" s="138" t="n"/>
      <c r="DX5" s="138" t="n"/>
      <c r="DY5" s="138" t="n"/>
      <c r="DZ5" s="138" t="n"/>
      <c r="EA5" s="138" t="n"/>
      <c r="EB5" s="138" t="n"/>
      <c r="EC5" s="138" t="n"/>
      <c r="ED5" s="138" t="n"/>
      <c r="EE5" s="138" t="n"/>
      <c r="EF5" s="138" t="n"/>
      <c r="EG5" s="138" t="n"/>
      <c r="EH5" s="138" t="n"/>
      <c r="EI5" s="138" t="n"/>
      <c r="EJ5" s="138" t="n"/>
      <c r="EK5" s="138" t="n"/>
      <c r="EL5" s="138" t="n"/>
      <c r="EM5" s="138" t="n"/>
      <c r="EN5" s="138" t="n"/>
      <c r="EO5" s="138" t="n"/>
      <c r="EP5" s="138" t="n"/>
      <c r="EQ5" s="138" t="n"/>
      <c r="ER5" s="138" t="n"/>
      <c r="ES5" s="138" t="n"/>
      <c r="ET5" s="138" t="n"/>
      <c r="EU5" s="138" t="n"/>
      <c r="EV5" s="138" t="n"/>
      <c r="EW5" s="138" t="n"/>
      <c r="EX5" s="138" t="n"/>
      <c r="EY5" s="138" t="n"/>
      <c r="EZ5" s="138" t="n"/>
      <c r="FA5" s="138" t="n"/>
      <c r="FB5" s="138" t="n"/>
      <c r="FC5" s="138" t="n"/>
      <c r="FD5" s="138" t="n"/>
      <c r="FE5" s="138" t="n"/>
      <c r="FF5" s="138" t="n"/>
      <c r="FG5" s="138" t="n"/>
      <c r="FH5" s="138" t="n"/>
      <c r="FI5" s="138" t="n"/>
      <c r="FJ5" s="138" t="n"/>
      <c r="FK5" s="138" t="n"/>
      <c r="FL5" s="138" t="n"/>
      <c r="FM5" s="138" t="n"/>
      <c r="FN5" s="138" t="n"/>
    </row>
    <row r="6" ht="14.25" customFormat="1" customHeight="1" s="74" thickBot="1">
      <c r="A6" s="852" t="n"/>
      <c r="B6" s="853" t="inlineStr">
        <is>
          <t>BASE OGL</t>
        </is>
      </c>
      <c r="C6" s="854" t="n">
        <v>92.13500000000001</v>
      </c>
      <c r="D6" s="855" t="inlineStr">
        <is>
          <t>Tract 4</t>
        </is>
      </c>
      <c r="E6" s="854">
        <f>SUBTOTAL(9,E9:E186)</f>
        <v/>
      </c>
      <c r="F6" s="856" t="inlineStr">
        <is>
          <t>SURFACE</t>
        </is>
      </c>
      <c r="G6" s="82" t="n"/>
      <c r="H6" s="82" t="n"/>
      <c r="I6" s="82">
        <f>IF(I7=0,"","RECHECK")</f>
        <v/>
      </c>
      <c r="J6" s="82" t="n"/>
      <c r="K6" s="82" t="n"/>
      <c r="L6" s="82">
        <f>IF(L7=0,"","RECHECK")</f>
        <v/>
      </c>
      <c r="M6" s="82">
        <f>IF(M7=0,"","RECHECK")</f>
        <v/>
      </c>
      <c r="N6" s="82">
        <f>IF(N7=0,"","RECHECK")</f>
        <v/>
      </c>
      <c r="O6" s="82">
        <f>IF(O7=0,"","RECHECK")</f>
        <v/>
      </c>
      <c r="P6" s="82" t="n"/>
      <c r="Q6" s="82">
        <f>IF(Q7=0,"","RECHECK")</f>
        <v/>
      </c>
      <c r="R6" s="82">
        <f>IF(R7=0,"","RECHECK")</f>
        <v/>
      </c>
      <c r="S6" s="82">
        <f>IF(S7=0,"","RECHECK")</f>
        <v/>
      </c>
      <c r="T6" s="82">
        <f>IF(T7=0,"","RECHECK")</f>
        <v/>
      </c>
      <c r="U6" s="82">
        <f>IF(U7=0,"","RECHECK")</f>
        <v/>
      </c>
      <c r="V6" s="82">
        <f>IF(V7=0,"","RECHECK")</f>
        <v/>
      </c>
      <c r="W6" s="82">
        <f>IF(W7=0,"","RECHECK")</f>
        <v/>
      </c>
      <c r="X6" s="82">
        <f>IF(X7=0,"","RECHECK")</f>
        <v/>
      </c>
      <c r="Y6" s="82">
        <f>IF(Y7=0,"","RECHECK")</f>
        <v/>
      </c>
      <c r="Z6" s="82">
        <f>IF(Z7=0,"","RECHECK")</f>
        <v/>
      </c>
      <c r="AA6" s="82">
        <f>IF(AA7=0,"","RECHECK")</f>
        <v/>
      </c>
      <c r="AB6" s="82">
        <f>IF(AB7=0,"","RECHECK")</f>
        <v/>
      </c>
      <c r="AC6" s="82">
        <f>IF(AC7=0,"","RECHECK")</f>
        <v/>
      </c>
      <c r="AD6" s="82">
        <f>IF(AD7=0,"","RECHECK")</f>
        <v/>
      </c>
      <c r="AE6" s="82">
        <f>IF(AE7=0,"","RECHECK")</f>
        <v/>
      </c>
      <c r="AF6" s="82">
        <f>IF(AF7=0,"","RECHECK")</f>
        <v/>
      </c>
      <c r="AG6" s="82">
        <f>IF(AG7=0,"","RECHECK")</f>
        <v/>
      </c>
      <c r="AH6" s="82">
        <f>IF(AH7=0,"","RECHECK")</f>
        <v/>
      </c>
      <c r="AI6" s="82">
        <f>IF(AI7=0,"","RECHECK")</f>
        <v/>
      </c>
      <c r="AJ6" s="82">
        <f>IF(AJ7=0,"","RECHECK")</f>
        <v/>
      </c>
      <c r="AK6" s="82">
        <f>IF(AK7=0,"","RECHECK")</f>
        <v/>
      </c>
      <c r="AL6" s="82">
        <f>IF(AL7=0,"","RECHECK")</f>
        <v/>
      </c>
      <c r="AM6" s="82">
        <f>IF(AM7=0,"","RECHECK")</f>
        <v/>
      </c>
      <c r="AN6" s="82">
        <f>IF(AN7=0,"","RECHECK")</f>
        <v/>
      </c>
      <c r="AO6" s="82">
        <f>IF(AO7=0,"","RECHECK")</f>
        <v/>
      </c>
      <c r="AP6" s="82">
        <f>IF(AP7=0,"","RECHECK")</f>
        <v/>
      </c>
      <c r="AQ6" s="82">
        <f>IF(AQ7=0,"","RECHECK")</f>
        <v/>
      </c>
      <c r="AR6" s="82">
        <f>IF(AR7=0,"","RECHECK")</f>
        <v/>
      </c>
      <c r="AS6" s="82">
        <f>IF(AS7=0,"","RECHECK")</f>
        <v/>
      </c>
      <c r="AT6" s="82">
        <f>IF(AT7=0,"","RECHECK")</f>
        <v/>
      </c>
      <c r="AU6" s="82">
        <f>IF(AU7=0,"","RECHECK")</f>
        <v/>
      </c>
      <c r="AV6" s="82">
        <f>IF(AV7=0,"","RECHECK")</f>
        <v/>
      </c>
      <c r="AW6" s="82">
        <f>IF(AW7=0,"","RECHECK")</f>
        <v/>
      </c>
      <c r="AX6" s="82">
        <f>IF(AX7=0,"","RECHECK")</f>
        <v/>
      </c>
      <c r="AY6" s="82">
        <f>IF(AY7=0,"","RECHECK")</f>
        <v/>
      </c>
      <c r="AZ6" s="82">
        <f>IF(AZ7=0,"","RECHECK")</f>
        <v/>
      </c>
      <c r="BA6" s="82">
        <f>IF(BA7=0,"","RECHECK")</f>
        <v/>
      </c>
      <c r="BB6" s="82">
        <f>IF(BB7=0,"","RECHECK")</f>
        <v/>
      </c>
      <c r="BC6" s="82">
        <f>IF(BC7=0,"","RECHECK")</f>
        <v/>
      </c>
      <c r="BD6" s="82">
        <f>IF(BD7=0,"","RECHECK")</f>
        <v/>
      </c>
      <c r="BE6" s="82">
        <f>IF(BE7=0,"","RECHECK")</f>
        <v/>
      </c>
      <c r="BF6" s="82">
        <f>IF(BF7=0,"","RECHECK")</f>
        <v/>
      </c>
      <c r="BG6" s="82">
        <f>IF(BG7=0,"","RECHECK")</f>
        <v/>
      </c>
      <c r="BH6" s="82">
        <f>IF(BH7=0,"","RECHECK")</f>
        <v/>
      </c>
      <c r="BI6" s="82">
        <f>IF(BI7=0,"","RECHECK")</f>
        <v/>
      </c>
      <c r="BJ6" s="82">
        <f>IF(BJ7=0,"","RECHECK")</f>
        <v/>
      </c>
      <c r="BK6" s="82">
        <f>IF(BK7=0,"","RECHECK")</f>
        <v/>
      </c>
      <c r="BL6" s="82">
        <f>IF(BL7=0,"","RECHECK")</f>
        <v/>
      </c>
      <c r="BM6" s="82">
        <f>IF(BM7=0,"","RECHECK")</f>
        <v/>
      </c>
      <c r="BN6" s="82">
        <f>IF(BN7=0,"","RECHECK")</f>
        <v/>
      </c>
      <c r="BO6" s="82">
        <f>IF(BO7=0,"","RECHECK")</f>
        <v/>
      </c>
      <c r="BP6" s="82">
        <f>IF(BP7=0,"","RECHECK")</f>
        <v/>
      </c>
      <c r="BQ6" s="82">
        <f>IF(BQ7=0,"","RECHECK")</f>
        <v/>
      </c>
      <c r="BR6" s="82">
        <f>IF(BR7=0,"","RECHECK")</f>
        <v/>
      </c>
      <c r="BS6" s="82">
        <f>IF(BS7=0,"","RECHECK")</f>
        <v/>
      </c>
      <c r="BT6" s="82">
        <f>IF(BT7=0,"","RECHECK")</f>
        <v/>
      </c>
      <c r="BU6" s="82">
        <f>IF(BU7=0,"","RECHECK")</f>
        <v/>
      </c>
      <c r="BV6" s="82">
        <f>IF(BV7=0,"","RECHECK")</f>
        <v/>
      </c>
      <c r="BW6" s="82">
        <f>IF(BW7=0,"","RECHECK")</f>
        <v/>
      </c>
      <c r="BX6" s="82">
        <f>IF(BX7=0,"","RECHECK")</f>
        <v/>
      </c>
      <c r="BY6" s="82">
        <f>IF(BY7=0,"","RECHECK")</f>
        <v/>
      </c>
      <c r="BZ6" s="82">
        <f>IF(BZ7=0,"","RECHECK")</f>
        <v/>
      </c>
      <c r="CA6" s="82">
        <f>IF(CA7=0,"","RECHECK")</f>
        <v/>
      </c>
      <c r="CB6" s="82">
        <f>IF(CB7=0,"","RECHECK")</f>
        <v/>
      </c>
      <c r="CC6" s="82">
        <f>IF(CC7=0,"","RECHECK")</f>
        <v/>
      </c>
      <c r="CD6" s="82">
        <f>IF(CD7=0,"","RECHECK")</f>
        <v/>
      </c>
      <c r="CE6" s="82">
        <f>IF(CE7=0,"","RECHECK")</f>
        <v/>
      </c>
      <c r="CF6" s="82">
        <f>IF(CF7=0,"","RECHECK")</f>
        <v/>
      </c>
      <c r="CG6" s="82">
        <f>IF(CG7=0,"","RECHECK")</f>
        <v/>
      </c>
      <c r="CH6" s="82">
        <f>IF(CH7=0,"","RECHECK")</f>
        <v/>
      </c>
      <c r="CI6" s="82">
        <f>IF(CI7=0,"","RECHECK")</f>
        <v/>
      </c>
      <c r="CJ6" s="82">
        <f>IF(CJ7=0,"","RECHECK")</f>
        <v/>
      </c>
      <c r="CK6" s="82">
        <f>IF(CK7=0,"","RECHECK")</f>
        <v/>
      </c>
      <c r="CL6" s="82">
        <f>IF(CL7=0,"","RECHECK")</f>
        <v/>
      </c>
      <c r="CM6" s="82">
        <f>IF(CM7=0,"","RECHECK")</f>
        <v/>
      </c>
      <c r="CN6" s="82">
        <f>IF(CN7=0,"","RECHECK")</f>
        <v/>
      </c>
      <c r="CO6" s="82">
        <f>IF(CO7=0,"","RECHECK")</f>
        <v/>
      </c>
      <c r="CP6" s="82">
        <f>IF(CP7=0,"","RECHECK")</f>
        <v/>
      </c>
      <c r="CQ6" s="82">
        <f>IF(CQ7=0,"","RECHECK")</f>
        <v/>
      </c>
      <c r="CR6" s="82">
        <f>IF(CR7=0,"","RECHECK")</f>
        <v/>
      </c>
      <c r="CS6" s="82">
        <f>IF(CS7=0,"","RECHECK")</f>
        <v/>
      </c>
      <c r="CT6" s="82">
        <f>IF(CT7=0,"","RECHECK")</f>
        <v/>
      </c>
      <c r="CU6" s="82">
        <f>IF(CU7=0,"","RECHECK")</f>
        <v/>
      </c>
      <c r="CV6" s="82">
        <f>IF(CV7=0,"","RECHECK")</f>
        <v/>
      </c>
      <c r="CW6" s="82">
        <f>IF(CW7=0,"","RECHECK")</f>
        <v/>
      </c>
      <c r="CX6" s="82">
        <f>IF(CX7=0,"","RECHECK")</f>
        <v/>
      </c>
      <c r="CY6" s="82">
        <f>IF(CY7=0,"","RECHECK")</f>
        <v/>
      </c>
      <c r="CZ6" s="82">
        <f>IF(CZ7=0,"","RECHECK")</f>
        <v/>
      </c>
      <c r="DA6" s="82">
        <f>IF(DA7=0,"","RECHECK")</f>
        <v/>
      </c>
      <c r="DB6" s="82">
        <f>IF(DB7=0,"","RECHECK")</f>
        <v/>
      </c>
      <c r="DC6" s="82">
        <f>IF(DC7=0,"","RECHECK")</f>
        <v/>
      </c>
      <c r="DD6" s="82">
        <f>IF(DD7=0,"","RECHECK")</f>
        <v/>
      </c>
      <c r="DE6" s="82">
        <f>IF(DE7=0,"","RECHECK")</f>
        <v/>
      </c>
      <c r="DF6" s="82">
        <f>IF(DF7=0,"","RECHECK")</f>
        <v/>
      </c>
      <c r="DG6" s="82">
        <f>IF(DG7=0,"","RECHECK")</f>
        <v/>
      </c>
      <c r="DH6" s="82">
        <f>IF(DH7=0,"","RECHECK")</f>
        <v/>
      </c>
      <c r="DI6" s="82">
        <f>IF(DI7=0,"","RECHECK")</f>
        <v/>
      </c>
      <c r="DJ6" s="82">
        <f>IF(DJ7=0,"","RECHECK")</f>
        <v/>
      </c>
      <c r="DK6" s="82">
        <f>IF(DK7=0,"","RECHECK")</f>
        <v/>
      </c>
      <c r="DL6" s="82">
        <f>IF(DL7=0,"","RECHECK")</f>
        <v/>
      </c>
      <c r="DM6" s="82">
        <f>IF(DM7=0,"","RECHECK")</f>
        <v/>
      </c>
      <c r="DN6" s="82">
        <f>IF(DN7=0,"","RECHECK")</f>
        <v/>
      </c>
      <c r="DO6" s="82">
        <f>IF(DO7=0,"","RECHECK")</f>
        <v/>
      </c>
      <c r="DP6" s="82">
        <f>IF(DP7=0,"","RECHECK")</f>
        <v/>
      </c>
      <c r="DQ6" s="82">
        <f>IF(DQ7=0,"","RECHECK")</f>
        <v/>
      </c>
      <c r="DR6" s="82">
        <f>IF(DR7=0,"","RECHECK")</f>
        <v/>
      </c>
      <c r="DS6" s="82">
        <f>IF(DS7=0,"","RECHECK")</f>
        <v/>
      </c>
      <c r="DT6" s="82">
        <f>IF(DT7=0,"","RECHECK")</f>
        <v/>
      </c>
      <c r="DU6" s="82">
        <f>IF(DU7=0,"","RECHECK")</f>
        <v/>
      </c>
      <c r="DV6" s="82">
        <f>IF(DV7=0,"","RECHECK")</f>
        <v/>
      </c>
      <c r="DW6" s="82">
        <f>IF(DW7=0,"","RECHECK")</f>
        <v/>
      </c>
      <c r="DX6" s="82">
        <f>IF(DX7=0,"","RECHECK")</f>
        <v/>
      </c>
      <c r="DY6" s="82">
        <f>IF(DY7=0,"","RECHECK")</f>
        <v/>
      </c>
      <c r="DZ6" s="82">
        <f>IF(DZ7=0,"","RECHECK")</f>
        <v/>
      </c>
      <c r="EA6" s="82">
        <f>IF(EA7=0,"","RECHECK")</f>
        <v/>
      </c>
      <c r="EB6" s="82">
        <f>IF(EB7=0,"","RECHECK")</f>
        <v/>
      </c>
      <c r="EC6" s="82">
        <f>IF(EC7=0,"","RECHECK")</f>
        <v/>
      </c>
      <c r="ED6" s="82">
        <f>IF(ED7=0,"","RECHECK")</f>
        <v/>
      </c>
      <c r="EE6" s="82">
        <f>IF(EE7=0,"","RECHECK")</f>
        <v/>
      </c>
      <c r="EF6" s="82">
        <f>IF(EF7=0,"","RECHECK")</f>
        <v/>
      </c>
      <c r="EG6" s="82">
        <f>IF(EG7=0,"","RECHECK")</f>
        <v/>
      </c>
      <c r="EH6" s="82">
        <f>IF(EH7=0,"","RECHECK")</f>
        <v/>
      </c>
      <c r="EI6" s="82">
        <f>IF(EI7=0,"","RECHECK")</f>
        <v/>
      </c>
      <c r="EJ6" s="82">
        <f>IF(EJ7=0,"","RECHECK")</f>
        <v/>
      </c>
      <c r="EK6" s="82">
        <f>IF(EK7=0,"","RECHECK")</f>
        <v/>
      </c>
      <c r="EL6" s="82">
        <f>IF(EL7=0,"","RECHECK")</f>
        <v/>
      </c>
      <c r="EM6" s="82">
        <f>IF(EM7=0,"","RECHECK")</f>
        <v/>
      </c>
      <c r="EN6" s="82">
        <f>IF(EN7=0,"","RECHECK")</f>
        <v/>
      </c>
      <c r="EO6" s="82">
        <f>IF(EO7=0,"","RECHECK")</f>
        <v/>
      </c>
      <c r="EP6" s="82">
        <f>IF(EP7=0,"","RECHECK")</f>
        <v/>
      </c>
      <c r="EQ6" s="82">
        <f>IF(EQ7=0,"","RECHECK")</f>
        <v/>
      </c>
      <c r="ER6" s="82">
        <f>IF(ER7=0,"","RECHECK")</f>
        <v/>
      </c>
      <c r="ES6" s="82">
        <f>IF(ES7=0,"","RECHECK")</f>
        <v/>
      </c>
      <c r="ET6" s="82">
        <f>IF(ET7=0,"","RECHECK")</f>
        <v/>
      </c>
      <c r="EU6" s="82">
        <f>IF(EU7=0,"","RECHECK")</f>
        <v/>
      </c>
      <c r="EV6" s="82">
        <f>IF(EV7=0,"","RECHECK")</f>
        <v/>
      </c>
      <c r="EW6" s="82">
        <f>IF(EW7=0,"","RECHECK")</f>
        <v/>
      </c>
      <c r="EX6" s="82">
        <f>IF(EX7=0,"","RECHECK")</f>
        <v/>
      </c>
      <c r="EY6" s="82">
        <f>IF(EY7=0,"","RECHECK")</f>
        <v/>
      </c>
      <c r="EZ6" s="82">
        <f>IF(EZ7=0,"","RECHECK")</f>
        <v/>
      </c>
      <c r="FA6" s="82">
        <f>IF(FA7=0,"","RECHECK")</f>
        <v/>
      </c>
      <c r="FB6" s="82">
        <f>IF(FB7=0,"","RECHECK")</f>
        <v/>
      </c>
      <c r="FC6" s="82">
        <f>IF(FC7=0,"","RECHECK")</f>
        <v/>
      </c>
      <c r="FD6" s="82">
        <f>IF(FD7=0,"","RECHECK")</f>
        <v/>
      </c>
      <c r="FE6" s="82">
        <f>IF(FE7=0,"","RECHECK")</f>
        <v/>
      </c>
      <c r="FF6" s="82">
        <f>IF(FF7=0,"","RECHECK")</f>
        <v/>
      </c>
      <c r="FG6" s="82">
        <f>IF(FG7=0,"","RECHECK")</f>
        <v/>
      </c>
      <c r="FH6" s="82">
        <f>IF(FH7=0,"","RECHECK")</f>
        <v/>
      </c>
      <c r="FI6" s="82">
        <f>IF(FI7=0,"","RECHECK")</f>
        <v/>
      </c>
      <c r="FJ6" s="82">
        <f>IF(FJ7=0,"","RECHECK")</f>
        <v/>
      </c>
      <c r="FK6" s="82">
        <f>IF(FK7=0,"","RECHECK")</f>
        <v/>
      </c>
      <c r="FL6" s="82">
        <f>IF(FL7=0,"","RECHECK")</f>
        <v/>
      </c>
      <c r="FM6" s="82">
        <f>IF(FM7=0,"","RECHECK")</f>
        <v/>
      </c>
      <c r="FN6" s="82">
        <f>IF(FN7=0,"","RECHECK")</f>
        <v/>
      </c>
    </row>
    <row r="7" ht="14.25" customFormat="1" customHeight="1" s="72" thickBot="1" thickTop="1">
      <c r="A7" s="73" t="n"/>
      <c r="B7" s="837" t="n"/>
      <c r="C7" s="857" t="n"/>
      <c r="D7" s="857" t="n"/>
      <c r="E7" s="857" t="n"/>
      <c r="F7" s="858" t="n"/>
      <c r="G7" s="859">
        <f>SUBTOTAL(9,G10:G187)</f>
        <v/>
      </c>
      <c r="H7" s="860">
        <f>SUBTOTAL(9,H10:H187)</f>
        <v/>
      </c>
      <c r="I7" s="860" t="n">
        <v>0</v>
      </c>
      <c r="J7" s="860">
        <f>SUBTOTAL(9,J10:J187)</f>
        <v/>
      </c>
      <c r="K7" s="860">
        <f>SUBTOTAL(9,K10:K187)</f>
        <v/>
      </c>
      <c r="L7" s="860">
        <f>SUBTOTAL(9,L10:L187)</f>
        <v/>
      </c>
      <c r="M7" s="860">
        <f>SUBTOTAL(9,M10:M187)</f>
        <v/>
      </c>
      <c r="N7" s="860">
        <f>SUBTOTAL(9,N10:N187)</f>
        <v/>
      </c>
      <c r="O7" s="860">
        <f>SUBTOTAL(9,O10:O187)</f>
        <v/>
      </c>
      <c r="P7" s="860">
        <f>SUBTOTAL(9,P10:P187)</f>
        <v/>
      </c>
      <c r="Q7" s="860">
        <f>SUBTOTAL(9,Q10:Q187)</f>
        <v/>
      </c>
      <c r="R7" s="860">
        <f>SUBTOTAL(9,R10:R187)</f>
        <v/>
      </c>
      <c r="S7" s="860">
        <f>SUBTOTAL(9,S10:S187)</f>
        <v/>
      </c>
      <c r="T7" s="860">
        <f>SUBTOTAL(9,T10:T187)</f>
        <v/>
      </c>
      <c r="U7" s="860">
        <f>SUBTOTAL(9,U10:U187)</f>
        <v/>
      </c>
      <c r="V7" s="860">
        <f>SUBTOTAL(9,V10:V190)</f>
        <v/>
      </c>
      <c r="W7" s="860">
        <f>SUBTOTAL(9,W10:W187)</f>
        <v/>
      </c>
      <c r="X7" s="860">
        <f>SUBTOTAL(9,X10:X187)</f>
        <v/>
      </c>
      <c r="Y7" s="860">
        <f>SUBTOTAL(9,Y10:Y187)</f>
        <v/>
      </c>
      <c r="Z7" s="860">
        <f>SUBTOTAL(9,Z10:Z187)</f>
        <v/>
      </c>
      <c r="AA7" s="860">
        <f>SUBTOTAL(9,AA10:AA187)</f>
        <v/>
      </c>
      <c r="AB7" s="860">
        <f>SUBTOTAL(9,AB10:AB187)</f>
        <v/>
      </c>
      <c r="AC7" s="860">
        <f>SUBTOTAL(9,AC10:AC190)</f>
        <v/>
      </c>
      <c r="AD7" s="860">
        <f>SUBTOTAL(9,AD10:AD190)</f>
        <v/>
      </c>
      <c r="AE7" s="860">
        <f>SUBTOTAL(9,AE10:AE187)</f>
        <v/>
      </c>
      <c r="AF7" s="860">
        <f>SUBTOTAL(9,AF10:AF187)</f>
        <v/>
      </c>
      <c r="AG7" s="860">
        <f>SUBTOTAL(9,AG10:AG187)</f>
        <v/>
      </c>
      <c r="AH7" s="860">
        <f>SUBTOTAL(9,AH10:AH187)</f>
        <v/>
      </c>
      <c r="AI7" s="860">
        <f>SUBTOTAL(9,AI10:AI187)</f>
        <v/>
      </c>
      <c r="AJ7" s="860">
        <f>SUBTOTAL(9,AJ10:AJ187)</f>
        <v/>
      </c>
      <c r="AK7" s="860">
        <f>SUBTOTAL(9,AK10:AK187)</f>
        <v/>
      </c>
      <c r="AL7" s="860">
        <f>SUBTOTAL(9,AL10:AL187)</f>
        <v/>
      </c>
      <c r="AM7" s="860">
        <f>SUBTOTAL(9,AM10:AM187)</f>
        <v/>
      </c>
      <c r="AN7" s="860">
        <f>SUBTOTAL(9,AN10:AN187)</f>
        <v/>
      </c>
      <c r="AO7" s="860">
        <f>SUBTOTAL(9,AO10:AO187)</f>
        <v/>
      </c>
      <c r="AP7" s="860">
        <f>SUBTOTAL(9,AP10:AP187)</f>
        <v/>
      </c>
      <c r="AQ7" s="860">
        <f>SUBTOTAL(9,AQ10:AQ187)</f>
        <v/>
      </c>
      <c r="AR7" s="860">
        <f>SUBTOTAL(9,AR10:AR187)</f>
        <v/>
      </c>
      <c r="AS7" s="860">
        <f>SUBTOTAL(9,AS10:AS187)</f>
        <v/>
      </c>
      <c r="AT7" s="860">
        <f>SUBTOTAL(9,AT10:AT187)</f>
        <v/>
      </c>
      <c r="AU7" s="860">
        <f>SUBTOTAL(9,AU10:AU187)</f>
        <v/>
      </c>
      <c r="AV7" s="860">
        <f>SUBTOTAL(9,AV10:AV187)</f>
        <v/>
      </c>
      <c r="AW7" s="860">
        <f>SUBTOTAL(9,AW10:AW187)</f>
        <v/>
      </c>
      <c r="AX7" s="860">
        <f>SUBTOTAL(9,AX10:AX187)</f>
        <v/>
      </c>
      <c r="AY7" s="860">
        <f>SUBTOTAL(9,AY10:AY187)</f>
        <v/>
      </c>
      <c r="AZ7" s="860">
        <f>SUBTOTAL(9,AZ10:AZ187)</f>
        <v/>
      </c>
      <c r="BA7" s="860">
        <f>SUBTOTAL(9,BA10:BA187)</f>
        <v/>
      </c>
      <c r="BB7" s="860">
        <f>SUBTOTAL(9,BB10:BB187)</f>
        <v/>
      </c>
      <c r="BC7" s="860">
        <f>SUBTOTAL(9,BC10:BC187)</f>
        <v/>
      </c>
      <c r="BD7" s="860">
        <f>SUBTOTAL(9,BD10:BD187)</f>
        <v/>
      </c>
      <c r="BE7" s="860">
        <f>SUBTOTAL(9,BE10:BE187)</f>
        <v/>
      </c>
      <c r="BF7" s="860">
        <f>SUBTOTAL(9,BF10:BF187)</f>
        <v/>
      </c>
      <c r="BG7" s="860">
        <f>SUBTOTAL(9,BG10:BG187)</f>
        <v/>
      </c>
      <c r="BH7" s="860">
        <f>SUBTOTAL(9,BH10:BH187)</f>
        <v/>
      </c>
      <c r="BI7" s="860">
        <f>SUBTOTAL(9,BI10:BI187)</f>
        <v/>
      </c>
      <c r="BJ7" s="860">
        <f>SUBTOTAL(9,BJ10:BJ187)</f>
        <v/>
      </c>
      <c r="BK7" s="860">
        <f>SUBTOTAL(9,BK10:BK187)</f>
        <v/>
      </c>
      <c r="BL7" s="860">
        <f>SUBTOTAL(9,BL10:BL187)</f>
        <v/>
      </c>
      <c r="BM7" s="860">
        <f>SUBTOTAL(9,BM10:BM187)</f>
        <v/>
      </c>
      <c r="BN7" s="860">
        <f>SUBTOTAL(9,BN10:BN187)</f>
        <v/>
      </c>
      <c r="BO7" s="860">
        <f>SUBTOTAL(9,BO10:BO187)</f>
        <v/>
      </c>
      <c r="BP7" s="860">
        <f>SUBTOTAL(9,BP10:BP187)</f>
        <v/>
      </c>
      <c r="BQ7" s="860">
        <f>SUBTOTAL(9,BQ10:BQ187)</f>
        <v/>
      </c>
      <c r="BR7" s="860">
        <f>SUBTOTAL(9,BR10:BR187)</f>
        <v/>
      </c>
      <c r="BS7" s="860">
        <f>SUBTOTAL(9,BS10:BS187)</f>
        <v/>
      </c>
      <c r="BT7" s="860">
        <f>SUBTOTAL(9,BT10:BT187)</f>
        <v/>
      </c>
      <c r="BU7" s="860">
        <f>SUBTOTAL(9,BU10:BU187)</f>
        <v/>
      </c>
      <c r="BV7" s="860">
        <f>SUBTOTAL(9,BV10:BV187)</f>
        <v/>
      </c>
      <c r="BW7" s="860">
        <f>SUBTOTAL(9,BW10:BW187)</f>
        <v/>
      </c>
      <c r="BX7" s="860">
        <f>SUBTOTAL(9,BX10:BX187)</f>
        <v/>
      </c>
      <c r="BY7" s="860">
        <f>SUBTOTAL(9,BY10:BY187)</f>
        <v/>
      </c>
      <c r="BZ7" s="860">
        <f>SUBTOTAL(9,BZ10:BZ187)</f>
        <v/>
      </c>
      <c r="CA7" s="860">
        <f>SUBTOTAL(9,CA10:CA187)</f>
        <v/>
      </c>
      <c r="CB7" s="860">
        <f>SUBTOTAL(9,CB10:CB187)</f>
        <v/>
      </c>
      <c r="CC7" s="860">
        <f>SUBTOTAL(9,CC10:CC187)</f>
        <v/>
      </c>
      <c r="CD7" s="860">
        <f>SUBTOTAL(9,CD10:CD187)</f>
        <v/>
      </c>
      <c r="CE7" s="860">
        <f>SUBTOTAL(9,CE10:CE187)</f>
        <v/>
      </c>
      <c r="CF7" s="860">
        <f>SUBTOTAL(9,CF10:CF187)</f>
        <v/>
      </c>
      <c r="CG7" s="860">
        <f>SUBTOTAL(9,CG10:CG187)</f>
        <v/>
      </c>
      <c r="CH7" s="860">
        <f>SUBTOTAL(9,CH10:CH187)</f>
        <v/>
      </c>
      <c r="CI7" s="860">
        <f>SUBTOTAL(9,CI10:CI187)</f>
        <v/>
      </c>
      <c r="CJ7" s="860">
        <f>SUBTOTAL(9,CJ10:CJ187)</f>
        <v/>
      </c>
      <c r="CK7" s="860">
        <f>SUBTOTAL(9,CK10:CK187)</f>
        <v/>
      </c>
      <c r="CL7" s="860">
        <f>SUBTOTAL(9,CL10:CL187)</f>
        <v/>
      </c>
      <c r="CM7" s="860">
        <f>SUBTOTAL(9,CM10:CM187)</f>
        <v/>
      </c>
      <c r="CN7" s="860">
        <f>SUBTOTAL(9,CN10:CN187)</f>
        <v/>
      </c>
      <c r="CO7" s="860">
        <f>SUBTOTAL(9,CO10:CO187)</f>
        <v/>
      </c>
      <c r="CP7" s="860">
        <f>SUBTOTAL(9,CP10:CP187)</f>
        <v/>
      </c>
      <c r="CQ7" s="860">
        <f>SUBTOTAL(9,CQ10:CQ187)</f>
        <v/>
      </c>
      <c r="CR7" s="860">
        <f>SUBTOTAL(9,CR10:CR187)</f>
        <v/>
      </c>
      <c r="CS7" s="860">
        <f>SUBTOTAL(9,CS10:CS187)</f>
        <v/>
      </c>
      <c r="CT7" s="860">
        <f>SUBTOTAL(9,CT10:CT187)</f>
        <v/>
      </c>
      <c r="CU7" s="860">
        <f>SUBTOTAL(9,CU10:CU187)</f>
        <v/>
      </c>
      <c r="CV7" s="860">
        <f>SUBTOTAL(9,CV10:CV187)</f>
        <v/>
      </c>
      <c r="CW7" s="860">
        <f>SUBTOTAL(9,CW10:CW187)</f>
        <v/>
      </c>
      <c r="CX7" s="860">
        <f>SUBTOTAL(9,CX10:CX187)</f>
        <v/>
      </c>
      <c r="CY7" s="860">
        <f>SUBTOTAL(9,CY10:CY187)</f>
        <v/>
      </c>
      <c r="CZ7" s="860">
        <f>SUBTOTAL(9,CZ10:CZ187)</f>
        <v/>
      </c>
      <c r="DA7" s="860">
        <f>SUBTOTAL(9,DA10:DA187)</f>
        <v/>
      </c>
      <c r="DB7" s="860">
        <f>SUBTOTAL(9,DB10:DB187)</f>
        <v/>
      </c>
      <c r="DC7" s="860">
        <f>SUBTOTAL(9,DC10:DC187)</f>
        <v/>
      </c>
      <c r="DD7" s="860">
        <f>SUBTOTAL(9,DD10:DD187)</f>
        <v/>
      </c>
      <c r="DE7" s="860">
        <f>SUBTOTAL(9,DE10:DE187)</f>
        <v/>
      </c>
      <c r="DF7" s="860">
        <f>SUBTOTAL(9,DF10:DF187)</f>
        <v/>
      </c>
      <c r="DG7" s="860">
        <f>SUBTOTAL(9,DG10:DG187)</f>
        <v/>
      </c>
      <c r="DH7" s="860">
        <f>SUBTOTAL(9,DH10:DH187)</f>
        <v/>
      </c>
      <c r="DI7" s="860">
        <f>SUBTOTAL(9,DI10:DI187)</f>
        <v/>
      </c>
      <c r="DJ7" s="860">
        <f>SUBTOTAL(9,DJ10:DJ187)</f>
        <v/>
      </c>
      <c r="DK7" s="860">
        <f>SUBTOTAL(9,DK10:DK187)</f>
        <v/>
      </c>
      <c r="DL7" s="860">
        <f>SUBTOTAL(9,DL10:DL187)</f>
        <v/>
      </c>
      <c r="DM7" s="860">
        <f>SUBTOTAL(9,DM10:DM187)</f>
        <v/>
      </c>
      <c r="DN7" s="860">
        <f>SUBTOTAL(9,DN10:DN187)</f>
        <v/>
      </c>
      <c r="DO7" s="860">
        <f>SUBTOTAL(9,DO10:DO187)</f>
        <v/>
      </c>
      <c r="DP7" s="860">
        <f>SUBTOTAL(9,DP10:DP187)</f>
        <v/>
      </c>
      <c r="DQ7" s="860">
        <f>SUBTOTAL(9,DQ10:DQ187)</f>
        <v/>
      </c>
      <c r="DR7" s="860">
        <f>SUBTOTAL(9,DR10:DR187)</f>
        <v/>
      </c>
      <c r="DS7" s="860">
        <f>SUBTOTAL(9,DS10:DS187)</f>
        <v/>
      </c>
      <c r="DT7" s="860">
        <f>SUBTOTAL(9,DT10:DT187)</f>
        <v/>
      </c>
      <c r="DU7" s="860">
        <f>SUBTOTAL(9,DU10:DU187)</f>
        <v/>
      </c>
      <c r="DV7" s="860">
        <f>SUBTOTAL(9,DV10:DV187)</f>
        <v/>
      </c>
      <c r="DW7" s="860">
        <f>SUBTOTAL(9,DW10:DW187)</f>
        <v/>
      </c>
      <c r="DX7" s="860">
        <f>SUBTOTAL(9,DX10:DX187)</f>
        <v/>
      </c>
      <c r="DY7" s="860">
        <f>SUBTOTAL(9,DY10:DY187)</f>
        <v/>
      </c>
      <c r="DZ7" s="860">
        <f>SUBTOTAL(9,DZ10:DZ187)</f>
        <v/>
      </c>
      <c r="EA7" s="860">
        <f>SUBTOTAL(9,EA10:EA187)</f>
        <v/>
      </c>
      <c r="EB7" s="860">
        <f>SUBTOTAL(9,EB10:EB187)</f>
        <v/>
      </c>
      <c r="EC7" s="860">
        <f>SUBTOTAL(9,EC10:EC187)</f>
        <v/>
      </c>
      <c r="ED7" s="860">
        <f>SUBTOTAL(9,ED10:ED187)</f>
        <v/>
      </c>
      <c r="EE7" s="860">
        <f>SUBTOTAL(9,EE10:EE187)</f>
        <v/>
      </c>
      <c r="EF7" s="860">
        <f>SUBTOTAL(9,EF10:EF187)</f>
        <v/>
      </c>
      <c r="EG7" s="860">
        <f>SUBTOTAL(9,EG10:EG187)</f>
        <v/>
      </c>
      <c r="EH7" s="860">
        <f>SUBTOTAL(9,EH10:EH187)</f>
        <v/>
      </c>
      <c r="EI7" s="860">
        <f>SUBTOTAL(9,EI10:EI187)</f>
        <v/>
      </c>
      <c r="EJ7" s="860">
        <f>SUBTOTAL(9,EJ10:EJ187)</f>
        <v/>
      </c>
      <c r="EK7" s="860">
        <f>SUBTOTAL(9,EK10:EK187)</f>
        <v/>
      </c>
      <c r="EL7" s="860">
        <f>SUBTOTAL(9,EL10:EL187)</f>
        <v/>
      </c>
      <c r="EM7" s="860">
        <f>SUBTOTAL(9,EM10:EM187)</f>
        <v/>
      </c>
      <c r="EN7" s="860">
        <f>SUBTOTAL(9,EN10:EN187)</f>
        <v/>
      </c>
      <c r="EO7" s="860">
        <f>SUBTOTAL(9,EO10:EO187)</f>
        <v/>
      </c>
      <c r="EP7" s="860">
        <f>SUBTOTAL(9,EP10:EP187)</f>
        <v/>
      </c>
      <c r="EQ7" s="860">
        <f>SUBTOTAL(9,EQ10:EQ187)</f>
        <v/>
      </c>
      <c r="ER7" s="860">
        <f>SUBTOTAL(9,ER10:ER187)</f>
        <v/>
      </c>
      <c r="ES7" s="860">
        <f>SUBTOTAL(9,ES10:ES187)</f>
        <v/>
      </c>
      <c r="ET7" s="860">
        <f>SUBTOTAL(9,ET10:ET187)</f>
        <v/>
      </c>
      <c r="EU7" s="860">
        <f>SUBTOTAL(9,EU10:EU187)</f>
        <v/>
      </c>
      <c r="EV7" s="860">
        <f>SUBTOTAL(9,EV10:EV187)</f>
        <v/>
      </c>
      <c r="EW7" s="860">
        <f>SUBTOTAL(9,EW10:EW187)</f>
        <v/>
      </c>
      <c r="EX7" s="860">
        <f>SUBTOTAL(9,EX10:EX187)</f>
        <v/>
      </c>
      <c r="EY7" s="860">
        <f>SUBTOTAL(9,EY10:EY187)</f>
        <v/>
      </c>
      <c r="EZ7" s="860">
        <f>SUBTOTAL(9,EZ10:EZ187)</f>
        <v/>
      </c>
      <c r="FA7" s="860">
        <f>SUBTOTAL(9,FA10:FA187)</f>
        <v/>
      </c>
      <c r="FB7" s="860">
        <f>SUBTOTAL(9,FB10:FB187)</f>
        <v/>
      </c>
      <c r="FC7" s="860">
        <f>SUBTOTAL(9,FC10:FC187)</f>
        <v/>
      </c>
      <c r="FD7" s="860">
        <f>SUBTOTAL(9,FD10:FD187)</f>
        <v/>
      </c>
      <c r="FE7" s="860">
        <f>SUBTOTAL(9,FE10:FE187)</f>
        <v/>
      </c>
      <c r="FF7" s="860">
        <f>SUBTOTAL(9,FF10:FF187)</f>
        <v/>
      </c>
      <c r="FG7" s="860">
        <f>SUBTOTAL(9,FG10:FG187)</f>
        <v/>
      </c>
      <c r="FH7" s="860">
        <f>SUBTOTAL(9,FH10:FH187)</f>
        <v/>
      </c>
      <c r="FI7" s="860">
        <f>SUBTOTAL(9,FI10:FI187)</f>
        <v/>
      </c>
      <c r="FJ7" s="860">
        <f>SUBTOTAL(9,FJ10:FJ187)</f>
        <v/>
      </c>
      <c r="FK7" s="860">
        <f>SUBTOTAL(9,FK10:FK187)</f>
        <v/>
      </c>
      <c r="FL7" s="860">
        <f>SUBTOTAL(9,FL10:FL187)</f>
        <v/>
      </c>
      <c r="FM7" s="860">
        <f>SUBTOTAL(9,FM10:FM187)</f>
        <v/>
      </c>
      <c r="FN7" s="860">
        <f>SUBTOTAL(9,FN10:FN187)</f>
        <v/>
      </c>
    </row>
    <row r="8" ht="14.25" customFormat="1" customHeight="1" s="45" thickBot="1" thickTop="1">
      <c r="A8" s="71" t="inlineStr">
        <is>
          <t>NOTES</t>
        </is>
      </c>
      <c r="B8" s="862" t="n"/>
      <c r="C8" s="70" t="inlineStr">
        <is>
          <t>NET ACRES</t>
        </is>
      </c>
      <c r="D8" s="69" t="inlineStr">
        <is>
          <t>OWNERS</t>
        </is>
      </c>
      <c r="E8" s="68" t="inlineStr">
        <is>
          <t xml:space="preserve">TOTAL </t>
        </is>
      </c>
      <c r="F8" s="863" t="n"/>
      <c r="G8" s="864" t="n"/>
      <c r="H8" s="865" t="n"/>
      <c r="I8" s="865" t="n"/>
      <c r="J8" s="865" t="n"/>
      <c r="K8" s="865" t="n"/>
      <c r="L8" s="865" t="n"/>
      <c r="M8" s="865" t="n"/>
      <c r="N8" s="865" t="n"/>
      <c r="O8" s="865" t="n"/>
      <c r="P8" s="865" t="n"/>
      <c r="Q8" s="865" t="n"/>
      <c r="R8" s="865" t="n"/>
      <c r="S8" s="865" t="n"/>
      <c r="T8" s="865" t="n"/>
      <c r="U8" s="865" t="n"/>
      <c r="V8" s="865" t="n"/>
      <c r="W8" s="865" t="n"/>
      <c r="X8" s="865" t="n"/>
      <c r="Y8" s="865" t="n"/>
      <c r="Z8" s="865" t="n"/>
      <c r="AA8" s="865" t="n"/>
      <c r="AB8" s="865" t="n"/>
      <c r="AC8" s="865" t="n"/>
      <c r="AD8" s="865" t="n"/>
      <c r="AE8" s="865" t="n"/>
      <c r="AF8" s="865" t="n"/>
      <c r="AG8" s="865" t="n"/>
      <c r="AH8" s="865" t="n"/>
      <c r="AI8" s="865" t="n"/>
      <c r="AJ8" s="865" t="n"/>
      <c r="AK8" s="865" t="n"/>
      <c r="AL8" s="865" t="n"/>
      <c r="AM8" s="865" t="n"/>
      <c r="AN8" s="865" t="n"/>
      <c r="AO8" s="865" t="n"/>
      <c r="AP8" s="865" t="n"/>
      <c r="AQ8" s="865" t="n"/>
      <c r="AR8" s="865" t="n"/>
      <c r="AS8" s="865" t="n"/>
      <c r="AT8" s="865" t="n"/>
      <c r="AU8" s="865" t="n"/>
      <c r="AV8" s="865" t="n"/>
      <c r="AW8" s="865" t="n"/>
      <c r="AX8" s="865" t="n"/>
      <c r="AY8" s="865" t="n"/>
      <c r="AZ8" s="865" t="n"/>
      <c r="BA8" s="865" t="n"/>
      <c r="BB8" s="865" t="n"/>
      <c r="BC8" s="865" t="n"/>
      <c r="BD8" s="865" t="n"/>
      <c r="BE8" s="865" t="n"/>
      <c r="BF8" s="865" t="n"/>
      <c r="BG8" s="865" t="n"/>
      <c r="BH8" s="865" t="n"/>
      <c r="BI8" s="865" t="n"/>
      <c r="BJ8" s="865" t="n"/>
      <c r="BK8" s="865" t="n"/>
      <c r="BL8" s="865" t="n"/>
      <c r="BM8" s="865" t="n"/>
      <c r="BN8" s="865" t="n"/>
      <c r="BO8" s="865" t="n"/>
      <c r="BP8" s="865" t="n"/>
      <c r="BQ8" s="865" t="n"/>
      <c r="BR8" s="865" t="n"/>
      <c r="BS8" s="865" t="n"/>
      <c r="BT8" s="865" t="n"/>
      <c r="BU8" s="865" t="n"/>
      <c r="BV8" s="865" t="n"/>
      <c r="BW8" s="865" t="n"/>
      <c r="BX8" s="865" t="n"/>
      <c r="BY8" s="865" t="n"/>
      <c r="BZ8" s="865" t="n"/>
      <c r="CA8" s="865" t="n"/>
      <c r="CB8" s="865" t="n"/>
      <c r="CC8" s="865" t="n"/>
      <c r="CD8" s="865" t="n"/>
      <c r="CE8" s="865" t="n"/>
      <c r="CF8" s="865" t="n"/>
      <c r="CG8" s="865" t="n"/>
      <c r="CH8" s="865" t="n"/>
      <c r="CI8" s="865" t="n"/>
      <c r="CJ8" s="865" t="n"/>
      <c r="CK8" s="865" t="n"/>
      <c r="CL8" s="865" t="n"/>
      <c r="CM8" s="865" t="n"/>
      <c r="CN8" s="865" t="n"/>
      <c r="CO8" s="865" t="n"/>
      <c r="CP8" s="865" t="n"/>
      <c r="CQ8" s="865" t="n"/>
      <c r="CR8" s="865" t="n"/>
      <c r="CS8" s="865" t="n"/>
      <c r="CT8" s="865" t="n"/>
      <c r="CU8" s="865" t="n"/>
      <c r="CV8" s="865" t="n"/>
      <c r="CW8" s="865" t="n"/>
      <c r="CX8" s="865" t="n"/>
      <c r="CY8" s="865" t="n"/>
      <c r="CZ8" s="865" t="n"/>
      <c r="DA8" s="865" t="n"/>
      <c r="DB8" s="865" t="n"/>
      <c r="DC8" s="865" t="n"/>
      <c r="DD8" s="865" t="n"/>
      <c r="DE8" s="865" t="n"/>
      <c r="DF8" s="865" t="n"/>
      <c r="DG8" s="865" t="n"/>
      <c r="DH8" s="865" t="n"/>
      <c r="DI8" s="865" t="n"/>
      <c r="DJ8" s="865" t="n"/>
      <c r="DK8" s="865" t="n"/>
      <c r="DL8" s="865" t="n"/>
      <c r="DM8" s="865" t="n"/>
      <c r="DN8" s="865" t="n"/>
      <c r="DO8" s="865" t="n"/>
      <c r="DP8" s="865" t="n"/>
      <c r="DQ8" s="865" t="n"/>
      <c r="DR8" s="865" t="n"/>
      <c r="DS8" s="865" t="n"/>
      <c r="DT8" s="865" t="n"/>
      <c r="DU8" s="865" t="n"/>
      <c r="DV8" s="865" t="n"/>
      <c r="DW8" s="865" t="n"/>
      <c r="DX8" s="865" t="n"/>
      <c r="DY8" s="865" t="n"/>
      <c r="DZ8" s="865" t="n"/>
      <c r="EA8" s="865" t="n"/>
      <c r="EB8" s="865" t="n"/>
      <c r="EC8" s="865" t="n"/>
      <c r="ED8" s="865" t="n"/>
      <c r="EE8" s="865" t="n"/>
      <c r="EF8" s="865" t="n"/>
      <c r="EG8" s="865" t="n"/>
      <c r="EH8" s="865" t="n"/>
      <c r="EI8" s="865" t="n"/>
      <c r="EJ8" s="865" t="n"/>
      <c r="EK8" s="865" t="n"/>
      <c r="EL8" s="865" t="n"/>
      <c r="EM8" s="865" t="n"/>
      <c r="EN8" s="865" t="n"/>
      <c r="EO8" s="865" t="n"/>
      <c r="EP8" s="865" t="n"/>
      <c r="EQ8" s="865" t="n"/>
      <c r="ER8" s="865" t="n"/>
      <c r="ES8" s="865" t="n"/>
      <c r="ET8" s="865" t="n"/>
      <c r="EU8" s="865" t="n"/>
      <c r="EV8" s="865" t="n"/>
      <c r="EW8" s="865" t="n"/>
      <c r="EX8" s="865" t="n"/>
      <c r="EY8" s="865" t="n"/>
      <c r="EZ8" s="865" t="n"/>
      <c r="FA8" s="865" t="n"/>
      <c r="FB8" s="865" t="n"/>
      <c r="FC8" s="865" t="n"/>
      <c r="FD8" s="865" t="n"/>
      <c r="FE8" s="865" t="n"/>
      <c r="FF8" s="865" t="n"/>
      <c r="FG8" s="865" t="n"/>
      <c r="FH8" s="865" t="n"/>
      <c r="FI8" s="865" t="n"/>
      <c r="FJ8" s="865" t="n"/>
      <c r="FK8" s="865" t="n"/>
      <c r="FL8" s="865" t="n"/>
      <c r="FM8" s="865" t="n"/>
      <c r="FN8" s="865" t="n"/>
    </row>
    <row r="9" ht="12.75" customFormat="1" customHeight="1" s="59" thickTop="1">
      <c r="A9" s="67" t="n"/>
      <c r="B9" s="66" t="n"/>
      <c r="C9" s="64" t="n"/>
      <c r="D9" s="65" t="n"/>
      <c r="E9" s="64" t="n"/>
      <c r="F9" s="866" t="n"/>
      <c r="G9" s="867" t="n"/>
      <c r="H9" s="868" t="n"/>
      <c r="I9" s="869" t="n"/>
      <c r="J9" s="869" t="n"/>
      <c r="K9" s="869" t="n"/>
      <c r="L9" s="869" t="n"/>
      <c r="M9" s="869" t="n"/>
      <c r="N9" s="869" t="n"/>
      <c r="O9" s="869" t="n"/>
      <c r="P9" s="869" t="n"/>
      <c r="Q9" s="869" t="n"/>
      <c r="R9" s="869" t="n"/>
      <c r="S9" s="869" t="n"/>
      <c r="T9" s="869" t="n"/>
      <c r="U9" s="869" t="n"/>
      <c r="V9" s="869" t="n"/>
      <c r="W9" s="869" t="n"/>
      <c r="X9" s="869" t="n"/>
      <c r="Y9" s="869" t="n"/>
      <c r="Z9" s="869" t="n"/>
      <c r="AA9" s="869" t="n"/>
      <c r="AB9" s="869" t="n"/>
      <c r="AC9" s="869" t="n"/>
      <c r="AD9" s="869" t="n"/>
      <c r="AE9" s="869" t="n"/>
      <c r="AF9" s="869" t="n"/>
      <c r="AG9" s="869" t="n"/>
      <c r="AH9" s="869" t="n"/>
      <c r="AI9" s="869" t="n"/>
      <c r="AJ9" s="869" t="n"/>
      <c r="AK9" s="869" t="n"/>
      <c r="AL9" s="869" t="n"/>
      <c r="AM9" s="869" t="n"/>
      <c r="AN9" s="869" t="n"/>
      <c r="AO9" s="869" t="n"/>
      <c r="AP9" s="869" t="n"/>
      <c r="AQ9" s="869" t="n"/>
      <c r="AR9" s="869" t="n"/>
      <c r="AS9" s="869" t="n"/>
      <c r="AT9" s="869" t="n"/>
      <c r="AU9" s="869" t="n"/>
      <c r="AV9" s="869" t="n"/>
      <c r="AW9" s="869" t="n"/>
      <c r="AX9" s="869" t="n"/>
      <c r="AY9" s="869" t="n"/>
      <c r="AZ9" s="869" t="n"/>
      <c r="BA9" s="869" t="n"/>
      <c r="BB9" s="869" t="n"/>
      <c r="BC9" s="869" t="n"/>
      <c r="BD9" s="869" t="n"/>
      <c r="BE9" s="869" t="n"/>
      <c r="BF9" s="869" t="n"/>
      <c r="BG9" s="869" t="n"/>
      <c r="BH9" s="869" t="n"/>
      <c r="BI9" s="869" t="n"/>
      <c r="BJ9" s="869" t="n"/>
      <c r="BK9" s="869" t="n"/>
      <c r="BL9" s="869" t="n"/>
      <c r="BM9" s="869" t="n"/>
      <c r="BN9" s="869" t="n"/>
      <c r="BO9" s="869" t="n"/>
      <c r="BP9" s="869" t="n"/>
      <c r="BQ9" s="869" t="n"/>
      <c r="BR9" s="869" t="n"/>
      <c r="BS9" s="869" t="n"/>
      <c r="BT9" s="869" t="n"/>
      <c r="BU9" s="869" t="n"/>
      <c r="BV9" s="869" t="n"/>
      <c r="BW9" s="869" t="n"/>
      <c r="BX9" s="869" t="n"/>
      <c r="BY9" s="869" t="n"/>
      <c r="BZ9" s="869" t="n"/>
      <c r="CA9" s="869" t="n"/>
      <c r="CB9" s="869" t="n"/>
      <c r="CC9" s="869" t="n"/>
      <c r="CD9" s="869" t="n"/>
      <c r="CE9" s="869" t="n"/>
      <c r="CF9" s="869" t="n"/>
      <c r="CG9" s="869" t="n"/>
      <c r="CH9" s="869" t="n"/>
      <c r="CI9" s="869" t="n"/>
      <c r="CJ9" s="869" t="n"/>
      <c r="CK9" s="869" t="n"/>
      <c r="CL9" s="869" t="n"/>
      <c r="CM9" s="869" t="n"/>
      <c r="CN9" s="869" t="n"/>
      <c r="CO9" s="869" t="n"/>
      <c r="CP9" s="869" t="n"/>
      <c r="CQ9" s="869" t="n"/>
      <c r="CR9" s="869" t="n"/>
      <c r="CS9" s="869" t="n"/>
      <c r="CT9" s="869" t="n"/>
      <c r="CU9" s="869" t="n"/>
      <c r="CV9" s="869" t="n"/>
      <c r="CW9" s="869" t="n"/>
      <c r="CX9" s="869" t="n"/>
      <c r="CY9" s="869" t="n"/>
      <c r="CZ9" s="869" t="n"/>
      <c r="DA9" s="869" t="n"/>
      <c r="DB9" s="869" t="n"/>
      <c r="DC9" s="869" t="n"/>
      <c r="DD9" s="869" t="n"/>
      <c r="DE9" s="869" t="n"/>
      <c r="DF9" s="869" t="n"/>
      <c r="DG9" s="869" t="n"/>
      <c r="DH9" s="869" t="n"/>
      <c r="DI9" s="869" t="n"/>
      <c r="DJ9" s="869" t="n"/>
      <c r="DK9" s="869" t="n"/>
      <c r="DL9" s="869" t="n"/>
      <c r="DM9" s="869" t="n"/>
      <c r="DN9" s="869" t="n"/>
      <c r="DO9" s="869" t="n"/>
      <c r="DP9" s="869" t="n"/>
      <c r="DQ9" s="869" t="n"/>
      <c r="DR9" s="869" t="n"/>
      <c r="DS9" s="869" t="n"/>
      <c r="DT9" s="869" t="n"/>
      <c r="DU9" s="869" t="n"/>
      <c r="DV9" s="869" t="n"/>
      <c r="DW9" s="869" t="n"/>
      <c r="DX9" s="869" t="n"/>
      <c r="DY9" s="869" t="n"/>
      <c r="DZ9" s="869" t="n"/>
      <c r="EA9" s="869" t="n"/>
      <c r="EB9" s="869" t="n"/>
      <c r="EC9" s="869" t="n"/>
      <c r="ED9" s="869" t="n"/>
      <c r="EE9" s="869" t="n"/>
      <c r="EF9" s="869" t="n"/>
      <c r="EG9" s="869" t="n"/>
      <c r="EH9" s="869" t="n"/>
      <c r="EI9" s="869" t="n"/>
      <c r="EJ9" s="869" t="n"/>
      <c r="EK9" s="869" t="n"/>
      <c r="EL9" s="869" t="n"/>
      <c r="EM9" s="869" t="n"/>
      <c r="EN9" s="869" t="n"/>
      <c r="EO9" s="869" t="n"/>
      <c r="EP9" s="869" t="n"/>
      <c r="EQ9" s="869" t="n"/>
      <c r="ER9" s="869" t="n"/>
      <c r="ES9" s="869" t="n"/>
      <c r="ET9" s="869" t="n"/>
      <c r="EU9" s="869" t="n"/>
      <c r="EV9" s="869" t="n"/>
      <c r="EW9" s="869" t="n"/>
      <c r="EX9" s="869" t="n"/>
      <c r="EY9" s="869" t="n"/>
      <c r="EZ9" s="869" t="n"/>
      <c r="FA9" s="869" t="n"/>
      <c r="FB9" s="869" t="n"/>
      <c r="FC9" s="869" t="n"/>
      <c r="FD9" s="869" t="n"/>
      <c r="FE9" s="869" t="n"/>
      <c r="FF9" s="869" t="n"/>
      <c r="FG9" s="869" t="n"/>
      <c r="FH9" s="869" t="n"/>
      <c r="FI9" s="869" t="n"/>
      <c r="FJ9" s="869" t="n"/>
      <c r="FK9" s="869" t="n"/>
      <c r="FL9" s="869" t="n"/>
      <c r="FM9" s="869" t="n"/>
      <c r="FN9" s="869" t="n"/>
    </row>
    <row r="10" customFormat="1" s="872">
      <c r="A10" s="57" t="n"/>
      <c r="B10" s="56" t="n"/>
      <c r="C10" s="55" t="n">
        <v>0</v>
      </c>
      <c r="D10" s="145" t="inlineStr">
        <is>
          <t>United States of America</t>
        </is>
      </c>
      <c r="E10" s="55">
        <f>SUM(G10:HG10)</f>
        <v/>
      </c>
      <c r="F10" s="873" t="n"/>
      <c r="G10" s="874" t="n">
        <v>1</v>
      </c>
      <c r="H10" s="876" t="n">
        <v>-1</v>
      </c>
      <c r="I10" s="876" t="n"/>
      <c r="J10" s="876" t="n"/>
      <c r="K10" s="876" t="n"/>
      <c r="L10" s="876" t="n"/>
      <c r="M10" s="876" t="n"/>
      <c r="N10" s="876" t="n"/>
      <c r="O10" s="876" t="n"/>
      <c r="P10" s="876" t="n"/>
      <c r="Q10" s="876" t="n"/>
      <c r="R10" s="876" t="n"/>
      <c r="S10" s="876" t="n"/>
      <c r="T10" s="876" t="n"/>
      <c r="U10" s="876" t="n"/>
      <c r="V10" s="876" t="n"/>
      <c r="W10" s="876" t="n"/>
      <c r="X10" s="876" t="n"/>
      <c r="Y10" s="876" t="n"/>
      <c r="Z10" s="876" t="n"/>
      <c r="AA10" s="876" t="n"/>
      <c r="AB10" s="876" t="n"/>
      <c r="AC10" s="876" t="n"/>
      <c r="AD10" s="876" t="n"/>
      <c r="AE10" s="876" t="n"/>
      <c r="AF10" s="876" t="n"/>
      <c r="AG10" s="876" t="n"/>
      <c r="AH10" s="876" t="n"/>
      <c r="AI10" s="876" t="n"/>
      <c r="AJ10" s="878" t="n"/>
      <c r="AK10" s="878" t="n"/>
      <c r="AL10" s="878" t="n"/>
      <c r="AM10" s="878" t="n"/>
      <c r="AN10" s="878" t="n"/>
      <c r="AO10" s="878" t="n"/>
      <c r="AP10" s="878" t="n"/>
      <c r="AQ10" s="878" t="n"/>
      <c r="AR10" s="878" t="n"/>
      <c r="AS10" s="878" t="n"/>
      <c r="AT10" s="878" t="n"/>
      <c r="AU10" s="878" t="n"/>
      <c r="AV10" s="878" t="n"/>
      <c r="AW10" s="878" t="n"/>
      <c r="AX10" s="878" t="n"/>
      <c r="AY10" s="878" t="n"/>
      <c r="AZ10" s="878" t="n"/>
      <c r="BA10" s="878" t="n"/>
      <c r="BB10" s="878" t="n"/>
      <c r="BC10" s="878" t="n"/>
      <c r="BD10" s="878" t="n"/>
      <c r="BE10" s="878" t="n"/>
      <c r="BF10" s="878" t="n"/>
      <c r="BG10" s="878" t="n"/>
      <c r="BH10" s="878" t="n"/>
      <c r="BI10" s="878" t="n"/>
      <c r="BJ10" s="878" t="n"/>
      <c r="BK10" s="878" t="n"/>
      <c r="BL10" s="878" t="n"/>
      <c r="BM10" s="878" t="n"/>
      <c r="BN10" s="878" t="n"/>
      <c r="BO10" s="878" t="n"/>
      <c r="BP10" s="878" t="n"/>
      <c r="BQ10" s="878" t="n"/>
      <c r="BR10" s="878" t="n"/>
      <c r="BS10" s="878" t="n"/>
      <c r="BT10" s="878" t="n"/>
      <c r="BU10" s="878" t="n"/>
      <c r="BV10" s="878" t="n"/>
      <c r="BW10" s="878" t="n"/>
      <c r="BX10" s="878" t="n"/>
      <c r="BY10" s="878" t="n"/>
      <c r="BZ10" s="878" t="n"/>
      <c r="CA10" s="878" t="n"/>
      <c r="CB10" s="878" t="n"/>
      <c r="CC10" s="878" t="n"/>
      <c r="CD10" s="878" t="n"/>
      <c r="CE10" s="878" t="n"/>
      <c r="CF10" s="878" t="n"/>
      <c r="CG10" s="878" t="n"/>
      <c r="CH10" s="878" t="n"/>
      <c r="CI10" s="878" t="n"/>
      <c r="CJ10" s="878" t="n"/>
      <c r="CK10" s="878" t="n"/>
      <c r="CL10" s="878" t="n"/>
      <c r="CM10" s="878" t="n"/>
      <c r="CN10" s="878" t="n"/>
      <c r="CO10" s="878" t="n"/>
      <c r="CP10" s="878" t="n"/>
      <c r="CQ10" s="878" t="n"/>
      <c r="CR10" s="878" t="n"/>
      <c r="CS10" s="878" t="n"/>
      <c r="CT10" s="878" t="n"/>
      <c r="CU10" s="878" t="n"/>
      <c r="CV10" s="878" t="n"/>
      <c r="CW10" s="878" t="n"/>
      <c r="CX10" s="878" t="n"/>
      <c r="CY10" s="878" t="n"/>
      <c r="CZ10" s="878" t="n"/>
      <c r="DA10" s="878" t="n"/>
      <c r="DB10" s="878" t="n"/>
      <c r="DC10" s="878" t="n"/>
      <c r="DD10" s="878" t="n"/>
      <c r="DE10" s="878" t="n"/>
      <c r="DF10" s="878" t="n"/>
      <c r="DG10" s="878" t="n"/>
      <c r="DH10" s="878" t="n"/>
      <c r="DI10" s="878" t="n"/>
      <c r="DJ10" s="878" t="n"/>
      <c r="DK10" s="878" t="n"/>
      <c r="DL10" s="878" t="n"/>
      <c r="DM10" s="878" t="n"/>
      <c r="DN10" s="878" t="n"/>
      <c r="DO10" s="878" t="n"/>
      <c r="DP10" s="878" t="n"/>
      <c r="DQ10" s="878" t="n"/>
      <c r="DR10" s="878" t="n"/>
      <c r="DS10" s="878" t="n"/>
      <c r="DT10" s="878" t="n"/>
      <c r="DU10" s="878" t="n"/>
      <c r="DV10" s="878" t="n"/>
      <c r="DW10" s="878" t="n"/>
      <c r="DX10" s="878" t="n"/>
      <c r="DY10" s="878" t="n"/>
      <c r="DZ10" s="878" t="n"/>
      <c r="EA10" s="878" t="n"/>
      <c r="EB10" s="878" t="n"/>
      <c r="EC10" s="878" t="n"/>
      <c r="ED10" s="878" t="n"/>
      <c r="EE10" s="878" t="n"/>
      <c r="EF10" s="878" t="n"/>
      <c r="EG10" s="878" t="n"/>
      <c r="EH10" s="878" t="n"/>
      <c r="EI10" s="878" t="n"/>
      <c r="EJ10" s="878" t="n"/>
      <c r="EK10" s="878" t="n"/>
      <c r="EL10" s="878" t="n"/>
      <c r="EM10" s="878" t="n"/>
      <c r="EN10" s="878" t="n"/>
      <c r="EO10" s="878" t="n"/>
      <c r="EP10" s="878" t="n"/>
      <c r="EQ10" s="878" t="n"/>
      <c r="ER10" s="878" t="n"/>
      <c r="ES10" s="878" t="n"/>
      <c r="ET10" s="878" t="n"/>
      <c r="EU10" s="878" t="n"/>
      <c r="EV10" s="878" t="n"/>
      <c r="EW10" s="878" t="n"/>
      <c r="EX10" s="878" t="n"/>
      <c r="EY10" s="878" t="n"/>
      <c r="EZ10" s="878" t="n"/>
      <c r="FA10" s="878" t="n"/>
      <c r="FB10" s="878" t="n"/>
      <c r="FC10" s="878" t="n"/>
      <c r="FD10" s="878" t="n"/>
      <c r="FE10" s="878" t="n"/>
      <c r="FF10" s="878" t="n"/>
      <c r="FG10" s="878" t="n"/>
      <c r="FH10" s="878" t="n"/>
      <c r="FI10" s="878" t="n"/>
      <c r="FJ10" s="878" t="n"/>
      <c r="FK10" s="878" t="n"/>
      <c r="FL10" s="878" t="n"/>
      <c r="FM10" s="878" t="n"/>
      <c r="FN10" s="878" t="n"/>
      <c r="FO10" s="878" t="n"/>
      <c r="FP10" s="878" t="n"/>
    </row>
    <row r="11" customFormat="1" s="872">
      <c r="A11" s="39" t="n"/>
      <c r="B11" s="56" t="n"/>
      <c r="C11" s="100" t="n">
        <v>0</v>
      </c>
      <c r="D11" s="145" t="inlineStr">
        <is>
          <t>Elmer J. Brown</t>
        </is>
      </c>
      <c r="E11" s="100">
        <f>SUM(G11:HG11)</f>
        <v/>
      </c>
      <c r="F11" s="873" t="n"/>
      <c r="G11" s="874" t="n"/>
      <c r="H11" s="876" t="n">
        <v>1</v>
      </c>
      <c r="I11" s="876" t="n">
        <v>-1</v>
      </c>
      <c r="J11" s="876" t="n"/>
      <c r="K11" s="876" t="n"/>
      <c r="L11" s="876" t="n"/>
      <c r="M11" s="876" t="n"/>
      <c r="N11" s="876" t="n"/>
      <c r="O11" s="876" t="n"/>
      <c r="P11" s="876" t="n"/>
      <c r="Q11" s="876" t="n"/>
      <c r="R11" s="876" t="n"/>
      <c r="S11" s="876" t="n"/>
      <c r="T11" s="876" t="n"/>
      <c r="U11" s="876" t="n"/>
      <c r="V11" s="876" t="n"/>
      <c r="W11" s="876" t="n"/>
      <c r="X11" s="876" t="n"/>
      <c r="Y11" s="876" t="n"/>
      <c r="Z11" s="876" t="n"/>
      <c r="AA11" s="876" t="n"/>
      <c r="AB11" s="876" t="n"/>
      <c r="AC11" s="876" t="n"/>
      <c r="AD11" s="876" t="n"/>
      <c r="AE11" s="876" t="n"/>
      <c r="AF11" s="876" t="n"/>
      <c r="AG11" s="876" t="n"/>
      <c r="AH11" s="876" t="n"/>
      <c r="AI11" s="876" t="n"/>
      <c r="AJ11" s="878" t="n"/>
      <c r="AK11" s="878" t="n"/>
      <c r="AL11" s="878" t="n"/>
      <c r="AM11" s="878" t="n"/>
      <c r="AN11" s="878" t="n"/>
      <c r="AO11" s="878" t="n"/>
      <c r="AP11" s="878" t="n"/>
      <c r="AQ11" s="878" t="n"/>
      <c r="AR11" s="878" t="n"/>
      <c r="AS11" s="878" t="n"/>
      <c r="AT11" s="878" t="n"/>
      <c r="AU11" s="878" t="n"/>
      <c r="AV11" s="878" t="n"/>
      <c r="AW11" s="878" t="n"/>
      <c r="AX11" s="878" t="n"/>
      <c r="AY11" s="878" t="n"/>
      <c r="AZ11" s="878" t="n"/>
      <c r="BA11" s="878" t="n"/>
      <c r="BB11" s="878" t="n"/>
      <c r="BC11" s="878" t="n"/>
      <c r="BD11" s="878" t="n"/>
      <c r="BE11" s="878" t="n"/>
      <c r="BF11" s="878" t="n"/>
      <c r="BG11" s="878" t="n"/>
      <c r="BH11" s="878" t="n"/>
      <c r="BI11" s="878" t="n"/>
      <c r="BJ11" s="878" t="n"/>
      <c r="BK11" s="878" t="n"/>
      <c r="BL11" s="878" t="n"/>
      <c r="BM11" s="878" t="n"/>
      <c r="BN11" s="878" t="n"/>
      <c r="BO11" s="878" t="n"/>
      <c r="BP11" s="878" t="n"/>
      <c r="BQ11" s="878" t="n"/>
      <c r="BR11" s="878" t="n"/>
      <c r="BS11" s="878" t="n"/>
      <c r="BT11" s="878" t="n"/>
      <c r="BU11" s="878" t="n"/>
      <c r="BV11" s="878" t="n"/>
      <c r="BW11" s="878" t="n"/>
      <c r="BX11" s="878" t="n"/>
      <c r="BY11" s="878" t="n"/>
      <c r="BZ11" s="878" t="n"/>
      <c r="CA11" s="878" t="n"/>
      <c r="CB11" s="878" t="n"/>
      <c r="CC11" s="878" t="n"/>
      <c r="CD11" s="878" t="n"/>
      <c r="CE11" s="878" t="n"/>
      <c r="CF11" s="878" t="n"/>
      <c r="CG11" s="878" t="n"/>
      <c r="CH11" s="878" t="n"/>
      <c r="CI11" s="878" t="n"/>
      <c r="CJ11" s="878" t="n"/>
      <c r="CK11" s="878" t="n"/>
      <c r="CL11" s="878" t="n"/>
      <c r="CM11" s="878" t="n"/>
      <c r="CN11" s="878" t="n"/>
      <c r="CO11" s="878" t="n"/>
      <c r="CP11" s="878" t="n"/>
      <c r="CQ11" s="878" t="n"/>
      <c r="CR11" s="878" t="n"/>
      <c r="CS11" s="878" t="n"/>
      <c r="CT11" s="878" t="n"/>
      <c r="CU11" s="878" t="n"/>
      <c r="CV11" s="878" t="n"/>
      <c r="CW11" s="878" t="n"/>
      <c r="CX11" s="878" t="n"/>
      <c r="CY11" s="878" t="n"/>
      <c r="CZ11" s="878" t="n"/>
      <c r="DA11" s="878" t="n"/>
      <c r="DB11" s="878" t="n"/>
      <c r="DC11" s="878" t="n"/>
      <c r="DD11" s="878" t="n"/>
      <c r="DE11" s="878" t="n"/>
      <c r="DF11" s="878" t="n"/>
      <c r="DG11" s="878" t="n"/>
      <c r="DH11" s="878" t="n"/>
      <c r="DI11" s="878" t="n"/>
      <c r="DJ11" s="878" t="n"/>
      <c r="DK11" s="878" t="n"/>
      <c r="DL11" s="878" t="n"/>
      <c r="DM11" s="878" t="n"/>
      <c r="DN11" s="878" t="n"/>
      <c r="DO11" s="878" t="n"/>
      <c r="DP11" s="878" t="n"/>
      <c r="DQ11" s="878" t="n"/>
      <c r="DR11" s="878" t="n"/>
      <c r="DS11" s="878" t="n"/>
      <c r="DT11" s="878" t="n"/>
      <c r="DU11" s="878" t="n"/>
      <c r="DV11" s="878" t="n"/>
      <c r="DW11" s="878" t="n"/>
      <c r="DX11" s="878" t="n"/>
      <c r="DY11" s="878" t="n"/>
      <c r="DZ11" s="878" t="n"/>
      <c r="EA11" s="878" t="n"/>
      <c r="EB11" s="878" t="n"/>
      <c r="EC11" s="878" t="n"/>
      <c r="ED11" s="878" t="n"/>
      <c r="EE11" s="878" t="n"/>
      <c r="EF11" s="878" t="n"/>
      <c r="EG11" s="878" t="n"/>
      <c r="EH11" s="878" t="n"/>
      <c r="EI11" s="878" t="n"/>
      <c r="EJ11" s="878" t="n"/>
      <c r="EK11" s="878" t="n"/>
      <c r="EL11" s="878" t="n"/>
      <c r="EM11" s="878" t="n"/>
      <c r="EN11" s="878" t="n"/>
      <c r="EO11" s="878" t="n"/>
      <c r="EP11" s="878" t="n"/>
      <c r="EQ11" s="878" t="n"/>
      <c r="ER11" s="878" t="n"/>
      <c r="ES11" s="878" t="n"/>
      <c r="ET11" s="878" t="n"/>
      <c r="EU11" s="878" t="n"/>
      <c r="EV11" s="878" t="n"/>
      <c r="EW11" s="878" t="n"/>
      <c r="EX11" s="878" t="n"/>
      <c r="EY11" s="878" t="n"/>
      <c r="EZ11" s="878" t="n"/>
      <c r="FA11" s="878" t="n"/>
      <c r="FB11" s="878" t="n"/>
      <c r="FC11" s="878" t="n"/>
      <c r="FD11" s="878" t="n"/>
      <c r="FE11" s="878" t="n"/>
      <c r="FF11" s="878" t="n"/>
      <c r="FG11" s="878" t="n"/>
      <c r="FH11" s="878" t="n"/>
      <c r="FI11" s="878" t="n"/>
      <c r="FJ11" s="878" t="n"/>
      <c r="FK11" s="878" t="n"/>
      <c r="FL11" s="878" t="n"/>
      <c r="FM11" s="878" t="n"/>
      <c r="FN11" s="878" t="n"/>
      <c r="FO11" s="878" t="n"/>
      <c r="FP11" s="878" t="n"/>
    </row>
    <row r="12" customFormat="1" s="872">
      <c r="A12" s="39" t="n"/>
      <c r="B12" s="56" t="n"/>
      <c r="C12" s="100" t="n">
        <v>0</v>
      </c>
      <c r="D12" s="145" t="inlineStr">
        <is>
          <t>Jacob Fell</t>
        </is>
      </c>
      <c r="E12" s="100">
        <f>SUM(G12:HG12)</f>
        <v/>
      </c>
      <c r="F12" s="873" t="n"/>
      <c r="G12" s="874" t="n"/>
      <c r="H12" s="876" t="n"/>
      <c r="I12" s="876" t="n">
        <v>1</v>
      </c>
      <c r="J12" s="876" t="n">
        <v>-1</v>
      </c>
      <c r="K12" s="876" t="n"/>
      <c r="L12" s="876" t="n"/>
      <c r="M12" s="876" t="n"/>
      <c r="N12" s="876" t="n"/>
      <c r="O12" s="876" t="n"/>
      <c r="P12" s="876" t="n"/>
      <c r="Q12" s="876" t="n"/>
      <c r="R12" s="876" t="n"/>
      <c r="S12" s="876" t="n"/>
      <c r="T12" s="876" t="n"/>
      <c r="U12" s="876" t="n"/>
      <c r="V12" s="876" t="n"/>
      <c r="W12" s="876" t="n"/>
      <c r="X12" s="876" t="n"/>
      <c r="Y12" s="876" t="n"/>
      <c r="Z12" s="876" t="n"/>
      <c r="AA12" s="876" t="n"/>
      <c r="AB12" s="876" t="n"/>
      <c r="AC12" s="876" t="n"/>
      <c r="AD12" s="876" t="n"/>
      <c r="AE12" s="876" t="n"/>
      <c r="AF12" s="876" t="n"/>
      <c r="AG12" s="876" t="n"/>
      <c r="AH12" s="876" t="n"/>
      <c r="AI12" s="876" t="n"/>
      <c r="AJ12" s="878" t="n"/>
      <c r="AK12" s="878" t="n"/>
      <c r="AL12" s="878" t="n"/>
      <c r="AM12" s="878" t="n"/>
      <c r="AN12" s="878" t="n"/>
      <c r="AO12" s="878" t="n"/>
      <c r="AP12" s="878" t="n"/>
      <c r="AQ12" s="878" t="n"/>
      <c r="AR12" s="878" t="n"/>
      <c r="AS12" s="878" t="n"/>
      <c r="AT12" s="878" t="n"/>
      <c r="AU12" s="878" t="n"/>
      <c r="AV12" s="878" t="n"/>
      <c r="AW12" s="878" t="n"/>
      <c r="AX12" s="878" t="n"/>
      <c r="AY12" s="878" t="n"/>
      <c r="AZ12" s="878" t="n"/>
      <c r="BA12" s="878" t="n"/>
      <c r="BB12" s="878" t="n"/>
      <c r="BC12" s="878" t="n"/>
      <c r="BD12" s="878" t="n"/>
      <c r="BE12" s="878" t="n"/>
      <c r="BF12" s="878" t="n"/>
      <c r="BG12" s="878" t="n"/>
      <c r="BH12" s="878" t="n"/>
      <c r="BI12" s="878" t="n"/>
      <c r="BJ12" s="878" t="n"/>
      <c r="BK12" s="878" t="n"/>
      <c r="BL12" s="878" t="n"/>
      <c r="BM12" s="878" t="n"/>
      <c r="BN12" s="878" t="n"/>
      <c r="BO12" s="878" t="n"/>
      <c r="BP12" s="878" t="n"/>
      <c r="BQ12" s="878" t="n"/>
      <c r="BR12" s="878" t="n"/>
      <c r="BS12" s="878" t="n"/>
      <c r="BT12" s="878" t="n"/>
      <c r="BU12" s="878" t="n"/>
      <c r="BV12" s="878" t="n"/>
      <c r="BW12" s="878" t="n"/>
      <c r="BX12" s="878" t="n"/>
      <c r="BY12" s="878" t="n"/>
      <c r="BZ12" s="878" t="n"/>
      <c r="CA12" s="878" t="n"/>
      <c r="CB12" s="878" t="n"/>
      <c r="CC12" s="878" t="n"/>
      <c r="CD12" s="878" t="n"/>
      <c r="CE12" s="878" t="n"/>
      <c r="CF12" s="878" t="n"/>
      <c r="CG12" s="878" t="n"/>
      <c r="CH12" s="878" t="n"/>
      <c r="CI12" s="878" t="n"/>
      <c r="CJ12" s="878" t="n"/>
      <c r="CK12" s="878" t="n"/>
      <c r="CL12" s="878" t="n"/>
      <c r="CM12" s="878" t="n"/>
      <c r="CN12" s="878" t="n"/>
      <c r="CO12" s="878" t="n"/>
      <c r="CP12" s="878" t="n"/>
      <c r="CQ12" s="878" t="n"/>
      <c r="CR12" s="878" t="n"/>
      <c r="CS12" s="878" t="n"/>
      <c r="CT12" s="878" t="n"/>
      <c r="CU12" s="878" t="n"/>
      <c r="CV12" s="878" t="n"/>
      <c r="CW12" s="878" t="n"/>
      <c r="CX12" s="878" t="n"/>
      <c r="CY12" s="878" t="n"/>
      <c r="CZ12" s="878" t="n"/>
      <c r="DA12" s="878" t="n"/>
      <c r="DB12" s="878" t="n"/>
      <c r="DC12" s="878" t="n"/>
      <c r="DD12" s="878" t="n"/>
      <c r="DE12" s="878" t="n"/>
      <c r="DF12" s="878" t="n"/>
      <c r="DG12" s="878" t="n"/>
      <c r="DH12" s="878" t="n"/>
      <c r="DI12" s="878" t="n"/>
      <c r="DJ12" s="878" t="n"/>
      <c r="DK12" s="878" t="n"/>
      <c r="DL12" s="878" t="n"/>
      <c r="DM12" s="878" t="n"/>
      <c r="DN12" s="878" t="n"/>
      <c r="DO12" s="878" t="n"/>
      <c r="DP12" s="878" t="n"/>
      <c r="DQ12" s="878" t="n"/>
      <c r="DR12" s="878" t="n"/>
      <c r="DS12" s="878" t="n"/>
      <c r="DT12" s="878" t="n"/>
      <c r="DU12" s="878" t="n"/>
      <c r="DV12" s="878" t="n"/>
      <c r="DW12" s="878" t="n"/>
      <c r="DX12" s="878" t="n"/>
      <c r="DY12" s="878" t="n"/>
      <c r="DZ12" s="878" t="n"/>
      <c r="EA12" s="878" t="n"/>
      <c r="EB12" s="878" t="n"/>
      <c r="EC12" s="878" t="n"/>
      <c r="ED12" s="878" t="n"/>
      <c r="EE12" s="878" t="n"/>
      <c r="EF12" s="878" t="n"/>
      <c r="EG12" s="878" t="n"/>
      <c r="EH12" s="878" t="n"/>
      <c r="EI12" s="878" t="n"/>
      <c r="EJ12" s="878" t="n"/>
      <c r="EK12" s="878" t="n"/>
      <c r="EL12" s="878" t="n"/>
      <c r="EM12" s="878" t="n"/>
      <c r="EN12" s="878" t="n"/>
      <c r="EO12" s="878" t="n"/>
      <c r="EP12" s="878" t="n"/>
      <c r="EQ12" s="878" t="n"/>
      <c r="ER12" s="878" t="n"/>
      <c r="ES12" s="878" t="n"/>
      <c r="ET12" s="878" t="n"/>
      <c r="EU12" s="878" t="n"/>
      <c r="EV12" s="878" t="n"/>
      <c r="EW12" s="878" t="n"/>
      <c r="EX12" s="878" t="n"/>
      <c r="EY12" s="878" t="n"/>
      <c r="EZ12" s="878" t="n"/>
      <c r="FA12" s="878" t="n"/>
      <c r="FB12" s="878" t="n"/>
      <c r="FC12" s="878" t="n"/>
      <c r="FD12" s="878" t="n"/>
      <c r="FE12" s="878" t="n"/>
      <c r="FF12" s="878" t="n"/>
      <c r="FG12" s="878" t="n"/>
      <c r="FH12" s="878" t="n"/>
      <c r="FI12" s="878" t="n"/>
      <c r="FJ12" s="878" t="n"/>
      <c r="FK12" s="878" t="n"/>
      <c r="FL12" s="878" t="n"/>
      <c r="FM12" s="878" t="n"/>
      <c r="FN12" s="878" t="n"/>
      <c r="FO12" s="878" t="n"/>
      <c r="FP12" s="878" t="n"/>
    </row>
    <row r="13" customFormat="1" s="872">
      <c r="B13" s="879" t="n"/>
      <c r="C13" s="55" t="n">
        <v>0</v>
      </c>
      <c r="D13" s="145" t="inlineStr">
        <is>
          <t>Bessie Fell</t>
        </is>
      </c>
      <c r="E13" s="55">
        <f>SUM(G13:HG13)</f>
        <v/>
      </c>
      <c r="F13" s="873" t="n"/>
      <c r="G13" s="874" t="n"/>
      <c r="H13" s="876" t="n"/>
      <c r="I13" s="876" t="n"/>
      <c r="J13" s="876" t="n">
        <v>1</v>
      </c>
      <c r="K13" s="876" t="n">
        <v>-1</v>
      </c>
      <c r="L13" s="876" t="n"/>
      <c r="M13" s="876" t="n"/>
      <c r="N13" s="876" t="n"/>
      <c r="O13" s="876" t="n"/>
      <c r="P13" s="876" t="n"/>
      <c r="Q13" s="876" t="n"/>
      <c r="R13" s="876" t="n"/>
      <c r="S13" s="876" t="n"/>
      <c r="T13" s="876" t="n"/>
      <c r="U13" s="876" t="n"/>
      <c r="V13" s="876" t="n"/>
      <c r="W13" s="876" t="n"/>
      <c r="X13" s="876" t="n"/>
      <c r="Y13" s="876" t="n"/>
      <c r="Z13" s="876" t="n"/>
      <c r="AA13" s="876" t="n"/>
      <c r="AB13" s="876" t="n"/>
      <c r="AC13" s="876" t="n"/>
      <c r="AD13" s="876" t="n"/>
      <c r="AE13" s="876" t="n"/>
      <c r="AF13" s="876" t="n"/>
      <c r="AG13" s="876" t="n"/>
      <c r="AH13" s="876" t="n"/>
      <c r="AI13" s="876" t="n"/>
      <c r="AJ13" s="878" t="n"/>
      <c r="AK13" s="878" t="n"/>
      <c r="AL13" s="878" t="n"/>
      <c r="AM13" s="878" t="n"/>
      <c r="AN13" s="878" t="n"/>
      <c r="AO13" s="878" t="n"/>
      <c r="AP13" s="878" t="n"/>
      <c r="AQ13" s="878" t="n"/>
      <c r="AR13" s="878" t="n"/>
      <c r="AS13" s="878" t="n"/>
      <c r="AT13" s="878" t="n"/>
      <c r="AU13" s="878" t="n"/>
      <c r="AV13" s="878" t="n"/>
      <c r="AW13" s="878" t="n"/>
      <c r="AX13" s="878" t="n"/>
      <c r="AY13" s="878" t="n"/>
      <c r="AZ13" s="878" t="n"/>
      <c r="BA13" s="878" t="n"/>
      <c r="BB13" s="878" t="n"/>
      <c r="BC13" s="878" t="n"/>
      <c r="BD13" s="878" t="n"/>
      <c r="BE13" s="878" t="n"/>
      <c r="BF13" s="878" t="n"/>
      <c r="BG13" s="878" t="n"/>
      <c r="BH13" s="878" t="n"/>
      <c r="BI13" s="878" t="n"/>
      <c r="BJ13" s="878" t="n"/>
      <c r="BK13" s="878" t="n"/>
      <c r="BL13" s="878" t="n"/>
      <c r="BM13" s="878" t="n"/>
      <c r="BN13" s="878" t="n"/>
      <c r="BO13" s="878" t="n"/>
      <c r="BP13" s="878" t="n"/>
      <c r="BQ13" s="878" t="n"/>
      <c r="BR13" s="878" t="n"/>
      <c r="BS13" s="878" t="n"/>
      <c r="BT13" s="878" t="n"/>
      <c r="BU13" s="878" t="n"/>
      <c r="BV13" s="878" t="n"/>
      <c r="BW13" s="878" t="n"/>
      <c r="BX13" s="878" t="n"/>
      <c r="BY13" s="878" t="n"/>
      <c r="BZ13" s="878" t="n"/>
      <c r="CA13" s="878" t="n"/>
      <c r="CB13" s="878" t="n"/>
      <c r="CC13" s="878" t="n"/>
      <c r="CD13" s="878" t="n"/>
      <c r="CE13" s="878" t="n"/>
      <c r="CF13" s="878" t="n"/>
      <c r="CG13" s="878" t="n"/>
      <c r="CH13" s="878" t="n"/>
      <c r="CI13" s="878" t="n"/>
      <c r="CJ13" s="878" t="n"/>
      <c r="CK13" s="878" t="n"/>
      <c r="CL13" s="878" t="n"/>
      <c r="CM13" s="878" t="n"/>
      <c r="CN13" s="878" t="n"/>
      <c r="CO13" s="878" t="n"/>
      <c r="CP13" s="878" t="n"/>
      <c r="CQ13" s="878" t="n"/>
      <c r="CR13" s="878" t="n"/>
      <c r="CS13" s="878" t="n"/>
      <c r="CT13" s="878" t="n"/>
      <c r="CU13" s="878" t="n"/>
      <c r="CV13" s="878" t="n"/>
      <c r="CW13" s="878" t="n"/>
      <c r="CX13" s="878" t="n"/>
      <c r="CY13" s="878" t="n"/>
      <c r="CZ13" s="878" t="n"/>
      <c r="DA13" s="878" t="n"/>
      <c r="DB13" s="878" t="n"/>
      <c r="DC13" s="878" t="n"/>
      <c r="DD13" s="878" t="n"/>
      <c r="DE13" s="878" t="n"/>
      <c r="DF13" s="878" t="n"/>
      <c r="DG13" s="878" t="n"/>
      <c r="DH13" s="878" t="n"/>
      <c r="DI13" s="878" t="n"/>
      <c r="DJ13" s="878" t="n"/>
      <c r="DK13" s="878" t="n"/>
      <c r="DL13" s="878" t="n"/>
      <c r="DM13" s="878" t="n"/>
      <c r="DN13" s="878" t="n"/>
      <c r="DO13" s="878" t="n"/>
      <c r="DP13" s="878" t="n"/>
      <c r="DQ13" s="878" t="n"/>
      <c r="DR13" s="878" t="n"/>
      <c r="DS13" s="878" t="n"/>
      <c r="DT13" s="878" t="n"/>
      <c r="DU13" s="878" t="n"/>
      <c r="DV13" s="878" t="n"/>
      <c r="DW13" s="878" t="n"/>
      <c r="DX13" s="878" t="n"/>
      <c r="DY13" s="878" t="n"/>
      <c r="DZ13" s="878" t="n"/>
      <c r="EA13" s="878" t="n"/>
      <c r="EB13" s="878" t="n"/>
      <c r="EC13" s="878" t="n"/>
      <c r="ED13" s="878" t="n"/>
      <c r="EE13" s="878" t="n"/>
      <c r="EF13" s="878" t="n"/>
      <c r="EG13" s="878" t="n"/>
      <c r="EH13" s="878" t="n"/>
      <c r="EI13" s="878" t="n"/>
      <c r="EJ13" s="878" t="n"/>
      <c r="EK13" s="878" t="n"/>
      <c r="EL13" s="878" t="n"/>
      <c r="EM13" s="878" t="n"/>
      <c r="EN13" s="878" t="n"/>
      <c r="EO13" s="878" t="n"/>
      <c r="EP13" s="878" t="n"/>
      <c r="EQ13" s="878" t="n"/>
      <c r="ER13" s="878" t="n"/>
      <c r="ES13" s="878" t="n"/>
      <c r="ET13" s="878" t="n"/>
      <c r="EU13" s="878" t="n"/>
      <c r="EV13" s="878" t="n"/>
      <c r="EW13" s="878" t="n"/>
      <c r="EX13" s="878" t="n"/>
      <c r="EY13" s="878" t="n"/>
      <c r="EZ13" s="878" t="n"/>
      <c r="FA13" s="878" t="n"/>
      <c r="FB13" s="878" t="n"/>
      <c r="FC13" s="878" t="n"/>
      <c r="FD13" s="878" t="n"/>
      <c r="FE13" s="878" t="n"/>
      <c r="FF13" s="878" t="n"/>
      <c r="FG13" s="878" t="n"/>
      <c r="FH13" s="878" t="n"/>
      <c r="FI13" s="878" t="n"/>
      <c r="FJ13" s="878" t="n"/>
      <c r="FK13" s="878" t="n"/>
      <c r="FL13" s="878" t="n"/>
      <c r="FM13" s="878" t="n"/>
      <c r="FN13" s="878" t="n"/>
      <c r="FO13" s="878" t="n"/>
      <c r="FP13" s="878" t="n"/>
    </row>
    <row r="14" customFormat="1" s="872">
      <c r="A14" s="93" t="n"/>
      <c r="B14" s="93" t="n"/>
      <c r="C14" s="55" t="n">
        <v>0</v>
      </c>
      <c r="D14" s="145" t="inlineStr">
        <is>
          <t>Esther Fell</t>
        </is>
      </c>
      <c r="E14" s="55">
        <f>SUM(G14:HG14)</f>
        <v/>
      </c>
      <c r="F14" s="873" t="n"/>
      <c r="G14" s="874" t="n"/>
      <c r="H14" s="876" t="n"/>
      <c r="I14" s="876" t="n"/>
      <c r="J14" s="876" t="n"/>
      <c r="K14" s="876" t="n">
        <v>1</v>
      </c>
      <c r="L14" s="877">
        <f>-1/3</f>
        <v/>
      </c>
      <c r="M14" s="877">
        <f>-1/3</f>
        <v/>
      </c>
      <c r="N14" s="877">
        <f>-1/6</f>
        <v/>
      </c>
      <c r="O14" s="877">
        <f>-1/6</f>
        <v/>
      </c>
      <c r="P14" s="876" t="n"/>
      <c r="Q14" s="876" t="n"/>
      <c r="R14" s="876" t="n"/>
      <c r="S14" s="876" t="n"/>
      <c r="T14" s="876" t="n"/>
      <c r="U14" s="876" t="n"/>
      <c r="V14" s="876" t="n"/>
      <c r="W14" s="876" t="n"/>
      <c r="X14" s="876" t="n"/>
      <c r="Y14" s="876" t="n"/>
      <c r="Z14" s="876" t="n"/>
      <c r="AA14" s="876" t="n"/>
      <c r="AB14" s="876" t="n"/>
      <c r="AC14" s="876" t="n"/>
      <c r="AD14" s="876" t="n"/>
      <c r="AE14" s="876" t="n"/>
      <c r="AF14" s="876" t="n"/>
      <c r="AG14" s="876" t="n"/>
      <c r="AH14" s="876" t="n"/>
      <c r="AI14" s="876" t="n"/>
      <c r="AJ14" s="878" t="n"/>
      <c r="AK14" s="878" t="n"/>
      <c r="AL14" s="878" t="n"/>
      <c r="AM14" s="878" t="n"/>
      <c r="AN14" s="878" t="n"/>
      <c r="AO14" s="878" t="n"/>
      <c r="AP14" s="878" t="n"/>
      <c r="AQ14" s="878" t="n"/>
      <c r="AR14" s="878" t="n"/>
      <c r="AS14" s="878" t="n"/>
      <c r="AT14" s="878" t="n"/>
      <c r="AU14" s="878" t="n"/>
      <c r="AV14" s="878" t="n"/>
      <c r="AW14" s="878" t="n"/>
      <c r="AX14" s="878" t="n"/>
      <c r="AY14" s="878" t="n"/>
      <c r="AZ14" s="878" t="n"/>
      <c r="BA14" s="878" t="n"/>
      <c r="BB14" s="878" t="n"/>
      <c r="BC14" s="878" t="n"/>
      <c r="BD14" s="878" t="n"/>
      <c r="BE14" s="878" t="n"/>
      <c r="BF14" s="878" t="n"/>
      <c r="BG14" s="878" t="n"/>
      <c r="BH14" s="878" t="n"/>
      <c r="BI14" s="878" t="n"/>
      <c r="BJ14" s="878" t="n"/>
      <c r="BK14" s="878" t="n"/>
      <c r="BL14" s="878" t="n"/>
      <c r="BM14" s="878" t="n"/>
      <c r="BN14" s="878" t="n"/>
      <c r="BO14" s="878" t="n"/>
      <c r="BP14" s="878" t="n"/>
      <c r="BQ14" s="878" t="n"/>
      <c r="BR14" s="878" t="n"/>
      <c r="BS14" s="878" t="n"/>
      <c r="BT14" s="878" t="n"/>
      <c r="BU14" s="878" t="n"/>
      <c r="BV14" s="878" t="n"/>
      <c r="BW14" s="878" t="n"/>
      <c r="BX14" s="878" t="n"/>
      <c r="BY14" s="878" t="n"/>
      <c r="BZ14" s="878" t="n"/>
      <c r="CA14" s="878" t="n"/>
      <c r="CB14" s="878" t="n"/>
      <c r="CC14" s="878" t="n"/>
      <c r="CD14" s="878" t="n"/>
      <c r="CE14" s="878" t="n"/>
      <c r="CF14" s="878" t="n"/>
      <c r="CG14" s="878" t="n"/>
      <c r="CH14" s="878" t="n"/>
      <c r="CI14" s="878" t="n"/>
      <c r="CJ14" s="878" t="n"/>
      <c r="CK14" s="878" t="n"/>
      <c r="CL14" s="878" t="n"/>
      <c r="CM14" s="878" t="n"/>
      <c r="CN14" s="878" t="n"/>
      <c r="CO14" s="878" t="n"/>
      <c r="CP14" s="878" t="n"/>
      <c r="CQ14" s="878" t="n"/>
      <c r="CR14" s="878" t="n"/>
      <c r="CS14" s="878" t="n"/>
      <c r="CT14" s="878" t="n"/>
      <c r="CU14" s="878" t="n"/>
      <c r="CV14" s="878" t="n"/>
      <c r="CW14" s="878" t="n"/>
      <c r="CX14" s="878" t="n"/>
      <c r="CY14" s="878" t="n"/>
      <c r="CZ14" s="878" t="n"/>
      <c r="DA14" s="878" t="n"/>
      <c r="DB14" s="878" t="n"/>
      <c r="DC14" s="878" t="n"/>
      <c r="DD14" s="878" t="n"/>
      <c r="DE14" s="878" t="n"/>
      <c r="DF14" s="878" t="n"/>
      <c r="DG14" s="878" t="n"/>
      <c r="DH14" s="878" t="n"/>
      <c r="DI14" s="878" t="n"/>
      <c r="DJ14" s="878" t="n"/>
      <c r="DK14" s="878" t="n"/>
      <c r="DL14" s="878" t="n"/>
      <c r="DM14" s="878" t="n"/>
      <c r="DN14" s="878" t="n"/>
      <c r="DO14" s="878" t="n"/>
      <c r="DP14" s="878" t="n"/>
      <c r="DQ14" s="878" t="n"/>
      <c r="DR14" s="878" t="n"/>
      <c r="DS14" s="878" t="n"/>
      <c r="DT14" s="878" t="n"/>
      <c r="DU14" s="878" t="n"/>
      <c r="DV14" s="878" t="n"/>
      <c r="DW14" s="878" t="n"/>
      <c r="DX14" s="878" t="n"/>
      <c r="DY14" s="878" t="n"/>
      <c r="DZ14" s="878" t="n"/>
      <c r="EA14" s="878" t="n"/>
      <c r="EB14" s="878" t="n"/>
      <c r="EC14" s="878" t="n"/>
      <c r="ED14" s="878" t="n"/>
      <c r="EE14" s="878" t="n"/>
      <c r="EF14" s="878" t="n"/>
      <c r="EG14" s="878" t="n"/>
      <c r="EH14" s="878" t="n"/>
      <c r="EI14" s="878" t="n"/>
      <c r="EJ14" s="878" t="n"/>
      <c r="EK14" s="878" t="n"/>
      <c r="EL14" s="878" t="n"/>
      <c r="EM14" s="878" t="n"/>
      <c r="EN14" s="878" t="n"/>
      <c r="EO14" s="878" t="n"/>
      <c r="EP14" s="878" t="n"/>
      <c r="EQ14" s="878" t="n"/>
      <c r="ER14" s="878" t="n"/>
      <c r="ES14" s="878" t="n"/>
      <c r="ET14" s="878" t="n"/>
      <c r="EU14" s="878" t="n"/>
      <c r="EV14" s="878" t="n"/>
      <c r="EW14" s="878" t="n"/>
      <c r="EX14" s="878" t="n"/>
      <c r="EY14" s="878" t="n"/>
      <c r="EZ14" s="878" t="n"/>
      <c r="FA14" s="878" t="n"/>
      <c r="FB14" s="878" t="n"/>
      <c r="FC14" s="878" t="n"/>
      <c r="FD14" s="878" t="n"/>
      <c r="FE14" s="878" t="n"/>
      <c r="FF14" s="878" t="n"/>
      <c r="FG14" s="878" t="n"/>
      <c r="FH14" s="878" t="n"/>
      <c r="FI14" s="878" t="n"/>
      <c r="FJ14" s="878" t="n"/>
      <c r="FK14" s="878" t="n"/>
      <c r="FL14" s="878" t="n"/>
      <c r="FM14" s="878" t="n"/>
      <c r="FN14" s="878" t="n"/>
      <c r="FO14" s="878" t="n"/>
      <c r="FP14" s="878" t="n"/>
    </row>
    <row r="15" customFormat="1" s="872">
      <c r="A15" s="57" t="n"/>
      <c r="B15" s="56" t="n"/>
      <c r="C15" s="55" t="n">
        <v>0</v>
      </c>
      <c r="D15" s="145" t="inlineStr">
        <is>
          <t>Bess Fell Wolfe</t>
        </is>
      </c>
      <c r="E15" s="55">
        <f>SUM(G15:HG15)</f>
        <v/>
      </c>
      <c r="F15" s="873" t="n"/>
      <c r="G15" s="874" t="n"/>
      <c r="H15" s="876" t="n"/>
      <c r="I15" s="876" t="n"/>
      <c r="J15" s="876" t="n"/>
      <c r="K15" s="876" t="n"/>
      <c r="L15" s="877">
        <f>1/3</f>
        <v/>
      </c>
      <c r="M15" s="877" t="inlineStr">
        <is>
          <t> </t>
        </is>
      </c>
      <c r="N15" s="876" t="n"/>
      <c r="O15" s="877">
        <f>1/6</f>
        <v/>
      </c>
      <c r="P15" s="876" t="n">
        <v>-0.5</v>
      </c>
      <c r="Q15" s="876" t="n"/>
      <c r="R15" s="876" t="n"/>
      <c r="S15" s="876" t="n"/>
      <c r="T15" s="876" t="n"/>
      <c r="U15" s="876" t="n"/>
      <c r="V15" s="876" t="n"/>
      <c r="W15" s="876" t="n"/>
      <c r="X15" s="876" t="n"/>
      <c r="Y15" s="876" t="n"/>
      <c r="Z15" s="876" t="n"/>
      <c r="AA15" s="876" t="n"/>
      <c r="AB15" s="876" t="n"/>
      <c r="AC15" s="876" t="n"/>
      <c r="AD15" s="876" t="n"/>
      <c r="AE15" s="876" t="n"/>
      <c r="AF15" s="876" t="n"/>
      <c r="AG15" s="876" t="n"/>
      <c r="AH15" s="876" t="n"/>
      <c r="AI15" s="876" t="n"/>
      <c r="AJ15" s="878" t="n"/>
      <c r="AK15" s="878" t="n"/>
      <c r="AL15" s="878" t="n"/>
      <c r="AM15" s="878" t="n"/>
      <c r="AN15" s="878" t="n"/>
      <c r="AO15" s="878" t="n"/>
      <c r="AP15" s="878" t="n"/>
      <c r="AQ15" s="878" t="n"/>
      <c r="AR15" s="878" t="n"/>
      <c r="AS15" s="878" t="n"/>
      <c r="AT15" s="878" t="n"/>
      <c r="AU15" s="878" t="n"/>
      <c r="AV15" s="878" t="n"/>
      <c r="AW15" s="878" t="n"/>
      <c r="AX15" s="878" t="n"/>
      <c r="AY15" s="878" t="n"/>
      <c r="AZ15" s="878" t="n"/>
      <c r="BA15" s="878" t="n"/>
      <c r="BB15" s="878" t="n"/>
      <c r="BC15" s="878" t="n"/>
      <c r="BD15" s="878" t="n"/>
      <c r="BE15" s="878" t="n"/>
      <c r="BF15" s="878" t="n"/>
      <c r="BG15" s="878" t="n"/>
      <c r="BH15" s="878" t="n"/>
      <c r="BI15" s="878" t="n"/>
      <c r="BJ15" s="878" t="n"/>
      <c r="BK15" s="878" t="n"/>
      <c r="BL15" s="878" t="n"/>
      <c r="BM15" s="878" t="n"/>
      <c r="BN15" s="878" t="n"/>
      <c r="BO15" s="878" t="n"/>
      <c r="BP15" s="878" t="n"/>
      <c r="BQ15" s="878" t="n"/>
      <c r="BR15" s="878" t="n"/>
      <c r="BS15" s="878" t="n"/>
      <c r="BT15" s="878" t="n"/>
      <c r="BU15" s="878" t="n"/>
      <c r="BV15" s="878" t="n"/>
      <c r="BW15" s="878" t="n"/>
      <c r="BX15" s="878" t="n"/>
      <c r="BY15" s="878" t="n"/>
      <c r="BZ15" s="878" t="n"/>
      <c r="CA15" s="878" t="n"/>
      <c r="CB15" s="878" t="n"/>
      <c r="CC15" s="878" t="n"/>
      <c r="CD15" s="878" t="n"/>
      <c r="CE15" s="878" t="n"/>
      <c r="CF15" s="878" t="n"/>
      <c r="CG15" s="878" t="n"/>
      <c r="CH15" s="878" t="n"/>
      <c r="CI15" s="878" t="n"/>
      <c r="CJ15" s="878" t="n"/>
      <c r="CK15" s="878" t="n"/>
      <c r="CL15" s="878" t="n"/>
      <c r="CM15" s="878" t="n"/>
      <c r="CN15" s="878" t="n"/>
      <c r="CO15" s="878" t="n"/>
      <c r="CP15" s="878" t="n"/>
      <c r="CQ15" s="878" t="n"/>
      <c r="CR15" s="878" t="n"/>
      <c r="CS15" s="878" t="n"/>
      <c r="CT15" s="878" t="n"/>
      <c r="CU15" s="878" t="n"/>
      <c r="CV15" s="878" t="n"/>
      <c r="CW15" s="878" t="n"/>
      <c r="CX15" s="878" t="n"/>
      <c r="CY15" s="878" t="n"/>
      <c r="CZ15" s="878" t="n"/>
      <c r="DA15" s="878" t="n"/>
      <c r="DB15" s="878" t="n"/>
      <c r="DC15" s="878" t="n"/>
      <c r="DD15" s="878" t="n"/>
      <c r="DE15" s="878" t="n"/>
      <c r="DF15" s="878" t="n"/>
      <c r="DG15" s="878" t="n"/>
      <c r="DH15" s="878" t="n"/>
      <c r="DI15" s="878" t="n"/>
      <c r="DJ15" s="878" t="n"/>
      <c r="DK15" s="878" t="n"/>
      <c r="DL15" s="878" t="n"/>
      <c r="DM15" s="878" t="n"/>
      <c r="DN15" s="878" t="n"/>
      <c r="DO15" s="878" t="n"/>
      <c r="DP15" s="878" t="n"/>
      <c r="DQ15" s="878" t="n"/>
      <c r="DR15" s="878" t="n"/>
      <c r="DS15" s="878" t="n"/>
      <c r="DT15" s="878" t="n"/>
      <c r="DU15" s="878" t="n"/>
      <c r="DV15" s="878" t="n"/>
      <c r="DW15" s="878" t="n"/>
      <c r="DX15" s="878" t="n"/>
      <c r="DY15" s="878" t="n"/>
      <c r="DZ15" s="878" t="n"/>
      <c r="EA15" s="878" t="n"/>
      <c r="EB15" s="878" t="n"/>
      <c r="EC15" s="878" t="n"/>
      <c r="ED15" s="878" t="n"/>
      <c r="EE15" s="878" t="n"/>
      <c r="EF15" s="878" t="n"/>
      <c r="EG15" s="878" t="n"/>
      <c r="EH15" s="878" t="n"/>
      <c r="EI15" s="878" t="n"/>
      <c r="EJ15" s="878" t="n"/>
      <c r="EK15" s="878" t="n"/>
      <c r="EL15" s="878" t="n"/>
      <c r="EM15" s="878" t="n"/>
      <c r="EN15" s="878" t="n"/>
      <c r="EO15" s="878" t="n"/>
      <c r="EP15" s="878" t="n"/>
      <c r="EQ15" s="878" t="n"/>
      <c r="ER15" s="878" t="n"/>
      <c r="ES15" s="878" t="n"/>
      <c r="ET15" s="878" t="n"/>
      <c r="EU15" s="878" t="n"/>
      <c r="EV15" s="878" t="n"/>
      <c r="EW15" s="878" t="n"/>
      <c r="EX15" s="878" t="n"/>
      <c r="EY15" s="878" t="n"/>
      <c r="EZ15" s="878" t="n"/>
      <c r="FA15" s="878" t="n"/>
      <c r="FB15" s="878" t="n"/>
      <c r="FC15" s="878" t="n"/>
      <c r="FD15" s="878" t="n"/>
      <c r="FE15" s="878" t="n"/>
      <c r="FF15" s="878" t="n"/>
      <c r="FG15" s="878" t="n"/>
      <c r="FH15" s="878" t="n"/>
      <c r="FI15" s="878" t="n"/>
      <c r="FJ15" s="878" t="n"/>
      <c r="FK15" s="878" t="n"/>
      <c r="FL15" s="878" t="n"/>
      <c r="FM15" s="878" t="n"/>
      <c r="FN15" s="878" t="n"/>
      <c r="FO15" s="878" t="n"/>
      <c r="FP15" s="878" t="n"/>
    </row>
    <row r="16" customFormat="1" s="872">
      <c r="A16" s="57" t="n"/>
      <c r="B16" s="58" t="n"/>
      <c r="C16" s="55" t="n">
        <v>0</v>
      </c>
      <c r="D16" s="145" t="inlineStr">
        <is>
          <t>Morris B. Fell</t>
        </is>
      </c>
      <c r="E16" s="55">
        <f>SUM(G16:HH16)</f>
        <v/>
      </c>
      <c r="F16" s="873" t="n"/>
      <c r="G16" s="874" t="n"/>
      <c r="H16" s="876" t="n"/>
      <c r="I16" s="876" t="n"/>
      <c r="J16" s="876" t="n"/>
      <c r="K16" s="876" t="n"/>
      <c r="L16" s="877" t="inlineStr">
        <is>
          <t> </t>
        </is>
      </c>
      <c r="M16" s="877">
        <f>1/3</f>
        <v/>
      </c>
      <c r="N16" s="877">
        <f>1/6</f>
        <v/>
      </c>
      <c r="O16" s="876" t="n"/>
      <c r="P16" s="876" t="n"/>
      <c r="Q16" s="876" t="n"/>
      <c r="R16" s="876" t="n"/>
      <c r="S16" s="876" t="n"/>
      <c r="T16" s="876" t="n"/>
      <c r="U16" s="876" t="n"/>
      <c r="V16" s="876" t="n"/>
      <c r="W16" s="876" t="n"/>
      <c r="X16" s="876" t="n"/>
      <c r="Y16" s="876" t="n"/>
      <c r="Z16" s="876" t="n"/>
      <c r="AA16" s="876" t="n"/>
      <c r="AB16" s="876" t="n">
        <v>-0.5</v>
      </c>
      <c r="AC16" s="876" t="n"/>
      <c r="AD16" s="876" t="n"/>
      <c r="AE16" s="876" t="n"/>
      <c r="AF16" s="876" t="n"/>
      <c r="AG16" s="876" t="n"/>
      <c r="AH16" s="876" t="n"/>
      <c r="AI16" s="876" t="n"/>
      <c r="AJ16" s="878" t="n"/>
      <c r="AK16" s="878" t="n"/>
      <c r="AL16" s="878" t="n"/>
      <c r="AM16" s="878" t="n"/>
      <c r="AN16" s="878" t="n"/>
      <c r="AO16" s="878" t="n"/>
      <c r="AP16" s="878" t="n"/>
      <c r="AQ16" s="878" t="n"/>
      <c r="AR16" s="878" t="n"/>
      <c r="AS16" s="878" t="n"/>
      <c r="AT16" s="878" t="n"/>
      <c r="AU16" s="878" t="n"/>
      <c r="AV16" s="878" t="n"/>
      <c r="AW16" s="878" t="n"/>
      <c r="AX16" s="878" t="n"/>
      <c r="AY16" s="878" t="n"/>
      <c r="AZ16" s="878" t="n"/>
      <c r="BA16" s="878" t="n"/>
      <c r="BB16" s="878" t="n"/>
      <c r="BC16" s="878" t="n"/>
      <c r="BD16" s="878" t="n"/>
      <c r="BE16" s="878" t="n"/>
      <c r="BF16" s="878" t="n"/>
      <c r="BG16" s="878" t="n"/>
      <c r="BH16" s="878" t="n"/>
      <c r="BI16" s="878" t="n"/>
      <c r="BJ16" s="878" t="n"/>
      <c r="BK16" s="878" t="n"/>
      <c r="BL16" s="878" t="n"/>
      <c r="BM16" s="878" t="n"/>
      <c r="BN16" s="878" t="n"/>
      <c r="BO16" s="878" t="n"/>
      <c r="BP16" s="878" t="n"/>
      <c r="BQ16" s="878" t="n"/>
      <c r="BR16" s="878" t="n"/>
      <c r="BS16" s="878" t="n"/>
      <c r="BT16" s="878" t="n"/>
      <c r="BU16" s="878" t="n"/>
      <c r="BV16" s="878" t="n"/>
      <c r="BW16" s="878" t="n"/>
      <c r="BX16" s="878" t="n"/>
      <c r="BY16" s="878" t="n"/>
      <c r="BZ16" s="878" t="n"/>
      <c r="CA16" s="878" t="n"/>
      <c r="CB16" s="878" t="n"/>
      <c r="CC16" s="878" t="n"/>
      <c r="CD16" s="878" t="n"/>
      <c r="CE16" s="878" t="n"/>
      <c r="CF16" s="878" t="n"/>
      <c r="CG16" s="878" t="n"/>
      <c r="CH16" s="878" t="n"/>
      <c r="CI16" s="878" t="n"/>
      <c r="CJ16" s="878" t="n"/>
      <c r="CK16" s="878" t="n"/>
      <c r="CL16" s="878" t="n"/>
      <c r="CM16" s="878" t="n"/>
      <c r="CN16" s="878" t="n"/>
      <c r="CO16" s="878" t="n"/>
      <c r="CP16" s="878" t="n"/>
      <c r="CQ16" s="878" t="n"/>
      <c r="CR16" s="878" t="n"/>
      <c r="CS16" s="878" t="n"/>
      <c r="CT16" s="878" t="n"/>
      <c r="CU16" s="878" t="n"/>
      <c r="CV16" s="878" t="n"/>
      <c r="CW16" s="878" t="n"/>
      <c r="CX16" s="878" t="n"/>
      <c r="CY16" s="878" t="n"/>
      <c r="CZ16" s="878" t="n"/>
      <c r="DA16" s="878" t="n"/>
      <c r="DB16" s="878" t="n"/>
      <c r="DC16" s="878" t="n"/>
      <c r="DD16" s="878" t="n"/>
      <c r="DE16" s="878" t="n"/>
      <c r="DF16" s="878" t="n"/>
      <c r="DG16" s="878" t="n"/>
      <c r="DH16" s="878" t="n"/>
      <c r="DI16" s="878" t="n"/>
      <c r="DJ16" s="878" t="n"/>
      <c r="DK16" s="878" t="n"/>
      <c r="DL16" s="878" t="n"/>
      <c r="DM16" s="878" t="n"/>
      <c r="DN16" s="878" t="n"/>
      <c r="DO16" s="878" t="n"/>
      <c r="DP16" s="878" t="n"/>
      <c r="DQ16" s="878" t="n"/>
      <c r="DR16" s="878" t="n"/>
      <c r="DS16" s="878" t="n"/>
      <c r="DT16" s="878" t="n"/>
      <c r="DU16" s="878" t="n"/>
      <c r="DV16" s="878" t="n"/>
      <c r="DW16" s="878" t="n"/>
      <c r="DX16" s="878" t="n"/>
      <c r="DY16" s="878" t="n"/>
      <c r="DZ16" s="878" t="n"/>
      <c r="EA16" s="878" t="n"/>
      <c r="EB16" s="878" t="n"/>
      <c r="EC16" s="878" t="n"/>
      <c r="ED16" s="878" t="n"/>
      <c r="EE16" s="878" t="n"/>
      <c r="EF16" s="878" t="n"/>
      <c r="EG16" s="878" t="n"/>
      <c r="EH16" s="878" t="n"/>
      <c r="EI16" s="878" t="n"/>
      <c r="EJ16" s="878" t="n"/>
      <c r="EK16" s="878" t="n"/>
      <c r="EL16" s="878" t="n"/>
      <c r="EM16" s="878" t="n"/>
      <c r="EN16" s="878" t="n"/>
      <c r="EO16" s="878" t="n"/>
      <c r="EP16" s="878" t="n"/>
      <c r="EQ16" s="878" t="n"/>
      <c r="ER16" s="878" t="n"/>
      <c r="ES16" s="878" t="n"/>
      <c r="ET16" s="878" t="n"/>
      <c r="EU16" s="878" t="n"/>
      <c r="EV16" s="878" t="n"/>
      <c r="EW16" s="878" t="n"/>
      <c r="EX16" s="878" t="n"/>
      <c r="EY16" s="878" t="n"/>
      <c r="EZ16" s="878" t="n"/>
      <c r="FA16" s="878" t="n"/>
      <c r="FB16" s="878" t="n"/>
      <c r="FC16" s="878" t="n"/>
      <c r="FD16" s="878" t="n"/>
      <c r="FE16" s="878" t="n"/>
      <c r="FF16" s="878" t="n"/>
      <c r="FG16" s="878" t="n"/>
      <c r="FH16" s="878" t="n"/>
      <c r="FI16" s="878" t="n"/>
      <c r="FJ16" s="878" t="n"/>
      <c r="FK16" s="878" t="n"/>
      <c r="FL16" s="878" t="n"/>
      <c r="FM16" s="878" t="n"/>
      <c r="FN16" s="878" t="n"/>
      <c r="FO16" s="878" t="n"/>
      <c r="FP16" s="878" t="n"/>
    </row>
    <row r="17" ht="24" customFormat="1" customHeight="1" s="872">
      <c r="A17" s="57" t="n"/>
      <c r="B17" s="58" t="n"/>
      <c r="C17" s="55" t="n">
        <v>0</v>
      </c>
      <c r="D17" s="146" t="inlineStr">
        <is>
          <t>Morris B. Fell, Trustee of the Bess Fell Green Revocable Trust dated December 11, 1990</t>
        </is>
      </c>
      <c r="E17" s="55">
        <f>SUM(G17:HH17)</f>
        <v/>
      </c>
      <c r="F17" s="873" t="n"/>
      <c r="G17" s="874" t="n"/>
      <c r="H17" s="876" t="n"/>
      <c r="I17" s="876" t="n"/>
      <c r="J17" s="876" t="n"/>
      <c r="K17" s="876" t="n"/>
      <c r="L17" s="876" t="n"/>
      <c r="M17" s="876" t="n"/>
      <c r="N17" s="876" t="n"/>
      <c r="O17" s="876" t="n"/>
      <c r="P17" s="876" t="n">
        <v>0.5</v>
      </c>
      <c r="Q17" s="876" t="n">
        <v>-0.5</v>
      </c>
      <c r="R17" s="876" t="n"/>
      <c r="S17" s="876" t="n"/>
      <c r="T17" s="876" t="n"/>
      <c r="U17" s="876" t="n"/>
      <c r="V17" s="876" t="n"/>
      <c r="W17" s="876" t="n"/>
      <c r="X17" s="876" t="n"/>
      <c r="Y17" s="876" t="n"/>
      <c r="Z17" s="876" t="n"/>
      <c r="AA17" s="876" t="n"/>
      <c r="AB17" s="876" t="n"/>
      <c r="AC17" s="876" t="n"/>
      <c r="AD17" s="876" t="n"/>
      <c r="AE17" s="876" t="n"/>
      <c r="AF17" s="876" t="n"/>
      <c r="AG17" s="876" t="n"/>
      <c r="AH17" s="876" t="n"/>
      <c r="AI17" s="876" t="n"/>
      <c r="AJ17" s="878" t="n"/>
      <c r="AK17" s="878" t="n"/>
      <c r="AL17" s="878" t="n"/>
      <c r="AM17" s="878" t="n"/>
      <c r="AN17" s="878" t="n"/>
      <c r="AO17" s="878" t="n"/>
      <c r="AP17" s="878" t="n"/>
      <c r="AQ17" s="878" t="n"/>
      <c r="AR17" s="878" t="n"/>
      <c r="AS17" s="878" t="n"/>
      <c r="AT17" s="878" t="n"/>
      <c r="AU17" s="878" t="n"/>
      <c r="AV17" s="878" t="n"/>
      <c r="AW17" s="878" t="n"/>
      <c r="AX17" s="878" t="n"/>
      <c r="AY17" s="878" t="n"/>
      <c r="AZ17" s="878" t="n"/>
      <c r="BA17" s="878" t="n"/>
      <c r="BB17" s="878" t="n"/>
      <c r="BC17" s="878" t="n"/>
      <c r="BD17" s="878" t="n"/>
      <c r="BE17" s="878" t="n"/>
      <c r="BF17" s="878" t="n"/>
      <c r="BG17" s="878" t="n"/>
      <c r="BH17" s="878" t="n"/>
      <c r="BI17" s="878" t="n"/>
      <c r="BJ17" s="878" t="n"/>
      <c r="BK17" s="878" t="n"/>
      <c r="BL17" s="878" t="n"/>
      <c r="BM17" s="878" t="n"/>
      <c r="BN17" s="878" t="n"/>
      <c r="BO17" s="878" t="n"/>
      <c r="BP17" s="878" t="n"/>
      <c r="BQ17" s="878" t="n"/>
      <c r="BR17" s="878" t="n"/>
      <c r="BS17" s="878" t="n"/>
      <c r="BT17" s="878" t="n"/>
      <c r="BU17" s="878" t="n"/>
      <c r="BV17" s="878" t="n"/>
      <c r="BW17" s="878" t="n"/>
      <c r="BX17" s="878" t="n"/>
      <c r="BY17" s="878" t="n"/>
      <c r="BZ17" s="878" t="n"/>
      <c r="CA17" s="878" t="n"/>
      <c r="CB17" s="878" t="n"/>
      <c r="CC17" s="878" t="n"/>
      <c r="CD17" s="878" t="n"/>
      <c r="CE17" s="878" t="n"/>
      <c r="CF17" s="878" t="n"/>
      <c r="CG17" s="878" t="n"/>
      <c r="CH17" s="878" t="n"/>
      <c r="CI17" s="878" t="n"/>
      <c r="CJ17" s="878" t="n"/>
      <c r="CK17" s="878" t="n"/>
      <c r="CL17" s="878" t="n"/>
      <c r="CM17" s="878" t="n"/>
      <c r="CN17" s="878" t="n"/>
      <c r="CO17" s="878" t="n"/>
      <c r="CP17" s="878" t="n"/>
      <c r="CQ17" s="878" t="n"/>
      <c r="CR17" s="878" t="n"/>
      <c r="CS17" s="878" t="n"/>
      <c r="CT17" s="878" t="n"/>
      <c r="CU17" s="878" t="n"/>
      <c r="CV17" s="878" t="n"/>
      <c r="CW17" s="878" t="n"/>
      <c r="CX17" s="878" t="n"/>
      <c r="CY17" s="878" t="n"/>
      <c r="CZ17" s="878" t="n"/>
      <c r="DA17" s="878" t="n"/>
      <c r="DB17" s="878" t="n"/>
      <c r="DC17" s="878" t="n"/>
      <c r="DD17" s="878" t="n"/>
      <c r="DE17" s="878" t="n"/>
      <c r="DF17" s="878" t="n"/>
      <c r="DG17" s="878" t="n"/>
      <c r="DH17" s="878" t="n"/>
      <c r="DI17" s="878" t="n"/>
      <c r="DJ17" s="878" t="n"/>
      <c r="DK17" s="878" t="n"/>
      <c r="DL17" s="878" t="n"/>
      <c r="DM17" s="878" t="n"/>
      <c r="DN17" s="878" t="n"/>
      <c r="DO17" s="878" t="n"/>
      <c r="DP17" s="878" t="n"/>
      <c r="DQ17" s="878" t="n"/>
      <c r="DR17" s="878" t="n"/>
      <c r="DS17" s="878" t="n"/>
      <c r="DT17" s="878" t="n"/>
      <c r="DU17" s="878" t="n"/>
      <c r="DV17" s="878" t="n"/>
      <c r="DW17" s="878" t="n"/>
      <c r="DX17" s="878" t="n"/>
      <c r="DY17" s="878" t="n"/>
      <c r="DZ17" s="878" t="n"/>
      <c r="EA17" s="878" t="n"/>
      <c r="EB17" s="878" t="n"/>
      <c r="EC17" s="878" t="n"/>
      <c r="ED17" s="878" t="n"/>
      <c r="EE17" s="878" t="n"/>
      <c r="EF17" s="878" t="n"/>
      <c r="EG17" s="878" t="n"/>
      <c r="EH17" s="878" t="n"/>
      <c r="EI17" s="878" t="n"/>
      <c r="EJ17" s="878" t="n"/>
      <c r="EK17" s="878" t="n"/>
      <c r="EL17" s="878" t="n"/>
      <c r="EM17" s="878" t="n"/>
      <c r="EN17" s="878" t="n"/>
      <c r="EO17" s="878" t="n"/>
      <c r="EP17" s="878" t="n"/>
      <c r="EQ17" s="878" t="n"/>
      <c r="ER17" s="878" t="n"/>
      <c r="ES17" s="878" t="n"/>
      <c r="ET17" s="878" t="n"/>
      <c r="EU17" s="878" t="n"/>
      <c r="EV17" s="878" t="n"/>
      <c r="EW17" s="878" t="n"/>
      <c r="EX17" s="878" t="n"/>
      <c r="EY17" s="878" t="n"/>
      <c r="EZ17" s="878" t="n"/>
      <c r="FA17" s="878" t="n"/>
      <c r="FB17" s="878" t="n"/>
      <c r="FC17" s="878" t="n"/>
      <c r="FD17" s="878" t="n"/>
      <c r="FE17" s="878" t="n"/>
      <c r="FF17" s="878" t="n"/>
      <c r="FG17" s="878" t="n"/>
      <c r="FH17" s="878" t="n"/>
      <c r="FI17" s="878" t="n"/>
      <c r="FJ17" s="878" t="n"/>
      <c r="FK17" s="878" t="n"/>
      <c r="FL17" s="878" t="n"/>
      <c r="FM17" s="878" t="n"/>
      <c r="FN17" s="878" t="n"/>
      <c r="FO17" s="878" t="n"/>
      <c r="FP17" s="878" t="n"/>
    </row>
    <row r="18" ht="24" customFormat="1" customHeight="1" s="872">
      <c r="A18" s="57" t="n"/>
      <c r="B18" s="58" t="n"/>
      <c r="C18" s="100" t="n">
        <v>0</v>
      </c>
      <c r="D18" s="146" t="inlineStr">
        <is>
          <t>Judith Fell Austin, as Trustee of the Judith Fell Austin Revocable Trust dated January 19, 2009</t>
        </is>
      </c>
      <c r="E18" s="100">
        <f>SUM(G18:HH18)</f>
        <v/>
      </c>
      <c r="F18" s="873" t="n"/>
      <c r="G18" s="874" t="n"/>
      <c r="H18" s="876" t="n"/>
      <c r="I18" s="876" t="n"/>
      <c r="J18" s="876" t="n"/>
      <c r="K18" s="876" t="n"/>
      <c r="L18" s="876" t="n"/>
      <c r="M18" s="876" t="n"/>
      <c r="N18" s="876" t="n"/>
      <c r="O18" s="876" t="n"/>
      <c r="P18" s="876" t="n"/>
      <c r="Q18" s="877">
        <f>0.5/4</f>
        <v/>
      </c>
      <c r="R18" s="877" t="inlineStr">
        <is>
          <t> </t>
        </is>
      </c>
      <c r="S18" s="876" t="n"/>
      <c r="T18" s="877">
        <f>-0.5/4</f>
        <v/>
      </c>
      <c r="U18" s="876" t="n"/>
      <c r="V18" s="876" t="n"/>
      <c r="W18" s="876" t="n"/>
      <c r="X18" s="876" t="n"/>
      <c r="Y18" s="876" t="n"/>
      <c r="Z18" s="876" t="n"/>
      <c r="AA18" s="876" t="n"/>
      <c r="AB18" s="876" t="n"/>
      <c r="AC18" s="876" t="n"/>
      <c r="AD18" s="876" t="n"/>
      <c r="AE18" s="876" t="n"/>
      <c r="AF18" s="876" t="n"/>
      <c r="AG18" s="876" t="n"/>
      <c r="AH18" s="876" t="n"/>
      <c r="AI18" s="876" t="n"/>
      <c r="AJ18" s="878" t="n"/>
      <c r="AK18" s="878" t="n"/>
      <c r="AL18" s="878" t="n"/>
      <c r="AM18" s="878" t="n"/>
      <c r="AN18" s="878" t="n"/>
      <c r="AO18" s="878" t="n"/>
      <c r="AP18" s="878" t="n"/>
      <c r="AQ18" s="878" t="n"/>
      <c r="AR18" s="878" t="n"/>
      <c r="AS18" s="878" t="n"/>
      <c r="AT18" s="878" t="n"/>
      <c r="AU18" s="878" t="n"/>
      <c r="AV18" s="878" t="n"/>
      <c r="AW18" s="878" t="n"/>
      <c r="AX18" s="878" t="n"/>
      <c r="AY18" s="878" t="n"/>
      <c r="AZ18" s="878" t="n"/>
      <c r="BA18" s="878" t="n"/>
      <c r="BB18" s="878" t="n"/>
      <c r="BC18" s="878" t="n"/>
      <c r="BD18" s="878" t="n"/>
      <c r="BE18" s="878" t="n"/>
      <c r="BF18" s="878" t="n"/>
      <c r="BG18" s="878" t="n"/>
      <c r="BH18" s="878" t="n"/>
      <c r="BI18" s="878" t="n"/>
      <c r="BJ18" s="878" t="n"/>
      <c r="BK18" s="878" t="n"/>
      <c r="BL18" s="878" t="n"/>
      <c r="BM18" s="878" t="n"/>
      <c r="BN18" s="878" t="n"/>
      <c r="BO18" s="878" t="n"/>
      <c r="BP18" s="878" t="n"/>
      <c r="BQ18" s="878" t="n"/>
      <c r="BR18" s="878" t="n"/>
      <c r="BS18" s="878" t="n"/>
      <c r="BT18" s="878" t="n"/>
      <c r="BU18" s="878" t="n"/>
      <c r="BV18" s="878" t="n"/>
      <c r="BW18" s="878" t="n"/>
      <c r="BX18" s="878" t="n"/>
      <c r="BY18" s="878" t="n"/>
      <c r="BZ18" s="878" t="n"/>
      <c r="CA18" s="878" t="n"/>
      <c r="CB18" s="878" t="n"/>
      <c r="CC18" s="878" t="n"/>
      <c r="CD18" s="878" t="n"/>
      <c r="CE18" s="878" t="n"/>
      <c r="CF18" s="878" t="n"/>
      <c r="CG18" s="878" t="n"/>
      <c r="CH18" s="878" t="n"/>
      <c r="CI18" s="878" t="n"/>
      <c r="CJ18" s="878" t="n"/>
      <c r="CK18" s="878" t="n"/>
      <c r="CL18" s="878" t="n"/>
      <c r="CM18" s="878" t="n"/>
      <c r="CN18" s="878" t="n"/>
      <c r="CO18" s="878" t="n"/>
      <c r="CP18" s="878" t="n"/>
      <c r="CQ18" s="878" t="n"/>
      <c r="CR18" s="878" t="n"/>
      <c r="CS18" s="878" t="n"/>
      <c r="CT18" s="878" t="n"/>
      <c r="CU18" s="878" t="n"/>
      <c r="CV18" s="878" t="n"/>
      <c r="CW18" s="878" t="n"/>
      <c r="CX18" s="878" t="n"/>
      <c r="CY18" s="878" t="n"/>
      <c r="CZ18" s="878" t="n"/>
      <c r="DA18" s="878" t="n"/>
      <c r="DB18" s="878" t="n"/>
      <c r="DC18" s="878" t="n"/>
      <c r="DD18" s="878" t="n"/>
      <c r="DE18" s="878" t="n"/>
      <c r="DF18" s="878" t="n"/>
      <c r="DG18" s="878" t="n"/>
      <c r="DH18" s="878" t="n"/>
      <c r="DI18" s="878" t="n"/>
      <c r="DJ18" s="878" t="n"/>
      <c r="DK18" s="878" t="n"/>
      <c r="DL18" s="878" t="n"/>
      <c r="DM18" s="878" t="n"/>
      <c r="DN18" s="878" t="n"/>
      <c r="DO18" s="878" t="n"/>
      <c r="DP18" s="878" t="n"/>
      <c r="DQ18" s="878" t="n"/>
      <c r="DR18" s="878" t="n"/>
      <c r="DS18" s="878" t="n"/>
      <c r="DT18" s="878" t="n"/>
      <c r="DU18" s="878" t="n"/>
      <c r="DV18" s="878" t="n"/>
      <c r="DW18" s="878" t="n"/>
      <c r="DX18" s="878" t="n"/>
      <c r="DY18" s="878" t="n"/>
      <c r="DZ18" s="878" t="n"/>
      <c r="EA18" s="878" t="n"/>
      <c r="EB18" s="878" t="n"/>
      <c r="EC18" s="878" t="n"/>
      <c r="ED18" s="878" t="n"/>
      <c r="EE18" s="878" t="n"/>
      <c r="EF18" s="878" t="n"/>
      <c r="EG18" s="878" t="n"/>
      <c r="EH18" s="878" t="n"/>
      <c r="EI18" s="878" t="n"/>
      <c r="EJ18" s="878" t="n"/>
      <c r="EK18" s="878" t="n"/>
      <c r="EL18" s="878" t="n"/>
      <c r="EM18" s="878" t="n"/>
      <c r="EN18" s="878" t="n"/>
      <c r="EO18" s="878" t="n"/>
      <c r="EP18" s="878" t="n"/>
      <c r="EQ18" s="878" t="n"/>
      <c r="ER18" s="878" t="n"/>
      <c r="ES18" s="878" t="n"/>
      <c r="ET18" s="878" t="n"/>
      <c r="EU18" s="878" t="n"/>
      <c r="EV18" s="878" t="n"/>
      <c r="EW18" s="878" t="n"/>
      <c r="EX18" s="878" t="n"/>
      <c r="EY18" s="878" t="n"/>
      <c r="EZ18" s="878" t="n"/>
      <c r="FA18" s="878" t="n"/>
      <c r="FB18" s="878" t="n"/>
      <c r="FC18" s="878" t="n"/>
      <c r="FD18" s="878" t="n"/>
      <c r="FE18" s="878" t="n"/>
      <c r="FF18" s="878" t="n"/>
      <c r="FG18" s="878" t="n"/>
      <c r="FH18" s="878" t="n"/>
      <c r="FI18" s="878" t="n"/>
      <c r="FJ18" s="878" t="n"/>
      <c r="FK18" s="878" t="n"/>
      <c r="FL18" s="878" t="n"/>
      <c r="FM18" s="878" t="n"/>
      <c r="FN18" s="878" t="n"/>
      <c r="FO18" s="878" t="n"/>
      <c r="FP18" s="878" t="n"/>
    </row>
    <row r="19" ht="24" customFormat="1" customHeight="1" s="872">
      <c r="A19" s="57" t="n"/>
      <c r="B19" s="56" t="n"/>
      <c r="C19" s="55" t="n">
        <v>0</v>
      </c>
      <c r="D19" s="145" t="inlineStr">
        <is>
          <t>Vivian F. Sangunett, as Trustee of the Vivian F. Sangunett 1995 Trust,</t>
        </is>
      </c>
      <c r="E19" s="55">
        <f>SUM(G19:HH19)</f>
        <v/>
      </c>
      <c r="F19" s="873" t="n"/>
      <c r="G19" s="874" t="n"/>
      <c r="H19" s="876" t="n"/>
      <c r="I19" s="876" t="n"/>
      <c r="J19" s="876" t="n"/>
      <c r="K19" s="876" t="n"/>
      <c r="L19" s="876" t="n"/>
      <c r="M19" s="876" t="n"/>
      <c r="N19" s="876" t="n"/>
      <c r="O19" s="876" t="n"/>
      <c r="P19" s="876" t="n"/>
      <c r="Q19" s="877">
        <f>0.5/4</f>
        <v/>
      </c>
      <c r="R19" s="877">
        <f>-0.5/4</f>
        <v/>
      </c>
      <c r="S19" s="876" t="n"/>
      <c r="T19" s="876" t="n"/>
      <c r="U19" s="876" t="n"/>
      <c r="V19" s="876" t="n"/>
      <c r="W19" s="876" t="n"/>
      <c r="X19" s="876" t="n"/>
      <c r="Y19" s="876" t="n"/>
      <c r="Z19" s="876" t="n"/>
      <c r="AA19" s="876" t="n"/>
      <c r="AB19" s="876" t="n"/>
      <c r="AC19" s="876" t="n"/>
      <c r="AD19" s="876" t="n"/>
      <c r="AE19" s="876" t="n"/>
      <c r="AF19" s="876" t="n"/>
      <c r="AG19" s="876" t="n"/>
      <c r="AH19" s="876" t="n"/>
      <c r="AI19" s="876" t="n"/>
      <c r="AJ19" s="878" t="n"/>
      <c r="AK19" s="878" t="n"/>
      <c r="AL19" s="878" t="n"/>
      <c r="AM19" s="878" t="n"/>
      <c r="AN19" s="878" t="n"/>
      <c r="AO19" s="878" t="n"/>
      <c r="AP19" s="878" t="n"/>
      <c r="AQ19" s="878" t="n"/>
      <c r="AR19" s="878" t="n"/>
      <c r="AS19" s="878" t="n"/>
      <c r="AT19" s="878" t="n"/>
      <c r="AU19" s="878" t="n"/>
      <c r="AV19" s="878" t="n"/>
      <c r="AW19" s="878" t="n"/>
      <c r="AX19" s="878" t="n"/>
      <c r="AY19" s="878" t="n"/>
      <c r="AZ19" s="878" t="n"/>
      <c r="BA19" s="878" t="n"/>
      <c r="BB19" s="878" t="n"/>
      <c r="BC19" s="878" t="n"/>
      <c r="BD19" s="878" t="n"/>
      <c r="BE19" s="878" t="n"/>
      <c r="BF19" s="878" t="n"/>
      <c r="BG19" s="878" t="n"/>
      <c r="BH19" s="878" t="n"/>
      <c r="BI19" s="878" t="n"/>
      <c r="BJ19" s="878" t="n"/>
      <c r="BK19" s="878" t="n"/>
      <c r="BL19" s="878" t="n"/>
      <c r="BM19" s="878" t="n"/>
      <c r="BN19" s="878" t="n"/>
      <c r="BO19" s="878" t="n"/>
      <c r="BP19" s="878" t="n"/>
      <c r="BQ19" s="878" t="n"/>
      <c r="BR19" s="878" t="n"/>
      <c r="BS19" s="878" t="n"/>
      <c r="BT19" s="878" t="n"/>
      <c r="BU19" s="878" t="n"/>
      <c r="BV19" s="878" t="n"/>
      <c r="BW19" s="878" t="n"/>
      <c r="BX19" s="878" t="n"/>
      <c r="BY19" s="878" t="n"/>
      <c r="BZ19" s="878" t="n"/>
      <c r="CA19" s="878" t="n"/>
      <c r="CB19" s="878" t="n"/>
      <c r="CC19" s="878" t="n"/>
      <c r="CD19" s="878" t="n"/>
      <c r="CE19" s="878" t="n"/>
      <c r="CF19" s="878" t="n"/>
      <c r="CG19" s="878" t="n"/>
      <c r="CH19" s="878" t="n"/>
      <c r="CI19" s="878" t="n"/>
      <c r="CJ19" s="878" t="n"/>
      <c r="CK19" s="878" t="n"/>
      <c r="CL19" s="878" t="n"/>
      <c r="CM19" s="878" t="n"/>
      <c r="CN19" s="878" t="n"/>
      <c r="CO19" s="878" t="n"/>
      <c r="CP19" s="878" t="n"/>
      <c r="CQ19" s="878" t="n"/>
      <c r="CR19" s="878" t="n"/>
      <c r="CS19" s="878" t="n"/>
      <c r="CT19" s="878" t="n"/>
      <c r="CU19" s="878" t="n"/>
      <c r="CV19" s="878" t="n"/>
      <c r="CW19" s="878" t="n"/>
      <c r="CX19" s="878" t="n"/>
      <c r="CY19" s="878" t="n"/>
      <c r="CZ19" s="878" t="n"/>
      <c r="DA19" s="878" t="n"/>
      <c r="DB19" s="878" t="n"/>
      <c r="DC19" s="878" t="n"/>
      <c r="DD19" s="878" t="n"/>
      <c r="DE19" s="878" t="n"/>
      <c r="DF19" s="878" t="n"/>
      <c r="DG19" s="878" t="n"/>
      <c r="DH19" s="878" t="n"/>
      <c r="DI19" s="878" t="n"/>
      <c r="DJ19" s="878" t="n"/>
      <c r="DK19" s="878" t="n"/>
      <c r="DL19" s="878" t="n"/>
      <c r="DM19" s="878" t="n"/>
      <c r="DN19" s="878" t="n"/>
      <c r="DO19" s="878" t="n"/>
      <c r="DP19" s="878" t="n"/>
      <c r="DQ19" s="878" t="n"/>
      <c r="DR19" s="878" t="n"/>
      <c r="DS19" s="878" t="n"/>
      <c r="DT19" s="878" t="n"/>
      <c r="DU19" s="878" t="n"/>
      <c r="DV19" s="878" t="n"/>
      <c r="DW19" s="878" t="n"/>
      <c r="DX19" s="878" t="n"/>
      <c r="DY19" s="878" t="n"/>
      <c r="DZ19" s="878" t="n"/>
      <c r="EA19" s="878" t="n"/>
      <c r="EB19" s="878" t="n"/>
      <c r="EC19" s="878" t="n"/>
      <c r="ED19" s="878" t="n"/>
      <c r="EE19" s="878" t="n"/>
      <c r="EF19" s="878" t="n"/>
      <c r="EG19" s="878" t="n"/>
      <c r="EH19" s="878" t="n"/>
      <c r="EI19" s="878" t="n"/>
      <c r="EJ19" s="878" t="n"/>
      <c r="EK19" s="878" t="n"/>
      <c r="EL19" s="878" t="n"/>
      <c r="EM19" s="878" t="n"/>
      <c r="EN19" s="878" t="n"/>
      <c r="EO19" s="878" t="n"/>
      <c r="EP19" s="878" t="n"/>
      <c r="EQ19" s="878" t="n"/>
      <c r="ER19" s="878" t="n"/>
      <c r="ES19" s="878" t="n"/>
      <c r="ET19" s="878" t="n"/>
      <c r="EU19" s="878" t="n"/>
      <c r="EV19" s="878" t="n"/>
      <c r="EW19" s="878" t="n"/>
      <c r="EX19" s="878" t="n"/>
      <c r="EY19" s="878" t="n"/>
      <c r="EZ19" s="878" t="n"/>
      <c r="FA19" s="878" t="n"/>
      <c r="FB19" s="878" t="n"/>
      <c r="FC19" s="878" t="n"/>
      <c r="FD19" s="878" t="n"/>
      <c r="FE19" s="878" t="n"/>
      <c r="FF19" s="878" t="n"/>
      <c r="FG19" s="878" t="n"/>
      <c r="FH19" s="878" t="n"/>
      <c r="FI19" s="878" t="n"/>
      <c r="FJ19" s="878" t="n"/>
      <c r="FK19" s="878" t="n"/>
      <c r="FL19" s="878" t="n"/>
      <c r="FM19" s="878" t="n"/>
      <c r="FN19" s="878" t="n"/>
      <c r="FO19" s="878" t="n"/>
      <c r="FP19" s="878" t="n"/>
    </row>
    <row r="20" customFormat="1" s="872">
      <c r="A20" s="180" t="n"/>
      <c r="B20" s="58" t="n">
        <v>1</v>
      </c>
      <c r="C20" s="100" t="n">
        <v>20</v>
      </c>
      <c r="D20" s="24" t="inlineStr">
        <is>
          <t>Jane Ann Fell, as Trustee of the Jane Ann Fell Trust</t>
        </is>
      </c>
      <c r="E20" s="100">
        <f>SUM(G20:HH20)</f>
        <v/>
      </c>
      <c r="F20" s="873" t="n"/>
      <c r="G20" s="874" t="n"/>
      <c r="H20" s="876" t="n"/>
      <c r="I20" s="876" t="n"/>
      <c r="J20" s="876" t="n"/>
      <c r="K20" s="876" t="n"/>
      <c r="L20" s="876" t="n"/>
      <c r="M20" s="876" t="n"/>
      <c r="N20" s="876" t="n"/>
      <c r="O20" s="876" t="n"/>
      <c r="P20" s="876" t="n"/>
      <c r="Q20" s="877">
        <f>0.5/4</f>
        <v/>
      </c>
      <c r="R20" s="876" t="n"/>
      <c r="S20" s="876" t="n"/>
      <c r="T20" s="876" t="n"/>
      <c r="U20" s="876" t="n"/>
      <c r="V20" s="876" t="n"/>
      <c r="W20" s="876" t="n"/>
      <c r="X20" s="876" t="n"/>
      <c r="Y20" s="876" t="n"/>
      <c r="Z20" s="876" t="n"/>
      <c r="AA20" s="876" t="n"/>
      <c r="AB20" s="876" t="n"/>
      <c r="AC20" s="876" t="n"/>
      <c r="AD20" s="876" t="n"/>
      <c r="AE20" s="876" t="n"/>
      <c r="AF20" s="876" t="n"/>
      <c r="AG20" s="876" t="n"/>
      <c r="AH20" s="876" t="n"/>
      <c r="AI20" s="876" t="n"/>
      <c r="AJ20" s="878" t="n"/>
      <c r="AK20" s="878" t="n"/>
      <c r="AL20" s="878" t="n"/>
      <c r="AM20" s="878" t="n"/>
      <c r="AN20" s="878" t="n"/>
      <c r="AO20" s="878" t="n"/>
      <c r="AP20" s="878" t="n"/>
      <c r="AQ20" s="878" t="n"/>
      <c r="AR20" s="878" t="n"/>
      <c r="AS20" s="878" t="n"/>
      <c r="AT20" s="878" t="n"/>
      <c r="AU20" s="878" t="n"/>
      <c r="AV20" s="878" t="n"/>
      <c r="AW20" s="878" t="n"/>
      <c r="AX20" s="878" t="n"/>
      <c r="AY20" s="878" t="n"/>
      <c r="AZ20" s="878" t="n"/>
      <c r="BA20" s="878" t="n"/>
      <c r="BB20" s="878" t="n"/>
      <c r="BC20" s="878" t="n"/>
      <c r="BD20" s="878" t="n"/>
      <c r="BE20" s="878" t="n"/>
      <c r="BF20" s="878" t="n"/>
      <c r="BG20" s="878" t="n"/>
      <c r="BH20" s="878" t="n"/>
      <c r="BI20" s="878" t="n"/>
      <c r="BJ20" s="878" t="n"/>
      <c r="BK20" s="878" t="n"/>
      <c r="BL20" s="878" t="n"/>
      <c r="BM20" s="878" t="n"/>
      <c r="BN20" s="878" t="n"/>
      <c r="BO20" s="878" t="n"/>
      <c r="BP20" s="878" t="n"/>
      <c r="BQ20" s="878" t="n"/>
      <c r="BR20" s="878" t="n"/>
      <c r="BS20" s="878" t="n"/>
      <c r="BT20" s="878" t="n"/>
      <c r="BU20" s="878" t="n"/>
      <c r="BV20" s="878" t="n"/>
      <c r="BW20" s="878" t="n"/>
      <c r="BX20" s="878" t="n"/>
      <c r="BY20" s="878" t="n"/>
      <c r="BZ20" s="878" t="n"/>
      <c r="CA20" s="878" t="n"/>
      <c r="CB20" s="878" t="n"/>
      <c r="CC20" s="878" t="n"/>
      <c r="CD20" s="878" t="n"/>
      <c r="CE20" s="878" t="n"/>
      <c r="CF20" s="878" t="n"/>
      <c r="CG20" s="878" t="n"/>
      <c r="CH20" s="878" t="n"/>
      <c r="CI20" s="878" t="n"/>
      <c r="CJ20" s="878" t="n"/>
      <c r="CK20" s="878" t="n"/>
      <c r="CL20" s="878" t="n"/>
      <c r="CM20" s="878" t="n"/>
      <c r="CN20" s="878" t="n"/>
      <c r="CO20" s="878" t="n"/>
      <c r="CP20" s="878" t="n"/>
      <c r="CQ20" s="878" t="n"/>
      <c r="CR20" s="878" t="n"/>
      <c r="CS20" s="878" t="n"/>
      <c r="CT20" s="878" t="n"/>
      <c r="CU20" s="878" t="n"/>
      <c r="CV20" s="878" t="n"/>
      <c r="CW20" s="878" t="n"/>
      <c r="CX20" s="878" t="n"/>
      <c r="CY20" s="878" t="n"/>
      <c r="CZ20" s="878" t="n"/>
      <c r="DA20" s="878" t="n"/>
      <c r="DB20" s="878" t="n"/>
      <c r="DC20" s="878" t="n"/>
      <c r="DD20" s="878" t="n"/>
      <c r="DE20" s="878" t="n"/>
      <c r="DF20" s="878" t="n"/>
      <c r="DG20" s="878" t="n"/>
      <c r="DH20" s="878" t="n"/>
      <c r="DI20" s="878" t="n"/>
      <c r="DJ20" s="878" t="n"/>
      <c r="DK20" s="878" t="n"/>
      <c r="DL20" s="878" t="n"/>
      <c r="DM20" s="878" t="n"/>
      <c r="DN20" s="878" t="n"/>
      <c r="DO20" s="878" t="n"/>
      <c r="DP20" s="878" t="n"/>
      <c r="DQ20" s="878" t="n"/>
      <c r="DR20" s="878" t="n"/>
      <c r="DS20" s="878" t="n"/>
      <c r="DT20" s="878" t="n"/>
      <c r="DU20" s="878" t="n"/>
      <c r="DV20" s="878" t="n"/>
      <c r="DW20" s="878" t="n"/>
      <c r="DX20" s="878" t="n"/>
      <c r="DY20" s="878" t="n"/>
      <c r="DZ20" s="878" t="n"/>
      <c r="EA20" s="878" t="n"/>
      <c r="EB20" s="878" t="n"/>
      <c r="EC20" s="878" t="n"/>
      <c r="ED20" s="878" t="n"/>
      <c r="EE20" s="878" t="n"/>
      <c r="EF20" s="878" t="n"/>
      <c r="EG20" s="878" t="n"/>
      <c r="EH20" s="878" t="n"/>
      <c r="EI20" s="878" t="n"/>
      <c r="EJ20" s="878" t="n"/>
      <c r="EK20" s="878" t="n"/>
      <c r="EL20" s="878" t="n"/>
      <c r="EM20" s="878" t="n"/>
      <c r="EN20" s="878" t="n"/>
      <c r="EO20" s="878" t="n"/>
      <c r="EP20" s="878" t="n"/>
      <c r="EQ20" s="878" t="n"/>
      <c r="ER20" s="878" t="n"/>
      <c r="ES20" s="878" t="n"/>
      <c r="ET20" s="878" t="n"/>
      <c r="EU20" s="878" t="n"/>
      <c r="EV20" s="878" t="n"/>
      <c r="EW20" s="878" t="n"/>
      <c r="EX20" s="878" t="n"/>
      <c r="EY20" s="878" t="n"/>
      <c r="EZ20" s="878" t="n"/>
      <c r="FA20" s="878" t="n"/>
      <c r="FB20" s="878" t="n"/>
      <c r="FC20" s="878" t="n"/>
      <c r="FD20" s="878" t="n"/>
      <c r="FE20" s="878" t="n"/>
      <c r="FF20" s="878" t="n"/>
      <c r="FG20" s="878" t="n"/>
      <c r="FH20" s="878" t="n"/>
      <c r="FI20" s="878" t="n"/>
      <c r="FJ20" s="878" t="n"/>
      <c r="FK20" s="878" t="n"/>
      <c r="FL20" s="878" t="n"/>
      <c r="FM20" s="878" t="n"/>
      <c r="FN20" s="878" t="n"/>
      <c r="FO20" s="878" t="n"/>
      <c r="FP20" s="878" t="n"/>
    </row>
    <row r="21" ht="24" customFormat="1" customHeight="1" s="872">
      <c r="A21" s="180" t="n"/>
      <c r="B21" s="58" t="n"/>
      <c r="C21" s="55" t="n">
        <v>0</v>
      </c>
      <c r="D21" s="145" t="inlineStr">
        <is>
          <t>Melissa B. Fell, as Trustee of the Melissa B. Fell Revocable Trust</t>
        </is>
      </c>
      <c r="E21" s="55">
        <f>SUM(G21:HG21)</f>
        <v/>
      </c>
      <c r="F21" s="873" t="n"/>
      <c r="G21" s="874" t="n"/>
      <c r="H21" s="876" t="n"/>
      <c r="I21" s="876" t="n"/>
      <c r="J21" s="876" t="n"/>
      <c r="K21" s="876" t="n"/>
      <c r="L21" s="876" t="n"/>
      <c r="M21" s="876" t="n"/>
      <c r="N21" s="876" t="n"/>
      <c r="O21" s="876" t="n"/>
      <c r="P21" s="876" t="n"/>
      <c r="Q21" s="877">
        <f>0.5/4</f>
        <v/>
      </c>
      <c r="R21" s="876" t="n"/>
      <c r="S21" s="877">
        <f>-0.5/4</f>
        <v/>
      </c>
      <c r="T21" s="876" t="n"/>
      <c r="U21" s="876" t="n"/>
      <c r="V21" s="876" t="n"/>
      <c r="W21" s="876" t="n"/>
      <c r="X21" s="876" t="n"/>
      <c r="Y21" s="876" t="n"/>
      <c r="Z21" s="876" t="n"/>
      <c r="AA21" s="876" t="n"/>
      <c r="AB21" s="876" t="n"/>
      <c r="AC21" s="876" t="n"/>
      <c r="AD21" s="876" t="n"/>
      <c r="AE21" s="876" t="n"/>
      <c r="AF21" s="876" t="n"/>
      <c r="AG21" s="876" t="n"/>
      <c r="AH21" s="876" t="n"/>
      <c r="AI21" s="876" t="n"/>
      <c r="AJ21" s="878" t="n"/>
      <c r="AK21" s="878" t="n"/>
      <c r="AL21" s="878" t="n"/>
      <c r="AM21" s="878" t="n"/>
      <c r="AN21" s="878" t="n"/>
      <c r="AO21" s="878" t="n"/>
      <c r="AP21" s="878" t="n"/>
      <c r="AQ21" s="878" t="n"/>
      <c r="AR21" s="878" t="n"/>
      <c r="AS21" s="878" t="n"/>
      <c r="AT21" s="878" t="n"/>
      <c r="AU21" s="878" t="n"/>
      <c r="AV21" s="878" t="n"/>
      <c r="AW21" s="878" t="n"/>
      <c r="AX21" s="878" t="n"/>
      <c r="AY21" s="878" t="n"/>
      <c r="AZ21" s="878" t="n"/>
      <c r="BA21" s="878" t="n"/>
      <c r="BB21" s="878" t="n"/>
      <c r="BC21" s="878" t="n"/>
      <c r="BD21" s="878" t="n"/>
      <c r="BE21" s="878" t="n"/>
      <c r="BF21" s="878" t="n"/>
      <c r="BG21" s="878" t="n"/>
      <c r="BH21" s="878" t="n"/>
      <c r="BI21" s="878" t="n"/>
      <c r="BJ21" s="878" t="n"/>
      <c r="BK21" s="878" t="n"/>
      <c r="BL21" s="878" t="n"/>
      <c r="BM21" s="878" t="n"/>
      <c r="BN21" s="878" t="n"/>
      <c r="BO21" s="878" t="n"/>
      <c r="BP21" s="878" t="n"/>
      <c r="BQ21" s="878" t="n"/>
      <c r="BR21" s="878" t="n"/>
      <c r="BS21" s="878" t="n"/>
      <c r="BT21" s="878" t="n"/>
      <c r="BU21" s="878" t="n"/>
      <c r="BV21" s="878" t="n"/>
      <c r="BW21" s="878" t="n"/>
      <c r="BX21" s="878" t="n"/>
      <c r="BY21" s="878" t="n"/>
      <c r="BZ21" s="878" t="n"/>
      <c r="CA21" s="878" t="n"/>
      <c r="CB21" s="878" t="n"/>
      <c r="CC21" s="878" t="n"/>
      <c r="CD21" s="878" t="n"/>
      <c r="CE21" s="878" t="n"/>
      <c r="CF21" s="878" t="n"/>
      <c r="CG21" s="878" t="n"/>
      <c r="CH21" s="878" t="n"/>
      <c r="CI21" s="878" t="n"/>
      <c r="CJ21" s="878" t="n"/>
      <c r="CK21" s="878" t="n"/>
      <c r="CL21" s="878" t="n"/>
      <c r="CM21" s="878" t="n"/>
      <c r="CN21" s="878" t="n"/>
      <c r="CO21" s="878" t="n"/>
      <c r="CP21" s="878" t="n"/>
      <c r="CQ21" s="878" t="n"/>
      <c r="CR21" s="878" t="n"/>
      <c r="CS21" s="878" t="n"/>
      <c r="CT21" s="878" t="n"/>
      <c r="CU21" s="878" t="n"/>
      <c r="CV21" s="878" t="n"/>
      <c r="CW21" s="878" t="n"/>
      <c r="CX21" s="878" t="n"/>
      <c r="CY21" s="878" t="n"/>
      <c r="CZ21" s="878" t="n"/>
      <c r="DA21" s="878" t="n"/>
      <c r="DB21" s="878" t="n"/>
      <c r="DC21" s="878" t="n"/>
      <c r="DD21" s="878" t="n"/>
      <c r="DE21" s="878" t="n"/>
      <c r="DF21" s="878" t="n"/>
      <c r="DG21" s="878" t="n"/>
      <c r="DH21" s="878" t="n"/>
      <c r="DI21" s="878" t="n"/>
      <c r="DJ21" s="878" t="n"/>
      <c r="DK21" s="878" t="n"/>
      <c r="DL21" s="878" t="n"/>
      <c r="DM21" s="878" t="n"/>
      <c r="DN21" s="878" t="n"/>
      <c r="DO21" s="878" t="n"/>
      <c r="DP21" s="878" t="n"/>
      <c r="DQ21" s="878" t="n"/>
      <c r="DR21" s="878" t="n"/>
      <c r="DS21" s="878" t="n"/>
      <c r="DT21" s="878" t="n"/>
      <c r="DU21" s="878" t="n"/>
      <c r="DV21" s="878" t="n"/>
      <c r="DW21" s="878" t="n"/>
      <c r="DX21" s="878" t="n"/>
      <c r="DY21" s="878" t="n"/>
      <c r="DZ21" s="878" t="n"/>
      <c r="EA21" s="878" t="n"/>
      <c r="EB21" s="878" t="n"/>
      <c r="EC21" s="878" t="n"/>
      <c r="ED21" s="878" t="n"/>
      <c r="EE21" s="878" t="n"/>
      <c r="EF21" s="878" t="n"/>
      <c r="EG21" s="878" t="n"/>
      <c r="EH21" s="878" t="n"/>
      <c r="EI21" s="878" t="n"/>
      <c r="EJ21" s="878" t="n"/>
      <c r="EK21" s="878" t="n"/>
      <c r="EL21" s="878" t="n"/>
      <c r="EM21" s="878" t="n"/>
      <c r="EN21" s="878" t="n"/>
      <c r="EO21" s="878" t="n"/>
      <c r="EP21" s="878" t="n"/>
      <c r="EQ21" s="878" t="n"/>
      <c r="ER21" s="878" t="n"/>
      <c r="ES21" s="878" t="n"/>
      <c r="ET21" s="878" t="n"/>
      <c r="EU21" s="878" t="n"/>
      <c r="EV21" s="878" t="n"/>
      <c r="EW21" s="878" t="n"/>
      <c r="EX21" s="878" t="n"/>
      <c r="EY21" s="878" t="n"/>
      <c r="EZ21" s="878" t="n"/>
      <c r="FA21" s="878" t="n"/>
      <c r="FB21" s="878" t="n"/>
      <c r="FC21" s="878" t="n"/>
      <c r="FD21" s="878" t="n"/>
      <c r="FE21" s="878" t="n"/>
      <c r="FF21" s="878" t="n"/>
      <c r="FG21" s="878" t="n"/>
      <c r="FH21" s="878" t="n"/>
      <c r="FI21" s="878" t="n"/>
      <c r="FJ21" s="878" t="n"/>
      <c r="FK21" s="878" t="n"/>
      <c r="FL21" s="878" t="n"/>
      <c r="FM21" s="878" t="n"/>
      <c r="FN21" s="878" t="n"/>
      <c r="FO21" s="878" t="n"/>
      <c r="FP21" s="878" t="n"/>
    </row>
    <row r="22" customFormat="1" s="872">
      <c r="A22" s="180" t="n"/>
      <c r="B22" s="58" t="n">
        <v>16</v>
      </c>
      <c r="C22" s="100" t="n">
        <v>0</v>
      </c>
      <c r="D22" s="145" t="inlineStr">
        <is>
          <t>Mountain Front Resources, LLC</t>
        </is>
      </c>
      <c r="E22" s="100">
        <f>SUM(G22:HG22)</f>
        <v/>
      </c>
      <c r="F22" s="873" t="n"/>
      <c r="G22" s="874" t="n"/>
      <c r="H22" s="876" t="n"/>
      <c r="I22" s="876" t="n"/>
      <c r="J22" s="876" t="n"/>
      <c r="K22" s="876" t="n"/>
      <c r="L22" s="876" t="n"/>
      <c r="M22" s="876" t="n"/>
      <c r="N22" s="876" t="n"/>
      <c r="O22" s="876" t="n"/>
      <c r="P22" s="876" t="n"/>
      <c r="Q22" s="876" t="n"/>
      <c r="R22" s="877">
        <f>0.5/4</f>
        <v/>
      </c>
      <c r="S22" s="877">
        <f>0.5/4</f>
        <v/>
      </c>
      <c r="T22" s="877">
        <f>0.5/4</f>
        <v/>
      </c>
      <c r="U22" s="877">
        <f>-5/160</f>
        <v/>
      </c>
      <c r="V22" s="877">
        <f>-10/160</f>
        <v/>
      </c>
      <c r="W22" s="877">
        <f>-5/160</f>
        <v/>
      </c>
      <c r="X22" s="877">
        <f>-20/160</f>
        <v/>
      </c>
      <c r="Y22" s="877">
        <f>-5/160</f>
        <v/>
      </c>
      <c r="Z22" s="877">
        <f>-5/160</f>
        <v/>
      </c>
      <c r="AA22" s="877">
        <f>-5/160</f>
        <v/>
      </c>
      <c r="AB22" s="876" t="n"/>
      <c r="AC22" s="876" t="n"/>
      <c r="AD22" s="877">
        <f>-5/160</f>
        <v/>
      </c>
      <c r="AE22" s="876" t="n"/>
      <c r="AF22" s="876" t="n"/>
      <c r="AG22" s="876" t="n"/>
      <c r="AH22" s="876" t="n"/>
      <c r="AI22" s="876" t="n"/>
      <c r="AJ22" s="878" t="n"/>
      <c r="AK22" s="878" t="n"/>
      <c r="AL22" s="878" t="n"/>
      <c r="AM22" s="878" t="n"/>
      <c r="AN22" s="878" t="n"/>
      <c r="AO22" s="878" t="n"/>
      <c r="AP22" s="878" t="n"/>
      <c r="AQ22" s="878" t="n"/>
      <c r="AR22" s="878" t="n"/>
      <c r="AS22" s="878" t="n"/>
      <c r="AT22" s="878" t="n"/>
      <c r="AU22" s="878" t="n"/>
      <c r="AV22" s="878" t="n"/>
      <c r="AW22" s="878" t="n"/>
      <c r="AX22" s="878" t="n"/>
      <c r="AY22" s="878" t="n"/>
      <c r="AZ22" s="878" t="n"/>
      <c r="BA22" s="878" t="n"/>
      <c r="BB22" s="878" t="n"/>
      <c r="BC22" s="878" t="n"/>
      <c r="BD22" s="878" t="n"/>
      <c r="BE22" s="878" t="n"/>
      <c r="BF22" s="878" t="n"/>
      <c r="BG22" s="878" t="n"/>
      <c r="BH22" s="878" t="n"/>
      <c r="BI22" s="878" t="n"/>
      <c r="BJ22" s="878" t="n"/>
      <c r="BK22" s="878" t="n"/>
      <c r="BL22" s="878" t="n"/>
      <c r="BM22" s="878" t="n"/>
      <c r="BN22" s="878" t="n"/>
      <c r="BO22" s="878" t="n"/>
      <c r="BP22" s="878" t="n"/>
      <c r="BQ22" s="878" t="n"/>
      <c r="BR22" s="878" t="n"/>
      <c r="BS22" s="878" t="n"/>
      <c r="BT22" s="878" t="n"/>
      <c r="BU22" s="878" t="n"/>
      <c r="BV22" s="878" t="n"/>
      <c r="BW22" s="878" t="n"/>
      <c r="BX22" s="878" t="n"/>
      <c r="BY22" s="878" t="n"/>
      <c r="BZ22" s="878" t="n"/>
      <c r="CA22" s="878" t="n"/>
      <c r="CB22" s="878" t="n"/>
      <c r="CC22" s="878" t="n"/>
      <c r="CD22" s="878" t="n"/>
      <c r="CE22" s="878" t="n"/>
      <c r="CF22" s="878" t="n"/>
      <c r="CG22" s="878" t="n"/>
      <c r="CH22" s="878" t="n"/>
      <c r="CI22" s="878" t="n"/>
      <c r="CJ22" s="878" t="n"/>
      <c r="CK22" s="878" t="n"/>
      <c r="CL22" s="878" t="n"/>
      <c r="CM22" s="878" t="n"/>
      <c r="CN22" s="878" t="n"/>
      <c r="CO22" s="878" t="n"/>
      <c r="CP22" s="878" t="n"/>
      <c r="CQ22" s="878" t="n"/>
      <c r="CR22" s="878" t="n"/>
      <c r="CS22" s="878" t="n"/>
      <c r="CT22" s="878" t="n"/>
      <c r="CU22" s="878" t="n"/>
      <c r="CV22" s="878" t="n"/>
      <c r="CW22" s="878" t="n"/>
      <c r="CX22" s="878" t="n"/>
      <c r="CY22" s="878" t="n"/>
      <c r="CZ22" s="878" t="n"/>
      <c r="DA22" s="878" t="n"/>
      <c r="DB22" s="878" t="n"/>
      <c r="DC22" s="878" t="n"/>
      <c r="DD22" s="878" t="n"/>
      <c r="DE22" s="878" t="n"/>
      <c r="DF22" s="878" t="n"/>
      <c r="DG22" s="878" t="n"/>
      <c r="DH22" s="878" t="n"/>
      <c r="DI22" s="878" t="n"/>
      <c r="DJ22" s="878" t="n"/>
      <c r="DK22" s="878" t="n"/>
      <c r="DL22" s="878" t="n"/>
      <c r="DM22" s="878" t="n"/>
      <c r="DN22" s="878" t="n"/>
      <c r="DO22" s="878" t="n"/>
      <c r="DP22" s="878" t="n"/>
      <c r="DQ22" s="878" t="n"/>
      <c r="DR22" s="878" t="n"/>
      <c r="DS22" s="878" t="n"/>
      <c r="DT22" s="878" t="n"/>
      <c r="DU22" s="878" t="n"/>
      <c r="DV22" s="878" t="n"/>
      <c r="DW22" s="878" t="n"/>
      <c r="DX22" s="878" t="n"/>
      <c r="DY22" s="878" t="n"/>
      <c r="DZ22" s="878" t="n"/>
      <c r="EA22" s="878" t="n"/>
      <c r="EB22" s="878" t="n"/>
      <c r="EC22" s="878" t="n"/>
      <c r="ED22" s="878" t="n"/>
      <c r="EE22" s="878" t="n"/>
      <c r="EF22" s="878" t="n"/>
      <c r="EG22" s="878" t="n"/>
      <c r="EH22" s="878" t="n"/>
      <c r="EI22" s="878" t="n"/>
      <c r="EJ22" s="878" t="n"/>
      <c r="EK22" s="878" t="n"/>
      <c r="EL22" s="878" t="n"/>
      <c r="EM22" s="878" t="n"/>
      <c r="EN22" s="878" t="n"/>
      <c r="EO22" s="878" t="n"/>
      <c r="EP22" s="878" t="n"/>
      <c r="EQ22" s="878" t="n"/>
      <c r="ER22" s="878" t="n"/>
      <c r="ES22" s="878" t="n"/>
      <c r="ET22" s="878" t="n"/>
      <c r="EU22" s="878" t="n"/>
      <c r="EV22" s="878" t="n"/>
      <c r="EW22" s="878" t="n"/>
      <c r="EX22" s="878" t="n"/>
      <c r="EY22" s="878" t="n"/>
      <c r="EZ22" s="878" t="n"/>
      <c r="FA22" s="878" t="n"/>
      <c r="FB22" s="878" t="n"/>
      <c r="FC22" s="878" t="n"/>
      <c r="FD22" s="878" t="n"/>
      <c r="FE22" s="878" t="n"/>
      <c r="FF22" s="878" t="n"/>
      <c r="FG22" s="878" t="n"/>
      <c r="FH22" s="878" t="n"/>
      <c r="FI22" s="878" t="n"/>
      <c r="FJ22" s="878" t="n"/>
      <c r="FK22" s="878" t="n"/>
      <c r="FL22" s="878" t="n"/>
      <c r="FM22" s="878" t="n"/>
      <c r="FN22" s="878" t="n"/>
      <c r="FO22" s="878" t="n"/>
      <c r="FP22" s="878" t="n"/>
    </row>
    <row r="23" ht="24" customFormat="1" customHeight="1" s="872">
      <c r="A23" s="180" t="inlineStr">
        <is>
          <t>Open</t>
        </is>
      </c>
      <c r="B23" s="58" t="n"/>
      <c r="C23" s="100" t="n">
        <v>5</v>
      </c>
      <c r="D23" s="24" t="inlineStr">
        <is>
          <t>Michael W. Muncy, Trustee of the Michael W. Muncy 2001 Revocable Trust UTA Dated 08/22/2001</t>
        </is>
      </c>
      <c r="E23" s="100">
        <f>SUM(G23:HG23)</f>
        <v/>
      </c>
      <c r="F23" s="873" t="n"/>
      <c r="G23" s="874" t="n"/>
      <c r="H23" s="876" t="n"/>
      <c r="I23" s="876" t="n"/>
      <c r="J23" s="876" t="n"/>
      <c r="K23" s="876" t="n"/>
      <c r="L23" s="876" t="n"/>
      <c r="M23" s="876" t="n"/>
      <c r="N23" s="876" t="n"/>
      <c r="O23" s="876" t="n"/>
      <c r="P23" s="876" t="n"/>
      <c r="Q23" s="876" t="n"/>
      <c r="R23" s="876" t="n"/>
      <c r="S23" s="876" t="n"/>
      <c r="T23" s="876" t="n"/>
      <c r="U23" s="877">
        <f>5/160</f>
        <v/>
      </c>
      <c r="V23" s="876" t="n"/>
      <c r="W23" s="876" t="n"/>
      <c r="X23" s="876" t="n"/>
      <c r="Y23" s="876" t="n"/>
      <c r="Z23" s="876" t="n"/>
      <c r="AA23" s="876" t="n"/>
      <c r="AB23" s="876" t="n"/>
      <c r="AC23" s="876" t="n"/>
      <c r="AD23" s="876" t="n"/>
      <c r="AE23" s="876" t="n"/>
      <c r="AF23" s="876" t="n"/>
      <c r="AG23" s="876" t="n"/>
      <c r="AH23" s="876" t="n"/>
      <c r="AI23" s="876" t="n"/>
      <c r="AJ23" s="878" t="n"/>
      <c r="AK23" s="878" t="n"/>
      <c r="AL23" s="878" t="n"/>
      <c r="AM23" s="878" t="n"/>
      <c r="AN23" s="878" t="n"/>
      <c r="AO23" s="878" t="n"/>
      <c r="AP23" s="878" t="n"/>
      <c r="AQ23" s="878" t="n"/>
      <c r="AR23" s="878" t="n"/>
      <c r="AS23" s="878" t="n"/>
      <c r="AT23" s="878" t="n"/>
      <c r="AU23" s="878" t="n"/>
      <c r="AV23" s="878" t="n"/>
      <c r="AW23" s="878" t="n"/>
      <c r="AX23" s="878" t="n"/>
      <c r="AY23" s="878" t="n"/>
      <c r="AZ23" s="878" t="n"/>
      <c r="BA23" s="878" t="n"/>
      <c r="BB23" s="878" t="n"/>
      <c r="BC23" s="878" t="n"/>
      <c r="BD23" s="878" t="n"/>
      <c r="BE23" s="878" t="n"/>
      <c r="BF23" s="878" t="n"/>
      <c r="BG23" s="878" t="n"/>
      <c r="BH23" s="878" t="n"/>
      <c r="BI23" s="878" t="n"/>
      <c r="BJ23" s="878" t="n"/>
      <c r="BK23" s="878" t="n"/>
      <c r="BL23" s="878" t="n"/>
      <c r="BM23" s="878" t="n"/>
      <c r="BN23" s="878" t="n"/>
      <c r="BO23" s="878" t="n"/>
      <c r="BP23" s="878" t="n"/>
      <c r="BQ23" s="878" t="n"/>
      <c r="BR23" s="878" t="n"/>
      <c r="BS23" s="878" t="n"/>
      <c r="BT23" s="878" t="n"/>
      <c r="BU23" s="878" t="n"/>
      <c r="BV23" s="878" t="n"/>
      <c r="BW23" s="878" t="n"/>
      <c r="BX23" s="878" t="n"/>
      <c r="BY23" s="878" t="n"/>
      <c r="BZ23" s="878" t="n"/>
      <c r="CA23" s="878" t="n"/>
      <c r="CB23" s="878" t="n"/>
      <c r="CC23" s="878" t="n"/>
      <c r="CD23" s="878" t="n"/>
      <c r="CE23" s="878" t="n"/>
      <c r="CF23" s="878" t="n"/>
      <c r="CG23" s="878" t="n"/>
      <c r="CH23" s="878" t="n"/>
      <c r="CI23" s="878" t="n"/>
      <c r="CJ23" s="878" t="n"/>
      <c r="CK23" s="878" t="n"/>
      <c r="CL23" s="878" t="n"/>
      <c r="CM23" s="878" t="n"/>
      <c r="CN23" s="878" t="n"/>
      <c r="CO23" s="878" t="n"/>
      <c r="CP23" s="878" t="n"/>
      <c r="CQ23" s="878" t="n"/>
      <c r="CR23" s="878" t="n"/>
      <c r="CS23" s="878" t="n"/>
      <c r="CT23" s="878" t="n"/>
      <c r="CU23" s="878" t="n"/>
      <c r="CV23" s="878" t="n"/>
      <c r="CW23" s="878" t="n"/>
      <c r="CX23" s="878" t="n"/>
      <c r="CY23" s="878" t="n"/>
      <c r="CZ23" s="878" t="n"/>
      <c r="DA23" s="878" t="n"/>
      <c r="DB23" s="878" t="n"/>
      <c r="DC23" s="878" t="n"/>
      <c r="DD23" s="878" t="n"/>
      <c r="DE23" s="878" t="n"/>
      <c r="DF23" s="878" t="n"/>
      <c r="DG23" s="878" t="n"/>
      <c r="DH23" s="878" t="n"/>
      <c r="DI23" s="878" t="n"/>
      <c r="DJ23" s="878" t="n"/>
      <c r="DK23" s="878" t="n"/>
      <c r="DL23" s="878" t="n"/>
      <c r="DM23" s="878" t="n"/>
      <c r="DN23" s="878" t="n"/>
      <c r="DO23" s="878" t="n"/>
      <c r="DP23" s="878" t="n"/>
      <c r="DQ23" s="878" t="n"/>
      <c r="DR23" s="878" t="n"/>
      <c r="DS23" s="878" t="n"/>
      <c r="DT23" s="878" t="n"/>
      <c r="DU23" s="878" t="n"/>
      <c r="DV23" s="878" t="n"/>
      <c r="DW23" s="878" t="n"/>
      <c r="DX23" s="878" t="n"/>
      <c r="DY23" s="878" t="n"/>
      <c r="DZ23" s="878" t="n"/>
      <c r="EA23" s="878" t="n"/>
      <c r="EB23" s="878" t="n"/>
      <c r="EC23" s="878" t="n"/>
      <c r="ED23" s="878" t="n"/>
      <c r="EE23" s="878" t="n"/>
      <c r="EF23" s="878" t="n"/>
      <c r="EG23" s="878" t="n"/>
      <c r="EH23" s="878" t="n"/>
      <c r="EI23" s="878" t="n"/>
      <c r="EJ23" s="878" t="n"/>
      <c r="EK23" s="878" t="n"/>
      <c r="EL23" s="878" t="n"/>
      <c r="EM23" s="878" t="n"/>
      <c r="EN23" s="878" t="n"/>
      <c r="EO23" s="878" t="n"/>
      <c r="EP23" s="878" t="n"/>
      <c r="EQ23" s="878" t="n"/>
      <c r="ER23" s="878" t="n"/>
      <c r="ES23" s="878" t="n"/>
      <c r="ET23" s="878" t="n"/>
      <c r="EU23" s="878" t="n"/>
      <c r="EV23" s="878" t="n"/>
      <c r="EW23" s="878" t="n"/>
      <c r="EX23" s="878" t="n"/>
      <c r="EY23" s="878" t="n"/>
      <c r="EZ23" s="878" t="n"/>
      <c r="FA23" s="878" t="n"/>
      <c r="FB23" s="878" t="n"/>
      <c r="FC23" s="878" t="n"/>
      <c r="FD23" s="878" t="n"/>
      <c r="FE23" s="878" t="n"/>
      <c r="FF23" s="878" t="n"/>
      <c r="FG23" s="878" t="n"/>
      <c r="FH23" s="878" t="n"/>
      <c r="FI23" s="878" t="n"/>
      <c r="FJ23" s="878" t="n"/>
      <c r="FK23" s="878" t="n"/>
      <c r="FL23" s="878" t="n"/>
      <c r="FM23" s="878" t="n"/>
      <c r="FN23" s="878" t="n"/>
      <c r="FO23" s="878" t="n"/>
      <c r="FP23" s="878" t="n"/>
    </row>
    <row r="24" customFormat="1" s="872">
      <c r="A24" s="180" t="inlineStr">
        <is>
          <t> </t>
        </is>
      </c>
      <c r="B24" s="58" t="n">
        <v>9</v>
      </c>
      <c r="C24" s="100" t="n">
        <v>10</v>
      </c>
      <c r="D24" s="24" t="inlineStr">
        <is>
          <t>L.P. Venture Capital, Inc.</t>
        </is>
      </c>
      <c r="E24" s="100">
        <f>SUM(G24:HG24)</f>
        <v/>
      </c>
      <c r="F24" s="873" t="n"/>
      <c r="G24" s="874" t="n"/>
      <c r="H24" s="876" t="n"/>
      <c r="I24" s="876" t="n"/>
      <c r="J24" s="876" t="n"/>
      <c r="K24" s="876" t="n"/>
      <c r="L24" s="876" t="n"/>
      <c r="M24" s="876" t="n"/>
      <c r="N24" s="876" t="n"/>
      <c r="O24" s="876" t="n"/>
      <c r="P24" s="876" t="n"/>
      <c r="Q24" s="876" t="n"/>
      <c r="R24" s="876" t="n"/>
      <c r="S24" s="876" t="n"/>
      <c r="T24" s="876" t="n"/>
      <c r="U24" s="876" t="n"/>
      <c r="V24" s="877">
        <f>10/160</f>
        <v/>
      </c>
      <c r="W24" s="876" t="n"/>
      <c r="X24" s="876" t="n"/>
      <c r="Y24" s="876" t="n"/>
      <c r="Z24" s="876" t="n"/>
      <c r="AA24" s="876" t="n"/>
      <c r="AB24" s="876" t="n"/>
      <c r="AC24" s="876" t="n"/>
      <c r="AD24" s="876" t="n"/>
      <c r="AE24" s="876" t="n"/>
      <c r="AF24" s="876" t="n"/>
      <c r="AG24" s="876" t="n"/>
      <c r="AH24" s="876" t="n"/>
      <c r="AI24" s="876" t="n"/>
      <c r="AJ24" s="878" t="n"/>
      <c r="AK24" s="878" t="n"/>
      <c r="AL24" s="878" t="n"/>
      <c r="AM24" s="878" t="n"/>
      <c r="AN24" s="878" t="n"/>
      <c r="AO24" s="878" t="n"/>
      <c r="AP24" s="878" t="n"/>
      <c r="AQ24" s="878" t="n"/>
      <c r="AR24" s="878" t="n"/>
      <c r="AS24" s="878" t="n"/>
      <c r="AT24" s="878" t="n"/>
      <c r="AU24" s="878" t="n"/>
      <c r="AV24" s="878" t="n"/>
      <c r="AW24" s="878" t="n"/>
      <c r="AX24" s="878" t="n"/>
      <c r="AY24" s="878" t="n"/>
      <c r="AZ24" s="878" t="n"/>
      <c r="BA24" s="878" t="n"/>
      <c r="BB24" s="878" t="n"/>
      <c r="BC24" s="878" t="n"/>
      <c r="BD24" s="878" t="n"/>
      <c r="BE24" s="878" t="n"/>
      <c r="BF24" s="878" t="n"/>
      <c r="BG24" s="878" t="n"/>
      <c r="BH24" s="878" t="n"/>
      <c r="BI24" s="878" t="n"/>
      <c r="BJ24" s="878" t="n"/>
      <c r="BK24" s="878" t="n"/>
      <c r="BL24" s="878" t="n"/>
      <c r="BM24" s="878" t="n"/>
      <c r="BN24" s="878" t="n"/>
      <c r="BO24" s="878" t="n"/>
      <c r="BP24" s="878" t="n"/>
      <c r="BQ24" s="878" t="n"/>
      <c r="BR24" s="878" t="n"/>
      <c r="BS24" s="878" t="n"/>
      <c r="BT24" s="878" t="n"/>
      <c r="BU24" s="878" t="n"/>
      <c r="BV24" s="878" t="n"/>
      <c r="BW24" s="878" t="n"/>
      <c r="BX24" s="878" t="n"/>
      <c r="BY24" s="878" t="n"/>
      <c r="BZ24" s="878" t="n"/>
      <c r="CA24" s="878" t="n"/>
      <c r="CB24" s="878" t="n"/>
      <c r="CC24" s="878" t="n"/>
      <c r="CD24" s="878" t="n"/>
      <c r="CE24" s="878" t="n"/>
      <c r="CF24" s="878" t="n"/>
      <c r="CG24" s="878" t="n"/>
      <c r="CH24" s="878" t="n"/>
      <c r="CI24" s="878" t="n"/>
      <c r="CJ24" s="878" t="n"/>
      <c r="CK24" s="878" t="n"/>
      <c r="CL24" s="878" t="n"/>
      <c r="CM24" s="878" t="n"/>
      <c r="CN24" s="878" t="n"/>
      <c r="CO24" s="878" t="n"/>
      <c r="CP24" s="878" t="n"/>
      <c r="CQ24" s="878" t="n"/>
      <c r="CR24" s="878" t="n"/>
      <c r="CS24" s="878" t="n"/>
      <c r="CT24" s="878" t="n"/>
      <c r="CU24" s="878" t="n"/>
      <c r="CV24" s="878" t="n"/>
      <c r="CW24" s="878" t="n"/>
      <c r="CX24" s="878" t="n"/>
      <c r="CY24" s="878" t="n"/>
      <c r="CZ24" s="878" t="n"/>
      <c r="DA24" s="878" t="n"/>
      <c r="DB24" s="878" t="n"/>
      <c r="DC24" s="878" t="n"/>
      <c r="DD24" s="878" t="n"/>
      <c r="DE24" s="878" t="n"/>
      <c r="DF24" s="878" t="n"/>
      <c r="DG24" s="878" t="n"/>
      <c r="DH24" s="878" t="n"/>
      <c r="DI24" s="878" t="n"/>
      <c r="DJ24" s="878" t="n"/>
      <c r="DK24" s="878" t="n"/>
      <c r="DL24" s="878" t="n"/>
      <c r="DM24" s="878" t="n"/>
      <c r="DN24" s="878" t="n"/>
      <c r="DO24" s="878" t="n"/>
      <c r="DP24" s="878" t="n"/>
      <c r="DQ24" s="878" t="n"/>
      <c r="DR24" s="878" t="n"/>
      <c r="DS24" s="878" t="n"/>
      <c r="DT24" s="878" t="n"/>
      <c r="DU24" s="878" t="n"/>
      <c r="DV24" s="878" t="n"/>
      <c r="DW24" s="878" t="n"/>
      <c r="DX24" s="878" t="n"/>
      <c r="DY24" s="878" t="n"/>
      <c r="DZ24" s="878" t="n"/>
      <c r="EA24" s="878" t="n"/>
      <c r="EB24" s="878" t="n"/>
      <c r="EC24" s="878" t="n"/>
      <c r="ED24" s="878" t="n"/>
      <c r="EE24" s="878" t="n"/>
      <c r="EF24" s="878" t="n"/>
      <c r="EG24" s="878" t="n"/>
      <c r="EH24" s="878" t="n"/>
      <c r="EI24" s="878" t="n"/>
      <c r="EJ24" s="878" t="n"/>
      <c r="EK24" s="878" t="n"/>
      <c r="EL24" s="878" t="n"/>
      <c r="EM24" s="878" t="n"/>
      <c r="EN24" s="878" t="n"/>
      <c r="EO24" s="878" t="n"/>
      <c r="EP24" s="878" t="n"/>
      <c r="EQ24" s="878" t="n"/>
      <c r="ER24" s="878" t="n"/>
      <c r="ES24" s="878" t="n"/>
      <c r="ET24" s="878" t="n"/>
      <c r="EU24" s="878" t="n"/>
      <c r="EV24" s="878" t="n"/>
      <c r="EW24" s="878" t="n"/>
      <c r="EX24" s="878" t="n"/>
      <c r="EY24" s="878" t="n"/>
      <c r="EZ24" s="878" t="n"/>
      <c r="FA24" s="878" t="n"/>
      <c r="FB24" s="878" t="n"/>
      <c r="FC24" s="878" t="n"/>
      <c r="FD24" s="878" t="n"/>
      <c r="FE24" s="878" t="n"/>
      <c r="FF24" s="878" t="n"/>
      <c r="FG24" s="878" t="n"/>
      <c r="FH24" s="878" t="n"/>
      <c r="FI24" s="878" t="n"/>
      <c r="FJ24" s="878" t="n"/>
      <c r="FK24" s="878" t="n"/>
      <c r="FL24" s="878" t="n"/>
      <c r="FM24" s="878" t="n"/>
      <c r="FN24" s="878" t="n"/>
      <c r="FO24" s="878" t="n"/>
      <c r="FP24" s="878" t="n"/>
    </row>
    <row r="25" customFormat="1" s="872">
      <c r="A25" s="180" t="inlineStr">
        <is>
          <t>Open</t>
        </is>
      </c>
      <c r="B25" s="58" t="inlineStr">
        <is>
          <t> </t>
        </is>
      </c>
      <c r="C25" s="100" t="n">
        <v>5</v>
      </c>
      <c r="D25" s="23" t="inlineStr">
        <is>
          <t>GB Energy, Inc.</t>
        </is>
      </c>
      <c r="E25" s="100">
        <f>SUM(G25:HG25)</f>
        <v/>
      </c>
      <c r="F25" s="873" t="n"/>
      <c r="G25" s="874" t="n"/>
      <c r="H25" s="876" t="n"/>
      <c r="I25" s="876" t="n"/>
      <c r="J25" s="876" t="n"/>
      <c r="K25" s="876" t="n"/>
      <c r="L25" s="876" t="n"/>
      <c r="M25" s="876" t="n"/>
      <c r="N25" s="876" t="n"/>
      <c r="O25" s="876" t="n"/>
      <c r="P25" s="876" t="n"/>
      <c r="Q25" s="876" t="n"/>
      <c r="R25" s="876" t="n"/>
      <c r="S25" s="876" t="n"/>
      <c r="T25" s="876" t="n"/>
      <c r="U25" s="876" t="n"/>
      <c r="V25" s="876" t="n"/>
      <c r="W25" s="877">
        <f>5/160</f>
        <v/>
      </c>
      <c r="X25" s="876" t="n"/>
      <c r="Y25" s="876" t="n"/>
      <c r="Z25" s="876" t="n"/>
      <c r="AA25" s="876" t="n"/>
      <c r="AB25" s="876" t="n"/>
      <c r="AC25" s="876" t="n"/>
      <c r="AD25" s="876" t="n"/>
      <c r="AE25" s="876" t="n"/>
      <c r="AF25" s="876" t="n"/>
      <c r="AG25" s="876" t="n"/>
      <c r="AH25" s="876" t="n"/>
      <c r="AI25" s="876" t="n"/>
      <c r="AJ25" s="878" t="n"/>
      <c r="AK25" s="878" t="n"/>
      <c r="AL25" s="878" t="n"/>
      <c r="AM25" s="878" t="n"/>
      <c r="AN25" s="878" t="n"/>
      <c r="AO25" s="878" t="n"/>
      <c r="AP25" s="878" t="n"/>
      <c r="AQ25" s="878" t="n"/>
      <c r="AR25" s="878" t="n"/>
      <c r="AS25" s="878" t="n"/>
      <c r="AT25" s="878" t="n"/>
      <c r="AU25" s="878" t="n"/>
      <c r="AV25" s="878" t="n"/>
      <c r="AW25" s="878" t="n"/>
      <c r="AX25" s="878" t="n"/>
      <c r="AY25" s="878" t="n"/>
      <c r="AZ25" s="878" t="n"/>
      <c r="BA25" s="878" t="n"/>
      <c r="BB25" s="878" t="n"/>
      <c r="BC25" s="878" t="n"/>
      <c r="BD25" s="878" t="n"/>
      <c r="BE25" s="878" t="n"/>
      <c r="BF25" s="878" t="n"/>
      <c r="BG25" s="878" t="n"/>
      <c r="BH25" s="878" t="n"/>
      <c r="BI25" s="878" t="n"/>
      <c r="BJ25" s="878" t="n"/>
      <c r="BK25" s="878" t="n"/>
      <c r="BL25" s="878" t="n"/>
      <c r="BM25" s="878" t="n"/>
      <c r="BN25" s="878" t="n"/>
      <c r="BO25" s="878" t="n"/>
      <c r="BP25" s="878" t="n"/>
      <c r="BQ25" s="878" t="n"/>
      <c r="BR25" s="878" t="n"/>
      <c r="BS25" s="878" t="n"/>
      <c r="BT25" s="878" t="n"/>
      <c r="BU25" s="878" t="n"/>
      <c r="BV25" s="878" t="n"/>
      <c r="BW25" s="878" t="n"/>
      <c r="BX25" s="878" t="n"/>
      <c r="BY25" s="878" t="n"/>
      <c r="BZ25" s="878" t="n"/>
      <c r="CA25" s="878" t="n"/>
      <c r="CB25" s="878" t="n"/>
      <c r="CC25" s="878" t="n"/>
      <c r="CD25" s="878" t="n"/>
      <c r="CE25" s="878" t="n"/>
      <c r="CF25" s="878" t="n"/>
      <c r="CG25" s="878" t="n"/>
      <c r="CH25" s="878" t="n"/>
      <c r="CI25" s="878" t="n"/>
      <c r="CJ25" s="878" t="n"/>
      <c r="CK25" s="878" t="n"/>
      <c r="CL25" s="878" t="n"/>
      <c r="CM25" s="878" t="n"/>
      <c r="CN25" s="878" t="n"/>
      <c r="CO25" s="878" t="n"/>
      <c r="CP25" s="878" t="n"/>
      <c r="CQ25" s="878" t="n"/>
      <c r="CR25" s="878" t="n"/>
      <c r="CS25" s="878" t="n"/>
      <c r="CT25" s="878" t="n"/>
      <c r="CU25" s="878" t="n"/>
      <c r="CV25" s="878" t="n"/>
      <c r="CW25" s="878" t="n"/>
      <c r="CX25" s="878" t="n"/>
      <c r="CY25" s="878" t="n"/>
      <c r="CZ25" s="878" t="n"/>
      <c r="DA25" s="878" t="n"/>
      <c r="DB25" s="878" t="n"/>
      <c r="DC25" s="878" t="n"/>
      <c r="DD25" s="878" t="n"/>
      <c r="DE25" s="878" t="n"/>
      <c r="DF25" s="878" t="n"/>
      <c r="DG25" s="878" t="n"/>
      <c r="DH25" s="878" t="n"/>
      <c r="DI25" s="878" t="n"/>
      <c r="DJ25" s="878" t="n"/>
      <c r="DK25" s="878" t="n"/>
      <c r="DL25" s="878" t="n"/>
      <c r="DM25" s="878" t="n"/>
      <c r="DN25" s="878" t="n"/>
      <c r="DO25" s="878" t="n"/>
      <c r="DP25" s="878" t="n"/>
      <c r="DQ25" s="878" t="n"/>
      <c r="DR25" s="878" t="n"/>
      <c r="DS25" s="878" t="n"/>
      <c r="DT25" s="878" t="n"/>
      <c r="DU25" s="878" t="n"/>
      <c r="DV25" s="878" t="n"/>
      <c r="DW25" s="878" t="n"/>
      <c r="DX25" s="878" t="n"/>
      <c r="DY25" s="878" t="n"/>
      <c r="DZ25" s="878" t="n"/>
      <c r="EA25" s="878" t="n"/>
      <c r="EB25" s="878" t="n"/>
      <c r="EC25" s="878" t="n"/>
      <c r="ED25" s="878" t="n"/>
      <c r="EE25" s="878" t="n"/>
      <c r="EF25" s="878" t="n"/>
      <c r="EG25" s="878" t="n"/>
      <c r="EH25" s="878" t="n"/>
      <c r="EI25" s="878" t="n"/>
      <c r="EJ25" s="878" t="n"/>
      <c r="EK25" s="878" t="n"/>
      <c r="EL25" s="878" t="n"/>
      <c r="EM25" s="878" t="n"/>
      <c r="EN25" s="878" t="n"/>
      <c r="EO25" s="878" t="n"/>
      <c r="EP25" s="878" t="n"/>
      <c r="EQ25" s="878" t="n"/>
      <c r="ER25" s="878" t="n"/>
      <c r="ES25" s="878" t="n"/>
      <c r="ET25" s="878" t="n"/>
      <c r="EU25" s="878" t="n"/>
      <c r="EV25" s="878" t="n"/>
      <c r="EW25" s="878" t="n"/>
      <c r="EX25" s="878" t="n"/>
      <c r="EY25" s="878" t="n"/>
      <c r="EZ25" s="878" t="n"/>
      <c r="FA25" s="878" t="n"/>
      <c r="FB25" s="878" t="n"/>
      <c r="FC25" s="878" t="n"/>
      <c r="FD25" s="878" t="n"/>
      <c r="FE25" s="878" t="n"/>
      <c r="FF25" s="878" t="n"/>
      <c r="FG25" s="878" t="n"/>
      <c r="FH25" s="878" t="n"/>
      <c r="FI25" s="878" t="n"/>
      <c r="FJ25" s="878" t="n"/>
      <c r="FK25" s="878" t="n"/>
      <c r="FL25" s="878" t="n"/>
      <c r="FM25" s="878" t="n"/>
      <c r="FN25" s="878" t="n"/>
      <c r="FO25" s="878" t="n"/>
      <c r="FP25" s="878" t="n"/>
    </row>
    <row r="26" customFormat="1" s="872">
      <c r="A26" s="180" t="inlineStr">
        <is>
          <t> </t>
        </is>
      </c>
      <c r="B26" s="58" t="n">
        <v>17</v>
      </c>
      <c r="C26" s="100" t="n">
        <v>20</v>
      </c>
      <c r="D26" s="23" t="inlineStr">
        <is>
          <t>Dustin Deal, LLC</t>
        </is>
      </c>
      <c r="E26" s="100">
        <f>SUM(G26:HG26)</f>
        <v/>
      </c>
      <c r="F26" s="873" t="n"/>
      <c r="G26" s="874" t="n"/>
      <c r="H26" s="876" t="n"/>
      <c r="I26" s="876" t="n"/>
      <c r="J26" s="876" t="n"/>
      <c r="K26" s="876" t="n"/>
      <c r="L26" s="876" t="n"/>
      <c r="M26" s="876" t="n"/>
      <c r="N26" s="876" t="n"/>
      <c r="O26" s="876" t="n"/>
      <c r="P26" s="876" t="n"/>
      <c r="Q26" s="876" t="n"/>
      <c r="R26" s="876" t="n"/>
      <c r="S26" s="876" t="n"/>
      <c r="T26" s="876" t="n"/>
      <c r="U26" s="876" t="n"/>
      <c r="V26" s="876" t="n"/>
      <c r="W26" s="876" t="n"/>
      <c r="X26" s="877">
        <f>20/160</f>
        <v/>
      </c>
      <c r="Y26" s="876" t="n"/>
      <c r="Z26" s="876" t="n"/>
      <c r="AA26" s="876" t="n"/>
      <c r="AB26" s="876" t="n"/>
      <c r="AC26" s="876" t="n"/>
      <c r="AD26" s="876" t="n"/>
      <c r="AE26" s="876" t="n"/>
      <c r="AF26" s="876" t="n"/>
      <c r="AG26" s="876" t="n"/>
      <c r="AH26" s="876" t="n"/>
      <c r="AI26" s="876" t="n"/>
      <c r="AJ26" s="878" t="n"/>
      <c r="AK26" s="878" t="n"/>
      <c r="AL26" s="878" t="n"/>
      <c r="AM26" s="878" t="n"/>
      <c r="AN26" s="878" t="n"/>
      <c r="AO26" s="878" t="n"/>
      <c r="AP26" s="878" t="n"/>
      <c r="AQ26" s="878" t="n"/>
      <c r="AR26" s="878" t="n"/>
      <c r="AS26" s="878" t="n"/>
      <c r="AT26" s="878" t="n"/>
      <c r="AU26" s="878" t="n"/>
      <c r="AV26" s="878" t="n"/>
      <c r="AW26" s="878" t="n"/>
      <c r="AX26" s="878" t="n"/>
      <c r="AY26" s="878" t="n"/>
      <c r="AZ26" s="878" t="n"/>
      <c r="BA26" s="878" t="n"/>
      <c r="BB26" s="878" t="n"/>
      <c r="BC26" s="878" t="n"/>
      <c r="BD26" s="878" t="n"/>
      <c r="BE26" s="878" t="n"/>
      <c r="BF26" s="878" t="n"/>
      <c r="BG26" s="878" t="n"/>
      <c r="BH26" s="878" t="n"/>
      <c r="BI26" s="878" t="n"/>
      <c r="BJ26" s="878" t="n"/>
      <c r="BK26" s="878" t="n"/>
      <c r="BL26" s="878" t="n"/>
      <c r="BM26" s="878" t="n"/>
      <c r="BN26" s="878" t="n"/>
      <c r="BO26" s="878" t="n"/>
      <c r="BP26" s="878" t="n"/>
      <c r="BQ26" s="878" t="n"/>
      <c r="BR26" s="878" t="n"/>
      <c r="BS26" s="878" t="n"/>
      <c r="BT26" s="878" t="n"/>
      <c r="BU26" s="878" t="n"/>
      <c r="BV26" s="878" t="n"/>
      <c r="BW26" s="878" t="n"/>
      <c r="BX26" s="878" t="n"/>
      <c r="BY26" s="878" t="n"/>
      <c r="BZ26" s="878" t="n"/>
      <c r="CA26" s="878" t="n"/>
      <c r="CB26" s="878" t="n"/>
      <c r="CC26" s="878" t="n"/>
      <c r="CD26" s="878" t="n"/>
      <c r="CE26" s="878" t="n"/>
      <c r="CF26" s="878" t="n"/>
      <c r="CG26" s="878" t="n"/>
      <c r="CH26" s="878" t="n"/>
      <c r="CI26" s="878" t="n"/>
      <c r="CJ26" s="878" t="n"/>
      <c r="CK26" s="878" t="n"/>
      <c r="CL26" s="878" t="n"/>
      <c r="CM26" s="878" t="n"/>
      <c r="CN26" s="878" t="n"/>
      <c r="CO26" s="878" t="n"/>
      <c r="CP26" s="878" t="n"/>
      <c r="CQ26" s="878" t="n"/>
      <c r="CR26" s="878" t="n"/>
      <c r="CS26" s="878" t="n"/>
      <c r="CT26" s="878" t="n"/>
      <c r="CU26" s="878" t="n"/>
      <c r="CV26" s="878" t="n"/>
      <c r="CW26" s="878" t="n"/>
      <c r="CX26" s="878" t="n"/>
      <c r="CY26" s="878" t="n"/>
      <c r="CZ26" s="878" t="n"/>
      <c r="DA26" s="878" t="n"/>
      <c r="DB26" s="878" t="n"/>
      <c r="DC26" s="878" t="n"/>
      <c r="DD26" s="878" t="n"/>
      <c r="DE26" s="878" t="n"/>
      <c r="DF26" s="878" t="n"/>
      <c r="DG26" s="878" t="n"/>
      <c r="DH26" s="878" t="n"/>
      <c r="DI26" s="878" t="n"/>
      <c r="DJ26" s="878" t="n"/>
      <c r="DK26" s="878" t="n"/>
      <c r="DL26" s="878" t="n"/>
      <c r="DM26" s="878" t="n"/>
      <c r="DN26" s="878" t="n"/>
      <c r="DO26" s="878" t="n"/>
      <c r="DP26" s="878" t="n"/>
      <c r="DQ26" s="878" t="n"/>
      <c r="DR26" s="878" t="n"/>
      <c r="DS26" s="878" t="n"/>
      <c r="DT26" s="878" t="n"/>
      <c r="DU26" s="878" t="n"/>
      <c r="DV26" s="878" t="n"/>
      <c r="DW26" s="878" t="n"/>
      <c r="DX26" s="878" t="n"/>
      <c r="DY26" s="878" t="n"/>
      <c r="DZ26" s="878" t="n"/>
      <c r="EA26" s="878" t="n"/>
      <c r="EB26" s="878" t="n"/>
      <c r="EC26" s="878" t="n"/>
      <c r="ED26" s="878" t="n"/>
      <c r="EE26" s="878" t="n"/>
      <c r="EF26" s="878" t="n"/>
      <c r="EG26" s="878" t="n"/>
      <c r="EH26" s="878" t="n"/>
      <c r="EI26" s="878" t="n"/>
      <c r="EJ26" s="878" t="n"/>
      <c r="EK26" s="878" t="n"/>
      <c r="EL26" s="878" t="n"/>
      <c r="EM26" s="878" t="n"/>
      <c r="EN26" s="878" t="n"/>
      <c r="EO26" s="878" t="n"/>
      <c r="EP26" s="878" t="n"/>
      <c r="EQ26" s="878" t="n"/>
      <c r="ER26" s="878" t="n"/>
      <c r="ES26" s="878" t="n"/>
      <c r="ET26" s="878" t="n"/>
      <c r="EU26" s="878" t="n"/>
      <c r="EV26" s="878" t="n"/>
      <c r="EW26" s="878" t="n"/>
      <c r="EX26" s="878" t="n"/>
      <c r="EY26" s="878" t="n"/>
      <c r="EZ26" s="878" t="n"/>
      <c r="FA26" s="878" t="n"/>
      <c r="FB26" s="878" t="n"/>
      <c r="FC26" s="878" t="n"/>
      <c r="FD26" s="878" t="n"/>
      <c r="FE26" s="878" t="n"/>
      <c r="FF26" s="878" t="n"/>
      <c r="FG26" s="878" t="n"/>
      <c r="FH26" s="878" t="n"/>
      <c r="FI26" s="878" t="n"/>
      <c r="FJ26" s="878" t="n"/>
      <c r="FK26" s="878" t="n"/>
      <c r="FL26" s="878" t="n"/>
      <c r="FM26" s="878" t="n"/>
      <c r="FN26" s="878" t="n"/>
      <c r="FO26" s="878" t="n"/>
      <c r="FP26" s="878" t="n"/>
    </row>
    <row r="27" customFormat="1" s="872">
      <c r="A27" s="180" t="inlineStr">
        <is>
          <t>Open</t>
        </is>
      </c>
      <c r="B27" s="58" t="inlineStr">
        <is>
          <t> </t>
        </is>
      </c>
      <c r="C27" s="55" t="n">
        <v>5</v>
      </c>
      <c r="D27" s="23" t="inlineStr">
        <is>
          <t>Lakewind, LLC</t>
        </is>
      </c>
      <c r="E27" s="55">
        <f>SUM(G27:HK27)</f>
        <v/>
      </c>
      <c r="F27" s="873" t="n"/>
      <c r="G27" s="874" t="n"/>
      <c r="H27" s="876" t="n"/>
      <c r="I27" s="876" t="n"/>
      <c r="J27" s="876" t="n"/>
      <c r="K27" s="876" t="n"/>
      <c r="L27" s="26" t="n"/>
      <c r="M27" s="876" t="n"/>
      <c r="N27" s="876" t="n"/>
      <c r="O27" s="876" t="n"/>
      <c r="P27" s="876" t="n"/>
      <c r="Q27" s="876" t="n"/>
      <c r="R27" s="876" t="n"/>
      <c r="S27" s="876" t="n"/>
      <c r="T27" s="876" t="n"/>
      <c r="U27" s="876" t="n"/>
      <c r="V27" s="876" t="n"/>
      <c r="W27" s="876" t="n"/>
      <c r="X27" s="876" t="n"/>
      <c r="Y27" s="877">
        <f>5/160</f>
        <v/>
      </c>
      <c r="Z27" s="876" t="n"/>
      <c r="AA27" s="876" t="n"/>
      <c r="AB27" s="876" t="n"/>
      <c r="AC27" s="876" t="n"/>
      <c r="AD27" s="876" t="n"/>
      <c r="AE27" s="876" t="n"/>
      <c r="AF27" s="876" t="n"/>
      <c r="AG27" s="876" t="n"/>
      <c r="AH27" s="876" t="n"/>
      <c r="AI27" s="876" t="n"/>
      <c r="AJ27" s="878" t="n"/>
      <c r="AK27" s="878" t="n"/>
      <c r="AL27" s="878" t="n"/>
      <c r="AM27" s="878" t="n"/>
      <c r="AN27" s="878" t="n"/>
      <c r="AO27" s="878" t="n"/>
      <c r="AP27" s="878" t="n"/>
      <c r="AQ27" s="878" t="n"/>
      <c r="AR27" s="878" t="n"/>
      <c r="AS27" s="878" t="n"/>
      <c r="AT27" s="878" t="n"/>
      <c r="AU27" s="878" t="n"/>
      <c r="AV27" s="878" t="n"/>
      <c r="AW27" s="878" t="n"/>
      <c r="AX27" s="878" t="n"/>
      <c r="AY27" s="878" t="n"/>
      <c r="AZ27" s="878" t="n"/>
      <c r="BA27" s="878" t="n"/>
      <c r="BB27" s="878" t="n"/>
      <c r="BC27" s="878" t="n"/>
      <c r="BD27" s="878" t="n"/>
      <c r="BE27" s="878" t="n"/>
      <c r="BF27" s="878" t="n"/>
      <c r="BG27" s="878" t="n"/>
      <c r="BH27" s="878" t="n"/>
      <c r="BI27" s="878" t="n"/>
      <c r="BJ27" s="878" t="n"/>
      <c r="BK27" s="878" t="n"/>
      <c r="BL27" s="878" t="n"/>
      <c r="BM27" s="878" t="n"/>
      <c r="BN27" s="878" t="n"/>
      <c r="BO27" s="878" t="n"/>
      <c r="BP27" s="878" t="n"/>
      <c r="BQ27" s="878" t="n"/>
      <c r="BR27" s="878" t="n"/>
      <c r="BS27" s="878" t="n"/>
      <c r="BT27" s="878" t="n"/>
      <c r="BU27" s="878" t="n"/>
      <c r="BV27" s="878" t="n"/>
      <c r="BW27" s="878" t="n"/>
      <c r="BX27" s="878" t="n"/>
      <c r="BY27" s="878" t="n"/>
      <c r="BZ27" s="878" t="n"/>
      <c r="CA27" s="878" t="n"/>
      <c r="CB27" s="878" t="n"/>
      <c r="CC27" s="878" t="n"/>
      <c r="CD27" s="878" t="n"/>
      <c r="CE27" s="878" t="n"/>
      <c r="CF27" s="878" t="n"/>
      <c r="CG27" s="878" t="n"/>
      <c r="CH27" s="878" t="n"/>
      <c r="CI27" s="878" t="n"/>
      <c r="CJ27" s="878" t="n"/>
      <c r="CK27" s="878" t="n"/>
      <c r="CL27" s="878" t="n"/>
      <c r="CM27" s="878" t="n"/>
      <c r="CN27" s="878" t="n"/>
      <c r="CO27" s="878" t="n"/>
      <c r="CP27" s="878" t="n"/>
      <c r="CQ27" s="878" t="n"/>
      <c r="CR27" s="878" t="n"/>
      <c r="CS27" s="878" t="n"/>
      <c r="CT27" s="878" t="n"/>
      <c r="CU27" s="878" t="n"/>
      <c r="CV27" s="878" t="n"/>
      <c r="CW27" s="878" t="n"/>
      <c r="CX27" s="878" t="n"/>
      <c r="CY27" s="878" t="n"/>
      <c r="CZ27" s="878" t="n"/>
      <c r="DA27" s="878" t="n"/>
      <c r="DB27" s="878" t="n"/>
      <c r="DC27" s="878" t="n"/>
      <c r="DD27" s="878" t="n"/>
      <c r="DE27" s="878" t="n"/>
      <c r="DF27" s="878" t="n"/>
      <c r="DG27" s="878" t="n"/>
      <c r="DH27" s="878" t="n"/>
      <c r="DI27" s="878" t="n"/>
      <c r="DJ27" s="878" t="n"/>
      <c r="DK27" s="878" t="n"/>
      <c r="DL27" s="878" t="n"/>
      <c r="DM27" s="878" t="n"/>
      <c r="DN27" s="878" t="n"/>
      <c r="DO27" s="878" t="n"/>
      <c r="DP27" s="878" t="n"/>
      <c r="DQ27" s="878" t="n"/>
      <c r="DR27" s="878" t="n"/>
      <c r="DS27" s="878" t="n"/>
      <c r="DT27" s="878" t="n"/>
      <c r="DU27" s="878" t="n"/>
      <c r="DV27" s="878" t="n"/>
      <c r="DW27" s="878" t="n"/>
      <c r="DX27" s="878" t="n"/>
      <c r="DY27" s="878" t="n"/>
      <c r="DZ27" s="878" t="n"/>
      <c r="EA27" s="878" t="n"/>
      <c r="EB27" s="878" t="n"/>
      <c r="EC27" s="878" t="n"/>
      <c r="ED27" s="878" t="n"/>
      <c r="EE27" s="878" t="n"/>
      <c r="EF27" s="878" t="n"/>
      <c r="EG27" s="878" t="n"/>
      <c r="EH27" s="878" t="n"/>
      <c r="EI27" s="878" t="n"/>
      <c r="EJ27" s="878" t="n"/>
      <c r="EK27" s="878" t="n"/>
      <c r="EL27" s="878" t="n"/>
      <c r="EM27" s="878" t="n"/>
      <c r="EN27" s="878" t="n"/>
      <c r="EO27" s="878" t="n"/>
      <c r="EP27" s="878" t="n"/>
      <c r="EQ27" s="878" t="n"/>
      <c r="ER27" s="878" t="n"/>
      <c r="ES27" s="878" t="n"/>
      <c r="ET27" s="878" t="n"/>
      <c r="EU27" s="878" t="n"/>
      <c r="EV27" s="878" t="n"/>
      <c r="EW27" s="878" t="n"/>
      <c r="EX27" s="878" t="n"/>
      <c r="EY27" s="878" t="n"/>
      <c r="EZ27" s="878" t="n"/>
      <c r="FA27" s="878" t="n"/>
      <c r="FB27" s="878" t="n"/>
      <c r="FC27" s="878" t="n"/>
      <c r="FD27" s="878" t="n"/>
      <c r="FE27" s="878" t="n"/>
      <c r="FF27" s="878" t="n"/>
      <c r="FG27" s="878" t="n"/>
      <c r="FH27" s="878" t="n"/>
      <c r="FI27" s="878" t="n"/>
      <c r="FJ27" s="878" t="n"/>
      <c r="FK27" s="878" t="n"/>
      <c r="FL27" s="878" t="n"/>
      <c r="FM27" s="878" t="n"/>
      <c r="FN27" s="878" t="n"/>
      <c r="FO27" s="878" t="n"/>
      <c r="FP27" s="878" t="n"/>
    </row>
    <row r="28" customFormat="1" s="872">
      <c r="A28" s="180" t="inlineStr">
        <is>
          <t>Open</t>
        </is>
      </c>
      <c r="B28" s="58" t="inlineStr">
        <is>
          <t> </t>
        </is>
      </c>
      <c r="C28" s="55" t="n">
        <v>5</v>
      </c>
      <c r="D28" s="24" t="inlineStr">
        <is>
          <t>Anchura Energy, LLC</t>
        </is>
      </c>
      <c r="E28" s="55">
        <f>SUM(G28:HK28)</f>
        <v/>
      </c>
      <c r="F28" s="873" t="n"/>
      <c r="G28" s="874" t="n"/>
      <c r="H28" s="876" t="n"/>
      <c r="I28" s="876" t="n"/>
      <c r="J28" s="876" t="n"/>
      <c r="K28" s="876" t="n"/>
      <c r="L28" s="25" t="n"/>
      <c r="M28" s="876" t="n"/>
      <c r="N28" s="876" t="n"/>
      <c r="O28" s="876" t="n"/>
      <c r="P28" s="876" t="n"/>
      <c r="Q28" s="876" t="n"/>
      <c r="R28" s="876" t="n"/>
      <c r="S28" s="876" t="n"/>
      <c r="T28" s="876" t="n"/>
      <c r="U28" s="876" t="n"/>
      <c r="V28" s="876" t="n"/>
      <c r="W28" s="876" t="n"/>
      <c r="X28" s="876" t="n"/>
      <c r="Y28" s="876" t="n"/>
      <c r="Z28" s="877">
        <f>5/160</f>
        <v/>
      </c>
      <c r="AA28" s="876" t="n"/>
      <c r="AB28" s="876" t="n"/>
      <c r="AC28" s="876" t="n"/>
      <c r="AD28" s="876" t="n"/>
      <c r="AE28" s="876" t="n"/>
      <c r="AF28" s="876" t="n"/>
      <c r="AG28" s="876" t="n"/>
      <c r="AH28" s="876" t="n"/>
      <c r="AI28" s="876" t="n"/>
      <c r="AJ28" s="878" t="n"/>
      <c r="AK28" s="878" t="n"/>
      <c r="AL28" s="878" t="n"/>
      <c r="AM28" s="878" t="n"/>
      <c r="AN28" s="878" t="n"/>
      <c r="AO28" s="878" t="n"/>
      <c r="AP28" s="878" t="n"/>
      <c r="AQ28" s="878" t="n"/>
      <c r="AR28" s="878" t="n"/>
      <c r="AS28" s="878" t="n"/>
      <c r="AT28" s="878" t="n"/>
      <c r="AU28" s="878" t="n"/>
      <c r="AV28" s="878" t="n"/>
      <c r="AW28" s="878" t="n"/>
      <c r="AX28" s="878" t="n"/>
      <c r="AY28" s="878" t="n"/>
      <c r="AZ28" s="878" t="n"/>
      <c r="BA28" s="878" t="n"/>
      <c r="BB28" s="878" t="n"/>
      <c r="BC28" s="878" t="n"/>
      <c r="BD28" s="878" t="n"/>
      <c r="BE28" s="878" t="n"/>
      <c r="BF28" s="878" t="n"/>
      <c r="BG28" s="878" t="n"/>
      <c r="BH28" s="878" t="n"/>
      <c r="BI28" s="878" t="n"/>
      <c r="BJ28" s="878" t="n"/>
      <c r="BK28" s="878" t="n"/>
      <c r="BL28" s="878" t="n"/>
      <c r="BM28" s="878" t="n"/>
      <c r="BN28" s="878" t="n"/>
      <c r="BO28" s="878" t="n"/>
      <c r="BP28" s="878" t="n"/>
      <c r="BQ28" s="878" t="n"/>
      <c r="BR28" s="878" t="n"/>
      <c r="BS28" s="878" t="n"/>
      <c r="BT28" s="878" t="n"/>
      <c r="BU28" s="878" t="n"/>
      <c r="BV28" s="878" t="n"/>
      <c r="BW28" s="878" t="n"/>
      <c r="BX28" s="878" t="n"/>
      <c r="BY28" s="878" t="n"/>
      <c r="BZ28" s="878" t="n"/>
      <c r="CA28" s="878" t="n"/>
      <c r="CB28" s="878" t="n"/>
      <c r="CC28" s="878" t="n"/>
      <c r="CD28" s="878" t="n"/>
      <c r="CE28" s="878" t="n"/>
      <c r="CF28" s="878" t="n"/>
      <c r="CG28" s="878" t="n"/>
      <c r="CH28" s="878" t="n"/>
      <c r="CI28" s="878" t="n"/>
      <c r="CJ28" s="878" t="n"/>
      <c r="CK28" s="878" t="n"/>
      <c r="CL28" s="878" t="n"/>
      <c r="CM28" s="878" t="n"/>
      <c r="CN28" s="878" t="n"/>
      <c r="CO28" s="878" t="n"/>
      <c r="CP28" s="878" t="n"/>
      <c r="CQ28" s="878" t="n"/>
      <c r="CR28" s="878" t="n"/>
      <c r="CS28" s="878" t="n"/>
      <c r="CT28" s="878" t="n"/>
      <c r="CU28" s="878" t="n"/>
      <c r="CV28" s="878" t="n"/>
      <c r="CW28" s="878" t="n"/>
      <c r="CX28" s="878" t="n"/>
      <c r="CY28" s="878" t="n"/>
      <c r="CZ28" s="878" t="n"/>
      <c r="DA28" s="878" t="n"/>
      <c r="DB28" s="878" t="n"/>
      <c r="DC28" s="878" t="n"/>
      <c r="DD28" s="878" t="n"/>
      <c r="DE28" s="878" t="n"/>
      <c r="DF28" s="878" t="n"/>
      <c r="DG28" s="878" t="n"/>
      <c r="DH28" s="878" t="n"/>
      <c r="DI28" s="878" t="n"/>
      <c r="DJ28" s="878" t="n"/>
      <c r="DK28" s="878" t="n"/>
      <c r="DL28" s="878" t="n"/>
      <c r="DM28" s="878" t="n"/>
      <c r="DN28" s="878" t="n"/>
      <c r="DO28" s="878" t="n"/>
      <c r="DP28" s="878" t="n"/>
      <c r="DQ28" s="878" t="n"/>
      <c r="DR28" s="878" t="n"/>
      <c r="DS28" s="878" t="n"/>
      <c r="DT28" s="878" t="n"/>
      <c r="DU28" s="878" t="n"/>
      <c r="DV28" s="878" t="n"/>
      <c r="DW28" s="878" t="n"/>
      <c r="DX28" s="878" t="n"/>
      <c r="DY28" s="878" t="n"/>
      <c r="DZ28" s="878" t="n"/>
      <c r="EA28" s="878" t="n"/>
      <c r="EB28" s="878" t="n"/>
      <c r="EC28" s="878" t="n"/>
      <c r="ED28" s="878" t="n"/>
      <c r="EE28" s="878" t="n"/>
      <c r="EF28" s="878" t="n"/>
      <c r="EG28" s="878" t="n"/>
      <c r="EH28" s="878" t="n"/>
      <c r="EI28" s="878" t="n"/>
      <c r="EJ28" s="878" t="n"/>
      <c r="EK28" s="878" t="n"/>
      <c r="EL28" s="878" t="n"/>
      <c r="EM28" s="878" t="n"/>
      <c r="EN28" s="878" t="n"/>
      <c r="EO28" s="878" t="n"/>
      <c r="EP28" s="878" t="n"/>
      <c r="EQ28" s="878" t="n"/>
      <c r="ER28" s="878" t="n"/>
      <c r="ES28" s="878" t="n"/>
      <c r="ET28" s="878" t="n"/>
      <c r="EU28" s="878" t="n"/>
      <c r="EV28" s="878" t="n"/>
      <c r="EW28" s="878" t="n"/>
      <c r="EX28" s="878" t="n"/>
      <c r="EY28" s="878" t="n"/>
      <c r="EZ28" s="878" t="n"/>
      <c r="FA28" s="878" t="n"/>
      <c r="FB28" s="878" t="n"/>
      <c r="FC28" s="878" t="n"/>
      <c r="FD28" s="878" t="n"/>
      <c r="FE28" s="878" t="n"/>
      <c r="FF28" s="878" t="n"/>
      <c r="FG28" s="878" t="n"/>
      <c r="FH28" s="878" t="n"/>
      <c r="FI28" s="878" t="n"/>
      <c r="FJ28" s="878" t="n"/>
      <c r="FK28" s="878" t="n"/>
      <c r="FL28" s="878" t="n"/>
      <c r="FM28" s="878" t="n"/>
      <c r="FN28" s="878" t="n"/>
      <c r="FO28" s="878" t="n"/>
      <c r="FP28" s="878" t="n"/>
    </row>
    <row r="29" customFormat="1" s="872">
      <c r="A29" s="180" t="inlineStr">
        <is>
          <t> </t>
        </is>
      </c>
      <c r="B29" s="58" t="n">
        <v>18</v>
      </c>
      <c r="C29" s="100" t="n">
        <v>10</v>
      </c>
      <c r="D29" s="24" t="inlineStr">
        <is>
          <t>Fleshman Agency, Inc.</t>
        </is>
      </c>
      <c r="E29" s="100">
        <f>SUM(G29:HK29)</f>
        <v/>
      </c>
      <c r="F29" s="873" t="n"/>
      <c r="G29" s="874" t="n"/>
      <c r="H29" s="876" t="n"/>
      <c r="I29" s="876" t="n"/>
      <c r="J29" s="876" t="n"/>
      <c r="K29" s="876" t="n"/>
      <c r="L29" s="25" t="n"/>
      <c r="M29" s="876" t="n"/>
      <c r="N29" s="876" t="n"/>
      <c r="O29" s="876" t="n"/>
      <c r="P29" s="876" t="n"/>
      <c r="Q29" s="876" t="n"/>
      <c r="R29" s="876" t="n"/>
      <c r="S29" s="876" t="n"/>
      <c r="T29" s="876" t="n"/>
      <c r="U29" s="876" t="n"/>
      <c r="V29" s="876" t="n"/>
      <c r="W29" s="876" t="n"/>
      <c r="X29" s="876" t="n"/>
      <c r="Y29" s="876" t="n"/>
      <c r="Z29" s="876" t="n"/>
      <c r="AA29" s="877">
        <f>5/160</f>
        <v/>
      </c>
      <c r="AB29" s="876" t="n"/>
      <c r="AC29" s="876" t="n"/>
      <c r="AD29" s="877">
        <f>5/160</f>
        <v/>
      </c>
      <c r="AE29" s="876" t="n"/>
      <c r="AF29" s="876" t="n"/>
      <c r="AG29" s="876" t="n"/>
      <c r="AH29" s="876" t="n"/>
      <c r="AI29" s="876" t="n"/>
      <c r="AJ29" s="878" t="n"/>
      <c r="AK29" s="878" t="n"/>
      <c r="AL29" s="878" t="n"/>
      <c r="AM29" s="878" t="n"/>
      <c r="AN29" s="878" t="n"/>
      <c r="AO29" s="878" t="n"/>
      <c r="AP29" s="878" t="n"/>
      <c r="AQ29" s="878" t="n"/>
      <c r="AR29" s="878" t="n"/>
      <c r="AS29" s="878" t="n"/>
      <c r="AT29" s="878" t="n"/>
      <c r="AU29" s="878" t="n"/>
      <c r="AV29" s="878" t="n"/>
      <c r="AW29" s="878" t="n"/>
      <c r="AX29" s="878" t="n"/>
      <c r="AY29" s="878" t="n"/>
      <c r="AZ29" s="878" t="n"/>
      <c r="BA29" s="878" t="n"/>
      <c r="BB29" s="878" t="n"/>
      <c r="BC29" s="878" t="n"/>
      <c r="BD29" s="878" t="n"/>
      <c r="BE29" s="878" t="n"/>
      <c r="BF29" s="878" t="n"/>
      <c r="BG29" s="878" t="n"/>
      <c r="BH29" s="878" t="n"/>
      <c r="BI29" s="878" t="n"/>
      <c r="BJ29" s="878" t="n"/>
      <c r="BK29" s="878" t="n"/>
      <c r="BL29" s="878" t="n"/>
      <c r="BM29" s="878" t="n"/>
      <c r="BN29" s="878" t="n"/>
      <c r="BO29" s="878" t="n"/>
      <c r="BP29" s="878" t="n"/>
      <c r="BQ29" s="878" t="n"/>
      <c r="BR29" s="878" t="n"/>
      <c r="BS29" s="878" t="n"/>
      <c r="BT29" s="878" t="n"/>
      <c r="BU29" s="878" t="n"/>
      <c r="BV29" s="878" t="n"/>
      <c r="BW29" s="878" t="n"/>
      <c r="BX29" s="878" t="n"/>
      <c r="BY29" s="878" t="n"/>
      <c r="BZ29" s="878" t="n"/>
      <c r="CA29" s="878" t="n"/>
      <c r="CB29" s="878" t="n"/>
      <c r="CC29" s="878" t="n"/>
      <c r="CD29" s="878" t="n"/>
      <c r="CE29" s="878" t="n"/>
      <c r="CF29" s="878" t="n"/>
      <c r="CG29" s="878" t="n"/>
      <c r="CH29" s="878" t="n"/>
      <c r="CI29" s="878" t="n"/>
      <c r="CJ29" s="878" t="n"/>
      <c r="CK29" s="878" t="n"/>
      <c r="CL29" s="878" t="n"/>
      <c r="CM29" s="878" t="n"/>
      <c r="CN29" s="878" t="n"/>
      <c r="CO29" s="878" t="n"/>
      <c r="CP29" s="878" t="n"/>
      <c r="CQ29" s="878" t="n"/>
      <c r="CR29" s="878" t="n"/>
      <c r="CS29" s="878" t="n"/>
      <c r="CT29" s="878" t="n"/>
      <c r="CU29" s="878" t="n"/>
      <c r="CV29" s="878" t="n"/>
      <c r="CW29" s="878" t="n"/>
      <c r="CX29" s="878" t="n"/>
      <c r="CY29" s="878" t="n"/>
      <c r="CZ29" s="878" t="n"/>
      <c r="DA29" s="878" t="n"/>
      <c r="DB29" s="878" t="n"/>
      <c r="DC29" s="878" t="n"/>
      <c r="DD29" s="878" t="n"/>
      <c r="DE29" s="878" t="n"/>
      <c r="DF29" s="878" t="n"/>
      <c r="DG29" s="878" t="n"/>
      <c r="DH29" s="878" t="n"/>
      <c r="DI29" s="878" t="n"/>
      <c r="DJ29" s="878" t="n"/>
      <c r="DK29" s="878" t="n"/>
      <c r="DL29" s="878" t="n"/>
      <c r="DM29" s="878" t="n"/>
      <c r="DN29" s="878" t="n"/>
      <c r="DO29" s="878" t="n"/>
      <c r="DP29" s="878" t="n"/>
      <c r="DQ29" s="878" t="n"/>
      <c r="DR29" s="878" t="n"/>
      <c r="DS29" s="878" t="n"/>
      <c r="DT29" s="878" t="n"/>
      <c r="DU29" s="878" t="n"/>
      <c r="DV29" s="878" t="n"/>
      <c r="DW29" s="878" t="n"/>
      <c r="DX29" s="878" t="n"/>
      <c r="DY29" s="878" t="n"/>
      <c r="DZ29" s="878" t="n"/>
      <c r="EA29" s="878" t="n"/>
      <c r="EB29" s="878" t="n"/>
      <c r="EC29" s="878" t="n"/>
      <c r="ED29" s="878" t="n"/>
      <c r="EE29" s="878" t="n"/>
      <c r="EF29" s="878" t="n"/>
      <c r="EG29" s="878" t="n"/>
      <c r="EH29" s="878" t="n"/>
      <c r="EI29" s="878" t="n"/>
      <c r="EJ29" s="878" t="n"/>
      <c r="EK29" s="878" t="n"/>
      <c r="EL29" s="878" t="n"/>
      <c r="EM29" s="878" t="n"/>
      <c r="EN29" s="878" t="n"/>
      <c r="EO29" s="878" t="n"/>
      <c r="EP29" s="878" t="n"/>
      <c r="EQ29" s="878" t="n"/>
      <c r="ER29" s="878" t="n"/>
      <c r="ES29" s="878" t="n"/>
      <c r="ET29" s="878" t="n"/>
      <c r="EU29" s="878" t="n"/>
      <c r="EV29" s="878" t="n"/>
      <c r="EW29" s="878" t="n"/>
      <c r="EX29" s="878" t="n"/>
      <c r="EY29" s="878" t="n"/>
      <c r="EZ29" s="878" t="n"/>
      <c r="FA29" s="878" t="n"/>
      <c r="FB29" s="878" t="n"/>
      <c r="FC29" s="878" t="n"/>
      <c r="FD29" s="878" t="n"/>
      <c r="FE29" s="878" t="n"/>
      <c r="FF29" s="878" t="n"/>
      <c r="FG29" s="878" t="n"/>
      <c r="FH29" s="878" t="n"/>
      <c r="FI29" s="878" t="n"/>
      <c r="FJ29" s="878" t="n"/>
      <c r="FK29" s="878" t="n"/>
      <c r="FL29" s="878" t="n"/>
      <c r="FM29" s="878" t="n"/>
      <c r="FN29" s="878" t="n"/>
      <c r="FO29" s="878" t="n"/>
      <c r="FP29" s="878" t="n"/>
    </row>
    <row r="30" ht="24" customFormat="1" customHeight="1" s="872">
      <c r="A30" s="180" t="n"/>
      <c r="B30" s="58" t="n">
        <v>15</v>
      </c>
      <c r="C30" s="55" t="n">
        <v>0</v>
      </c>
      <c r="D30" s="145" t="inlineStr">
        <is>
          <t>Midfirst Bank, Trustee of the Morris B. Fell Revocable Trust dated November 1, 1991</t>
        </is>
      </c>
      <c r="E30" s="55">
        <f>SUM(G30:HG30)</f>
        <v/>
      </c>
      <c r="F30" s="873" t="n"/>
      <c r="G30" s="874" t="n"/>
      <c r="H30" s="876" t="n"/>
      <c r="I30" s="876" t="n"/>
      <c r="J30" s="876" t="n"/>
      <c r="K30" s="876" t="n"/>
      <c r="L30" s="173" t="n"/>
      <c r="M30" s="876" t="n"/>
      <c r="N30" s="876" t="n"/>
      <c r="O30" s="876" t="n"/>
      <c r="P30" s="876" t="n"/>
      <c r="Q30" s="876" t="n"/>
      <c r="R30" s="876" t="n"/>
      <c r="S30" s="876" t="n"/>
      <c r="T30" s="876" t="n"/>
      <c r="U30" s="876" t="n"/>
      <c r="V30" s="876" t="n"/>
      <c r="W30" s="876" t="n"/>
      <c r="X30" s="876" t="n"/>
      <c r="Y30" s="876" t="n"/>
      <c r="Z30" s="876" t="n"/>
      <c r="AA30" s="876" t="n"/>
      <c r="AB30" s="876" t="n">
        <v>0.5</v>
      </c>
      <c r="AC30" s="876" t="n">
        <v>-0.5</v>
      </c>
      <c r="AD30" s="876" t="n"/>
      <c r="AE30" s="876" t="n"/>
      <c r="AF30" s="876" t="n"/>
      <c r="AG30" s="876" t="n"/>
      <c r="AH30" s="876" t="n"/>
      <c r="AI30" s="876" t="n"/>
      <c r="AJ30" s="878" t="n"/>
      <c r="AK30" s="878" t="n"/>
      <c r="AL30" s="878" t="n"/>
      <c r="AM30" s="878" t="n"/>
      <c r="AN30" s="878" t="n"/>
      <c r="AO30" s="878" t="n"/>
      <c r="AP30" s="878" t="n"/>
      <c r="AQ30" s="878" t="n"/>
      <c r="AR30" s="878" t="n"/>
      <c r="AS30" s="878" t="n"/>
      <c r="AT30" s="878" t="n"/>
      <c r="AU30" s="878" t="n"/>
      <c r="AV30" s="878" t="n"/>
      <c r="AW30" s="878" t="n"/>
      <c r="AX30" s="878" t="n"/>
      <c r="AY30" s="878" t="n"/>
      <c r="AZ30" s="878" t="n"/>
      <c r="BA30" s="878" t="n"/>
      <c r="BB30" s="878" t="n"/>
      <c r="BC30" s="878" t="n"/>
      <c r="BD30" s="878" t="n"/>
      <c r="BE30" s="878" t="n"/>
      <c r="BF30" s="878" t="n"/>
      <c r="BG30" s="878" t="n"/>
      <c r="BH30" s="878" t="n"/>
      <c r="BI30" s="878" t="n"/>
      <c r="BJ30" s="878" t="n"/>
      <c r="BK30" s="878" t="n"/>
      <c r="BL30" s="878" t="n"/>
      <c r="BM30" s="878" t="n"/>
      <c r="BN30" s="878" t="n"/>
      <c r="BO30" s="878" t="n"/>
      <c r="BP30" s="878" t="n"/>
      <c r="BQ30" s="878" t="n"/>
      <c r="BR30" s="878" t="n"/>
      <c r="BS30" s="878" t="n"/>
      <c r="BT30" s="878" t="n"/>
      <c r="BU30" s="878" t="n"/>
      <c r="BV30" s="878" t="n"/>
      <c r="BW30" s="878" t="n"/>
      <c r="BX30" s="878" t="n"/>
      <c r="BY30" s="878" t="n"/>
      <c r="BZ30" s="878" t="n"/>
      <c r="CA30" s="878" t="n"/>
      <c r="CB30" s="878" t="n"/>
      <c r="CC30" s="878" t="n"/>
      <c r="CD30" s="878" t="n"/>
      <c r="CE30" s="878" t="n"/>
      <c r="CF30" s="878" t="n"/>
      <c r="CG30" s="878" t="n"/>
      <c r="CH30" s="878" t="n"/>
      <c r="CI30" s="878" t="n"/>
      <c r="CJ30" s="878" t="n"/>
      <c r="CK30" s="878" t="n"/>
      <c r="CL30" s="878" t="n"/>
      <c r="CM30" s="878" t="n"/>
      <c r="CN30" s="878" t="n"/>
      <c r="CO30" s="878" t="n"/>
      <c r="CP30" s="878" t="n"/>
      <c r="CQ30" s="878" t="n"/>
      <c r="CR30" s="878" t="n"/>
      <c r="CS30" s="878" t="n"/>
      <c r="CT30" s="878" t="n"/>
      <c r="CU30" s="878" t="n"/>
      <c r="CV30" s="878" t="n"/>
      <c r="CW30" s="878" t="n"/>
      <c r="CX30" s="878" t="n"/>
      <c r="CY30" s="878" t="n"/>
      <c r="CZ30" s="878" t="n"/>
      <c r="DA30" s="878" t="n"/>
      <c r="DB30" s="878" t="n"/>
      <c r="DC30" s="878" t="n"/>
      <c r="DD30" s="878" t="n"/>
      <c r="DE30" s="878" t="n"/>
      <c r="DF30" s="878" t="n"/>
      <c r="DG30" s="878" t="n"/>
      <c r="DH30" s="878" t="n"/>
      <c r="DI30" s="878" t="n"/>
      <c r="DJ30" s="878" t="n"/>
      <c r="DK30" s="878" t="n"/>
      <c r="DL30" s="878" t="n"/>
      <c r="DM30" s="878" t="n"/>
      <c r="DN30" s="878" t="n"/>
      <c r="DO30" s="878" t="n"/>
      <c r="DP30" s="878" t="n"/>
      <c r="DQ30" s="878" t="n"/>
      <c r="DR30" s="878" t="n"/>
      <c r="DS30" s="878" t="n"/>
      <c r="DT30" s="878" t="n"/>
      <c r="DU30" s="878" t="n"/>
      <c r="DV30" s="878" t="n"/>
      <c r="DW30" s="878" t="n"/>
      <c r="DX30" s="878" t="n"/>
      <c r="DY30" s="878" t="n"/>
      <c r="DZ30" s="878" t="n"/>
      <c r="EA30" s="878" t="n"/>
      <c r="EB30" s="878" t="n"/>
      <c r="EC30" s="878" t="n"/>
      <c r="ED30" s="878" t="n"/>
      <c r="EE30" s="878" t="n"/>
      <c r="EF30" s="878" t="n"/>
      <c r="EG30" s="878" t="n"/>
      <c r="EH30" s="878" t="n"/>
      <c r="EI30" s="878" t="n"/>
      <c r="EJ30" s="878" t="n"/>
      <c r="EK30" s="878" t="n"/>
      <c r="EL30" s="878" t="n"/>
      <c r="EM30" s="878" t="n"/>
      <c r="EN30" s="878" t="n"/>
      <c r="EO30" s="878" t="n"/>
      <c r="EP30" s="878" t="n"/>
      <c r="EQ30" s="878" t="n"/>
      <c r="ER30" s="878" t="n"/>
      <c r="ES30" s="878" t="n"/>
      <c r="ET30" s="878" t="n"/>
      <c r="EU30" s="878" t="n"/>
      <c r="EV30" s="878" t="n"/>
      <c r="EW30" s="878" t="n"/>
      <c r="EX30" s="878" t="n"/>
      <c r="EY30" s="878" t="n"/>
      <c r="EZ30" s="878" t="n"/>
      <c r="FA30" s="878" t="n"/>
      <c r="FB30" s="878" t="n"/>
      <c r="FC30" s="878" t="n"/>
      <c r="FD30" s="878" t="n"/>
      <c r="FE30" s="878" t="n"/>
      <c r="FF30" s="878" t="n"/>
      <c r="FG30" s="878" t="n"/>
      <c r="FH30" s="878" t="n"/>
      <c r="FI30" s="878" t="n"/>
      <c r="FJ30" s="878" t="n"/>
      <c r="FK30" s="878" t="n"/>
      <c r="FL30" s="878" t="n"/>
      <c r="FM30" s="878" t="n"/>
      <c r="FN30" s="878" t="n"/>
      <c r="FO30" s="878" t="n"/>
      <c r="FP30" s="878" t="n"/>
    </row>
    <row r="31" ht="24" customFormat="1" customHeight="1" s="872">
      <c r="A31" s="180" t="n"/>
      <c r="B31" s="58" t="n">
        <v>15</v>
      </c>
      <c r="C31" s="100" t="n">
        <v>80</v>
      </c>
      <c r="D31" s="24" t="inlineStr">
        <is>
          <t>Toby R. Fell, Trustee of the Trustee of the Morris B. Fell Revocable Trust Dated November 1, 1991</t>
        </is>
      </c>
      <c r="E31" s="100">
        <f>SUM(G31:HG31)</f>
        <v/>
      </c>
      <c r="F31" s="873" t="n"/>
      <c r="G31" s="874" t="n"/>
      <c r="H31" s="876" t="n"/>
      <c r="I31" s="876" t="n"/>
      <c r="J31" s="876" t="n"/>
      <c r="K31" s="876" t="n"/>
      <c r="L31" s="173" t="n"/>
      <c r="M31" s="876" t="n"/>
      <c r="N31" s="876" t="n"/>
      <c r="O31" s="876" t="n"/>
      <c r="P31" s="876" t="n"/>
      <c r="Q31" s="876" t="n"/>
      <c r="R31" s="876" t="n"/>
      <c r="S31" s="876" t="n"/>
      <c r="T31" s="876" t="n"/>
      <c r="U31" s="876" t="n"/>
      <c r="V31" s="876" t="n"/>
      <c r="W31" s="876" t="n"/>
      <c r="X31" s="876" t="n"/>
      <c r="Y31" s="876" t="n"/>
      <c r="Z31" s="876" t="n"/>
      <c r="AA31" s="876" t="n"/>
      <c r="AB31" s="876" t="n"/>
      <c r="AC31" s="876" t="n">
        <v>0.5</v>
      </c>
      <c r="AD31" s="876" t="n"/>
      <c r="AE31" s="876" t="n"/>
      <c r="AF31" s="876" t="n"/>
      <c r="AG31" s="876" t="n"/>
      <c r="AH31" s="876" t="n"/>
      <c r="AI31" s="876" t="n"/>
      <c r="AJ31" s="878" t="n"/>
      <c r="AK31" s="878" t="n"/>
      <c r="AL31" s="878" t="n"/>
      <c r="AM31" s="878" t="n"/>
      <c r="AN31" s="878" t="n"/>
      <c r="AO31" s="878" t="n"/>
      <c r="AP31" s="878" t="n"/>
      <c r="AQ31" s="878" t="n"/>
      <c r="AR31" s="878" t="n"/>
      <c r="AS31" s="878" t="n"/>
      <c r="AT31" s="878" t="n"/>
      <c r="AU31" s="878" t="n"/>
      <c r="AV31" s="878" t="n"/>
      <c r="AW31" s="878" t="n"/>
      <c r="AX31" s="878" t="n"/>
      <c r="AY31" s="878" t="n"/>
      <c r="AZ31" s="878" t="n"/>
      <c r="BA31" s="878" t="n"/>
      <c r="BB31" s="878" t="n"/>
      <c r="BC31" s="878" t="n"/>
      <c r="BD31" s="878" t="n"/>
      <c r="BE31" s="878" t="n"/>
      <c r="BF31" s="878" t="n"/>
      <c r="BG31" s="878" t="n"/>
      <c r="BH31" s="878" t="n"/>
      <c r="BI31" s="878" t="n"/>
      <c r="BJ31" s="878" t="n"/>
      <c r="BK31" s="878" t="n"/>
      <c r="BL31" s="878" t="n"/>
      <c r="BM31" s="878" t="n"/>
      <c r="BN31" s="878" t="n"/>
      <c r="BO31" s="878" t="n"/>
      <c r="BP31" s="878" t="n"/>
      <c r="BQ31" s="878" t="n"/>
      <c r="BR31" s="878" t="n"/>
      <c r="BS31" s="878" t="n"/>
      <c r="BT31" s="878" t="n"/>
      <c r="BU31" s="878" t="n"/>
      <c r="BV31" s="878" t="n"/>
      <c r="BW31" s="878" t="n"/>
      <c r="BX31" s="878" t="n"/>
      <c r="BY31" s="878" t="n"/>
      <c r="BZ31" s="878" t="n"/>
      <c r="CA31" s="878" t="n"/>
      <c r="CB31" s="878" t="n"/>
      <c r="CC31" s="878" t="n"/>
      <c r="CD31" s="878" t="n"/>
      <c r="CE31" s="878" t="n"/>
      <c r="CF31" s="878" t="n"/>
      <c r="CG31" s="878" t="n"/>
      <c r="CH31" s="878" t="n"/>
      <c r="CI31" s="878" t="n"/>
      <c r="CJ31" s="878" t="n"/>
      <c r="CK31" s="878" t="n"/>
      <c r="CL31" s="878" t="n"/>
      <c r="CM31" s="878" t="n"/>
      <c r="CN31" s="878" t="n"/>
      <c r="CO31" s="878" t="n"/>
      <c r="CP31" s="878" t="n"/>
      <c r="CQ31" s="878" t="n"/>
      <c r="CR31" s="878" t="n"/>
      <c r="CS31" s="878" t="n"/>
      <c r="CT31" s="878" t="n"/>
      <c r="CU31" s="878" t="n"/>
      <c r="CV31" s="878" t="n"/>
      <c r="CW31" s="878" t="n"/>
      <c r="CX31" s="878" t="n"/>
      <c r="CY31" s="878" t="n"/>
      <c r="CZ31" s="878" t="n"/>
      <c r="DA31" s="878" t="n"/>
      <c r="DB31" s="878" t="n"/>
      <c r="DC31" s="878" t="n"/>
      <c r="DD31" s="878" t="n"/>
      <c r="DE31" s="878" t="n"/>
      <c r="DF31" s="878" t="n"/>
      <c r="DG31" s="878" t="n"/>
      <c r="DH31" s="878" t="n"/>
      <c r="DI31" s="878" t="n"/>
      <c r="DJ31" s="878" t="n"/>
      <c r="DK31" s="878" t="n"/>
      <c r="DL31" s="878" t="n"/>
      <c r="DM31" s="878" t="n"/>
      <c r="DN31" s="878" t="n"/>
      <c r="DO31" s="878" t="n"/>
      <c r="DP31" s="878" t="n"/>
      <c r="DQ31" s="878" t="n"/>
      <c r="DR31" s="878" t="n"/>
      <c r="DS31" s="878" t="n"/>
      <c r="DT31" s="878" t="n"/>
      <c r="DU31" s="878" t="n"/>
      <c r="DV31" s="878" t="n"/>
      <c r="DW31" s="878" t="n"/>
      <c r="DX31" s="878" t="n"/>
      <c r="DY31" s="878" t="n"/>
      <c r="DZ31" s="878" t="n"/>
      <c r="EA31" s="878" t="n"/>
      <c r="EB31" s="878" t="n"/>
      <c r="EC31" s="878" t="n"/>
      <c r="ED31" s="878" t="n"/>
      <c r="EE31" s="878" t="n"/>
      <c r="EF31" s="878" t="n"/>
      <c r="EG31" s="878" t="n"/>
      <c r="EH31" s="878" t="n"/>
      <c r="EI31" s="878" t="n"/>
      <c r="EJ31" s="878" t="n"/>
      <c r="EK31" s="878" t="n"/>
      <c r="EL31" s="878" t="n"/>
      <c r="EM31" s="878" t="n"/>
      <c r="EN31" s="878" t="n"/>
      <c r="EO31" s="878" t="n"/>
      <c r="EP31" s="878" t="n"/>
      <c r="EQ31" s="878" t="n"/>
      <c r="ER31" s="878" t="n"/>
      <c r="ES31" s="878" t="n"/>
      <c r="ET31" s="878" t="n"/>
      <c r="EU31" s="878" t="n"/>
      <c r="EV31" s="878" t="n"/>
      <c r="EW31" s="878" t="n"/>
      <c r="EX31" s="878" t="n"/>
      <c r="EY31" s="878" t="n"/>
      <c r="EZ31" s="878" t="n"/>
      <c r="FA31" s="878" t="n"/>
      <c r="FB31" s="878" t="n"/>
      <c r="FC31" s="878" t="n"/>
      <c r="FD31" s="878" t="n"/>
      <c r="FE31" s="878" t="n"/>
      <c r="FF31" s="878" t="n"/>
      <c r="FG31" s="878" t="n"/>
      <c r="FH31" s="878" t="n"/>
      <c r="FI31" s="878" t="n"/>
      <c r="FJ31" s="878" t="n"/>
      <c r="FK31" s="878" t="n"/>
      <c r="FL31" s="878" t="n"/>
      <c r="FM31" s="878" t="n"/>
      <c r="FN31" s="878" t="n"/>
      <c r="FO31" s="878" t="n"/>
      <c r="FP31" s="878" t="n"/>
    </row>
    <row r="32" customFormat="1" s="872">
      <c r="A32" s="57" t="n"/>
      <c r="B32" s="56" t="n"/>
      <c r="C32" s="55">
        <f>E32*D$5</f>
        <v/>
      </c>
      <c r="D32" s="24" t="n"/>
      <c r="E32" s="55">
        <f>SUM(G32:HG32)</f>
        <v/>
      </c>
      <c r="H32" s="874" t="n"/>
      <c r="I32" s="874" t="n"/>
      <c r="J32" s="874" t="n"/>
      <c r="K32" s="874" t="n"/>
      <c r="L32" s="874" t="n"/>
      <c r="M32" s="874" t="n"/>
      <c r="N32" s="874" t="n"/>
      <c r="O32" s="874" t="n"/>
      <c r="P32" s="874" t="n"/>
      <c r="Q32" s="874" t="n"/>
      <c r="R32" s="874" t="n"/>
      <c r="S32" s="874" t="n"/>
      <c r="T32" s="874" t="n"/>
      <c r="U32" s="874" t="n"/>
      <c r="V32" s="874" t="n"/>
      <c r="W32" s="874" t="n"/>
      <c r="X32" s="874" t="n"/>
      <c r="Y32" s="874" t="n"/>
      <c r="Z32" s="874" t="n"/>
      <c r="AA32" s="874" t="n"/>
      <c r="AB32" s="874" t="n"/>
      <c r="AC32" s="874" t="n"/>
      <c r="AD32" s="874" t="n"/>
      <c r="AE32" s="874" t="n"/>
      <c r="AF32" s="874" t="n"/>
      <c r="AG32" s="874" t="n"/>
      <c r="AH32" s="875" t="n"/>
      <c r="AI32" s="875" t="n"/>
    </row>
    <row r="33" customFormat="1" s="872">
      <c r="A33" s="57" t="n"/>
      <c r="B33" s="56" t="n"/>
      <c r="C33" s="55">
        <f>E33*D$5</f>
        <v/>
      </c>
      <c r="D33" s="24" t="n"/>
      <c r="E33" s="55">
        <f>SUM(G33:HG33)</f>
        <v/>
      </c>
      <c r="H33" s="874" t="n"/>
      <c r="I33" s="874" t="n"/>
      <c r="J33" s="874" t="n"/>
      <c r="K33" s="874" t="n"/>
      <c r="L33" s="874" t="n"/>
      <c r="M33" s="874" t="n"/>
      <c r="N33" s="874" t="n"/>
      <c r="O33" s="874" t="n"/>
      <c r="P33" s="874" t="n"/>
      <c r="Q33" s="874" t="n"/>
      <c r="R33" s="874" t="n"/>
      <c r="S33" s="874" t="n"/>
      <c r="T33" s="874" t="n"/>
      <c r="U33" s="874" t="n"/>
      <c r="V33" s="874" t="n"/>
      <c r="W33" s="874" t="n"/>
      <c r="X33" s="874" t="n"/>
      <c r="Y33" s="874" t="n"/>
      <c r="Z33" s="875" t="n"/>
      <c r="AA33" s="874" t="n"/>
      <c r="AB33" s="874" t="n"/>
      <c r="AC33" s="874" t="n"/>
      <c r="AD33" s="874" t="n"/>
      <c r="AE33" s="874" t="n"/>
      <c r="AF33" s="874" t="n"/>
      <c r="AG33" s="874" t="n"/>
      <c r="AH33" s="875" t="n"/>
      <c r="AI33" s="875" t="n"/>
    </row>
    <row r="34" customFormat="1" s="872">
      <c r="A34" s="57" t="n"/>
      <c r="B34" s="56" t="n"/>
      <c r="C34" s="55">
        <f>E34*D$5</f>
        <v/>
      </c>
      <c r="D34" s="24" t="n"/>
      <c r="E34" s="55">
        <f>SUM(G34:HG34)</f>
        <v/>
      </c>
      <c r="H34" s="874" t="n"/>
      <c r="I34" s="874" t="n"/>
      <c r="J34" s="874" t="n"/>
      <c r="K34" s="874" t="n"/>
      <c r="L34" s="874" t="n"/>
      <c r="M34" s="874" t="n"/>
      <c r="N34" s="874" t="n"/>
      <c r="O34" s="874" t="n"/>
      <c r="P34" s="874" t="n"/>
      <c r="Q34" s="874" t="n"/>
      <c r="R34" s="874" t="n"/>
      <c r="S34" s="874" t="n"/>
      <c r="T34" s="874" t="n"/>
      <c r="U34" s="874" t="n"/>
      <c r="V34" s="874" t="n"/>
      <c r="W34" s="874" t="n"/>
      <c r="X34" s="874" t="n"/>
      <c r="Y34" s="874" t="n"/>
      <c r="Z34" s="874" t="n"/>
      <c r="AA34" s="874" t="n"/>
      <c r="AB34" s="874" t="n"/>
      <c r="AC34" s="874" t="n"/>
      <c r="AD34" s="874" t="n"/>
      <c r="AE34" s="874" t="n"/>
      <c r="AF34" s="874" t="n"/>
      <c r="AG34" s="874" t="n"/>
      <c r="AH34" s="875" t="n"/>
      <c r="AI34" s="875" t="n"/>
    </row>
    <row r="35" customFormat="1" s="872">
      <c r="A35" s="57" t="n"/>
      <c r="B35" s="56" t="n"/>
      <c r="C35" s="100">
        <f>E35*D$5</f>
        <v/>
      </c>
      <c r="D35" s="24" t="n"/>
      <c r="E35" s="100">
        <f>SUM(G35:HG35)</f>
        <v/>
      </c>
      <c r="H35" s="883" t="n"/>
      <c r="I35" s="883" t="n"/>
      <c r="J35" s="883" t="n"/>
      <c r="K35" s="883" t="n"/>
      <c r="L35" s="883" t="n"/>
      <c r="M35" s="883" t="n"/>
      <c r="N35" s="883" t="n"/>
      <c r="O35" s="883" t="n"/>
      <c r="P35" s="883" t="n"/>
      <c r="Q35" s="883" t="n"/>
      <c r="R35" s="883" t="n"/>
      <c r="S35" s="883" t="n"/>
      <c r="T35" s="883" t="n"/>
      <c r="U35" s="883" t="n"/>
      <c r="V35" s="883" t="n"/>
      <c r="W35" s="883" t="n"/>
      <c r="X35" s="883" t="n"/>
      <c r="Y35" s="883" t="n"/>
      <c r="Z35" s="883" t="n"/>
      <c r="AA35" s="883" t="n"/>
      <c r="AB35" s="883" t="n"/>
      <c r="AC35" s="883" t="n"/>
      <c r="AD35" s="883" t="n"/>
      <c r="AE35" s="883" t="n"/>
      <c r="AF35" s="883" t="n"/>
      <c r="AG35" s="883" t="n"/>
    </row>
    <row r="36" customFormat="1" s="872">
      <c r="A36" s="57" t="n"/>
      <c r="B36" s="56" t="n"/>
      <c r="C36" s="100">
        <f>E36*D$5</f>
        <v/>
      </c>
      <c r="D36" s="24" t="n"/>
      <c r="E36" s="100">
        <f>SUM(G36:HG36)</f>
        <v/>
      </c>
      <c r="H36" s="883" t="n"/>
      <c r="I36" s="883" t="n"/>
      <c r="J36" s="883" t="n"/>
      <c r="K36" s="883" t="n"/>
      <c r="L36" s="883" t="n"/>
      <c r="M36" s="883" t="n"/>
      <c r="N36" s="883" t="n"/>
      <c r="O36" s="883" t="n"/>
      <c r="P36" s="883" t="n"/>
      <c r="Q36" s="883" t="n"/>
      <c r="R36" s="883" t="n"/>
      <c r="S36" s="883" t="n"/>
      <c r="T36" s="883" t="n"/>
      <c r="U36" s="883" t="n"/>
      <c r="V36" s="883" t="n"/>
      <c r="W36" s="883" t="n"/>
      <c r="X36" s="883" t="n"/>
      <c r="Y36" s="883" t="n"/>
      <c r="Z36" s="883" t="n"/>
      <c r="AA36" s="883" t="n"/>
      <c r="AB36" s="883" t="n"/>
      <c r="AC36" s="883" t="n"/>
      <c r="AD36" s="883" t="n"/>
      <c r="AE36" s="883" t="n"/>
      <c r="AF36" s="883" t="n"/>
      <c r="AG36" s="883" t="n"/>
    </row>
    <row r="37" ht="12.95" customFormat="1" customHeight="1" s="872">
      <c r="A37" s="57" t="n"/>
      <c r="B37" s="56" t="n"/>
      <c r="C37" s="55">
        <f>E37*D$5</f>
        <v/>
      </c>
      <c r="D37" s="24" t="n"/>
      <c r="E37" s="55">
        <f>SUM(G37:HG37)</f>
        <v/>
      </c>
      <c r="H37" s="883" t="n"/>
      <c r="I37" s="883" t="n"/>
      <c r="J37" s="883" t="n"/>
      <c r="K37" s="883" t="n"/>
      <c r="L37" s="883" t="n"/>
      <c r="M37" s="883" t="n"/>
      <c r="N37" s="883" t="n"/>
      <c r="O37" s="883" t="n"/>
      <c r="P37" s="883" t="n"/>
      <c r="Q37" s="883" t="n"/>
      <c r="R37" s="883" t="n"/>
      <c r="S37" s="883" t="n"/>
      <c r="T37" s="883" t="n"/>
      <c r="U37" s="883" t="n"/>
      <c r="V37" s="883" t="n"/>
      <c r="W37" s="883" t="n"/>
      <c r="X37" s="883" t="n"/>
      <c r="Y37" s="883" t="n"/>
      <c r="Z37" s="883" t="n"/>
      <c r="AA37" s="883" t="n"/>
      <c r="AB37" s="883" t="n"/>
      <c r="AC37" s="883" t="n"/>
      <c r="AD37" s="883" t="n"/>
      <c r="AE37" s="883" t="n"/>
      <c r="AF37" s="883" t="n"/>
      <c r="AG37" s="883" t="n"/>
    </row>
    <row r="38" ht="14.1" customFormat="1" customHeight="1" s="872">
      <c r="A38" s="57" t="n"/>
      <c r="B38" s="56" t="n"/>
      <c r="C38" s="55">
        <f>E38*D$5</f>
        <v/>
      </c>
      <c r="D38" s="24" t="n"/>
      <c r="E38" s="55">
        <f>SUM(G38:HG38)</f>
        <v/>
      </c>
      <c r="H38" s="883" t="n"/>
      <c r="I38" s="883" t="n"/>
      <c r="J38" s="883" t="n"/>
      <c r="K38" s="883" t="n"/>
      <c r="L38" s="883" t="n"/>
      <c r="M38" s="883" t="n"/>
      <c r="N38" s="883" t="n"/>
      <c r="O38" s="883" t="n"/>
      <c r="P38" s="883" t="n"/>
      <c r="Q38" s="883" t="n"/>
      <c r="R38" s="883" t="n"/>
      <c r="S38" s="883" t="n"/>
      <c r="T38" s="883" t="n"/>
      <c r="U38" s="883" t="n"/>
      <c r="V38" s="883" t="n"/>
      <c r="W38" s="883" t="n"/>
      <c r="X38" s="883" t="n"/>
      <c r="Y38" s="883" t="n"/>
      <c r="Z38" s="883" t="n"/>
      <c r="AA38" s="883" t="n"/>
      <c r="AB38" s="883" t="n"/>
      <c r="AC38" s="883" t="n"/>
      <c r="AD38" s="883" t="n"/>
      <c r="AE38" s="883" t="n"/>
      <c r="AF38" s="883" t="n"/>
      <c r="AG38" s="883" t="n"/>
    </row>
    <row r="39" ht="17.45" customFormat="1" customHeight="1" s="872">
      <c r="A39" s="57" t="n"/>
      <c r="B39" s="56" t="n"/>
      <c r="C39" s="55">
        <f>E39*D$5</f>
        <v/>
      </c>
      <c r="D39" s="881" t="n"/>
      <c r="E39" s="55">
        <f>SUM(G39:HG39)</f>
        <v/>
      </c>
      <c r="H39" s="883" t="n"/>
      <c r="I39" s="883" t="n"/>
      <c r="J39" s="883" t="n"/>
      <c r="K39" s="883" t="n"/>
      <c r="L39" s="883" t="n"/>
      <c r="M39" s="883" t="n"/>
      <c r="N39" s="883" t="n"/>
      <c r="O39" s="883" t="n"/>
      <c r="P39" s="883" t="n"/>
      <c r="Q39" s="883" t="n"/>
      <c r="R39" s="883" t="n"/>
      <c r="S39" s="883" t="n"/>
      <c r="T39" s="883" t="n"/>
      <c r="U39" s="883" t="n"/>
      <c r="V39" s="883" t="n"/>
      <c r="W39" s="883" t="n"/>
      <c r="X39" s="883" t="n"/>
      <c r="Y39" s="883" t="n"/>
      <c r="Z39" s="883" t="n"/>
      <c r="AA39" s="883" t="n"/>
      <c r="AB39" s="883" t="n"/>
      <c r="AC39" s="883" t="n"/>
      <c r="AD39" s="883" t="n"/>
      <c r="AE39" s="883" t="n"/>
      <c r="AF39" s="883" t="n"/>
      <c r="AG39" s="883" t="n"/>
    </row>
    <row r="40" ht="17.45" customFormat="1" customHeight="1" s="872">
      <c r="A40" s="57" t="n"/>
      <c r="B40" s="56" t="n"/>
      <c r="C40" s="55">
        <f>E40*D$5</f>
        <v/>
      </c>
      <c r="D40" s="882" t="n"/>
      <c r="E40" s="55">
        <f>SUM(G40:HG40)</f>
        <v/>
      </c>
      <c r="H40" s="883" t="n"/>
      <c r="I40" s="883" t="n"/>
      <c r="J40" s="883" t="n"/>
      <c r="K40" s="883" t="n"/>
      <c r="L40" s="883" t="n"/>
      <c r="M40" s="883" t="n"/>
      <c r="N40" s="883" t="n"/>
      <c r="O40" s="883" t="n"/>
      <c r="P40" s="883" t="n"/>
      <c r="Q40" s="883" t="n"/>
      <c r="R40" s="883" t="n"/>
      <c r="S40" s="883" t="n"/>
      <c r="T40" s="883" t="n"/>
      <c r="U40" s="883" t="n"/>
      <c r="V40" s="883" t="n"/>
      <c r="W40" s="883" t="n"/>
      <c r="X40" s="883" t="n"/>
      <c r="Y40" s="883" t="n"/>
      <c r="Z40" s="883" t="n"/>
      <c r="AA40" s="883" t="n"/>
      <c r="AB40" s="883" t="n"/>
      <c r="AC40" s="883" t="n"/>
      <c r="AD40" s="883" t="n"/>
      <c r="AE40" s="883" t="n"/>
      <c r="AF40" s="883" t="n"/>
      <c r="AG40" s="883" t="n"/>
    </row>
    <row r="41" ht="17.45" customFormat="1" customHeight="1" s="872">
      <c r="A41" s="57" t="n"/>
      <c r="B41" s="56" t="n"/>
      <c r="C41" s="55">
        <f>E41*D$5</f>
        <v/>
      </c>
      <c r="D41" s="881" t="n"/>
      <c r="E41" s="55">
        <f>SUM(G41:HG41)</f>
        <v/>
      </c>
      <c r="H41" s="883" t="n"/>
      <c r="I41" s="883" t="n"/>
      <c r="J41" s="883" t="n"/>
      <c r="K41" s="883" t="n"/>
      <c r="L41" s="883" t="n"/>
      <c r="M41" s="883" t="n"/>
      <c r="N41" s="883" t="n"/>
      <c r="O41" s="883" t="n"/>
      <c r="P41" s="883" t="n"/>
      <c r="Q41" s="883" t="n"/>
      <c r="R41" s="883" t="n"/>
      <c r="S41" s="883" t="n"/>
      <c r="T41" s="883" t="n"/>
      <c r="U41" s="883" t="n"/>
      <c r="V41" s="883" t="n"/>
      <c r="W41" s="883" t="n"/>
      <c r="X41" s="883" t="n"/>
      <c r="Y41" s="883" t="n"/>
      <c r="Z41" s="883" t="n"/>
      <c r="AA41" s="883" t="n"/>
      <c r="AB41" s="883" t="n"/>
      <c r="AC41" s="883" t="n"/>
      <c r="AD41" s="883" t="n"/>
      <c r="AE41" s="883" t="n"/>
      <c r="AF41" s="883" t="n"/>
      <c r="AG41" s="883" t="n"/>
    </row>
    <row r="42" ht="17.45" customFormat="1" customHeight="1" s="872">
      <c r="A42" s="57" t="inlineStr">
        <is>
          <t> </t>
        </is>
      </c>
      <c r="B42" s="56" t="n"/>
      <c r="C42" s="55">
        <f>E42*D$5</f>
        <v/>
      </c>
      <c r="D42" s="881" t="n"/>
      <c r="E42" s="55">
        <f>SUM(G42:HG42)</f>
        <v/>
      </c>
      <c r="H42" s="883" t="n"/>
      <c r="I42" s="883" t="n"/>
      <c r="J42" s="883" t="n"/>
      <c r="K42" s="883" t="n"/>
      <c r="L42" s="883" t="n"/>
      <c r="M42" s="883" t="n"/>
      <c r="N42" s="883" t="n"/>
      <c r="O42" s="883" t="n"/>
      <c r="P42" s="883" t="n"/>
      <c r="Q42" s="883" t="n"/>
      <c r="R42" s="883" t="n"/>
      <c r="S42" s="883" t="n"/>
      <c r="T42" s="883" t="n"/>
      <c r="U42" s="883" t="n"/>
      <c r="V42" s="883" t="n"/>
      <c r="W42" s="883" t="n"/>
      <c r="X42" s="883" t="n"/>
      <c r="Y42" s="883" t="n"/>
      <c r="Z42" s="883" t="n"/>
      <c r="AA42" s="883" t="n"/>
      <c r="AB42" s="883" t="n"/>
      <c r="AC42" s="883" t="n"/>
      <c r="AD42" s="883" t="n"/>
      <c r="AE42" s="883" t="n"/>
      <c r="AF42" s="883" t="n"/>
      <c r="AG42" s="883" t="n"/>
    </row>
    <row r="43" ht="16.5" customFormat="1" customHeight="1" s="872">
      <c r="A43" s="57" t="n"/>
      <c r="B43" s="56" t="n"/>
      <c r="C43" s="55">
        <f>E43*D$5</f>
        <v/>
      </c>
      <c r="D43" s="881" t="n"/>
      <c r="E43" s="55">
        <f>SUM(G43:HG43)</f>
        <v/>
      </c>
      <c r="H43" s="883" t="n"/>
      <c r="I43" s="883" t="n"/>
      <c r="J43" s="883" t="n"/>
      <c r="K43" s="883" t="n"/>
      <c r="L43" s="883" t="n"/>
      <c r="M43" s="883" t="n"/>
      <c r="N43" s="883" t="n"/>
      <c r="O43" s="883" t="n"/>
      <c r="P43" s="883" t="n"/>
      <c r="Q43" s="883" t="n"/>
      <c r="R43" s="883" t="n"/>
      <c r="S43" s="883" t="n"/>
      <c r="T43" s="883" t="n"/>
      <c r="U43" s="883" t="n"/>
      <c r="V43" s="883" t="n"/>
      <c r="W43" s="883" t="n"/>
      <c r="X43" s="883" t="n"/>
      <c r="Y43" s="883" t="n"/>
      <c r="Z43" s="883" t="n"/>
      <c r="AA43" s="883" t="n"/>
      <c r="AB43" s="883" t="n"/>
      <c r="AC43" s="883" t="n"/>
      <c r="AD43" s="883" t="n"/>
      <c r="AE43" s="883" t="n"/>
      <c r="AF43" s="883" t="n"/>
      <c r="AG43" s="883" t="n"/>
    </row>
    <row r="44" customFormat="1" s="872">
      <c r="A44" s="57" t="n"/>
      <c r="B44" s="56" t="n"/>
      <c r="C44" s="55">
        <f>E44*D$5</f>
        <v/>
      </c>
      <c r="D44" s="24" t="n"/>
      <c r="E44" s="55">
        <f>SUM(G44:HG44)</f>
        <v/>
      </c>
      <c r="H44" s="883" t="n"/>
      <c r="I44" s="883" t="n"/>
      <c r="J44" s="883" t="n"/>
      <c r="K44" s="883" t="n"/>
      <c r="L44" s="883" t="n"/>
      <c r="M44" s="883" t="n"/>
      <c r="N44" s="883" t="n"/>
      <c r="O44" s="883" t="n"/>
      <c r="P44" s="883" t="n"/>
      <c r="Q44" s="883" t="n"/>
      <c r="R44" s="883" t="n"/>
      <c r="S44" s="883" t="n"/>
      <c r="T44" s="883" t="n"/>
      <c r="U44" s="883" t="n"/>
      <c r="V44" s="883" t="n"/>
      <c r="W44" s="883" t="n"/>
      <c r="X44" s="883" t="n"/>
      <c r="Y44" s="883" t="n"/>
      <c r="Z44" s="883" t="n"/>
      <c r="AA44" s="883" t="n"/>
      <c r="AB44" s="883" t="n"/>
      <c r="AC44" s="883" t="n"/>
      <c r="AD44" s="883" t="n"/>
      <c r="AE44" s="883" t="n"/>
      <c r="AF44" s="883" t="n"/>
      <c r="AG44" s="883" t="n"/>
    </row>
    <row r="45" customFormat="1" s="872">
      <c r="A45" s="57" t="n"/>
      <c r="B45" s="56" t="n"/>
      <c r="C45" s="100">
        <f>E45*D$5</f>
        <v/>
      </c>
      <c r="D45" s="23" t="n"/>
      <c r="E45" s="100">
        <f>SUM(G45:HG45)</f>
        <v/>
      </c>
      <c r="H45" s="883" t="n"/>
      <c r="I45" s="883" t="n"/>
      <c r="J45" s="883" t="n"/>
      <c r="K45" s="883" t="n"/>
      <c r="L45" s="883" t="n"/>
      <c r="M45" s="883" t="n"/>
      <c r="N45" s="883" t="n"/>
      <c r="O45" s="883" t="n"/>
      <c r="P45" s="883" t="n"/>
      <c r="Q45" s="883" t="n"/>
      <c r="R45" s="883" t="n"/>
      <c r="S45" s="883" t="n"/>
      <c r="T45" s="883" t="n"/>
      <c r="U45" s="883" t="n"/>
      <c r="V45" s="883" t="n"/>
      <c r="W45" s="883" t="n"/>
      <c r="X45" s="883" t="n"/>
      <c r="Y45" s="883" t="n"/>
      <c r="Z45" s="883" t="n"/>
      <c r="AA45" s="883" t="n"/>
      <c r="AB45" s="883" t="n"/>
      <c r="AC45" s="883" t="n"/>
      <c r="AD45" s="883" t="n"/>
      <c r="AE45" s="883" t="n"/>
      <c r="AF45" s="883" t="n"/>
      <c r="AG45" s="883" t="n"/>
    </row>
    <row r="46" customFormat="1" s="872">
      <c r="A46" s="57" t="n"/>
      <c r="B46" s="56" t="n"/>
      <c r="C46" s="100">
        <f>E46*D$5</f>
        <v/>
      </c>
      <c r="D46" s="23" t="n"/>
      <c r="E46" s="100">
        <f>SUM(G46:HG46)</f>
        <v/>
      </c>
      <c r="H46" s="883" t="n"/>
      <c r="I46" s="883" t="n"/>
      <c r="J46" s="883" t="n"/>
      <c r="K46" s="883" t="n"/>
      <c r="L46" s="883" t="n"/>
      <c r="M46" s="883" t="n"/>
      <c r="N46" s="883" t="n"/>
      <c r="O46" s="883" t="n"/>
      <c r="P46" s="883" t="n"/>
      <c r="Q46" s="883" t="n"/>
      <c r="R46" s="883" t="n"/>
      <c r="S46" s="883" t="n"/>
      <c r="T46" s="883" t="n"/>
      <c r="U46" s="883" t="n"/>
      <c r="V46" s="883" t="n"/>
      <c r="W46" s="883" t="n"/>
      <c r="X46" s="883" t="n"/>
      <c r="Y46" s="883" t="n"/>
      <c r="Z46" s="883" t="n"/>
      <c r="AA46" s="883" t="n"/>
      <c r="AB46" s="883" t="n"/>
      <c r="AC46" s="883" t="n"/>
      <c r="AD46" s="883" t="n"/>
      <c r="AE46" s="883" t="n"/>
      <c r="AF46" s="883" t="n"/>
      <c r="AG46" s="883" t="n"/>
    </row>
    <row r="47" customFormat="1" s="872">
      <c r="A47" s="57" t="n"/>
      <c r="B47" s="56" t="n"/>
      <c r="C47" s="55">
        <f>E47*D$5</f>
        <v/>
      </c>
      <c r="D47" s="24" t="n"/>
      <c r="E47" s="55">
        <f>SUM(G47:HG47)</f>
        <v/>
      </c>
      <c r="H47" s="883" t="n"/>
      <c r="J47" s="883" t="n"/>
      <c r="K47" s="883" t="n"/>
      <c r="L47" s="883" t="n"/>
      <c r="M47" s="883" t="n"/>
      <c r="N47" s="883" t="n"/>
      <c r="O47" s="883" t="n"/>
      <c r="P47" s="883" t="n"/>
      <c r="Q47" s="883" t="n"/>
      <c r="R47" s="883" t="n"/>
      <c r="S47" s="883" t="n"/>
      <c r="T47" s="883" t="n"/>
      <c r="U47" s="883" t="n"/>
      <c r="V47" s="883" t="n"/>
      <c r="W47" s="883" t="n"/>
      <c r="X47" s="883" t="n"/>
      <c r="Y47" s="883" t="n"/>
      <c r="Z47" s="883" t="n"/>
      <c r="AA47" s="883" t="n"/>
      <c r="AB47" s="883" t="n"/>
      <c r="AC47" s="883" t="n"/>
      <c r="AD47" s="883" t="n"/>
      <c r="AE47" s="883" t="n"/>
      <c r="AF47" s="883" t="n"/>
      <c r="AG47" s="883" t="n"/>
    </row>
    <row r="48" customFormat="1" s="872">
      <c r="A48" s="57" t="n"/>
      <c r="B48" s="56" t="n"/>
      <c r="C48" s="100">
        <f>E48*D$5</f>
        <v/>
      </c>
      <c r="D48" s="23" t="n"/>
      <c r="E48" s="100">
        <f>SUM(G48:HG48)</f>
        <v/>
      </c>
      <c r="H48" s="883" t="n"/>
      <c r="J48" s="883" t="n"/>
      <c r="L48" s="883" t="n"/>
      <c r="M48" s="883" t="n"/>
      <c r="N48" s="883" t="n"/>
      <c r="O48" s="883" t="n"/>
      <c r="P48" s="883" t="n"/>
      <c r="Q48" s="883" t="n"/>
      <c r="R48" s="883" t="n"/>
      <c r="S48" s="883" t="n"/>
      <c r="T48" s="883" t="n"/>
      <c r="U48" s="883" t="n"/>
      <c r="V48" s="883" t="n"/>
      <c r="W48" s="883" t="n"/>
      <c r="X48" s="883" t="n"/>
      <c r="Y48" s="883" t="n"/>
      <c r="Z48" s="883" t="n"/>
      <c r="AA48" s="883" t="n"/>
      <c r="AB48" s="883" t="n"/>
      <c r="AC48" s="883" t="n"/>
      <c r="AD48" s="883" t="n"/>
      <c r="AE48" s="883" t="n"/>
      <c r="AF48" s="883" t="n"/>
      <c r="AG48" s="883" t="n"/>
    </row>
    <row r="49" customFormat="1" s="872">
      <c r="A49" s="57" t="n"/>
      <c r="B49" s="56" t="n"/>
      <c r="C49" s="100">
        <f>E49*D$5</f>
        <v/>
      </c>
      <c r="D49" s="23" t="n"/>
      <c r="E49" s="100">
        <f>SUM(G49:HG49)</f>
        <v/>
      </c>
      <c r="H49" s="883" t="n"/>
      <c r="J49" s="883" t="n"/>
      <c r="L49" s="883" t="n"/>
      <c r="M49" s="883" t="n"/>
      <c r="N49" s="883" t="n"/>
      <c r="O49" s="883" t="n"/>
      <c r="P49" s="883" t="n"/>
      <c r="Q49" s="883" t="n"/>
      <c r="R49" s="883" t="n"/>
      <c r="S49" s="883" t="n"/>
      <c r="T49" s="883" t="n"/>
      <c r="U49" s="883" t="n"/>
      <c r="V49" s="883" t="n"/>
      <c r="W49" s="883" t="n"/>
      <c r="X49" s="883" t="n"/>
      <c r="Y49" s="883" t="n"/>
      <c r="Z49" s="883" t="n"/>
      <c r="AA49" s="883" t="n"/>
      <c r="AB49" s="883" t="n"/>
      <c r="AC49" s="883" t="n"/>
      <c r="AD49" s="883" t="n"/>
      <c r="AE49" s="883" t="n"/>
      <c r="AF49" s="883" t="n"/>
      <c r="AG49" s="883" t="n"/>
    </row>
    <row r="50" customFormat="1" s="872">
      <c r="A50" s="57" t="n"/>
      <c r="B50" s="56" t="n"/>
      <c r="C50" s="55">
        <f>E50*D$5</f>
        <v/>
      </c>
      <c r="D50" s="24" t="n"/>
      <c r="E50" s="55">
        <f>SUM(G50:HG50)</f>
        <v/>
      </c>
      <c r="H50" s="883" t="n"/>
      <c r="I50" s="883" t="n"/>
      <c r="J50" s="883" t="n"/>
      <c r="K50" s="883" t="n"/>
      <c r="L50" s="883" t="n"/>
      <c r="M50" s="883" t="n"/>
      <c r="N50" s="883" t="n"/>
      <c r="O50" s="883" t="n"/>
      <c r="P50" s="883" t="n"/>
      <c r="Q50" s="883" t="n"/>
      <c r="R50" s="883" t="n"/>
      <c r="S50" s="883" t="n"/>
      <c r="T50" s="883" t="n"/>
      <c r="U50" s="883" t="n"/>
      <c r="V50" s="883" t="n"/>
      <c r="W50" s="883" t="n"/>
      <c r="X50" s="883" t="n"/>
      <c r="Y50" s="883" t="n"/>
      <c r="Z50" s="883" t="n"/>
      <c r="AA50" s="883" t="n"/>
      <c r="AB50" s="883" t="n"/>
      <c r="AC50" s="883" t="n"/>
      <c r="AD50" s="883" t="n"/>
      <c r="AE50" s="883" t="n"/>
      <c r="AF50" s="883" t="n"/>
      <c r="AG50" s="883" t="n"/>
    </row>
    <row r="51" customFormat="1" s="872">
      <c r="A51" s="57" t="n"/>
      <c r="B51" s="56" t="n"/>
      <c r="C51" s="55">
        <f>E51*D$5</f>
        <v/>
      </c>
      <c r="D51" s="24" t="n"/>
      <c r="E51" s="55">
        <f>SUM(G51:HG51)</f>
        <v/>
      </c>
      <c r="H51" s="883" t="n"/>
      <c r="I51" s="883" t="n"/>
      <c r="J51" s="883" t="n"/>
      <c r="K51" s="883" t="n"/>
      <c r="L51" s="883" t="n"/>
      <c r="M51" s="883" t="n"/>
      <c r="N51" s="883" t="n"/>
      <c r="O51" s="883" t="n"/>
      <c r="P51" s="883" t="n"/>
      <c r="Q51" s="883" t="n"/>
      <c r="R51" s="883" t="n"/>
      <c r="S51" s="883" t="n"/>
      <c r="T51" s="883" t="n"/>
      <c r="U51" s="883" t="n"/>
      <c r="V51" s="883" t="n"/>
      <c r="W51" s="883" t="n"/>
      <c r="X51" s="883" t="n"/>
      <c r="Y51" s="883" t="n"/>
      <c r="Z51" s="883" t="n"/>
      <c r="AA51" s="883" t="n"/>
      <c r="AB51" s="883" t="n"/>
      <c r="AC51" s="883" t="n"/>
      <c r="AD51" s="883" t="n"/>
      <c r="AE51" s="883" t="n"/>
      <c r="AF51" s="883" t="n"/>
      <c r="AG51" s="883" t="n"/>
    </row>
    <row r="52" customFormat="1" s="872">
      <c r="A52" s="57" t="n"/>
      <c r="B52" s="56" t="n"/>
      <c r="C52" s="55">
        <f>E52*D$5</f>
        <v/>
      </c>
      <c r="D52" s="24" t="n"/>
      <c r="E52" s="55">
        <f>SUM(G52:HG52)</f>
        <v/>
      </c>
      <c r="H52" s="883" t="n"/>
      <c r="I52" s="883" t="n"/>
      <c r="J52" s="883" t="n"/>
      <c r="K52" s="883" t="n"/>
      <c r="L52" s="883" t="n"/>
      <c r="M52" s="883" t="n"/>
      <c r="N52" s="883" t="n"/>
      <c r="O52" s="883" t="n"/>
      <c r="P52" s="883" t="n"/>
      <c r="Q52" s="883" t="n"/>
      <c r="R52" s="883" t="n"/>
      <c r="S52" s="883" t="n"/>
      <c r="T52" s="883" t="n"/>
      <c r="U52" s="883" t="n"/>
      <c r="V52" s="883" t="n"/>
      <c r="W52" s="883" t="n"/>
      <c r="X52" s="883" t="n"/>
      <c r="Y52" s="883" t="n"/>
      <c r="Z52" s="883" t="n"/>
      <c r="AA52" s="883" t="n"/>
      <c r="AB52" s="883" t="n"/>
      <c r="AC52" s="883" t="n"/>
      <c r="AD52" s="883" t="n"/>
      <c r="AE52" s="883" t="n"/>
      <c r="AF52" s="883" t="n"/>
      <c r="AG52" s="883" t="n"/>
    </row>
    <row r="53" customFormat="1" s="872">
      <c r="A53" s="57" t="n"/>
      <c r="B53" s="56" t="n"/>
      <c r="C53" s="55">
        <f>E53*D$5</f>
        <v/>
      </c>
      <c r="D53" s="882" t="n"/>
      <c r="E53" s="55">
        <f>SUM(G53:HG53)</f>
        <v/>
      </c>
      <c r="H53" s="883" t="n"/>
      <c r="I53" s="883" t="n"/>
      <c r="J53" s="883" t="n"/>
      <c r="K53" s="883" t="n"/>
      <c r="L53" s="883" t="n"/>
      <c r="M53" s="883" t="n"/>
      <c r="N53" s="883" t="n"/>
      <c r="O53" s="883" t="n"/>
      <c r="P53" s="883" t="n"/>
      <c r="Q53" s="883" t="n"/>
      <c r="R53" s="883" t="n"/>
      <c r="S53" s="883" t="n"/>
      <c r="T53" s="883" t="n"/>
      <c r="U53" s="883" t="n"/>
      <c r="V53" s="883" t="n"/>
      <c r="W53" s="883" t="n"/>
      <c r="X53" s="883" t="n"/>
      <c r="Y53" s="883" t="n"/>
      <c r="Z53" s="883" t="n"/>
      <c r="AA53" s="883" t="n"/>
      <c r="AB53" s="883" t="n"/>
      <c r="AC53" s="883" t="n"/>
      <c r="AD53" s="883" t="n"/>
      <c r="AE53" s="883" t="n"/>
      <c r="AF53" s="883" t="n"/>
      <c r="AG53" s="883" t="n"/>
    </row>
    <row r="54" customFormat="1" s="872">
      <c r="A54" s="57" t="n"/>
      <c r="B54" s="56" t="n"/>
      <c r="C54" s="55">
        <f>E54*D$5</f>
        <v/>
      </c>
      <c r="D54" s="84" t="n"/>
      <c r="E54" s="55">
        <f>SUM(G54:HG54)</f>
        <v/>
      </c>
      <c r="H54" s="883" t="n"/>
      <c r="I54" s="883" t="n"/>
      <c r="J54" s="883" t="n"/>
      <c r="K54" s="883" t="n"/>
      <c r="L54" s="883" t="n"/>
      <c r="M54" s="883" t="n"/>
      <c r="N54" s="883" t="n"/>
      <c r="O54" s="883" t="n"/>
      <c r="P54" s="883" t="n"/>
      <c r="Q54" s="883" t="n"/>
      <c r="R54" s="883" t="n"/>
      <c r="S54" s="883" t="n"/>
      <c r="T54" s="883" t="n"/>
      <c r="U54" s="883" t="n"/>
      <c r="V54" s="883" t="n"/>
      <c r="W54" s="883" t="n"/>
      <c r="X54" s="883" t="n"/>
      <c r="Y54" s="883" t="n"/>
      <c r="Z54" s="883" t="n"/>
      <c r="AA54" s="883" t="n"/>
      <c r="AB54" s="883" t="n"/>
      <c r="AC54" s="883" t="n"/>
      <c r="AD54" s="883" t="n"/>
      <c r="AE54" s="883" t="n"/>
      <c r="AF54" s="883" t="n"/>
      <c r="AG54" s="883" t="n"/>
    </row>
    <row r="55" customFormat="1" s="872">
      <c r="A55" s="57" t="n"/>
      <c r="B55" s="56" t="n"/>
      <c r="C55" s="55">
        <f>E55*D$5</f>
        <v/>
      </c>
      <c r="D55" s="84" t="n"/>
      <c r="E55" s="55">
        <f>SUM(G55:HG55)</f>
        <v/>
      </c>
      <c r="H55" s="883" t="n"/>
      <c r="I55" s="883" t="n"/>
      <c r="J55" s="883" t="n"/>
      <c r="K55" s="883" t="n"/>
      <c r="L55" s="883" t="n"/>
      <c r="M55" s="883" t="n"/>
      <c r="N55" s="883" t="n"/>
      <c r="O55" s="883" t="n"/>
      <c r="P55" s="883" t="n"/>
      <c r="Q55" s="883" t="n"/>
      <c r="R55" s="883" t="n"/>
      <c r="S55" s="883" t="n"/>
      <c r="T55" s="883" t="n"/>
      <c r="U55" s="883" t="n"/>
      <c r="V55" s="883" t="n"/>
      <c r="W55" s="883" t="n"/>
      <c r="X55" s="883" t="n"/>
      <c r="Y55" s="883" t="n"/>
      <c r="Z55" s="883" t="n"/>
      <c r="AA55" s="883" t="n"/>
      <c r="AB55" s="883" t="n"/>
      <c r="AC55" s="883" t="n"/>
      <c r="AD55" s="883" t="n"/>
      <c r="AE55" s="883" t="n"/>
      <c r="AF55" s="883" t="n"/>
      <c r="AG55" s="883" t="n"/>
    </row>
    <row r="56" customFormat="1" s="872">
      <c r="A56" s="57" t="n"/>
      <c r="B56" s="56" t="n"/>
      <c r="C56" s="100">
        <f>E56*D$5</f>
        <v/>
      </c>
      <c r="D56" s="84" t="n"/>
      <c r="E56" s="100">
        <f>SUM(G56:HG56)</f>
        <v/>
      </c>
      <c r="H56" s="883" t="n"/>
      <c r="I56" s="883" t="n"/>
      <c r="J56" s="883" t="n"/>
      <c r="K56" s="883" t="n"/>
      <c r="L56" s="883" t="n"/>
      <c r="M56" s="883" t="n"/>
      <c r="N56" s="883" t="n"/>
      <c r="O56" s="883" t="n"/>
      <c r="P56" s="883" t="n"/>
      <c r="Q56" s="883" t="n"/>
      <c r="R56" s="883" t="n"/>
      <c r="S56" s="883" t="n"/>
      <c r="T56" s="883" t="n"/>
      <c r="U56" s="883" t="n"/>
      <c r="V56" s="883" t="n"/>
      <c r="W56" s="883" t="n"/>
      <c r="X56" s="883" t="n"/>
      <c r="Y56" s="883" t="n"/>
      <c r="Z56" s="883" t="n"/>
      <c r="AA56" s="883" t="n"/>
      <c r="AB56" s="883" t="n"/>
      <c r="AC56" s="883" t="n"/>
      <c r="AD56" s="883" t="n"/>
      <c r="AE56" s="883" t="n"/>
      <c r="AF56" s="883" t="n"/>
      <c r="AG56" s="883" t="n"/>
    </row>
    <row r="57" customFormat="1" s="872">
      <c r="A57" s="57" t="n"/>
      <c r="B57" s="56" t="n"/>
      <c r="C57" s="100">
        <f>E57*D$5</f>
        <v/>
      </c>
      <c r="D57" s="84" t="n"/>
      <c r="E57" s="100">
        <f>SUM(G57:HG57)</f>
        <v/>
      </c>
      <c r="H57" s="883" t="n"/>
      <c r="I57" s="883" t="n"/>
      <c r="J57" s="883" t="n"/>
      <c r="K57" s="883" t="n"/>
      <c r="L57" s="883" t="n"/>
      <c r="M57" s="883" t="n"/>
      <c r="N57" s="883" t="n"/>
      <c r="O57" s="883" t="n"/>
      <c r="P57" s="883" t="n"/>
      <c r="Q57" s="883" t="n"/>
      <c r="R57" s="883" t="n"/>
      <c r="S57" s="883" t="n"/>
      <c r="T57" s="883" t="n"/>
      <c r="U57" s="883" t="n"/>
      <c r="V57" s="883" t="n"/>
      <c r="W57" s="883" t="n"/>
      <c r="X57" s="883" t="n"/>
      <c r="Y57" s="883" t="n"/>
      <c r="Z57" s="883" t="n"/>
      <c r="AA57" s="883" t="n"/>
      <c r="AB57" s="883" t="n"/>
      <c r="AC57" s="883" t="n"/>
      <c r="AD57" s="883" t="n"/>
      <c r="AE57" s="883" t="n"/>
      <c r="AF57" s="883" t="n"/>
      <c r="AG57" s="883" t="n"/>
    </row>
    <row r="58" customFormat="1" s="872">
      <c r="A58" s="57" t="n"/>
      <c r="B58" s="56" t="n"/>
      <c r="C58" s="55">
        <f>E58*D$5</f>
        <v/>
      </c>
      <c r="D58" s="84" t="n"/>
      <c r="E58" s="55">
        <f>SUM(G58:HG58)</f>
        <v/>
      </c>
      <c r="H58" s="883" t="n"/>
      <c r="I58" s="883" t="n"/>
      <c r="J58" s="883" t="n"/>
      <c r="K58" s="883" t="n"/>
      <c r="L58" s="883" t="n"/>
      <c r="M58" s="883" t="n"/>
      <c r="N58" s="883" t="n"/>
      <c r="O58" s="883" t="n"/>
      <c r="P58" s="883" t="n"/>
      <c r="Q58" s="883" t="n"/>
      <c r="R58" s="883" t="n"/>
      <c r="S58" s="883" t="n"/>
      <c r="T58" s="883" t="n"/>
      <c r="U58" s="883" t="n"/>
      <c r="V58" s="883" t="n"/>
      <c r="W58" s="883" t="n"/>
      <c r="X58" s="883" t="n"/>
      <c r="Y58" s="883" t="n"/>
      <c r="Z58" s="883" t="n"/>
      <c r="AA58" s="883" t="n"/>
      <c r="AB58" s="883" t="n"/>
      <c r="AC58" s="883" t="n"/>
      <c r="AD58" s="883" t="n"/>
      <c r="AE58" s="883" t="n"/>
      <c r="AF58" s="883" t="n"/>
      <c r="AG58" s="883" t="n"/>
    </row>
    <row r="59" customFormat="1" s="872">
      <c r="A59" s="57" t="n"/>
      <c r="B59" s="56" t="n"/>
      <c r="C59" s="55">
        <f>E59*D$5</f>
        <v/>
      </c>
      <c r="D59" s="84" t="n"/>
      <c r="E59" s="55">
        <f>SUM(G59:HG59)</f>
        <v/>
      </c>
      <c r="H59" s="883" t="n"/>
      <c r="I59" s="883" t="n"/>
      <c r="J59" s="883" t="n"/>
      <c r="K59" s="883" t="n"/>
      <c r="L59" s="883" t="n"/>
      <c r="M59" s="883" t="n"/>
      <c r="N59" s="883" t="n"/>
      <c r="O59" s="883" t="n"/>
      <c r="P59" s="883" t="n"/>
      <c r="Q59" s="883" t="n"/>
      <c r="R59" s="883" t="n"/>
      <c r="S59" s="883" t="n"/>
      <c r="T59" s="883" t="n"/>
      <c r="U59" s="883" t="n"/>
      <c r="V59" s="883" t="n"/>
      <c r="W59" s="883" t="n"/>
      <c r="X59" s="883" t="n"/>
      <c r="Y59" s="883" t="n"/>
      <c r="Z59" s="883" t="n"/>
      <c r="AA59" s="883" t="n"/>
      <c r="AB59" s="883" t="n"/>
      <c r="AC59" s="883" t="n"/>
      <c r="AD59" s="883" t="n"/>
      <c r="AE59" s="883" t="n"/>
      <c r="AF59" s="883" t="n"/>
      <c r="AG59" s="883" t="n"/>
    </row>
    <row r="60" customFormat="1" s="872">
      <c r="A60" s="57" t="n"/>
      <c r="B60" s="56" t="n"/>
      <c r="C60" s="55">
        <f>E60*D$5</f>
        <v/>
      </c>
      <c r="D60" s="102" t="n"/>
      <c r="E60" s="55">
        <f>SUM(G60:HG60)</f>
        <v/>
      </c>
      <c r="H60" s="883" t="n"/>
      <c r="I60" s="883" t="n"/>
      <c r="J60" s="883" t="n"/>
      <c r="K60" s="883" t="n"/>
      <c r="L60" s="883" t="n"/>
      <c r="M60" s="883" t="n"/>
      <c r="N60" s="883" t="n"/>
      <c r="O60" s="883" t="n"/>
      <c r="P60" s="883" t="n"/>
      <c r="Q60" s="883" t="n"/>
      <c r="R60" s="883" t="n"/>
      <c r="S60" s="883" t="n"/>
      <c r="T60" s="883" t="n"/>
      <c r="U60" s="883" t="n"/>
      <c r="V60" s="883" t="n"/>
      <c r="W60" s="883" t="n"/>
      <c r="X60" s="883" t="n"/>
      <c r="Y60" s="883" t="n"/>
      <c r="Z60" s="883" t="n"/>
      <c r="AA60" s="883" t="n"/>
      <c r="AB60" s="883" t="n"/>
      <c r="AC60" s="883" t="n"/>
      <c r="AD60" s="883" t="n"/>
      <c r="AE60" s="883" t="n"/>
      <c r="AF60" s="883" t="n"/>
      <c r="AG60" s="883" t="n"/>
    </row>
    <row r="61" customFormat="1" s="872">
      <c r="A61" s="57" t="n"/>
      <c r="B61" s="56" t="n"/>
      <c r="C61" s="55">
        <f>E61*D$5</f>
        <v/>
      </c>
      <c r="D61" s="84" t="n"/>
      <c r="E61" s="55">
        <f>SUM(G61:HG61)</f>
        <v/>
      </c>
      <c r="H61" s="883" t="n"/>
      <c r="I61" s="883" t="n"/>
      <c r="J61" s="883" t="n"/>
      <c r="K61" s="883" t="n"/>
      <c r="L61" s="883" t="n"/>
      <c r="M61" s="883" t="n"/>
      <c r="N61" s="883" t="n"/>
      <c r="O61" s="883" t="n"/>
      <c r="P61" s="883" t="n"/>
      <c r="Q61" s="883" t="n"/>
      <c r="R61" s="883" t="n"/>
      <c r="S61" s="883" t="n"/>
      <c r="T61" s="883" t="n"/>
      <c r="U61" s="883" t="n"/>
      <c r="V61" s="883" t="n"/>
      <c r="W61" s="883" t="n"/>
      <c r="X61" s="883" t="n"/>
      <c r="Y61" s="883" t="n"/>
      <c r="Z61" s="883" t="n"/>
      <c r="AA61" s="883" t="n"/>
      <c r="AB61" s="883" t="n"/>
      <c r="AC61" s="883" t="n"/>
      <c r="AD61" s="883" t="n"/>
      <c r="AE61" s="883" t="n"/>
      <c r="AF61" s="883" t="n"/>
      <c r="AG61" s="883" t="n"/>
    </row>
    <row r="62" customFormat="1" s="872">
      <c r="A62" s="57" t="n"/>
      <c r="B62" s="56" t="n"/>
      <c r="C62" s="100">
        <f>E62*D$5</f>
        <v/>
      </c>
      <c r="D62" s="23" t="n"/>
      <c r="E62" s="100">
        <f>SUM(G62:HG62)</f>
        <v/>
      </c>
      <c r="H62" s="883" t="n"/>
      <c r="I62" s="883" t="n"/>
      <c r="J62" s="883" t="n"/>
      <c r="K62" s="883" t="n"/>
      <c r="L62" s="883" t="n"/>
      <c r="M62" s="883" t="n"/>
      <c r="N62" s="883" t="n"/>
      <c r="O62" s="883" t="n"/>
      <c r="P62" s="883" t="n"/>
      <c r="Q62" s="883" t="n"/>
      <c r="R62" s="883" t="n"/>
      <c r="S62" s="883" t="n"/>
      <c r="T62" s="883" t="n"/>
      <c r="U62" s="883" t="n"/>
      <c r="V62" s="883" t="n"/>
      <c r="W62" s="883" t="n"/>
      <c r="X62" s="883" t="n"/>
      <c r="Y62" s="883" t="n"/>
      <c r="Z62" s="883" t="n"/>
      <c r="AA62" s="883" t="n"/>
      <c r="AB62" s="883" t="n"/>
      <c r="AC62" s="883" t="n"/>
      <c r="AD62" s="883" t="n"/>
      <c r="AE62" s="883" t="n"/>
      <c r="AF62" s="883" t="n"/>
      <c r="AG62" s="883" t="n"/>
    </row>
    <row r="63" customFormat="1" s="872">
      <c r="A63" s="57" t="n"/>
      <c r="B63" s="56" t="n"/>
      <c r="C63" s="55">
        <f>E63*D$5</f>
        <v/>
      </c>
      <c r="D63" s="84" t="n"/>
      <c r="E63" s="55">
        <f>SUM(G63:HG63)</f>
        <v/>
      </c>
      <c r="H63" s="883" t="n"/>
      <c r="I63" s="883" t="n"/>
      <c r="J63" s="883" t="n"/>
      <c r="K63" s="883" t="n"/>
      <c r="L63" s="883" t="n"/>
      <c r="M63" s="883" t="n"/>
      <c r="N63" s="883" t="n"/>
      <c r="O63" s="883" t="n"/>
      <c r="P63" s="883" t="n"/>
      <c r="Q63" s="883" t="n"/>
      <c r="R63" s="883" t="n"/>
      <c r="S63" s="883" t="n"/>
      <c r="T63" s="883" t="n"/>
      <c r="U63" s="883" t="n"/>
      <c r="V63" s="883" t="n"/>
      <c r="W63" s="883" t="n"/>
      <c r="X63" s="883" t="n"/>
      <c r="Y63" s="883" t="n"/>
      <c r="Z63" s="883" t="n"/>
      <c r="AA63" s="883" t="n"/>
      <c r="AB63" s="883" t="n"/>
      <c r="AC63" s="883" t="n"/>
      <c r="AD63" s="883" t="n"/>
      <c r="AE63" s="883" t="n"/>
      <c r="AF63" s="883" t="n"/>
      <c r="AG63" s="883" t="n"/>
    </row>
    <row r="64" customFormat="1" s="872">
      <c r="A64" s="57" t="n"/>
      <c r="B64" s="56" t="n"/>
      <c r="C64" s="100">
        <f>E64*D$5</f>
        <v/>
      </c>
      <c r="D64" s="23" t="n"/>
      <c r="E64" s="100">
        <f>SUM(G64:HG64)</f>
        <v/>
      </c>
      <c r="H64" s="883" t="n"/>
      <c r="I64" s="883" t="n"/>
      <c r="J64" s="883" t="n"/>
      <c r="K64" s="883" t="n"/>
      <c r="L64" s="883" t="n"/>
      <c r="M64" s="883" t="n"/>
      <c r="N64" s="883" t="n"/>
      <c r="O64" s="883" t="n"/>
      <c r="P64" s="883" t="n"/>
      <c r="Q64" s="883" t="n"/>
      <c r="R64" s="883" t="n"/>
      <c r="S64" s="883" t="n"/>
      <c r="T64" s="883" t="n"/>
      <c r="U64" s="883" t="n"/>
      <c r="V64" s="883" t="n"/>
      <c r="W64" s="883" t="n"/>
      <c r="X64" s="883" t="n"/>
      <c r="Y64" s="883" t="n"/>
      <c r="Z64" s="883" t="n"/>
      <c r="AA64" s="883" t="n"/>
      <c r="AB64" s="883" t="n"/>
      <c r="AC64" s="883" t="n"/>
      <c r="AD64" s="883" t="n"/>
      <c r="AE64" s="883" t="n"/>
      <c r="AF64" s="883" t="n"/>
      <c r="AG64" s="883" t="n"/>
    </row>
    <row r="65" customFormat="1" s="872">
      <c r="A65" s="57" t="n"/>
      <c r="B65" s="56" t="n"/>
      <c r="C65" s="55">
        <f>E65*D$5</f>
        <v/>
      </c>
      <c r="D65" s="84" t="n"/>
      <c r="E65" s="55">
        <f>SUM(G65:HG65)</f>
        <v/>
      </c>
      <c r="H65" s="883" t="n"/>
      <c r="I65" s="883" t="n"/>
      <c r="J65" s="883" t="n"/>
      <c r="K65" s="883" t="n"/>
      <c r="L65" s="883" t="n"/>
      <c r="M65" s="883" t="n"/>
      <c r="N65" s="883" t="n"/>
      <c r="O65" s="883" t="n"/>
      <c r="P65" s="883" t="n"/>
      <c r="Q65" s="883" t="n"/>
      <c r="R65" s="883" t="n"/>
      <c r="S65" s="883" t="n"/>
      <c r="T65" s="883" t="n"/>
      <c r="U65" s="883" t="n"/>
      <c r="V65" s="883" t="n"/>
      <c r="W65" s="883" t="n"/>
      <c r="X65" s="883" t="n"/>
      <c r="Y65" s="883" t="n"/>
      <c r="Z65" s="883" t="n"/>
      <c r="AA65" s="883" t="n"/>
      <c r="AB65" s="883" t="n"/>
      <c r="AC65" s="883" t="n"/>
      <c r="AD65" s="883" t="n"/>
      <c r="AE65" s="883" t="n"/>
      <c r="AF65" s="883" t="n"/>
      <c r="AG65" s="883" t="n"/>
    </row>
    <row r="66" customFormat="1" s="872">
      <c r="A66" s="57" t="n"/>
      <c r="B66" s="56" t="n"/>
      <c r="C66" s="100">
        <f>E66*D$5</f>
        <v/>
      </c>
      <c r="D66" s="23" t="n"/>
      <c r="E66" s="100">
        <f>SUM(G66:HG66)</f>
        <v/>
      </c>
      <c r="H66" s="883" t="n"/>
      <c r="I66" s="883" t="n"/>
      <c r="J66" s="883" t="n"/>
      <c r="K66" s="883" t="n"/>
      <c r="L66" s="883" t="n"/>
      <c r="M66" s="883" t="n"/>
      <c r="N66" s="883" t="n"/>
      <c r="O66" s="883" t="n"/>
      <c r="P66" s="883" t="n"/>
      <c r="Q66" s="883" t="n"/>
      <c r="R66" s="883" t="n"/>
      <c r="S66" s="883" t="n"/>
      <c r="T66" s="883" t="n"/>
      <c r="U66" s="883" t="n"/>
      <c r="V66" s="883" t="n"/>
      <c r="W66" s="883" t="n"/>
      <c r="X66" s="883" t="n"/>
      <c r="Y66" s="883" t="n"/>
      <c r="Z66" s="883" t="n"/>
      <c r="AA66" s="883" t="n"/>
      <c r="AB66" s="883" t="n"/>
      <c r="AC66" s="883" t="n"/>
      <c r="AD66" s="883" t="n"/>
      <c r="AE66" s="883" t="n"/>
      <c r="AF66" s="883" t="n"/>
      <c r="AG66" s="883" t="n"/>
    </row>
    <row r="67" customFormat="1" s="872">
      <c r="A67" s="57" t="n"/>
      <c r="B67" s="56" t="n"/>
      <c r="C67" s="55">
        <f>E67*D$5</f>
        <v/>
      </c>
      <c r="D67" s="84" t="n"/>
      <c r="E67" s="55">
        <f>SUM(G67:HG67)</f>
        <v/>
      </c>
      <c r="H67" s="883" t="n"/>
      <c r="I67" s="883" t="n"/>
      <c r="J67" s="883" t="n"/>
      <c r="K67" s="883" t="n"/>
      <c r="L67" s="883" t="n"/>
      <c r="M67" s="883" t="n"/>
      <c r="N67" s="883" t="n"/>
      <c r="O67" s="883" t="n"/>
      <c r="P67" s="883" t="n"/>
      <c r="Q67" s="883" t="n"/>
      <c r="R67" s="883" t="n"/>
      <c r="S67" s="883" t="n"/>
      <c r="T67" s="883" t="n"/>
      <c r="U67" s="883" t="n"/>
      <c r="V67" s="883" t="n"/>
      <c r="W67" s="883" t="n"/>
      <c r="X67" s="883" t="n"/>
      <c r="Y67" s="883" t="n"/>
      <c r="Z67" s="883" t="n"/>
      <c r="AA67" s="883" t="n"/>
      <c r="AB67" s="883" t="n"/>
      <c r="AC67" s="883" t="n"/>
      <c r="AD67" s="883" t="n"/>
      <c r="AE67" s="883" t="n"/>
      <c r="AF67" s="883" t="n"/>
      <c r="AG67" s="883" t="n"/>
    </row>
    <row r="68" customFormat="1" s="872">
      <c r="A68" s="57" t="n"/>
      <c r="B68" s="56" t="n"/>
      <c r="C68" s="55">
        <f>E68*D$5</f>
        <v/>
      </c>
      <c r="D68" s="84" t="n"/>
      <c r="E68" s="55">
        <f>SUM(G68:HG68)</f>
        <v/>
      </c>
      <c r="H68" s="883" t="n"/>
      <c r="I68" s="883" t="n"/>
      <c r="J68" s="883" t="n"/>
      <c r="K68" s="883" t="n"/>
      <c r="L68" s="883" t="n"/>
      <c r="M68" s="883" t="n"/>
      <c r="N68" s="883" t="n"/>
      <c r="O68" s="883" t="n"/>
      <c r="P68" s="883" t="n"/>
      <c r="Q68" s="883" t="n"/>
      <c r="R68" s="883" t="n"/>
      <c r="S68" s="883" t="n"/>
      <c r="T68" s="883" t="n"/>
      <c r="U68" s="883" t="n"/>
      <c r="V68" s="883" t="n"/>
      <c r="W68" s="883" t="n"/>
      <c r="X68" s="883" t="n"/>
      <c r="Y68" s="883" t="n"/>
      <c r="Z68" s="883" t="n"/>
      <c r="AA68" s="883" t="n"/>
      <c r="AB68" s="883" t="n"/>
      <c r="AC68" s="883" t="n"/>
      <c r="AD68" s="883" t="n"/>
      <c r="AE68" s="883" t="n"/>
      <c r="AF68" s="883" t="n"/>
      <c r="AG68" s="883" t="n"/>
    </row>
    <row r="69" customFormat="1" s="872">
      <c r="A69" s="57" t="n"/>
      <c r="B69" s="56" t="n"/>
      <c r="C69" s="55">
        <f>E69*D$5</f>
        <v/>
      </c>
      <c r="D69" s="84" t="n"/>
      <c r="E69" s="55">
        <f>SUM(G69:HG69)</f>
        <v/>
      </c>
      <c r="H69" s="883" t="n"/>
      <c r="I69" s="883" t="n"/>
      <c r="J69" s="883" t="n"/>
      <c r="K69" s="883" t="n"/>
      <c r="L69" s="883" t="n"/>
      <c r="M69" s="883" t="n"/>
      <c r="N69" s="883" t="n"/>
      <c r="O69" s="883" t="n"/>
      <c r="P69" s="883" t="n"/>
      <c r="Q69" s="883" t="n"/>
      <c r="R69" s="883" t="n"/>
      <c r="S69" s="883" t="n"/>
      <c r="T69" s="883" t="n"/>
      <c r="U69" s="883" t="n"/>
      <c r="V69" s="883" t="n"/>
      <c r="W69" s="883" t="n"/>
      <c r="X69" s="883" t="n"/>
      <c r="Y69" s="883" t="n"/>
      <c r="Z69" s="883" t="n"/>
      <c r="AA69" s="883" t="n"/>
      <c r="AB69" s="883" t="n"/>
      <c r="AC69" s="883" t="n"/>
      <c r="AD69" s="883" t="n"/>
      <c r="AE69" s="883" t="n"/>
      <c r="AF69" s="883" t="n"/>
      <c r="AG69" s="883" t="n"/>
    </row>
    <row r="70" customFormat="1" s="872">
      <c r="A70" s="57" t="n"/>
      <c r="B70" s="56" t="n"/>
      <c r="C70" s="55">
        <f>E70*D$5</f>
        <v/>
      </c>
      <c r="D70" s="84" t="n"/>
      <c r="E70" s="55">
        <f>SUM(G70:HG70)</f>
        <v/>
      </c>
      <c r="V70" s="883" t="n"/>
      <c r="AC70" s="883" t="n"/>
      <c r="AD70" s="883" t="n"/>
    </row>
    <row r="71" customFormat="1" s="872">
      <c r="A71" s="57" t="n"/>
      <c r="B71" s="56" t="n"/>
      <c r="C71" s="100">
        <f>E71*D$5</f>
        <v/>
      </c>
      <c r="D71" s="23" t="n"/>
      <c r="E71" s="100">
        <f>SUM(G71:HG71)</f>
        <v/>
      </c>
      <c r="V71" s="883" t="n"/>
      <c r="AC71" s="883" t="n"/>
      <c r="AD71" s="883" t="n"/>
    </row>
    <row r="72" customFormat="1" s="872">
      <c r="A72" s="57" t="n"/>
      <c r="B72" s="56" t="n"/>
      <c r="C72" s="55">
        <f>E72*D$5</f>
        <v/>
      </c>
      <c r="D72" s="84" t="n"/>
      <c r="E72" s="55">
        <f>SUM(G72:HG72)</f>
        <v/>
      </c>
      <c r="V72" s="883" t="n"/>
      <c r="AC72" s="883" t="n"/>
      <c r="AD72" s="883" t="n"/>
    </row>
    <row r="73" customFormat="1" s="872">
      <c r="A73" s="57" t="n"/>
      <c r="B73" s="56" t="n"/>
      <c r="C73" s="55">
        <f>E73*D$5</f>
        <v/>
      </c>
      <c r="D73" s="84" t="n"/>
      <c r="E73" s="100">
        <f>SUM(G73:HG73)</f>
        <v/>
      </c>
    </row>
    <row r="74" customFormat="1" s="872">
      <c r="A74" s="57" t="n"/>
      <c r="B74" s="56" t="n"/>
      <c r="C74" s="100">
        <f>E74*D$5</f>
        <v/>
      </c>
      <c r="D74" s="84" t="n"/>
      <c r="E74" s="100">
        <f>SUM(G74:HG74)</f>
        <v/>
      </c>
    </row>
    <row r="75" customFormat="1" s="872">
      <c r="A75" s="57" t="n"/>
      <c r="B75" s="56" t="n"/>
      <c r="C75" s="55">
        <f>E75*D$5</f>
        <v/>
      </c>
      <c r="D75" s="84" t="n"/>
      <c r="E75" s="100">
        <f>SUM(G75:HG75)</f>
        <v/>
      </c>
    </row>
    <row r="76" customFormat="1" s="872">
      <c r="A76" s="57" t="n"/>
      <c r="B76" s="56" t="n"/>
      <c r="C76" s="100">
        <f>E76*D$5</f>
        <v/>
      </c>
      <c r="D76" s="84" t="n"/>
      <c r="E76" s="100">
        <f>SUM(G76:HG76)</f>
        <v/>
      </c>
    </row>
    <row r="77" customFormat="1" s="872">
      <c r="A77" s="57" t="n"/>
      <c r="B77" s="56" t="n"/>
      <c r="C77" s="55">
        <f>E77*D$5</f>
        <v/>
      </c>
      <c r="D77" s="84" t="n"/>
      <c r="E77" s="100">
        <f>SUM(G77:HG77)</f>
        <v/>
      </c>
    </row>
    <row r="78" customFormat="1" s="872">
      <c r="A78" s="57" t="n"/>
      <c r="B78" s="56" t="n"/>
      <c r="C78" s="100">
        <f>E78*D$5</f>
        <v/>
      </c>
      <c r="D78" s="84" t="n"/>
      <c r="E78" s="100">
        <f>SUM(G78:HG78)</f>
        <v/>
      </c>
    </row>
    <row r="79" customFormat="1" s="872">
      <c r="A79" s="57" t="n"/>
      <c r="B79" s="56" t="n"/>
      <c r="C79" s="55">
        <f>E79*D$5</f>
        <v/>
      </c>
      <c r="D79" s="84" t="n"/>
      <c r="E79" s="55">
        <f>SUM(G79:HG79)</f>
        <v/>
      </c>
    </row>
    <row r="80" customFormat="1" s="872">
      <c r="A80" s="57" t="n"/>
      <c r="B80" s="56" t="n"/>
      <c r="C80" s="55">
        <f>E80*D$5</f>
        <v/>
      </c>
      <c r="D80" s="84" t="n"/>
      <c r="E80" s="55">
        <f>SUM(G80:HG80)</f>
        <v/>
      </c>
    </row>
    <row r="81" customFormat="1" s="872">
      <c r="A81" s="57" t="n"/>
      <c r="B81" s="56" t="n"/>
      <c r="C81" s="55">
        <f>E81*D$5</f>
        <v/>
      </c>
      <c r="D81" s="84" t="n"/>
      <c r="E81" s="55">
        <f>SUM(G81:HG81)</f>
        <v/>
      </c>
    </row>
    <row r="82" customFormat="1" s="872">
      <c r="A82" s="57" t="n"/>
      <c r="B82" s="56" t="n"/>
      <c r="C82" s="55">
        <f>E82*D$5</f>
        <v/>
      </c>
      <c r="D82" s="23" t="n"/>
      <c r="E82" s="55">
        <f>SUM(G82:HG82)</f>
        <v/>
      </c>
    </row>
    <row r="83" customFormat="1" s="872">
      <c r="A83" s="57" t="n"/>
      <c r="B83" s="56" t="n"/>
      <c r="C83" s="55">
        <f>E83*D$5</f>
        <v/>
      </c>
      <c r="D83" s="23" t="n"/>
      <c r="E83" s="55">
        <f>SUM(G83:HG83)</f>
        <v/>
      </c>
    </row>
    <row r="84" customFormat="1" s="872">
      <c r="A84" s="57" t="n"/>
      <c r="B84" s="56" t="n"/>
      <c r="C84" s="55">
        <f>E84*D$5</f>
        <v/>
      </c>
      <c r="D84" s="39" t="n"/>
      <c r="E84" s="55">
        <f>SUM(G84:HG84)</f>
        <v/>
      </c>
    </row>
    <row r="85" customFormat="1" s="872">
      <c r="A85" s="57" t="n"/>
      <c r="B85" s="56" t="n"/>
      <c r="C85" s="55">
        <f>E85*D$5</f>
        <v/>
      </c>
      <c r="D85" s="39" t="n"/>
      <c r="E85" s="55">
        <f>SUM(G85:HG85)</f>
        <v/>
      </c>
    </row>
    <row r="86" customFormat="1" s="872">
      <c r="A86" s="57" t="n"/>
      <c r="B86" s="56" t="n"/>
      <c r="C86" s="55">
        <f>E86*D$5</f>
        <v/>
      </c>
      <c r="D86" s="39" t="n"/>
      <c r="E86" s="55">
        <f>SUM(G86:HG86)</f>
        <v/>
      </c>
    </row>
    <row r="87" customFormat="1" s="872">
      <c r="A87" s="57" t="n"/>
      <c r="B87" s="56" t="n"/>
      <c r="C87" s="55">
        <f>E87*D$5</f>
        <v/>
      </c>
      <c r="D87" s="39" t="n"/>
      <c r="E87" s="55">
        <f>SUM(G87:HG87)</f>
        <v/>
      </c>
    </row>
    <row r="88" customFormat="1" s="872">
      <c r="A88" s="57" t="n"/>
      <c r="B88" s="56" t="n"/>
      <c r="C88" s="55">
        <f>E88*D$5</f>
        <v/>
      </c>
      <c r="D88" s="39" t="n"/>
      <c r="E88" s="55">
        <f>SUM(G88:HG88)</f>
        <v/>
      </c>
    </row>
    <row r="89" customFormat="1" s="872">
      <c r="A89" s="57" t="n"/>
      <c r="B89" s="56" t="n"/>
      <c r="C89" s="55">
        <f>E89*D$5</f>
        <v/>
      </c>
      <c r="D89" s="39" t="n"/>
      <c r="E89" s="55">
        <f>SUM(G89:HG89)</f>
        <v/>
      </c>
    </row>
    <row r="90" customFormat="1" s="872">
      <c r="A90" s="57" t="n"/>
      <c r="B90" s="56" t="n"/>
      <c r="C90" s="55">
        <f>E90*D$5</f>
        <v/>
      </c>
      <c r="D90" s="39" t="n"/>
      <c r="E90" s="55">
        <f>SUM(G90:HG90)</f>
        <v/>
      </c>
    </row>
    <row r="91" customFormat="1" s="872">
      <c r="A91" s="57" t="n"/>
      <c r="B91" s="56" t="n"/>
      <c r="C91" s="55">
        <f>E91*D$5</f>
        <v/>
      </c>
      <c r="D91" s="39" t="n"/>
      <c r="E91" s="55">
        <f>SUM(G91:HG91)</f>
        <v/>
      </c>
    </row>
    <row r="92" customFormat="1" s="872">
      <c r="A92" s="57" t="n"/>
      <c r="B92" s="56" t="n"/>
      <c r="C92" s="55">
        <f>E92*D$5</f>
        <v/>
      </c>
      <c r="D92" s="39" t="n"/>
      <c r="E92" s="55">
        <f>SUM(G92:HG92)</f>
        <v/>
      </c>
    </row>
    <row r="93" customFormat="1" s="872">
      <c r="A93" s="57" t="n"/>
      <c r="B93" s="56" t="n"/>
      <c r="C93" s="55">
        <f>E93*D$5</f>
        <v/>
      </c>
      <c r="D93" s="39" t="n"/>
      <c r="E93" s="55">
        <f>SUM(G93:HG93)</f>
        <v/>
      </c>
    </row>
    <row r="94" customFormat="1" s="872">
      <c r="A94" s="57" t="n"/>
      <c r="B94" s="56" t="n"/>
      <c r="C94" s="55">
        <f>E94*D$5</f>
        <v/>
      </c>
      <c r="D94" s="39" t="n"/>
      <c r="E94" s="55">
        <f>SUM(G94:HG94)</f>
        <v/>
      </c>
    </row>
    <row r="95" customFormat="1" s="872">
      <c r="A95" s="57" t="n"/>
      <c r="B95" s="56" t="n"/>
      <c r="C95" s="55">
        <f>E95*D$5</f>
        <v/>
      </c>
      <c r="D95" s="39" t="n"/>
      <c r="E95" s="55">
        <f>SUM(G95:HG95)</f>
        <v/>
      </c>
    </row>
    <row r="96" customFormat="1" s="872">
      <c r="A96" s="57" t="n"/>
      <c r="B96" s="56" t="n"/>
      <c r="C96" s="55">
        <f>E96*D$5</f>
        <v/>
      </c>
      <c r="D96" s="39" t="n"/>
      <c r="E96" s="55">
        <f>SUM(G96:HG96)</f>
        <v/>
      </c>
    </row>
    <row r="97" customFormat="1" s="872">
      <c r="A97" s="57" t="n"/>
      <c r="B97" s="56" t="n"/>
      <c r="C97" s="55">
        <f>E97*D$5</f>
        <v/>
      </c>
      <c r="D97" s="39" t="n"/>
      <c r="E97" s="55">
        <f>SUM(G97:HG97)</f>
        <v/>
      </c>
    </row>
    <row r="98" customFormat="1" s="872">
      <c r="A98" s="57" t="n"/>
      <c r="B98" s="56" t="n"/>
      <c r="C98" s="55">
        <f>E98*D$5</f>
        <v/>
      </c>
      <c r="D98" s="39" t="n"/>
      <c r="E98" s="55">
        <f>SUM(G98:HG98)</f>
        <v/>
      </c>
    </row>
    <row r="99" customFormat="1" s="872">
      <c r="A99" s="57" t="n"/>
      <c r="B99" s="56" t="n"/>
      <c r="C99" s="55">
        <f>E99*D$5</f>
        <v/>
      </c>
      <c r="D99" s="39" t="n"/>
      <c r="E99" s="55">
        <f>SUM(G99:HG99)</f>
        <v/>
      </c>
    </row>
    <row r="100" customFormat="1" s="872">
      <c r="A100" s="57" t="n"/>
      <c r="B100" s="56" t="n"/>
      <c r="C100" s="55">
        <f>E100*D$5</f>
        <v/>
      </c>
      <c r="D100" s="39" t="n"/>
      <c r="E100" s="55">
        <f>SUM(G100:HG100)</f>
        <v/>
      </c>
    </row>
    <row r="101" customFormat="1" s="872">
      <c r="A101" s="57" t="n"/>
      <c r="B101" s="56" t="n"/>
      <c r="C101" s="55">
        <f>E101*D$5</f>
        <v/>
      </c>
      <c r="D101" s="39" t="n"/>
      <c r="E101" s="55">
        <f>SUM(G101:HG101)</f>
        <v/>
      </c>
    </row>
    <row r="102" customFormat="1" s="872">
      <c r="A102" s="57" t="n"/>
      <c r="B102" s="56" t="n"/>
      <c r="C102" s="55">
        <f>E102*D$5</f>
        <v/>
      </c>
      <c r="D102" s="39" t="n"/>
      <c r="E102" s="55">
        <f>SUM(G102:HG102)</f>
        <v/>
      </c>
    </row>
    <row r="103" customFormat="1" s="872">
      <c r="A103" s="57" t="n"/>
      <c r="B103" s="56" t="n"/>
      <c r="C103" s="55">
        <f>E103*D$5</f>
        <v/>
      </c>
      <c r="D103" s="39" t="n"/>
      <c r="E103" s="55">
        <f>SUM(G103:HG103)</f>
        <v/>
      </c>
    </row>
    <row r="104" customFormat="1" s="872">
      <c r="A104" s="57" t="n"/>
      <c r="B104" s="56" t="n"/>
      <c r="C104" s="55">
        <f>E104*D$5</f>
        <v/>
      </c>
      <c r="D104" s="39" t="n"/>
      <c r="E104" s="55">
        <f>SUM(G104:HG104)</f>
        <v/>
      </c>
    </row>
    <row r="105" customFormat="1" s="872">
      <c r="A105" s="57" t="n"/>
      <c r="B105" s="56" t="n"/>
      <c r="C105" s="55">
        <f>E105*D$5</f>
        <v/>
      </c>
      <c r="D105" s="39" t="n"/>
      <c r="E105" s="55">
        <f>SUM(G105:HG105)</f>
        <v/>
      </c>
    </row>
    <row r="106" customFormat="1" s="872">
      <c r="A106" s="57" t="n"/>
      <c r="B106" s="56" t="n"/>
      <c r="C106" s="55">
        <f>E106*D$5</f>
        <v/>
      </c>
      <c r="D106" s="39" t="n"/>
      <c r="E106" s="55">
        <f>SUM(G106:HG106)</f>
        <v/>
      </c>
    </row>
    <row r="107" customFormat="1" s="872">
      <c r="A107" s="57" t="n"/>
      <c r="B107" s="56" t="n"/>
      <c r="C107" s="55">
        <f>E107*D$5</f>
        <v/>
      </c>
      <c r="D107" s="39" t="n"/>
      <c r="E107" s="55">
        <f>SUM(G107:HG107)</f>
        <v/>
      </c>
    </row>
    <row r="108" customFormat="1" s="872">
      <c r="A108" s="57" t="n"/>
      <c r="B108" s="56" t="n"/>
      <c r="C108" s="55">
        <f>E108*D$5</f>
        <v/>
      </c>
      <c r="D108" s="39" t="n"/>
      <c r="E108" s="55">
        <f>SUM(G108:HG108)</f>
        <v/>
      </c>
    </row>
    <row r="109" customFormat="1" s="872">
      <c r="A109" s="57" t="n"/>
      <c r="B109" s="56" t="n"/>
      <c r="C109" s="55">
        <f>E109*D$5</f>
        <v/>
      </c>
      <c r="D109" s="39" t="n"/>
      <c r="E109" s="55">
        <f>SUM(G109:HG109)</f>
        <v/>
      </c>
    </row>
    <row r="110" customFormat="1" s="872">
      <c r="A110" s="57" t="n"/>
      <c r="B110" s="56" t="n"/>
      <c r="C110" s="55">
        <f>E110*D$5</f>
        <v/>
      </c>
      <c r="D110" s="39" t="n"/>
      <c r="E110" s="55">
        <f>SUM(G110:HG110)</f>
        <v/>
      </c>
    </row>
    <row r="111" customFormat="1" s="872">
      <c r="A111" s="57" t="n"/>
      <c r="B111" s="56" t="n"/>
      <c r="C111" s="55">
        <f>E111*D$5</f>
        <v/>
      </c>
      <c r="D111" s="39" t="n"/>
      <c r="E111" s="55">
        <f>SUM(G111:HG111)</f>
        <v/>
      </c>
    </row>
    <row r="112" customFormat="1" s="872">
      <c r="A112" s="57" t="n"/>
      <c r="B112" s="56" t="n"/>
      <c r="C112" s="55">
        <f>E112*D$5</f>
        <v/>
      </c>
      <c r="D112" s="39" t="n"/>
      <c r="E112" s="55">
        <f>SUM(G112:HG112)</f>
        <v/>
      </c>
    </row>
    <row r="113" customFormat="1" s="872">
      <c r="A113" s="57" t="n"/>
      <c r="B113" s="56" t="n"/>
      <c r="C113" s="55">
        <f>E113*D$5</f>
        <v/>
      </c>
      <c r="D113" s="39" t="n"/>
      <c r="E113" s="55">
        <f>SUM(G113:HG113)</f>
        <v/>
      </c>
    </row>
    <row r="114" customFormat="1" s="872">
      <c r="A114" s="57" t="n"/>
      <c r="B114" s="56" t="n"/>
      <c r="C114" s="55">
        <f>E114*D$5</f>
        <v/>
      </c>
      <c r="D114" s="39" t="n"/>
      <c r="E114" s="55">
        <f>SUM(G114:HG114)</f>
        <v/>
      </c>
    </row>
    <row r="115" customFormat="1" s="872">
      <c r="A115" s="57" t="n"/>
      <c r="B115" s="56" t="n"/>
      <c r="C115" s="55">
        <f>E115*D$5</f>
        <v/>
      </c>
      <c r="D115" s="39" t="n"/>
      <c r="E115" s="55">
        <f>SUM(G115:HG115)</f>
        <v/>
      </c>
    </row>
    <row r="116" customFormat="1" s="872">
      <c r="A116" s="57" t="n"/>
      <c r="B116" s="56" t="n"/>
      <c r="C116" s="55">
        <f>E116*D$5</f>
        <v/>
      </c>
      <c r="D116" s="39" t="n"/>
      <c r="E116" s="55">
        <f>SUM(G116:HG116)</f>
        <v/>
      </c>
    </row>
    <row r="117" customFormat="1" s="872">
      <c r="A117" s="57" t="n"/>
      <c r="B117" s="56" t="n"/>
      <c r="C117" s="55">
        <f>E117*D$5</f>
        <v/>
      </c>
      <c r="D117" s="39" t="n"/>
      <c r="E117" s="55">
        <f>SUM(G117:HG117)</f>
        <v/>
      </c>
    </row>
    <row r="118" customFormat="1" s="872">
      <c r="A118" s="57" t="n"/>
      <c r="B118" s="56" t="n"/>
      <c r="C118" s="55">
        <f>E118*D$5</f>
        <v/>
      </c>
      <c r="D118" s="39" t="n"/>
      <c r="E118" s="55">
        <f>SUM(G118:HG118)</f>
        <v/>
      </c>
    </row>
    <row r="119" customFormat="1" s="872">
      <c r="A119" s="57" t="n"/>
      <c r="B119" s="56" t="n"/>
      <c r="C119" s="55">
        <f>E119*D$5</f>
        <v/>
      </c>
      <c r="D119" s="39" t="n"/>
      <c r="E119" s="55">
        <f>SUM(G119:HG119)</f>
        <v/>
      </c>
    </row>
    <row r="120" customFormat="1" s="872">
      <c r="A120" s="57" t="n"/>
      <c r="B120" s="56" t="n"/>
      <c r="C120" s="55">
        <f>E120*D$5</f>
        <v/>
      </c>
      <c r="D120" s="39" t="n"/>
      <c r="E120" s="55">
        <f>SUM(G120:HG120)</f>
        <v/>
      </c>
    </row>
    <row r="121" customFormat="1" s="872">
      <c r="A121" s="57" t="n"/>
      <c r="B121" s="56" t="n"/>
      <c r="C121" s="55">
        <f>E121*D$5</f>
        <v/>
      </c>
      <c r="D121" s="39" t="n"/>
      <c r="E121" s="55">
        <f>SUM(G121:HG121)</f>
        <v/>
      </c>
    </row>
    <row r="122" customFormat="1" s="872">
      <c r="A122" s="57" t="n"/>
      <c r="B122" s="56" t="n"/>
      <c r="C122" s="55">
        <f>E122*D$5</f>
        <v/>
      </c>
      <c r="D122" s="39" t="n"/>
      <c r="E122" s="55">
        <f>SUM(G122:HG122)</f>
        <v/>
      </c>
    </row>
    <row r="123" customFormat="1" s="872">
      <c r="A123" s="57" t="n"/>
      <c r="B123" s="56" t="n"/>
      <c r="C123" s="55">
        <f>E123*D$5</f>
        <v/>
      </c>
      <c r="D123" s="39" t="n"/>
      <c r="E123" s="55">
        <f>SUM(G123:HG123)</f>
        <v/>
      </c>
    </row>
    <row r="124" customFormat="1" s="872">
      <c r="A124" s="57" t="n"/>
      <c r="B124" s="56" t="n"/>
      <c r="C124" s="55">
        <f>E124*D$5</f>
        <v/>
      </c>
      <c r="D124" s="39" t="n"/>
      <c r="E124" s="55">
        <f>SUM(G124:HG124)</f>
        <v/>
      </c>
    </row>
    <row r="125" customFormat="1" s="872">
      <c r="A125" s="57" t="n"/>
      <c r="B125" s="56" t="n"/>
      <c r="C125" s="55">
        <f>E125*D$5</f>
        <v/>
      </c>
      <c r="D125" s="39" t="n"/>
      <c r="E125" s="55">
        <f>SUM(G125:HG125)</f>
        <v/>
      </c>
    </row>
    <row r="126" customFormat="1" s="872">
      <c r="A126" s="57" t="n"/>
      <c r="B126" s="56" t="n"/>
      <c r="C126" s="55">
        <f>E126*D$5</f>
        <v/>
      </c>
      <c r="D126" s="39" t="n"/>
      <c r="E126" s="55">
        <f>SUM(G126:HG126)</f>
        <v/>
      </c>
    </row>
    <row r="127" customFormat="1" s="872">
      <c r="A127" s="57" t="n"/>
      <c r="B127" s="56" t="n"/>
      <c r="C127" s="55">
        <f>E127*D$5</f>
        <v/>
      </c>
      <c r="D127" s="39" t="n"/>
      <c r="E127" s="55">
        <f>SUM(G127:HG127)</f>
        <v/>
      </c>
    </row>
    <row r="128" customFormat="1" s="872">
      <c r="A128" s="57" t="n"/>
      <c r="B128" s="56" t="n"/>
      <c r="C128" s="55">
        <f>E128*D$5</f>
        <v/>
      </c>
      <c r="D128" s="39" t="n"/>
      <c r="E128" s="55">
        <f>SUM(G128:HG128)</f>
        <v/>
      </c>
    </row>
    <row r="129" customFormat="1" s="872">
      <c r="A129" s="57" t="n"/>
      <c r="B129" s="56" t="n"/>
      <c r="C129" s="55">
        <f>E129*D$5</f>
        <v/>
      </c>
      <c r="D129" s="39" t="n"/>
      <c r="E129" s="55">
        <f>SUM(G129:HG129)</f>
        <v/>
      </c>
    </row>
    <row r="130" customFormat="1" s="872">
      <c r="A130" s="57" t="n"/>
      <c r="B130" s="56" t="n"/>
      <c r="C130" s="55">
        <f>E130*D$5</f>
        <v/>
      </c>
      <c r="D130" s="39" t="n"/>
      <c r="E130" s="55">
        <f>SUM(G130:HG130)</f>
        <v/>
      </c>
    </row>
    <row r="131" customFormat="1" s="872">
      <c r="A131" s="57" t="n"/>
      <c r="B131" s="56" t="n"/>
      <c r="C131" s="55">
        <f>E131*D$5</f>
        <v/>
      </c>
      <c r="D131" s="39" t="n"/>
      <c r="E131" s="55">
        <f>SUM(G131:HG131)</f>
        <v/>
      </c>
    </row>
    <row r="132" customFormat="1" s="872">
      <c r="A132" s="57" t="n"/>
      <c r="B132" s="56" t="n"/>
      <c r="C132" s="55">
        <f>E132*D$5</f>
        <v/>
      </c>
      <c r="D132" s="39" t="n"/>
      <c r="E132" s="55">
        <f>SUM(G132:HG132)</f>
        <v/>
      </c>
    </row>
    <row r="133" customFormat="1" s="872">
      <c r="A133" s="57" t="n"/>
      <c r="B133" s="56" t="n"/>
      <c r="C133" s="55">
        <f>E133*D$5</f>
        <v/>
      </c>
      <c r="D133" s="39" t="n"/>
      <c r="E133" s="55">
        <f>SUM(G133:HG133)</f>
        <v/>
      </c>
    </row>
    <row r="134" customFormat="1" s="872">
      <c r="A134" s="57" t="n"/>
      <c r="B134" s="56" t="n"/>
      <c r="C134" s="55">
        <f>E134*D$5</f>
        <v/>
      </c>
      <c r="D134" s="39" t="n"/>
      <c r="E134" s="55">
        <f>SUM(G134:HG134)</f>
        <v/>
      </c>
    </row>
    <row r="135" customFormat="1" s="872">
      <c r="A135" s="57" t="n"/>
      <c r="B135" s="56" t="n"/>
      <c r="C135" s="55">
        <f>E135*D$5</f>
        <v/>
      </c>
      <c r="D135" s="39" t="n"/>
      <c r="E135" s="55">
        <f>SUM(G135:HG135)</f>
        <v/>
      </c>
    </row>
    <row r="136" customFormat="1" s="872">
      <c r="A136" s="57" t="n"/>
      <c r="B136" s="56" t="n"/>
      <c r="C136" s="55">
        <f>E136*D$5</f>
        <v/>
      </c>
      <c r="D136" s="39" t="n"/>
      <c r="E136" s="55">
        <f>SUM(G136:HG136)</f>
        <v/>
      </c>
    </row>
    <row r="137" customFormat="1" s="872">
      <c r="A137" s="57" t="n"/>
      <c r="B137" s="56" t="n"/>
      <c r="C137" s="55">
        <f>E137*D$5</f>
        <v/>
      </c>
      <c r="D137" s="39" t="n"/>
      <c r="E137" s="55">
        <f>SUM(G137:HG137)</f>
        <v/>
      </c>
    </row>
    <row r="138" customFormat="1" s="872">
      <c r="A138" s="57" t="n"/>
      <c r="B138" s="56" t="n"/>
      <c r="C138" s="55">
        <f>E138*D$5</f>
        <v/>
      </c>
      <c r="D138" s="39" t="n"/>
      <c r="E138" s="55">
        <f>SUM(G138:HG138)</f>
        <v/>
      </c>
    </row>
    <row r="139" customFormat="1" s="872">
      <c r="A139" s="57" t="n"/>
      <c r="B139" s="56" t="n"/>
      <c r="C139" s="55">
        <f>E139*D$5</f>
        <v/>
      </c>
      <c r="D139" s="39" t="n"/>
      <c r="E139" s="55">
        <f>SUM(G139:HG139)</f>
        <v/>
      </c>
    </row>
    <row r="140" customFormat="1" s="872">
      <c r="A140" s="57" t="n"/>
      <c r="B140" s="56" t="n"/>
      <c r="C140" s="55">
        <f>E140*D$5</f>
        <v/>
      </c>
      <c r="D140" s="39" t="n"/>
      <c r="E140" s="55">
        <f>SUM(G140:HG140)</f>
        <v/>
      </c>
    </row>
    <row r="141" customFormat="1" s="872">
      <c r="A141" s="57" t="n"/>
      <c r="B141" s="56" t="n"/>
      <c r="C141" s="55">
        <f>E141*D$5</f>
        <v/>
      </c>
      <c r="D141" s="39" t="n"/>
      <c r="E141" s="55">
        <f>SUM(G141:HG141)</f>
        <v/>
      </c>
    </row>
    <row r="142" customFormat="1" s="872">
      <c r="A142" s="57" t="n"/>
      <c r="B142" s="56" t="n"/>
      <c r="C142" s="55">
        <f>E142*D$5</f>
        <v/>
      </c>
      <c r="D142" s="39" t="n"/>
      <c r="E142" s="55">
        <f>SUM(G142:HG142)</f>
        <v/>
      </c>
    </row>
    <row r="143" customFormat="1" s="872">
      <c r="A143" s="57" t="n"/>
      <c r="B143" s="56" t="n"/>
      <c r="C143" s="55">
        <f>E143*D$5</f>
        <v/>
      </c>
      <c r="D143" s="39" t="n"/>
      <c r="E143" s="55">
        <f>SUM(G143:HG143)</f>
        <v/>
      </c>
    </row>
    <row r="144" customFormat="1" s="872">
      <c r="A144" s="57" t="n"/>
      <c r="B144" s="56" t="n"/>
      <c r="C144" s="55">
        <f>E144*D$5</f>
        <v/>
      </c>
      <c r="D144" s="39" t="n"/>
      <c r="E144" s="55">
        <f>SUM(G144:HG144)</f>
        <v/>
      </c>
    </row>
    <row r="145" customFormat="1" s="872">
      <c r="A145" s="57" t="n"/>
      <c r="B145" s="56" t="n"/>
      <c r="C145" s="55">
        <f>E145*D$5</f>
        <v/>
      </c>
      <c r="D145" s="39" t="n"/>
      <c r="E145" s="55">
        <f>SUM(G145:HG145)</f>
        <v/>
      </c>
    </row>
    <row r="146" customFormat="1" s="872">
      <c r="A146" s="57" t="n"/>
      <c r="B146" s="56" t="n"/>
      <c r="C146" s="55">
        <f>E146*D$5</f>
        <v/>
      </c>
      <c r="D146" s="39" t="n"/>
      <c r="E146" s="55">
        <f>SUM(G146:HG146)</f>
        <v/>
      </c>
    </row>
    <row r="147" customFormat="1" s="872">
      <c r="A147" s="57" t="n"/>
      <c r="B147" s="56" t="n"/>
      <c r="C147" s="55">
        <f>E147*D$5</f>
        <v/>
      </c>
      <c r="D147" s="39" t="n"/>
      <c r="E147" s="55">
        <f>SUM(G147:HG147)</f>
        <v/>
      </c>
    </row>
    <row r="148" customFormat="1" s="872">
      <c r="A148" s="57" t="n"/>
      <c r="B148" s="56" t="n"/>
      <c r="C148" s="55">
        <f>E148*D$5</f>
        <v/>
      </c>
      <c r="D148" s="39" t="n"/>
      <c r="E148" s="55">
        <f>SUM(G148:HG148)</f>
        <v/>
      </c>
    </row>
    <row r="149" customFormat="1" s="872">
      <c r="A149" s="57" t="n"/>
      <c r="B149" s="56" t="n"/>
      <c r="C149" s="55">
        <f>E149*D$5</f>
        <v/>
      </c>
      <c r="D149" s="39" t="n"/>
      <c r="E149" s="55">
        <f>SUM(G149:HG149)</f>
        <v/>
      </c>
    </row>
    <row r="150" customFormat="1" s="872">
      <c r="A150" s="57" t="n"/>
      <c r="B150" s="56" t="n"/>
      <c r="C150" s="55">
        <f>E150*D$5</f>
        <v/>
      </c>
      <c r="D150" s="39" t="n"/>
      <c r="E150" s="55">
        <f>SUM(G150:HG150)</f>
        <v/>
      </c>
    </row>
    <row r="151" customFormat="1" s="872">
      <c r="A151" s="57" t="n"/>
      <c r="B151" s="56" t="n"/>
      <c r="C151" s="55">
        <f>E151*D$5</f>
        <v/>
      </c>
      <c r="D151" s="39" t="n"/>
      <c r="E151" s="55">
        <f>SUM(G151:HG151)</f>
        <v/>
      </c>
    </row>
    <row r="152" customFormat="1" s="872">
      <c r="A152" s="57" t="n"/>
      <c r="B152" s="56" t="n"/>
      <c r="C152" s="55">
        <f>E152*D$5</f>
        <v/>
      </c>
      <c r="D152" s="39" t="n"/>
      <c r="E152" s="55">
        <f>SUM(G152:HG152)</f>
        <v/>
      </c>
    </row>
    <row r="153" customFormat="1" s="872">
      <c r="A153" s="57" t="n"/>
      <c r="B153" s="56" t="n"/>
      <c r="C153" s="55">
        <f>E153*D$5</f>
        <v/>
      </c>
      <c r="D153" s="39" t="n"/>
      <c r="E153" s="55">
        <f>SUM(G153:HG153)</f>
        <v/>
      </c>
    </row>
    <row r="154" customFormat="1" s="872">
      <c r="A154" s="57" t="n"/>
      <c r="B154" s="56" t="n"/>
      <c r="C154" s="55">
        <f>E154*D$5</f>
        <v/>
      </c>
      <c r="D154" s="39" t="n"/>
      <c r="E154" s="55">
        <f>SUM(G154:HG154)</f>
        <v/>
      </c>
    </row>
    <row r="155" customFormat="1" s="872">
      <c r="A155" s="57" t="n"/>
      <c r="B155" s="56" t="n"/>
      <c r="C155" s="55">
        <f>E155*D$5</f>
        <v/>
      </c>
      <c r="D155" s="39" t="n"/>
      <c r="E155" s="55">
        <f>SUM(G155:HG155)</f>
        <v/>
      </c>
    </row>
    <row r="156" customFormat="1" s="872">
      <c r="A156" s="57" t="n"/>
      <c r="B156" s="56" t="n"/>
      <c r="C156" s="55">
        <f>E156*D$5</f>
        <v/>
      </c>
      <c r="D156" s="39" t="n"/>
      <c r="E156" s="55">
        <f>SUM(G156:HG156)</f>
        <v/>
      </c>
    </row>
    <row r="157" customFormat="1" s="872">
      <c r="A157" s="57" t="n"/>
      <c r="B157" s="56" t="n"/>
      <c r="C157" s="55">
        <f>E157*D$5</f>
        <v/>
      </c>
      <c r="D157" s="39" t="n"/>
      <c r="E157" s="55">
        <f>SUM(G157:HG157)</f>
        <v/>
      </c>
    </row>
    <row r="158" customFormat="1" s="872">
      <c r="A158" s="57" t="n"/>
      <c r="B158" s="56" t="n"/>
      <c r="C158" s="55">
        <f>E158*D$5</f>
        <v/>
      </c>
      <c r="D158" s="39" t="n"/>
      <c r="E158" s="55">
        <f>SUM(G158:HG158)</f>
        <v/>
      </c>
    </row>
    <row r="159" customFormat="1" s="872">
      <c r="A159" s="57" t="n"/>
      <c r="B159" s="56" t="n"/>
      <c r="C159" s="55">
        <f>E159*D$5</f>
        <v/>
      </c>
      <c r="D159" s="39" t="n"/>
      <c r="E159" s="55">
        <f>SUM(G159:HG159)</f>
        <v/>
      </c>
    </row>
    <row r="160" customFormat="1" s="872">
      <c r="A160" s="57" t="n"/>
      <c r="B160" s="56" t="n"/>
      <c r="C160" s="55">
        <f>E160*D$5</f>
        <v/>
      </c>
      <c r="D160" s="39" t="n"/>
      <c r="E160" s="55">
        <f>SUM(G160:HG160)</f>
        <v/>
      </c>
    </row>
    <row r="161" customFormat="1" s="872">
      <c r="A161" s="57" t="n"/>
      <c r="B161" s="56" t="n"/>
      <c r="C161" s="55">
        <f>E161*D$5</f>
        <v/>
      </c>
      <c r="D161" s="39" t="n"/>
      <c r="E161" s="55">
        <f>SUM(G161:HG161)</f>
        <v/>
      </c>
    </row>
    <row r="162" customFormat="1" s="872">
      <c r="A162" s="57" t="n"/>
      <c r="B162" s="56" t="n"/>
      <c r="C162" s="55">
        <f>E162*D$5</f>
        <v/>
      </c>
      <c r="D162" s="39" t="n"/>
      <c r="E162" s="55">
        <f>SUM(G162:HG162)</f>
        <v/>
      </c>
    </row>
    <row r="163" customFormat="1" s="872">
      <c r="A163" s="57" t="n"/>
      <c r="B163" s="56" t="n"/>
      <c r="C163" s="55">
        <f>E163*D$5</f>
        <v/>
      </c>
      <c r="D163" s="39" t="n"/>
      <c r="E163" s="55">
        <f>SUM(G163:HG163)</f>
        <v/>
      </c>
    </row>
    <row r="164" customFormat="1" s="872">
      <c r="A164" s="57" t="n"/>
      <c r="B164" s="56" t="n"/>
      <c r="C164" s="55">
        <f>E164*D$5</f>
        <v/>
      </c>
      <c r="D164" s="39" t="n"/>
      <c r="E164" s="55">
        <f>SUM(G164:HG164)</f>
        <v/>
      </c>
    </row>
    <row r="165" customFormat="1" s="872">
      <c r="A165" s="57" t="n"/>
      <c r="B165" s="56" t="n"/>
      <c r="C165" s="55">
        <f>E165*D$5</f>
        <v/>
      </c>
      <c r="D165" s="39" t="n"/>
      <c r="E165" s="55">
        <f>SUM(G165:HG165)</f>
        <v/>
      </c>
    </row>
    <row r="166" customFormat="1" s="872">
      <c r="A166" s="57" t="n"/>
      <c r="B166" s="56" t="n"/>
      <c r="C166" s="55">
        <f>E166*D$5</f>
        <v/>
      </c>
      <c r="D166" s="39" t="n"/>
      <c r="E166" s="55">
        <f>SUM(G166:HG166)</f>
        <v/>
      </c>
    </row>
    <row r="167" customFormat="1" s="872">
      <c r="A167" s="57" t="n"/>
      <c r="B167" s="56" t="n"/>
      <c r="C167" s="55">
        <f>E167*D$5</f>
        <v/>
      </c>
      <c r="D167" s="39" t="n"/>
      <c r="E167" s="55">
        <f>SUM(G167:HG167)</f>
        <v/>
      </c>
    </row>
    <row r="168" customFormat="1" s="872">
      <c r="A168" s="57" t="n"/>
      <c r="B168" s="56" t="n"/>
      <c r="C168" s="55">
        <f>E168*D$5</f>
        <v/>
      </c>
      <c r="D168" s="39" t="n"/>
      <c r="E168" s="55">
        <f>SUM(G168:HG168)</f>
        <v/>
      </c>
    </row>
    <row r="169" customFormat="1" s="872">
      <c r="A169" s="57" t="n"/>
      <c r="B169" s="56" t="n"/>
      <c r="C169" s="55">
        <f>E169*D$5</f>
        <v/>
      </c>
      <c r="D169" s="39" t="n"/>
      <c r="E169" s="55">
        <f>SUM(G169:HG169)</f>
        <v/>
      </c>
    </row>
    <row r="170" customFormat="1" s="872">
      <c r="A170" s="57" t="n"/>
      <c r="B170" s="56" t="n"/>
      <c r="C170" s="55">
        <f>E170*D$5</f>
        <v/>
      </c>
      <c r="D170" s="39" t="n"/>
      <c r="E170" s="55">
        <f>SUM(G170:HG170)</f>
        <v/>
      </c>
    </row>
    <row r="171" customFormat="1" s="872">
      <c r="A171" s="57" t="n"/>
      <c r="B171" s="56" t="n"/>
      <c r="C171" s="55">
        <f>E171*D$5</f>
        <v/>
      </c>
      <c r="D171" s="39" t="n"/>
      <c r="E171" s="55">
        <f>SUM(G171:HG171)</f>
        <v/>
      </c>
    </row>
    <row r="172" customFormat="1" s="872">
      <c r="A172" s="57" t="n"/>
      <c r="B172" s="56" t="n"/>
      <c r="C172" s="55">
        <f>E172*D$5</f>
        <v/>
      </c>
      <c r="D172" s="39" t="n"/>
      <c r="E172" s="55">
        <f>SUM(G172:HG172)</f>
        <v/>
      </c>
    </row>
    <row r="173" customFormat="1" s="872">
      <c r="A173" s="57" t="n"/>
      <c r="B173" s="56" t="n"/>
      <c r="C173" s="55">
        <f>E173*D$5</f>
        <v/>
      </c>
      <c r="D173" s="39" t="n"/>
      <c r="E173" s="55">
        <f>SUM(G173:HG173)</f>
        <v/>
      </c>
    </row>
    <row r="174" customFormat="1" s="872">
      <c r="A174" s="57" t="n"/>
      <c r="B174" s="56" t="n"/>
      <c r="C174" s="55">
        <f>E174*D$5</f>
        <v/>
      </c>
      <c r="D174" s="39" t="n"/>
      <c r="E174" s="55">
        <f>SUM(G174:HG174)</f>
        <v/>
      </c>
    </row>
    <row r="175" customFormat="1" s="872">
      <c r="A175" s="57" t="n"/>
      <c r="B175" s="56" t="n"/>
      <c r="C175" s="55">
        <f>E175*D$5</f>
        <v/>
      </c>
      <c r="D175" s="39" t="n"/>
      <c r="E175" s="55">
        <f>SUM(G175:HG175)</f>
        <v/>
      </c>
    </row>
    <row r="176" customFormat="1" s="872">
      <c r="A176" s="57" t="n"/>
      <c r="B176" s="56" t="n"/>
      <c r="C176" s="55">
        <f>E176*D$5</f>
        <v/>
      </c>
      <c r="D176" s="39" t="n"/>
      <c r="E176" s="55">
        <f>SUM(G176:HG176)</f>
        <v/>
      </c>
    </row>
    <row r="177" customFormat="1" s="872">
      <c r="A177" s="57" t="n"/>
      <c r="B177" s="56" t="n"/>
      <c r="C177" s="55">
        <f>E177*D$5</f>
        <v/>
      </c>
      <c r="D177" s="39" t="n"/>
      <c r="E177" s="55">
        <f>SUM(G177:HG177)</f>
        <v/>
      </c>
    </row>
    <row r="178" customFormat="1" s="872">
      <c r="A178" s="57" t="n"/>
      <c r="B178" s="56" t="n"/>
      <c r="C178" s="55">
        <f>E178*D$5</f>
        <v/>
      </c>
      <c r="D178" s="39" t="n"/>
      <c r="E178" s="55">
        <f>SUM(G178:HG178)</f>
        <v/>
      </c>
    </row>
    <row r="179" customFormat="1" s="872">
      <c r="A179" s="57" t="n"/>
      <c r="B179" s="56" t="n"/>
      <c r="C179" s="55">
        <f>E179*D$5</f>
        <v/>
      </c>
      <c r="D179" s="39" t="n"/>
      <c r="E179" s="55">
        <f>SUM(G179:HG179)</f>
        <v/>
      </c>
    </row>
    <row r="180" customFormat="1" s="872">
      <c r="A180" s="57" t="n"/>
      <c r="B180" s="56" t="n"/>
      <c r="C180" s="55">
        <f>E180*D$5</f>
        <v/>
      </c>
      <c r="D180" s="39" t="n"/>
      <c r="E180" s="55">
        <f>SUM(G180:HG180)</f>
        <v/>
      </c>
    </row>
    <row r="181" customFormat="1" s="872">
      <c r="A181" s="57" t="n"/>
      <c r="B181" s="56" t="n"/>
      <c r="C181" s="55">
        <f>E181*D$5</f>
        <v/>
      </c>
      <c r="D181" s="39" t="n"/>
      <c r="E181" s="55">
        <f>SUM(G181:HG181)</f>
        <v/>
      </c>
    </row>
    <row r="182" customFormat="1" s="872">
      <c r="A182" s="57" t="n"/>
      <c r="B182" s="56" t="n"/>
      <c r="C182" s="55">
        <f>E182*D$5</f>
        <v/>
      </c>
      <c r="D182" s="39" t="n"/>
      <c r="E182" s="55">
        <f>SUM(G182:HG182)</f>
        <v/>
      </c>
    </row>
    <row r="183" customFormat="1" s="872">
      <c r="A183" s="57" t="n"/>
      <c r="B183" s="56" t="n"/>
      <c r="C183" s="55">
        <f>E183*D$5</f>
        <v/>
      </c>
      <c r="D183" s="39" t="n"/>
      <c r="E183" s="55">
        <f>SUM(G183:HG183)</f>
        <v/>
      </c>
    </row>
    <row r="184" customFormat="1" s="872">
      <c r="A184" s="57" t="n"/>
      <c r="B184" s="56" t="n"/>
      <c r="C184" s="55">
        <f>E184*D$5</f>
        <v/>
      </c>
      <c r="D184" s="39" t="n"/>
      <c r="E184" s="55">
        <f>SUM(G184:HG184)</f>
        <v/>
      </c>
    </row>
    <row r="185" customFormat="1" s="872">
      <c r="A185" s="57" t="n"/>
      <c r="B185" s="56" t="n"/>
      <c r="C185" s="55">
        <f>E185*D$5</f>
        <v/>
      </c>
      <c r="D185" s="39" t="n"/>
      <c r="E185" s="55">
        <f>SUM(G185:HG185)</f>
        <v/>
      </c>
    </row>
    <row r="186" customFormat="1" s="872">
      <c r="A186" s="57" t="n"/>
      <c r="B186" s="56" t="n"/>
      <c r="C186" s="55">
        <f>E186*D$5</f>
        <v/>
      </c>
      <c r="D186" s="39" t="n"/>
      <c r="E186" s="55">
        <f>SUM(G186:HG186)</f>
        <v/>
      </c>
    </row>
    <row r="187" customFormat="1" s="48">
      <c r="A187" s="53" t="n"/>
      <c r="B187" s="52" t="n"/>
      <c r="C187" s="51" t="n"/>
      <c r="D187" s="50" t="inlineStr">
        <is>
          <t>If additional Rows are needed,</t>
        </is>
      </c>
      <c r="E187" s="49" t="n"/>
      <c r="V187" s="872" t="n"/>
      <c r="AC187" s="872" t="n"/>
      <c r="AD187" s="872" t="n"/>
    </row>
    <row r="188" customFormat="1" s="45">
      <c r="A188" s="44" t="n"/>
      <c r="B188" s="43" t="n"/>
      <c r="C188" s="42" t="n"/>
      <c r="D188" s="41" t="inlineStr">
        <is>
          <t>Insert them prior to the last row listed.</t>
        </is>
      </c>
      <c r="E188" s="40" t="n"/>
      <c r="V188" s="872" t="n"/>
      <c r="AC188" s="872" t="n"/>
      <c r="AD188" s="872" t="n"/>
    </row>
    <row r="189">
      <c r="A189" s="44" t="n"/>
      <c r="B189" s="43" t="n"/>
      <c r="C189" s="42" t="n"/>
      <c r="D189" s="41" t="inlineStr">
        <is>
          <t>Do NOT COPY the formulas below this line.</t>
        </is>
      </c>
      <c r="E189" s="40" t="n"/>
      <c r="V189" s="872" t="n"/>
      <c r="AC189" s="872" t="n"/>
      <c r="AD189" s="872" t="n"/>
    </row>
    <row r="190">
      <c r="V190" s="48" t="n"/>
      <c r="AC190" s="48" t="n"/>
      <c r="AD190" s="48" t="n"/>
    </row>
    <row r="191">
      <c r="V191" s="45" t="n"/>
      <c r="AC191" s="45" t="n"/>
      <c r="AD191" s="45" t="n"/>
    </row>
  </sheetData>
  <mergeCells count="180">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BH7:BH8"/>
    <mergeCell ref="E3:F3"/>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B7:FB8"/>
    <mergeCell ref="DL7:DL8"/>
    <mergeCell ref="BV7:BV8"/>
    <mergeCell ref="BE7:BE8"/>
    <mergeCell ref="DD7:DD8"/>
    <mergeCell ref="DF7:DF8"/>
    <mergeCell ref="BG7:BG8"/>
    <mergeCell ref="O7:O8"/>
    <mergeCell ref="DX7:DX8"/>
    <mergeCell ref="Q7:Q8"/>
    <mergeCell ref="DZ7:DZ8"/>
    <mergeCell ref="FH7:FH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BL7:BL8"/>
    <mergeCell ref="EC7:EC8"/>
    <mergeCell ref="CD7:CD8"/>
    <mergeCell ref="FK7:FK8"/>
    <mergeCell ref="EE7:EE8"/>
    <mergeCell ref="DN7:DN8"/>
    <mergeCell ref="FM7:FM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0.xml><?xml version="1.0" encoding="utf-8"?>
<worksheet xmlns="http://schemas.openxmlformats.org/spreadsheetml/2006/main">
  <sheetPr>
    <outlinePr summaryBelow="1" summaryRight="1"/>
    <pageSetUpPr/>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0.140625" customWidth="1" style="38" min="1" max="1"/>
    <col width="9" customWidth="1" style="37" min="2" max="2"/>
    <col width="17.28515625" customWidth="1" style="36" min="3" max="3"/>
    <col width="50.28515625" customWidth="1" style="35" min="4" max="4"/>
    <col width="15" customWidth="1" style="34" min="5" max="5"/>
    <col width="5.140625" customWidth="1" style="32" min="6" max="6"/>
    <col width="14.42578125" customWidth="1" style="32" min="7" max="7"/>
    <col width="11.140625" bestFit="1" customWidth="1" style="32" min="8" max="8"/>
    <col width="10.7109375" bestFit="1" customWidth="1" style="32" min="9" max="11"/>
    <col width="10.140625" bestFit="1" customWidth="1" style="32" min="12" max="12"/>
    <col width="11.140625" bestFit="1" customWidth="1" style="32" min="13" max="13"/>
    <col width="10.140625" bestFit="1" customWidth="1" style="32" min="14" max="14"/>
    <col width="9.28515625" bestFit="1" customWidth="1" style="32" min="15" max="16"/>
    <col width="9.140625" bestFit="1" customWidth="1" style="32" min="17" max="17"/>
    <col width="9.28515625" bestFit="1" customWidth="1" style="32" min="18" max="18"/>
    <col width="9.140625" bestFit="1" customWidth="1" style="32" min="19" max="19"/>
    <col width="10.140625" bestFit="1" customWidth="1" style="32" min="20" max="21"/>
    <col width="9.140625" bestFit="1" customWidth="1" style="32" min="22" max="25"/>
    <col width="9.28515625" bestFit="1" customWidth="1" style="32" min="26" max="27"/>
    <col width="10.140625" bestFit="1" customWidth="1" style="32" min="28" max="28"/>
    <col width="9.28515625" bestFit="1" customWidth="1" style="32" min="29" max="29"/>
    <col width="9.28515625" bestFit="1" customWidth="1" style="137" min="30" max="30"/>
    <col width="14.5703125" bestFit="1" customWidth="1" style="137" min="31" max="31"/>
    <col width="11.7109375" bestFit="1" customWidth="1" style="137" min="32" max="32"/>
    <col width="10.7109375" bestFit="1" customWidth="1" style="137" min="33" max="33"/>
    <col width="9.85546875" bestFit="1" customWidth="1" style="137" min="34" max="35"/>
    <col width="9.28515625" bestFit="1" customWidth="1" style="137" min="36" max="36"/>
    <col width="9.28515625" bestFit="1" customWidth="1" style="32" min="37" max="37"/>
    <col width="9.5703125" bestFit="1" customWidth="1" style="137" min="38" max="38"/>
    <col width="9.28515625" bestFit="1" customWidth="1" style="32" min="39" max="39"/>
    <col width="9" bestFit="1" customWidth="1" style="137" min="40" max="40"/>
    <col width="14.42578125" customWidth="1" style="32" min="41" max="179"/>
    <col width="3" customWidth="1" style="33" min="180" max="180"/>
    <col width="14.42578125" customWidth="1" style="32" min="181" max="16384"/>
  </cols>
  <sheetData>
    <row r="1" ht="13.5" customHeight="1" thickBot="1">
      <c r="E1" s="445" t="inlineStr">
        <is>
          <t>Instrument</t>
        </is>
      </c>
      <c r="F1" s="742" t="n"/>
      <c r="G1" s="81" t="n"/>
      <c r="H1" s="171" t="inlineStr">
        <is>
          <t>PAT</t>
        </is>
      </c>
      <c r="I1" s="171" t="inlineStr">
        <is>
          <t>WD</t>
        </is>
      </c>
      <c r="J1" s="171" t="inlineStr">
        <is>
          <t>WD</t>
        </is>
      </c>
      <c r="K1" s="171" t="inlineStr">
        <is>
          <t>WD</t>
        </is>
      </c>
      <c r="L1" s="171" t="inlineStr">
        <is>
          <t>WD</t>
        </is>
      </c>
      <c r="M1" s="171" t="inlineStr">
        <is>
          <t>PAT</t>
        </is>
      </c>
      <c r="N1" s="171" t="inlineStr">
        <is>
          <t>WD</t>
        </is>
      </c>
      <c r="O1" s="171" t="inlineStr">
        <is>
          <t>DECREE</t>
        </is>
      </c>
      <c r="P1" s="171" t="inlineStr">
        <is>
          <t>MD</t>
        </is>
      </c>
      <c r="Q1" s="171" t="inlineStr">
        <is>
          <t>MD</t>
        </is>
      </c>
      <c r="R1" s="171" t="inlineStr">
        <is>
          <t>FD</t>
        </is>
      </c>
      <c r="S1" s="171" t="inlineStr">
        <is>
          <t>WD</t>
        </is>
      </c>
      <c r="T1" s="171" t="inlineStr">
        <is>
          <t>QCMD</t>
        </is>
      </c>
      <c r="U1" s="171" t="inlineStr">
        <is>
          <t>POD&amp;H</t>
        </is>
      </c>
      <c r="V1" s="171" t="inlineStr">
        <is>
          <t>POD&amp;H</t>
        </is>
      </c>
      <c r="W1" s="171" t="inlineStr">
        <is>
          <t>JEJ</t>
        </is>
      </c>
      <c r="X1" s="171" t="inlineStr">
        <is>
          <t>MD</t>
        </is>
      </c>
      <c r="Y1" s="171" t="inlineStr">
        <is>
          <t>MD</t>
        </is>
      </c>
      <c r="Z1" s="171" t="inlineStr">
        <is>
          <t>MD</t>
        </is>
      </c>
      <c r="AA1" s="171" t="inlineStr">
        <is>
          <t>MD</t>
        </is>
      </c>
      <c r="AB1" s="171" t="inlineStr">
        <is>
          <t>MD</t>
        </is>
      </c>
      <c r="AC1" s="171" t="inlineStr">
        <is>
          <t>MD</t>
        </is>
      </c>
      <c r="AD1" s="171" t="inlineStr">
        <is>
          <t>MD</t>
        </is>
      </c>
      <c r="AE1" s="171" t="inlineStr">
        <is>
          <t>MD</t>
        </is>
      </c>
      <c r="AF1" s="171" t="inlineStr">
        <is>
          <t>MD</t>
        </is>
      </c>
      <c r="AG1" s="171" t="inlineStr">
        <is>
          <t>MD</t>
        </is>
      </c>
      <c r="AH1" s="171" t="inlineStr">
        <is>
          <t>MD</t>
        </is>
      </c>
      <c r="AI1" s="171" t="inlineStr">
        <is>
          <t>MD</t>
        </is>
      </c>
      <c r="AJ1" s="171" t="inlineStr">
        <is>
          <t>MD</t>
        </is>
      </c>
      <c r="AK1" s="171" t="inlineStr">
        <is>
          <t>MD</t>
        </is>
      </c>
      <c r="AL1" s="171" t="inlineStr">
        <is>
          <t>MD</t>
        </is>
      </c>
      <c r="AM1" s="171" t="inlineStr">
        <is>
          <t>FD</t>
        </is>
      </c>
      <c r="AN1" s="171" t="inlineStr">
        <is>
          <t>MD</t>
        </is>
      </c>
      <c r="AO1" s="137" t="n"/>
      <c r="AP1" s="137" t="n"/>
      <c r="AQ1" s="137" t="n"/>
      <c r="AR1" s="137" t="n"/>
      <c r="AS1" s="137" t="n"/>
      <c r="AT1" s="137" t="n"/>
      <c r="AU1" s="137" t="n"/>
      <c r="AV1" s="137" t="n"/>
      <c r="AW1" s="137" t="n"/>
      <c r="AX1" s="137" t="n"/>
      <c r="AY1" s="137" t="n"/>
      <c r="AZ1" s="137" t="n"/>
      <c r="BA1" s="137" t="n"/>
      <c r="BB1" s="137" t="n"/>
      <c r="BC1" s="137" t="n"/>
      <c r="BD1" s="137" t="n"/>
      <c r="BE1" s="137" t="n"/>
      <c r="BF1" s="137" t="n"/>
      <c r="BG1" s="137" t="n"/>
      <c r="BH1" s="137" t="n"/>
      <c r="BI1" s="137" t="n"/>
      <c r="BJ1" s="137" t="n"/>
      <c r="BK1" s="137" t="n"/>
      <c r="BL1" s="137" t="n"/>
      <c r="BM1" s="137" t="n"/>
      <c r="BN1" s="137" t="n"/>
      <c r="BO1" s="137" t="n"/>
      <c r="BP1" s="137" t="n"/>
      <c r="BQ1" s="137" t="n"/>
      <c r="BR1" s="137" t="n"/>
      <c r="BS1" s="137" t="n"/>
      <c r="BT1" s="137" t="n"/>
      <c r="BU1" s="137" t="n"/>
      <c r="BV1" s="137" t="n"/>
      <c r="BW1" s="137" t="n"/>
      <c r="BX1" s="137" t="n"/>
      <c r="BY1" s="137" t="n"/>
      <c r="BZ1" s="137" t="n"/>
      <c r="CA1" s="137" t="n"/>
      <c r="CB1" s="137" t="n"/>
      <c r="CC1" s="137" t="n"/>
      <c r="CD1" s="137" t="n"/>
      <c r="CE1" s="137" t="n"/>
      <c r="CF1" s="137" t="n"/>
      <c r="CG1" s="137" t="n"/>
      <c r="CH1" s="137" t="n"/>
      <c r="CI1" s="137" t="n"/>
      <c r="CJ1" s="137" t="n"/>
      <c r="CK1" s="137" t="n"/>
      <c r="CL1" s="137" t="n"/>
      <c r="CM1" s="137" t="n"/>
      <c r="CN1" s="137" t="n"/>
      <c r="CO1" s="137" t="n"/>
      <c r="CP1" s="137" t="n"/>
      <c r="CQ1" s="137" t="n"/>
      <c r="CR1" s="137" t="n"/>
      <c r="CS1" s="137" t="n"/>
      <c r="CT1" s="137" t="n"/>
      <c r="CU1" s="137" t="n"/>
      <c r="CV1" s="137" t="n"/>
      <c r="CW1" s="137" t="n"/>
      <c r="CX1" s="137" t="n"/>
      <c r="CY1" s="137" t="n"/>
      <c r="CZ1" s="137" t="n"/>
      <c r="DA1" s="137" t="n"/>
      <c r="DB1" s="137" t="n"/>
      <c r="DC1" s="137" t="n"/>
      <c r="DD1" s="137" t="n"/>
      <c r="DE1" s="137" t="n"/>
      <c r="DF1" s="137" t="n"/>
      <c r="DG1" s="137" t="n"/>
      <c r="DH1" s="137" t="n"/>
      <c r="DI1" s="137" t="n"/>
      <c r="DJ1" s="137" t="n"/>
      <c r="DK1" s="137" t="n"/>
      <c r="DL1" s="137" t="n"/>
      <c r="DM1" s="137" t="n"/>
      <c r="DN1" s="137" t="n"/>
      <c r="DO1" s="137" t="n"/>
      <c r="DP1" s="137" t="n"/>
      <c r="DQ1" s="137" t="n"/>
      <c r="DR1" s="137" t="n"/>
      <c r="DS1" s="137" t="n"/>
      <c r="DT1" s="137" t="n"/>
      <c r="DU1" s="137" t="n"/>
      <c r="DV1" s="137" t="n"/>
      <c r="DW1" s="137" t="n"/>
      <c r="DX1" s="137" t="n"/>
      <c r="DY1" s="137" t="n"/>
      <c r="DZ1" s="137" t="n"/>
      <c r="EA1" s="137" t="n"/>
      <c r="EB1" s="137" t="n"/>
      <c r="EC1" s="137" t="n"/>
      <c r="ED1" s="137" t="n"/>
      <c r="EE1" s="137" t="n"/>
      <c r="EF1" s="137" t="n"/>
      <c r="EG1" s="137" t="n"/>
      <c r="EH1" s="137" t="n"/>
      <c r="EI1" s="137" t="n"/>
      <c r="EJ1" s="137" t="n"/>
      <c r="EK1" s="137" t="n"/>
      <c r="EL1" s="137" t="n"/>
      <c r="EM1" s="137" t="n"/>
      <c r="EN1" s="137" t="n"/>
      <c r="EO1" s="137" t="n"/>
      <c r="EP1" s="137" t="n"/>
      <c r="EQ1" s="137" t="n"/>
      <c r="ER1" s="137" t="n"/>
      <c r="ES1" s="137" t="n"/>
      <c r="ET1" s="137" t="n"/>
      <c r="EU1" s="137" t="n"/>
      <c r="EV1" s="137" t="n"/>
      <c r="EW1" s="137" t="n"/>
      <c r="EX1" s="137" t="n"/>
      <c r="EY1" s="137" t="n"/>
      <c r="EZ1" s="137" t="n"/>
      <c r="FA1" s="137" t="n"/>
      <c r="FB1" s="137" t="n"/>
      <c r="FC1" s="137" t="n"/>
      <c r="FD1" s="137" t="n"/>
      <c r="FE1" s="137" t="n"/>
      <c r="FF1" s="137" t="n"/>
      <c r="FG1" s="137" t="n"/>
      <c r="FH1" s="137" t="n"/>
      <c r="FI1" s="137" t="n"/>
      <c r="FJ1" s="137" t="n"/>
      <c r="FK1" s="137" t="n"/>
      <c r="FL1" s="137" t="n"/>
      <c r="FM1" s="137" t="n"/>
      <c r="FN1" s="137" t="n"/>
      <c r="FO1" s="137" t="n"/>
      <c r="FP1" s="137" t="n"/>
      <c r="FQ1" s="137" t="n"/>
      <c r="FR1" s="137" t="n"/>
      <c r="FS1" s="137" t="n"/>
      <c r="FT1" s="137" t="n"/>
      <c r="FU1" s="137" t="n"/>
      <c r="FV1" s="137" t="n"/>
      <c r="FW1" s="137" t="n"/>
    </row>
    <row r="2" ht="12.75" customFormat="1" customHeight="1" s="80" thickTop="1">
      <c r="A2" s="835" t="n">
        <v>5</v>
      </c>
      <c r="B2" s="836" t="inlineStr">
        <is>
          <t>TRACT</t>
        </is>
      </c>
      <c r="C2" s="837" t="n"/>
      <c r="D2" s="890" t="inlineStr">
        <is>
          <t>Lot 4, S/2 of Lot 3, S/2 NE/4 SW/4, SE/4 SW/4, containing 115.335 acres</t>
        </is>
      </c>
      <c r="E2" s="839" t="inlineStr">
        <is>
          <t>Image Number</t>
        </is>
      </c>
      <c r="F2" s="840" t="n"/>
      <c r="G2" s="81" t="n"/>
      <c r="H2" s="173" t="n"/>
      <c r="I2" s="173" t="n"/>
      <c r="J2" s="173" t="n"/>
      <c r="K2" s="173" t="n"/>
      <c r="L2" s="173" t="n"/>
      <c r="M2" s="173" t="n"/>
      <c r="N2" s="173" t="n"/>
      <c r="O2" s="173" t="n"/>
      <c r="P2" s="173" t="n"/>
      <c r="Q2" s="173" t="n"/>
      <c r="R2" s="173" t="n"/>
      <c r="S2" s="173" t="n"/>
      <c r="T2" s="173" t="n"/>
      <c r="U2" s="173" t="n"/>
      <c r="V2" s="173" t="n"/>
      <c r="W2" s="173" t="n"/>
      <c r="X2" s="173" t="n"/>
      <c r="Y2" s="173" t="n"/>
      <c r="Z2" s="173" t="n"/>
      <c r="AA2" s="173" t="n"/>
      <c r="AB2" s="173" t="n"/>
      <c r="AC2" s="173" t="n"/>
      <c r="AD2" s="173" t="n"/>
      <c r="AE2" s="173" t="n"/>
      <c r="AF2" s="173" t="n"/>
      <c r="AG2" s="173" t="n"/>
      <c r="AH2" s="173" t="n"/>
      <c r="AI2" s="173" t="n"/>
      <c r="AJ2" s="173" t="n"/>
      <c r="AK2" s="173" t="n"/>
      <c r="AL2" s="173" t="n"/>
      <c r="AM2" s="173" t="n"/>
      <c r="AN2" s="173" t="n"/>
      <c r="AO2" s="138" t="n"/>
      <c r="AP2" s="138" t="n"/>
      <c r="AQ2" s="138" t="n"/>
      <c r="AR2" s="138" t="n"/>
      <c r="AS2" s="138" t="n"/>
      <c r="AT2" s="138" t="n"/>
      <c r="AU2" s="138" t="n"/>
      <c r="AV2" s="138" t="n"/>
      <c r="AW2" s="138" t="n"/>
      <c r="AX2" s="138" t="n"/>
      <c r="AY2" s="138" t="n"/>
      <c r="AZ2" s="138" t="n"/>
      <c r="BA2" s="138" t="n"/>
      <c r="BB2" s="138" t="n"/>
      <c r="BC2" s="138" t="n"/>
      <c r="BD2" s="138" t="n"/>
      <c r="BE2" s="138" t="n"/>
      <c r="BF2" s="138" t="n"/>
      <c r="BG2" s="138" t="n"/>
      <c r="BH2" s="138" t="n"/>
      <c r="BI2" s="138" t="n"/>
      <c r="BJ2" s="138" t="n"/>
      <c r="BK2" s="138" t="n"/>
      <c r="BL2" s="138" t="n"/>
      <c r="BM2" s="138" t="n"/>
      <c r="BN2" s="138" t="n"/>
      <c r="BO2" s="138" t="n"/>
      <c r="BP2" s="138" t="n"/>
      <c r="BQ2" s="138" t="n"/>
      <c r="BR2" s="138" t="n"/>
      <c r="BS2" s="138" t="n"/>
      <c r="BT2" s="138" t="n"/>
      <c r="BU2" s="138" t="n"/>
      <c r="BV2" s="138" t="n"/>
      <c r="BW2" s="138" t="n"/>
      <c r="BX2" s="138" t="n"/>
      <c r="BY2" s="138" t="n"/>
      <c r="BZ2" s="138" t="n"/>
      <c r="CA2" s="138" t="n"/>
      <c r="CB2" s="138" t="n"/>
      <c r="CC2" s="138" t="n"/>
      <c r="CD2" s="138" t="n"/>
      <c r="CE2" s="138" t="n"/>
      <c r="CF2" s="138" t="n"/>
      <c r="CG2" s="138" t="n"/>
      <c r="CH2" s="138" t="n"/>
      <c r="CI2" s="138" t="n"/>
      <c r="CJ2" s="138" t="n"/>
      <c r="CK2" s="138" t="n"/>
      <c r="CL2" s="138" t="n"/>
      <c r="CM2" s="138" t="n"/>
      <c r="CN2" s="138" t="n"/>
      <c r="CO2" s="138" t="n"/>
      <c r="CP2" s="138" t="n"/>
      <c r="CQ2" s="138" t="n"/>
      <c r="CR2" s="138" t="n"/>
      <c r="CS2" s="138" t="n"/>
      <c r="CT2" s="138" t="n"/>
      <c r="CU2" s="138" t="n"/>
      <c r="CV2" s="138" t="n"/>
      <c r="CW2" s="138" t="n"/>
      <c r="CX2" s="138" t="n"/>
      <c r="CY2" s="138" t="n"/>
      <c r="CZ2" s="138" t="n"/>
      <c r="DA2" s="138" t="n"/>
      <c r="DB2" s="138" t="n"/>
      <c r="DC2" s="138" t="n"/>
      <c r="DD2" s="138" t="n"/>
      <c r="DE2" s="138" t="n"/>
      <c r="DF2" s="138" t="n"/>
      <c r="DG2" s="138" t="n"/>
      <c r="DH2" s="138" t="n"/>
      <c r="DI2" s="138" t="n"/>
      <c r="DJ2" s="138" t="n"/>
      <c r="DK2" s="138" t="n"/>
      <c r="DL2" s="138" t="n"/>
      <c r="DM2" s="138" t="n"/>
      <c r="DN2" s="138" t="n"/>
      <c r="DO2" s="138" t="n"/>
      <c r="DP2" s="138" t="n"/>
      <c r="DQ2" s="138" t="n"/>
      <c r="DR2" s="138" t="n"/>
      <c r="DS2" s="138" t="n"/>
      <c r="DT2" s="138" t="n"/>
      <c r="DU2" s="138" t="n"/>
      <c r="DV2" s="138" t="n"/>
      <c r="DW2" s="138" t="n"/>
      <c r="DX2" s="138" t="n"/>
      <c r="DY2" s="138" t="n"/>
      <c r="DZ2" s="138" t="n"/>
      <c r="EA2" s="138" t="n"/>
      <c r="EB2" s="138" t="n"/>
      <c r="EC2" s="138" t="n"/>
      <c r="ED2" s="138" t="n"/>
      <c r="EE2" s="138" t="n"/>
      <c r="EF2" s="138" t="n"/>
      <c r="EG2" s="138" t="n"/>
      <c r="EH2" s="138" t="n"/>
      <c r="EI2" s="138" t="n"/>
      <c r="EJ2" s="138" t="n"/>
      <c r="EK2" s="138" t="n"/>
      <c r="EL2" s="138" t="n"/>
      <c r="EM2" s="138" t="n"/>
      <c r="EN2" s="138" t="n"/>
      <c r="EO2" s="138" t="n"/>
      <c r="EP2" s="138" t="n"/>
      <c r="EQ2" s="138" t="n"/>
      <c r="ER2" s="138" t="n"/>
      <c r="ES2" s="138" t="n"/>
      <c r="ET2" s="138" t="n"/>
      <c r="EU2" s="138" t="n"/>
      <c r="EV2" s="138" t="n"/>
      <c r="EW2" s="138" t="n"/>
      <c r="EX2" s="138" t="n"/>
      <c r="EY2" s="138" t="n"/>
      <c r="EZ2" s="138" t="n"/>
      <c r="FA2" s="138" t="n"/>
      <c r="FB2" s="138" t="n"/>
      <c r="FC2" s="138" t="n"/>
      <c r="FD2" s="138" t="n"/>
      <c r="FE2" s="138" t="n"/>
      <c r="FF2" s="138" t="n"/>
      <c r="FG2" s="138" t="n"/>
      <c r="FH2" s="138" t="n"/>
      <c r="FI2" s="138" t="n"/>
      <c r="FJ2" s="138" t="n"/>
      <c r="FK2" s="138" t="n"/>
      <c r="FL2" s="138" t="n"/>
      <c r="FM2" s="138" t="n"/>
      <c r="FN2" s="138" t="n"/>
      <c r="FO2" s="138" t="n"/>
      <c r="FP2" s="138" t="n"/>
      <c r="FQ2" s="138" t="n"/>
      <c r="FR2" s="138" t="n"/>
      <c r="FS2" s="138" t="n"/>
      <c r="FT2" s="138" t="n"/>
      <c r="FU2" s="138" t="n"/>
      <c r="FV2" s="138" t="n"/>
      <c r="FW2" s="138" t="n"/>
    </row>
    <row r="3" ht="23.1" customFormat="1" customHeight="1" s="80">
      <c r="A3" s="841" t="n"/>
      <c r="B3" s="842" t="inlineStr">
        <is>
          <t>DESCRIPTION</t>
        </is>
      </c>
      <c r="C3" s="837" t="n"/>
      <c r="D3" s="843" t="n"/>
      <c r="E3" s="844" t="inlineStr">
        <is>
          <t xml:space="preserve">Book / Page </t>
        </is>
      </c>
      <c r="F3" s="840" t="n"/>
      <c r="G3" s="81" t="n"/>
      <c r="H3" s="26" t="inlineStr">
        <is>
          <t>PAT006/462</t>
        </is>
      </c>
      <c r="I3" s="26" t="inlineStr">
        <is>
          <t>D00015/588</t>
        </is>
      </c>
      <c r="J3" s="26" t="inlineStr">
        <is>
          <t>D00014/515</t>
        </is>
      </c>
      <c r="K3" s="26" t="inlineStr">
        <is>
          <t>D00027/162</t>
        </is>
      </c>
      <c r="L3" s="26" t="inlineStr">
        <is>
          <t>D00034/97</t>
        </is>
      </c>
      <c r="M3" s="26" t="inlineStr">
        <is>
          <t>PAT010/200</t>
        </is>
      </c>
      <c r="N3" s="26" t="inlineStr">
        <is>
          <t>D00044/39</t>
        </is>
      </c>
      <c r="O3" s="26" t="inlineStr">
        <is>
          <t>121/46</t>
        </is>
      </c>
      <c r="P3" s="26" t="inlineStr">
        <is>
          <t>122/122</t>
        </is>
      </c>
      <c r="Q3" s="26" t="inlineStr">
        <is>
          <t>121/346</t>
        </is>
      </c>
      <c r="R3" s="26" t="inlineStr">
        <is>
          <t>2165/322</t>
        </is>
      </c>
      <c r="S3" s="26" t="inlineStr">
        <is>
          <t>122/126</t>
        </is>
      </c>
      <c r="T3" s="26" t="inlineStr">
        <is>
          <t>1600/559</t>
        </is>
      </c>
      <c r="U3" s="26" t="inlineStr">
        <is>
          <t>1820/558</t>
        </is>
      </c>
      <c r="V3" s="26" t="inlineStr">
        <is>
          <t>1826/56</t>
        </is>
      </c>
      <c r="W3" s="26" t="inlineStr">
        <is>
          <t>1992/558</t>
        </is>
      </c>
      <c r="X3" s="26" t="inlineStr">
        <is>
          <t>1993/250</t>
        </is>
      </c>
      <c r="Y3" s="26" t="inlineStr">
        <is>
          <t>1993/253</t>
        </is>
      </c>
      <c r="Z3" s="26" t="inlineStr">
        <is>
          <t>1993/256</t>
        </is>
      </c>
      <c r="AA3" s="173" t="inlineStr">
        <is>
          <t>1993/259</t>
        </is>
      </c>
      <c r="AB3" s="173" t="inlineStr">
        <is>
          <t>1993/262</t>
        </is>
      </c>
      <c r="AC3" s="26" t="inlineStr">
        <is>
          <t>1998/302</t>
        </is>
      </c>
      <c r="AD3" s="26" t="inlineStr">
        <is>
          <t>2177/241</t>
        </is>
      </c>
      <c r="AE3" s="26" t="inlineStr">
        <is>
          <t>2165/330</t>
        </is>
      </c>
      <c r="AF3" s="26" t="inlineStr">
        <is>
          <t>2176/297</t>
        </is>
      </c>
      <c r="AG3" s="26" t="inlineStr">
        <is>
          <t>2177/522</t>
        </is>
      </c>
      <c r="AH3" s="26" t="inlineStr">
        <is>
          <t>2177/521</t>
        </is>
      </c>
      <c r="AI3" s="26" t="inlineStr">
        <is>
          <t>2237/381</t>
        </is>
      </c>
      <c r="AJ3" s="26" t="inlineStr">
        <is>
          <t>2572/490</t>
        </is>
      </c>
      <c r="AK3" s="173" t="inlineStr">
        <is>
          <t>2345/525</t>
        </is>
      </c>
      <c r="AL3" s="25" t="inlineStr">
        <is>
          <t>2423/220</t>
        </is>
      </c>
      <c r="AM3" s="173" t="inlineStr">
        <is>
          <t>2592/371</t>
        </is>
      </c>
      <c r="AN3" s="173" t="inlineStr">
        <is>
          <t>2610/574</t>
        </is>
      </c>
      <c r="AO3" s="149" t="n"/>
      <c r="AP3" s="149" t="n"/>
      <c r="AQ3" s="138" t="n"/>
      <c r="AR3" s="138" t="n"/>
      <c r="AS3" s="138" t="n"/>
      <c r="AT3" s="138" t="n"/>
      <c r="AU3" s="138" t="n"/>
      <c r="AV3" s="138" t="n"/>
      <c r="AW3" s="138" t="n"/>
      <c r="AX3" s="138" t="n"/>
      <c r="AY3" s="138" t="n"/>
      <c r="AZ3" s="138" t="n"/>
      <c r="BA3" s="138" t="n"/>
      <c r="BB3" s="138" t="n"/>
      <c r="BC3" s="138" t="n"/>
      <c r="BD3" s="138" t="n"/>
      <c r="BE3" s="138" t="n"/>
      <c r="BF3" s="138" t="n"/>
      <c r="BG3" s="138" t="n"/>
      <c r="BH3" s="138" t="n"/>
      <c r="BI3" s="138" t="n"/>
      <c r="BJ3" s="138" t="n"/>
      <c r="BK3" s="138" t="n"/>
      <c r="BL3" s="138" t="n"/>
      <c r="BM3" s="138" t="n"/>
      <c r="BN3" s="138" t="n"/>
      <c r="BO3" s="138" t="n"/>
      <c r="BP3" s="138" t="n"/>
      <c r="BQ3" s="138" t="n"/>
      <c r="BR3" s="138" t="n"/>
      <c r="BS3" s="138" t="n"/>
      <c r="BT3" s="138" t="n"/>
      <c r="BU3" s="138" t="n"/>
      <c r="BV3" s="138" t="n"/>
      <c r="BW3" s="138" t="n"/>
      <c r="BX3" s="138" t="n"/>
      <c r="BY3" s="138" t="n"/>
      <c r="BZ3" s="138" t="n"/>
      <c r="CA3" s="138" t="n"/>
      <c r="CB3" s="138" t="n"/>
      <c r="CC3" s="138" t="n"/>
      <c r="CD3" s="138" t="n"/>
      <c r="CE3" s="138" t="n"/>
      <c r="CF3" s="138" t="n"/>
      <c r="CG3" s="138" t="n"/>
      <c r="CH3" s="138" t="n"/>
      <c r="CI3" s="138" t="n"/>
      <c r="CJ3" s="138" t="n"/>
      <c r="CK3" s="138" t="n"/>
      <c r="CL3" s="138" t="n"/>
      <c r="CM3" s="138" t="n"/>
      <c r="CN3" s="138" t="n"/>
      <c r="CO3" s="138" t="n"/>
      <c r="CP3" s="138" t="n"/>
      <c r="CQ3" s="138" t="n"/>
      <c r="CR3" s="138" t="n"/>
      <c r="CS3" s="138" t="n"/>
      <c r="CT3" s="138" t="n"/>
      <c r="CU3" s="138" t="n"/>
      <c r="CV3" s="138" t="n"/>
      <c r="CW3" s="138" t="n"/>
      <c r="CX3" s="138" t="n"/>
      <c r="CY3" s="138" t="n"/>
      <c r="CZ3" s="138" t="n"/>
      <c r="DA3" s="138" t="n"/>
      <c r="DB3" s="138" t="n"/>
      <c r="DC3" s="138" t="n"/>
      <c r="DD3" s="138" t="n"/>
      <c r="DE3" s="138" t="n"/>
      <c r="DF3" s="138" t="n"/>
      <c r="DG3" s="138" t="n"/>
      <c r="DH3" s="138" t="n"/>
      <c r="DI3" s="138" t="n"/>
      <c r="DJ3" s="138" t="n"/>
      <c r="DK3" s="138" t="n"/>
      <c r="DL3" s="138" t="n"/>
      <c r="DM3" s="138" t="n"/>
      <c r="DN3" s="138" t="n"/>
      <c r="DO3" s="138" t="n"/>
      <c r="DP3" s="138" t="n"/>
      <c r="DQ3" s="138" t="n"/>
      <c r="DR3" s="138" t="n"/>
      <c r="DS3" s="138" t="n"/>
      <c r="DT3" s="138" t="n"/>
      <c r="DU3" s="138" t="n"/>
      <c r="DV3" s="138" t="n"/>
      <c r="DW3" s="138" t="n"/>
      <c r="DX3" s="138" t="n"/>
      <c r="DY3" s="138" t="n"/>
      <c r="DZ3" s="138" t="n"/>
      <c r="EA3" s="138" t="n"/>
      <c r="EB3" s="138" t="n"/>
      <c r="EC3" s="138" t="n"/>
      <c r="ED3" s="138" t="n"/>
      <c r="EE3" s="138" t="n"/>
      <c r="EF3" s="138" t="n"/>
      <c r="EG3" s="138" t="n"/>
      <c r="EH3" s="138" t="n"/>
      <c r="EI3" s="138" t="n"/>
      <c r="EJ3" s="138" t="n"/>
      <c r="EK3" s="138" t="n"/>
      <c r="EL3" s="138" t="n"/>
      <c r="EM3" s="138" t="n"/>
      <c r="EN3" s="138" t="n"/>
      <c r="EO3" s="138" t="n"/>
      <c r="EP3" s="138" t="n"/>
      <c r="EQ3" s="138" t="n"/>
      <c r="ER3" s="138" t="n"/>
      <c r="ES3" s="138" t="n"/>
      <c r="ET3" s="138" t="n"/>
      <c r="EU3" s="138" t="n"/>
      <c r="EV3" s="138" t="n"/>
      <c r="EW3" s="138" t="n"/>
      <c r="EX3" s="138" t="n"/>
      <c r="EY3" s="138" t="n"/>
      <c r="EZ3" s="138" t="n"/>
      <c r="FA3" s="138" t="n"/>
      <c r="FB3" s="138" t="n"/>
      <c r="FC3" s="138" t="n"/>
      <c r="FD3" s="138" t="n"/>
      <c r="FE3" s="138" t="n"/>
      <c r="FF3" s="138" t="n"/>
      <c r="FG3" s="138" t="n"/>
      <c r="FH3" s="138" t="n"/>
      <c r="FI3" s="138" t="n"/>
      <c r="FJ3" s="138" t="n"/>
      <c r="FK3" s="138" t="n"/>
      <c r="FL3" s="138" t="n"/>
      <c r="FM3" s="138" t="n"/>
      <c r="FN3" s="138" t="n"/>
      <c r="FO3" s="138" t="n"/>
      <c r="FP3" s="138" t="n"/>
      <c r="FQ3" s="138" t="n"/>
      <c r="FR3" s="138" t="n"/>
      <c r="FS3" s="138" t="n"/>
      <c r="FT3" s="138" t="n"/>
      <c r="FU3" s="138" t="n"/>
      <c r="FV3" s="138" t="n"/>
      <c r="FW3" s="138" t="n"/>
    </row>
    <row r="4" ht="12.75" customFormat="1" customHeight="1" s="80">
      <c r="A4" s="841" t="n"/>
      <c r="B4" s="845" t="n"/>
      <c r="C4" s="837" t="n"/>
      <c r="D4" s="846" t="n"/>
      <c r="E4" s="459" t="inlineStr">
        <is>
          <t xml:space="preserve">Date </t>
        </is>
      </c>
      <c r="F4" s="840" t="n"/>
      <c r="G4" s="81" t="n"/>
      <c r="H4" s="25" t="n">
        <v>2998</v>
      </c>
      <c r="I4" s="25" t="n">
        <v>3217</v>
      </c>
      <c r="J4" s="25" t="n">
        <v>4252</v>
      </c>
      <c r="K4" s="25" t="n">
        <v>6639</v>
      </c>
      <c r="L4" s="25" t="n">
        <v>8034</v>
      </c>
      <c r="M4" s="25" t="n">
        <v>9949</v>
      </c>
      <c r="N4" s="25" t="n">
        <v>11645</v>
      </c>
      <c r="O4" s="25" t="n">
        <v>25990</v>
      </c>
      <c r="P4" s="25" t="n">
        <v>25974</v>
      </c>
      <c r="Q4" s="25" t="n">
        <v>25974</v>
      </c>
      <c r="R4" s="25" t="n">
        <v>30446</v>
      </c>
      <c r="S4" s="25" t="n">
        <v>26072</v>
      </c>
      <c r="T4" s="25" t="n">
        <v>36524</v>
      </c>
      <c r="U4" s="25" t="n">
        <v>38700</v>
      </c>
      <c r="V4" s="25" t="n">
        <v>38757</v>
      </c>
      <c r="W4" s="25" t="n">
        <v>40204</v>
      </c>
      <c r="X4" s="25" t="n">
        <v>40149</v>
      </c>
      <c r="Y4" s="25" t="n">
        <v>40149</v>
      </c>
      <c r="Z4" s="25" t="n">
        <v>40149</v>
      </c>
      <c r="AA4" s="175" t="n">
        <v>40149</v>
      </c>
      <c r="AB4" s="175" t="n">
        <v>40157</v>
      </c>
      <c r="AC4" s="25" t="n">
        <v>40219</v>
      </c>
      <c r="AD4" s="25" t="n">
        <v>41061</v>
      </c>
      <c r="AE4" s="25" t="n">
        <v>41172</v>
      </c>
      <c r="AF4" s="25" t="n">
        <v>41296</v>
      </c>
      <c r="AG4" s="25" t="n">
        <v>41305</v>
      </c>
      <c r="AH4" s="25" t="n">
        <v>41306</v>
      </c>
      <c r="AI4" s="25" t="n">
        <v>41687</v>
      </c>
      <c r="AJ4" s="25" t="n">
        <v>45433</v>
      </c>
      <c r="AK4" s="175" t="n">
        <v>42613</v>
      </c>
      <c r="AL4" s="25" t="n">
        <v>43435</v>
      </c>
      <c r="AM4" s="175" t="n">
        <v>45561</v>
      </c>
      <c r="AN4" s="175" t="n">
        <v>45686</v>
      </c>
      <c r="AO4" s="150" t="n"/>
      <c r="AP4" s="150" t="n"/>
      <c r="AQ4" s="139" t="n"/>
      <c r="AR4" s="139" t="n"/>
      <c r="AS4" s="139" t="n"/>
      <c r="AT4" s="139" t="n"/>
      <c r="AU4" s="139" t="n"/>
      <c r="AV4" s="139" t="n"/>
      <c r="AW4" s="139" t="n"/>
      <c r="AX4" s="139" t="n"/>
      <c r="AY4" s="139" t="n"/>
      <c r="AZ4" s="139" t="n"/>
      <c r="BA4" s="139" t="n"/>
      <c r="BB4" s="139" t="n"/>
      <c r="BC4" s="139" t="n"/>
      <c r="BD4" s="139" t="n"/>
      <c r="BE4" s="139" t="n"/>
      <c r="BF4" s="139" t="n"/>
      <c r="BG4" s="139" t="n"/>
      <c r="BH4" s="139" t="n"/>
      <c r="BI4" s="139" t="n"/>
      <c r="BJ4" s="139" t="n"/>
      <c r="BK4" s="139" t="n"/>
      <c r="BL4" s="139" t="n"/>
      <c r="BM4" s="139" t="n"/>
      <c r="BN4" s="139" t="n"/>
      <c r="BO4" s="139" t="n"/>
      <c r="BP4" s="139" t="n"/>
      <c r="BQ4" s="139" t="n"/>
      <c r="BR4" s="139" t="n"/>
      <c r="BS4" s="139" t="n"/>
      <c r="BT4" s="139" t="n"/>
      <c r="BU4" s="139" t="n"/>
      <c r="BV4" s="139" t="n"/>
      <c r="BW4" s="139" t="n"/>
      <c r="BX4" s="139" t="n"/>
      <c r="BY4" s="139" t="n"/>
      <c r="BZ4" s="139" t="n"/>
      <c r="CA4" s="139" t="n"/>
      <c r="CB4" s="139" t="n"/>
      <c r="CC4" s="139" t="n"/>
      <c r="CD4" s="139" t="n"/>
      <c r="CE4" s="139" t="n"/>
      <c r="CF4" s="139" t="n"/>
      <c r="CG4" s="139" t="n"/>
      <c r="CH4" s="139" t="n"/>
      <c r="CI4" s="139" t="n"/>
      <c r="CJ4" s="139" t="n"/>
      <c r="CK4" s="139" t="n"/>
      <c r="CL4" s="139" t="n"/>
      <c r="CM4" s="139" t="n"/>
      <c r="CN4" s="139" t="n"/>
      <c r="CO4" s="139" t="n"/>
      <c r="CP4" s="139" t="n"/>
      <c r="CQ4" s="139" t="n"/>
      <c r="CR4" s="139" t="n"/>
      <c r="CS4" s="139" t="n"/>
      <c r="CT4" s="139" t="n"/>
      <c r="CU4" s="139" t="n"/>
      <c r="CV4" s="139" t="n"/>
      <c r="CW4" s="139" t="n"/>
      <c r="CX4" s="139" t="n"/>
      <c r="CY4" s="139" t="n"/>
      <c r="CZ4" s="139" t="n"/>
      <c r="DA4" s="139" t="n"/>
      <c r="DB4" s="139" t="n"/>
      <c r="DC4" s="139" t="n"/>
      <c r="DD4" s="139" t="n"/>
      <c r="DE4" s="139" t="n"/>
      <c r="DF4" s="139" t="n"/>
      <c r="DG4" s="139" t="n"/>
      <c r="DH4" s="139" t="n"/>
      <c r="DI4" s="139" t="n"/>
      <c r="DJ4" s="139" t="n"/>
      <c r="DK4" s="139" t="n"/>
      <c r="DL4" s="139" t="n"/>
      <c r="DM4" s="139" t="n"/>
      <c r="DN4" s="139" t="n"/>
      <c r="DO4" s="139" t="n"/>
      <c r="DP4" s="139" t="n"/>
      <c r="DQ4" s="139" t="n"/>
      <c r="DR4" s="139" t="n"/>
      <c r="DS4" s="139" t="n"/>
      <c r="DT4" s="139" t="n"/>
      <c r="DU4" s="139" t="n"/>
      <c r="DV4" s="139" t="n"/>
      <c r="DW4" s="139" t="n"/>
      <c r="DX4" s="139" t="n"/>
      <c r="DY4" s="139" t="n"/>
      <c r="DZ4" s="139" t="n"/>
      <c r="EA4" s="139" t="n"/>
      <c r="EB4" s="139" t="n"/>
      <c r="EC4" s="139" t="n"/>
      <c r="ED4" s="139" t="n"/>
      <c r="EE4" s="139" t="n"/>
      <c r="EF4" s="139" t="n"/>
      <c r="EG4" s="139" t="n"/>
      <c r="EH4" s="139" t="n"/>
      <c r="EI4" s="139" t="n"/>
      <c r="EJ4" s="139" t="n"/>
      <c r="EK4" s="139" t="n"/>
      <c r="EL4" s="139" t="n"/>
      <c r="EM4" s="139" t="n"/>
      <c r="EN4" s="139" t="n"/>
      <c r="EO4" s="139" t="n"/>
      <c r="EP4" s="139" t="n"/>
      <c r="EQ4" s="139" t="n"/>
      <c r="ER4" s="139" t="n"/>
      <c r="ES4" s="139" t="n"/>
      <c r="ET4" s="139" t="n"/>
      <c r="EU4" s="139" t="n"/>
      <c r="EV4" s="139" t="n"/>
      <c r="EW4" s="139" t="n"/>
      <c r="EX4" s="139" t="n"/>
      <c r="EY4" s="139" t="n"/>
      <c r="EZ4" s="139" t="n"/>
      <c r="FA4" s="139" t="n"/>
      <c r="FB4" s="139" t="n"/>
      <c r="FC4" s="139" t="n"/>
      <c r="FD4" s="139" t="n"/>
      <c r="FE4" s="139" t="n"/>
      <c r="FF4" s="139" t="n"/>
      <c r="FG4" s="139" t="n"/>
      <c r="FH4" s="139" t="n"/>
      <c r="FI4" s="139" t="n"/>
      <c r="FJ4" s="139" t="n"/>
      <c r="FK4" s="139" t="n"/>
      <c r="FL4" s="139" t="n"/>
      <c r="FM4" s="139" t="n"/>
      <c r="FN4" s="139" t="n"/>
      <c r="FO4" s="139" t="n"/>
      <c r="FP4" s="139" t="n"/>
      <c r="FQ4" s="139" t="n"/>
      <c r="FR4" s="139" t="n"/>
      <c r="FS4" s="139" t="n"/>
      <c r="FT4" s="139" t="n"/>
      <c r="FU4" s="139" t="n"/>
      <c r="FV4" s="139" t="n"/>
      <c r="FW4" s="139" t="n"/>
    </row>
    <row r="5" ht="27.75" customFormat="1" customHeight="1" s="76">
      <c r="A5" s="841" t="n"/>
      <c r="B5" s="847" t="inlineStr">
        <is>
          <t>TRACT ACRES</t>
        </is>
      </c>
      <c r="C5" s="848" t="n"/>
      <c r="D5" s="849" t="n">
        <v>115.335</v>
      </c>
      <c r="E5" s="850" t="inlineStr">
        <is>
          <t xml:space="preserve">Conveyance </t>
        </is>
      </c>
      <c r="F5" s="851" t="n"/>
      <c r="G5" s="79" t="n"/>
      <c r="H5" s="173" t="inlineStr">
        <is>
          <t>ARTI</t>
        </is>
      </c>
      <c r="I5" s="173" t="inlineStr">
        <is>
          <t>ARTI</t>
        </is>
      </c>
      <c r="J5" s="173" t="inlineStr">
        <is>
          <t>ARTI</t>
        </is>
      </c>
      <c r="K5" s="173" t="inlineStr">
        <is>
          <t>ARTI</t>
        </is>
      </c>
      <c r="L5" s="173" t="inlineStr">
        <is>
          <t>ARTI</t>
        </is>
      </c>
      <c r="M5" s="173" t="inlineStr">
        <is>
          <t>ARTI</t>
        </is>
      </c>
      <c r="N5" s="173" t="inlineStr">
        <is>
          <t>ARTI</t>
        </is>
      </c>
      <c r="O5" s="173" t="inlineStr">
        <is>
          <t>ARTI</t>
        </is>
      </c>
      <c r="P5" s="173" t="inlineStr">
        <is>
          <t>ARTI</t>
        </is>
      </c>
      <c r="Q5" s="173" t="inlineStr">
        <is>
          <t>ARTI</t>
        </is>
      </c>
      <c r="R5" s="173" t="inlineStr">
        <is>
          <t>ARTI</t>
        </is>
      </c>
      <c r="S5" s="173" t="inlineStr">
        <is>
          <t>ARTI</t>
        </is>
      </c>
      <c r="T5" s="173" t="inlineStr">
        <is>
          <t>ARTI</t>
        </is>
      </c>
      <c r="U5" s="173" t="inlineStr">
        <is>
          <t>ARTI</t>
        </is>
      </c>
      <c r="V5" s="173" t="inlineStr">
        <is>
          <t>ARTI</t>
        </is>
      </c>
      <c r="W5" s="173" t="inlineStr">
        <is>
          <t>ARTI</t>
        </is>
      </c>
      <c r="X5" s="173" t="inlineStr">
        <is>
          <t>ARTI</t>
        </is>
      </c>
      <c r="Y5" s="173" t="inlineStr">
        <is>
          <t>ARTI</t>
        </is>
      </c>
      <c r="Z5" s="173" t="inlineStr">
        <is>
          <t>ARTI</t>
        </is>
      </c>
      <c r="AA5" s="173" t="inlineStr">
        <is>
          <t>ARTI</t>
        </is>
      </c>
      <c r="AB5" s="173" t="inlineStr">
        <is>
          <t>ARTI</t>
        </is>
      </c>
      <c r="AC5" s="173" t="inlineStr">
        <is>
          <t>ARTI</t>
        </is>
      </c>
      <c r="AD5" s="173" t="inlineStr">
        <is>
          <t>ARTI</t>
        </is>
      </c>
      <c r="AE5" s="173" t="inlineStr">
        <is>
          <t>ARTI</t>
        </is>
      </c>
      <c r="AF5" s="173" t="inlineStr">
        <is>
          <t>34/480</t>
        </is>
      </c>
      <c r="AG5" s="173" t="inlineStr">
        <is>
          <t>25/480</t>
        </is>
      </c>
      <c r="AH5" s="173" t="inlineStr">
        <is>
          <t>4.5/480</t>
        </is>
      </c>
      <c r="AI5" s="173" t="inlineStr">
        <is>
          <t>ARTI</t>
        </is>
      </c>
      <c r="AJ5" s="173" t="inlineStr">
        <is>
          <t>ARTI</t>
        </is>
      </c>
      <c r="AK5" s="173" t="inlineStr">
        <is>
          <t>ARTI</t>
        </is>
      </c>
      <c r="AL5" s="173" t="inlineStr">
        <is>
          <t>ARTI</t>
        </is>
      </c>
      <c r="AM5" s="173" t="inlineStr">
        <is>
          <t>ARTI</t>
        </is>
      </c>
      <c r="AN5" s="173" t="inlineStr">
        <is>
          <t>10/480</t>
        </is>
      </c>
      <c r="AO5" s="138" t="n"/>
      <c r="AP5" s="138" t="n"/>
      <c r="AQ5" s="138" t="n"/>
      <c r="AR5" s="138" t="n"/>
      <c r="AS5" s="138" t="n"/>
      <c r="AT5" s="138" t="n"/>
      <c r="AU5" s="138" t="n"/>
      <c r="AV5" s="138" t="n"/>
      <c r="AW5" s="138" t="n"/>
      <c r="AX5" s="138" t="n"/>
      <c r="AY5" s="138" t="n"/>
      <c r="AZ5" s="138" t="n"/>
      <c r="BA5" s="138" t="n"/>
      <c r="BB5" s="138" t="n"/>
      <c r="BC5" s="138" t="n"/>
      <c r="BD5" s="138" t="n"/>
      <c r="BE5" s="138" t="n"/>
      <c r="BF5" s="138" t="n"/>
      <c r="BG5" s="138" t="n"/>
      <c r="BH5" s="138" t="n"/>
      <c r="BI5" s="138" t="n"/>
      <c r="BJ5" s="138" t="n"/>
      <c r="BK5" s="138" t="n"/>
      <c r="BL5" s="138" t="n"/>
      <c r="BM5" s="138" t="n"/>
      <c r="BN5" s="138" t="n"/>
      <c r="BO5" s="138" t="n"/>
      <c r="BP5" s="138" t="n"/>
      <c r="BQ5" s="138" t="n"/>
      <c r="BR5" s="138" t="n"/>
      <c r="BS5" s="138" t="n"/>
      <c r="BT5" s="138" t="n"/>
      <c r="BU5" s="138" t="n"/>
      <c r="BV5" s="138" t="n"/>
      <c r="BW5" s="138" t="n"/>
      <c r="BX5" s="138" t="n"/>
      <c r="BY5" s="138" t="n"/>
      <c r="BZ5" s="138" t="n"/>
      <c r="CA5" s="138" t="n"/>
      <c r="CB5" s="138" t="n"/>
      <c r="CC5" s="138" t="n"/>
      <c r="CD5" s="138" t="n"/>
      <c r="CE5" s="138" t="n"/>
      <c r="CF5" s="138" t="n"/>
      <c r="CG5" s="138" t="n"/>
      <c r="CH5" s="138" t="n"/>
      <c r="CI5" s="138" t="n"/>
      <c r="CJ5" s="138" t="n"/>
      <c r="CK5" s="138" t="n"/>
      <c r="CL5" s="138" t="n"/>
      <c r="CM5" s="138" t="n"/>
      <c r="CN5" s="138" t="n"/>
      <c r="CO5" s="138" t="n"/>
      <c r="CP5" s="138" t="n"/>
      <c r="CQ5" s="138" t="n"/>
      <c r="CR5" s="138" t="n"/>
      <c r="CS5" s="138" t="n"/>
      <c r="CT5" s="138" t="n"/>
      <c r="CU5" s="138" t="n"/>
      <c r="CV5" s="138" t="n"/>
      <c r="CW5" s="138" t="n"/>
      <c r="CX5" s="138" t="n"/>
      <c r="CY5" s="138" t="n"/>
      <c r="CZ5" s="138" t="n"/>
      <c r="DA5" s="138" t="n"/>
      <c r="DB5" s="138" t="n"/>
      <c r="DC5" s="138" t="n"/>
      <c r="DD5" s="138" t="n"/>
      <c r="DE5" s="138" t="n"/>
      <c r="DF5" s="138" t="n"/>
      <c r="DG5" s="138" t="n"/>
      <c r="DH5" s="138" t="n"/>
      <c r="DI5" s="138" t="n"/>
      <c r="DJ5" s="138" t="n"/>
      <c r="DK5" s="138" t="n"/>
      <c r="DL5" s="138" t="n"/>
      <c r="DM5" s="138" t="n"/>
      <c r="DN5" s="138" t="n"/>
      <c r="DO5" s="138" t="n"/>
      <c r="DP5" s="138" t="n"/>
      <c r="DQ5" s="138" t="n"/>
      <c r="DR5" s="138" t="n"/>
      <c r="DS5" s="138" t="n"/>
      <c r="DT5" s="138" t="n"/>
      <c r="DU5" s="138" t="n"/>
      <c r="DV5" s="138" t="n"/>
      <c r="DW5" s="138" t="n"/>
      <c r="DX5" s="138" t="n"/>
      <c r="DY5" s="138" t="n"/>
      <c r="DZ5" s="138" t="n"/>
      <c r="EA5" s="138" t="n"/>
      <c r="EB5" s="138" t="n"/>
      <c r="EC5" s="138" t="n"/>
      <c r="ED5" s="138" t="n"/>
      <c r="EE5" s="138" t="n"/>
      <c r="EF5" s="138" t="n"/>
      <c r="EG5" s="138" t="n"/>
      <c r="EH5" s="138" t="n"/>
      <c r="EI5" s="138" t="n"/>
      <c r="EJ5" s="138" t="n"/>
      <c r="EK5" s="138" t="n"/>
      <c r="EL5" s="138" t="n"/>
      <c r="EM5" s="138" t="n"/>
      <c r="EN5" s="138" t="n"/>
      <c r="EO5" s="138" t="n"/>
      <c r="EP5" s="138" t="n"/>
      <c r="EQ5" s="138" t="n"/>
      <c r="ER5" s="138" t="n"/>
      <c r="ES5" s="138" t="n"/>
      <c r="ET5" s="138" t="n"/>
      <c r="EU5" s="138" t="n"/>
      <c r="EV5" s="138" t="n"/>
      <c r="EW5" s="138" t="n"/>
      <c r="EX5" s="138" t="n"/>
      <c r="EY5" s="138" t="n"/>
      <c r="EZ5" s="138" t="n"/>
      <c r="FA5" s="138" t="n"/>
      <c r="FB5" s="138" t="n"/>
      <c r="FC5" s="138" t="n"/>
      <c r="FD5" s="138" t="n"/>
      <c r="FE5" s="138" t="n"/>
      <c r="FF5" s="138" t="n"/>
      <c r="FG5" s="138" t="n"/>
      <c r="FH5" s="138" t="n"/>
      <c r="FI5" s="138" t="n"/>
      <c r="FJ5" s="138" t="n"/>
      <c r="FK5" s="138" t="n"/>
      <c r="FL5" s="138" t="n"/>
      <c r="FM5" s="138" t="n"/>
      <c r="FN5" s="138" t="n"/>
      <c r="FO5" s="138" t="n"/>
      <c r="FP5" s="138" t="n"/>
      <c r="FQ5" s="138" t="n"/>
      <c r="FR5" s="138" t="n"/>
      <c r="FS5" s="138" t="n"/>
      <c r="FT5" s="138" t="n"/>
      <c r="FU5" s="138" t="n"/>
      <c r="FV5" s="138" t="n"/>
      <c r="FW5" s="138" t="n"/>
    </row>
    <row r="6" ht="14.25" customFormat="1" customHeight="1" s="74" thickBot="1">
      <c r="A6" s="852" t="n"/>
      <c r="B6" s="853" t="inlineStr">
        <is>
          <t>BASE OGL</t>
        </is>
      </c>
      <c r="C6" s="854" t="n">
        <v>115.335</v>
      </c>
      <c r="D6" s="855" t="inlineStr">
        <is>
          <t>Tract 5</t>
        </is>
      </c>
      <c r="E6" s="854">
        <f>SUBTOTAL(9,E9:E203)</f>
        <v/>
      </c>
      <c r="F6" s="856" t="inlineStr">
        <is>
          <t>SURFACE</t>
        </is>
      </c>
      <c r="G6" s="82" t="n"/>
      <c r="H6" s="82" t="n"/>
      <c r="I6" s="82">
        <f>IF(I7=0,"","RECHECK")</f>
        <v/>
      </c>
      <c r="J6" s="82" t="n"/>
      <c r="K6" s="82" t="n"/>
      <c r="L6" s="82">
        <f>IF(L7=0,"","RECHECK")</f>
        <v/>
      </c>
      <c r="M6" s="82">
        <f>IF(M7=0,"","RECHECK")</f>
        <v/>
      </c>
      <c r="N6" s="82">
        <f>IF(N7=0,"","RECHECK")</f>
        <v/>
      </c>
      <c r="O6" s="82">
        <f>IF(O7=0,"","RECHECK")</f>
        <v/>
      </c>
      <c r="P6" s="82" t="n"/>
      <c r="Q6" s="82">
        <f>IF(Q7=0,"","RECHECK")</f>
        <v/>
      </c>
      <c r="R6" s="82">
        <f>IF(R7=0,"","RECHECK")</f>
        <v/>
      </c>
      <c r="S6" s="82">
        <f>IF(S7=0,"","RECHECK")</f>
        <v/>
      </c>
      <c r="T6" s="82">
        <f>IF(T7=0,"","RECHECK")</f>
        <v/>
      </c>
      <c r="U6" s="82">
        <f>IF(U7=0,"","RECHECK")</f>
        <v/>
      </c>
      <c r="V6" s="82">
        <f>IF(V7=0,"","RECHECK")</f>
        <v/>
      </c>
      <c r="W6" s="82">
        <f>IF(W7=0,"","RECHECK")</f>
        <v/>
      </c>
      <c r="X6" s="82">
        <f>IF(X7=0,"","RECHECK")</f>
        <v/>
      </c>
      <c r="Y6" s="82">
        <f>IF(Y7=0,"","RECHECK")</f>
        <v/>
      </c>
      <c r="Z6" s="82">
        <f>IF(Z7=0,"","RECHECK")</f>
        <v/>
      </c>
      <c r="AA6" s="82">
        <f>IF(AA7=0,"","RECHECK")</f>
        <v/>
      </c>
      <c r="AB6" s="82">
        <f>IF(AB7=0,"","RECHECK")</f>
        <v/>
      </c>
      <c r="AC6" s="82">
        <f>IF(AC7=0,"","RECHECK")</f>
        <v/>
      </c>
      <c r="AD6" s="140">
        <f>IF(AD7=0,"","RECHECK")</f>
        <v/>
      </c>
      <c r="AE6" s="140">
        <f>IF(AE7=0,"","RECHECK")</f>
        <v/>
      </c>
      <c r="AF6" s="140" t="n"/>
      <c r="AG6" s="140" t="n"/>
      <c r="AH6" s="140">
        <f>IF(AH7=0,"","RECHECK")</f>
        <v/>
      </c>
      <c r="AI6" s="140">
        <f>IF(AI7=0,"","RECHECK")</f>
        <v/>
      </c>
      <c r="AJ6" s="140">
        <f>IF(AJ7=0,"","RECHECK")</f>
        <v/>
      </c>
      <c r="AK6" s="82">
        <f>IF(AK7=0,"","RECHECK")</f>
        <v/>
      </c>
      <c r="AL6" s="140">
        <f>IF(AL7=0,"","RECHECK")</f>
        <v/>
      </c>
      <c r="AM6" s="82">
        <f>IF(AM7=0,"","RECHECK")</f>
        <v/>
      </c>
      <c r="AN6" s="140">
        <f>IF(AN7=0,"","RECHECK")</f>
        <v/>
      </c>
      <c r="AO6" s="82">
        <f>IF(AO7=0,"","RECHECK")</f>
        <v/>
      </c>
      <c r="AP6" s="82">
        <f>IF(AP7=0,"","RECHECK")</f>
        <v/>
      </c>
      <c r="AQ6" s="82">
        <f>IF(AQ7=0,"","RECHECK")</f>
        <v/>
      </c>
      <c r="AR6" s="82">
        <f>IF(AR7=0,"","RECHECK")</f>
        <v/>
      </c>
      <c r="AS6" s="82">
        <f>IF(AS7=0,"","RECHECK")</f>
        <v/>
      </c>
      <c r="AT6" s="82">
        <f>IF(AT7=0,"","RECHECK")</f>
        <v/>
      </c>
      <c r="AU6" s="82">
        <f>IF(AU7=0,"","RECHECK")</f>
        <v/>
      </c>
      <c r="AV6" s="82">
        <f>IF(AV7=0,"","RECHECK")</f>
        <v/>
      </c>
      <c r="AW6" s="82">
        <f>IF(AW7=0,"","RECHECK")</f>
        <v/>
      </c>
      <c r="AX6" s="82">
        <f>IF(AX7=0,"","RECHECK")</f>
        <v/>
      </c>
      <c r="AY6" s="82">
        <f>IF(AY7=0,"","RECHECK")</f>
        <v/>
      </c>
      <c r="AZ6" s="82">
        <f>IF(AZ7=0,"","RECHECK")</f>
        <v/>
      </c>
      <c r="BA6" s="82">
        <f>IF(BA7=0,"","RECHECK")</f>
        <v/>
      </c>
      <c r="BB6" s="82">
        <f>IF(BB7=0,"","RECHECK")</f>
        <v/>
      </c>
      <c r="BC6" s="82">
        <f>IF(BC7=0,"","RECHECK")</f>
        <v/>
      </c>
      <c r="BD6" s="82">
        <f>IF(BD7=0,"","RECHECK")</f>
        <v/>
      </c>
      <c r="BE6" s="82">
        <f>IF(BE7=0,"","RECHECK")</f>
        <v/>
      </c>
      <c r="BF6" s="82">
        <f>IF(BF7=0,"","RECHECK")</f>
        <v/>
      </c>
      <c r="BG6" s="82">
        <f>IF(BG7=0,"","RECHECK")</f>
        <v/>
      </c>
      <c r="BH6" s="82">
        <f>IF(BH7=0,"","RECHECK")</f>
        <v/>
      </c>
      <c r="BI6" s="82">
        <f>IF(BI7=0,"","RECHECK")</f>
        <v/>
      </c>
      <c r="BJ6" s="82">
        <f>IF(BJ7=0,"","RECHECK")</f>
        <v/>
      </c>
      <c r="BK6" s="82">
        <f>IF(BK7=0,"","RECHECK")</f>
        <v/>
      </c>
      <c r="BL6" s="82">
        <f>IF(BL7=0,"","RECHECK")</f>
        <v/>
      </c>
      <c r="BM6" s="82">
        <f>IF(BM7=0,"","RECHECK")</f>
        <v/>
      </c>
      <c r="BN6" s="82">
        <f>IF(BN7=0,"","RECHECK")</f>
        <v/>
      </c>
      <c r="BO6" s="82">
        <f>IF(BO7=0,"","RECHECK")</f>
        <v/>
      </c>
      <c r="BP6" s="82">
        <f>IF(BP7=0,"","RECHECK")</f>
        <v/>
      </c>
      <c r="BQ6" s="82">
        <f>IF(BQ7=0,"","RECHECK")</f>
        <v/>
      </c>
      <c r="BR6" s="82">
        <f>IF(BR7=0,"","RECHECK")</f>
        <v/>
      </c>
      <c r="BS6" s="82">
        <f>IF(BS7=0,"","RECHECK")</f>
        <v/>
      </c>
      <c r="BT6" s="82">
        <f>IF(BT7=0,"","RECHECK")</f>
        <v/>
      </c>
      <c r="BU6" s="82">
        <f>IF(BU7=0,"","RECHECK")</f>
        <v/>
      </c>
      <c r="BV6" s="82">
        <f>IF(BV7=0,"","RECHECK")</f>
        <v/>
      </c>
      <c r="BW6" s="82">
        <f>IF(BW7=0,"","RECHECK")</f>
        <v/>
      </c>
      <c r="BX6" s="82">
        <f>IF(BX7=0,"","RECHECK")</f>
        <v/>
      </c>
      <c r="BY6" s="82">
        <f>IF(BY7=0,"","RECHECK")</f>
        <v/>
      </c>
      <c r="BZ6" s="82">
        <f>IF(BZ7=0,"","RECHECK")</f>
        <v/>
      </c>
      <c r="CA6" s="82">
        <f>IF(CA7=0,"","RECHECK")</f>
        <v/>
      </c>
      <c r="CB6" s="82">
        <f>IF(CB7=0,"","RECHECK")</f>
        <v/>
      </c>
      <c r="CC6" s="82">
        <f>IF(CC7=0,"","RECHECK")</f>
        <v/>
      </c>
      <c r="CD6" s="82">
        <f>IF(CD7=0,"","RECHECK")</f>
        <v/>
      </c>
      <c r="CE6" s="82">
        <f>IF(CE7=0,"","RECHECK")</f>
        <v/>
      </c>
      <c r="CF6" s="82">
        <f>IF(CF7=0,"","RECHECK")</f>
        <v/>
      </c>
      <c r="CG6" s="82">
        <f>IF(CG7=0,"","RECHECK")</f>
        <v/>
      </c>
      <c r="CH6" s="82">
        <f>IF(CH7=0,"","RECHECK")</f>
        <v/>
      </c>
      <c r="CI6" s="82">
        <f>IF(CI7=0,"","RECHECK")</f>
        <v/>
      </c>
      <c r="CJ6" s="82">
        <f>IF(CJ7=0,"","RECHECK")</f>
        <v/>
      </c>
      <c r="CK6" s="82">
        <f>IF(CK7=0,"","RECHECK")</f>
        <v/>
      </c>
      <c r="CL6" s="82">
        <f>IF(CL7=0,"","RECHECK")</f>
        <v/>
      </c>
      <c r="CM6" s="82">
        <f>IF(CM7=0,"","RECHECK")</f>
        <v/>
      </c>
      <c r="CN6" s="82">
        <f>IF(CN7=0,"","RECHECK")</f>
        <v/>
      </c>
      <c r="CO6" s="82">
        <f>IF(CO7=0,"","RECHECK")</f>
        <v/>
      </c>
      <c r="CP6" s="82">
        <f>IF(CP7=0,"","RECHECK")</f>
        <v/>
      </c>
      <c r="CQ6" s="82">
        <f>IF(CQ7=0,"","RECHECK")</f>
        <v/>
      </c>
      <c r="CR6" s="82">
        <f>IF(CR7=0,"","RECHECK")</f>
        <v/>
      </c>
      <c r="CS6" s="82">
        <f>IF(CS7=0,"","RECHECK")</f>
        <v/>
      </c>
      <c r="CT6" s="82">
        <f>IF(CT7=0,"","RECHECK")</f>
        <v/>
      </c>
      <c r="CU6" s="82">
        <f>IF(CU7=0,"","RECHECK")</f>
        <v/>
      </c>
      <c r="CV6" s="82">
        <f>IF(CV7=0,"","RECHECK")</f>
        <v/>
      </c>
      <c r="CW6" s="82">
        <f>IF(CW7=0,"","RECHECK")</f>
        <v/>
      </c>
      <c r="CX6" s="82">
        <f>IF(CX7=0,"","RECHECK")</f>
        <v/>
      </c>
      <c r="CY6" s="82">
        <f>IF(CY7=0,"","RECHECK")</f>
        <v/>
      </c>
      <c r="CZ6" s="82">
        <f>IF(CZ7=0,"","RECHECK")</f>
        <v/>
      </c>
      <c r="DA6" s="82">
        <f>IF(DA7=0,"","RECHECK")</f>
        <v/>
      </c>
      <c r="DB6" s="82">
        <f>IF(DB7=0,"","RECHECK")</f>
        <v/>
      </c>
      <c r="DC6" s="82">
        <f>IF(DC7=0,"","RECHECK")</f>
        <v/>
      </c>
      <c r="DD6" s="82">
        <f>IF(DD7=0,"","RECHECK")</f>
        <v/>
      </c>
      <c r="DE6" s="82">
        <f>IF(DE7=0,"","RECHECK")</f>
        <v/>
      </c>
      <c r="DF6" s="82">
        <f>IF(DF7=0,"","RECHECK")</f>
        <v/>
      </c>
      <c r="DG6" s="82">
        <f>IF(DG7=0,"","RECHECK")</f>
        <v/>
      </c>
      <c r="DH6" s="82">
        <f>IF(DH7=0,"","RECHECK")</f>
        <v/>
      </c>
      <c r="DI6" s="82">
        <f>IF(DI7=0,"","RECHECK")</f>
        <v/>
      </c>
      <c r="DJ6" s="82">
        <f>IF(DJ7=0,"","RECHECK")</f>
        <v/>
      </c>
      <c r="DK6" s="82">
        <f>IF(DK7=0,"","RECHECK")</f>
        <v/>
      </c>
      <c r="DL6" s="82">
        <f>IF(DL7=0,"","RECHECK")</f>
        <v/>
      </c>
      <c r="DM6" s="82">
        <f>IF(DM7=0,"","RECHECK")</f>
        <v/>
      </c>
      <c r="DN6" s="82">
        <f>IF(DN7=0,"","RECHECK")</f>
        <v/>
      </c>
      <c r="DO6" s="82">
        <f>IF(DO7=0,"","RECHECK")</f>
        <v/>
      </c>
      <c r="DP6" s="82">
        <f>IF(DP7=0,"","RECHECK")</f>
        <v/>
      </c>
      <c r="DQ6" s="82">
        <f>IF(DQ7=0,"","RECHECK")</f>
        <v/>
      </c>
      <c r="DR6" s="82">
        <f>IF(DR7=0,"","RECHECK")</f>
        <v/>
      </c>
      <c r="DS6" s="82">
        <f>IF(DS7=0,"","RECHECK")</f>
        <v/>
      </c>
      <c r="DT6" s="82">
        <f>IF(DT7=0,"","RECHECK")</f>
        <v/>
      </c>
      <c r="DU6" s="82">
        <f>IF(DU7=0,"","RECHECK")</f>
        <v/>
      </c>
      <c r="DV6" s="82">
        <f>IF(DV7=0,"","RECHECK")</f>
        <v/>
      </c>
      <c r="DW6" s="82">
        <f>IF(DW7=0,"","RECHECK")</f>
        <v/>
      </c>
      <c r="DX6" s="82">
        <f>IF(DX7=0,"","RECHECK")</f>
        <v/>
      </c>
      <c r="DY6" s="82">
        <f>IF(DY7=0,"","RECHECK")</f>
        <v/>
      </c>
      <c r="DZ6" s="82">
        <f>IF(DZ7=0,"","RECHECK")</f>
        <v/>
      </c>
      <c r="EA6" s="82">
        <f>IF(EA7=0,"","RECHECK")</f>
        <v/>
      </c>
      <c r="EB6" s="82">
        <f>IF(EB7=0,"","RECHECK")</f>
        <v/>
      </c>
      <c r="EC6" s="82">
        <f>IF(EC7=0,"","RECHECK")</f>
        <v/>
      </c>
      <c r="ED6" s="82">
        <f>IF(ED7=0,"","RECHECK")</f>
        <v/>
      </c>
      <c r="EE6" s="82">
        <f>IF(EE7=0,"","RECHECK")</f>
        <v/>
      </c>
      <c r="EF6" s="82">
        <f>IF(EF7=0,"","RECHECK")</f>
        <v/>
      </c>
      <c r="EG6" s="82">
        <f>IF(EG7=0,"","RECHECK")</f>
        <v/>
      </c>
      <c r="EH6" s="82">
        <f>IF(EH7=0,"","RECHECK")</f>
        <v/>
      </c>
      <c r="EI6" s="82">
        <f>IF(EI7=0,"","RECHECK")</f>
        <v/>
      </c>
      <c r="EJ6" s="82">
        <f>IF(EJ7=0,"","RECHECK")</f>
        <v/>
      </c>
      <c r="EK6" s="82">
        <f>IF(EK7=0,"","RECHECK")</f>
        <v/>
      </c>
      <c r="EL6" s="82">
        <f>IF(EL7=0,"","RECHECK")</f>
        <v/>
      </c>
      <c r="EM6" s="82">
        <f>IF(EM7=0,"","RECHECK")</f>
        <v/>
      </c>
      <c r="EN6" s="82">
        <f>IF(EN7=0,"","RECHECK")</f>
        <v/>
      </c>
      <c r="EO6" s="82">
        <f>IF(EO7=0,"","RECHECK")</f>
        <v/>
      </c>
      <c r="EP6" s="82">
        <f>IF(EP7=0,"","RECHECK")</f>
        <v/>
      </c>
      <c r="EQ6" s="82">
        <f>IF(EQ7=0,"","RECHECK")</f>
        <v/>
      </c>
      <c r="ER6" s="82">
        <f>IF(ER7=0,"","RECHECK")</f>
        <v/>
      </c>
      <c r="ES6" s="82">
        <f>IF(ES7=0,"","RECHECK")</f>
        <v/>
      </c>
      <c r="ET6" s="82">
        <f>IF(ET7=0,"","RECHECK")</f>
        <v/>
      </c>
      <c r="EU6" s="82">
        <f>IF(EU7=0,"","RECHECK")</f>
        <v/>
      </c>
      <c r="EV6" s="82">
        <f>IF(EV7=0,"","RECHECK")</f>
        <v/>
      </c>
      <c r="EW6" s="82">
        <f>IF(EW7=0,"","RECHECK")</f>
        <v/>
      </c>
      <c r="EX6" s="82">
        <f>IF(EX7=0,"","RECHECK")</f>
        <v/>
      </c>
      <c r="EY6" s="82">
        <f>IF(EY7=0,"","RECHECK")</f>
        <v/>
      </c>
      <c r="EZ6" s="82">
        <f>IF(EZ7=0,"","RECHECK")</f>
        <v/>
      </c>
      <c r="FA6" s="82">
        <f>IF(FA7=0,"","RECHECK")</f>
        <v/>
      </c>
      <c r="FB6" s="82">
        <f>IF(FB7=0,"","RECHECK")</f>
        <v/>
      </c>
      <c r="FC6" s="82">
        <f>IF(FC7=0,"","RECHECK")</f>
        <v/>
      </c>
      <c r="FD6" s="82">
        <f>IF(FD7=0,"","RECHECK")</f>
        <v/>
      </c>
      <c r="FE6" s="82">
        <f>IF(FE7=0,"","RECHECK")</f>
        <v/>
      </c>
      <c r="FF6" s="82">
        <f>IF(FF7=0,"","RECHECK")</f>
        <v/>
      </c>
      <c r="FG6" s="82">
        <f>IF(FG7=0,"","RECHECK")</f>
        <v/>
      </c>
      <c r="FH6" s="82">
        <f>IF(FH7=0,"","RECHECK")</f>
        <v/>
      </c>
      <c r="FI6" s="82">
        <f>IF(FI7=0,"","RECHECK")</f>
        <v/>
      </c>
      <c r="FJ6" s="82">
        <f>IF(FJ7=0,"","RECHECK")</f>
        <v/>
      </c>
      <c r="FK6" s="82">
        <f>IF(FK7=0,"","RECHECK")</f>
        <v/>
      </c>
      <c r="FL6" s="82">
        <f>IF(FL7=0,"","RECHECK")</f>
        <v/>
      </c>
      <c r="FM6" s="82">
        <f>IF(FM7=0,"","RECHECK")</f>
        <v/>
      </c>
      <c r="FN6" s="82">
        <f>IF(FN7=0,"","RECHECK")</f>
        <v/>
      </c>
      <c r="FO6" s="82">
        <f>IF(FO7=0,"","RECHECK")</f>
        <v/>
      </c>
      <c r="FP6" s="82">
        <f>IF(FP7=0,"","RECHECK")</f>
        <v/>
      </c>
      <c r="FQ6" s="82">
        <f>IF(FQ7=0,"","RECHECK")</f>
        <v/>
      </c>
      <c r="FR6" s="82">
        <f>IF(FR7=0,"","RECHECK")</f>
        <v/>
      </c>
      <c r="FS6" s="82">
        <f>IF(FS7=0,"","RECHECK")</f>
        <v/>
      </c>
      <c r="FT6" s="82">
        <f>IF(FT7=0,"","RECHECK")</f>
        <v/>
      </c>
      <c r="FU6" s="82">
        <f>IF(FU7=0,"","RECHECK")</f>
        <v/>
      </c>
      <c r="FV6" s="82">
        <f>IF(FV7=0,"","RECHECK")</f>
        <v/>
      </c>
      <c r="FW6" s="82">
        <f>IF(FW7=0,"","RECHECK")</f>
        <v/>
      </c>
    </row>
    <row r="7" ht="14.25" customFormat="1" customHeight="1" s="72" thickBot="1" thickTop="1">
      <c r="A7" s="73" t="n"/>
      <c r="B7" s="837" t="n"/>
      <c r="C7" s="857" t="n"/>
      <c r="D7" s="857" t="n"/>
      <c r="E7" s="857" t="n"/>
      <c r="F7" s="858" t="n"/>
      <c r="G7" s="859">
        <f>SUBTOTAL(9,G10:G204)</f>
        <v/>
      </c>
      <c r="H7" s="860">
        <f>SUBTOTAL(9,H10:H204)</f>
        <v/>
      </c>
      <c r="I7" s="860" t="n">
        <v>0</v>
      </c>
      <c r="J7" s="860">
        <f>SUBTOTAL(9,J10:J204)</f>
        <v/>
      </c>
      <c r="K7" s="860">
        <f>SUBTOTAL(9,K10:K204)</f>
        <v/>
      </c>
      <c r="L7" s="860">
        <f>SUBTOTAL(9,L10:L204)</f>
        <v/>
      </c>
      <c r="M7" s="860">
        <f>SUBTOTAL(9,M10:M204)</f>
        <v/>
      </c>
      <c r="N7" s="860">
        <f>SUBTOTAL(9,N10:N204)</f>
        <v/>
      </c>
      <c r="O7" s="860">
        <f>SUBTOTAL(9,O10:O204)</f>
        <v/>
      </c>
      <c r="P7" s="860">
        <f>SUBTOTAL(9,P10:P204)</f>
        <v/>
      </c>
      <c r="Q7" s="860">
        <f>SUBTOTAL(9,Q10:Q204)</f>
        <v/>
      </c>
      <c r="R7" s="860">
        <f>SUBTOTAL(9,R10:R204)</f>
        <v/>
      </c>
      <c r="S7" s="860">
        <f>SUBTOTAL(9,S10:S204)</f>
        <v/>
      </c>
      <c r="T7" s="860">
        <f>SUBTOTAL(9,T10:T204)</f>
        <v/>
      </c>
      <c r="U7" s="860">
        <f>SUBTOTAL(9,U10:U204)</f>
        <v/>
      </c>
      <c r="V7" s="860">
        <f>SUBTOTAL(9,V10:V207)</f>
        <v/>
      </c>
      <c r="W7" s="860">
        <f>SUBTOTAL(9,W10:W204)</f>
        <v/>
      </c>
      <c r="X7" s="860">
        <f>SUBTOTAL(9,X10:X204)</f>
        <v/>
      </c>
      <c r="Y7" s="860">
        <f>SUBTOTAL(9,Y10:Y204)</f>
        <v/>
      </c>
      <c r="Z7" s="860">
        <f>SUBTOTAL(9,Z10:Z204)</f>
        <v/>
      </c>
      <c r="AA7" s="860">
        <f>SUBTOTAL(9,AA10:AA204)</f>
        <v/>
      </c>
      <c r="AB7" s="860">
        <f>SUBTOTAL(9,AB10:AB204)</f>
        <v/>
      </c>
      <c r="AC7" s="860">
        <f>SUBTOTAL(9,AC10:AC207)</f>
        <v/>
      </c>
      <c r="AD7" s="861" t="n">
        <v>0</v>
      </c>
      <c r="AE7" s="861">
        <f>SUBTOTAL(9,AE10:AE209)</f>
        <v/>
      </c>
      <c r="AF7" s="861">
        <f>SUBTOTAL(9,AF10:AF212)</f>
        <v/>
      </c>
      <c r="AG7" s="861">
        <f>SUBTOTAL(9,AG10:AG206)</f>
        <v/>
      </c>
      <c r="AH7" s="861">
        <f>SUBTOTAL(9,AH10:AH206)</f>
        <v/>
      </c>
      <c r="AI7" s="861">
        <f>SUBTOTAL(9,AI10:AI206)</f>
        <v/>
      </c>
      <c r="AJ7" s="861">
        <f>SUBTOTAL(9,AJ10:AJ206)</f>
        <v/>
      </c>
      <c r="AK7" s="860">
        <f>SUBTOTAL(9,AK10:AK207)</f>
        <v/>
      </c>
      <c r="AL7" s="861">
        <f>SUBTOTAL(9,AL10:AL203)</f>
        <v/>
      </c>
      <c r="AM7" s="860">
        <f>SUBTOTAL(9,AM10:AM207)</f>
        <v/>
      </c>
      <c r="AN7" s="861">
        <f>SUBTOTAL(9,AN10:AN206)</f>
        <v/>
      </c>
      <c r="AO7" s="860">
        <f>SUBTOTAL(9,AO10:AO204)</f>
        <v/>
      </c>
      <c r="AP7" s="860">
        <f>SUBTOTAL(9,AP10:AP204)</f>
        <v/>
      </c>
      <c r="AQ7" s="860">
        <f>SUBTOTAL(9,AQ10:AQ204)</f>
        <v/>
      </c>
      <c r="AR7" s="860">
        <f>SUBTOTAL(9,AR10:AR204)</f>
        <v/>
      </c>
      <c r="AS7" s="860">
        <f>SUBTOTAL(9,AS10:AS204)</f>
        <v/>
      </c>
      <c r="AT7" s="860">
        <f>SUBTOTAL(9,AT10:AT204)</f>
        <v/>
      </c>
      <c r="AU7" s="860">
        <f>SUBTOTAL(9,AU10:AU204)</f>
        <v/>
      </c>
      <c r="AV7" s="860">
        <f>SUBTOTAL(9,AV10:AV204)</f>
        <v/>
      </c>
      <c r="AW7" s="860">
        <f>SUBTOTAL(9,AW10:AW204)</f>
        <v/>
      </c>
      <c r="AX7" s="860">
        <f>SUBTOTAL(9,AX10:AX204)</f>
        <v/>
      </c>
      <c r="AY7" s="860">
        <f>SUBTOTAL(9,AY10:AY204)</f>
        <v/>
      </c>
      <c r="AZ7" s="860">
        <f>SUBTOTAL(9,AZ10:AZ204)</f>
        <v/>
      </c>
      <c r="BA7" s="860">
        <f>SUBTOTAL(9,BA10:BA204)</f>
        <v/>
      </c>
      <c r="BB7" s="860">
        <f>SUBTOTAL(9,BB10:BB204)</f>
        <v/>
      </c>
      <c r="BC7" s="860">
        <f>SUBTOTAL(9,BC10:BC204)</f>
        <v/>
      </c>
      <c r="BD7" s="860">
        <f>SUBTOTAL(9,BD10:BD204)</f>
        <v/>
      </c>
      <c r="BE7" s="860">
        <f>SUBTOTAL(9,BE10:BE204)</f>
        <v/>
      </c>
      <c r="BF7" s="860">
        <f>SUBTOTAL(9,BF10:BF204)</f>
        <v/>
      </c>
      <c r="BG7" s="860">
        <f>SUBTOTAL(9,BG10:BG204)</f>
        <v/>
      </c>
      <c r="BH7" s="860">
        <f>SUBTOTAL(9,BH10:BH204)</f>
        <v/>
      </c>
      <c r="BI7" s="860">
        <f>SUBTOTAL(9,BI10:BI204)</f>
        <v/>
      </c>
      <c r="BJ7" s="860">
        <f>SUBTOTAL(9,BJ10:BJ204)</f>
        <v/>
      </c>
      <c r="BK7" s="860">
        <f>SUBTOTAL(9,BK10:BK204)</f>
        <v/>
      </c>
      <c r="BL7" s="860">
        <f>SUBTOTAL(9,BL10:BL204)</f>
        <v/>
      </c>
      <c r="BM7" s="860">
        <f>SUBTOTAL(9,BM10:BM204)</f>
        <v/>
      </c>
      <c r="BN7" s="860">
        <f>SUBTOTAL(9,BN10:BN204)</f>
        <v/>
      </c>
      <c r="BO7" s="860">
        <f>SUBTOTAL(9,BO10:BO204)</f>
        <v/>
      </c>
      <c r="BP7" s="860">
        <f>SUBTOTAL(9,BP10:BP204)</f>
        <v/>
      </c>
      <c r="BQ7" s="860">
        <f>SUBTOTAL(9,BQ10:BQ204)</f>
        <v/>
      </c>
      <c r="BR7" s="860">
        <f>SUBTOTAL(9,BR10:BR204)</f>
        <v/>
      </c>
      <c r="BS7" s="860">
        <f>SUBTOTAL(9,BS10:BS204)</f>
        <v/>
      </c>
      <c r="BT7" s="860">
        <f>SUBTOTAL(9,BT10:BT204)</f>
        <v/>
      </c>
      <c r="BU7" s="860">
        <f>SUBTOTAL(9,BU10:BU204)</f>
        <v/>
      </c>
      <c r="BV7" s="860">
        <f>SUBTOTAL(9,BV10:BV204)</f>
        <v/>
      </c>
      <c r="BW7" s="860">
        <f>SUBTOTAL(9,BW10:BW204)</f>
        <v/>
      </c>
      <c r="BX7" s="860">
        <f>SUBTOTAL(9,BX10:BX204)</f>
        <v/>
      </c>
      <c r="BY7" s="860">
        <f>SUBTOTAL(9,BY10:BY204)</f>
        <v/>
      </c>
      <c r="BZ7" s="860">
        <f>SUBTOTAL(9,BZ10:BZ204)</f>
        <v/>
      </c>
      <c r="CA7" s="860">
        <f>SUBTOTAL(9,CA10:CA204)</f>
        <v/>
      </c>
      <c r="CB7" s="860">
        <f>SUBTOTAL(9,CB10:CB204)</f>
        <v/>
      </c>
      <c r="CC7" s="860">
        <f>SUBTOTAL(9,CC10:CC204)</f>
        <v/>
      </c>
      <c r="CD7" s="860">
        <f>SUBTOTAL(9,CD10:CD204)</f>
        <v/>
      </c>
      <c r="CE7" s="860">
        <f>SUBTOTAL(9,CE10:CE204)</f>
        <v/>
      </c>
      <c r="CF7" s="860">
        <f>SUBTOTAL(9,CF10:CF204)</f>
        <v/>
      </c>
      <c r="CG7" s="860">
        <f>SUBTOTAL(9,CG10:CG204)</f>
        <v/>
      </c>
      <c r="CH7" s="860">
        <f>SUBTOTAL(9,CH10:CH204)</f>
        <v/>
      </c>
      <c r="CI7" s="860">
        <f>SUBTOTAL(9,CI10:CI204)</f>
        <v/>
      </c>
      <c r="CJ7" s="860">
        <f>SUBTOTAL(9,CJ10:CJ204)</f>
        <v/>
      </c>
      <c r="CK7" s="860">
        <f>SUBTOTAL(9,CK10:CK204)</f>
        <v/>
      </c>
      <c r="CL7" s="860">
        <f>SUBTOTAL(9,CL10:CL204)</f>
        <v/>
      </c>
      <c r="CM7" s="860">
        <f>SUBTOTAL(9,CM10:CM204)</f>
        <v/>
      </c>
      <c r="CN7" s="860">
        <f>SUBTOTAL(9,CN10:CN204)</f>
        <v/>
      </c>
      <c r="CO7" s="860">
        <f>SUBTOTAL(9,CO10:CO204)</f>
        <v/>
      </c>
      <c r="CP7" s="860">
        <f>SUBTOTAL(9,CP10:CP204)</f>
        <v/>
      </c>
      <c r="CQ7" s="860">
        <f>SUBTOTAL(9,CQ10:CQ204)</f>
        <v/>
      </c>
      <c r="CR7" s="860">
        <f>SUBTOTAL(9,CR10:CR204)</f>
        <v/>
      </c>
      <c r="CS7" s="860">
        <f>SUBTOTAL(9,CS10:CS204)</f>
        <v/>
      </c>
      <c r="CT7" s="860">
        <f>SUBTOTAL(9,CT10:CT204)</f>
        <v/>
      </c>
      <c r="CU7" s="860">
        <f>SUBTOTAL(9,CU10:CU204)</f>
        <v/>
      </c>
      <c r="CV7" s="860">
        <f>SUBTOTAL(9,CV10:CV204)</f>
        <v/>
      </c>
      <c r="CW7" s="860">
        <f>SUBTOTAL(9,CW10:CW204)</f>
        <v/>
      </c>
      <c r="CX7" s="860">
        <f>SUBTOTAL(9,CX10:CX204)</f>
        <v/>
      </c>
      <c r="CY7" s="860">
        <f>SUBTOTAL(9,CY10:CY204)</f>
        <v/>
      </c>
      <c r="CZ7" s="860">
        <f>SUBTOTAL(9,CZ10:CZ204)</f>
        <v/>
      </c>
      <c r="DA7" s="860">
        <f>SUBTOTAL(9,DA10:DA204)</f>
        <v/>
      </c>
      <c r="DB7" s="860">
        <f>SUBTOTAL(9,DB10:DB204)</f>
        <v/>
      </c>
      <c r="DC7" s="860">
        <f>SUBTOTAL(9,DC10:DC204)</f>
        <v/>
      </c>
      <c r="DD7" s="860">
        <f>SUBTOTAL(9,DD10:DD204)</f>
        <v/>
      </c>
      <c r="DE7" s="860">
        <f>SUBTOTAL(9,DE10:DE204)</f>
        <v/>
      </c>
      <c r="DF7" s="860">
        <f>SUBTOTAL(9,DF10:DF204)</f>
        <v/>
      </c>
      <c r="DG7" s="860">
        <f>SUBTOTAL(9,DG10:DG204)</f>
        <v/>
      </c>
      <c r="DH7" s="860">
        <f>SUBTOTAL(9,DH10:DH204)</f>
        <v/>
      </c>
      <c r="DI7" s="860">
        <f>SUBTOTAL(9,DI10:DI204)</f>
        <v/>
      </c>
      <c r="DJ7" s="860">
        <f>SUBTOTAL(9,DJ10:DJ204)</f>
        <v/>
      </c>
      <c r="DK7" s="860">
        <f>SUBTOTAL(9,DK10:DK204)</f>
        <v/>
      </c>
      <c r="DL7" s="860">
        <f>SUBTOTAL(9,DL10:DL204)</f>
        <v/>
      </c>
      <c r="DM7" s="860">
        <f>SUBTOTAL(9,DM10:DM204)</f>
        <v/>
      </c>
      <c r="DN7" s="860">
        <f>SUBTOTAL(9,DN10:DN204)</f>
        <v/>
      </c>
      <c r="DO7" s="860">
        <f>SUBTOTAL(9,DO10:DO204)</f>
        <v/>
      </c>
      <c r="DP7" s="860">
        <f>SUBTOTAL(9,DP10:DP204)</f>
        <v/>
      </c>
      <c r="DQ7" s="860">
        <f>SUBTOTAL(9,DQ10:DQ204)</f>
        <v/>
      </c>
      <c r="DR7" s="860">
        <f>SUBTOTAL(9,DR10:DR204)</f>
        <v/>
      </c>
      <c r="DS7" s="860">
        <f>SUBTOTAL(9,DS10:DS204)</f>
        <v/>
      </c>
      <c r="DT7" s="860">
        <f>SUBTOTAL(9,DT10:DT204)</f>
        <v/>
      </c>
      <c r="DU7" s="860">
        <f>SUBTOTAL(9,DU10:DU204)</f>
        <v/>
      </c>
      <c r="DV7" s="860">
        <f>SUBTOTAL(9,DV10:DV204)</f>
        <v/>
      </c>
      <c r="DW7" s="860">
        <f>SUBTOTAL(9,DW10:DW204)</f>
        <v/>
      </c>
      <c r="DX7" s="860">
        <f>SUBTOTAL(9,DX10:DX204)</f>
        <v/>
      </c>
      <c r="DY7" s="860">
        <f>SUBTOTAL(9,DY10:DY204)</f>
        <v/>
      </c>
      <c r="DZ7" s="860">
        <f>SUBTOTAL(9,DZ10:DZ204)</f>
        <v/>
      </c>
      <c r="EA7" s="860">
        <f>SUBTOTAL(9,EA10:EA204)</f>
        <v/>
      </c>
      <c r="EB7" s="860">
        <f>SUBTOTAL(9,EB10:EB204)</f>
        <v/>
      </c>
      <c r="EC7" s="860">
        <f>SUBTOTAL(9,EC10:EC204)</f>
        <v/>
      </c>
      <c r="ED7" s="860">
        <f>SUBTOTAL(9,ED10:ED204)</f>
        <v/>
      </c>
      <c r="EE7" s="860">
        <f>SUBTOTAL(9,EE10:EE204)</f>
        <v/>
      </c>
      <c r="EF7" s="860">
        <f>SUBTOTAL(9,EF10:EF204)</f>
        <v/>
      </c>
      <c r="EG7" s="860">
        <f>SUBTOTAL(9,EG10:EG204)</f>
        <v/>
      </c>
      <c r="EH7" s="860">
        <f>SUBTOTAL(9,EH10:EH204)</f>
        <v/>
      </c>
      <c r="EI7" s="860">
        <f>SUBTOTAL(9,EI10:EI204)</f>
        <v/>
      </c>
      <c r="EJ7" s="860">
        <f>SUBTOTAL(9,EJ10:EJ204)</f>
        <v/>
      </c>
      <c r="EK7" s="860">
        <f>SUBTOTAL(9,EK10:EK204)</f>
        <v/>
      </c>
      <c r="EL7" s="860">
        <f>SUBTOTAL(9,EL10:EL204)</f>
        <v/>
      </c>
      <c r="EM7" s="860">
        <f>SUBTOTAL(9,EM10:EM204)</f>
        <v/>
      </c>
      <c r="EN7" s="860">
        <f>SUBTOTAL(9,EN10:EN204)</f>
        <v/>
      </c>
      <c r="EO7" s="860">
        <f>SUBTOTAL(9,EO10:EO204)</f>
        <v/>
      </c>
      <c r="EP7" s="860">
        <f>SUBTOTAL(9,EP10:EP204)</f>
        <v/>
      </c>
      <c r="EQ7" s="860">
        <f>SUBTOTAL(9,EQ10:EQ204)</f>
        <v/>
      </c>
      <c r="ER7" s="860">
        <f>SUBTOTAL(9,ER10:ER204)</f>
        <v/>
      </c>
      <c r="ES7" s="860">
        <f>SUBTOTAL(9,ES10:ES204)</f>
        <v/>
      </c>
      <c r="ET7" s="860">
        <f>SUBTOTAL(9,ET10:ET204)</f>
        <v/>
      </c>
      <c r="EU7" s="860">
        <f>SUBTOTAL(9,EU10:EU204)</f>
        <v/>
      </c>
      <c r="EV7" s="860">
        <f>SUBTOTAL(9,EV10:EV204)</f>
        <v/>
      </c>
      <c r="EW7" s="860">
        <f>SUBTOTAL(9,EW10:EW204)</f>
        <v/>
      </c>
      <c r="EX7" s="860">
        <f>SUBTOTAL(9,EX10:EX204)</f>
        <v/>
      </c>
      <c r="EY7" s="860">
        <f>SUBTOTAL(9,EY10:EY204)</f>
        <v/>
      </c>
      <c r="EZ7" s="860">
        <f>SUBTOTAL(9,EZ10:EZ204)</f>
        <v/>
      </c>
      <c r="FA7" s="860">
        <f>SUBTOTAL(9,FA10:FA204)</f>
        <v/>
      </c>
      <c r="FB7" s="860">
        <f>SUBTOTAL(9,FB10:FB204)</f>
        <v/>
      </c>
      <c r="FC7" s="860">
        <f>SUBTOTAL(9,FC10:FC204)</f>
        <v/>
      </c>
      <c r="FD7" s="860">
        <f>SUBTOTAL(9,FD10:FD204)</f>
        <v/>
      </c>
      <c r="FE7" s="860">
        <f>SUBTOTAL(9,FE10:FE204)</f>
        <v/>
      </c>
      <c r="FF7" s="860">
        <f>SUBTOTAL(9,FF10:FF204)</f>
        <v/>
      </c>
      <c r="FG7" s="860">
        <f>SUBTOTAL(9,FG10:FG204)</f>
        <v/>
      </c>
      <c r="FH7" s="860">
        <f>SUBTOTAL(9,FH10:FH204)</f>
        <v/>
      </c>
      <c r="FI7" s="860">
        <f>SUBTOTAL(9,FI10:FI204)</f>
        <v/>
      </c>
      <c r="FJ7" s="860">
        <f>SUBTOTAL(9,FJ10:FJ204)</f>
        <v/>
      </c>
      <c r="FK7" s="860">
        <f>SUBTOTAL(9,FK10:FK204)</f>
        <v/>
      </c>
      <c r="FL7" s="860">
        <f>SUBTOTAL(9,FL10:FL204)</f>
        <v/>
      </c>
      <c r="FM7" s="860">
        <f>SUBTOTAL(9,FM10:FM204)</f>
        <v/>
      </c>
      <c r="FN7" s="860">
        <f>SUBTOTAL(9,FN10:FN204)</f>
        <v/>
      </c>
      <c r="FO7" s="860">
        <f>SUBTOTAL(9,FO10:FO204)</f>
        <v/>
      </c>
      <c r="FP7" s="860">
        <f>SUBTOTAL(9,FP10:FP204)</f>
        <v/>
      </c>
      <c r="FQ7" s="860">
        <f>SUBTOTAL(9,FQ10:FQ204)</f>
        <v/>
      </c>
      <c r="FR7" s="860">
        <f>SUBTOTAL(9,FR10:FR204)</f>
        <v/>
      </c>
      <c r="FS7" s="860">
        <f>SUBTOTAL(9,FS10:FS204)</f>
        <v/>
      </c>
      <c r="FT7" s="860">
        <f>SUBTOTAL(9,FT10:FT204)</f>
        <v/>
      </c>
      <c r="FU7" s="860">
        <f>SUBTOTAL(9,FU10:FU204)</f>
        <v/>
      </c>
      <c r="FV7" s="860">
        <f>SUBTOTAL(9,FV10:FV204)</f>
        <v/>
      </c>
      <c r="FW7" s="860">
        <f>SUBTOTAL(9,FW10:FW204)</f>
        <v/>
      </c>
    </row>
    <row r="8" ht="14.25" customFormat="1" customHeight="1" s="45" thickBot="1" thickTop="1">
      <c r="A8" s="71" t="inlineStr">
        <is>
          <t>NOTES</t>
        </is>
      </c>
      <c r="B8" s="862" t="n"/>
      <c r="C8" s="70" t="inlineStr">
        <is>
          <t>NET ACRES</t>
        </is>
      </c>
      <c r="D8" s="69" t="inlineStr">
        <is>
          <t>OWNERS</t>
        </is>
      </c>
      <c r="E8" s="68" t="inlineStr">
        <is>
          <t xml:space="preserve">TOTAL </t>
        </is>
      </c>
      <c r="F8" s="863" t="n"/>
      <c r="G8" s="864" t="n"/>
      <c r="H8" s="865" t="n"/>
      <c r="I8" s="865" t="n"/>
      <c r="J8" s="865" t="n"/>
      <c r="K8" s="865" t="n"/>
      <c r="L8" s="865" t="n"/>
      <c r="M8" s="865" t="n"/>
      <c r="N8" s="865" t="n"/>
      <c r="O8" s="865" t="n"/>
      <c r="P8" s="865" t="n"/>
      <c r="Q8" s="865" t="n"/>
      <c r="R8" s="865" t="n"/>
      <c r="S8" s="865" t="n"/>
      <c r="T8" s="865" t="n"/>
      <c r="U8" s="865" t="n"/>
      <c r="V8" s="865" t="n"/>
      <c r="W8" s="865" t="n"/>
      <c r="X8" s="865" t="n"/>
      <c r="Y8" s="865" t="n"/>
      <c r="Z8" s="865" t="n"/>
      <c r="AA8" s="865" t="n"/>
      <c r="AB8" s="865" t="n"/>
      <c r="AC8" s="865" t="n"/>
      <c r="AD8" s="865" t="n"/>
      <c r="AE8" s="865" t="n"/>
      <c r="AF8" s="865" t="n"/>
      <c r="AG8" s="865" t="n"/>
      <c r="AH8" s="865" t="n"/>
      <c r="AI8" s="865" t="n"/>
      <c r="AJ8" s="865" t="n"/>
      <c r="AK8" s="865" t="n"/>
      <c r="AL8" s="865" t="n"/>
      <c r="AM8" s="865" t="n"/>
      <c r="AN8" s="865" t="n"/>
      <c r="AO8" s="865" t="n"/>
      <c r="AP8" s="865" t="n"/>
      <c r="AQ8" s="865" t="n"/>
      <c r="AR8" s="865" t="n"/>
      <c r="AS8" s="865" t="n"/>
      <c r="AT8" s="865" t="n"/>
      <c r="AU8" s="865" t="n"/>
      <c r="AV8" s="865" t="n"/>
      <c r="AW8" s="865" t="n"/>
      <c r="AX8" s="865" t="n"/>
      <c r="AY8" s="865" t="n"/>
      <c r="AZ8" s="865" t="n"/>
      <c r="BA8" s="865" t="n"/>
      <c r="BB8" s="865" t="n"/>
      <c r="BC8" s="865" t="n"/>
      <c r="BD8" s="865" t="n"/>
      <c r="BE8" s="865" t="n"/>
      <c r="BF8" s="865" t="n"/>
      <c r="BG8" s="865" t="n"/>
      <c r="BH8" s="865" t="n"/>
      <c r="BI8" s="865" t="n"/>
      <c r="BJ8" s="865" t="n"/>
      <c r="BK8" s="865" t="n"/>
      <c r="BL8" s="865" t="n"/>
      <c r="BM8" s="865" t="n"/>
      <c r="BN8" s="865" t="n"/>
      <c r="BO8" s="865" t="n"/>
      <c r="BP8" s="865" t="n"/>
      <c r="BQ8" s="865" t="n"/>
      <c r="BR8" s="865" t="n"/>
      <c r="BS8" s="865" t="n"/>
      <c r="BT8" s="865" t="n"/>
      <c r="BU8" s="865" t="n"/>
      <c r="BV8" s="865" t="n"/>
      <c r="BW8" s="865" t="n"/>
      <c r="BX8" s="865" t="n"/>
      <c r="BY8" s="865" t="n"/>
      <c r="BZ8" s="865" t="n"/>
      <c r="CA8" s="865" t="n"/>
      <c r="CB8" s="865" t="n"/>
      <c r="CC8" s="865" t="n"/>
      <c r="CD8" s="865" t="n"/>
      <c r="CE8" s="865" t="n"/>
      <c r="CF8" s="865" t="n"/>
      <c r="CG8" s="865" t="n"/>
      <c r="CH8" s="865" t="n"/>
      <c r="CI8" s="865" t="n"/>
      <c r="CJ8" s="865" t="n"/>
      <c r="CK8" s="865" t="n"/>
      <c r="CL8" s="865" t="n"/>
      <c r="CM8" s="865" t="n"/>
      <c r="CN8" s="865" t="n"/>
      <c r="CO8" s="865" t="n"/>
      <c r="CP8" s="865" t="n"/>
      <c r="CQ8" s="865" t="n"/>
      <c r="CR8" s="865" t="n"/>
      <c r="CS8" s="865" t="n"/>
      <c r="CT8" s="865" t="n"/>
      <c r="CU8" s="865" t="n"/>
      <c r="CV8" s="865" t="n"/>
      <c r="CW8" s="865" t="n"/>
      <c r="CX8" s="865" t="n"/>
      <c r="CY8" s="865" t="n"/>
      <c r="CZ8" s="865" t="n"/>
      <c r="DA8" s="865" t="n"/>
      <c r="DB8" s="865" t="n"/>
      <c r="DC8" s="865" t="n"/>
      <c r="DD8" s="865" t="n"/>
      <c r="DE8" s="865" t="n"/>
      <c r="DF8" s="865" t="n"/>
      <c r="DG8" s="865" t="n"/>
      <c r="DH8" s="865" t="n"/>
      <c r="DI8" s="865" t="n"/>
      <c r="DJ8" s="865" t="n"/>
      <c r="DK8" s="865" t="n"/>
      <c r="DL8" s="865" t="n"/>
      <c r="DM8" s="865" t="n"/>
      <c r="DN8" s="865" t="n"/>
      <c r="DO8" s="865" t="n"/>
      <c r="DP8" s="865" t="n"/>
      <c r="DQ8" s="865" t="n"/>
      <c r="DR8" s="865" t="n"/>
      <c r="DS8" s="865" t="n"/>
      <c r="DT8" s="865" t="n"/>
      <c r="DU8" s="865" t="n"/>
      <c r="DV8" s="865" t="n"/>
      <c r="DW8" s="865" t="n"/>
      <c r="DX8" s="865" t="n"/>
      <c r="DY8" s="865" t="n"/>
      <c r="DZ8" s="865" t="n"/>
      <c r="EA8" s="865" t="n"/>
      <c r="EB8" s="865" t="n"/>
      <c r="EC8" s="865" t="n"/>
      <c r="ED8" s="865" t="n"/>
      <c r="EE8" s="865" t="n"/>
      <c r="EF8" s="865" t="n"/>
      <c r="EG8" s="865" t="n"/>
      <c r="EH8" s="865" t="n"/>
      <c r="EI8" s="865" t="n"/>
      <c r="EJ8" s="865" t="n"/>
      <c r="EK8" s="865" t="n"/>
      <c r="EL8" s="865" t="n"/>
      <c r="EM8" s="865" t="n"/>
      <c r="EN8" s="865" t="n"/>
      <c r="EO8" s="865" t="n"/>
      <c r="EP8" s="865" t="n"/>
      <c r="EQ8" s="865" t="n"/>
      <c r="ER8" s="865" t="n"/>
      <c r="ES8" s="865" t="n"/>
      <c r="ET8" s="865" t="n"/>
      <c r="EU8" s="865" t="n"/>
      <c r="EV8" s="865" t="n"/>
      <c r="EW8" s="865" t="n"/>
      <c r="EX8" s="865" t="n"/>
      <c r="EY8" s="865" t="n"/>
      <c r="EZ8" s="865" t="n"/>
      <c r="FA8" s="865" t="n"/>
      <c r="FB8" s="865" t="n"/>
      <c r="FC8" s="865" t="n"/>
      <c r="FD8" s="865" t="n"/>
      <c r="FE8" s="865" t="n"/>
      <c r="FF8" s="865" t="n"/>
      <c r="FG8" s="865" t="n"/>
      <c r="FH8" s="865" t="n"/>
      <c r="FI8" s="865" t="n"/>
      <c r="FJ8" s="865" t="n"/>
      <c r="FK8" s="865" t="n"/>
      <c r="FL8" s="865" t="n"/>
      <c r="FM8" s="865" t="n"/>
      <c r="FN8" s="865" t="n"/>
      <c r="FO8" s="865" t="n"/>
      <c r="FP8" s="865" t="n"/>
      <c r="FQ8" s="865" t="n"/>
      <c r="FR8" s="865" t="n"/>
      <c r="FS8" s="865" t="n"/>
      <c r="FT8" s="865" t="n"/>
      <c r="FU8" s="865" t="n"/>
      <c r="FV8" s="865" t="n"/>
      <c r="FW8" s="865" t="n"/>
    </row>
    <row r="9" ht="12.75" customFormat="1" customHeight="1" s="59" thickTop="1">
      <c r="A9" s="67" t="n"/>
      <c r="B9" s="66" t="n"/>
      <c r="C9" s="64" t="n"/>
      <c r="D9" s="65" t="n"/>
      <c r="E9" s="64" t="n"/>
      <c r="F9" s="866" t="n"/>
      <c r="G9" s="867" t="n"/>
      <c r="H9" s="868" t="n"/>
      <c r="I9" s="869" t="n"/>
      <c r="J9" s="869" t="n"/>
      <c r="K9" s="869" t="n"/>
      <c r="L9" s="869" t="n"/>
      <c r="M9" s="869" t="n"/>
      <c r="N9" s="869" t="n"/>
      <c r="O9" s="869" t="n"/>
      <c r="P9" s="869" t="n"/>
      <c r="Q9" s="869" t="n"/>
      <c r="R9" s="869" t="n"/>
      <c r="S9" s="869" t="n"/>
      <c r="T9" s="869" t="n"/>
      <c r="U9" s="869" t="n"/>
      <c r="V9" s="869" t="n"/>
      <c r="W9" s="869" t="n"/>
      <c r="X9" s="869" t="n"/>
      <c r="Y9" s="869" t="n"/>
      <c r="Z9" s="869" t="n"/>
      <c r="AA9" s="869" t="n"/>
      <c r="AB9" s="869" t="n"/>
      <c r="AC9" s="869" t="n"/>
      <c r="AD9" s="870" t="n"/>
      <c r="AE9" s="870" t="n"/>
      <c r="AF9" s="870" t="n"/>
      <c r="AG9" s="870" t="n"/>
      <c r="AH9" s="870" t="n"/>
      <c r="AI9" s="870" t="n"/>
      <c r="AJ9" s="870" t="n"/>
      <c r="AK9" s="869" t="n"/>
      <c r="AL9" s="870" t="n"/>
      <c r="AM9" s="869" t="n"/>
      <c r="AN9" s="870" t="n"/>
      <c r="AO9" s="869" t="n"/>
      <c r="AP9" s="869" t="n"/>
      <c r="AQ9" s="869" t="n"/>
      <c r="AR9" s="869" t="n"/>
      <c r="AS9" s="869" t="n"/>
      <c r="AT9" s="869" t="n"/>
      <c r="AU9" s="869" t="n"/>
      <c r="AV9" s="869" t="n"/>
      <c r="AW9" s="869" t="n"/>
      <c r="AX9" s="869" t="n"/>
      <c r="AY9" s="869" t="n"/>
      <c r="AZ9" s="869" t="n"/>
      <c r="BA9" s="869" t="n"/>
      <c r="BB9" s="869" t="n"/>
      <c r="BC9" s="869" t="n"/>
      <c r="BD9" s="869" t="n"/>
      <c r="BE9" s="869" t="n"/>
      <c r="BF9" s="869" t="n"/>
      <c r="BG9" s="869" t="n"/>
      <c r="BH9" s="869" t="n"/>
      <c r="BI9" s="869" t="n"/>
      <c r="BJ9" s="869" t="n"/>
      <c r="BK9" s="869" t="n"/>
      <c r="BL9" s="869" t="n"/>
      <c r="BM9" s="869" t="n"/>
      <c r="BN9" s="869" t="n"/>
      <c r="BO9" s="869" t="n"/>
      <c r="BP9" s="869" t="n"/>
      <c r="BQ9" s="869" t="n"/>
      <c r="BR9" s="869" t="n"/>
      <c r="BS9" s="869" t="n"/>
      <c r="BT9" s="869" t="n"/>
      <c r="BU9" s="869" t="n"/>
      <c r="BV9" s="869" t="n"/>
      <c r="BW9" s="869" t="n"/>
      <c r="BX9" s="869" t="n"/>
      <c r="BY9" s="869" t="n"/>
      <c r="BZ9" s="869" t="n"/>
      <c r="CA9" s="869" t="n"/>
      <c r="CB9" s="869" t="n"/>
      <c r="CC9" s="869" t="n"/>
      <c r="CD9" s="869" t="n"/>
      <c r="CE9" s="869" t="n"/>
      <c r="CF9" s="869" t="n"/>
      <c r="CG9" s="869" t="n"/>
      <c r="CH9" s="869" t="n"/>
      <c r="CI9" s="869" t="n"/>
      <c r="CJ9" s="869" t="n"/>
      <c r="CK9" s="869" t="n"/>
      <c r="CL9" s="869" t="n"/>
      <c r="CM9" s="869" t="n"/>
      <c r="CN9" s="869" t="n"/>
      <c r="CO9" s="869" t="n"/>
      <c r="CP9" s="869" t="n"/>
      <c r="CQ9" s="869" t="n"/>
      <c r="CR9" s="869" t="n"/>
      <c r="CS9" s="869" t="n"/>
      <c r="CT9" s="869" t="n"/>
      <c r="CU9" s="869" t="n"/>
      <c r="CV9" s="869" t="n"/>
      <c r="CW9" s="869" t="n"/>
      <c r="CX9" s="869" t="n"/>
      <c r="CY9" s="869" t="n"/>
      <c r="CZ9" s="869" t="n"/>
      <c r="DA9" s="869" t="n"/>
      <c r="DB9" s="869" t="n"/>
      <c r="DC9" s="869" t="n"/>
      <c r="DD9" s="869" t="n"/>
      <c r="DE9" s="869" t="n"/>
      <c r="DF9" s="869" t="n"/>
      <c r="DG9" s="869" t="n"/>
      <c r="DH9" s="869" t="n"/>
      <c r="DI9" s="869" t="n"/>
      <c r="DJ9" s="869" t="n"/>
      <c r="DK9" s="869" t="n"/>
      <c r="DL9" s="869" t="n"/>
      <c r="DM9" s="869" t="n"/>
      <c r="DN9" s="869" t="n"/>
      <c r="DO9" s="869" t="n"/>
      <c r="DP9" s="869" t="n"/>
      <c r="DQ9" s="869" t="n"/>
      <c r="DR9" s="869" t="n"/>
      <c r="DS9" s="869" t="n"/>
      <c r="DT9" s="869" t="n"/>
      <c r="DU9" s="869" t="n"/>
      <c r="DV9" s="869" t="n"/>
      <c r="DW9" s="869" t="n"/>
      <c r="DX9" s="869" t="n"/>
      <c r="DY9" s="869" t="n"/>
      <c r="DZ9" s="869" t="n"/>
      <c r="EA9" s="869" t="n"/>
      <c r="EB9" s="869" t="n"/>
      <c r="EC9" s="869" t="n"/>
      <c r="ED9" s="869" t="n"/>
      <c r="EE9" s="869" t="n"/>
      <c r="EF9" s="869" t="n"/>
      <c r="EG9" s="869" t="n"/>
      <c r="EH9" s="869" t="n"/>
      <c r="EI9" s="869" t="n"/>
      <c r="EJ9" s="869" t="n"/>
      <c r="EK9" s="869" t="n"/>
      <c r="EL9" s="869" t="n"/>
      <c r="EM9" s="869" t="n"/>
      <c r="EN9" s="869" t="n"/>
      <c r="EO9" s="869" t="n"/>
      <c r="EP9" s="869" t="n"/>
      <c r="EQ9" s="869" t="n"/>
      <c r="ER9" s="869" t="n"/>
      <c r="ES9" s="869" t="n"/>
      <c r="ET9" s="869" t="n"/>
      <c r="EU9" s="869" t="n"/>
      <c r="EV9" s="869" t="n"/>
      <c r="EW9" s="869" t="n"/>
      <c r="EX9" s="869" t="n"/>
      <c r="EY9" s="869" t="n"/>
      <c r="EZ9" s="869" t="n"/>
      <c r="FA9" s="869" t="n"/>
      <c r="FB9" s="869" t="n"/>
      <c r="FC9" s="869" t="n"/>
      <c r="FD9" s="869" t="n"/>
      <c r="FE9" s="869" t="n"/>
      <c r="FF9" s="869" t="n"/>
      <c r="FG9" s="869" t="n"/>
      <c r="FH9" s="869" t="n"/>
      <c r="FI9" s="869" t="n"/>
      <c r="FJ9" s="869" t="n"/>
      <c r="FK9" s="869" t="n"/>
      <c r="FL9" s="869" t="n"/>
      <c r="FM9" s="869" t="n"/>
      <c r="FN9" s="869" t="n"/>
      <c r="FO9" s="869" t="n"/>
      <c r="FP9" s="869" t="n"/>
      <c r="FQ9" s="869" t="n"/>
      <c r="FR9" s="869" t="n"/>
      <c r="FS9" s="869" t="n"/>
      <c r="FT9" s="869" t="n"/>
      <c r="FU9" s="869" t="n"/>
      <c r="FV9" s="869" t="n"/>
      <c r="FW9" s="869" t="n"/>
    </row>
    <row r="10" customFormat="1" s="872">
      <c r="A10" s="57" t="n"/>
      <c r="B10" s="56" t="n"/>
      <c r="C10" s="55">
        <f>E10*D$5</f>
        <v/>
      </c>
      <c r="D10" s="145" t="inlineStr">
        <is>
          <t>United States of America</t>
        </is>
      </c>
      <c r="E10" s="55">
        <f>SUM(G10:HP10)</f>
        <v/>
      </c>
      <c r="F10" s="873" t="n"/>
      <c r="G10" s="874" t="n">
        <v>1</v>
      </c>
      <c r="H10" s="874" t="n">
        <v>-0.75</v>
      </c>
      <c r="I10" s="875" t="n"/>
      <c r="J10" s="874" t="n"/>
      <c r="K10" s="874" t="n"/>
      <c r="L10" s="874" t="n"/>
      <c r="M10" s="887">
        <f>-40/160</f>
        <v/>
      </c>
      <c r="N10" s="874" t="n"/>
      <c r="O10" s="874" t="n"/>
      <c r="P10" s="874" t="n"/>
      <c r="Q10" s="874" t="n"/>
      <c r="R10" s="874" t="n"/>
      <c r="S10" s="874" t="n"/>
      <c r="T10" s="874" t="n"/>
      <c r="U10" s="874" t="n"/>
      <c r="V10" s="874" t="n"/>
      <c r="W10" s="874" t="n"/>
      <c r="X10" s="874" t="n"/>
      <c r="Y10" s="874" t="n"/>
      <c r="Z10" s="874" t="n"/>
      <c r="AA10" s="874" t="n"/>
      <c r="AB10" s="874" t="n"/>
      <c r="AC10" s="874" t="n"/>
      <c r="AD10" s="876" t="n"/>
      <c r="AE10" s="876" t="n"/>
      <c r="AF10" s="876" t="n"/>
      <c r="AG10" s="876" t="n"/>
      <c r="AH10" s="876" t="n"/>
      <c r="AI10" s="876" t="n"/>
      <c r="AJ10" s="876" t="n"/>
      <c r="AK10" s="874" t="n"/>
      <c r="AL10" s="876" t="n"/>
      <c r="AM10" s="874" t="n"/>
      <c r="AN10" s="876" t="n"/>
      <c r="AO10" s="883" t="n"/>
      <c r="AP10" s="883" t="n"/>
      <c r="AQ10" s="883" t="n"/>
      <c r="AR10" s="883" t="n"/>
      <c r="AS10" s="883" t="n"/>
      <c r="AT10" s="883" t="n"/>
      <c r="AU10" s="883" t="n"/>
      <c r="AV10" s="883" t="n"/>
      <c r="AW10" s="883" t="n"/>
      <c r="AX10" s="883" t="n"/>
      <c r="AY10" s="883" t="n"/>
      <c r="AZ10" s="883" t="n"/>
      <c r="BA10" s="883" t="n"/>
      <c r="BB10" s="883" t="n"/>
      <c r="BC10" s="883" t="n"/>
      <c r="BD10" s="883" t="n"/>
      <c r="BE10" s="883" t="n"/>
      <c r="BF10" s="883" t="n"/>
      <c r="BG10" s="883" t="n"/>
      <c r="BH10" s="883" t="n"/>
      <c r="BI10" s="883" t="n"/>
      <c r="BJ10" s="883" t="n"/>
      <c r="BK10" s="883" t="n"/>
      <c r="BL10" s="883" t="n"/>
      <c r="BM10" s="883" t="n"/>
      <c r="BN10" s="883" t="n"/>
      <c r="BO10" s="883" t="n"/>
      <c r="BP10" s="883" t="n"/>
      <c r="BQ10" s="883" t="n"/>
      <c r="BR10" s="883" t="n"/>
      <c r="BS10" s="883" t="n"/>
      <c r="BT10" s="883" t="n"/>
      <c r="BU10" s="883" t="n"/>
      <c r="BV10" s="883" t="n"/>
      <c r="BW10" s="883" t="n"/>
      <c r="BX10" s="883" t="n"/>
      <c r="BY10" s="883" t="n"/>
      <c r="BZ10" s="883" t="n"/>
      <c r="CA10" s="883" t="n"/>
      <c r="CB10" s="883" t="n"/>
      <c r="CC10" s="883" t="n"/>
      <c r="CD10" s="883" t="n"/>
      <c r="CE10" s="883" t="n"/>
      <c r="CF10" s="883" t="n"/>
      <c r="CG10" s="883" t="n"/>
      <c r="CH10" s="883" t="n"/>
      <c r="CI10" s="883" t="n"/>
      <c r="CJ10" s="883" t="n"/>
      <c r="CK10" s="883" t="n"/>
      <c r="CL10" s="883" t="n"/>
      <c r="CM10" s="883" t="n"/>
      <c r="CN10" s="883" t="n"/>
      <c r="CO10" s="883" t="n"/>
      <c r="CP10" s="883" t="n"/>
      <c r="CQ10" s="883" t="n"/>
      <c r="CR10" s="883" t="n"/>
      <c r="CS10" s="883" t="n"/>
      <c r="CT10" s="883" t="n"/>
      <c r="CU10" s="883" t="n"/>
      <c r="CV10" s="883" t="n"/>
      <c r="CW10" s="883" t="n"/>
      <c r="CX10" s="883" t="n"/>
      <c r="CY10" s="883" t="n"/>
      <c r="CZ10" s="883" t="n"/>
      <c r="DA10" s="883" t="n"/>
      <c r="DB10" s="883" t="n"/>
      <c r="DC10" s="883" t="n"/>
      <c r="DD10" s="883" t="n"/>
      <c r="DE10" s="883" t="n"/>
      <c r="DF10" s="883" t="n"/>
      <c r="DG10" s="883" t="n"/>
      <c r="DH10" s="883" t="n"/>
      <c r="DI10" s="883" t="n"/>
      <c r="DJ10" s="883" t="n"/>
      <c r="DK10" s="883" t="n"/>
      <c r="DL10" s="883" t="n"/>
      <c r="DM10" s="883" t="n"/>
      <c r="DN10" s="883" t="n"/>
      <c r="DO10" s="883" t="n"/>
      <c r="DP10" s="883" t="n"/>
      <c r="DQ10" s="883" t="n"/>
      <c r="DR10" s="883" t="n"/>
      <c r="DS10" s="883" t="n"/>
      <c r="DT10" s="883" t="n"/>
      <c r="DU10" s="883" t="n"/>
      <c r="DV10" s="883" t="n"/>
      <c r="DW10" s="883" t="n"/>
      <c r="DX10" s="883" t="n"/>
      <c r="DY10" s="883" t="n"/>
      <c r="DZ10" s="883" t="n"/>
      <c r="EA10" s="883" t="n"/>
      <c r="EB10" s="883" t="n"/>
      <c r="EC10" s="883" t="n"/>
      <c r="ED10" s="883" t="n"/>
      <c r="EE10" s="883" t="n"/>
      <c r="EF10" s="883" t="n"/>
      <c r="EG10" s="883" t="n"/>
      <c r="EH10" s="883" t="n"/>
      <c r="EI10" s="883" t="n"/>
      <c r="EJ10" s="883" t="n"/>
      <c r="EK10" s="883" t="n"/>
      <c r="EL10" s="883" t="n"/>
      <c r="EM10" s="883" t="n"/>
      <c r="EN10" s="883" t="n"/>
      <c r="EO10" s="883" t="n"/>
      <c r="EP10" s="883" t="n"/>
      <c r="EQ10" s="883" t="n"/>
      <c r="ER10" s="883" t="n"/>
      <c r="ES10" s="883" t="n"/>
      <c r="ET10" s="883" t="n"/>
      <c r="EU10" s="883" t="n"/>
      <c r="EV10" s="883" t="n"/>
      <c r="EW10" s="883" t="n"/>
      <c r="EX10" s="883" t="n"/>
      <c r="EY10" s="883" t="n"/>
      <c r="EZ10" s="883" t="n"/>
      <c r="FA10" s="883" t="n"/>
      <c r="FB10" s="883" t="n"/>
      <c r="FC10" s="883" t="n"/>
      <c r="FD10" s="883" t="n"/>
      <c r="FE10" s="883" t="n"/>
      <c r="FF10" s="883" t="n"/>
      <c r="FG10" s="883" t="n"/>
      <c r="FH10" s="883" t="n"/>
      <c r="FI10" s="883" t="n"/>
      <c r="FJ10" s="883" t="n"/>
      <c r="FK10" s="883" t="n"/>
      <c r="FL10" s="883" t="n"/>
      <c r="FM10" s="883" t="n"/>
      <c r="FN10" s="883" t="n"/>
      <c r="FO10" s="883" t="n"/>
      <c r="FP10" s="883" t="n"/>
      <c r="FQ10" s="883" t="n"/>
      <c r="FR10" s="883" t="n"/>
      <c r="FS10" s="883" t="n"/>
      <c r="FT10" s="883" t="n"/>
      <c r="FU10" s="883" t="n"/>
      <c r="FV10" s="883" t="n"/>
      <c r="FW10" s="883" t="n"/>
    </row>
    <row r="11" customFormat="1" s="872">
      <c r="A11" s="39" t="n"/>
      <c r="B11" s="56" t="n"/>
      <c r="C11" s="100">
        <f>E11*D$5</f>
        <v/>
      </c>
      <c r="D11" s="145" t="inlineStr">
        <is>
          <t>Lyman L. Sanford</t>
        </is>
      </c>
      <c r="E11" s="100">
        <f>SUM(G11:HP11)</f>
        <v/>
      </c>
      <c r="F11" s="873" t="n"/>
      <c r="G11" s="874" t="n"/>
      <c r="H11" s="874" t="n">
        <v>0.75</v>
      </c>
      <c r="I11" s="874" t="n">
        <v>-0.75</v>
      </c>
      <c r="J11" s="874" t="n"/>
      <c r="K11" s="874" t="n"/>
      <c r="L11" s="874" t="n"/>
      <c r="M11" s="874" t="n"/>
      <c r="N11" s="874" t="n"/>
      <c r="O11" s="874" t="n"/>
      <c r="P11" s="874" t="n"/>
      <c r="Q11" s="874" t="n"/>
      <c r="R11" s="874" t="n"/>
      <c r="S11" s="874" t="n"/>
      <c r="T11" s="874" t="n"/>
      <c r="U11" s="874" t="n"/>
      <c r="V11" s="874" t="n"/>
      <c r="W11" s="874" t="n"/>
      <c r="X11" s="874" t="n"/>
      <c r="Y11" s="874" t="n"/>
      <c r="Z11" s="874" t="n"/>
      <c r="AA11" s="874" t="n"/>
      <c r="AB11" s="874" t="n"/>
      <c r="AC11" s="874" t="n"/>
      <c r="AD11" s="877" t="inlineStr">
        <is>
          <t> </t>
        </is>
      </c>
      <c r="AE11" s="876" t="n"/>
      <c r="AF11" s="876" t="n"/>
      <c r="AG11" s="876" t="n"/>
      <c r="AH11" s="876" t="n"/>
      <c r="AI11" s="876" t="n"/>
      <c r="AJ11" s="876" t="n"/>
      <c r="AK11" s="874" t="n"/>
      <c r="AL11" s="876" t="n"/>
      <c r="AM11" s="874" t="n"/>
      <c r="AN11" s="876" t="n"/>
      <c r="AO11" s="883" t="n"/>
      <c r="AP11" s="883" t="n"/>
      <c r="AQ11" s="883" t="n"/>
      <c r="AR11" s="883" t="n"/>
      <c r="AS11" s="883" t="n"/>
      <c r="AT11" s="883" t="n"/>
      <c r="AU11" s="883" t="n"/>
      <c r="AV11" s="883" t="n"/>
      <c r="AW11" s="883" t="n"/>
      <c r="AX11" s="883" t="n"/>
      <c r="AY11" s="883" t="n"/>
      <c r="AZ11" s="883" t="n"/>
      <c r="BA11" s="883" t="n"/>
      <c r="BB11" s="883" t="n"/>
      <c r="BC11" s="883" t="n"/>
      <c r="BD11" s="883" t="n"/>
      <c r="BE11" s="883" t="n"/>
      <c r="BF11" s="883" t="n"/>
      <c r="BG11" s="883" t="n"/>
      <c r="BH11" s="883" t="n"/>
      <c r="BI11" s="883" t="n"/>
      <c r="BJ11" s="883" t="n"/>
      <c r="BK11" s="883" t="n"/>
      <c r="BL11" s="883" t="n"/>
      <c r="BM11" s="883" t="n"/>
      <c r="BN11" s="883" t="n"/>
      <c r="BO11" s="883" t="n"/>
      <c r="BP11" s="883" t="n"/>
      <c r="BQ11" s="883" t="n"/>
      <c r="BR11" s="883" t="n"/>
      <c r="BS11" s="883" t="n"/>
      <c r="BT11" s="883" t="n"/>
      <c r="BU11" s="883" t="n"/>
      <c r="BV11" s="883" t="n"/>
      <c r="BW11" s="883" t="n"/>
      <c r="BX11" s="883" t="n"/>
      <c r="BY11" s="883" t="n"/>
      <c r="BZ11" s="883" t="n"/>
      <c r="CA11" s="883" t="n"/>
      <c r="CB11" s="883" t="n"/>
      <c r="CC11" s="883" t="n"/>
      <c r="CD11" s="883" t="n"/>
      <c r="CE11" s="883" t="n"/>
      <c r="CF11" s="883" t="n"/>
      <c r="CG11" s="883" t="n"/>
      <c r="CH11" s="883" t="n"/>
      <c r="CI11" s="883" t="n"/>
      <c r="CJ11" s="883" t="n"/>
      <c r="CK11" s="883" t="n"/>
      <c r="CL11" s="883" t="n"/>
      <c r="CM11" s="883" t="n"/>
      <c r="CN11" s="883" t="n"/>
      <c r="CO11" s="883" t="n"/>
      <c r="CP11" s="883" t="n"/>
      <c r="CQ11" s="883" t="n"/>
      <c r="CR11" s="883" t="n"/>
      <c r="CS11" s="883" t="n"/>
      <c r="CT11" s="883" t="n"/>
      <c r="CU11" s="883" t="n"/>
      <c r="CV11" s="883" t="n"/>
      <c r="CW11" s="883" t="n"/>
      <c r="CX11" s="883" t="n"/>
      <c r="CY11" s="883" t="n"/>
      <c r="CZ11" s="883" t="n"/>
      <c r="DA11" s="883" t="n"/>
      <c r="DB11" s="883" t="n"/>
      <c r="DC11" s="883" t="n"/>
      <c r="DD11" s="883" t="n"/>
      <c r="DE11" s="883" t="n"/>
      <c r="DF11" s="883" t="n"/>
      <c r="DG11" s="883" t="n"/>
      <c r="DH11" s="883" t="n"/>
      <c r="DI11" s="883" t="n"/>
      <c r="DJ11" s="883" t="n"/>
      <c r="DK11" s="883" t="n"/>
      <c r="DL11" s="883" t="n"/>
      <c r="DM11" s="883" t="n"/>
      <c r="DN11" s="883" t="n"/>
      <c r="DO11" s="883" t="n"/>
      <c r="DP11" s="883" t="n"/>
      <c r="DQ11" s="883" t="n"/>
      <c r="DR11" s="883" t="n"/>
      <c r="DS11" s="883" t="n"/>
      <c r="DT11" s="883" t="n"/>
      <c r="DU11" s="883" t="n"/>
      <c r="DV11" s="883" t="n"/>
      <c r="DW11" s="883" t="n"/>
      <c r="DX11" s="883" t="n"/>
      <c r="DY11" s="883" t="n"/>
      <c r="DZ11" s="883" t="n"/>
      <c r="EA11" s="883" t="n"/>
      <c r="EB11" s="883" t="n"/>
      <c r="EC11" s="883" t="n"/>
      <c r="ED11" s="883" t="n"/>
      <c r="EE11" s="883" t="n"/>
      <c r="EF11" s="883" t="n"/>
      <c r="EG11" s="883" t="n"/>
      <c r="EH11" s="883" t="n"/>
      <c r="EI11" s="883" t="n"/>
      <c r="EJ11" s="883" t="n"/>
      <c r="EK11" s="883" t="n"/>
      <c r="EL11" s="883" t="n"/>
      <c r="EM11" s="883" t="n"/>
      <c r="EN11" s="883" t="n"/>
      <c r="EO11" s="883" t="n"/>
      <c r="EP11" s="883" t="n"/>
      <c r="EQ11" s="883" t="n"/>
      <c r="ER11" s="883" t="n"/>
      <c r="ES11" s="883" t="n"/>
      <c r="ET11" s="883" t="n"/>
      <c r="EU11" s="883" t="n"/>
      <c r="EV11" s="883" t="n"/>
      <c r="EW11" s="883" t="n"/>
      <c r="EX11" s="883" t="n"/>
      <c r="EY11" s="883" t="n"/>
      <c r="EZ11" s="883" t="n"/>
      <c r="FA11" s="883" t="n"/>
      <c r="FB11" s="883" t="n"/>
      <c r="FC11" s="883" t="n"/>
      <c r="FD11" s="883" t="n"/>
      <c r="FE11" s="883" t="n"/>
      <c r="FF11" s="883" t="n"/>
      <c r="FG11" s="883" t="n"/>
      <c r="FH11" s="883" t="n"/>
      <c r="FI11" s="883" t="n"/>
      <c r="FJ11" s="883" t="n"/>
      <c r="FK11" s="883" t="n"/>
      <c r="FL11" s="883" t="n"/>
      <c r="FM11" s="883" t="n"/>
      <c r="FN11" s="883" t="n"/>
      <c r="FO11" s="883" t="n"/>
      <c r="FP11" s="883" t="n"/>
      <c r="FQ11" s="883" t="n"/>
      <c r="FR11" s="883" t="n"/>
      <c r="FS11" s="883" t="n"/>
      <c r="FT11" s="883" t="n"/>
      <c r="FU11" s="883" t="n"/>
      <c r="FV11" s="883" t="n"/>
      <c r="FW11" s="883" t="n"/>
    </row>
    <row r="12" customFormat="1" s="872">
      <c r="A12" s="39" t="n"/>
      <c r="B12" s="56" t="n"/>
      <c r="C12" s="100">
        <f>E12*D$5</f>
        <v/>
      </c>
      <c r="D12" s="145" t="inlineStr">
        <is>
          <t>Joseph Sanford</t>
        </is>
      </c>
      <c r="E12" s="100">
        <f>SUM(G12:HP12)</f>
        <v/>
      </c>
      <c r="F12" s="873" t="n"/>
      <c r="G12" s="874" t="n"/>
      <c r="H12" s="874" t="n"/>
      <c r="I12" s="874" t="n">
        <v>0.75</v>
      </c>
      <c r="J12" s="874" t="n">
        <v>-0.75</v>
      </c>
      <c r="K12" s="874" t="n"/>
      <c r="L12" s="874" t="n"/>
      <c r="M12" s="874" t="n"/>
      <c r="N12" s="874" t="n"/>
      <c r="O12" s="874" t="n"/>
      <c r="P12" s="874" t="n"/>
      <c r="Q12" s="874" t="n"/>
      <c r="R12" s="874" t="n"/>
      <c r="S12" s="874" t="n"/>
      <c r="T12" s="874" t="n"/>
      <c r="U12" s="874" t="n"/>
      <c r="V12" s="874" t="n"/>
      <c r="W12" s="874" t="n"/>
      <c r="X12" s="874" t="n"/>
      <c r="Y12" s="874" t="n"/>
      <c r="Z12" s="874" t="n"/>
      <c r="AA12" s="874" t="n"/>
      <c r="AB12" s="874" t="n"/>
      <c r="AC12" s="874" t="n"/>
      <c r="AD12" s="877" t="inlineStr">
        <is>
          <t> </t>
        </is>
      </c>
      <c r="AE12" s="876" t="n"/>
      <c r="AF12" s="876" t="n"/>
      <c r="AG12" s="876" t="n"/>
      <c r="AH12" s="876" t="n"/>
      <c r="AI12" s="876" t="n"/>
      <c r="AJ12" s="876" t="n"/>
      <c r="AK12" s="874" t="n"/>
      <c r="AL12" s="877" t="inlineStr">
        <is>
          <t> </t>
        </is>
      </c>
      <c r="AM12" s="874" t="n"/>
      <c r="AN12" s="876" t="n"/>
      <c r="AO12" s="883" t="n"/>
      <c r="AP12" s="883" t="n"/>
      <c r="AQ12" s="883" t="n"/>
      <c r="AR12" s="883" t="n"/>
      <c r="AS12" s="883" t="n"/>
      <c r="AT12" s="883" t="n"/>
      <c r="AU12" s="883" t="n"/>
      <c r="AV12" s="883" t="n"/>
      <c r="AW12" s="883" t="n"/>
      <c r="AX12" s="883" t="n"/>
      <c r="AY12" s="883" t="n"/>
      <c r="AZ12" s="883" t="n"/>
      <c r="BA12" s="883" t="n"/>
      <c r="BB12" s="883" t="n"/>
      <c r="BC12" s="883" t="n"/>
      <c r="BD12" s="883" t="n"/>
      <c r="BE12" s="883" t="n"/>
      <c r="BF12" s="883" t="n"/>
      <c r="BG12" s="883" t="n"/>
      <c r="BH12" s="883" t="n"/>
      <c r="BI12" s="883" t="n"/>
      <c r="BJ12" s="883" t="n"/>
      <c r="BK12" s="883" t="n"/>
      <c r="BL12" s="883" t="n"/>
      <c r="BM12" s="883" t="n"/>
      <c r="BN12" s="883" t="n"/>
      <c r="BO12" s="883" t="n"/>
      <c r="BP12" s="883" t="n"/>
      <c r="BQ12" s="883" t="n"/>
      <c r="BR12" s="883" t="n"/>
      <c r="BS12" s="883" t="n"/>
      <c r="BT12" s="883" t="n"/>
      <c r="BU12" s="883" t="n"/>
      <c r="BV12" s="883" t="n"/>
      <c r="BW12" s="883" t="n"/>
      <c r="BX12" s="883" t="n"/>
      <c r="BY12" s="883" t="n"/>
      <c r="BZ12" s="883" t="n"/>
      <c r="CA12" s="883" t="n"/>
      <c r="CB12" s="883" t="n"/>
      <c r="CC12" s="883" t="n"/>
      <c r="CD12" s="883" t="n"/>
      <c r="CE12" s="883" t="n"/>
      <c r="CF12" s="883" t="n"/>
      <c r="CG12" s="883" t="n"/>
      <c r="CH12" s="883" t="n"/>
      <c r="CI12" s="883" t="n"/>
      <c r="CJ12" s="883" t="n"/>
      <c r="CK12" s="883" t="n"/>
      <c r="CL12" s="883" t="n"/>
      <c r="CM12" s="883" t="n"/>
      <c r="CN12" s="883" t="n"/>
      <c r="CO12" s="883" t="n"/>
      <c r="CP12" s="883" t="n"/>
      <c r="CQ12" s="883" t="n"/>
      <c r="CR12" s="883" t="n"/>
      <c r="CS12" s="883" t="n"/>
      <c r="CT12" s="883" t="n"/>
      <c r="CU12" s="883" t="n"/>
      <c r="CV12" s="883" t="n"/>
      <c r="CW12" s="883" t="n"/>
      <c r="CX12" s="883" t="n"/>
      <c r="CY12" s="883" t="n"/>
      <c r="CZ12" s="883" t="n"/>
      <c r="DA12" s="883" t="n"/>
      <c r="DB12" s="883" t="n"/>
      <c r="DC12" s="883" t="n"/>
      <c r="DD12" s="883" t="n"/>
      <c r="DE12" s="883" t="n"/>
      <c r="DF12" s="883" t="n"/>
      <c r="DG12" s="883" t="n"/>
      <c r="DH12" s="883" t="n"/>
      <c r="DI12" s="883" t="n"/>
      <c r="DJ12" s="883" t="n"/>
      <c r="DK12" s="883" t="n"/>
      <c r="DL12" s="883" t="n"/>
      <c r="DM12" s="883" t="n"/>
      <c r="DN12" s="883" t="n"/>
      <c r="DO12" s="883" t="n"/>
      <c r="DP12" s="883" t="n"/>
      <c r="DQ12" s="883" t="n"/>
      <c r="DR12" s="883" t="n"/>
      <c r="DS12" s="883" t="n"/>
      <c r="DT12" s="883" t="n"/>
      <c r="DU12" s="883" t="n"/>
      <c r="DV12" s="883" t="n"/>
      <c r="DW12" s="883" t="n"/>
      <c r="DX12" s="883" t="n"/>
      <c r="DY12" s="883" t="n"/>
      <c r="DZ12" s="883" t="n"/>
      <c r="EA12" s="883" t="n"/>
      <c r="EB12" s="883" t="n"/>
      <c r="EC12" s="883" t="n"/>
      <c r="ED12" s="883" t="n"/>
      <c r="EE12" s="883" t="n"/>
      <c r="EF12" s="883" t="n"/>
      <c r="EG12" s="883" t="n"/>
      <c r="EH12" s="883" t="n"/>
      <c r="EI12" s="883" t="n"/>
      <c r="EJ12" s="883" t="n"/>
      <c r="EK12" s="883" t="n"/>
      <c r="EL12" s="883" t="n"/>
      <c r="EM12" s="883" t="n"/>
      <c r="EN12" s="883" t="n"/>
      <c r="EO12" s="883" t="n"/>
      <c r="EP12" s="883" t="n"/>
      <c r="EQ12" s="883" t="n"/>
      <c r="ER12" s="883" t="n"/>
      <c r="ES12" s="883" t="n"/>
      <c r="ET12" s="883" t="n"/>
      <c r="EU12" s="883" t="n"/>
      <c r="EV12" s="883" t="n"/>
      <c r="EW12" s="883" t="n"/>
      <c r="EX12" s="883" t="n"/>
      <c r="EY12" s="883" t="n"/>
      <c r="EZ12" s="883" t="n"/>
      <c r="FA12" s="883" t="n"/>
      <c r="FB12" s="883" t="n"/>
      <c r="FC12" s="883" t="n"/>
      <c r="FD12" s="883" t="n"/>
      <c r="FE12" s="883" t="n"/>
      <c r="FF12" s="883" t="n"/>
      <c r="FG12" s="883" t="n"/>
      <c r="FH12" s="883" t="n"/>
      <c r="FI12" s="883" t="n"/>
      <c r="FJ12" s="883" t="n"/>
      <c r="FK12" s="883" t="n"/>
      <c r="FL12" s="883" t="n"/>
      <c r="FM12" s="883" t="n"/>
      <c r="FN12" s="883" t="n"/>
      <c r="FO12" s="883" t="n"/>
      <c r="FP12" s="883" t="n"/>
      <c r="FQ12" s="883" t="n"/>
      <c r="FR12" s="883" t="n"/>
      <c r="FS12" s="883" t="n"/>
      <c r="FT12" s="883" t="n"/>
      <c r="FU12" s="883" t="n"/>
      <c r="FV12" s="883" t="n"/>
      <c r="FW12" s="883" t="n"/>
    </row>
    <row r="13" customFormat="1" s="872">
      <c r="B13" s="879" t="n"/>
      <c r="C13" s="55">
        <f>E13*D$5</f>
        <v/>
      </c>
      <c r="D13" s="145" t="inlineStr">
        <is>
          <t>G. W. Goin</t>
        </is>
      </c>
      <c r="E13" s="55">
        <f>SUM(G13:HP13)</f>
        <v/>
      </c>
      <c r="F13" s="873" t="n"/>
      <c r="G13" s="874" t="n"/>
      <c r="H13" s="875" t="n"/>
      <c r="I13" s="874" t="n"/>
      <c r="J13" s="874" t="n">
        <v>0.75</v>
      </c>
      <c r="K13" s="874" t="n">
        <v>-0.75</v>
      </c>
      <c r="L13" s="874" t="n">
        <v>0.75</v>
      </c>
      <c r="M13" s="874" t="n"/>
      <c r="N13" s="874" t="n">
        <v>-0.75</v>
      </c>
      <c r="O13" s="874" t="n"/>
      <c r="P13" s="874" t="n"/>
      <c r="Q13" s="874" t="n"/>
      <c r="R13" s="874" t="n"/>
      <c r="S13" s="874" t="n"/>
      <c r="T13" s="874" t="n"/>
      <c r="U13" s="874" t="n"/>
      <c r="V13" s="874" t="n"/>
      <c r="W13" s="874" t="n"/>
      <c r="X13" s="874" t="n"/>
      <c r="Y13" s="874" t="n"/>
      <c r="Z13" s="874" t="n"/>
      <c r="AA13" s="874" t="n"/>
      <c r="AB13" s="874" t="n"/>
      <c r="AC13" s="874" t="n"/>
      <c r="AD13" s="876" t="n"/>
      <c r="AE13" s="876" t="n"/>
      <c r="AF13" s="877" t="inlineStr">
        <is>
          <t> </t>
        </is>
      </c>
      <c r="AG13" s="876" t="n"/>
      <c r="AH13" s="876" t="n"/>
      <c r="AI13" s="876" t="n"/>
      <c r="AJ13" s="876" t="n"/>
      <c r="AK13" s="874" t="n"/>
      <c r="AL13" s="876" t="n"/>
      <c r="AM13" s="874" t="n"/>
      <c r="AN13" s="876" t="n"/>
      <c r="AO13" s="883" t="n"/>
      <c r="AP13" s="883" t="n"/>
      <c r="AQ13" s="883" t="n"/>
      <c r="AR13" s="883" t="n"/>
      <c r="AS13" s="883" t="n"/>
      <c r="AT13" s="883" t="n"/>
      <c r="AU13" s="883" t="n"/>
      <c r="AV13" s="883" t="n"/>
      <c r="AW13" s="883" t="n"/>
      <c r="AX13" s="883" t="n"/>
      <c r="AY13" s="883" t="n"/>
      <c r="AZ13" s="883" t="n"/>
      <c r="BA13" s="883" t="n"/>
      <c r="BB13" s="883" t="n"/>
      <c r="BC13" s="883" t="n"/>
      <c r="BD13" s="883" t="n"/>
      <c r="BE13" s="883" t="n"/>
      <c r="BF13" s="883" t="n"/>
      <c r="BG13" s="883" t="n"/>
      <c r="BH13" s="883" t="n"/>
      <c r="BI13" s="883" t="n"/>
      <c r="BJ13" s="883" t="n"/>
      <c r="BK13" s="883" t="n"/>
      <c r="BL13" s="883" t="n"/>
      <c r="BM13" s="883" t="n"/>
      <c r="BN13" s="883" t="n"/>
      <c r="BO13" s="883" t="n"/>
      <c r="BP13" s="883" t="n"/>
      <c r="BQ13" s="883" t="n"/>
      <c r="BR13" s="883" t="n"/>
      <c r="BS13" s="883" t="n"/>
      <c r="BT13" s="883" t="n"/>
      <c r="BU13" s="883" t="n"/>
      <c r="BV13" s="883" t="n"/>
      <c r="BW13" s="883" t="n"/>
      <c r="BX13" s="883" t="n"/>
      <c r="BY13" s="883" t="n"/>
      <c r="BZ13" s="883" t="n"/>
      <c r="CA13" s="883" t="n"/>
      <c r="CB13" s="883" t="n"/>
      <c r="CC13" s="883" t="n"/>
      <c r="CD13" s="883" t="n"/>
      <c r="CE13" s="883" t="n"/>
      <c r="CF13" s="883" t="n"/>
      <c r="CG13" s="883" t="n"/>
      <c r="CH13" s="883" t="n"/>
      <c r="CI13" s="883" t="n"/>
      <c r="CJ13" s="883" t="n"/>
      <c r="CK13" s="883" t="n"/>
      <c r="CL13" s="883" t="n"/>
      <c r="CM13" s="883" t="n"/>
      <c r="CN13" s="883" t="n"/>
      <c r="CO13" s="883" t="n"/>
      <c r="CP13" s="883" t="n"/>
      <c r="CQ13" s="883" t="n"/>
      <c r="CR13" s="883" t="n"/>
      <c r="CS13" s="883" t="n"/>
      <c r="CT13" s="883" t="n"/>
      <c r="CU13" s="883" t="n"/>
      <c r="CV13" s="883" t="n"/>
      <c r="CW13" s="883" t="n"/>
      <c r="CX13" s="883" t="n"/>
      <c r="CY13" s="883" t="n"/>
      <c r="CZ13" s="883" t="n"/>
      <c r="DA13" s="883" t="n"/>
      <c r="DB13" s="883" t="n"/>
      <c r="DC13" s="883" t="n"/>
      <c r="DD13" s="883" t="n"/>
      <c r="DE13" s="883" t="n"/>
      <c r="DF13" s="883" t="n"/>
      <c r="DG13" s="883" t="n"/>
      <c r="DH13" s="883" t="n"/>
      <c r="DI13" s="883" t="n"/>
      <c r="DJ13" s="883" t="n"/>
      <c r="DK13" s="883" t="n"/>
      <c r="DL13" s="883" t="n"/>
      <c r="DM13" s="883" t="n"/>
      <c r="DN13" s="883" t="n"/>
      <c r="DO13" s="883" t="n"/>
      <c r="DP13" s="883" t="n"/>
      <c r="DQ13" s="883" t="n"/>
      <c r="DR13" s="883" t="n"/>
      <c r="DS13" s="883" t="n"/>
      <c r="DT13" s="883" t="n"/>
      <c r="DU13" s="883" t="n"/>
      <c r="DV13" s="883" t="n"/>
      <c r="DW13" s="883" t="n"/>
      <c r="DX13" s="883" t="n"/>
      <c r="DY13" s="883" t="n"/>
      <c r="DZ13" s="883" t="n"/>
      <c r="EA13" s="883" t="n"/>
      <c r="EB13" s="883" t="n"/>
      <c r="EC13" s="883" t="n"/>
      <c r="ED13" s="883" t="n"/>
      <c r="EE13" s="883" t="n"/>
      <c r="EF13" s="883" t="n"/>
      <c r="EG13" s="883" t="n"/>
      <c r="EH13" s="883" t="n"/>
      <c r="EI13" s="883" t="n"/>
      <c r="EJ13" s="883" t="n"/>
      <c r="EK13" s="883" t="n"/>
      <c r="EL13" s="883" t="n"/>
      <c r="EM13" s="883" t="n"/>
      <c r="EN13" s="883" t="n"/>
      <c r="EO13" s="883" t="n"/>
      <c r="EP13" s="883" t="n"/>
      <c r="EQ13" s="883" t="n"/>
      <c r="ER13" s="883" t="n"/>
      <c r="ES13" s="883" t="n"/>
      <c r="ET13" s="883" t="n"/>
      <c r="EU13" s="883" t="n"/>
      <c r="EV13" s="883" t="n"/>
      <c r="EW13" s="883" t="n"/>
      <c r="EX13" s="883" t="n"/>
      <c r="EY13" s="883" t="n"/>
      <c r="EZ13" s="883" t="n"/>
      <c r="FA13" s="883" t="n"/>
      <c r="FB13" s="883" t="n"/>
      <c r="FC13" s="883" t="n"/>
      <c r="FD13" s="883" t="n"/>
      <c r="FE13" s="883" t="n"/>
      <c r="FF13" s="883" t="n"/>
      <c r="FG13" s="883" t="n"/>
      <c r="FH13" s="883" t="n"/>
      <c r="FI13" s="883" t="n"/>
      <c r="FJ13" s="883" t="n"/>
      <c r="FK13" s="883" t="n"/>
      <c r="FL13" s="883" t="n"/>
      <c r="FM13" s="883" t="n"/>
      <c r="FN13" s="883" t="n"/>
      <c r="FO13" s="883" t="n"/>
      <c r="FP13" s="883" t="n"/>
      <c r="FQ13" s="883" t="n"/>
      <c r="FR13" s="883" t="n"/>
      <c r="FS13" s="883" t="n"/>
      <c r="FT13" s="883" t="n"/>
      <c r="FU13" s="883" t="n"/>
      <c r="FV13" s="883" t="n"/>
      <c r="FW13" s="883" t="n"/>
    </row>
    <row r="14" customFormat="1" s="872">
      <c r="A14" s="93" t="n"/>
      <c r="B14" s="93" t="n"/>
      <c r="C14" s="55">
        <f>E14*D$5</f>
        <v/>
      </c>
      <c r="D14" s="145" t="inlineStr">
        <is>
          <t>J. W. Goin</t>
        </is>
      </c>
      <c r="E14" s="55">
        <f>SUM(G14:HP14)</f>
        <v/>
      </c>
      <c r="F14" s="873" t="n"/>
      <c r="G14" s="874" t="n"/>
      <c r="H14" s="874" t="n"/>
      <c r="I14" s="874" t="n"/>
      <c r="J14" s="874" t="n"/>
      <c r="K14" s="874" t="n">
        <v>0.75</v>
      </c>
      <c r="L14" s="874" t="n">
        <v>-0.75</v>
      </c>
      <c r="M14" s="874" t="n"/>
      <c r="N14" s="874" t="n"/>
      <c r="O14" s="874" t="n"/>
      <c r="P14" s="874" t="n"/>
      <c r="Q14" s="874" t="n"/>
      <c r="R14" s="874" t="n"/>
      <c r="S14" s="874" t="n"/>
      <c r="T14" s="874" t="n"/>
      <c r="U14" s="874" t="n"/>
      <c r="V14" s="874" t="n"/>
      <c r="W14" s="874" t="n"/>
      <c r="X14" s="874" t="n"/>
      <c r="Y14" s="874" t="n"/>
      <c r="Z14" s="874" t="n"/>
      <c r="AA14" s="874" t="n"/>
      <c r="AB14" s="874" t="n"/>
      <c r="AC14" s="874" t="n"/>
      <c r="AD14" s="876" t="n"/>
      <c r="AE14" s="876" t="n"/>
      <c r="AF14" s="877" t="inlineStr">
        <is>
          <t> </t>
        </is>
      </c>
      <c r="AG14" s="875" t="n"/>
      <c r="AH14" s="875" t="n"/>
      <c r="AI14" s="875" t="n"/>
      <c r="AJ14" s="875" t="n"/>
      <c r="AK14" s="874" t="n"/>
      <c r="AL14" s="876" t="n"/>
      <c r="AM14" s="874" t="n"/>
      <c r="AN14" s="876" t="n"/>
      <c r="AO14" s="883" t="n"/>
      <c r="AP14" s="883" t="n"/>
      <c r="AQ14" s="883" t="n"/>
      <c r="AR14" s="883" t="n"/>
      <c r="AS14" s="883" t="n"/>
      <c r="AT14" s="883" t="n"/>
      <c r="AU14" s="883" t="n"/>
      <c r="AV14" s="883" t="n"/>
      <c r="AW14" s="883" t="n"/>
      <c r="AX14" s="883" t="n"/>
      <c r="AY14" s="883" t="n"/>
      <c r="AZ14" s="883" t="n"/>
      <c r="BA14" s="883" t="n"/>
      <c r="BB14" s="883" t="n"/>
      <c r="BC14" s="883" t="n"/>
      <c r="BD14" s="883" t="n"/>
      <c r="BE14" s="883" t="n"/>
      <c r="BF14" s="883" t="n"/>
      <c r="BG14" s="883" t="n"/>
      <c r="BH14" s="883" t="n"/>
      <c r="BI14" s="883" t="n"/>
      <c r="BJ14" s="883" t="n"/>
      <c r="BK14" s="883" t="n"/>
      <c r="BL14" s="883" t="n"/>
      <c r="BM14" s="883" t="n"/>
      <c r="BN14" s="883" t="n"/>
      <c r="BO14" s="883" t="n"/>
      <c r="BP14" s="883" t="n"/>
      <c r="BQ14" s="883" t="n"/>
      <c r="BR14" s="883" t="n"/>
      <c r="BS14" s="883" t="n"/>
      <c r="BT14" s="883" t="n"/>
      <c r="BU14" s="883" t="n"/>
      <c r="BV14" s="883" t="n"/>
      <c r="BW14" s="883" t="n"/>
      <c r="BX14" s="883" t="n"/>
      <c r="BY14" s="883" t="n"/>
      <c r="BZ14" s="883" t="n"/>
      <c r="CA14" s="883" t="n"/>
      <c r="CB14" s="883" t="n"/>
      <c r="CC14" s="883" t="n"/>
      <c r="CD14" s="883" t="n"/>
      <c r="CE14" s="883" t="n"/>
      <c r="CF14" s="883" t="n"/>
      <c r="CG14" s="883" t="n"/>
      <c r="CH14" s="883" t="n"/>
      <c r="CI14" s="883" t="n"/>
      <c r="CJ14" s="883" t="n"/>
      <c r="CK14" s="883" t="n"/>
      <c r="CL14" s="883" t="n"/>
      <c r="CM14" s="883" t="n"/>
      <c r="CN14" s="883" t="n"/>
      <c r="CO14" s="883" t="n"/>
      <c r="CP14" s="883" t="n"/>
      <c r="CQ14" s="883" t="n"/>
      <c r="CR14" s="883" t="n"/>
      <c r="CS14" s="883" t="n"/>
      <c r="CT14" s="883" t="n"/>
      <c r="CU14" s="883" t="n"/>
      <c r="CV14" s="883" t="n"/>
      <c r="CW14" s="883" t="n"/>
      <c r="CX14" s="883" t="n"/>
      <c r="CY14" s="883" t="n"/>
      <c r="CZ14" s="883" t="n"/>
      <c r="DA14" s="883" t="n"/>
      <c r="DB14" s="883" t="n"/>
      <c r="DC14" s="883" t="n"/>
      <c r="DD14" s="883" t="n"/>
      <c r="DE14" s="883" t="n"/>
      <c r="DF14" s="883" t="n"/>
      <c r="DG14" s="883" t="n"/>
      <c r="DH14" s="883" t="n"/>
      <c r="DI14" s="883" t="n"/>
      <c r="DJ14" s="883" t="n"/>
      <c r="DK14" s="883" t="n"/>
      <c r="DL14" s="883" t="n"/>
      <c r="DM14" s="883" t="n"/>
      <c r="DN14" s="883" t="n"/>
      <c r="DO14" s="883" t="n"/>
      <c r="DP14" s="883" t="n"/>
      <c r="DQ14" s="883" t="n"/>
      <c r="DR14" s="883" t="n"/>
      <c r="DS14" s="883" t="n"/>
      <c r="DT14" s="883" t="n"/>
      <c r="DU14" s="883" t="n"/>
      <c r="DV14" s="883" t="n"/>
      <c r="DW14" s="883" t="n"/>
      <c r="DX14" s="883" t="n"/>
      <c r="DY14" s="883" t="n"/>
      <c r="DZ14" s="883" t="n"/>
      <c r="EA14" s="883" t="n"/>
      <c r="EB14" s="883" t="n"/>
      <c r="EC14" s="883" t="n"/>
      <c r="ED14" s="883" t="n"/>
      <c r="EE14" s="883" t="n"/>
      <c r="EF14" s="883" t="n"/>
      <c r="EG14" s="883" t="n"/>
      <c r="EH14" s="883" t="n"/>
      <c r="EI14" s="883" t="n"/>
      <c r="EJ14" s="883" t="n"/>
      <c r="EK14" s="883" t="n"/>
      <c r="EL14" s="883" t="n"/>
      <c r="EM14" s="883" t="n"/>
      <c r="EN14" s="883" t="n"/>
      <c r="EO14" s="883" t="n"/>
      <c r="EP14" s="883" t="n"/>
      <c r="EQ14" s="883" t="n"/>
      <c r="ER14" s="883" t="n"/>
      <c r="ES14" s="883" t="n"/>
      <c r="ET14" s="883" t="n"/>
      <c r="EU14" s="883" t="n"/>
      <c r="EV14" s="883" t="n"/>
      <c r="EW14" s="883" t="n"/>
      <c r="EX14" s="883" t="n"/>
      <c r="EY14" s="883" t="n"/>
      <c r="EZ14" s="883" t="n"/>
      <c r="FA14" s="883" t="n"/>
      <c r="FB14" s="883" t="n"/>
      <c r="FC14" s="883" t="n"/>
      <c r="FD14" s="883" t="n"/>
      <c r="FE14" s="883" t="n"/>
      <c r="FF14" s="883" t="n"/>
      <c r="FG14" s="883" t="n"/>
      <c r="FH14" s="883" t="n"/>
      <c r="FI14" s="883" t="n"/>
      <c r="FJ14" s="883" t="n"/>
      <c r="FK14" s="883" t="n"/>
      <c r="FL14" s="883" t="n"/>
      <c r="FM14" s="883" t="n"/>
      <c r="FN14" s="883" t="n"/>
      <c r="FO14" s="883" t="n"/>
      <c r="FP14" s="883" t="n"/>
      <c r="FQ14" s="883" t="n"/>
      <c r="FR14" s="883" t="n"/>
      <c r="FS14" s="883" t="n"/>
      <c r="FT14" s="883" t="n"/>
      <c r="FU14" s="883" t="n"/>
      <c r="FV14" s="883" t="n"/>
      <c r="FW14" s="883" t="n"/>
    </row>
    <row r="15" customFormat="1" s="872">
      <c r="A15" s="57" t="n"/>
      <c r="B15" s="56" t="n"/>
      <c r="C15" s="55">
        <f>E15*D$5</f>
        <v/>
      </c>
      <c r="D15" s="145" t="inlineStr">
        <is>
          <t>James Walton Goin</t>
        </is>
      </c>
      <c r="E15" s="55">
        <f>SUM(G15:HP15)</f>
        <v/>
      </c>
      <c r="F15" s="873" t="n"/>
      <c r="G15" s="874" t="n"/>
      <c r="H15" s="875" t="n"/>
      <c r="I15" s="874" t="n"/>
      <c r="J15" s="874" t="n"/>
      <c r="K15" s="874" t="n"/>
      <c r="L15" s="874" t="n"/>
      <c r="M15" s="887">
        <f>40/160</f>
        <v/>
      </c>
      <c r="N15" s="874" t="n">
        <v>0.75</v>
      </c>
      <c r="O15" s="874" t="n">
        <v>-1</v>
      </c>
      <c r="P15" s="874" t="n"/>
      <c r="Q15" s="874" t="n"/>
      <c r="R15" s="874" t="n"/>
      <c r="S15" s="874" t="n"/>
      <c r="T15" s="874" t="n"/>
      <c r="U15" s="874" t="n"/>
      <c r="V15" s="874" t="n"/>
      <c r="W15" s="874" t="n"/>
      <c r="X15" s="874" t="n"/>
      <c r="Y15" s="875" t="n"/>
      <c r="Z15" s="874" t="n"/>
      <c r="AA15" s="874" t="n"/>
      <c r="AB15" s="874" t="n"/>
      <c r="AC15" s="874" t="n"/>
      <c r="AD15" s="876" t="n"/>
      <c r="AE15" s="876" t="n"/>
      <c r="AF15" s="876" t="n"/>
      <c r="AG15" s="875" t="n"/>
      <c r="AH15" s="875" t="n"/>
      <c r="AI15" s="875" t="n"/>
      <c r="AJ15" s="875" t="n"/>
      <c r="AK15" s="874" t="n"/>
      <c r="AL15" s="876" t="n"/>
      <c r="AM15" s="874" t="n"/>
      <c r="AN15" s="876" t="n"/>
      <c r="AO15" s="883" t="n"/>
      <c r="AP15" s="883" t="n"/>
      <c r="AQ15" s="883" t="n"/>
      <c r="AR15" s="883" t="n"/>
      <c r="AS15" s="883" t="n"/>
      <c r="AT15" s="883" t="n"/>
      <c r="AU15" s="883" t="n"/>
      <c r="AV15" s="883" t="n"/>
      <c r="AW15" s="883" t="n"/>
      <c r="AX15" s="883" t="n"/>
      <c r="AY15" s="883" t="n"/>
      <c r="AZ15" s="883" t="n"/>
      <c r="BA15" s="883" t="n"/>
      <c r="BB15" s="883" t="n"/>
      <c r="BC15" s="883" t="n"/>
      <c r="BD15" s="883" t="n"/>
      <c r="BE15" s="883" t="n"/>
      <c r="BF15" s="883" t="n"/>
      <c r="BG15" s="883" t="n"/>
      <c r="BH15" s="883" t="n"/>
      <c r="BI15" s="883" t="n"/>
      <c r="BJ15" s="883" t="n"/>
      <c r="BK15" s="883" t="n"/>
      <c r="BL15" s="883" t="n"/>
      <c r="BM15" s="883" t="n"/>
      <c r="BN15" s="883" t="n"/>
      <c r="BO15" s="883" t="n"/>
      <c r="BP15" s="883" t="n"/>
      <c r="BQ15" s="883" t="n"/>
      <c r="BR15" s="883" t="n"/>
      <c r="BS15" s="883" t="n"/>
      <c r="BT15" s="883" t="n"/>
      <c r="BU15" s="883" t="n"/>
      <c r="BV15" s="883" t="n"/>
      <c r="BW15" s="883" t="n"/>
      <c r="BX15" s="883" t="n"/>
      <c r="BY15" s="883" t="n"/>
      <c r="BZ15" s="883" t="n"/>
      <c r="CA15" s="883" t="n"/>
      <c r="CB15" s="883" t="n"/>
      <c r="CC15" s="883" t="n"/>
      <c r="CD15" s="883" t="n"/>
      <c r="CE15" s="883" t="n"/>
      <c r="CF15" s="883" t="n"/>
      <c r="CG15" s="883" t="n"/>
      <c r="CH15" s="883" t="n"/>
      <c r="CI15" s="883" t="n"/>
      <c r="CJ15" s="883" t="n"/>
      <c r="CK15" s="883" t="n"/>
      <c r="CL15" s="883" t="n"/>
      <c r="CM15" s="883" t="n"/>
      <c r="CN15" s="883" t="n"/>
      <c r="CO15" s="883" t="n"/>
      <c r="CP15" s="883" t="n"/>
      <c r="CQ15" s="883" t="n"/>
      <c r="CR15" s="883" t="n"/>
      <c r="CS15" s="883" t="n"/>
      <c r="CT15" s="883" t="n"/>
      <c r="CU15" s="883" t="n"/>
      <c r="CV15" s="883" t="n"/>
      <c r="CW15" s="883" t="n"/>
      <c r="CX15" s="883" t="n"/>
      <c r="CY15" s="883" t="n"/>
      <c r="CZ15" s="883" t="n"/>
      <c r="DA15" s="883" t="n"/>
      <c r="DB15" s="883" t="n"/>
      <c r="DC15" s="883" t="n"/>
      <c r="DD15" s="883" t="n"/>
      <c r="DE15" s="883" t="n"/>
      <c r="DF15" s="883" t="n"/>
      <c r="DG15" s="883" t="n"/>
      <c r="DH15" s="883" t="n"/>
      <c r="DI15" s="883" t="n"/>
      <c r="DJ15" s="883" t="n"/>
      <c r="DK15" s="883" t="n"/>
      <c r="DL15" s="883" t="n"/>
      <c r="DM15" s="883" t="n"/>
      <c r="DN15" s="883" t="n"/>
      <c r="DO15" s="883" t="n"/>
      <c r="DP15" s="883" t="n"/>
      <c r="DQ15" s="883" t="n"/>
      <c r="DR15" s="883" t="n"/>
      <c r="DS15" s="883" t="n"/>
      <c r="DT15" s="883" t="n"/>
      <c r="DU15" s="883" t="n"/>
      <c r="DV15" s="883" t="n"/>
      <c r="DW15" s="883" t="n"/>
      <c r="DX15" s="883" t="n"/>
      <c r="DY15" s="883" t="n"/>
      <c r="DZ15" s="883" t="n"/>
      <c r="EA15" s="883" t="n"/>
      <c r="EB15" s="883" t="n"/>
      <c r="EC15" s="883" t="n"/>
      <c r="ED15" s="883" t="n"/>
      <c r="EE15" s="883" t="n"/>
      <c r="EF15" s="883" t="n"/>
      <c r="EG15" s="883" t="n"/>
      <c r="EH15" s="883" t="n"/>
      <c r="EI15" s="883" t="n"/>
      <c r="EJ15" s="883" t="n"/>
      <c r="EK15" s="883" t="n"/>
      <c r="EL15" s="883" t="n"/>
      <c r="EM15" s="883" t="n"/>
      <c r="EN15" s="883" t="n"/>
      <c r="EO15" s="883" t="n"/>
      <c r="EP15" s="883" t="n"/>
      <c r="EQ15" s="883" t="n"/>
      <c r="ER15" s="883" t="n"/>
      <c r="ES15" s="883" t="n"/>
      <c r="ET15" s="883" t="n"/>
      <c r="EU15" s="883" t="n"/>
      <c r="EV15" s="883" t="n"/>
      <c r="EW15" s="883" t="n"/>
      <c r="EX15" s="883" t="n"/>
      <c r="EY15" s="883" t="n"/>
      <c r="EZ15" s="883" t="n"/>
      <c r="FA15" s="883" t="n"/>
      <c r="FB15" s="883" t="n"/>
      <c r="FC15" s="883" t="n"/>
      <c r="FD15" s="883" t="n"/>
      <c r="FE15" s="883" t="n"/>
      <c r="FF15" s="883" t="n"/>
      <c r="FG15" s="883" t="n"/>
      <c r="FH15" s="883" t="n"/>
      <c r="FI15" s="883" t="n"/>
      <c r="FJ15" s="883" t="n"/>
      <c r="FK15" s="883" t="n"/>
      <c r="FL15" s="883" t="n"/>
      <c r="FM15" s="883" t="n"/>
      <c r="FN15" s="883" t="n"/>
      <c r="FO15" s="883" t="n"/>
      <c r="FP15" s="883" t="n"/>
      <c r="FQ15" s="883" t="n"/>
      <c r="FR15" s="883" t="n"/>
      <c r="FS15" s="883" t="n"/>
      <c r="FT15" s="883" t="n"/>
      <c r="FU15" s="883" t="n"/>
      <c r="FV15" s="883" t="n"/>
      <c r="FW15" s="883" t="n"/>
    </row>
    <row r="16" customFormat="1" s="872">
      <c r="A16" s="57" t="n"/>
      <c r="B16" s="58" t="n"/>
      <c r="C16" s="55">
        <f>E16*D$5</f>
        <v/>
      </c>
      <c r="D16" s="145" t="inlineStr">
        <is>
          <t xml:space="preserve">Emma M. Goin </t>
        </is>
      </c>
      <c r="E16" s="55">
        <f>SUM(G16:HQ16)</f>
        <v/>
      </c>
      <c r="F16" s="873" t="n"/>
      <c r="G16" s="874" t="n"/>
      <c r="H16" s="874" t="n"/>
      <c r="I16" s="874" t="n"/>
      <c r="J16" s="874" t="n"/>
      <c r="K16" s="874" t="n"/>
      <c r="L16" s="874" t="n"/>
      <c r="M16" s="874" t="n"/>
      <c r="N16" s="874" t="n"/>
      <c r="O16" s="886">
        <f>1/3</f>
        <v/>
      </c>
      <c r="P16" s="877">
        <f>2/3</f>
        <v/>
      </c>
      <c r="Q16" s="876" t="n">
        <v>0</v>
      </c>
      <c r="R16" s="887">
        <f>-1</f>
        <v/>
      </c>
      <c r="S16" s="874" t="n"/>
      <c r="T16" s="874" t="n"/>
      <c r="U16" s="874" t="n"/>
      <c r="V16" s="874" t="n"/>
      <c r="W16" s="874" t="n"/>
      <c r="X16" s="874" t="n"/>
      <c r="Y16" s="874" t="n"/>
      <c r="Z16" s="874" t="n"/>
      <c r="AA16" s="874" t="n"/>
      <c r="AB16" s="874" t="n"/>
      <c r="AC16" s="874" t="n"/>
      <c r="AD16" s="876" t="n"/>
      <c r="AE16" s="876" t="n"/>
      <c r="AF16" s="876" t="n"/>
      <c r="AG16" s="875" t="n"/>
      <c r="AH16" s="875" t="n"/>
      <c r="AI16" s="875" t="n"/>
      <c r="AJ16" s="875" t="n"/>
      <c r="AK16" s="874" t="n"/>
      <c r="AL16" s="876" t="n"/>
      <c r="AM16" s="874" t="n"/>
      <c r="AN16" s="876" t="n"/>
      <c r="AO16" s="883" t="n"/>
      <c r="AP16" s="883" t="n"/>
      <c r="AQ16" s="883" t="n"/>
      <c r="AR16" s="883" t="n"/>
      <c r="AS16" s="883" t="n"/>
      <c r="AT16" s="883" t="n"/>
      <c r="AU16" s="883" t="n"/>
      <c r="AV16" s="883" t="n"/>
      <c r="AW16" s="883" t="n"/>
      <c r="AX16" s="883" t="n"/>
      <c r="AY16" s="883" t="n"/>
      <c r="AZ16" s="883" t="n"/>
      <c r="BA16" s="883" t="n"/>
      <c r="BB16" s="883" t="n"/>
      <c r="BC16" s="883" t="n"/>
      <c r="BD16" s="883" t="n"/>
      <c r="BE16" s="883" t="n"/>
      <c r="BF16" s="883" t="n"/>
      <c r="BG16" s="883" t="n"/>
      <c r="BH16" s="883" t="n"/>
      <c r="BI16" s="883" t="n"/>
      <c r="BJ16" s="883" t="n"/>
      <c r="BK16" s="883" t="n"/>
      <c r="BL16" s="883" t="n"/>
      <c r="BM16" s="883" t="n"/>
      <c r="BN16" s="883" t="n"/>
      <c r="BO16" s="883" t="n"/>
      <c r="BP16" s="883" t="n"/>
      <c r="BQ16" s="883" t="n"/>
      <c r="BR16" s="883" t="n"/>
      <c r="BS16" s="883" t="n"/>
      <c r="BT16" s="883" t="n"/>
      <c r="BU16" s="883" t="n"/>
      <c r="BV16" s="883" t="n"/>
      <c r="BW16" s="883" t="n"/>
      <c r="BX16" s="883" t="n"/>
      <c r="BY16" s="883" t="n"/>
      <c r="BZ16" s="883" t="n"/>
      <c r="CA16" s="883" t="n"/>
      <c r="CB16" s="883" t="n"/>
      <c r="CC16" s="883" t="n"/>
      <c r="CD16" s="883" t="n"/>
      <c r="CE16" s="883" t="n"/>
      <c r="CF16" s="883" t="n"/>
      <c r="CG16" s="883" t="n"/>
      <c r="CH16" s="883" t="n"/>
      <c r="CI16" s="883" t="n"/>
      <c r="CJ16" s="883" t="n"/>
      <c r="CK16" s="883" t="n"/>
      <c r="CL16" s="883" t="n"/>
      <c r="CM16" s="883" t="n"/>
      <c r="CN16" s="883" t="n"/>
      <c r="CO16" s="883" t="n"/>
      <c r="CP16" s="883" t="n"/>
      <c r="CQ16" s="883" t="n"/>
      <c r="CR16" s="883" t="n"/>
      <c r="CS16" s="883" t="n"/>
      <c r="CT16" s="883" t="n"/>
      <c r="CU16" s="883" t="n"/>
      <c r="CV16" s="883" t="n"/>
      <c r="CW16" s="883" t="n"/>
      <c r="CX16" s="883" t="n"/>
      <c r="CY16" s="883" t="n"/>
      <c r="CZ16" s="883" t="n"/>
      <c r="DA16" s="883" t="n"/>
      <c r="DB16" s="883" t="n"/>
      <c r="DC16" s="883" t="n"/>
      <c r="DD16" s="883" t="n"/>
      <c r="DE16" s="883" t="n"/>
      <c r="DF16" s="883" t="n"/>
      <c r="DG16" s="883" t="n"/>
      <c r="DH16" s="883" t="n"/>
      <c r="DI16" s="883" t="n"/>
      <c r="DJ16" s="883" t="n"/>
      <c r="DK16" s="883" t="n"/>
      <c r="DL16" s="883" t="n"/>
      <c r="DM16" s="883" t="n"/>
      <c r="DN16" s="883" t="n"/>
      <c r="DO16" s="883" t="n"/>
      <c r="DP16" s="883" t="n"/>
      <c r="DQ16" s="883" t="n"/>
      <c r="DR16" s="883" t="n"/>
      <c r="DS16" s="883" t="n"/>
      <c r="DT16" s="883" t="n"/>
      <c r="DU16" s="883" t="n"/>
      <c r="DV16" s="883" t="n"/>
      <c r="DW16" s="883" t="n"/>
      <c r="DX16" s="883" t="n"/>
      <c r="DY16" s="883" t="n"/>
      <c r="DZ16" s="883" t="n"/>
      <c r="EA16" s="883" t="n"/>
      <c r="EB16" s="883" t="n"/>
      <c r="EC16" s="883" t="n"/>
      <c r="ED16" s="883" t="n"/>
      <c r="EE16" s="883" t="n"/>
      <c r="EF16" s="883" t="n"/>
      <c r="EG16" s="883" t="n"/>
      <c r="EH16" s="883" t="n"/>
      <c r="EI16" s="883" t="n"/>
      <c r="EJ16" s="883" t="n"/>
      <c r="EK16" s="883" t="n"/>
      <c r="EL16" s="883" t="n"/>
      <c r="EM16" s="883" t="n"/>
      <c r="EN16" s="883" t="n"/>
      <c r="EO16" s="883" t="n"/>
      <c r="EP16" s="883" t="n"/>
      <c r="EQ16" s="883" t="n"/>
      <c r="ER16" s="883" t="n"/>
      <c r="ES16" s="883" t="n"/>
      <c r="ET16" s="883" t="n"/>
      <c r="EU16" s="883" t="n"/>
      <c r="EV16" s="883" t="n"/>
      <c r="EW16" s="883" t="n"/>
      <c r="EX16" s="883" t="n"/>
      <c r="EY16" s="883" t="n"/>
      <c r="EZ16" s="883" t="n"/>
      <c r="FA16" s="883" t="n"/>
      <c r="FB16" s="883" t="n"/>
      <c r="FC16" s="883" t="n"/>
      <c r="FD16" s="883" t="n"/>
      <c r="FE16" s="883" t="n"/>
      <c r="FF16" s="883" t="n"/>
      <c r="FG16" s="883" t="n"/>
      <c r="FH16" s="883" t="n"/>
      <c r="FI16" s="883" t="n"/>
      <c r="FJ16" s="883" t="n"/>
      <c r="FK16" s="883" t="n"/>
      <c r="FL16" s="883" t="n"/>
      <c r="FM16" s="883" t="n"/>
      <c r="FN16" s="883" t="n"/>
      <c r="FO16" s="883" t="n"/>
      <c r="FP16" s="883" t="n"/>
      <c r="FQ16" s="883" t="n"/>
      <c r="FR16" s="883" t="n"/>
      <c r="FS16" s="883" t="n"/>
      <c r="FT16" s="883" t="n"/>
      <c r="FU16" s="883" t="n"/>
      <c r="FV16" s="883" t="n"/>
      <c r="FW16" s="883" t="n"/>
      <c r="FX16" s="883" t="n"/>
    </row>
    <row r="17" customFormat="1" s="872">
      <c r="A17" s="57" t="n"/>
      <c r="B17" s="58" t="n"/>
      <c r="C17" s="55">
        <f>E17*D$5</f>
        <v/>
      </c>
      <c r="D17" s="146" t="inlineStr">
        <is>
          <t>Lola M. Winkleblack</t>
        </is>
      </c>
      <c r="E17" s="55">
        <f>SUM(G17:HQ17)</f>
        <v/>
      </c>
      <c r="F17" s="873" t="n"/>
      <c r="G17" s="874" t="n"/>
      <c r="H17" s="874" t="n"/>
      <c r="I17" s="874" t="n"/>
      <c r="J17" s="874" t="n"/>
      <c r="K17" s="874" t="n"/>
      <c r="L17" s="874" t="n"/>
      <c r="M17" s="874" t="n"/>
      <c r="N17" s="874" t="n"/>
      <c r="O17" s="886">
        <f>1/6</f>
        <v/>
      </c>
      <c r="P17" s="886">
        <f>-1/6</f>
        <v/>
      </c>
      <c r="Q17" s="876" t="n">
        <v>0</v>
      </c>
      <c r="R17" s="887">
        <f>1/4</f>
        <v/>
      </c>
      <c r="S17" s="874" t="n"/>
      <c r="T17" s="874" t="n"/>
      <c r="U17" s="874" t="n">
        <v>-0.25</v>
      </c>
      <c r="V17" s="874" t="n"/>
      <c r="W17" s="874" t="n"/>
      <c r="X17" s="874" t="n"/>
      <c r="Y17" s="874" t="n"/>
      <c r="Z17" s="874" t="n"/>
      <c r="AA17" s="874" t="n"/>
      <c r="AB17" s="874" t="n"/>
      <c r="AC17" s="874" t="n"/>
      <c r="AD17" s="876" t="n"/>
      <c r="AE17" s="876" t="n"/>
      <c r="AF17" s="876" t="n"/>
      <c r="AG17" s="875" t="n"/>
      <c r="AH17" s="875" t="n"/>
      <c r="AI17" s="875" t="n"/>
      <c r="AJ17" s="875" t="n"/>
      <c r="AK17" s="874" t="n"/>
      <c r="AL17" s="876" t="n"/>
      <c r="AM17" s="874" t="n"/>
      <c r="AN17" s="876" t="n"/>
      <c r="AO17" s="883" t="n"/>
      <c r="AP17" s="883" t="n"/>
      <c r="AQ17" s="883" t="n"/>
      <c r="AR17" s="883" t="n"/>
      <c r="AS17" s="883" t="n"/>
      <c r="AT17" s="883" t="n"/>
      <c r="AU17" s="883" t="n"/>
      <c r="AV17" s="883" t="n"/>
      <c r="AW17" s="883" t="n"/>
      <c r="AX17" s="883" t="n"/>
      <c r="AY17" s="883" t="n"/>
      <c r="AZ17" s="883" t="n"/>
      <c r="BA17" s="883" t="n"/>
      <c r="BB17" s="883" t="n"/>
      <c r="BC17" s="883" t="n"/>
      <c r="BD17" s="883" t="n"/>
      <c r="BE17" s="883" t="n"/>
      <c r="BF17" s="883" t="n"/>
      <c r="BG17" s="883" t="n"/>
      <c r="BH17" s="883" t="n"/>
      <c r="BI17" s="883" t="n"/>
      <c r="BJ17" s="883" t="n"/>
      <c r="BK17" s="883" t="n"/>
      <c r="BL17" s="883" t="n"/>
      <c r="BM17" s="883" t="n"/>
      <c r="BN17" s="883" t="n"/>
      <c r="BO17" s="883" t="n"/>
      <c r="BP17" s="883" t="n"/>
      <c r="BQ17" s="883" t="n"/>
      <c r="BR17" s="883" t="n"/>
      <c r="BS17" s="883" t="n"/>
      <c r="BT17" s="883" t="n"/>
      <c r="BU17" s="883" t="n"/>
      <c r="BV17" s="883" t="n"/>
      <c r="BW17" s="883" t="n"/>
      <c r="BX17" s="883" t="n"/>
      <c r="BY17" s="883" t="n"/>
      <c r="BZ17" s="883" t="n"/>
      <c r="CA17" s="883" t="n"/>
      <c r="CB17" s="883" t="n"/>
      <c r="CC17" s="883" t="n"/>
      <c r="CD17" s="883" t="n"/>
      <c r="CE17" s="883" t="n"/>
      <c r="CF17" s="883" t="n"/>
      <c r="CG17" s="883" t="n"/>
      <c r="CH17" s="883" t="n"/>
      <c r="CI17" s="883" t="n"/>
      <c r="CJ17" s="883" t="n"/>
      <c r="CK17" s="883" t="n"/>
      <c r="CL17" s="883" t="n"/>
      <c r="CM17" s="883" t="n"/>
      <c r="CN17" s="883" t="n"/>
      <c r="CO17" s="883" t="n"/>
      <c r="CP17" s="883" t="n"/>
      <c r="CQ17" s="883" t="n"/>
      <c r="CR17" s="883" t="n"/>
      <c r="CS17" s="883" t="n"/>
      <c r="CT17" s="883" t="n"/>
      <c r="CU17" s="883" t="n"/>
      <c r="CV17" s="883" t="n"/>
      <c r="CW17" s="883" t="n"/>
      <c r="CX17" s="883" t="n"/>
      <c r="CY17" s="883" t="n"/>
      <c r="CZ17" s="883" t="n"/>
      <c r="DA17" s="883" t="n"/>
      <c r="DB17" s="883" t="n"/>
      <c r="DC17" s="883" t="n"/>
      <c r="DD17" s="883" t="n"/>
      <c r="DE17" s="883" t="n"/>
      <c r="DF17" s="883" t="n"/>
      <c r="DG17" s="883" t="n"/>
      <c r="DH17" s="883" t="n"/>
      <c r="DI17" s="883" t="n"/>
      <c r="DJ17" s="883" t="n"/>
      <c r="DK17" s="883" t="n"/>
      <c r="DL17" s="883" t="n"/>
      <c r="DM17" s="883" t="n"/>
      <c r="DN17" s="883" t="n"/>
      <c r="DO17" s="883" t="n"/>
      <c r="DP17" s="883" t="n"/>
      <c r="DQ17" s="883" t="n"/>
      <c r="DR17" s="883" t="n"/>
      <c r="DS17" s="883" t="n"/>
      <c r="DT17" s="883" t="n"/>
      <c r="DU17" s="883" t="n"/>
      <c r="DV17" s="883" t="n"/>
      <c r="DW17" s="883" t="n"/>
      <c r="DX17" s="883" t="n"/>
      <c r="DY17" s="883" t="n"/>
      <c r="DZ17" s="883" t="n"/>
      <c r="EA17" s="883" t="n"/>
      <c r="EB17" s="883" t="n"/>
      <c r="EC17" s="883" t="n"/>
      <c r="ED17" s="883" t="n"/>
      <c r="EE17" s="883" t="n"/>
      <c r="EF17" s="883" t="n"/>
      <c r="EG17" s="883" t="n"/>
      <c r="EH17" s="883" t="n"/>
      <c r="EI17" s="883" t="n"/>
      <c r="EJ17" s="883" t="n"/>
      <c r="EK17" s="883" t="n"/>
      <c r="EL17" s="883" t="n"/>
      <c r="EM17" s="883" t="n"/>
      <c r="EN17" s="883" t="n"/>
      <c r="EO17" s="883" t="n"/>
      <c r="EP17" s="883" t="n"/>
      <c r="EQ17" s="883" t="n"/>
      <c r="ER17" s="883" t="n"/>
      <c r="ES17" s="883" t="n"/>
      <c r="ET17" s="883" t="n"/>
      <c r="EU17" s="883" t="n"/>
      <c r="EV17" s="883" t="n"/>
      <c r="EW17" s="883" t="n"/>
      <c r="EX17" s="883" t="n"/>
      <c r="EY17" s="883" t="n"/>
      <c r="EZ17" s="883" t="n"/>
      <c r="FA17" s="883" t="n"/>
      <c r="FB17" s="883" t="n"/>
      <c r="FC17" s="883" t="n"/>
      <c r="FD17" s="883" t="n"/>
      <c r="FE17" s="883" t="n"/>
      <c r="FF17" s="883" t="n"/>
      <c r="FG17" s="883" t="n"/>
      <c r="FH17" s="883" t="n"/>
      <c r="FI17" s="883" t="n"/>
      <c r="FJ17" s="883" t="n"/>
      <c r="FK17" s="883" t="n"/>
      <c r="FL17" s="883" t="n"/>
      <c r="FM17" s="883" t="n"/>
      <c r="FN17" s="883" t="n"/>
      <c r="FO17" s="883" t="n"/>
      <c r="FP17" s="883" t="n"/>
      <c r="FQ17" s="883" t="n"/>
      <c r="FR17" s="883" t="n"/>
      <c r="FS17" s="883" t="n"/>
      <c r="FT17" s="883" t="n"/>
      <c r="FU17" s="883" t="n"/>
      <c r="FV17" s="883" t="n"/>
      <c r="FW17" s="883" t="n"/>
      <c r="FX17" s="883" t="n"/>
    </row>
    <row r="18" customFormat="1" s="872">
      <c r="A18" s="57" t="n"/>
      <c r="B18" s="58" t="n"/>
      <c r="C18" s="100">
        <f>E18*D$5</f>
        <v/>
      </c>
      <c r="D18" s="146" t="inlineStr">
        <is>
          <t>James W. Goin, Jr.</t>
        </is>
      </c>
      <c r="E18" s="100">
        <f>SUM(G18:HQ18)</f>
        <v/>
      </c>
      <c r="F18" s="873" t="n"/>
      <c r="G18" s="874" t="n"/>
      <c r="H18" s="874" t="n"/>
      <c r="I18" s="875" t="n"/>
      <c r="J18" s="874" t="n"/>
      <c r="K18" s="874" t="n"/>
      <c r="L18" s="874" t="n"/>
      <c r="M18" s="874" t="n"/>
      <c r="N18" s="874" t="n"/>
      <c r="O18" s="886">
        <f>1/6</f>
        <v/>
      </c>
      <c r="P18" s="886">
        <f>-1/6</f>
        <v/>
      </c>
      <c r="Q18" s="876" t="n">
        <v>0</v>
      </c>
      <c r="R18" s="887">
        <f>1/4</f>
        <v/>
      </c>
      <c r="S18" s="887">
        <f>-1/4</f>
        <v/>
      </c>
      <c r="T18" s="874" t="n"/>
      <c r="U18" s="874" t="n"/>
      <c r="V18" s="874" t="n"/>
      <c r="W18" s="874" t="n"/>
      <c r="X18" s="874" t="n"/>
      <c r="Y18" s="874" t="n"/>
      <c r="Z18" s="874" t="n"/>
      <c r="AA18" s="874" t="n"/>
      <c r="AB18" s="874" t="n"/>
      <c r="AC18" s="874" t="n"/>
      <c r="AD18" s="876" t="n"/>
      <c r="AE18" s="876" t="n"/>
      <c r="AF18" s="876" t="n"/>
      <c r="AG18" s="875" t="n"/>
      <c r="AH18" s="875" t="n"/>
      <c r="AI18" s="875" t="n"/>
      <c r="AJ18" s="875" t="n"/>
      <c r="AK18" s="874" t="n"/>
      <c r="AL18" s="877" t="inlineStr">
        <is>
          <t> </t>
        </is>
      </c>
      <c r="AM18" s="874" t="n"/>
      <c r="AN18" s="876" t="n"/>
      <c r="AO18" s="883" t="n"/>
      <c r="AP18" s="883" t="n"/>
      <c r="AQ18" s="883" t="n"/>
      <c r="AR18" s="883" t="n"/>
      <c r="AS18" s="883" t="n"/>
      <c r="AT18" s="883" t="n"/>
      <c r="AU18" s="883" t="n"/>
      <c r="AV18" s="883" t="n"/>
      <c r="AW18" s="883" t="n"/>
      <c r="AX18" s="883" t="n"/>
      <c r="AY18" s="883" t="n"/>
      <c r="AZ18" s="883" t="n"/>
      <c r="BA18" s="883" t="n"/>
      <c r="BB18" s="883" t="n"/>
      <c r="BC18" s="883" t="n"/>
      <c r="BD18" s="883" t="n"/>
      <c r="BE18" s="883" t="n"/>
      <c r="BF18" s="883" t="n"/>
      <c r="BG18" s="883" t="n"/>
      <c r="BH18" s="883" t="n"/>
      <c r="BI18" s="883" t="n"/>
      <c r="BJ18" s="883" t="n"/>
      <c r="BK18" s="883" t="n"/>
      <c r="BL18" s="883" t="n"/>
      <c r="BM18" s="883" t="n"/>
      <c r="BN18" s="883" t="n"/>
      <c r="BO18" s="883" t="n"/>
      <c r="BP18" s="883" t="n"/>
      <c r="BQ18" s="883" t="n"/>
      <c r="BR18" s="883" t="n"/>
      <c r="BS18" s="883" t="n"/>
      <c r="BT18" s="883" t="n"/>
      <c r="BU18" s="883" t="n"/>
      <c r="BV18" s="883" t="n"/>
      <c r="BW18" s="883" t="n"/>
      <c r="BX18" s="883" t="n"/>
      <c r="BY18" s="883" t="n"/>
      <c r="BZ18" s="883" t="n"/>
      <c r="CA18" s="883" t="n"/>
      <c r="CB18" s="883" t="n"/>
      <c r="CC18" s="883" t="n"/>
      <c r="CD18" s="883" t="n"/>
      <c r="CE18" s="883" t="n"/>
      <c r="CF18" s="883" t="n"/>
      <c r="CG18" s="883" t="n"/>
      <c r="CH18" s="883" t="n"/>
      <c r="CI18" s="883" t="n"/>
      <c r="CJ18" s="883" t="n"/>
      <c r="CK18" s="883" t="n"/>
      <c r="CL18" s="883" t="n"/>
      <c r="CM18" s="883" t="n"/>
      <c r="CN18" s="883" t="n"/>
      <c r="CO18" s="883" t="n"/>
      <c r="CP18" s="883" t="n"/>
      <c r="CQ18" s="883" t="n"/>
      <c r="CR18" s="883" t="n"/>
      <c r="CS18" s="883" t="n"/>
      <c r="CT18" s="883" t="n"/>
      <c r="CU18" s="883" t="n"/>
      <c r="CV18" s="883" t="n"/>
      <c r="CW18" s="883" t="n"/>
      <c r="CX18" s="883" t="n"/>
      <c r="CY18" s="883" t="n"/>
      <c r="CZ18" s="883" t="n"/>
      <c r="DA18" s="883" t="n"/>
      <c r="DB18" s="883" t="n"/>
      <c r="DC18" s="883" t="n"/>
      <c r="DD18" s="883" t="n"/>
      <c r="DE18" s="883" t="n"/>
      <c r="DF18" s="883" t="n"/>
      <c r="DG18" s="883" t="n"/>
      <c r="DH18" s="883" t="n"/>
      <c r="DI18" s="883" t="n"/>
      <c r="DJ18" s="883" t="n"/>
      <c r="DK18" s="883" t="n"/>
      <c r="DL18" s="883" t="n"/>
      <c r="DM18" s="883" t="n"/>
      <c r="DN18" s="883" t="n"/>
      <c r="DO18" s="883" t="n"/>
      <c r="DP18" s="883" t="n"/>
      <c r="DQ18" s="883" t="n"/>
      <c r="DR18" s="883" t="n"/>
      <c r="DS18" s="883" t="n"/>
      <c r="DT18" s="883" t="n"/>
      <c r="DU18" s="883" t="n"/>
      <c r="DV18" s="883" t="n"/>
      <c r="DW18" s="883" t="n"/>
      <c r="DX18" s="883" t="n"/>
      <c r="DY18" s="883" t="n"/>
      <c r="DZ18" s="883" t="n"/>
      <c r="EA18" s="883" t="n"/>
      <c r="EB18" s="883" t="n"/>
      <c r="EC18" s="883" t="n"/>
      <c r="ED18" s="883" t="n"/>
      <c r="EE18" s="883" t="n"/>
      <c r="EF18" s="883" t="n"/>
      <c r="EG18" s="883" t="n"/>
      <c r="EH18" s="883" t="n"/>
      <c r="EI18" s="883" t="n"/>
      <c r="EJ18" s="883" t="n"/>
      <c r="EK18" s="883" t="n"/>
      <c r="EL18" s="883" t="n"/>
      <c r="EM18" s="883" t="n"/>
      <c r="EN18" s="883" t="n"/>
      <c r="EO18" s="883" t="n"/>
      <c r="EP18" s="883" t="n"/>
      <c r="EQ18" s="883" t="n"/>
      <c r="ER18" s="883" t="n"/>
      <c r="ES18" s="883" t="n"/>
      <c r="ET18" s="883" t="n"/>
      <c r="EU18" s="883" t="n"/>
      <c r="EV18" s="883" t="n"/>
      <c r="EW18" s="883" t="n"/>
      <c r="EX18" s="883" t="n"/>
      <c r="EY18" s="883" t="n"/>
      <c r="EZ18" s="883" t="n"/>
      <c r="FA18" s="883" t="n"/>
      <c r="FB18" s="883" t="n"/>
      <c r="FC18" s="883" t="n"/>
      <c r="FD18" s="883" t="n"/>
      <c r="FE18" s="883" t="n"/>
      <c r="FF18" s="883" t="n"/>
      <c r="FG18" s="883" t="n"/>
      <c r="FH18" s="883" t="n"/>
      <c r="FI18" s="883" t="n"/>
      <c r="FJ18" s="883" t="n"/>
      <c r="FK18" s="883" t="n"/>
      <c r="FL18" s="883" t="n"/>
      <c r="FM18" s="883" t="n"/>
      <c r="FN18" s="883" t="n"/>
      <c r="FO18" s="883" t="n"/>
      <c r="FP18" s="883" t="n"/>
      <c r="FQ18" s="883" t="n"/>
      <c r="FR18" s="883" t="n"/>
      <c r="FS18" s="883" t="n"/>
      <c r="FT18" s="883" t="n"/>
      <c r="FU18" s="883" t="n"/>
      <c r="FV18" s="883" t="n"/>
      <c r="FW18" s="883" t="n"/>
      <c r="FX18" s="883" t="n"/>
    </row>
    <row r="19" customFormat="1" s="872">
      <c r="A19" s="57" t="n"/>
      <c r="B19" s="56" t="n"/>
      <c r="C19" s="55">
        <f>E19*D$5</f>
        <v/>
      </c>
      <c r="D19" s="145" t="inlineStr">
        <is>
          <t>Carrol D. Goin</t>
        </is>
      </c>
      <c r="E19" s="55">
        <f>SUM(G19:HQ19)</f>
        <v/>
      </c>
      <c r="F19" s="873" t="n"/>
      <c r="G19" s="874" t="n"/>
      <c r="H19" s="874" t="n"/>
      <c r="I19" s="874" t="n"/>
      <c r="J19" s="874" t="n"/>
      <c r="K19" s="874" t="n"/>
      <c r="L19" s="874" t="n"/>
      <c r="M19" s="874" t="n"/>
      <c r="N19" s="874" t="n"/>
      <c r="O19" s="886">
        <f>1/6</f>
        <v/>
      </c>
      <c r="P19" s="886">
        <f>-1/6</f>
        <v/>
      </c>
      <c r="Q19" s="876" t="n">
        <v>0</v>
      </c>
      <c r="R19" s="887">
        <f>1/4</f>
        <v/>
      </c>
      <c r="S19" s="874" t="n"/>
      <c r="T19" s="874" t="n"/>
      <c r="U19" s="874" t="n"/>
      <c r="V19" s="874" t="n"/>
      <c r="W19" s="874" t="n">
        <v>-0.25</v>
      </c>
      <c r="X19" s="874" t="n"/>
      <c r="Y19" s="874" t="n"/>
      <c r="Z19" s="874" t="n"/>
      <c r="AA19" s="874" t="n"/>
      <c r="AB19" s="874" t="n"/>
      <c r="AC19" s="874" t="n"/>
      <c r="AD19" s="876" t="n"/>
      <c r="AE19" s="876" t="n"/>
      <c r="AF19" s="876" t="n"/>
      <c r="AG19" s="875" t="n"/>
      <c r="AH19" s="875" t="n"/>
      <c r="AI19" s="875" t="n"/>
      <c r="AJ19" s="875" t="n"/>
      <c r="AK19" s="874" t="n"/>
      <c r="AL19" s="876" t="n"/>
      <c r="AM19" s="874" t="n"/>
      <c r="AN19" s="876" t="n"/>
      <c r="AO19" s="883" t="n"/>
      <c r="AP19" s="883" t="n"/>
      <c r="AQ19" s="883" t="n"/>
      <c r="AR19" s="883" t="n"/>
      <c r="AS19" s="883" t="n"/>
      <c r="AT19" s="883" t="n"/>
      <c r="AU19" s="883" t="n"/>
      <c r="AV19" s="883" t="n"/>
      <c r="AW19" s="883" t="n"/>
      <c r="AX19" s="883" t="n"/>
      <c r="AY19" s="883" t="n"/>
      <c r="AZ19" s="883" t="n"/>
      <c r="BA19" s="883" t="n"/>
      <c r="BB19" s="883" t="n"/>
      <c r="BC19" s="883" t="n"/>
      <c r="BD19" s="883" t="n"/>
      <c r="BE19" s="883" t="n"/>
      <c r="BF19" s="883" t="n"/>
      <c r="BG19" s="883" t="n"/>
      <c r="BH19" s="883" t="n"/>
      <c r="BI19" s="883" t="n"/>
      <c r="BJ19" s="883" t="n"/>
      <c r="BK19" s="883" t="n"/>
      <c r="BL19" s="883" t="n"/>
      <c r="BM19" s="883" t="n"/>
      <c r="BN19" s="883" t="n"/>
      <c r="BO19" s="883" t="n"/>
      <c r="BP19" s="883" t="n"/>
      <c r="BQ19" s="883" t="n"/>
      <c r="BR19" s="883" t="n"/>
      <c r="BS19" s="883" t="n"/>
      <c r="BT19" s="883" t="n"/>
      <c r="BU19" s="883" t="n"/>
      <c r="BV19" s="883" t="n"/>
      <c r="BW19" s="883" t="n"/>
      <c r="BX19" s="883" t="n"/>
      <c r="BY19" s="883" t="n"/>
      <c r="BZ19" s="883" t="n"/>
      <c r="CA19" s="883" t="n"/>
      <c r="CB19" s="883" t="n"/>
      <c r="CC19" s="883" t="n"/>
      <c r="CD19" s="883" t="n"/>
      <c r="CE19" s="883" t="n"/>
      <c r="CF19" s="883" t="n"/>
      <c r="CG19" s="883" t="n"/>
      <c r="CH19" s="883" t="n"/>
      <c r="CI19" s="883" t="n"/>
      <c r="CJ19" s="883" t="n"/>
      <c r="CK19" s="883" t="n"/>
      <c r="CL19" s="883" t="n"/>
      <c r="CM19" s="883" t="n"/>
      <c r="CN19" s="883" t="n"/>
      <c r="CO19" s="883" t="n"/>
      <c r="CP19" s="883" t="n"/>
      <c r="CQ19" s="883" t="n"/>
      <c r="CR19" s="883" t="n"/>
      <c r="CS19" s="883" t="n"/>
      <c r="CT19" s="883" t="n"/>
      <c r="CU19" s="883" t="n"/>
      <c r="CV19" s="883" t="n"/>
      <c r="CW19" s="883" t="n"/>
      <c r="CX19" s="883" t="n"/>
      <c r="CY19" s="883" t="n"/>
      <c r="CZ19" s="883" t="n"/>
      <c r="DA19" s="883" t="n"/>
      <c r="DB19" s="883" t="n"/>
      <c r="DC19" s="883" t="n"/>
      <c r="DD19" s="883" t="n"/>
      <c r="DE19" s="883" t="n"/>
      <c r="DF19" s="883" t="n"/>
      <c r="DG19" s="883" t="n"/>
      <c r="DH19" s="883" t="n"/>
      <c r="DI19" s="883" t="n"/>
      <c r="DJ19" s="883" t="n"/>
      <c r="DK19" s="883" t="n"/>
      <c r="DL19" s="883" t="n"/>
      <c r="DM19" s="883" t="n"/>
      <c r="DN19" s="883" t="n"/>
      <c r="DO19" s="883" t="n"/>
      <c r="DP19" s="883" t="n"/>
      <c r="DQ19" s="883" t="n"/>
      <c r="DR19" s="883" t="n"/>
      <c r="DS19" s="883" t="n"/>
      <c r="DT19" s="883" t="n"/>
      <c r="DU19" s="883" t="n"/>
      <c r="DV19" s="883" t="n"/>
      <c r="DW19" s="883" t="n"/>
      <c r="DX19" s="883" t="n"/>
      <c r="DY19" s="883" t="n"/>
      <c r="DZ19" s="883" t="n"/>
      <c r="EA19" s="883" t="n"/>
      <c r="EB19" s="883" t="n"/>
      <c r="EC19" s="883" t="n"/>
      <c r="ED19" s="883" t="n"/>
      <c r="EE19" s="883" t="n"/>
      <c r="EF19" s="883" t="n"/>
      <c r="EG19" s="883" t="n"/>
      <c r="EH19" s="883" t="n"/>
      <c r="EI19" s="883" t="n"/>
      <c r="EJ19" s="883" t="n"/>
      <c r="EK19" s="883" t="n"/>
      <c r="EL19" s="883" t="n"/>
      <c r="EM19" s="883" t="n"/>
      <c r="EN19" s="883" t="n"/>
      <c r="EO19" s="883" t="n"/>
      <c r="EP19" s="883" t="n"/>
      <c r="EQ19" s="883" t="n"/>
      <c r="ER19" s="883" t="n"/>
      <c r="ES19" s="883" t="n"/>
      <c r="ET19" s="883" t="n"/>
      <c r="EU19" s="883" t="n"/>
      <c r="EV19" s="883" t="n"/>
      <c r="EW19" s="883" t="n"/>
      <c r="EX19" s="883" t="n"/>
      <c r="EY19" s="883" t="n"/>
      <c r="EZ19" s="883" t="n"/>
      <c r="FA19" s="883" t="n"/>
      <c r="FB19" s="883" t="n"/>
      <c r="FC19" s="883" t="n"/>
      <c r="FD19" s="883" t="n"/>
      <c r="FE19" s="883" t="n"/>
      <c r="FF19" s="883" t="n"/>
      <c r="FG19" s="883" t="n"/>
      <c r="FH19" s="883" t="n"/>
      <c r="FI19" s="883" t="n"/>
      <c r="FJ19" s="883" t="n"/>
      <c r="FK19" s="883" t="n"/>
      <c r="FL19" s="883" t="n"/>
      <c r="FM19" s="883" t="n"/>
      <c r="FN19" s="883" t="n"/>
      <c r="FO19" s="883" t="n"/>
      <c r="FP19" s="883" t="n"/>
      <c r="FQ19" s="883" t="n"/>
      <c r="FR19" s="883" t="n"/>
      <c r="FS19" s="883" t="n"/>
      <c r="FT19" s="883" t="n"/>
      <c r="FU19" s="883" t="n"/>
      <c r="FV19" s="883" t="n"/>
      <c r="FW19" s="883" t="n"/>
      <c r="FX19" s="883" t="n"/>
    </row>
    <row r="20" customFormat="1" s="872">
      <c r="A20" s="57" t="n"/>
      <c r="B20" s="56" t="n"/>
      <c r="C20" s="100">
        <f>E20*D$5</f>
        <v/>
      </c>
      <c r="D20" s="145" t="inlineStr">
        <is>
          <t>George W. Goin</t>
        </is>
      </c>
      <c r="E20" s="100">
        <f>SUM(G20:HQ20)</f>
        <v/>
      </c>
      <c r="F20" s="873" t="n"/>
      <c r="G20" s="874" t="n"/>
      <c r="H20" s="874" t="n"/>
      <c r="I20" s="874" t="n"/>
      <c r="J20" s="874" t="n"/>
      <c r="K20" s="874" t="n"/>
      <c r="L20" s="874" t="n"/>
      <c r="M20" s="874" t="n"/>
      <c r="N20" s="874" t="n"/>
      <c r="O20" s="886">
        <f>1/6</f>
        <v/>
      </c>
      <c r="P20" s="886">
        <f>-1/6</f>
        <v/>
      </c>
      <c r="Q20" s="876" t="n">
        <v>0</v>
      </c>
      <c r="R20" s="887">
        <f>1/4</f>
        <v/>
      </c>
      <c r="S20" s="874" t="n"/>
      <c r="T20" s="887">
        <f>-1/4</f>
        <v/>
      </c>
      <c r="U20" s="874" t="n"/>
      <c r="V20" s="874" t="inlineStr">
        <is>
          <t> </t>
        </is>
      </c>
      <c r="W20" s="874" t="n"/>
      <c r="X20" s="874" t="n"/>
      <c r="Y20" s="874" t="n"/>
      <c r="Z20" s="874" t="n"/>
      <c r="AA20" s="874" t="n"/>
      <c r="AB20" s="874" t="n"/>
      <c r="AC20" s="874" t="n"/>
      <c r="AD20" s="876" t="n"/>
      <c r="AE20" s="876" t="n"/>
      <c r="AF20" s="876" t="n"/>
      <c r="AG20" s="876" t="n"/>
      <c r="AH20" s="876" t="n"/>
      <c r="AI20" s="876" t="n"/>
      <c r="AJ20" s="876" t="n"/>
      <c r="AK20" s="874" t="n"/>
      <c r="AL20" s="876" t="n"/>
      <c r="AM20" s="874" t="n"/>
      <c r="AN20" s="876" t="n"/>
      <c r="AO20" s="883" t="n"/>
      <c r="AP20" s="883" t="n"/>
      <c r="AQ20" s="883" t="n"/>
      <c r="AR20" s="883" t="n"/>
      <c r="AS20" s="883" t="n"/>
      <c r="AT20" s="883" t="n"/>
      <c r="AU20" s="883" t="n"/>
      <c r="AV20" s="883" t="n"/>
      <c r="AW20" s="883" t="n"/>
      <c r="AX20" s="883" t="n"/>
      <c r="AY20" s="883" t="n"/>
      <c r="AZ20" s="883" t="n"/>
      <c r="BA20" s="883" t="n"/>
      <c r="BB20" s="883" t="n"/>
      <c r="BC20" s="883" t="n"/>
      <c r="BD20" s="883" t="n"/>
      <c r="BE20" s="883" t="n"/>
      <c r="BF20" s="883" t="n"/>
      <c r="BG20" s="883" t="n"/>
      <c r="BH20" s="883" t="n"/>
      <c r="BI20" s="883" t="n"/>
      <c r="BJ20" s="883" t="n"/>
      <c r="BK20" s="883" t="n"/>
      <c r="BL20" s="883" t="n"/>
      <c r="BM20" s="883" t="n"/>
      <c r="BN20" s="883" t="n"/>
      <c r="BO20" s="883" t="n"/>
      <c r="BP20" s="883" t="n"/>
      <c r="BQ20" s="883" t="n"/>
      <c r="BR20" s="883" t="n"/>
      <c r="BS20" s="883" t="n"/>
      <c r="BT20" s="883" t="n"/>
      <c r="BU20" s="883" t="n"/>
      <c r="BV20" s="883" t="n"/>
      <c r="BW20" s="883" t="n"/>
      <c r="BX20" s="883" t="n"/>
      <c r="BY20" s="883" t="n"/>
      <c r="BZ20" s="883" t="n"/>
      <c r="CA20" s="883" t="n"/>
      <c r="CB20" s="883" t="n"/>
      <c r="CC20" s="883" t="n"/>
      <c r="CD20" s="883" t="n"/>
      <c r="CE20" s="883" t="n"/>
      <c r="CF20" s="883" t="n"/>
      <c r="CG20" s="883" t="n"/>
      <c r="CH20" s="883" t="n"/>
      <c r="CI20" s="883" t="n"/>
      <c r="CJ20" s="883" t="n"/>
      <c r="CK20" s="883" t="n"/>
      <c r="CL20" s="883" t="n"/>
      <c r="CM20" s="883" t="n"/>
      <c r="CN20" s="883" t="n"/>
      <c r="CO20" s="883" t="n"/>
      <c r="CP20" s="883" t="n"/>
      <c r="CQ20" s="883" t="n"/>
      <c r="CR20" s="883" t="n"/>
      <c r="CS20" s="883" t="n"/>
      <c r="CT20" s="883" t="n"/>
      <c r="CU20" s="883" t="n"/>
      <c r="CV20" s="883" t="n"/>
      <c r="CW20" s="883" t="n"/>
      <c r="CX20" s="883" t="n"/>
      <c r="CY20" s="883" t="n"/>
      <c r="CZ20" s="883" t="n"/>
      <c r="DA20" s="883" t="n"/>
      <c r="DB20" s="883" t="n"/>
      <c r="DC20" s="883" t="n"/>
      <c r="DD20" s="883" t="n"/>
      <c r="DE20" s="883" t="n"/>
      <c r="DF20" s="883" t="n"/>
      <c r="DG20" s="883" t="n"/>
      <c r="DH20" s="883" t="n"/>
      <c r="DI20" s="883" t="n"/>
      <c r="DJ20" s="883" t="n"/>
      <c r="DK20" s="883" t="n"/>
      <c r="DL20" s="883" t="n"/>
      <c r="DM20" s="883" t="n"/>
      <c r="DN20" s="883" t="n"/>
      <c r="DO20" s="883" t="n"/>
      <c r="DP20" s="883" t="n"/>
      <c r="DQ20" s="883" t="n"/>
      <c r="DR20" s="883" t="n"/>
      <c r="DS20" s="883" t="n"/>
      <c r="DT20" s="883" t="n"/>
      <c r="DU20" s="883" t="n"/>
      <c r="DV20" s="883" t="n"/>
      <c r="DW20" s="883" t="n"/>
      <c r="DX20" s="883" t="n"/>
      <c r="DY20" s="883" t="n"/>
      <c r="DZ20" s="883" t="n"/>
      <c r="EA20" s="883" t="n"/>
      <c r="EB20" s="883" t="n"/>
      <c r="EC20" s="883" t="n"/>
      <c r="ED20" s="883" t="n"/>
      <c r="EE20" s="883" t="n"/>
      <c r="EF20" s="883" t="n"/>
      <c r="EG20" s="883" t="n"/>
      <c r="EH20" s="883" t="n"/>
      <c r="EI20" s="883" t="n"/>
      <c r="EJ20" s="883" t="n"/>
      <c r="EK20" s="883" t="n"/>
      <c r="EL20" s="883" t="n"/>
      <c r="EM20" s="883" t="n"/>
      <c r="EN20" s="883" t="n"/>
      <c r="EO20" s="883" t="n"/>
      <c r="EP20" s="883" t="n"/>
      <c r="EQ20" s="883" t="n"/>
      <c r="ER20" s="883" t="n"/>
      <c r="ES20" s="883" t="n"/>
      <c r="ET20" s="883" t="n"/>
      <c r="EU20" s="883" t="n"/>
      <c r="EV20" s="883" t="n"/>
      <c r="EW20" s="883" t="n"/>
      <c r="EX20" s="883" t="n"/>
      <c r="EY20" s="883" t="n"/>
      <c r="EZ20" s="883" t="n"/>
      <c r="FA20" s="883" t="n"/>
      <c r="FB20" s="883" t="n"/>
      <c r="FC20" s="883" t="n"/>
      <c r="FD20" s="883" t="n"/>
      <c r="FE20" s="883" t="n"/>
      <c r="FF20" s="883" t="n"/>
      <c r="FG20" s="883" t="n"/>
      <c r="FH20" s="883" t="n"/>
      <c r="FI20" s="883" t="n"/>
      <c r="FJ20" s="883" t="n"/>
      <c r="FK20" s="883" t="n"/>
      <c r="FL20" s="883" t="n"/>
      <c r="FM20" s="883" t="n"/>
      <c r="FN20" s="883" t="n"/>
      <c r="FO20" s="883" t="n"/>
      <c r="FP20" s="883" t="n"/>
      <c r="FQ20" s="883" t="n"/>
      <c r="FR20" s="883" t="n"/>
      <c r="FS20" s="883" t="n"/>
      <c r="FT20" s="883" t="n"/>
      <c r="FU20" s="883" t="n"/>
      <c r="FV20" s="883" t="n"/>
      <c r="FW20" s="883" t="n"/>
      <c r="FX20" s="883" t="n"/>
    </row>
    <row r="21" customFormat="1" s="872">
      <c r="A21" s="57" t="n"/>
      <c r="B21" s="56" t="n"/>
      <c r="C21" s="55">
        <f>E21*D$5</f>
        <v/>
      </c>
      <c r="D21" s="145" t="inlineStr">
        <is>
          <t>James W. Goin, Jr.</t>
        </is>
      </c>
      <c r="E21" s="55">
        <f>SUM(G21:HP21)</f>
        <v/>
      </c>
      <c r="F21" s="873" t="n"/>
      <c r="G21" s="874" t="n"/>
      <c r="H21" s="874" t="n"/>
      <c r="I21" s="874" t="n"/>
      <c r="J21" s="874" t="n"/>
      <c r="K21" s="874" t="n"/>
      <c r="L21" s="874" t="n"/>
      <c r="M21" s="874" t="n"/>
      <c r="N21" s="874" t="n"/>
      <c r="O21" s="874" t="n"/>
      <c r="P21" s="874" t="n"/>
      <c r="Q21" s="874" t="n"/>
      <c r="R21" s="874" t="n"/>
      <c r="S21" s="887">
        <f>1/4/2</f>
        <v/>
      </c>
      <c r="T21" s="874" t="n"/>
      <c r="U21" s="874" t="n"/>
      <c r="V21" s="874" t="n">
        <v>-0.125</v>
      </c>
      <c r="W21" s="874" t="n"/>
      <c r="X21" s="874" t="n"/>
      <c r="Y21" s="874" t="n"/>
      <c r="Z21" s="874" t="n"/>
      <c r="AA21" s="874" t="n"/>
      <c r="AB21" s="874" t="n"/>
      <c r="AC21" s="874" t="n"/>
      <c r="AD21" s="876" t="n"/>
      <c r="AE21" s="876" t="n"/>
      <c r="AF21" s="876" t="n"/>
      <c r="AG21" s="876" t="n"/>
      <c r="AH21" s="876" t="n"/>
      <c r="AI21" s="876" t="n"/>
      <c r="AJ21" s="876" t="n"/>
      <c r="AK21" s="874" t="inlineStr">
        <is>
          <t> </t>
        </is>
      </c>
      <c r="AL21" s="876" t="n"/>
      <c r="AM21" s="875" t="n"/>
      <c r="AN21" s="876" t="n"/>
      <c r="AO21" s="883" t="n"/>
      <c r="AP21" s="883" t="n"/>
      <c r="AQ21" s="883" t="n"/>
      <c r="AR21" s="883" t="n"/>
      <c r="AS21" s="883" t="n"/>
      <c r="AT21" s="883" t="n"/>
      <c r="AU21" s="883" t="n"/>
      <c r="AV21" s="883" t="n"/>
      <c r="AW21" s="883" t="n"/>
      <c r="AX21" s="883" t="n"/>
      <c r="AY21" s="883" t="n"/>
      <c r="AZ21" s="883" t="n"/>
      <c r="BA21" s="883" t="n"/>
      <c r="BB21" s="883" t="n"/>
      <c r="BC21" s="883" t="n"/>
      <c r="BD21" s="883" t="n"/>
      <c r="BE21" s="883" t="n"/>
      <c r="BF21" s="883" t="n"/>
      <c r="BG21" s="883" t="n"/>
      <c r="BH21" s="883" t="n"/>
      <c r="BI21" s="883" t="n"/>
      <c r="BJ21" s="883" t="n"/>
      <c r="BK21" s="883" t="n"/>
      <c r="BL21" s="883" t="n"/>
      <c r="BM21" s="883" t="n"/>
      <c r="BN21" s="883" t="n"/>
      <c r="BO21" s="883" t="n"/>
      <c r="BP21" s="883" t="n"/>
      <c r="BQ21" s="883" t="n"/>
      <c r="BR21" s="883" t="n"/>
      <c r="BS21" s="883" t="n"/>
      <c r="BT21" s="883" t="n"/>
      <c r="BU21" s="883" t="n"/>
      <c r="BV21" s="883" t="n"/>
      <c r="BW21" s="883" t="n"/>
      <c r="BX21" s="883" t="n"/>
      <c r="BY21" s="883" t="n"/>
      <c r="BZ21" s="883" t="n"/>
      <c r="CA21" s="883" t="n"/>
      <c r="CB21" s="883" t="n"/>
      <c r="CC21" s="883" t="n"/>
      <c r="CD21" s="883" t="n"/>
      <c r="CE21" s="883" t="n"/>
      <c r="CF21" s="883" t="n"/>
      <c r="CG21" s="883" t="n"/>
      <c r="CH21" s="883" t="n"/>
      <c r="CI21" s="883" t="n"/>
      <c r="CJ21" s="883" t="n"/>
      <c r="CK21" s="883" t="n"/>
      <c r="CL21" s="883" t="n"/>
      <c r="CM21" s="883" t="n"/>
      <c r="CN21" s="883" t="n"/>
      <c r="CO21" s="883" t="n"/>
      <c r="CP21" s="883" t="n"/>
      <c r="CQ21" s="883" t="n"/>
      <c r="CR21" s="883" t="n"/>
      <c r="CS21" s="883" t="n"/>
      <c r="CT21" s="883" t="n"/>
      <c r="CU21" s="883" t="n"/>
      <c r="CV21" s="883" t="n"/>
      <c r="CW21" s="883" t="n"/>
      <c r="CX21" s="883" t="n"/>
      <c r="CY21" s="883" t="n"/>
      <c r="CZ21" s="883" t="n"/>
      <c r="DA21" s="883" t="n"/>
      <c r="DB21" s="883" t="n"/>
      <c r="DC21" s="883" t="n"/>
      <c r="DD21" s="883" t="n"/>
      <c r="DE21" s="883" t="n"/>
      <c r="DF21" s="883" t="n"/>
      <c r="DG21" s="883" t="n"/>
      <c r="DH21" s="883" t="n"/>
      <c r="DI21" s="883" t="n"/>
      <c r="DJ21" s="883" t="n"/>
      <c r="DK21" s="883" t="n"/>
      <c r="DL21" s="883" t="n"/>
      <c r="DM21" s="883" t="n"/>
      <c r="DN21" s="883" t="n"/>
      <c r="DO21" s="883" t="n"/>
      <c r="DP21" s="883" t="n"/>
      <c r="DQ21" s="883" t="n"/>
      <c r="DR21" s="883" t="n"/>
      <c r="DS21" s="883" t="n"/>
      <c r="DT21" s="883" t="n"/>
      <c r="DU21" s="883" t="n"/>
      <c r="DV21" s="883" t="n"/>
      <c r="DW21" s="883" t="n"/>
      <c r="DX21" s="883" t="n"/>
      <c r="DY21" s="883" t="n"/>
      <c r="DZ21" s="883" t="n"/>
      <c r="EA21" s="883" t="n"/>
      <c r="EB21" s="883" t="n"/>
      <c r="EC21" s="883" t="n"/>
      <c r="ED21" s="883" t="n"/>
      <c r="EE21" s="883" t="n"/>
      <c r="EF21" s="883" t="n"/>
      <c r="EG21" s="883" t="n"/>
      <c r="EH21" s="883" t="n"/>
      <c r="EI21" s="883" t="n"/>
      <c r="EJ21" s="883" t="n"/>
      <c r="EK21" s="883" t="n"/>
      <c r="EL21" s="883" t="n"/>
      <c r="EM21" s="883" t="n"/>
      <c r="EN21" s="883" t="n"/>
      <c r="EO21" s="883" t="n"/>
      <c r="EP21" s="883" t="n"/>
      <c r="EQ21" s="883" t="n"/>
      <c r="ER21" s="883" t="n"/>
      <c r="ES21" s="883" t="n"/>
      <c r="ET21" s="883" t="n"/>
      <c r="EU21" s="883" t="n"/>
      <c r="EV21" s="883" t="n"/>
      <c r="EW21" s="883" t="n"/>
      <c r="EX21" s="883" t="n"/>
      <c r="EY21" s="883" t="n"/>
      <c r="EZ21" s="883" t="n"/>
      <c r="FA21" s="883" t="n"/>
      <c r="FB21" s="883" t="n"/>
      <c r="FC21" s="883" t="n"/>
      <c r="FD21" s="883" t="n"/>
      <c r="FE21" s="883" t="n"/>
      <c r="FF21" s="883" t="n"/>
      <c r="FG21" s="883" t="n"/>
      <c r="FH21" s="883" t="n"/>
      <c r="FI21" s="883" t="n"/>
      <c r="FJ21" s="883" t="n"/>
      <c r="FK21" s="883" t="n"/>
      <c r="FL21" s="883" t="n"/>
      <c r="FM21" s="883" t="n"/>
      <c r="FN21" s="883" t="n"/>
      <c r="FO21" s="883" t="n"/>
      <c r="FP21" s="883" t="n"/>
      <c r="FQ21" s="883" t="n"/>
      <c r="FR21" s="883" t="n"/>
      <c r="FS21" s="883" t="n"/>
      <c r="FT21" s="883" t="n"/>
      <c r="FU21" s="883" t="n"/>
      <c r="FV21" s="883" t="n"/>
      <c r="FW21" s="883" t="n"/>
    </row>
    <row r="22" customFormat="1" s="872">
      <c r="A22" s="180" t="inlineStr">
        <is>
          <t>Open</t>
        </is>
      </c>
      <c r="B22" s="58" t="n"/>
      <c r="C22" s="100">
        <f>E22*D$5</f>
        <v/>
      </c>
      <c r="D22" s="24" t="inlineStr">
        <is>
          <t>Gertrude Goin</t>
        </is>
      </c>
      <c r="E22" s="100">
        <f>SUM(G22:HP22)</f>
        <v/>
      </c>
      <c r="F22" s="873" t="n"/>
      <c r="G22" s="874" t="n"/>
      <c r="H22" s="874" t="n"/>
      <c r="I22" s="874" t="n"/>
      <c r="J22" s="874" t="n"/>
      <c r="K22" s="874" t="n"/>
      <c r="L22" s="874" t="n"/>
      <c r="M22" s="874" t="n"/>
      <c r="N22" s="874" t="n"/>
      <c r="O22" s="874" t="n"/>
      <c r="P22" s="874" t="n"/>
      <c r="Q22" s="874" t="n"/>
      <c r="R22" s="874" t="n"/>
      <c r="S22" s="887">
        <f>1/4/2</f>
        <v/>
      </c>
      <c r="T22" s="874" t="n"/>
      <c r="U22" s="874" t="n"/>
      <c r="V22" s="874" t="n"/>
      <c r="W22" s="874" t="n"/>
      <c r="X22" s="874" t="n"/>
      <c r="Y22" s="874" t="n"/>
      <c r="Z22" s="874" t="n"/>
      <c r="AA22" s="874" t="n"/>
      <c r="AB22" s="874" t="n"/>
      <c r="AC22" s="874" t="n"/>
      <c r="AD22" s="876" t="n"/>
      <c r="AE22" s="876" t="n"/>
      <c r="AF22" s="876" t="n"/>
      <c r="AG22" s="876" t="n"/>
      <c r="AH22" s="876" t="n"/>
      <c r="AI22" s="876" t="n"/>
      <c r="AJ22" s="876" t="n"/>
      <c r="AK22" s="874" t="n"/>
      <c r="AL22" s="876" t="n"/>
      <c r="AM22" s="874" t="inlineStr">
        <is>
          <t> </t>
        </is>
      </c>
      <c r="AN22" s="876" t="n"/>
      <c r="AO22" s="883" t="n"/>
      <c r="AP22" s="883" t="n"/>
      <c r="AQ22" s="883" t="n"/>
      <c r="AR22" s="883" t="n"/>
      <c r="AS22" s="883" t="n"/>
      <c r="AT22" s="883" t="n"/>
      <c r="AU22" s="883" t="n"/>
      <c r="AV22" s="883" t="n"/>
      <c r="AW22" s="883" t="n"/>
      <c r="AX22" s="883" t="n"/>
      <c r="AY22" s="883" t="n"/>
      <c r="AZ22" s="883" t="n"/>
      <c r="BA22" s="883" t="n"/>
      <c r="BB22" s="883" t="n"/>
      <c r="BC22" s="883" t="n"/>
      <c r="BD22" s="883" t="n"/>
      <c r="BE22" s="883" t="n"/>
      <c r="BF22" s="883" t="n"/>
      <c r="BG22" s="883" t="n"/>
      <c r="BH22" s="883" t="n"/>
      <c r="BI22" s="883" t="n"/>
      <c r="BJ22" s="883" t="n"/>
      <c r="BK22" s="883" t="n"/>
      <c r="BL22" s="883" t="n"/>
      <c r="BM22" s="883" t="n"/>
      <c r="BN22" s="883" t="n"/>
      <c r="BO22" s="883" t="n"/>
      <c r="BP22" s="883" t="n"/>
      <c r="BQ22" s="883" t="n"/>
      <c r="BR22" s="883" t="n"/>
      <c r="BS22" s="883" t="n"/>
      <c r="BT22" s="883" t="n"/>
      <c r="BU22" s="883" t="n"/>
      <c r="BV22" s="883" t="n"/>
      <c r="BW22" s="883" t="n"/>
      <c r="BX22" s="883" t="n"/>
      <c r="BY22" s="883" t="n"/>
      <c r="BZ22" s="883" t="n"/>
      <c r="CA22" s="883" t="n"/>
      <c r="CB22" s="883" t="n"/>
      <c r="CC22" s="883" t="n"/>
      <c r="CD22" s="883" t="n"/>
      <c r="CE22" s="883" t="n"/>
      <c r="CF22" s="883" t="n"/>
      <c r="CG22" s="883" t="n"/>
      <c r="CH22" s="883" t="n"/>
      <c r="CI22" s="883" t="n"/>
      <c r="CJ22" s="883" t="n"/>
      <c r="CK22" s="883" t="n"/>
      <c r="CL22" s="883" t="n"/>
      <c r="CM22" s="883" t="n"/>
      <c r="CN22" s="883" t="n"/>
      <c r="CO22" s="883" t="n"/>
      <c r="CP22" s="883" t="n"/>
      <c r="CQ22" s="883" t="n"/>
      <c r="CR22" s="883" t="n"/>
      <c r="CS22" s="883" t="n"/>
      <c r="CT22" s="883" t="n"/>
      <c r="CU22" s="883" t="n"/>
      <c r="CV22" s="883" t="n"/>
      <c r="CW22" s="883" t="n"/>
      <c r="CX22" s="883" t="n"/>
      <c r="CY22" s="883" t="n"/>
      <c r="CZ22" s="883" t="n"/>
      <c r="DA22" s="883" t="n"/>
      <c r="DB22" s="883" t="n"/>
      <c r="DC22" s="883" t="n"/>
      <c r="DD22" s="883" t="n"/>
      <c r="DE22" s="883" t="n"/>
      <c r="DF22" s="883" t="n"/>
      <c r="DG22" s="883" t="n"/>
      <c r="DH22" s="883" t="n"/>
      <c r="DI22" s="883" t="n"/>
      <c r="DJ22" s="883" t="n"/>
      <c r="DK22" s="883" t="n"/>
      <c r="DL22" s="883" t="n"/>
      <c r="DM22" s="883" t="n"/>
      <c r="DN22" s="883" t="n"/>
      <c r="DO22" s="883" t="n"/>
      <c r="DP22" s="883" t="n"/>
      <c r="DQ22" s="883" t="n"/>
      <c r="DR22" s="883" t="n"/>
      <c r="DS22" s="883" t="n"/>
      <c r="DT22" s="883" t="n"/>
      <c r="DU22" s="883" t="n"/>
      <c r="DV22" s="883" t="n"/>
      <c r="DW22" s="883" t="n"/>
      <c r="DX22" s="883" t="n"/>
      <c r="DY22" s="883" t="n"/>
      <c r="DZ22" s="883" t="n"/>
      <c r="EA22" s="883" t="n"/>
      <c r="EB22" s="883" t="n"/>
      <c r="EC22" s="883" t="n"/>
      <c r="ED22" s="883" t="n"/>
      <c r="EE22" s="883" t="n"/>
      <c r="EF22" s="883" t="n"/>
      <c r="EG22" s="883" t="n"/>
      <c r="EH22" s="883" t="n"/>
      <c r="EI22" s="883" t="n"/>
      <c r="EJ22" s="883" t="n"/>
      <c r="EK22" s="883" t="n"/>
      <c r="EL22" s="883" t="n"/>
      <c r="EM22" s="883" t="n"/>
      <c r="EN22" s="883" t="n"/>
      <c r="EO22" s="883" t="n"/>
      <c r="EP22" s="883" t="n"/>
      <c r="EQ22" s="883" t="n"/>
      <c r="ER22" s="883" t="n"/>
      <c r="ES22" s="883" t="n"/>
      <c r="ET22" s="883" t="n"/>
      <c r="EU22" s="883" t="n"/>
      <c r="EV22" s="883" t="n"/>
      <c r="EW22" s="883" t="n"/>
      <c r="EX22" s="883" t="n"/>
      <c r="EY22" s="883" t="n"/>
      <c r="EZ22" s="883" t="n"/>
      <c r="FA22" s="883" t="n"/>
      <c r="FB22" s="883" t="n"/>
      <c r="FC22" s="883" t="n"/>
      <c r="FD22" s="883" t="n"/>
      <c r="FE22" s="883" t="n"/>
      <c r="FF22" s="883" t="n"/>
      <c r="FG22" s="883" t="n"/>
      <c r="FH22" s="883" t="n"/>
      <c r="FI22" s="883" t="n"/>
      <c r="FJ22" s="883" t="n"/>
      <c r="FK22" s="883" t="n"/>
      <c r="FL22" s="883" t="n"/>
      <c r="FM22" s="883" t="n"/>
      <c r="FN22" s="883" t="n"/>
      <c r="FO22" s="883" t="n"/>
      <c r="FP22" s="883" t="n"/>
      <c r="FQ22" s="883" t="n"/>
      <c r="FR22" s="883" t="n"/>
      <c r="FS22" s="883" t="n"/>
      <c r="FT22" s="883" t="n"/>
      <c r="FU22" s="883" t="n"/>
      <c r="FV22" s="883" t="n"/>
      <c r="FW22" s="883" t="n"/>
    </row>
    <row r="23" customFormat="1" s="872">
      <c r="A23" s="180" t="n"/>
      <c r="B23" s="58" t="n">
        <v>6</v>
      </c>
      <c r="C23" s="100">
        <f>E23*D$5</f>
        <v/>
      </c>
      <c r="D23" s="24" t="inlineStr">
        <is>
          <t>John G. Goin</t>
        </is>
      </c>
      <c r="E23" s="100">
        <f>SUM(G23:HP23)</f>
        <v/>
      </c>
      <c r="F23" s="873" t="n"/>
      <c r="G23" s="874" t="n"/>
      <c r="H23" s="874" t="n"/>
      <c r="I23" s="874" t="n"/>
      <c r="J23" s="874" t="n"/>
      <c r="K23" s="874" t="n"/>
      <c r="L23" s="874" t="n"/>
      <c r="M23" s="874" t="n"/>
      <c r="N23" s="874" t="n"/>
      <c r="O23" s="874" t="n"/>
      <c r="P23" s="874" t="n"/>
      <c r="Q23" s="874" t="n"/>
      <c r="R23" s="874" t="n"/>
      <c r="S23" s="874" t="n"/>
      <c r="T23" s="887">
        <f>1/4/2</f>
        <v/>
      </c>
      <c r="U23" s="887" t="inlineStr">
        <is>
          <t> </t>
        </is>
      </c>
      <c r="V23" s="874" t="n"/>
      <c r="W23" s="874" t="n"/>
      <c r="X23" s="874" t="n"/>
      <c r="Y23" s="874" t="n"/>
      <c r="Z23" s="874" t="n"/>
      <c r="AA23" s="874" t="n"/>
      <c r="AB23" s="874" t="n"/>
      <c r="AC23" s="874" t="n"/>
      <c r="AD23" s="876" t="n"/>
      <c r="AE23" s="876" t="n"/>
      <c r="AF23" s="876" t="n"/>
      <c r="AG23" s="876" t="n"/>
      <c r="AH23" s="876" t="n"/>
      <c r="AI23" s="876" t="n"/>
      <c r="AJ23" s="876" t="n"/>
      <c r="AK23" s="874" t="n"/>
      <c r="AL23" s="876" t="n"/>
      <c r="AM23" s="875" t="n"/>
      <c r="AN23" s="876" t="n"/>
      <c r="AO23" s="883" t="n"/>
      <c r="AP23" s="883" t="n"/>
      <c r="AQ23" s="883" t="n"/>
      <c r="AR23" s="883" t="n"/>
      <c r="AS23" s="883" t="n"/>
      <c r="AT23" s="883" t="n"/>
      <c r="AU23" s="883" t="n"/>
      <c r="AV23" s="883" t="n"/>
      <c r="AW23" s="883" t="n"/>
      <c r="AX23" s="883" t="n"/>
      <c r="AY23" s="883" t="n"/>
      <c r="AZ23" s="883" t="n"/>
      <c r="BA23" s="883" t="n"/>
      <c r="BB23" s="883" t="n"/>
      <c r="BC23" s="883" t="n"/>
      <c r="BD23" s="883" t="n"/>
      <c r="BE23" s="883" t="n"/>
      <c r="BF23" s="883" t="n"/>
      <c r="BG23" s="883" t="n"/>
      <c r="BH23" s="883" t="n"/>
      <c r="BI23" s="883" t="n"/>
      <c r="BJ23" s="883" t="n"/>
      <c r="BK23" s="883" t="n"/>
      <c r="BL23" s="883" t="n"/>
      <c r="BM23" s="883" t="n"/>
      <c r="BN23" s="883" t="n"/>
      <c r="BO23" s="883" t="n"/>
      <c r="BP23" s="883" t="n"/>
      <c r="BQ23" s="883" t="n"/>
      <c r="BR23" s="883" t="n"/>
      <c r="BS23" s="883" t="n"/>
      <c r="BT23" s="883" t="n"/>
      <c r="BU23" s="883" t="n"/>
      <c r="BV23" s="883" t="n"/>
      <c r="BW23" s="883" t="n"/>
      <c r="BX23" s="883" t="n"/>
      <c r="BY23" s="883" t="n"/>
      <c r="BZ23" s="883" t="n"/>
      <c r="CA23" s="883" t="n"/>
      <c r="CB23" s="883" t="n"/>
      <c r="CC23" s="883" t="n"/>
      <c r="CD23" s="883" t="n"/>
      <c r="CE23" s="883" t="n"/>
      <c r="CF23" s="883" t="n"/>
      <c r="CG23" s="883" t="n"/>
      <c r="CH23" s="883" t="n"/>
      <c r="CI23" s="883" t="n"/>
      <c r="CJ23" s="883" t="n"/>
      <c r="CK23" s="883" t="n"/>
      <c r="CL23" s="883" t="n"/>
      <c r="CM23" s="883" t="n"/>
      <c r="CN23" s="883" t="n"/>
      <c r="CO23" s="883" t="n"/>
      <c r="CP23" s="883" t="n"/>
      <c r="CQ23" s="883" t="n"/>
      <c r="CR23" s="883" t="n"/>
      <c r="CS23" s="883" t="n"/>
      <c r="CT23" s="883" t="n"/>
      <c r="CU23" s="883" t="n"/>
      <c r="CV23" s="883" t="n"/>
      <c r="CW23" s="883" t="n"/>
      <c r="CX23" s="883" t="n"/>
      <c r="CY23" s="883" t="n"/>
      <c r="CZ23" s="883" t="n"/>
      <c r="DA23" s="883" t="n"/>
      <c r="DB23" s="883" t="n"/>
      <c r="DC23" s="883" t="n"/>
      <c r="DD23" s="883" t="n"/>
      <c r="DE23" s="883" t="n"/>
      <c r="DF23" s="883" t="n"/>
      <c r="DG23" s="883" t="n"/>
      <c r="DH23" s="883" t="n"/>
      <c r="DI23" s="883" t="n"/>
      <c r="DJ23" s="883" t="n"/>
      <c r="DK23" s="883" t="n"/>
      <c r="DL23" s="883" t="n"/>
      <c r="DM23" s="883" t="n"/>
      <c r="DN23" s="883" t="n"/>
      <c r="DO23" s="883" t="n"/>
      <c r="DP23" s="883" t="n"/>
      <c r="DQ23" s="883" t="n"/>
      <c r="DR23" s="883" t="n"/>
      <c r="DS23" s="883" t="n"/>
      <c r="DT23" s="883" t="n"/>
      <c r="DU23" s="883" t="n"/>
      <c r="DV23" s="883" t="n"/>
      <c r="DW23" s="883" t="n"/>
      <c r="DX23" s="883" t="n"/>
      <c r="DY23" s="883" t="n"/>
      <c r="DZ23" s="883" t="n"/>
      <c r="EA23" s="883" t="n"/>
      <c r="EB23" s="883" t="n"/>
      <c r="EC23" s="883" t="n"/>
      <c r="ED23" s="883" t="n"/>
      <c r="EE23" s="883" t="n"/>
      <c r="EF23" s="883" t="n"/>
      <c r="EG23" s="883" t="n"/>
      <c r="EH23" s="883" t="n"/>
      <c r="EI23" s="883" t="n"/>
      <c r="EJ23" s="883" t="n"/>
      <c r="EK23" s="883" t="n"/>
      <c r="EL23" s="883" t="n"/>
      <c r="EM23" s="883" t="n"/>
      <c r="EN23" s="883" t="n"/>
      <c r="EO23" s="883" t="n"/>
      <c r="EP23" s="883" t="n"/>
      <c r="EQ23" s="883" t="n"/>
      <c r="ER23" s="883" t="n"/>
      <c r="ES23" s="883" t="n"/>
      <c r="ET23" s="883" t="n"/>
      <c r="EU23" s="883" t="n"/>
      <c r="EV23" s="883" t="n"/>
      <c r="EW23" s="883" t="n"/>
      <c r="EX23" s="883" t="n"/>
      <c r="EY23" s="883" t="n"/>
      <c r="EZ23" s="883" t="n"/>
      <c r="FA23" s="883" t="n"/>
      <c r="FB23" s="883" t="n"/>
      <c r="FC23" s="883" t="n"/>
      <c r="FD23" s="883" t="n"/>
      <c r="FE23" s="883" t="n"/>
      <c r="FF23" s="883" t="n"/>
      <c r="FG23" s="883" t="n"/>
      <c r="FH23" s="883" t="n"/>
      <c r="FI23" s="883" t="n"/>
      <c r="FJ23" s="883" t="n"/>
      <c r="FK23" s="883" t="n"/>
      <c r="FL23" s="883" t="n"/>
      <c r="FM23" s="883" t="n"/>
      <c r="FN23" s="883" t="n"/>
      <c r="FO23" s="883" t="n"/>
      <c r="FP23" s="883" t="n"/>
      <c r="FQ23" s="883" t="n"/>
      <c r="FR23" s="883" t="n"/>
      <c r="FS23" s="883" t="n"/>
      <c r="FT23" s="883" t="n"/>
      <c r="FU23" s="883" t="n"/>
      <c r="FV23" s="883" t="n"/>
      <c r="FW23" s="883" t="n"/>
    </row>
    <row r="24" customFormat="1" s="872">
      <c r="A24" s="180" t="n"/>
      <c r="B24" s="58" t="n"/>
      <c r="C24" s="100">
        <f>E24*D$5</f>
        <v/>
      </c>
      <c r="D24" s="145" t="inlineStr">
        <is>
          <t>Georgia Sue Jones</t>
        </is>
      </c>
      <c r="E24" s="100">
        <f>SUM(G24:HP24)</f>
        <v/>
      </c>
      <c r="F24" s="873" t="n"/>
      <c r="G24" s="874" t="n"/>
      <c r="H24" s="874" t="n"/>
      <c r="I24" s="874" t="n"/>
      <c r="J24" s="874" t="n"/>
      <c r="K24" s="874" t="n"/>
      <c r="L24" s="874" t="n"/>
      <c r="M24" s="874" t="n"/>
      <c r="N24" s="874" t="n"/>
      <c r="O24" s="874" t="n"/>
      <c r="P24" s="874" t="n"/>
      <c r="Q24" s="874" t="n"/>
      <c r="R24" s="874" t="n"/>
      <c r="S24" s="874" t="n"/>
      <c r="T24" s="887">
        <f>1/4/2</f>
        <v/>
      </c>
      <c r="U24" s="887" t="inlineStr">
        <is>
          <t> </t>
        </is>
      </c>
      <c r="V24" s="874" t="n"/>
      <c r="W24" s="874" t="n"/>
      <c r="X24" s="874" t="n"/>
      <c r="Y24" s="874" t="n"/>
      <c r="Z24" s="874" t="n"/>
      <c r="AA24" s="874" t="n"/>
      <c r="AB24" s="874" t="n"/>
      <c r="AC24" s="874" t="n"/>
      <c r="AD24" s="876" t="n"/>
      <c r="AE24" s="876" t="n"/>
      <c r="AF24" s="876" t="n"/>
      <c r="AG24" s="876" t="n"/>
      <c r="AH24" s="876" t="n"/>
      <c r="AI24" s="876" t="n"/>
      <c r="AJ24" s="876" t="n"/>
      <c r="AK24" s="874" t="n">
        <v>-0.125</v>
      </c>
      <c r="AL24" s="876" t="n"/>
      <c r="AM24" s="875" t="n"/>
      <c r="AN24" s="876" t="n"/>
      <c r="AO24" s="883" t="n"/>
      <c r="AP24" s="883" t="n"/>
      <c r="AQ24" s="883" t="n"/>
      <c r="AR24" s="883" t="n"/>
      <c r="AS24" s="883" t="n"/>
      <c r="AT24" s="883" t="n"/>
      <c r="AU24" s="883" t="n"/>
      <c r="AV24" s="883" t="n"/>
      <c r="AW24" s="883" t="n"/>
      <c r="AX24" s="883" t="n"/>
      <c r="AY24" s="883" t="n"/>
      <c r="AZ24" s="883" t="n"/>
      <c r="BA24" s="883" t="n"/>
      <c r="BB24" s="883" t="n"/>
      <c r="BC24" s="883" t="n"/>
      <c r="BD24" s="883" t="n"/>
      <c r="BE24" s="883" t="n"/>
      <c r="BF24" s="883" t="n"/>
      <c r="BG24" s="883" t="n"/>
      <c r="BH24" s="883" t="n"/>
      <c r="BI24" s="883" t="n"/>
      <c r="BJ24" s="883" t="n"/>
      <c r="BK24" s="883" t="n"/>
      <c r="BL24" s="883" t="n"/>
      <c r="BM24" s="883" t="n"/>
      <c r="BN24" s="883" t="n"/>
      <c r="BO24" s="883" t="n"/>
      <c r="BP24" s="883" t="n"/>
      <c r="BQ24" s="883" t="n"/>
      <c r="BR24" s="883" t="n"/>
      <c r="BS24" s="883" t="n"/>
      <c r="BT24" s="883" t="n"/>
      <c r="BU24" s="883" t="n"/>
      <c r="BV24" s="883" t="n"/>
      <c r="BW24" s="883" t="n"/>
      <c r="BX24" s="883" t="n"/>
      <c r="BY24" s="883" t="n"/>
      <c r="BZ24" s="883" t="n"/>
      <c r="CA24" s="883" t="n"/>
      <c r="CB24" s="883" t="n"/>
      <c r="CC24" s="883" t="n"/>
      <c r="CD24" s="883" t="n"/>
      <c r="CE24" s="883" t="n"/>
      <c r="CF24" s="883" t="n"/>
      <c r="CG24" s="883" t="n"/>
      <c r="CH24" s="883" t="n"/>
      <c r="CI24" s="883" t="n"/>
      <c r="CJ24" s="883" t="n"/>
      <c r="CK24" s="883" t="n"/>
      <c r="CL24" s="883" t="n"/>
      <c r="CM24" s="883" t="n"/>
      <c r="CN24" s="883" t="n"/>
      <c r="CO24" s="883" t="n"/>
      <c r="CP24" s="883" t="n"/>
      <c r="CQ24" s="883" t="n"/>
      <c r="CR24" s="883" t="n"/>
      <c r="CS24" s="883" t="n"/>
      <c r="CT24" s="883" t="n"/>
      <c r="CU24" s="883" t="n"/>
      <c r="CV24" s="883" t="n"/>
      <c r="CW24" s="883" t="n"/>
      <c r="CX24" s="883" t="n"/>
      <c r="CY24" s="883" t="n"/>
      <c r="CZ24" s="883" t="n"/>
      <c r="DA24" s="883" t="n"/>
      <c r="DB24" s="883" t="n"/>
      <c r="DC24" s="883" t="n"/>
      <c r="DD24" s="883" t="n"/>
      <c r="DE24" s="883" t="n"/>
      <c r="DF24" s="883" t="n"/>
      <c r="DG24" s="883" t="n"/>
      <c r="DH24" s="883" t="n"/>
      <c r="DI24" s="883" t="n"/>
      <c r="DJ24" s="883" t="n"/>
      <c r="DK24" s="883" t="n"/>
      <c r="DL24" s="883" t="n"/>
      <c r="DM24" s="883" t="n"/>
      <c r="DN24" s="883" t="n"/>
      <c r="DO24" s="883" t="n"/>
      <c r="DP24" s="883" t="n"/>
      <c r="DQ24" s="883" t="n"/>
      <c r="DR24" s="883" t="n"/>
      <c r="DS24" s="883" t="n"/>
      <c r="DT24" s="883" t="n"/>
      <c r="DU24" s="883" t="n"/>
      <c r="DV24" s="883" t="n"/>
      <c r="DW24" s="883" t="n"/>
      <c r="DX24" s="883" t="n"/>
      <c r="DY24" s="883" t="n"/>
      <c r="DZ24" s="883" t="n"/>
      <c r="EA24" s="883" t="n"/>
      <c r="EB24" s="883" t="n"/>
      <c r="EC24" s="883" t="n"/>
      <c r="ED24" s="883" t="n"/>
      <c r="EE24" s="883" t="n"/>
      <c r="EF24" s="883" t="n"/>
      <c r="EG24" s="883" t="n"/>
      <c r="EH24" s="883" t="n"/>
      <c r="EI24" s="883" t="n"/>
      <c r="EJ24" s="883" t="n"/>
      <c r="EK24" s="883" t="n"/>
      <c r="EL24" s="883" t="n"/>
      <c r="EM24" s="883" t="n"/>
      <c r="EN24" s="883" t="n"/>
      <c r="EO24" s="883" t="n"/>
      <c r="EP24" s="883" t="n"/>
      <c r="EQ24" s="883" t="n"/>
      <c r="ER24" s="883" t="n"/>
      <c r="ES24" s="883" t="n"/>
      <c r="ET24" s="883" t="n"/>
      <c r="EU24" s="883" t="n"/>
      <c r="EV24" s="883" t="n"/>
      <c r="EW24" s="883" t="n"/>
      <c r="EX24" s="883" t="n"/>
      <c r="EY24" s="883" t="n"/>
      <c r="EZ24" s="883" t="n"/>
      <c r="FA24" s="883" t="n"/>
      <c r="FB24" s="883" t="n"/>
      <c r="FC24" s="883" t="n"/>
      <c r="FD24" s="883" t="n"/>
      <c r="FE24" s="883" t="n"/>
      <c r="FF24" s="883" t="n"/>
      <c r="FG24" s="883" t="n"/>
      <c r="FH24" s="883" t="n"/>
      <c r="FI24" s="883" t="n"/>
      <c r="FJ24" s="883" t="n"/>
      <c r="FK24" s="883" t="n"/>
      <c r="FL24" s="883" t="n"/>
      <c r="FM24" s="883" t="n"/>
      <c r="FN24" s="883" t="n"/>
      <c r="FO24" s="883" t="n"/>
      <c r="FP24" s="883" t="n"/>
      <c r="FQ24" s="883" t="n"/>
      <c r="FR24" s="883" t="n"/>
      <c r="FS24" s="883" t="n"/>
      <c r="FT24" s="883" t="n"/>
      <c r="FU24" s="883" t="n"/>
      <c r="FV24" s="883" t="n"/>
      <c r="FW24" s="883" t="n"/>
    </row>
    <row r="25" customFormat="1" s="872">
      <c r="A25" s="180" t="n"/>
      <c r="B25" s="58" t="n"/>
      <c r="C25" s="100">
        <f>E25*D$5</f>
        <v/>
      </c>
      <c r="D25" s="146" t="inlineStr">
        <is>
          <t>Wendel Lee Winkleblack</t>
        </is>
      </c>
      <c r="E25" s="100">
        <f>SUM(G25:HP25)</f>
        <v/>
      </c>
      <c r="F25" s="873" t="n"/>
      <c r="G25" s="874" t="n"/>
      <c r="H25" s="874" t="n"/>
      <c r="I25" s="874" t="n"/>
      <c r="J25" s="874" t="n"/>
      <c r="K25" s="874" t="n"/>
      <c r="L25" s="874" t="n"/>
      <c r="M25" s="874" t="n"/>
      <c r="N25" s="874" t="n"/>
      <c r="O25" s="874" t="n"/>
      <c r="P25" s="874" t="n"/>
      <c r="Q25" s="874" t="n"/>
      <c r="R25" s="874" t="n"/>
      <c r="S25" s="874" t="n"/>
      <c r="T25" s="874" t="n"/>
      <c r="U25" s="887">
        <f>0.25/2</f>
        <v/>
      </c>
      <c r="V25" s="874" t="n"/>
      <c r="W25" s="874" t="n"/>
      <c r="X25" s="874" t="n"/>
      <c r="Y25" s="874" t="n"/>
      <c r="Z25" s="874" t="n"/>
      <c r="AA25" s="874" t="n"/>
      <c r="AB25" s="874" t="n"/>
      <c r="AC25" s="874" t="n"/>
      <c r="AD25" s="876" t="n"/>
      <c r="AE25" s="876" t="n"/>
      <c r="AF25" s="876" t="n"/>
      <c r="AG25" s="876" t="n"/>
      <c r="AH25" s="876" t="n"/>
      <c r="AI25" s="26" t="n"/>
      <c r="AJ25" s="876" t="n"/>
      <c r="AK25" s="874" t="n"/>
      <c r="AL25" s="876" t="n"/>
      <c r="AM25" s="874" t="n">
        <v>-0.125</v>
      </c>
      <c r="AN25" s="876" t="n"/>
      <c r="AO25" s="883" t="n"/>
      <c r="AP25" s="883" t="n"/>
      <c r="AQ25" s="883" t="n"/>
      <c r="AR25" s="883" t="n"/>
      <c r="AS25" s="883" t="n"/>
      <c r="AT25" s="883" t="n"/>
      <c r="AU25" s="883" t="n"/>
      <c r="AV25" s="883" t="n"/>
      <c r="AW25" s="883" t="n"/>
      <c r="AX25" s="883" t="n"/>
      <c r="AY25" s="883" t="n"/>
      <c r="AZ25" s="883" t="n"/>
      <c r="BA25" s="883" t="n"/>
      <c r="BB25" s="883" t="n"/>
      <c r="BC25" s="883" t="n"/>
      <c r="BD25" s="883" t="n"/>
      <c r="BE25" s="883" t="n"/>
      <c r="BF25" s="883" t="n"/>
      <c r="BG25" s="883" t="n"/>
      <c r="BH25" s="883" t="n"/>
      <c r="BI25" s="883" t="n"/>
      <c r="BJ25" s="883" t="n"/>
      <c r="BK25" s="883" t="n"/>
      <c r="BL25" s="883" t="n"/>
      <c r="BM25" s="883" t="n"/>
      <c r="BN25" s="883" t="n"/>
      <c r="BO25" s="883" t="n"/>
      <c r="BP25" s="883" t="n"/>
      <c r="BQ25" s="883" t="n"/>
      <c r="BR25" s="883" t="n"/>
      <c r="BS25" s="883" t="n"/>
      <c r="BT25" s="883" t="n"/>
      <c r="BU25" s="883" t="n"/>
      <c r="BV25" s="883" t="n"/>
      <c r="BW25" s="883" t="n"/>
      <c r="BX25" s="883" t="n"/>
      <c r="BY25" s="883" t="n"/>
      <c r="BZ25" s="883" t="n"/>
      <c r="CA25" s="883" t="n"/>
      <c r="CB25" s="883" t="n"/>
      <c r="CC25" s="883" t="n"/>
      <c r="CD25" s="883" t="n"/>
      <c r="CE25" s="883" t="n"/>
      <c r="CF25" s="883" t="n"/>
      <c r="CG25" s="883" t="n"/>
      <c r="CH25" s="883" t="n"/>
      <c r="CI25" s="883" t="n"/>
      <c r="CJ25" s="883" t="n"/>
      <c r="CK25" s="883" t="n"/>
      <c r="CL25" s="883" t="n"/>
      <c r="CM25" s="883" t="n"/>
      <c r="CN25" s="883" t="n"/>
      <c r="CO25" s="883" t="n"/>
      <c r="CP25" s="883" t="n"/>
      <c r="CQ25" s="883" t="n"/>
      <c r="CR25" s="883" t="n"/>
      <c r="CS25" s="883" t="n"/>
      <c r="CT25" s="883" t="n"/>
      <c r="CU25" s="883" t="n"/>
      <c r="CV25" s="883" t="n"/>
      <c r="CW25" s="883" t="n"/>
      <c r="CX25" s="883" t="n"/>
      <c r="CY25" s="883" t="n"/>
      <c r="CZ25" s="883" t="n"/>
      <c r="DA25" s="883" t="n"/>
      <c r="DB25" s="883" t="n"/>
      <c r="DC25" s="883" t="n"/>
      <c r="DD25" s="883" t="n"/>
      <c r="DE25" s="883" t="n"/>
      <c r="DF25" s="883" t="n"/>
      <c r="DG25" s="883" t="n"/>
      <c r="DH25" s="883" t="n"/>
      <c r="DI25" s="883" t="n"/>
      <c r="DJ25" s="883" t="n"/>
      <c r="DK25" s="883" t="n"/>
      <c r="DL25" s="883" t="n"/>
      <c r="DM25" s="883" t="n"/>
      <c r="DN25" s="883" t="n"/>
      <c r="DO25" s="883" t="n"/>
      <c r="DP25" s="883" t="n"/>
      <c r="DQ25" s="883" t="n"/>
      <c r="DR25" s="883" t="n"/>
      <c r="DS25" s="883" t="n"/>
      <c r="DT25" s="883" t="n"/>
      <c r="DU25" s="883" t="n"/>
      <c r="DV25" s="883" t="n"/>
      <c r="DW25" s="883" t="n"/>
      <c r="DX25" s="883" t="n"/>
      <c r="DY25" s="883" t="n"/>
      <c r="DZ25" s="883" t="n"/>
      <c r="EA25" s="883" t="n"/>
      <c r="EB25" s="883" t="n"/>
      <c r="EC25" s="883" t="n"/>
      <c r="ED25" s="883" t="n"/>
      <c r="EE25" s="883" t="n"/>
      <c r="EF25" s="883" t="n"/>
      <c r="EG25" s="883" t="n"/>
      <c r="EH25" s="883" t="n"/>
      <c r="EI25" s="883" t="n"/>
      <c r="EJ25" s="883" t="n"/>
      <c r="EK25" s="883" t="n"/>
      <c r="EL25" s="883" t="n"/>
      <c r="EM25" s="883" t="n"/>
      <c r="EN25" s="883" t="n"/>
      <c r="EO25" s="883" t="n"/>
      <c r="EP25" s="883" t="n"/>
      <c r="EQ25" s="883" t="n"/>
      <c r="ER25" s="883" t="n"/>
      <c r="ES25" s="883" t="n"/>
      <c r="ET25" s="883" t="n"/>
      <c r="EU25" s="883" t="n"/>
      <c r="EV25" s="883" t="n"/>
      <c r="EW25" s="883" t="n"/>
      <c r="EX25" s="883" t="n"/>
      <c r="EY25" s="883" t="n"/>
      <c r="EZ25" s="883" t="n"/>
      <c r="FA25" s="883" t="n"/>
      <c r="FB25" s="883" t="n"/>
      <c r="FC25" s="883" t="n"/>
      <c r="FD25" s="883" t="n"/>
      <c r="FE25" s="883" t="n"/>
      <c r="FF25" s="883" t="n"/>
      <c r="FG25" s="883" t="n"/>
      <c r="FH25" s="883" t="n"/>
      <c r="FI25" s="883" t="n"/>
      <c r="FJ25" s="883" t="n"/>
      <c r="FK25" s="883" t="n"/>
      <c r="FL25" s="883" t="n"/>
      <c r="FM25" s="883" t="n"/>
      <c r="FN25" s="883" t="n"/>
      <c r="FO25" s="883" t="n"/>
      <c r="FP25" s="883" t="n"/>
      <c r="FQ25" s="883" t="n"/>
      <c r="FR25" s="883" t="n"/>
      <c r="FS25" s="883" t="n"/>
      <c r="FT25" s="883" t="n"/>
      <c r="FU25" s="883" t="n"/>
      <c r="FV25" s="883" t="n"/>
      <c r="FW25" s="883" t="n"/>
    </row>
    <row r="26" customFormat="1" s="872">
      <c r="A26" s="180" t="n"/>
      <c r="B26" s="58" t="n"/>
      <c r="C26" s="100">
        <f>E26*D$5</f>
        <v/>
      </c>
      <c r="D26" s="146" t="inlineStr">
        <is>
          <t>James Randal Winkleblack</t>
        </is>
      </c>
      <c r="E26" s="100">
        <f>SUM(G26:HP26)</f>
        <v/>
      </c>
      <c r="F26" s="873" t="n"/>
      <c r="G26" s="874" t="n"/>
      <c r="H26" s="874" t="n"/>
      <c r="I26" s="874" t="n"/>
      <c r="J26" s="874" t="n"/>
      <c r="K26" s="874" t="n"/>
      <c r="L26" s="874" t="n"/>
      <c r="M26" s="874" t="n"/>
      <c r="N26" s="874" t="n"/>
      <c r="O26" s="874" t="n"/>
      <c r="P26" s="874" t="n"/>
      <c r="Q26" s="874" t="n"/>
      <c r="R26" s="874" t="n"/>
      <c r="S26" s="874" t="n"/>
      <c r="T26" s="874" t="n"/>
      <c r="U26" s="887">
        <f>0.25/2</f>
        <v/>
      </c>
      <c r="V26" s="874" t="n"/>
      <c r="W26" s="874" t="n"/>
      <c r="X26" s="874" t="n"/>
      <c r="Y26" s="874" t="n"/>
      <c r="Z26" s="874" t="n"/>
      <c r="AA26" s="874" t="n"/>
      <c r="AB26" s="874" t="n"/>
      <c r="AC26" s="874" t="n"/>
      <c r="AD26" s="876" t="n"/>
      <c r="AE26" s="876" t="n">
        <v>-0.125</v>
      </c>
      <c r="AF26" s="876" t="n"/>
      <c r="AG26" s="876" t="n"/>
      <c r="AH26" s="876" t="n"/>
      <c r="AI26" s="25" t="n"/>
      <c r="AJ26" s="876" t="n"/>
      <c r="AK26" s="874" t="n"/>
      <c r="AL26" s="876" t="n"/>
      <c r="AM26" s="874" t="n"/>
      <c r="AN26" s="876" t="n"/>
      <c r="AO26" s="883" t="n"/>
      <c r="AP26" s="883" t="n"/>
      <c r="AQ26" s="883" t="n"/>
      <c r="AR26" s="883" t="n"/>
      <c r="AS26" s="883" t="n"/>
      <c r="AT26" s="883" t="n"/>
      <c r="AU26" s="883" t="n"/>
      <c r="AV26" s="883" t="n"/>
      <c r="AW26" s="883" t="n"/>
      <c r="AX26" s="883" t="n"/>
      <c r="AY26" s="883" t="n"/>
      <c r="AZ26" s="883" t="n"/>
      <c r="BA26" s="883" t="n"/>
      <c r="BB26" s="883" t="n"/>
      <c r="BC26" s="883" t="n"/>
      <c r="BD26" s="883" t="n"/>
      <c r="BE26" s="883" t="n"/>
      <c r="BF26" s="883" t="n"/>
      <c r="BG26" s="883" t="n"/>
      <c r="BH26" s="883" t="n"/>
      <c r="BI26" s="883" t="n"/>
      <c r="BJ26" s="883" t="n"/>
      <c r="BK26" s="883" t="n"/>
      <c r="BL26" s="883" t="n"/>
      <c r="BM26" s="883" t="n"/>
      <c r="BN26" s="883" t="n"/>
      <c r="BO26" s="883" t="n"/>
      <c r="BP26" s="883" t="n"/>
      <c r="BQ26" s="883" t="n"/>
      <c r="BR26" s="883" t="n"/>
      <c r="BS26" s="883" t="n"/>
      <c r="BT26" s="883" t="n"/>
      <c r="BU26" s="883" t="n"/>
      <c r="BV26" s="883" t="n"/>
      <c r="BW26" s="883" t="n"/>
      <c r="BX26" s="883" t="n"/>
      <c r="BY26" s="883" t="n"/>
      <c r="BZ26" s="883" t="n"/>
      <c r="CA26" s="883" t="n"/>
      <c r="CB26" s="883" t="n"/>
      <c r="CC26" s="883" t="n"/>
      <c r="CD26" s="883" t="n"/>
      <c r="CE26" s="883" t="n"/>
      <c r="CF26" s="883" t="n"/>
      <c r="CG26" s="883" t="n"/>
      <c r="CH26" s="883" t="n"/>
      <c r="CI26" s="883" t="n"/>
      <c r="CJ26" s="883" t="n"/>
      <c r="CK26" s="883" t="n"/>
      <c r="CL26" s="883" t="n"/>
      <c r="CM26" s="883" t="n"/>
      <c r="CN26" s="883" t="n"/>
      <c r="CO26" s="883" t="n"/>
      <c r="CP26" s="883" t="n"/>
      <c r="CQ26" s="883" t="n"/>
      <c r="CR26" s="883" t="n"/>
      <c r="CS26" s="883" t="n"/>
      <c r="CT26" s="883" t="n"/>
      <c r="CU26" s="883" t="n"/>
      <c r="CV26" s="883" t="n"/>
      <c r="CW26" s="883" t="n"/>
      <c r="CX26" s="883" t="n"/>
      <c r="CY26" s="883" t="n"/>
      <c r="CZ26" s="883" t="n"/>
      <c r="DA26" s="883" t="n"/>
      <c r="DB26" s="883" t="n"/>
      <c r="DC26" s="883" t="n"/>
      <c r="DD26" s="883" t="n"/>
      <c r="DE26" s="883" t="n"/>
      <c r="DF26" s="883" t="n"/>
      <c r="DG26" s="883" t="n"/>
      <c r="DH26" s="883" t="n"/>
      <c r="DI26" s="883" t="n"/>
      <c r="DJ26" s="883" t="n"/>
      <c r="DK26" s="883" t="n"/>
      <c r="DL26" s="883" t="n"/>
      <c r="DM26" s="883" t="n"/>
      <c r="DN26" s="883" t="n"/>
      <c r="DO26" s="883" t="n"/>
      <c r="DP26" s="883" t="n"/>
      <c r="DQ26" s="883" t="n"/>
      <c r="DR26" s="883" t="n"/>
      <c r="DS26" s="883" t="n"/>
      <c r="DT26" s="883" t="n"/>
      <c r="DU26" s="883" t="n"/>
      <c r="DV26" s="883" t="n"/>
      <c r="DW26" s="883" t="n"/>
      <c r="DX26" s="883" t="n"/>
      <c r="DY26" s="883" t="n"/>
      <c r="DZ26" s="883" t="n"/>
      <c r="EA26" s="883" t="n"/>
      <c r="EB26" s="883" t="n"/>
      <c r="EC26" s="883" t="n"/>
      <c r="ED26" s="883" t="n"/>
      <c r="EE26" s="883" t="n"/>
      <c r="EF26" s="883" t="n"/>
      <c r="EG26" s="883" t="n"/>
      <c r="EH26" s="883" t="n"/>
      <c r="EI26" s="883" t="n"/>
      <c r="EJ26" s="883" t="n"/>
      <c r="EK26" s="883" t="n"/>
      <c r="EL26" s="883" t="n"/>
      <c r="EM26" s="883" t="n"/>
      <c r="EN26" s="883" t="n"/>
      <c r="EO26" s="883" t="n"/>
      <c r="EP26" s="883" t="n"/>
      <c r="EQ26" s="883" t="n"/>
      <c r="ER26" s="883" t="n"/>
      <c r="ES26" s="883" t="n"/>
      <c r="ET26" s="883" t="n"/>
      <c r="EU26" s="883" t="n"/>
      <c r="EV26" s="883" t="n"/>
      <c r="EW26" s="883" t="n"/>
      <c r="EX26" s="883" t="n"/>
      <c r="EY26" s="883" t="n"/>
      <c r="EZ26" s="883" t="n"/>
      <c r="FA26" s="883" t="n"/>
      <c r="FB26" s="883" t="n"/>
      <c r="FC26" s="883" t="n"/>
      <c r="FD26" s="883" t="n"/>
      <c r="FE26" s="883" t="n"/>
      <c r="FF26" s="883" t="n"/>
      <c r="FG26" s="883" t="n"/>
      <c r="FH26" s="883" t="n"/>
      <c r="FI26" s="883" t="n"/>
      <c r="FJ26" s="883" t="n"/>
      <c r="FK26" s="883" t="n"/>
      <c r="FL26" s="883" t="n"/>
      <c r="FM26" s="883" t="n"/>
      <c r="FN26" s="883" t="n"/>
      <c r="FO26" s="883" t="n"/>
      <c r="FP26" s="883" t="n"/>
      <c r="FQ26" s="883" t="n"/>
      <c r="FR26" s="883" t="n"/>
      <c r="FS26" s="883" t="n"/>
      <c r="FT26" s="883" t="n"/>
      <c r="FU26" s="883" t="n"/>
      <c r="FV26" s="883" t="n"/>
      <c r="FW26" s="883" t="n"/>
    </row>
    <row r="27" customFormat="1" s="872">
      <c r="A27" s="180" t="n"/>
      <c r="B27" s="58" t="n">
        <v>20</v>
      </c>
      <c r="C27" s="55">
        <f>E27*D$5</f>
        <v/>
      </c>
      <c r="D27" s="23" t="inlineStr">
        <is>
          <t>Gary Dean Goin</t>
        </is>
      </c>
      <c r="E27" s="55">
        <f>SUM(G27:HT27)</f>
        <v/>
      </c>
      <c r="F27" s="873" t="n"/>
      <c r="G27" s="874" t="n"/>
      <c r="H27" s="874" t="n"/>
      <c r="I27" s="874" t="n"/>
      <c r="J27" s="874" t="n"/>
      <c r="K27" s="874" t="n"/>
      <c r="L27" s="874" t="n"/>
      <c r="M27" s="874" t="n"/>
      <c r="N27" s="26" t="n"/>
      <c r="O27" s="874" t="n"/>
      <c r="P27" s="874" t="n"/>
      <c r="Q27" s="874" t="n"/>
      <c r="R27" s="876" t="n"/>
      <c r="S27" s="876" t="n"/>
      <c r="T27" s="874" t="n"/>
      <c r="U27" s="874" t="n"/>
      <c r="V27" s="887">
        <f>0.125/3</f>
        <v/>
      </c>
      <c r="W27" s="875" t="n"/>
      <c r="X27" s="874" t="n"/>
      <c r="Y27" s="874" t="n"/>
      <c r="Z27" s="874" t="n"/>
      <c r="AA27" s="874" t="n"/>
      <c r="AB27" s="874" t="n"/>
      <c r="AC27" s="874" t="n"/>
      <c r="AD27" s="876" t="n"/>
      <c r="AE27" s="876" t="n"/>
      <c r="AF27" s="876" t="n"/>
      <c r="AG27" s="876" t="n"/>
      <c r="AH27" s="876" t="n"/>
      <c r="AI27" s="25" t="n"/>
      <c r="AJ27" s="876" t="n"/>
      <c r="AK27" s="874" t="n"/>
      <c r="AL27" s="876" t="n"/>
      <c r="AM27" s="874" t="n"/>
      <c r="AN27" s="876" t="n"/>
      <c r="AO27" s="883" t="n"/>
      <c r="AP27" s="883" t="n"/>
      <c r="AQ27" s="883" t="n"/>
      <c r="AR27" s="883" t="n"/>
      <c r="AS27" s="883" t="n"/>
      <c r="AT27" s="883" t="n"/>
    </row>
    <row r="28" customFormat="1" s="872">
      <c r="A28" s="180" t="n"/>
      <c r="B28" s="58" t="n">
        <v>19</v>
      </c>
      <c r="C28" s="55">
        <f>E28*D$5</f>
        <v/>
      </c>
      <c r="D28" s="24" t="inlineStr">
        <is>
          <t>Vera Marlene Burroughs</t>
        </is>
      </c>
      <c r="E28" s="55">
        <f>SUM(G28:HT28)</f>
        <v/>
      </c>
      <c r="F28" s="873" t="n"/>
      <c r="G28" s="874" t="n"/>
      <c r="H28" s="874" t="n"/>
      <c r="I28" s="874" t="n"/>
      <c r="J28" s="874" t="n"/>
      <c r="K28" s="874" t="n"/>
      <c r="L28" s="874" t="n"/>
      <c r="M28" s="874" t="n"/>
      <c r="N28" s="25" t="n"/>
      <c r="O28" s="874" t="n"/>
      <c r="P28" s="874" t="n"/>
      <c r="Q28" s="874" t="n"/>
      <c r="R28" s="876" t="n"/>
      <c r="S28" s="876" t="n"/>
      <c r="T28" s="874" t="n"/>
      <c r="U28" s="874" t="n"/>
      <c r="V28" s="887">
        <f>0.125/3</f>
        <v/>
      </c>
      <c r="W28" s="875" t="n"/>
      <c r="X28" s="874" t="n"/>
      <c r="Y28" s="874" t="n"/>
      <c r="Z28" s="874" t="n"/>
      <c r="AA28" s="874" t="n"/>
      <c r="AB28" s="874" t="n"/>
      <c r="AC28" s="874" t="n"/>
      <c r="AD28" s="876" t="n"/>
      <c r="AE28" s="876" t="n"/>
      <c r="AF28" s="876" t="n"/>
      <c r="AG28" s="876" t="n"/>
      <c r="AH28" s="876" t="n"/>
      <c r="AI28" s="25" t="n"/>
      <c r="AJ28" s="876" t="n"/>
      <c r="AK28" s="874" t="n"/>
      <c r="AL28" s="876" t="n"/>
      <c r="AM28" s="874" t="n"/>
      <c r="AN28" s="876" t="n"/>
      <c r="AO28" s="883" t="n"/>
      <c r="AP28" s="883" t="n"/>
      <c r="AQ28" s="883" t="n"/>
      <c r="AR28" s="883" t="n"/>
      <c r="AS28" s="883" t="n"/>
      <c r="AT28" s="883" t="n"/>
    </row>
    <row r="29" customFormat="1" s="872">
      <c r="A29" s="180" t="inlineStr">
        <is>
          <t>Open</t>
        </is>
      </c>
      <c r="B29" s="58" t="n"/>
      <c r="C29" s="100">
        <f>E29*D$5</f>
        <v/>
      </c>
      <c r="D29" s="24" t="inlineStr">
        <is>
          <t>Candace Darlene Marsden</t>
        </is>
      </c>
      <c r="E29" s="100">
        <f>SUM(G29:HT29)</f>
        <v/>
      </c>
      <c r="F29" s="873" t="n"/>
      <c r="G29" s="874" t="n"/>
      <c r="H29" s="874" t="n"/>
      <c r="I29" s="874" t="n"/>
      <c r="J29" s="874" t="n"/>
      <c r="K29" s="874" t="n"/>
      <c r="L29" s="874" t="n"/>
      <c r="M29" s="874" t="n"/>
      <c r="N29" s="25" t="n"/>
      <c r="O29" s="874" t="n"/>
      <c r="P29" s="874" t="n"/>
      <c r="Q29" s="874" t="n"/>
      <c r="R29" s="876" t="n"/>
      <c r="S29" s="876" t="n"/>
      <c r="T29" s="874" t="n"/>
      <c r="U29" s="874" t="n"/>
      <c r="V29" s="887">
        <f>0.125/3</f>
        <v/>
      </c>
      <c r="W29" s="875" t="n"/>
      <c r="X29" s="874" t="n"/>
      <c r="Y29" s="874" t="n"/>
      <c r="Z29" s="874" t="n"/>
      <c r="AA29" s="874" t="n"/>
      <c r="AB29" s="874" t="n"/>
      <c r="AC29" s="874" t="n"/>
      <c r="AD29" s="876" t="n"/>
      <c r="AE29" s="876" t="n"/>
      <c r="AF29" s="876" t="n"/>
      <c r="AG29" s="876" t="n"/>
      <c r="AH29" s="876" t="n"/>
      <c r="AI29" s="25" t="n"/>
      <c r="AJ29" s="876" t="n"/>
      <c r="AK29" s="874" t="n"/>
      <c r="AL29" s="876" t="n"/>
      <c r="AM29" s="874" t="n"/>
      <c r="AN29" s="876" t="n"/>
      <c r="AO29" s="883" t="n"/>
      <c r="AP29" s="883" t="n"/>
      <c r="AQ29" s="883" t="n"/>
      <c r="AR29" s="883" t="n"/>
      <c r="AS29" s="883" t="n"/>
      <c r="AT29" s="883" t="n"/>
    </row>
    <row r="30" customFormat="1" s="872">
      <c r="A30" s="180" t="n"/>
      <c r="B30" s="58" t="n"/>
      <c r="C30" s="55">
        <f>E30*D$5</f>
        <v/>
      </c>
      <c r="D30" s="145" t="inlineStr">
        <is>
          <t>Mary Jane Goin</t>
        </is>
      </c>
      <c r="E30" s="55">
        <f>SUM(G30:HP30)</f>
        <v/>
      </c>
      <c r="F30" s="873" t="n"/>
      <c r="G30" s="874" t="n"/>
      <c r="H30" s="874" t="n"/>
      <c r="I30" s="874" t="n"/>
      <c r="J30" s="874" t="n"/>
      <c r="K30" s="874" t="n"/>
      <c r="L30" s="874" t="n"/>
      <c r="M30" s="874" t="n"/>
      <c r="N30" s="172" t="n"/>
      <c r="O30" s="874" t="n"/>
      <c r="P30" s="874" t="n"/>
      <c r="Q30" s="874" t="n"/>
      <c r="R30" s="874" t="n"/>
      <c r="S30" s="874" t="n"/>
      <c r="T30" s="874" t="n"/>
      <c r="U30" s="874" t="n"/>
      <c r="V30" s="887" t="inlineStr">
        <is>
          <t> </t>
        </is>
      </c>
      <c r="W30" s="887">
        <f>0.25/2</f>
        <v/>
      </c>
      <c r="X30" s="887">
        <f>0.25/8</f>
        <v/>
      </c>
      <c r="Y30" s="887">
        <f>0.25/8</f>
        <v/>
      </c>
      <c r="Z30" s="887">
        <f>0.25/8</f>
        <v/>
      </c>
      <c r="AA30" s="887">
        <f>0.25/8</f>
        <v/>
      </c>
      <c r="AB30" s="874" t="n">
        <v>-0.25</v>
      </c>
      <c r="AC30" s="874" t="n"/>
      <c r="AD30" s="876" t="n"/>
      <c r="AE30" s="876" t="n"/>
      <c r="AF30" s="876" t="n"/>
      <c r="AG30" s="876" t="n"/>
      <c r="AH30" s="876" t="n"/>
      <c r="AI30" s="173" t="n"/>
      <c r="AJ30" s="876" t="n"/>
      <c r="AK30" s="874" t="n"/>
      <c r="AL30" s="876" t="n"/>
      <c r="AM30" s="874" t="n"/>
      <c r="AN30" s="876" t="n"/>
      <c r="AO30" s="883" t="n"/>
      <c r="AP30" s="883" t="n"/>
    </row>
    <row r="31" customFormat="1" s="872">
      <c r="A31" s="180" t="n"/>
      <c r="B31" s="58" t="n"/>
      <c r="C31" s="100">
        <f>E31*D$5</f>
        <v/>
      </c>
      <c r="D31" s="145" t="inlineStr">
        <is>
          <t>Dale E. Goin</t>
        </is>
      </c>
      <c r="E31" s="100">
        <f>SUM(G31:HP31)</f>
        <v/>
      </c>
      <c r="F31" s="873" t="n"/>
      <c r="G31" s="874" t="n"/>
      <c r="H31" s="874" t="n"/>
      <c r="I31" s="874" t="n"/>
      <c r="J31" s="874" t="n"/>
      <c r="K31" s="874" t="n"/>
      <c r="L31" s="874" t="n"/>
      <c r="M31" s="874" t="n"/>
      <c r="N31" s="172" t="n"/>
      <c r="O31" s="874" t="n"/>
      <c r="P31" s="874" t="n"/>
      <c r="Q31" s="874" t="n"/>
      <c r="R31" s="874" t="n"/>
      <c r="S31" s="874" t="n"/>
      <c r="T31" s="874" t="n"/>
      <c r="U31" s="874" t="n"/>
      <c r="V31" s="887" t="inlineStr">
        <is>
          <t> </t>
        </is>
      </c>
      <c r="W31" s="887">
        <f>0.25/8</f>
        <v/>
      </c>
      <c r="X31" s="887">
        <f>-0.25/8</f>
        <v/>
      </c>
      <c r="Y31" s="874" t="n"/>
      <c r="Z31" s="874" t="n"/>
      <c r="AA31" s="874" t="n"/>
      <c r="AB31" s="874" t="n"/>
      <c r="AC31" s="874" t="n"/>
      <c r="AD31" s="876" t="n"/>
      <c r="AE31" s="876" t="n"/>
      <c r="AF31" s="876" t="n"/>
      <c r="AG31" s="876" t="n"/>
      <c r="AH31" s="876" t="n"/>
      <c r="AI31" s="173" t="n"/>
      <c r="AJ31" s="876" t="n"/>
      <c r="AK31" s="874" t="n"/>
      <c r="AL31" s="876" t="n"/>
      <c r="AM31" s="874" t="n"/>
      <c r="AN31" s="876" t="n"/>
      <c r="AO31" s="883" t="n"/>
      <c r="AP31" s="883" t="n"/>
    </row>
    <row r="32" customFormat="1" s="872">
      <c r="A32" s="180" t="n"/>
      <c r="B32" s="58" t="n"/>
      <c r="C32" s="100">
        <f>E32*D$5</f>
        <v/>
      </c>
      <c r="D32" s="145" t="inlineStr">
        <is>
          <t>Daniel J. Goin</t>
        </is>
      </c>
      <c r="E32" s="100">
        <f>SUM(G32:HP32)</f>
        <v/>
      </c>
      <c r="F32" s="873" t="n"/>
      <c r="G32" s="874" t="n"/>
      <c r="H32" s="874" t="n"/>
      <c r="I32" s="874" t="n"/>
      <c r="J32" s="874" t="n"/>
      <c r="K32" s="874" t="n"/>
      <c r="L32" s="874" t="n"/>
      <c r="M32" s="874" t="n"/>
      <c r="N32" s="172" t="n"/>
      <c r="O32" s="874" t="n"/>
      <c r="P32" s="874" t="n"/>
      <c r="Q32" s="874" t="n"/>
      <c r="R32" s="874" t="n"/>
      <c r="S32" s="874" t="n"/>
      <c r="T32" s="874" t="n"/>
      <c r="U32" s="874" t="n"/>
      <c r="V32" s="887" t="inlineStr">
        <is>
          <t> </t>
        </is>
      </c>
      <c r="W32" s="887">
        <f>0.25/8</f>
        <v/>
      </c>
      <c r="X32" s="874" t="n"/>
      <c r="Y32" s="887">
        <f>-0.25/8</f>
        <v/>
      </c>
      <c r="Z32" s="874" t="n"/>
      <c r="AA32" s="874" t="n"/>
      <c r="AB32" s="874" t="n"/>
      <c r="AC32" s="874" t="n"/>
      <c r="AD32" s="876" t="n"/>
      <c r="AE32" s="876" t="n"/>
      <c r="AF32" s="876" t="n"/>
      <c r="AG32" s="876" t="n"/>
      <c r="AH32" s="876" t="n"/>
      <c r="AI32" s="173" t="n"/>
      <c r="AJ32" s="876" t="n"/>
      <c r="AK32" s="874" t="n"/>
      <c r="AL32" s="876" t="n"/>
      <c r="AM32" s="874" t="n"/>
      <c r="AN32" s="876" t="n"/>
      <c r="AO32" s="883" t="n"/>
      <c r="AP32" s="883" t="n"/>
    </row>
    <row r="33" customFormat="1" s="872">
      <c r="A33" s="180" t="n"/>
      <c r="B33" s="58" t="n"/>
      <c r="C33" s="55">
        <f>E33*D$5</f>
        <v/>
      </c>
      <c r="D33" s="145" t="inlineStr">
        <is>
          <t>David Wayne Goin</t>
        </is>
      </c>
      <c r="E33" s="55">
        <f>SUM(G33:HP33)</f>
        <v/>
      </c>
      <c r="F33" s="873" t="n"/>
      <c r="G33" s="874" t="n"/>
      <c r="H33" s="874" t="n"/>
      <c r="I33" s="874" t="n"/>
      <c r="J33" s="874" t="n"/>
      <c r="K33" s="874" t="n"/>
      <c r="L33" s="874" t="n"/>
      <c r="M33" s="874" t="n"/>
      <c r="N33" s="874" t="n"/>
      <c r="O33" s="874" t="n"/>
      <c r="P33" s="874" t="n"/>
      <c r="Q33" s="874" t="n"/>
      <c r="R33" s="874" t="n"/>
      <c r="S33" s="874" t="n"/>
      <c r="T33" s="874" t="n"/>
      <c r="U33" s="874" t="n"/>
      <c r="V33" s="874" t="n"/>
      <c r="W33" s="887">
        <f>0.25/8</f>
        <v/>
      </c>
      <c r="X33" s="874" t="n"/>
      <c r="Y33" s="874" t="n"/>
      <c r="Z33" s="887">
        <f>-0.25/8</f>
        <v/>
      </c>
      <c r="AA33" s="874" t="n"/>
      <c r="AB33" s="874" t="n"/>
      <c r="AC33" s="874" t="n"/>
      <c r="AD33" s="876" t="n"/>
      <c r="AE33" s="876" t="n"/>
      <c r="AF33" s="876" t="n"/>
      <c r="AG33" s="876" t="n"/>
      <c r="AH33" s="876" t="n"/>
      <c r="AI33" s="876" t="n"/>
      <c r="AJ33" s="876" t="n"/>
      <c r="AK33" s="874" t="n"/>
      <c r="AL33" s="876" t="n"/>
      <c r="AM33" s="874" t="n"/>
      <c r="AN33" s="876" t="n"/>
      <c r="AO33" s="883" t="n"/>
      <c r="AP33" s="883" t="n"/>
    </row>
    <row r="34" customFormat="1" s="872">
      <c r="A34" s="180" t="n"/>
      <c r="B34" s="58" t="n"/>
      <c r="C34" s="55">
        <f>E34*D$5</f>
        <v/>
      </c>
      <c r="D34" s="145" t="inlineStr">
        <is>
          <t>Richard C. Goin</t>
        </is>
      </c>
      <c r="E34" s="55">
        <f>SUM(G34:HP34)</f>
        <v/>
      </c>
      <c r="F34" s="873" t="n"/>
      <c r="G34" s="874" t="n"/>
      <c r="H34" s="874" t="n"/>
      <c r="I34" s="874" t="n"/>
      <c r="J34" s="874" t="n"/>
      <c r="K34" s="874" t="n"/>
      <c r="L34" s="874" t="n"/>
      <c r="M34" s="874" t="n"/>
      <c r="N34" s="874" t="n"/>
      <c r="O34" s="874" t="n"/>
      <c r="P34" s="874" t="n"/>
      <c r="Q34" s="874" t="n"/>
      <c r="R34" s="874" t="n"/>
      <c r="S34" s="874" t="n"/>
      <c r="T34" s="874" t="n"/>
      <c r="U34" s="874" t="n"/>
      <c r="V34" s="874" t="n"/>
      <c r="W34" s="887">
        <f>0.25/8</f>
        <v/>
      </c>
      <c r="X34" s="874" t="n"/>
      <c r="Y34" s="874" t="n"/>
      <c r="Z34" s="874" t="n"/>
      <c r="AA34" s="887">
        <f>-0.25/8</f>
        <v/>
      </c>
      <c r="AB34" s="874" t="n"/>
      <c r="AC34" s="874" t="n"/>
      <c r="AD34" s="874" t="inlineStr">
        <is>
          <t> </t>
        </is>
      </c>
      <c r="AE34" s="876" t="n"/>
      <c r="AF34" s="876" t="n"/>
      <c r="AG34" s="876" t="n"/>
      <c r="AH34" s="876" t="n"/>
      <c r="AI34" s="876" t="n"/>
      <c r="AJ34" s="876" t="n"/>
      <c r="AK34" s="874" t="n"/>
      <c r="AL34" s="876" t="n"/>
      <c r="AM34" s="874" t="n"/>
      <c r="AN34" s="876" t="n"/>
      <c r="AO34" s="883" t="n"/>
      <c r="AP34" s="883" t="n"/>
    </row>
    <row r="35" customFormat="1" s="872">
      <c r="A35" s="180" t="n"/>
      <c r="B35" s="58" t="n"/>
      <c r="C35" s="55">
        <f>E35*D$5</f>
        <v/>
      </c>
      <c r="D35" s="145" t="inlineStr">
        <is>
          <t>Arrowhead Resources, Inc.</t>
        </is>
      </c>
      <c r="E35" s="55">
        <f>SUM(G35:HP35)</f>
        <v/>
      </c>
      <c r="F35" s="873" t="n"/>
      <c r="G35" s="874" t="n"/>
      <c r="H35" s="874" t="n"/>
      <c r="I35" s="874" t="n"/>
      <c r="J35" s="874" t="n"/>
      <c r="K35" s="874" t="n"/>
      <c r="L35" s="874" t="n"/>
      <c r="M35" s="874" t="n"/>
      <c r="N35" s="874" t="n"/>
      <c r="O35" s="874" t="n"/>
      <c r="P35" s="874" t="n"/>
      <c r="Q35" s="874" t="n"/>
      <c r="R35" s="874" t="n"/>
      <c r="S35" s="874" t="n"/>
      <c r="T35" s="874" t="n"/>
      <c r="U35" s="874" t="n"/>
      <c r="V35" s="874" t="n"/>
      <c r="W35" s="887" t="inlineStr">
        <is>
          <t> </t>
        </is>
      </c>
      <c r="X35" s="874" t="n"/>
      <c r="Y35" s="874" t="n"/>
      <c r="Z35" s="874" t="n"/>
      <c r="AA35" s="874" t="n"/>
      <c r="AB35" s="874" t="n">
        <v>0.25</v>
      </c>
      <c r="AC35" s="874" t="n">
        <v>-0.25</v>
      </c>
      <c r="AD35" s="874" t="inlineStr">
        <is>
          <t> </t>
        </is>
      </c>
      <c r="AE35" s="876" t="n"/>
      <c r="AF35" s="876" t="n"/>
      <c r="AG35" s="876" t="n"/>
      <c r="AH35" s="876" t="n"/>
      <c r="AI35" s="876" t="n"/>
      <c r="AJ35" s="876" t="n"/>
      <c r="AK35" s="874" t="n"/>
      <c r="AL35" s="874" t="inlineStr">
        <is>
          <t> </t>
        </is>
      </c>
      <c r="AM35" s="874" t="n"/>
      <c r="AN35" s="876" t="n"/>
      <c r="AO35" s="883" t="n"/>
      <c r="AP35" s="883" t="n"/>
    </row>
    <row r="36" customFormat="1" s="872">
      <c r="A36" s="180" t="n"/>
      <c r="B36" s="58" t="n"/>
      <c r="C36" s="55">
        <f>E36*D$5</f>
        <v/>
      </c>
      <c r="D36" s="145" t="inlineStr">
        <is>
          <t>Cordillera Energy Partners III, LLC</t>
        </is>
      </c>
      <c r="E36" s="55">
        <f>SUM(G36:HP36)</f>
        <v/>
      </c>
      <c r="F36" s="873" t="n"/>
      <c r="G36" s="874" t="n"/>
      <c r="H36" s="874" t="n"/>
      <c r="I36" s="874" t="n"/>
      <c r="J36" s="874" t="n"/>
      <c r="K36" s="874" t="n"/>
      <c r="L36" s="874" t="n"/>
      <c r="M36" s="874" t="n"/>
      <c r="N36" s="874" t="n"/>
      <c r="O36" s="874" t="n"/>
      <c r="P36" s="874" t="n"/>
      <c r="Q36" s="874" t="n"/>
      <c r="R36" s="874" t="n"/>
      <c r="S36" s="874" t="n"/>
      <c r="T36" s="874" t="n"/>
      <c r="U36" s="874" t="n"/>
      <c r="V36" s="874" t="n"/>
      <c r="W36" s="874" t="n"/>
      <c r="X36" s="874" t="n"/>
      <c r="Y36" s="874" t="n"/>
      <c r="Z36" s="874" t="n"/>
      <c r="AA36" s="874" t="n"/>
      <c r="AB36" s="874" t="n"/>
      <c r="AC36" s="874" t="n">
        <v>0.25</v>
      </c>
      <c r="AD36" s="874" t="n">
        <v>-0.25</v>
      </c>
      <c r="AE36" s="876" t="n"/>
      <c r="AF36" s="877" t="n"/>
      <c r="AG36" s="876" t="n"/>
      <c r="AH36" s="876" t="n"/>
      <c r="AI36" s="876" t="n"/>
      <c r="AJ36" s="876" t="n"/>
      <c r="AK36" s="874" t="n"/>
      <c r="AL36" s="876" t="n"/>
      <c r="AM36" s="874" t="n"/>
      <c r="AN36" s="877" t="inlineStr">
        <is>
          <t> </t>
        </is>
      </c>
      <c r="AO36" s="883" t="n"/>
      <c r="AP36" s="883" t="n"/>
    </row>
    <row r="37" customFormat="1" s="872">
      <c r="A37" s="180" t="n"/>
      <c r="B37" s="58" t="n"/>
      <c r="C37" s="100">
        <f>E37*D$5</f>
        <v/>
      </c>
      <c r="D37" s="145" t="inlineStr">
        <is>
          <t>Apache Corporation</t>
        </is>
      </c>
      <c r="E37" s="100">
        <f>SUM(G37:HY37)</f>
        <v/>
      </c>
      <c r="F37" s="873" t="n"/>
      <c r="G37" s="874" t="n"/>
      <c r="H37" s="874" t="n"/>
      <c r="I37" s="875" t="n"/>
      <c r="J37" s="874" t="n"/>
      <c r="K37" s="875" t="n"/>
      <c r="L37" s="875" t="n"/>
      <c r="M37" s="876" t="n"/>
      <c r="N37" s="876" t="n"/>
      <c r="O37" s="876" t="n"/>
      <c r="P37" s="876" t="n"/>
      <c r="Q37" s="876" t="n"/>
      <c r="R37" s="876" t="n"/>
      <c r="S37" s="876" t="n"/>
      <c r="T37" s="876" t="n"/>
      <c r="U37" s="876" t="n"/>
      <c r="V37" s="876" t="n"/>
      <c r="W37" s="876" t="n"/>
      <c r="X37" s="876" t="n"/>
      <c r="Y37" s="876" t="n"/>
      <c r="Z37" s="874" t="inlineStr">
        <is>
          <t> </t>
        </is>
      </c>
      <c r="AA37" s="876" t="n"/>
      <c r="AB37" s="876" t="n"/>
      <c r="AC37" s="876" t="n"/>
      <c r="AD37" s="874" t="n">
        <v>0.25</v>
      </c>
      <c r="AE37" s="874" t="inlineStr">
        <is>
          <t> </t>
        </is>
      </c>
      <c r="AF37" s="877" t="n"/>
      <c r="AG37" s="877" t="n"/>
      <c r="AH37" s="877" t="n"/>
      <c r="AI37" s="876" t="n"/>
      <c r="AJ37" s="876" t="n"/>
      <c r="AK37" s="876" t="n"/>
      <c r="AL37" s="874" t="n">
        <v>-0.25</v>
      </c>
      <c r="AM37" s="876" t="n"/>
      <c r="AN37" s="876" t="n"/>
      <c r="AO37" s="878" t="n"/>
      <c r="AP37" s="878" t="n"/>
      <c r="AQ37" s="878" t="n"/>
      <c r="AR37" s="878" t="n"/>
      <c r="AS37" s="878" t="n"/>
      <c r="AT37" s="878" t="inlineStr">
        <is>
          <t> </t>
        </is>
      </c>
      <c r="AU37" s="878" t="inlineStr">
        <is>
          <t> </t>
        </is>
      </c>
      <c r="AV37" s="878" t="n"/>
      <c r="AW37" s="878" t="n"/>
      <c r="AX37" s="878" t="n"/>
      <c r="AY37" s="878" t="n"/>
      <c r="AZ37" s="878" t="n"/>
      <c r="BA37" s="878" t="n"/>
      <c r="BB37" s="878" t="n"/>
      <c r="BC37" s="878" t="n"/>
      <c r="BD37" s="878" t="n"/>
      <c r="BE37" s="878" t="n"/>
      <c r="BF37" s="878" t="n"/>
      <c r="BG37" s="878" t="n"/>
      <c r="BH37" s="878" t="n"/>
      <c r="BI37" s="878" t="n"/>
      <c r="BJ37" s="878" t="n"/>
      <c r="BK37" s="878" t="n"/>
      <c r="BL37" s="878" t="n"/>
      <c r="BM37" s="878" t="n"/>
      <c r="BN37" s="878" t="n"/>
      <c r="BO37" s="878" t="n"/>
      <c r="BP37" s="878" t="n"/>
      <c r="BQ37" s="878" t="n"/>
      <c r="BR37" s="878" t="n"/>
      <c r="BS37" s="878" t="n"/>
      <c r="BT37" s="878" t="n"/>
      <c r="BU37" s="878" t="n"/>
      <c r="BV37" s="878" t="n"/>
      <c r="BW37" s="878" t="n"/>
      <c r="BX37" s="878" t="n"/>
      <c r="BY37" s="878" t="n"/>
      <c r="BZ37" s="878" t="n"/>
      <c r="CA37" s="878" t="n"/>
      <c r="CB37" s="878" t="n"/>
      <c r="CC37" s="878" t="n"/>
      <c r="CD37" s="878" t="n"/>
      <c r="CE37" s="878" t="n"/>
      <c r="CF37" s="878" t="n"/>
      <c r="CG37" s="878" t="n"/>
      <c r="CH37" s="878" t="n"/>
      <c r="CI37" s="878" t="n"/>
      <c r="CJ37" s="878" t="n"/>
      <c r="CK37" s="878" t="n"/>
      <c r="CL37" s="878" t="n"/>
      <c r="CM37" s="878" t="n"/>
      <c r="CN37" s="878" t="n"/>
      <c r="CO37" s="878" t="n"/>
      <c r="CP37" s="878" t="n"/>
      <c r="CQ37" s="878" t="n"/>
      <c r="CR37" s="878" t="n"/>
      <c r="CS37" s="878" t="n"/>
      <c r="CT37" s="878" t="n"/>
      <c r="CU37" s="878" t="n"/>
      <c r="CV37" s="878" t="n"/>
      <c r="CW37" s="878" t="n"/>
      <c r="CX37" s="878" t="n"/>
      <c r="CY37" s="878" t="n"/>
      <c r="CZ37" s="878" t="n"/>
      <c r="DA37" s="878" t="n"/>
      <c r="DB37" s="878" t="n"/>
      <c r="DC37" s="878" t="n"/>
      <c r="DD37" s="878" t="n"/>
      <c r="DE37" s="878" t="n"/>
      <c r="DF37" s="878" t="n"/>
      <c r="DG37" s="878" t="n"/>
      <c r="DH37" s="878" t="n"/>
      <c r="DI37" s="878" t="n"/>
      <c r="DJ37" s="878" t="n"/>
      <c r="DK37" s="878" t="n"/>
      <c r="DL37" s="878" t="n"/>
      <c r="DM37" s="878" t="n"/>
      <c r="DN37" s="878" t="n"/>
      <c r="DO37" s="878" t="n"/>
      <c r="DP37" s="878" t="n"/>
      <c r="DQ37" s="878" t="n"/>
      <c r="DR37" s="878" t="n"/>
      <c r="DS37" s="878" t="n"/>
      <c r="DT37" s="878" t="n"/>
      <c r="DU37" s="878" t="n"/>
      <c r="DV37" s="878" t="n"/>
      <c r="DW37" s="878" t="n"/>
      <c r="DX37" s="878" t="n"/>
      <c r="DY37" s="878" t="n"/>
      <c r="DZ37" s="878" t="n"/>
      <c r="EA37" s="878" t="n"/>
      <c r="EB37" s="878" t="n"/>
      <c r="EC37" s="878" t="n"/>
      <c r="ED37" s="878" t="n"/>
      <c r="EE37" s="878" t="n"/>
      <c r="EF37" s="878" t="n"/>
      <c r="EG37" s="878" t="n"/>
      <c r="EH37" s="878" t="n"/>
      <c r="EI37" s="878" t="n"/>
      <c r="EJ37" s="878" t="n"/>
      <c r="EK37" s="878" t="n"/>
      <c r="EL37" s="878" t="n"/>
      <c r="EM37" s="878" t="n"/>
      <c r="EN37" s="878" t="n"/>
      <c r="EO37" s="878" t="n"/>
      <c r="EP37" s="878" t="n"/>
      <c r="EQ37" s="878" t="n"/>
      <c r="ER37" s="878" t="n"/>
      <c r="ES37" s="878" t="n"/>
      <c r="ET37" s="878" t="n"/>
      <c r="EU37" s="878" t="n"/>
      <c r="EV37" s="878" t="n"/>
      <c r="EW37" s="878" t="n"/>
      <c r="EX37" s="878" t="n"/>
      <c r="EY37" s="878" t="n"/>
      <c r="EZ37" s="878" t="n"/>
      <c r="FA37" s="878" t="n"/>
      <c r="FB37" s="878" t="n"/>
      <c r="FC37" s="878" t="n"/>
      <c r="FD37" s="878" t="n"/>
      <c r="FE37" s="878" t="n"/>
      <c r="FF37" s="878" t="n"/>
      <c r="FG37" s="878" t="n"/>
      <c r="FH37" s="878" t="n"/>
      <c r="FI37" s="878" t="n"/>
      <c r="FJ37" s="878" t="n"/>
      <c r="FK37" s="878" t="n"/>
      <c r="FL37" s="878" t="n"/>
      <c r="FM37" s="878" t="n"/>
      <c r="FN37" s="878" t="n"/>
      <c r="FO37" s="878" t="n"/>
      <c r="FP37" s="878" t="n"/>
      <c r="FQ37" s="878" t="n"/>
      <c r="FR37" s="878" t="n"/>
      <c r="FS37" s="878" t="n"/>
      <c r="FT37" s="878" t="n"/>
      <c r="FU37" s="878" t="n"/>
      <c r="FV37" s="878" t="n"/>
      <c r="FW37" s="878" t="n"/>
      <c r="FX37" s="878" t="n"/>
      <c r="FY37" s="878" t="n"/>
      <c r="FZ37" s="878" t="n"/>
      <c r="GA37" s="878" t="n"/>
      <c r="GB37" s="878" t="n"/>
      <c r="GC37" s="878" t="n"/>
      <c r="GD37" s="878" t="n"/>
      <c r="GE37" s="878" t="n"/>
      <c r="GF37" s="878" t="n"/>
    </row>
    <row r="38" customFormat="1" s="872">
      <c r="A38" s="180" t="n"/>
      <c r="B38" s="58" t="n">
        <v>16</v>
      </c>
      <c r="C38" s="100">
        <f>E38*D$5</f>
        <v/>
      </c>
      <c r="D38" s="24" t="inlineStr">
        <is>
          <t>Mountain Front Resources, LLC</t>
        </is>
      </c>
      <c r="E38" s="100">
        <f>SUM(G38:HS38)</f>
        <v/>
      </c>
      <c r="F38" s="873" t="n"/>
      <c r="G38" s="874" t="n"/>
      <c r="H38" s="874" t="n"/>
      <c r="I38" s="874" t="n"/>
      <c r="J38" s="874" t="n"/>
      <c r="K38" s="874" t="n"/>
      <c r="L38" s="874" t="n"/>
      <c r="M38" s="874" t="n"/>
      <c r="N38" s="874" t="n"/>
      <c r="O38" s="874" t="n"/>
      <c r="P38" s="876" t="n"/>
      <c r="Q38" s="874" t="n"/>
      <c r="R38" s="887" t="n"/>
      <c r="S38" s="874" t="n"/>
      <c r="T38" s="874" t="n"/>
      <c r="U38" s="874" t="n"/>
      <c r="V38" s="874" t="n"/>
      <c r="W38" s="874" t="n"/>
      <c r="X38" s="874" t="n"/>
      <c r="Y38" s="876" t="n"/>
      <c r="Z38" s="874" t="n"/>
      <c r="AA38" s="874" t="n"/>
      <c r="AB38" s="874" t="n"/>
      <c r="AC38" s="874" t="n"/>
      <c r="AD38" s="874" t="inlineStr">
        <is>
          <t> </t>
        </is>
      </c>
      <c r="AE38" s="874" t="n">
        <v>0.125</v>
      </c>
      <c r="AF38" s="877">
        <f>-34/480</f>
        <v/>
      </c>
      <c r="AG38" s="877" t="n"/>
      <c r="AH38" s="876" t="n"/>
      <c r="AI38" s="876" t="n"/>
      <c r="AJ38" s="877" t="n"/>
      <c r="AK38" s="874" t="n"/>
      <c r="AL38" s="874" t="inlineStr">
        <is>
          <t> </t>
        </is>
      </c>
      <c r="AM38" s="874" t="n"/>
      <c r="AN38" s="877">
        <f>-10/480</f>
        <v/>
      </c>
      <c r="AO38" s="883" t="n"/>
      <c r="AP38" s="883" t="n"/>
      <c r="AQ38" s="883" t="n"/>
      <c r="AR38" s="883" t="n"/>
      <c r="AS38" s="883" t="n"/>
    </row>
    <row r="39" customFormat="1" s="872">
      <c r="A39" s="180" t="n"/>
      <c r="B39" s="58" t="n"/>
      <c r="C39" s="55">
        <f>E39*D$5</f>
        <v/>
      </c>
      <c r="D39" s="145" t="inlineStr">
        <is>
          <t>Piedra Minerals, LLC</t>
        </is>
      </c>
      <c r="E39" s="55">
        <f>SUM(G39:HH39)</f>
        <v/>
      </c>
      <c r="F39" s="873" t="n"/>
      <c r="G39" s="874" t="n"/>
      <c r="H39" s="875" t="n"/>
      <c r="I39" s="875" t="n"/>
      <c r="J39" s="875" t="n"/>
      <c r="K39" s="875" t="n"/>
      <c r="L39" s="875" t="n"/>
      <c r="M39" s="876" t="n"/>
      <c r="N39" s="876" t="n"/>
      <c r="O39" s="876" t="n"/>
      <c r="P39" s="876" t="n"/>
      <c r="Q39" s="876" t="n"/>
      <c r="R39" s="876" t="n"/>
      <c r="S39" s="876" t="n"/>
      <c r="T39" s="876" t="n"/>
      <c r="U39" s="876" t="n"/>
      <c r="V39" s="876" t="n"/>
      <c r="W39" s="876" t="n"/>
      <c r="X39" s="876" t="n"/>
      <c r="Y39" s="876" t="n"/>
      <c r="Z39" s="876" t="n"/>
      <c r="AA39" s="876" t="n"/>
      <c r="AB39" s="876" t="n"/>
      <c r="AC39" s="876" t="n"/>
      <c r="AD39" s="876" t="n"/>
      <c r="AE39" s="876" t="n"/>
      <c r="AF39" s="877">
        <f>34/480</f>
        <v/>
      </c>
      <c r="AG39" s="877">
        <f>-25/480</f>
        <v/>
      </c>
      <c r="AH39" s="877">
        <f>-4.5/480</f>
        <v/>
      </c>
      <c r="AI39" s="876" t="n">
        <v>-0.009375</v>
      </c>
      <c r="AJ39" s="876" t="n"/>
      <c r="AK39" s="876" t="n"/>
      <c r="AL39" s="876" t="n"/>
      <c r="AM39" s="876" t="n"/>
      <c r="AN39" s="876" t="n"/>
      <c r="AO39" s="878" t="n"/>
      <c r="AP39" s="878" t="n"/>
      <c r="AQ39" s="878" t="n"/>
      <c r="AR39" s="878" t="n"/>
      <c r="AS39" s="878" t="n"/>
      <c r="AT39" s="878" t="n"/>
      <c r="AU39" s="878" t="n"/>
      <c r="AV39" s="878" t="n"/>
      <c r="AW39" s="878" t="n"/>
      <c r="AX39" s="878" t="n"/>
      <c r="AY39" s="878" t="n"/>
      <c r="AZ39" s="878" t="n"/>
      <c r="BA39" s="878" t="n"/>
      <c r="BB39" s="878" t="n"/>
      <c r="BC39" s="878" t="n"/>
      <c r="BD39" s="878" t="n"/>
      <c r="BE39" s="878" t="n"/>
      <c r="BF39" s="878" t="n"/>
      <c r="BG39" s="878" t="n"/>
      <c r="BH39" s="878" t="n"/>
      <c r="BI39" s="878" t="n"/>
      <c r="BJ39" s="878" t="n"/>
      <c r="BK39" s="878" t="n"/>
      <c r="BL39" s="878" t="n"/>
      <c r="BM39" s="878" t="n"/>
      <c r="BN39" s="878" t="n"/>
      <c r="BO39" s="878" t="n"/>
      <c r="BP39" s="878" t="n"/>
      <c r="BQ39" s="878" t="n"/>
      <c r="BR39" s="878" t="n"/>
      <c r="BS39" s="878" t="n"/>
      <c r="BT39" s="878" t="n"/>
      <c r="BU39" s="878" t="n"/>
      <c r="BV39" s="878" t="n"/>
      <c r="BW39" s="878" t="n"/>
      <c r="BX39" s="878" t="n"/>
      <c r="BY39" s="878" t="n"/>
      <c r="BZ39" s="878" t="n"/>
      <c r="CA39" s="878" t="n"/>
      <c r="CB39" s="878" t="n"/>
      <c r="CC39" s="878" t="n"/>
      <c r="CD39" s="878" t="n"/>
      <c r="CE39" s="878" t="n"/>
      <c r="CF39" s="878" t="n"/>
      <c r="CG39" s="878" t="n"/>
      <c r="CH39" s="878" t="n"/>
      <c r="CI39" s="878" t="n"/>
      <c r="CJ39" s="878" t="n"/>
      <c r="CK39" s="878" t="n"/>
      <c r="CL39" s="878" t="n"/>
      <c r="CM39" s="878" t="n"/>
      <c r="CN39" s="878" t="n"/>
      <c r="CO39" s="878" t="n"/>
      <c r="CP39" s="878" t="n"/>
      <c r="CQ39" s="878" t="n"/>
      <c r="CR39" s="878" t="n"/>
      <c r="CS39" s="878" t="n"/>
      <c r="CT39" s="878" t="n"/>
      <c r="CU39" s="878" t="n"/>
      <c r="CV39" s="878" t="n"/>
      <c r="CW39" s="878" t="n"/>
      <c r="CX39" s="878" t="n"/>
      <c r="CY39" s="878" t="n"/>
      <c r="CZ39" s="878" t="n"/>
      <c r="DA39" s="878" t="n"/>
      <c r="DB39" s="878" t="n"/>
      <c r="DC39" s="878" t="n"/>
      <c r="DD39" s="878" t="n"/>
      <c r="DE39" s="878" t="n"/>
      <c r="DF39" s="878" t="n"/>
      <c r="DG39" s="878" t="n"/>
      <c r="DH39" s="878" t="n"/>
      <c r="DI39" s="878" t="n"/>
      <c r="DJ39" s="878" t="n"/>
      <c r="DK39" s="878" t="n"/>
      <c r="DL39" s="878" t="n"/>
      <c r="DM39" s="878" t="n"/>
      <c r="DN39" s="878" t="n"/>
      <c r="DO39" s="878" t="n"/>
      <c r="DP39" s="878" t="n"/>
      <c r="DQ39" s="878" t="n"/>
      <c r="DR39" s="878" t="n"/>
      <c r="DS39" s="878" t="n"/>
      <c r="DT39" s="878" t="n"/>
      <c r="DU39" s="878" t="n"/>
      <c r="DV39" s="878" t="n"/>
      <c r="DW39" s="878" t="n"/>
      <c r="DX39" s="878" t="n"/>
      <c r="DY39" s="878" t="n"/>
      <c r="DZ39" s="878" t="n"/>
      <c r="EA39" s="878" t="n"/>
      <c r="EB39" s="878" t="n"/>
      <c r="EC39" s="878" t="n"/>
      <c r="ED39" s="878" t="n"/>
      <c r="EE39" s="878" t="n"/>
      <c r="EF39" s="878" t="n"/>
      <c r="EG39" s="878" t="n"/>
      <c r="EH39" s="878" t="n"/>
      <c r="EI39" s="878" t="n"/>
      <c r="EJ39" s="878" t="n"/>
      <c r="EK39" s="878" t="n"/>
      <c r="EL39" s="878" t="n"/>
      <c r="EM39" s="878" t="n"/>
      <c r="EN39" s="878" t="n"/>
      <c r="EO39" s="878" t="n"/>
      <c r="EP39" s="878" t="n"/>
      <c r="EQ39" s="878" t="n"/>
      <c r="ER39" s="878" t="n"/>
      <c r="ES39" s="878" t="n"/>
      <c r="ET39" s="878" t="n"/>
      <c r="EU39" s="878" t="n"/>
      <c r="EV39" s="878" t="n"/>
      <c r="EW39" s="878" t="n"/>
      <c r="EX39" s="878" t="n"/>
      <c r="EY39" s="878" t="n"/>
      <c r="EZ39" s="878" t="n"/>
      <c r="FA39" s="878" t="n"/>
      <c r="FB39" s="878" t="n"/>
      <c r="FC39" s="878" t="n"/>
      <c r="FD39" s="878" t="n"/>
      <c r="FE39" s="878" t="n"/>
      <c r="FF39" s="878" t="n"/>
      <c r="FG39" s="878" t="n"/>
      <c r="FH39" s="878" t="n"/>
      <c r="FI39" s="878" t="n"/>
      <c r="FJ39" s="878" t="n"/>
      <c r="FK39" s="878" t="n"/>
      <c r="FL39" s="878" t="n"/>
      <c r="FM39" s="878" t="n"/>
      <c r="FN39" s="878" t="n"/>
      <c r="FO39" s="878" t="n"/>
    </row>
    <row r="40" customFormat="1" s="872">
      <c r="A40" s="180" t="n"/>
      <c r="B40" s="58" t="n"/>
      <c r="C40" s="100">
        <f>E40*D$5</f>
        <v/>
      </c>
      <c r="D40" s="145" t="inlineStr">
        <is>
          <t>EAW Energy Partners Fund II, LP</t>
        </is>
      </c>
      <c r="E40" s="100">
        <f>SUM(G40:HH40)</f>
        <v/>
      </c>
      <c r="F40" s="873" t="n"/>
      <c r="G40" s="874" t="n"/>
      <c r="H40" s="875" t="n"/>
      <c r="I40" s="875" t="n"/>
      <c r="J40" s="875" t="n"/>
      <c r="K40" s="875" t="n"/>
      <c r="L40" s="875" t="n"/>
      <c r="M40" s="876" t="n"/>
      <c r="N40" s="876" t="n"/>
      <c r="O40" s="876" t="n"/>
      <c r="P40" s="876" t="n"/>
      <c r="Q40" s="876" t="n"/>
      <c r="R40" s="876" t="n"/>
      <c r="S40" s="876" t="n"/>
      <c r="T40" s="876" t="n"/>
      <c r="U40" s="876" t="n"/>
      <c r="V40" s="876" t="n"/>
      <c r="W40" s="876" t="n"/>
      <c r="X40" s="876" t="n"/>
      <c r="Y40" s="876" t="n"/>
      <c r="Z40" s="876" t="n"/>
      <c r="AA40" s="876" t="n"/>
      <c r="AB40" s="876" t="n"/>
      <c r="AC40" s="876" t="n"/>
      <c r="AD40" s="876" t="n"/>
      <c r="AE40" s="876" t="n"/>
      <c r="AF40" s="876" t="n"/>
      <c r="AG40" s="877">
        <f>25/480</f>
        <v/>
      </c>
      <c r="AH40" s="876" t="n"/>
      <c r="AI40" s="876" t="n"/>
      <c r="AJ40" s="877">
        <f>-25/480</f>
        <v/>
      </c>
      <c r="AK40" s="877" t="inlineStr">
        <is>
          <t> </t>
        </is>
      </c>
      <c r="AL40" s="876" t="n"/>
      <c r="AM40" s="876" t="n"/>
      <c r="AN40" s="876" t="n"/>
      <c r="AO40" s="878" t="n"/>
      <c r="AP40" s="878" t="n"/>
      <c r="AQ40" s="878" t="n"/>
      <c r="AR40" s="878" t="n"/>
      <c r="AS40" s="878" t="n"/>
      <c r="AT40" s="878" t="n"/>
      <c r="AU40" s="878" t="n"/>
      <c r="AV40" s="878" t="n"/>
      <c r="AW40" s="878" t="n"/>
      <c r="AX40" s="878" t="n"/>
      <c r="AY40" s="878" t="n"/>
      <c r="AZ40" s="878" t="n"/>
      <c r="BA40" s="878" t="n"/>
      <c r="BB40" s="878" t="n"/>
      <c r="BC40" s="878" t="n"/>
      <c r="BD40" s="878" t="n"/>
      <c r="BE40" s="878" t="n"/>
      <c r="BF40" s="878" t="n"/>
      <c r="BG40" s="878" t="n"/>
      <c r="BH40" s="878" t="n"/>
      <c r="BI40" s="878" t="n"/>
      <c r="BJ40" s="878" t="n"/>
      <c r="BK40" s="878" t="n"/>
      <c r="BL40" s="878" t="n"/>
      <c r="BM40" s="878" t="n"/>
      <c r="BN40" s="878" t="n"/>
      <c r="BO40" s="878" t="n"/>
      <c r="BP40" s="878" t="n"/>
      <c r="BQ40" s="878" t="n"/>
      <c r="BR40" s="878" t="n"/>
      <c r="BS40" s="878" t="n"/>
      <c r="BT40" s="878" t="n"/>
      <c r="BU40" s="878" t="n"/>
      <c r="BV40" s="878" t="n"/>
      <c r="BW40" s="878" t="n"/>
      <c r="BX40" s="878" t="n"/>
      <c r="BY40" s="878" t="n"/>
      <c r="BZ40" s="878" t="n"/>
      <c r="CA40" s="878" t="n"/>
      <c r="CB40" s="878" t="n"/>
      <c r="CC40" s="878" t="n"/>
      <c r="CD40" s="878" t="n"/>
      <c r="CE40" s="878" t="n"/>
      <c r="CF40" s="878" t="n"/>
      <c r="CG40" s="878" t="n"/>
      <c r="CH40" s="878" t="n"/>
      <c r="CI40" s="878" t="n"/>
      <c r="CJ40" s="878" t="n"/>
      <c r="CK40" s="878" t="n"/>
      <c r="CL40" s="878" t="n"/>
      <c r="CM40" s="878" t="n"/>
      <c r="CN40" s="878" t="n"/>
      <c r="CO40" s="878" t="n"/>
      <c r="CP40" s="878" t="n"/>
      <c r="CQ40" s="878" t="n"/>
      <c r="CR40" s="878" t="n"/>
      <c r="CS40" s="878" t="n"/>
      <c r="CT40" s="878" t="n"/>
      <c r="CU40" s="878" t="n"/>
      <c r="CV40" s="878" t="n"/>
      <c r="CW40" s="878" t="n"/>
      <c r="CX40" s="878" t="n"/>
      <c r="CY40" s="878" t="n"/>
      <c r="CZ40" s="878" t="n"/>
      <c r="DA40" s="878" t="n"/>
      <c r="DB40" s="878" t="n"/>
      <c r="DC40" s="878" t="n"/>
      <c r="DD40" s="878" t="n"/>
      <c r="DE40" s="878" t="n"/>
      <c r="DF40" s="878" t="n"/>
      <c r="DG40" s="878" t="n"/>
      <c r="DH40" s="878" t="n"/>
      <c r="DI40" s="878" t="n"/>
      <c r="DJ40" s="878" t="n"/>
      <c r="DK40" s="878" t="n"/>
      <c r="DL40" s="878" t="n"/>
      <c r="DM40" s="878" t="n"/>
      <c r="DN40" s="878" t="n"/>
      <c r="DO40" s="878" t="n"/>
      <c r="DP40" s="878" t="n"/>
      <c r="DQ40" s="878" t="n"/>
      <c r="DR40" s="878" t="n"/>
      <c r="DS40" s="878" t="n"/>
      <c r="DT40" s="878" t="n"/>
      <c r="DU40" s="878" t="n"/>
      <c r="DV40" s="878" t="n"/>
      <c r="DW40" s="878" t="n"/>
      <c r="DX40" s="878" t="n"/>
      <c r="DY40" s="878" t="n"/>
      <c r="DZ40" s="878" t="n"/>
      <c r="EA40" s="878" t="n"/>
      <c r="EB40" s="878" t="n"/>
      <c r="EC40" s="878" t="n"/>
      <c r="ED40" s="878" t="n"/>
      <c r="EE40" s="878" t="n"/>
      <c r="EF40" s="878" t="n"/>
      <c r="EG40" s="878" t="n"/>
      <c r="EH40" s="878" t="n"/>
      <c r="EI40" s="878" t="n"/>
      <c r="EJ40" s="878" t="n"/>
      <c r="EK40" s="878" t="n"/>
      <c r="EL40" s="878" t="n"/>
      <c r="EM40" s="878" t="n"/>
      <c r="EN40" s="878" t="n"/>
      <c r="EO40" s="878" t="n"/>
      <c r="EP40" s="878" t="n"/>
      <c r="EQ40" s="878" t="n"/>
      <c r="ER40" s="878" t="n"/>
      <c r="ES40" s="878" t="n"/>
      <c r="ET40" s="878" t="n"/>
      <c r="EU40" s="878" t="n"/>
      <c r="EV40" s="878" t="n"/>
      <c r="EW40" s="878" t="n"/>
      <c r="EX40" s="878" t="n"/>
      <c r="EY40" s="878" t="n"/>
      <c r="EZ40" s="878" t="n"/>
      <c r="FA40" s="878" t="n"/>
      <c r="FB40" s="878" t="n"/>
      <c r="FC40" s="878" t="n"/>
      <c r="FD40" s="878" t="n"/>
      <c r="FE40" s="878" t="n"/>
      <c r="FF40" s="878" t="n"/>
      <c r="FG40" s="878" t="n"/>
      <c r="FH40" s="878" t="n"/>
      <c r="FI40" s="878" t="n"/>
      <c r="FJ40" s="878" t="n"/>
      <c r="FK40" s="878" t="n"/>
      <c r="FL40" s="878" t="n"/>
      <c r="FM40" s="878" t="n"/>
      <c r="FN40" s="878" t="n"/>
      <c r="FO40" s="878" t="n"/>
    </row>
    <row r="41" customFormat="1" s="872">
      <c r="A41" s="180" t="n"/>
      <c r="B41" s="58" t="n">
        <v>13</v>
      </c>
      <c r="C41" s="55">
        <f>E41*D$5</f>
        <v/>
      </c>
      <c r="D41" s="24" t="inlineStr">
        <is>
          <t>Dynasty Oil and Gas, LLC</t>
        </is>
      </c>
      <c r="E41" s="55">
        <f>SUM(G41:HH41)</f>
        <v/>
      </c>
      <c r="F41" s="873" t="n"/>
      <c r="G41" s="874" t="n"/>
      <c r="H41" s="875" t="n"/>
      <c r="I41" s="875" t="n"/>
      <c r="J41" s="875" t="n"/>
      <c r="K41" s="875" t="n"/>
      <c r="L41" s="875" t="n"/>
      <c r="M41" s="876" t="n"/>
      <c r="N41" s="876" t="n"/>
      <c r="O41" s="876" t="n"/>
      <c r="P41" s="876" t="n"/>
      <c r="Q41" s="876" t="n"/>
      <c r="R41" s="876" t="n"/>
      <c r="S41" s="876" t="n"/>
      <c r="T41" s="876" t="n"/>
      <c r="U41" s="876" t="n"/>
      <c r="V41" s="876" t="n"/>
      <c r="W41" s="876" t="n"/>
      <c r="X41" s="876" t="n"/>
      <c r="Y41" s="876" t="n"/>
      <c r="Z41" s="876" t="n"/>
      <c r="AA41" s="876" t="n"/>
      <c r="AB41" s="876" t="n"/>
      <c r="AC41" s="876" t="n"/>
      <c r="AD41" s="876" t="n"/>
      <c r="AE41" s="876" t="n"/>
      <c r="AF41" s="876" t="n"/>
      <c r="AG41" s="876" t="n"/>
      <c r="AH41" s="877">
        <f>4.5/480</f>
        <v/>
      </c>
      <c r="AI41" s="877">
        <f>0.009375/2</f>
        <v/>
      </c>
      <c r="AJ41" s="876" t="n"/>
      <c r="AK41" s="876" t="n"/>
      <c r="AL41" s="876" t="n"/>
      <c r="AM41" s="876" t="n"/>
      <c r="AN41" s="876" t="n"/>
      <c r="AO41" s="878" t="n"/>
      <c r="AP41" s="878" t="n"/>
      <c r="AQ41" s="878" t="n"/>
      <c r="AR41" s="878" t="n"/>
      <c r="AS41" s="878" t="n"/>
      <c r="AT41" s="878" t="n"/>
      <c r="AU41" s="878" t="n"/>
      <c r="AV41" s="878" t="n"/>
      <c r="AW41" s="878" t="n"/>
      <c r="AX41" s="878" t="n"/>
      <c r="AY41" s="878" t="n"/>
      <c r="AZ41" s="878" t="n"/>
      <c r="BA41" s="878" t="n"/>
      <c r="BB41" s="878" t="n"/>
      <c r="BC41" s="878" t="n"/>
      <c r="BD41" s="878" t="n"/>
      <c r="BE41" s="878" t="n"/>
      <c r="BF41" s="878" t="n"/>
      <c r="BG41" s="878" t="n"/>
      <c r="BH41" s="878" t="n"/>
      <c r="BI41" s="878" t="n"/>
      <c r="BJ41" s="878" t="n"/>
      <c r="BK41" s="878" t="n"/>
      <c r="BL41" s="878" t="n"/>
      <c r="BM41" s="878" t="n"/>
      <c r="BN41" s="878" t="n"/>
      <c r="BO41" s="878" t="n"/>
      <c r="BP41" s="878" t="n"/>
      <c r="BQ41" s="878" t="n"/>
      <c r="BR41" s="878" t="n"/>
      <c r="BS41" s="878" t="n"/>
      <c r="BT41" s="878" t="n"/>
      <c r="BU41" s="878" t="n"/>
      <c r="BV41" s="878" t="n"/>
      <c r="BW41" s="878" t="n"/>
      <c r="BX41" s="878" t="n"/>
      <c r="BY41" s="878" t="n"/>
      <c r="BZ41" s="878" t="n"/>
      <c r="CA41" s="878" t="n"/>
      <c r="CB41" s="878" t="n"/>
      <c r="CC41" s="878" t="n"/>
      <c r="CD41" s="878" t="n"/>
      <c r="CE41" s="878" t="n"/>
      <c r="CF41" s="878" t="n"/>
      <c r="CG41" s="878" t="n"/>
      <c r="CH41" s="878" t="n"/>
      <c r="CI41" s="878" t="n"/>
      <c r="CJ41" s="878" t="n"/>
      <c r="CK41" s="878" t="n"/>
      <c r="CL41" s="878" t="n"/>
      <c r="CM41" s="878" t="n"/>
      <c r="CN41" s="878" t="n"/>
      <c r="CO41" s="878" t="n"/>
      <c r="CP41" s="878" t="n"/>
      <c r="CQ41" s="878" t="n"/>
      <c r="CR41" s="878" t="n"/>
      <c r="CS41" s="878" t="n"/>
      <c r="CT41" s="878" t="n"/>
      <c r="CU41" s="878" t="n"/>
      <c r="CV41" s="878" t="n"/>
      <c r="CW41" s="878" t="n"/>
      <c r="CX41" s="878" t="n"/>
      <c r="CY41" s="878" t="n"/>
      <c r="CZ41" s="878" t="n"/>
      <c r="DA41" s="878" t="n"/>
      <c r="DB41" s="878" t="n"/>
      <c r="DC41" s="878" t="n"/>
      <c r="DD41" s="878" t="n"/>
      <c r="DE41" s="878" t="n"/>
      <c r="DF41" s="878" t="n"/>
      <c r="DG41" s="878" t="n"/>
      <c r="DH41" s="878" t="n"/>
      <c r="DI41" s="878" t="n"/>
      <c r="DJ41" s="878" t="n"/>
      <c r="DK41" s="878" t="n"/>
      <c r="DL41" s="878" t="n"/>
      <c r="DM41" s="878" t="n"/>
      <c r="DN41" s="878" t="n"/>
      <c r="DO41" s="878" t="n"/>
      <c r="DP41" s="878" t="n"/>
      <c r="DQ41" s="878" t="n"/>
      <c r="DR41" s="878" t="n"/>
      <c r="DS41" s="878" t="n"/>
      <c r="DT41" s="878" t="n"/>
      <c r="DU41" s="878" t="n"/>
      <c r="DV41" s="878" t="n"/>
      <c r="DW41" s="878" t="n"/>
      <c r="DX41" s="878" t="n"/>
      <c r="DY41" s="878" t="n"/>
      <c r="DZ41" s="878" t="n"/>
      <c r="EA41" s="878" t="n"/>
      <c r="EB41" s="878" t="n"/>
      <c r="EC41" s="878" t="n"/>
      <c r="ED41" s="878" t="n"/>
      <c r="EE41" s="878" t="n"/>
      <c r="EF41" s="878" t="n"/>
      <c r="EG41" s="878" t="n"/>
      <c r="EH41" s="878" t="n"/>
      <c r="EI41" s="878" t="n"/>
      <c r="EJ41" s="878" t="n"/>
      <c r="EK41" s="878" t="n"/>
      <c r="EL41" s="878" t="n"/>
      <c r="EM41" s="878" t="n"/>
      <c r="EN41" s="878" t="n"/>
      <c r="EO41" s="878" t="n"/>
      <c r="EP41" s="878" t="n"/>
      <c r="EQ41" s="878" t="n"/>
      <c r="ER41" s="878" t="n"/>
      <c r="ES41" s="878" t="n"/>
      <c r="ET41" s="878" t="n"/>
      <c r="EU41" s="878" t="n"/>
      <c r="EV41" s="878" t="n"/>
      <c r="EW41" s="878" t="n"/>
      <c r="EX41" s="878" t="n"/>
      <c r="EY41" s="878" t="n"/>
      <c r="EZ41" s="878" t="n"/>
      <c r="FA41" s="878" t="n"/>
      <c r="FB41" s="878" t="n"/>
      <c r="FC41" s="878" t="n"/>
      <c r="FD41" s="878" t="n"/>
      <c r="FE41" s="878" t="n"/>
      <c r="FF41" s="878" t="n"/>
      <c r="FG41" s="878" t="n"/>
      <c r="FH41" s="878" t="n"/>
      <c r="FI41" s="878" t="n"/>
      <c r="FJ41" s="878" t="n"/>
      <c r="FK41" s="878" t="n"/>
      <c r="FL41" s="878" t="n"/>
      <c r="FM41" s="878" t="n"/>
      <c r="FN41" s="878" t="n"/>
      <c r="FO41" s="878" t="n"/>
    </row>
    <row r="42" customFormat="1" s="872">
      <c r="A42" s="180" t="n"/>
      <c r="B42" s="58" t="n">
        <v>14</v>
      </c>
      <c r="C42" s="100">
        <f>E42*D$5</f>
        <v/>
      </c>
      <c r="D42" s="23" t="inlineStr">
        <is>
          <t>Pagosa Resources, LLC</t>
        </is>
      </c>
      <c r="E42" s="100">
        <f>SUM(G42:HH42)</f>
        <v/>
      </c>
      <c r="F42" s="873" t="n"/>
      <c r="G42" s="874" t="n"/>
      <c r="H42" s="875" t="n"/>
      <c r="I42" s="875" t="n"/>
      <c r="J42" s="875" t="n"/>
      <c r="K42" s="875" t="n"/>
      <c r="L42" s="875" t="n"/>
      <c r="M42" s="876" t="n"/>
      <c r="N42" s="876" t="n"/>
      <c r="O42" s="876" t="n"/>
      <c r="P42" s="876" t="n"/>
      <c r="Q42" s="876" t="n"/>
      <c r="R42" s="876" t="n"/>
      <c r="S42" s="876" t="n"/>
      <c r="T42" s="877" t="n"/>
      <c r="U42" s="877" t="n"/>
      <c r="V42" s="876" t="n"/>
      <c r="W42" s="876" t="n"/>
      <c r="X42" s="876" t="n"/>
      <c r="Y42" s="876" t="n"/>
      <c r="Z42" s="876" t="n"/>
      <c r="AA42" s="876" t="n"/>
      <c r="AB42" s="876" t="n"/>
      <c r="AC42" s="876" t="n"/>
      <c r="AD42" s="876" t="n"/>
      <c r="AE42" s="876" t="n"/>
      <c r="AF42" s="876" t="n"/>
      <c r="AG42" s="876" t="n"/>
      <c r="AH42" s="876" t="n"/>
      <c r="AI42" s="876" t="n">
        <v>0.0046875</v>
      </c>
      <c r="AJ42" s="877" t="n"/>
      <c r="AK42" s="877" t="n"/>
      <c r="AL42" s="876" t="n"/>
      <c r="AM42" s="876" t="n"/>
      <c r="AN42" s="876" t="n"/>
      <c r="AO42" s="878" t="n"/>
      <c r="AP42" s="878" t="n"/>
      <c r="AQ42" s="878" t="n"/>
      <c r="AR42" s="878" t="n"/>
      <c r="AS42" s="878" t="n"/>
      <c r="AT42" s="878" t="n"/>
      <c r="AU42" s="878" t="n"/>
      <c r="AV42" s="878" t="n"/>
      <c r="AW42" s="878" t="n"/>
      <c r="AX42" s="878" t="n"/>
      <c r="AY42" s="878" t="n"/>
      <c r="AZ42" s="878" t="n"/>
      <c r="BA42" s="878" t="n"/>
      <c r="BB42" s="878" t="n"/>
      <c r="BC42" s="878" t="n"/>
      <c r="BD42" s="878" t="n"/>
      <c r="BE42" s="878" t="n"/>
      <c r="BF42" s="878" t="n"/>
      <c r="BG42" s="878" t="n"/>
      <c r="BH42" s="878" t="n"/>
      <c r="BI42" s="878" t="n"/>
      <c r="BJ42" s="878" t="n"/>
      <c r="BK42" s="878" t="n"/>
      <c r="BL42" s="878" t="n"/>
      <c r="BM42" s="878" t="n"/>
      <c r="BN42" s="878" t="n"/>
      <c r="BO42" s="878" t="n"/>
      <c r="BP42" s="878" t="n"/>
      <c r="BQ42" s="878" t="n"/>
      <c r="BR42" s="878" t="n"/>
      <c r="BS42" s="878" t="n"/>
      <c r="BT42" s="878" t="n"/>
      <c r="BU42" s="878" t="n"/>
      <c r="BV42" s="878" t="n"/>
      <c r="BW42" s="878" t="n"/>
      <c r="BX42" s="878" t="n"/>
      <c r="BY42" s="878" t="n"/>
      <c r="BZ42" s="878" t="n"/>
      <c r="CA42" s="878" t="n"/>
      <c r="CB42" s="878" t="n"/>
      <c r="CC42" s="878" t="n"/>
      <c r="CD42" s="878" t="n"/>
      <c r="CE42" s="878" t="n"/>
      <c r="CF42" s="878" t="n"/>
      <c r="CG42" s="878" t="n"/>
      <c r="CH42" s="878" t="n"/>
      <c r="CI42" s="878" t="n"/>
      <c r="CJ42" s="878" t="n"/>
      <c r="CK42" s="878" t="n"/>
      <c r="CL42" s="878" t="n"/>
      <c r="CM42" s="878" t="n"/>
      <c r="CN42" s="878" t="n"/>
      <c r="CO42" s="878" t="n"/>
      <c r="CP42" s="878" t="n"/>
      <c r="CQ42" s="878" t="n"/>
      <c r="CR42" s="878" t="n"/>
      <c r="CS42" s="878" t="n"/>
      <c r="CT42" s="878" t="n"/>
      <c r="CU42" s="878" t="n"/>
      <c r="CV42" s="878" t="n"/>
      <c r="CW42" s="878" t="n"/>
      <c r="CX42" s="878" t="n"/>
      <c r="CY42" s="878" t="n"/>
      <c r="CZ42" s="878" t="n"/>
      <c r="DA42" s="878" t="n"/>
      <c r="DB42" s="878" t="n"/>
      <c r="DC42" s="878" t="n"/>
      <c r="DD42" s="878" t="n"/>
      <c r="DE42" s="878" t="n"/>
      <c r="DF42" s="878" t="n"/>
      <c r="DG42" s="878" t="n"/>
      <c r="DH42" s="878" t="n"/>
      <c r="DI42" s="878" t="n"/>
      <c r="DJ42" s="878" t="n"/>
      <c r="DK42" s="878" t="n"/>
      <c r="DL42" s="878" t="n"/>
      <c r="DM42" s="878" t="n"/>
      <c r="DN42" s="878" t="n"/>
      <c r="DO42" s="878" t="n"/>
      <c r="DP42" s="878" t="n"/>
      <c r="DQ42" s="878" t="n"/>
      <c r="DR42" s="878" t="n"/>
      <c r="DS42" s="878" t="n"/>
      <c r="DT42" s="878" t="n"/>
      <c r="DU42" s="878" t="n"/>
      <c r="DV42" s="878" t="n"/>
      <c r="DW42" s="878" t="n"/>
      <c r="DX42" s="878" t="n"/>
      <c r="DY42" s="878" t="n"/>
      <c r="DZ42" s="878" t="n"/>
      <c r="EA42" s="878" t="n"/>
      <c r="EB42" s="878" t="n"/>
      <c r="EC42" s="878" t="n"/>
      <c r="ED42" s="878" t="n"/>
      <c r="EE42" s="878" t="n"/>
      <c r="EF42" s="878" t="n"/>
      <c r="EG42" s="878" t="n"/>
      <c r="EH42" s="878" t="n"/>
      <c r="EI42" s="878" t="n"/>
      <c r="EJ42" s="878" t="n"/>
      <c r="EK42" s="878" t="n"/>
      <c r="EL42" s="878" t="n"/>
      <c r="EM42" s="878" t="n"/>
      <c r="EN42" s="878" t="n"/>
      <c r="EO42" s="878" t="n"/>
      <c r="EP42" s="878" t="n"/>
      <c r="EQ42" s="878" t="n"/>
      <c r="ER42" s="878" t="n"/>
      <c r="ES42" s="878" t="n"/>
      <c r="ET42" s="878" t="n"/>
      <c r="EU42" s="878" t="n"/>
      <c r="EV42" s="878" t="n"/>
      <c r="EW42" s="878" t="n"/>
      <c r="EX42" s="878" t="n"/>
      <c r="EY42" s="878" t="n"/>
      <c r="EZ42" s="878" t="n"/>
      <c r="FA42" s="878" t="n"/>
      <c r="FB42" s="878" t="n"/>
      <c r="FC42" s="878" t="n"/>
      <c r="FD42" s="878" t="n"/>
      <c r="FE42" s="878" t="n"/>
      <c r="FF42" s="878" t="n"/>
      <c r="FG42" s="878" t="n"/>
      <c r="FH42" s="878" t="n"/>
      <c r="FI42" s="878" t="n"/>
      <c r="FJ42" s="878" t="n"/>
      <c r="FK42" s="878" t="n"/>
      <c r="FL42" s="878" t="n"/>
      <c r="FM42" s="878" t="n"/>
      <c r="FN42" s="878" t="n"/>
      <c r="FO42" s="878" t="n"/>
    </row>
    <row r="43" customFormat="1" s="872">
      <c r="A43" s="180" t="n"/>
      <c r="B43" s="58" t="n">
        <v>12</v>
      </c>
      <c r="C43" s="100">
        <f>E43*D$5</f>
        <v/>
      </c>
      <c r="D43" s="23" t="inlineStr">
        <is>
          <t>EAW Energy Partners Fund I, LP</t>
        </is>
      </c>
      <c r="E43" s="100">
        <f>SUM(G43:HH43)</f>
        <v/>
      </c>
      <c r="F43" s="873" t="n"/>
      <c r="G43" s="874" t="n"/>
      <c r="H43" s="875" t="n"/>
      <c r="I43" s="875" t="n"/>
      <c r="J43" s="875" t="n"/>
      <c r="K43" s="875" t="n"/>
      <c r="L43" s="875" t="n"/>
      <c r="M43" s="876" t="n"/>
      <c r="N43" s="876" t="n"/>
      <c r="O43" s="876" t="n"/>
      <c r="P43" s="877" t="n"/>
      <c r="Q43" s="876" t="n"/>
      <c r="R43" s="876" t="n"/>
      <c r="S43" s="876" t="n"/>
      <c r="T43" s="876" t="n"/>
      <c r="U43" s="876" t="n"/>
      <c r="V43" s="876" t="n"/>
      <c r="W43" s="876" t="n"/>
      <c r="X43" s="876" t="n"/>
      <c r="Y43" s="876" t="n"/>
      <c r="Z43" s="876" t="n"/>
      <c r="AA43" s="876" t="n"/>
      <c r="AB43" s="876" t="n"/>
      <c r="AC43" s="876" t="n"/>
      <c r="AD43" s="876" t="n"/>
      <c r="AE43" s="876" t="n"/>
      <c r="AF43" s="876" t="n"/>
      <c r="AG43" s="876" t="n"/>
      <c r="AH43" s="876" t="n"/>
      <c r="AI43" s="876" t="n"/>
      <c r="AJ43" s="877">
        <f>25/480</f>
        <v/>
      </c>
      <c r="AK43" s="877" t="inlineStr">
        <is>
          <t> </t>
        </is>
      </c>
      <c r="AL43" s="876" t="n"/>
      <c r="AM43" s="876" t="n"/>
      <c r="AN43" s="876" t="n"/>
      <c r="AO43" s="878" t="n"/>
      <c r="AP43" s="878" t="n"/>
      <c r="AQ43" s="878" t="n"/>
      <c r="AR43" s="878" t="n"/>
      <c r="AS43" s="878" t="n"/>
      <c r="AT43" s="878" t="n"/>
      <c r="AU43" s="878" t="n"/>
      <c r="AV43" s="878" t="n"/>
      <c r="AW43" s="878" t="n"/>
      <c r="AX43" s="878" t="n"/>
      <c r="AY43" s="878" t="n"/>
      <c r="AZ43" s="878" t="n"/>
      <c r="BA43" s="878" t="n"/>
      <c r="BB43" s="878" t="n"/>
      <c r="BC43" s="878" t="n"/>
      <c r="BD43" s="878" t="n"/>
      <c r="BE43" s="878" t="n"/>
      <c r="BF43" s="878" t="n"/>
      <c r="BG43" s="878" t="n"/>
      <c r="BH43" s="878" t="n"/>
      <c r="BI43" s="878" t="n"/>
      <c r="BJ43" s="878" t="n"/>
      <c r="BK43" s="878" t="n"/>
      <c r="BL43" s="878" t="n"/>
      <c r="BM43" s="878" t="n"/>
      <c r="BN43" s="878" t="n"/>
      <c r="BO43" s="878" t="n"/>
      <c r="BP43" s="878" t="n"/>
      <c r="BQ43" s="878" t="n"/>
      <c r="BR43" s="878" t="n"/>
      <c r="BS43" s="878" t="n"/>
      <c r="BT43" s="878" t="n"/>
      <c r="BU43" s="878" t="n"/>
      <c r="BV43" s="878" t="n"/>
      <c r="BW43" s="878" t="n"/>
      <c r="BX43" s="878" t="n"/>
      <c r="BY43" s="878" t="n"/>
      <c r="BZ43" s="878" t="n"/>
      <c r="CA43" s="878" t="n"/>
      <c r="CB43" s="878" t="n"/>
      <c r="CC43" s="878" t="n"/>
      <c r="CD43" s="878" t="n"/>
      <c r="CE43" s="878" t="n"/>
      <c r="CF43" s="878" t="n"/>
      <c r="CG43" s="878" t="n"/>
      <c r="CH43" s="878" t="n"/>
      <c r="CI43" s="878" t="n"/>
      <c r="CJ43" s="878" t="n"/>
      <c r="CK43" s="878" t="n"/>
      <c r="CL43" s="878" t="n"/>
      <c r="CM43" s="878" t="n"/>
      <c r="CN43" s="878" t="n"/>
      <c r="CO43" s="878" t="n"/>
      <c r="CP43" s="878" t="n"/>
      <c r="CQ43" s="878" t="n"/>
      <c r="CR43" s="878" t="n"/>
      <c r="CS43" s="878" t="n"/>
      <c r="CT43" s="878" t="n"/>
      <c r="CU43" s="878" t="n"/>
      <c r="CV43" s="878" t="n"/>
      <c r="CW43" s="878" t="n"/>
      <c r="CX43" s="878" t="n"/>
      <c r="CY43" s="878" t="n"/>
      <c r="CZ43" s="878" t="n"/>
      <c r="DA43" s="878" t="n"/>
      <c r="DB43" s="878" t="n"/>
      <c r="DC43" s="878" t="n"/>
      <c r="DD43" s="878" t="n"/>
      <c r="DE43" s="878" t="n"/>
      <c r="DF43" s="878" t="n"/>
      <c r="DG43" s="878" t="n"/>
      <c r="DH43" s="878" t="n"/>
      <c r="DI43" s="878" t="n"/>
      <c r="DJ43" s="878" t="n"/>
      <c r="DK43" s="878" t="n"/>
      <c r="DL43" s="878" t="n"/>
      <c r="DM43" s="878" t="n"/>
      <c r="DN43" s="878" t="n"/>
      <c r="DO43" s="878" t="n"/>
      <c r="DP43" s="878" t="n"/>
      <c r="DQ43" s="878" t="n"/>
      <c r="DR43" s="878" t="n"/>
      <c r="DS43" s="878" t="n"/>
      <c r="DT43" s="878" t="n"/>
      <c r="DU43" s="878" t="n"/>
      <c r="DV43" s="878" t="n"/>
      <c r="DW43" s="878" t="n"/>
      <c r="DX43" s="878" t="n"/>
      <c r="DY43" s="878" t="n"/>
      <c r="DZ43" s="878" t="n"/>
      <c r="EA43" s="878" t="n"/>
      <c r="EB43" s="878" t="n"/>
      <c r="EC43" s="878" t="n"/>
      <c r="ED43" s="878" t="n"/>
      <c r="EE43" s="878" t="n"/>
      <c r="EF43" s="878" t="n"/>
      <c r="EG43" s="878" t="n"/>
      <c r="EH43" s="878" t="n"/>
      <c r="EI43" s="878" t="n"/>
      <c r="EJ43" s="878" t="n"/>
      <c r="EK43" s="878" t="n"/>
      <c r="EL43" s="878" t="n"/>
      <c r="EM43" s="878" t="n"/>
      <c r="EN43" s="878" t="n"/>
      <c r="EO43" s="878" t="n"/>
      <c r="EP43" s="878" t="n"/>
      <c r="EQ43" s="878" t="n"/>
      <c r="ER43" s="878" t="n"/>
      <c r="ES43" s="878" t="n"/>
      <c r="ET43" s="878" t="n"/>
      <c r="EU43" s="878" t="n"/>
      <c r="EV43" s="878" t="n"/>
      <c r="EW43" s="878" t="n"/>
      <c r="EX43" s="878" t="n"/>
      <c r="EY43" s="878" t="n"/>
      <c r="EZ43" s="878" t="n"/>
      <c r="FA43" s="878" t="n"/>
      <c r="FB43" s="878" t="n"/>
      <c r="FC43" s="878" t="n"/>
      <c r="FD43" s="878" t="n"/>
      <c r="FE43" s="878" t="n"/>
      <c r="FF43" s="878" t="n"/>
      <c r="FG43" s="878" t="n"/>
      <c r="FH43" s="878" t="n"/>
      <c r="FI43" s="878" t="n"/>
      <c r="FJ43" s="878" t="n"/>
      <c r="FK43" s="878" t="n"/>
      <c r="FL43" s="878" t="n"/>
      <c r="FM43" s="878" t="n"/>
      <c r="FN43" s="878" t="n"/>
      <c r="FO43" s="878" t="n"/>
    </row>
    <row r="44" customFormat="1" s="872">
      <c r="A44" s="180" t="n"/>
      <c r="B44" s="58" t="n">
        <v>7</v>
      </c>
      <c r="C44" s="100">
        <f>E44*D$5</f>
        <v/>
      </c>
      <c r="D44" s="24" t="inlineStr">
        <is>
          <t>Jones Wagonhill Family Revocable Trust</t>
        </is>
      </c>
      <c r="E44" s="100">
        <f>SUM(G44:HP44)</f>
        <v/>
      </c>
      <c r="F44" s="873" t="n"/>
      <c r="G44" s="874" t="n"/>
      <c r="H44" s="874" t="n"/>
      <c r="I44" s="874" t="n"/>
      <c r="J44" s="874" t="n"/>
      <c r="K44" s="874" t="n"/>
      <c r="L44" s="874" t="n"/>
      <c r="M44" s="874" t="n"/>
      <c r="N44" s="874" t="n"/>
      <c r="O44" s="874" t="n"/>
      <c r="P44" s="874" t="n"/>
      <c r="Q44" s="874" t="n"/>
      <c r="R44" s="874" t="n"/>
      <c r="S44" s="874" t="n"/>
      <c r="T44" s="874" t="n"/>
      <c r="U44" s="874" t="n"/>
      <c r="V44" s="874" t="n"/>
      <c r="W44" s="874" t="n"/>
      <c r="X44" s="874" t="n"/>
      <c r="Y44" s="874" t="n"/>
      <c r="Z44" s="874" t="n"/>
      <c r="AA44" s="874" t="n"/>
      <c r="AB44" s="874" t="n"/>
      <c r="AC44" s="874" t="n"/>
      <c r="AD44" s="874" t="inlineStr">
        <is>
          <t> </t>
        </is>
      </c>
      <c r="AE44" s="876" t="n"/>
      <c r="AF44" s="876" t="n"/>
      <c r="AG44" s="876" t="n"/>
      <c r="AH44" s="877" t="n"/>
      <c r="AI44" s="877" t="n"/>
      <c r="AJ44" s="876" t="n"/>
      <c r="AK44" s="874" t="n">
        <v>0.125</v>
      </c>
      <c r="AL44" s="876" t="n"/>
      <c r="AM44" s="874" t="n"/>
      <c r="AN44" s="876" t="n"/>
      <c r="AO44" s="883" t="n"/>
      <c r="AP44" s="883" t="n"/>
    </row>
    <row r="45" customFormat="1" s="872">
      <c r="A45" s="180" t="inlineStr">
        <is>
          <t>Open</t>
        </is>
      </c>
      <c r="B45" s="58" t="n"/>
      <c r="C45" s="100">
        <f>E45*D$5</f>
        <v/>
      </c>
      <c r="D45" s="23" t="inlineStr">
        <is>
          <t>Presidio WAB, LLC</t>
        </is>
      </c>
      <c r="E45" s="100">
        <f>SUM(G45:HP45)</f>
        <v/>
      </c>
      <c r="F45" s="873" t="n"/>
      <c r="G45" s="874" t="n"/>
      <c r="H45" s="876" t="n"/>
      <c r="I45" s="876" t="n"/>
      <c r="J45" s="876" t="n"/>
      <c r="K45" s="876" t="n"/>
      <c r="L45" s="876" t="n"/>
      <c r="M45" s="876" t="n"/>
      <c r="N45" s="877" t="n"/>
      <c r="O45" s="877" t="n"/>
      <c r="P45" s="876" t="n"/>
      <c r="Q45" s="876" t="n"/>
      <c r="R45" s="876" t="n"/>
      <c r="S45" s="876" t="n"/>
      <c r="T45" s="876" t="n"/>
      <c r="U45" s="876" t="n"/>
      <c r="V45" s="876" t="n"/>
      <c r="W45" s="876" t="n"/>
      <c r="X45" s="876" t="n"/>
      <c r="Y45" s="876" t="n"/>
      <c r="Z45" s="876" t="n"/>
      <c r="AA45" s="876" t="n"/>
      <c r="AB45" s="876" t="n"/>
      <c r="AC45" s="874" t="inlineStr">
        <is>
          <t> </t>
        </is>
      </c>
      <c r="AD45" s="876" t="n"/>
      <c r="AE45" s="876" t="n"/>
      <c r="AF45" s="876" t="n"/>
      <c r="AG45" s="876" t="n"/>
      <c r="AH45" s="876" t="n"/>
      <c r="AI45" s="876" t="n"/>
      <c r="AJ45" s="877" t="n"/>
      <c r="AK45" s="876" t="n"/>
      <c r="AL45" s="874" t="n">
        <v>0.25</v>
      </c>
      <c r="AM45" s="874" t="inlineStr">
        <is>
          <t> </t>
        </is>
      </c>
      <c r="AN45" s="876" t="n"/>
      <c r="AO45" s="878" t="n"/>
      <c r="AP45" s="878" t="n"/>
      <c r="AQ45" s="878" t="n"/>
      <c r="AR45" s="878" t="n"/>
      <c r="AS45" s="878" t="n"/>
      <c r="AT45" s="878" t="n"/>
      <c r="AU45" s="878" t="n"/>
      <c r="AV45" s="878" t="n"/>
      <c r="AW45" s="878" t="n"/>
      <c r="AX45" s="878" t="n"/>
      <c r="AY45" s="878" t="n"/>
      <c r="AZ45" s="878" t="n"/>
      <c r="BA45" s="878" t="n"/>
      <c r="BB45" s="878" t="n"/>
      <c r="BC45" s="878" t="n"/>
      <c r="BD45" s="878" t="inlineStr">
        <is>
          <t> </t>
        </is>
      </c>
      <c r="BE45" s="878" t="n"/>
      <c r="BF45" s="878" t="n"/>
      <c r="BG45" s="878" t="n"/>
      <c r="BH45" s="878" t="n"/>
      <c r="BI45" s="878" t="n"/>
      <c r="BJ45" s="878" t="n"/>
      <c r="BK45" s="878" t="n"/>
      <c r="BL45" s="878" t="n"/>
      <c r="BM45" s="878" t="n"/>
      <c r="BN45" s="878" t="n"/>
      <c r="BO45" s="878" t="n"/>
      <c r="BP45" s="878" t="n"/>
      <c r="BQ45" s="878" t="n"/>
      <c r="BR45" s="878" t="n"/>
      <c r="BS45" s="878" t="n"/>
      <c r="BT45" s="878" t="n"/>
      <c r="BU45" s="878" t="n"/>
      <c r="BV45" s="878" t="n"/>
      <c r="BW45" s="878" t="n"/>
      <c r="BX45" s="878" t="n"/>
      <c r="BY45" s="878" t="n"/>
      <c r="BZ45" s="878" t="n"/>
      <c r="CA45" s="878" t="n"/>
      <c r="CB45" s="878" t="n"/>
      <c r="CC45" s="878" t="n"/>
      <c r="CD45" s="878" t="n"/>
      <c r="CE45" s="878" t="n"/>
      <c r="CF45" s="878" t="n"/>
      <c r="CG45" s="878" t="n"/>
      <c r="CH45" s="878" t="n"/>
      <c r="CI45" s="878" t="n"/>
      <c r="CJ45" s="878" t="n"/>
      <c r="CK45" s="878" t="n"/>
      <c r="CL45" s="878" t="n"/>
      <c r="CM45" s="878" t="n"/>
      <c r="CN45" s="878" t="n"/>
      <c r="CO45" s="878" t="n"/>
      <c r="CP45" s="878" t="n"/>
      <c r="CQ45" s="878" t="n"/>
      <c r="CR45" s="878" t="n"/>
      <c r="CS45" s="878" t="n"/>
      <c r="CT45" s="878" t="n"/>
      <c r="CU45" s="878" t="n"/>
      <c r="CV45" s="878" t="n"/>
      <c r="CW45" s="878" t="n"/>
      <c r="CX45" s="878" t="n"/>
      <c r="CY45" s="878" t="n"/>
      <c r="CZ45" s="878" t="n"/>
      <c r="DA45" s="878" t="n"/>
      <c r="DB45" s="878" t="n"/>
      <c r="DC45" s="878" t="n"/>
      <c r="DD45" s="878" t="n"/>
      <c r="DE45" s="878" t="n"/>
      <c r="DF45" s="878" t="n"/>
      <c r="DG45" s="878" t="n"/>
      <c r="DH45" s="878" t="n"/>
      <c r="DI45" s="878" t="n"/>
      <c r="DJ45" s="878" t="n"/>
      <c r="DK45" s="878" t="n"/>
      <c r="DL45" s="878" t="n"/>
      <c r="DM45" s="878" t="n"/>
      <c r="DN45" s="878" t="n"/>
      <c r="DO45" s="878" t="n"/>
      <c r="DP45" s="878" t="n"/>
      <c r="DQ45" s="878" t="n"/>
      <c r="DR45" s="878" t="n"/>
      <c r="DS45" s="878" t="n"/>
      <c r="DT45" s="878" t="n"/>
      <c r="DU45" s="878" t="n"/>
      <c r="DV45" s="878" t="n"/>
      <c r="DW45" s="878" t="n"/>
      <c r="DX45" s="878" t="n"/>
      <c r="DY45" s="878" t="n"/>
      <c r="DZ45" s="878" t="n"/>
      <c r="EA45" s="878" t="n"/>
      <c r="EB45" s="878" t="n"/>
      <c r="EC45" s="878" t="n"/>
      <c r="ED45" s="878" t="n"/>
      <c r="EE45" s="878" t="n"/>
      <c r="EF45" s="878" t="n"/>
      <c r="EG45" s="878" t="n"/>
      <c r="EH45" s="878" t="n"/>
      <c r="EI45" s="878" t="n"/>
      <c r="EJ45" s="878" t="n"/>
      <c r="EK45" s="878" t="n"/>
      <c r="EL45" s="878" t="n"/>
      <c r="EM45" s="878" t="n"/>
      <c r="EN45" s="878" t="n"/>
      <c r="EO45" s="878" t="n"/>
      <c r="EP45" s="878" t="n"/>
      <c r="EQ45" s="878" t="n"/>
      <c r="ER45" s="878" t="n"/>
      <c r="ES45" s="878" t="n"/>
      <c r="ET45" s="878" t="n"/>
      <c r="EU45" s="878" t="n"/>
      <c r="EV45" s="878" t="n"/>
      <c r="EW45" s="878" t="n"/>
      <c r="EX45" s="878" t="n"/>
      <c r="EY45" s="878" t="n"/>
      <c r="EZ45" s="878" t="n"/>
      <c r="FA45" s="878" t="n"/>
      <c r="FB45" s="878" t="n"/>
      <c r="FC45" s="878" t="n"/>
      <c r="FD45" s="878" t="n"/>
      <c r="FE45" s="878" t="n"/>
      <c r="FF45" s="878" t="n"/>
      <c r="FG45" s="878" t="n"/>
      <c r="FH45" s="878" t="n"/>
      <c r="FI45" s="878" t="n"/>
      <c r="FJ45" s="878" t="n"/>
      <c r="FK45" s="878" t="n"/>
      <c r="FL45" s="878" t="n"/>
      <c r="FM45" s="878" t="n"/>
      <c r="FN45" s="878" t="n"/>
      <c r="FO45" s="878" t="n"/>
      <c r="FP45" s="878" t="n"/>
      <c r="FQ45" s="878" t="n"/>
      <c r="FR45" s="878" t="n"/>
      <c r="FS45" s="878" t="n"/>
      <c r="FT45" s="878" t="n"/>
      <c r="FU45" s="878" t="n"/>
      <c r="FV45" s="878" t="n"/>
      <c r="FW45" s="878" t="n"/>
    </row>
    <row r="46" customFormat="1" s="872">
      <c r="A46" s="180" t="n"/>
      <c r="B46" s="58" t="n">
        <v>4</v>
      </c>
      <c r="C46" s="100">
        <f>E46*D$5</f>
        <v/>
      </c>
      <c r="D46" s="24" t="inlineStr">
        <is>
          <t>Wendel Lee Winkleblack, Jr., a/k/a Wendel Winkleblack</t>
        </is>
      </c>
      <c r="E46" s="100">
        <f>SUM(G46:HP46)</f>
        <v/>
      </c>
      <c r="F46" s="873" t="n"/>
      <c r="G46" s="874" t="n"/>
      <c r="H46" s="874" t="n"/>
      <c r="I46" s="874" t="n"/>
      <c r="J46" s="874" t="n"/>
      <c r="K46" s="874" t="n"/>
      <c r="L46" s="874" t="n"/>
      <c r="M46" s="874" t="n"/>
      <c r="N46" s="874" t="n"/>
      <c r="O46" s="874" t="n"/>
      <c r="P46" s="874" t="n"/>
      <c r="Q46" s="874" t="n"/>
      <c r="R46" s="874" t="n"/>
      <c r="S46" s="874" t="n"/>
      <c r="T46" s="874" t="n"/>
      <c r="U46" s="874" t="n"/>
      <c r="V46" s="874" t="n"/>
      <c r="W46" s="874" t="n"/>
      <c r="X46" s="874" t="n"/>
      <c r="Y46" s="874" t="n"/>
      <c r="Z46" s="874" t="n"/>
      <c r="AA46" s="874" t="n"/>
      <c r="AB46" s="874" t="n"/>
      <c r="AC46" s="874" t="n"/>
      <c r="AD46" s="876" t="n"/>
      <c r="AE46" s="876" t="n"/>
      <c r="AF46" s="876" t="n"/>
      <c r="AG46" s="876" t="n"/>
      <c r="AH46" s="876" t="n"/>
      <c r="AI46" s="876" t="n"/>
      <c r="AJ46" s="877" t="n"/>
      <c r="AK46" s="874" t="n"/>
      <c r="AL46" s="876" t="n"/>
      <c r="AM46" s="887">
        <f>0.125/3</f>
        <v/>
      </c>
      <c r="AN46" s="876" t="n"/>
      <c r="AO46" s="883" t="n"/>
      <c r="AP46" s="883" t="n"/>
    </row>
    <row r="47" customFormat="1" s="872">
      <c r="A47" s="180" t="n"/>
      <c r="B47" s="58" t="n">
        <v>2</v>
      </c>
      <c r="C47" s="100">
        <f>E47*D$5</f>
        <v/>
      </c>
      <c r="D47" s="23" t="inlineStr">
        <is>
          <t>Wendy A. Henderson</t>
        </is>
      </c>
      <c r="E47" s="100">
        <f>SUM(G47:HP47)</f>
        <v/>
      </c>
      <c r="F47" s="873" t="n"/>
      <c r="G47" s="874" t="n"/>
      <c r="H47" s="874" t="n"/>
      <c r="I47" s="874" t="n"/>
      <c r="J47" s="874" t="n"/>
      <c r="K47" s="874" t="n"/>
      <c r="L47" s="874" t="n"/>
      <c r="M47" s="874" t="n"/>
      <c r="N47" s="874" t="n"/>
      <c r="O47" s="874" t="n"/>
      <c r="P47" s="874" t="n"/>
      <c r="Q47" s="874" t="n"/>
      <c r="R47" s="874" t="n"/>
      <c r="S47" s="874" t="n"/>
      <c r="T47" s="874" t="n"/>
      <c r="U47" s="874" t="n"/>
      <c r="V47" s="874" t="n"/>
      <c r="W47" s="874" t="n"/>
      <c r="X47" s="874" t="n"/>
      <c r="Y47" s="874" t="n"/>
      <c r="Z47" s="874" t="n"/>
      <c r="AA47" s="874" t="n"/>
      <c r="AB47" s="874" t="n"/>
      <c r="AC47" s="874" t="n"/>
      <c r="AD47" s="876" t="n"/>
      <c r="AE47" s="876" t="n"/>
      <c r="AF47" s="876" t="n"/>
      <c r="AG47" s="876" t="n"/>
      <c r="AH47" s="876" t="n"/>
      <c r="AI47" s="876" t="n"/>
      <c r="AJ47" s="876" t="n"/>
      <c r="AK47" s="874" t="n"/>
      <c r="AL47" s="876" t="n"/>
      <c r="AM47" s="887">
        <f>0.125/3</f>
        <v/>
      </c>
      <c r="AN47" s="877" t="inlineStr">
        <is>
          <t> </t>
        </is>
      </c>
      <c r="AO47" s="883" t="n"/>
      <c r="AP47" s="883" t="n"/>
    </row>
    <row r="48" customFormat="1" s="872">
      <c r="A48" s="180" t="n"/>
      <c r="B48" s="58" t="n">
        <v>3</v>
      </c>
      <c r="C48" s="55">
        <f>E48*D$5</f>
        <v/>
      </c>
      <c r="D48" s="24" t="inlineStr">
        <is>
          <t>Ashlee N. Davis</t>
        </is>
      </c>
      <c r="E48" s="55">
        <f>SUM(G48:HP48)</f>
        <v/>
      </c>
      <c r="F48" s="873" t="n"/>
      <c r="G48" s="874" t="n"/>
      <c r="H48" s="874" t="n"/>
      <c r="I48" s="874" t="n"/>
      <c r="J48" s="874" t="n"/>
      <c r="K48" s="874" t="n"/>
      <c r="L48" s="874" t="n"/>
      <c r="M48" s="874" t="n"/>
      <c r="N48" s="874" t="n"/>
      <c r="O48" s="874" t="n"/>
      <c r="P48" s="874" t="n"/>
      <c r="Q48" s="874" t="n"/>
      <c r="R48" s="874" t="n"/>
      <c r="S48" s="874" t="n"/>
      <c r="T48" s="874" t="n"/>
      <c r="U48" s="874" t="n"/>
      <c r="V48" s="874" t="n"/>
      <c r="W48" s="874" t="n"/>
      <c r="X48" s="874" t="n"/>
      <c r="Y48" s="874" t="n"/>
      <c r="Z48" s="874" t="n"/>
      <c r="AA48" s="874" t="n"/>
      <c r="AB48" s="874" t="n"/>
      <c r="AC48" s="874" t="n"/>
      <c r="AD48" s="876" t="n"/>
      <c r="AE48" s="876" t="n"/>
      <c r="AF48" s="876" t="n"/>
      <c r="AG48" s="876" t="n"/>
      <c r="AH48" s="876" t="n"/>
      <c r="AI48" s="876" t="n"/>
      <c r="AJ48" s="876" t="n"/>
      <c r="AK48" s="874" t="n"/>
      <c r="AL48" s="876" t="n"/>
      <c r="AM48" s="887">
        <f>0.125/3</f>
        <v/>
      </c>
      <c r="AN48" s="877" t="inlineStr">
        <is>
          <t> </t>
        </is>
      </c>
      <c r="AO48" s="883" t="n"/>
      <c r="AP48" s="883" t="n"/>
    </row>
    <row r="49" customFormat="1" s="872">
      <c r="A49" s="57" t="n"/>
      <c r="B49" s="58" t="n">
        <v>16</v>
      </c>
      <c r="C49" s="100">
        <f>E49*D$5</f>
        <v/>
      </c>
      <c r="D49" s="23" t="inlineStr">
        <is>
          <t>Fleshman Agency, Inc.</t>
        </is>
      </c>
      <c r="E49" s="55">
        <f>SUM(G49:HP49)</f>
        <v/>
      </c>
      <c r="F49" s="873" t="n"/>
      <c r="G49" s="874" t="n"/>
      <c r="H49" s="874" t="n"/>
      <c r="I49" s="874" t="n"/>
      <c r="J49" s="874" t="n"/>
      <c r="K49" s="874" t="n"/>
      <c r="L49" s="874" t="n"/>
      <c r="M49" s="874" t="n"/>
      <c r="N49" s="874" t="n"/>
      <c r="O49" s="874" t="n"/>
      <c r="P49" s="874" t="n"/>
      <c r="Q49" s="874" t="n"/>
      <c r="R49" s="874" t="n"/>
      <c r="S49" s="874" t="n"/>
      <c r="T49" s="874" t="n"/>
      <c r="U49" s="874" t="n"/>
      <c r="V49" s="874" t="n"/>
      <c r="W49" s="874" t="n"/>
      <c r="X49" s="874" t="n"/>
      <c r="Y49" s="874" t="n"/>
      <c r="Z49" s="874" t="n"/>
      <c r="AA49" s="874" t="n"/>
      <c r="AB49" s="874" t="n"/>
      <c r="AC49" s="874" t="n"/>
      <c r="AD49" s="876" t="n"/>
      <c r="AE49" s="876" t="n"/>
      <c r="AF49" s="876" t="n"/>
      <c r="AG49" s="876" t="n"/>
      <c r="AH49" s="876" t="n"/>
      <c r="AI49" s="876" t="n"/>
      <c r="AJ49" s="876" t="n"/>
      <c r="AK49" s="874" t="n"/>
      <c r="AL49" s="876" t="n"/>
      <c r="AM49" s="887" t="inlineStr">
        <is>
          <t> </t>
        </is>
      </c>
      <c r="AN49" s="877">
        <f>10/480</f>
        <v/>
      </c>
      <c r="AO49" s="883" t="n"/>
      <c r="AP49" s="883" t="n"/>
    </row>
    <row r="50" customFormat="1" s="872">
      <c r="A50" s="57" t="n"/>
      <c r="B50" s="56" t="n"/>
      <c r="C50" s="55">
        <f>E50*D$5</f>
        <v/>
      </c>
      <c r="D50" s="24" t="n"/>
      <c r="E50" s="55">
        <f>SUM(G50:HP50)</f>
        <v/>
      </c>
      <c r="H50" s="883" t="n"/>
      <c r="I50" s="883" t="n"/>
      <c r="J50" s="883" t="n"/>
      <c r="K50" s="883" t="n"/>
      <c r="L50" s="883" t="n"/>
      <c r="M50" s="883" t="n"/>
      <c r="N50" s="883" t="n"/>
      <c r="O50" s="883" t="n"/>
      <c r="P50" s="883" t="n"/>
      <c r="Q50" s="883" t="n"/>
      <c r="R50" s="883" t="n"/>
      <c r="S50" s="883" t="n"/>
      <c r="T50" s="883" t="n"/>
      <c r="U50" s="883" t="n"/>
      <c r="V50" s="883" t="n"/>
      <c r="W50" s="883" t="n"/>
      <c r="X50" s="883" t="n"/>
      <c r="Y50" s="883" t="n"/>
      <c r="AA50" s="883" t="n"/>
      <c r="AB50" s="883" t="n"/>
      <c r="AC50" s="883" t="n"/>
      <c r="AD50" s="878" t="n"/>
      <c r="AE50" s="878" t="n"/>
      <c r="AF50" s="878" t="n"/>
      <c r="AG50" s="878" t="n"/>
      <c r="AH50" s="878" t="n"/>
      <c r="AI50" s="878" t="n"/>
      <c r="AJ50" s="878" t="n"/>
      <c r="AK50" s="883" t="n"/>
      <c r="AL50" s="878" t="n"/>
      <c r="AM50" s="891" t="inlineStr">
        <is>
          <t> </t>
        </is>
      </c>
      <c r="AN50" s="876" t="n"/>
      <c r="AO50" s="883" t="n"/>
      <c r="AP50" s="883" t="n"/>
    </row>
    <row r="51" customFormat="1" s="872">
      <c r="A51" s="57" t="n"/>
      <c r="B51" s="56" t="n"/>
      <c r="C51" s="55">
        <f>E51*D$5</f>
        <v/>
      </c>
      <c r="D51" s="24" t="n"/>
      <c r="E51" s="55">
        <f>SUM(G51:HP51)</f>
        <v/>
      </c>
      <c r="H51" s="883" t="n"/>
      <c r="I51" s="883" t="n"/>
      <c r="J51" s="883" t="n"/>
      <c r="K51" s="883" t="n"/>
      <c r="L51" s="883" t="n"/>
      <c r="M51" s="883" t="n"/>
      <c r="N51" s="883" t="n"/>
      <c r="O51" s="883" t="n"/>
      <c r="P51" s="883" t="n"/>
      <c r="Q51" s="883" t="n"/>
      <c r="R51" s="883" t="n"/>
      <c r="S51" s="883" t="n"/>
      <c r="T51" s="883" t="n"/>
      <c r="U51" s="883" t="n"/>
      <c r="V51" s="883" t="n"/>
      <c r="W51" s="883" t="n"/>
      <c r="X51" s="883" t="n"/>
      <c r="Y51" s="883" t="n"/>
      <c r="Z51" s="883" t="n"/>
      <c r="AA51" s="883" t="n"/>
      <c r="AB51" s="883" t="n"/>
      <c r="AC51" s="883" t="n"/>
      <c r="AD51" s="878" t="n"/>
      <c r="AE51" s="878" t="n"/>
      <c r="AF51" s="878" t="n"/>
      <c r="AG51" s="878" t="n"/>
      <c r="AH51" s="878" t="n"/>
      <c r="AI51" s="878" t="n"/>
      <c r="AJ51" s="878" t="n"/>
      <c r="AK51" s="883" t="n"/>
      <c r="AL51" s="878" t="n"/>
      <c r="AM51" s="891" t="inlineStr">
        <is>
          <t> </t>
        </is>
      </c>
      <c r="AN51" s="876" t="n"/>
      <c r="AO51" s="883" t="n"/>
      <c r="AP51" s="883" t="n"/>
    </row>
    <row r="52" customFormat="1" s="872">
      <c r="A52" s="57" t="n"/>
      <c r="B52" s="56" t="n"/>
      <c r="C52" s="100">
        <f>E52*D$5</f>
        <v/>
      </c>
      <c r="D52" s="24" t="n"/>
      <c r="E52" s="100">
        <f>SUM(G52:HP52)</f>
        <v/>
      </c>
      <c r="H52" s="883" t="n"/>
      <c r="I52" s="883" t="n"/>
      <c r="J52" s="883" t="n"/>
      <c r="K52" s="883" t="n"/>
      <c r="L52" s="883" t="n"/>
      <c r="M52" s="883" t="n"/>
      <c r="N52" s="883" t="n"/>
      <c r="O52" s="883" t="n"/>
      <c r="P52" s="883" t="n"/>
      <c r="Q52" s="883" t="n"/>
      <c r="R52" s="883" t="n"/>
      <c r="S52" s="883" t="n"/>
      <c r="T52" s="883" t="n"/>
      <c r="U52" s="883" t="n"/>
      <c r="V52" s="883" t="n"/>
      <c r="W52" s="883" t="n"/>
      <c r="X52" s="883" t="n"/>
      <c r="Y52" s="883" t="n"/>
      <c r="Z52" s="883" t="n"/>
      <c r="AA52" s="883" t="n"/>
      <c r="AB52" s="883" t="n"/>
      <c r="AC52" s="883" t="n"/>
      <c r="AD52" s="878" t="n"/>
      <c r="AE52" s="878" t="n"/>
      <c r="AF52" s="878" t="n"/>
      <c r="AG52" s="878" t="n"/>
      <c r="AH52" s="878" t="n"/>
      <c r="AI52" s="878" t="n"/>
      <c r="AJ52" s="878" t="n"/>
      <c r="AK52" s="883" t="n"/>
      <c r="AL52" s="878" t="n"/>
      <c r="AM52" s="883" t="n"/>
      <c r="AN52" s="876" t="n"/>
      <c r="AO52" s="883" t="n"/>
      <c r="AP52" s="883" t="n"/>
    </row>
    <row r="53" customFormat="1" s="872">
      <c r="A53" s="57" t="n"/>
      <c r="B53" s="56" t="n"/>
      <c r="C53" s="100">
        <f>E53*D$5</f>
        <v/>
      </c>
      <c r="D53" s="24" t="n"/>
      <c r="E53" s="100">
        <f>SUM(G53:HP53)</f>
        <v/>
      </c>
      <c r="H53" s="883" t="n"/>
      <c r="I53" s="883" t="n"/>
      <c r="J53" s="883" t="n"/>
      <c r="K53" s="883" t="n"/>
      <c r="L53" s="883" t="n"/>
      <c r="M53" s="883" t="n"/>
      <c r="N53" s="883" t="n"/>
      <c r="O53" s="883" t="n"/>
      <c r="P53" s="883" t="n"/>
      <c r="Q53" s="883" t="n"/>
      <c r="R53" s="883" t="n"/>
      <c r="S53" s="883" t="n"/>
      <c r="T53" s="883" t="n"/>
      <c r="U53" s="883" t="n"/>
      <c r="V53" s="883" t="n"/>
      <c r="W53" s="883" t="n"/>
      <c r="X53" s="883" t="n"/>
      <c r="Y53" s="883" t="n"/>
      <c r="Z53" s="883" t="n"/>
      <c r="AA53" s="883" t="n"/>
      <c r="AB53" s="883" t="n"/>
      <c r="AC53" s="883" t="n"/>
      <c r="AD53" s="878" t="n"/>
      <c r="AE53" s="878" t="n"/>
      <c r="AF53" s="878" t="n"/>
      <c r="AG53" s="878" t="n"/>
      <c r="AH53" s="878" t="n"/>
      <c r="AI53" s="878" t="n"/>
      <c r="AJ53" s="878" t="n"/>
      <c r="AK53" s="883" t="n"/>
      <c r="AL53" s="878" t="n"/>
      <c r="AM53" s="883" t="n"/>
      <c r="AN53" s="876" t="n"/>
      <c r="AO53" s="883" t="n"/>
      <c r="AP53" s="883" t="n"/>
    </row>
    <row r="54" ht="12.95" customFormat="1" customHeight="1" s="872">
      <c r="A54" s="57" t="n"/>
      <c r="B54" s="56" t="n"/>
      <c r="C54" s="55">
        <f>E54*D$5</f>
        <v/>
      </c>
      <c r="D54" s="24" t="n"/>
      <c r="E54" s="55">
        <f>SUM(G54:HP54)</f>
        <v/>
      </c>
      <c r="H54" s="883" t="n"/>
      <c r="I54" s="883" t="n"/>
      <c r="J54" s="883" t="n"/>
      <c r="K54" s="883" t="n"/>
      <c r="L54" s="883" t="n"/>
      <c r="M54" s="883" t="n"/>
      <c r="N54" s="883" t="n"/>
      <c r="O54" s="883" t="n"/>
      <c r="P54" s="883" t="n"/>
      <c r="Q54" s="883" t="n"/>
      <c r="R54" s="883" t="n"/>
      <c r="S54" s="883" t="n"/>
      <c r="T54" s="883" t="n"/>
      <c r="U54" s="883" t="n"/>
      <c r="V54" s="883" t="n"/>
      <c r="W54" s="883" t="n"/>
      <c r="X54" s="883" t="n"/>
      <c r="Y54" s="883" t="n"/>
      <c r="Z54" s="883" t="n"/>
      <c r="AA54" s="883" t="n"/>
      <c r="AB54" s="883" t="n"/>
      <c r="AC54" s="883" t="n"/>
      <c r="AD54" s="878" t="n"/>
      <c r="AE54" s="878" t="n"/>
      <c r="AF54" s="878" t="n"/>
      <c r="AG54" s="878" t="n"/>
      <c r="AH54" s="878" t="n"/>
      <c r="AI54" s="878" t="n"/>
      <c r="AJ54" s="878" t="n"/>
      <c r="AK54" s="883" t="n"/>
      <c r="AL54" s="878" t="n"/>
      <c r="AM54" s="883" t="n"/>
      <c r="AN54" s="876" t="n"/>
      <c r="AO54" s="883" t="n"/>
      <c r="AP54" s="883" t="n"/>
    </row>
    <row r="55" ht="14.1" customFormat="1" customHeight="1" s="872">
      <c r="A55" s="57" t="n"/>
      <c r="B55" s="56" t="n"/>
      <c r="C55" s="55">
        <f>E55*D$5</f>
        <v/>
      </c>
      <c r="D55" s="24" t="n"/>
      <c r="E55" s="55">
        <f>SUM(G55:HP55)</f>
        <v/>
      </c>
      <c r="H55" s="883" t="n"/>
      <c r="I55" s="883" t="n"/>
      <c r="J55" s="883" t="n"/>
      <c r="K55" s="883" t="n"/>
      <c r="L55" s="883" t="n"/>
      <c r="M55" s="883" t="n"/>
      <c r="N55" s="883" t="n"/>
      <c r="O55" s="883" t="n"/>
      <c r="P55" s="883" t="n"/>
      <c r="Q55" s="883" t="n"/>
      <c r="R55" s="883" t="n"/>
      <c r="S55" s="883" t="n"/>
      <c r="T55" s="883" t="n"/>
      <c r="U55" s="883" t="n"/>
      <c r="V55" s="883" t="n"/>
      <c r="W55" s="883" t="n"/>
      <c r="X55" s="883" t="n"/>
      <c r="Y55" s="883" t="n"/>
      <c r="Z55" s="883" t="n"/>
      <c r="AA55" s="883" t="n"/>
      <c r="AB55" s="883" t="n"/>
      <c r="AC55" s="883" t="n"/>
      <c r="AD55" s="878" t="n"/>
      <c r="AE55" s="878" t="n"/>
      <c r="AF55" s="878" t="n"/>
      <c r="AG55" s="878" t="n"/>
      <c r="AH55" s="878" t="n"/>
      <c r="AI55" s="878" t="n"/>
      <c r="AJ55" s="878" t="n"/>
      <c r="AK55" s="883" t="n"/>
      <c r="AL55" s="878" t="n"/>
      <c r="AM55" s="883" t="n"/>
      <c r="AN55" s="877" t="inlineStr">
        <is>
          <t> </t>
        </is>
      </c>
      <c r="AO55" s="883" t="n"/>
      <c r="AP55" s="883" t="n"/>
    </row>
    <row r="56" ht="17.45" customFormat="1" customHeight="1" s="872">
      <c r="A56" s="57" t="n"/>
      <c r="B56" s="56" t="n"/>
      <c r="C56" s="55">
        <f>E56*D$5</f>
        <v/>
      </c>
      <c r="D56" s="881" t="n"/>
      <c r="E56" s="55">
        <f>SUM(G56:HP56)</f>
        <v/>
      </c>
      <c r="H56" s="883" t="n"/>
      <c r="I56" s="883" t="n"/>
      <c r="J56" s="883" t="n"/>
      <c r="K56" s="883" t="n"/>
      <c r="L56" s="883" t="n"/>
      <c r="M56" s="883" t="n"/>
      <c r="N56" s="883" t="n"/>
      <c r="O56" s="883" t="n"/>
      <c r="P56" s="883" t="n"/>
      <c r="Q56" s="883" t="n"/>
      <c r="R56" s="883" t="n"/>
      <c r="S56" s="883" t="n"/>
      <c r="T56" s="883" t="n"/>
      <c r="U56" s="883" t="n"/>
      <c r="V56" s="883" t="n"/>
      <c r="W56" s="883" t="n"/>
      <c r="X56" s="883" t="n"/>
      <c r="Y56" s="883" t="n"/>
      <c r="Z56" s="883" t="n"/>
      <c r="AA56" s="883" t="n"/>
      <c r="AB56" s="883" t="n"/>
      <c r="AC56" s="883" t="n"/>
      <c r="AD56" s="878" t="n"/>
      <c r="AE56" s="878" t="n"/>
      <c r="AF56" s="878" t="n"/>
      <c r="AG56" s="878" t="n"/>
      <c r="AH56" s="878" t="n"/>
      <c r="AI56" s="878" t="n"/>
      <c r="AJ56" s="878" t="n"/>
      <c r="AK56" s="883" t="n"/>
      <c r="AL56" s="878" t="n"/>
      <c r="AM56" s="883" t="n"/>
      <c r="AN56" s="876" t="n"/>
      <c r="AO56" s="883" t="n"/>
      <c r="AP56" s="883" t="n"/>
    </row>
    <row r="57" ht="17.45" customFormat="1" customHeight="1" s="872">
      <c r="A57" s="57" t="n"/>
      <c r="B57" s="56" t="n"/>
      <c r="C57" s="55">
        <f>E57*D$5</f>
        <v/>
      </c>
      <c r="D57" s="882" t="n"/>
      <c r="E57" s="55">
        <f>SUM(G57:HP57)</f>
        <v/>
      </c>
      <c r="H57" s="883" t="n"/>
      <c r="I57" s="883" t="n"/>
      <c r="J57" s="883" t="n"/>
      <c r="K57" s="883" t="n"/>
      <c r="L57" s="883" t="n"/>
      <c r="M57" s="883" t="n"/>
      <c r="N57" s="883" t="n"/>
      <c r="O57" s="883" t="n"/>
      <c r="P57" s="883" t="n"/>
      <c r="Q57" s="883" t="n"/>
      <c r="R57" s="883" t="n"/>
      <c r="S57" s="883" t="n"/>
      <c r="T57" s="883" t="n"/>
      <c r="U57" s="883" t="n"/>
      <c r="V57" s="883" t="n"/>
      <c r="W57" s="883" t="n"/>
      <c r="X57" s="883" t="n"/>
      <c r="Y57" s="883" t="n"/>
      <c r="Z57" s="883" t="n"/>
      <c r="AA57" s="883" t="n"/>
      <c r="AB57" s="883" t="n"/>
      <c r="AC57" s="883" t="n"/>
      <c r="AD57" s="878" t="n"/>
      <c r="AE57" s="878" t="n"/>
      <c r="AF57" s="878" t="n"/>
      <c r="AG57" s="878" t="n"/>
      <c r="AH57" s="878" t="n"/>
      <c r="AI57" s="878" t="n"/>
      <c r="AJ57" s="878" t="n"/>
      <c r="AK57" s="883" t="n"/>
      <c r="AL57" s="878" t="n"/>
      <c r="AM57" s="883" t="n"/>
      <c r="AN57" s="876" t="n"/>
      <c r="AO57" s="883" t="n"/>
      <c r="AP57" s="883" t="n"/>
    </row>
    <row r="58" ht="17.45" customFormat="1" customHeight="1" s="872">
      <c r="A58" s="57" t="n"/>
      <c r="B58" s="56" t="n"/>
      <c r="C58" s="55">
        <f>E58*D$5</f>
        <v/>
      </c>
      <c r="D58" s="881" t="n"/>
      <c r="E58" s="55">
        <f>SUM(G58:HP58)</f>
        <v/>
      </c>
      <c r="H58" s="883" t="n"/>
      <c r="I58" s="883" t="n"/>
      <c r="J58" s="883" t="n"/>
      <c r="K58" s="883" t="n"/>
      <c r="L58" s="883" t="n"/>
      <c r="M58" s="883" t="n"/>
      <c r="N58" s="883" t="n"/>
      <c r="O58" s="883" t="n"/>
      <c r="P58" s="883" t="n"/>
      <c r="Q58" s="883" t="n"/>
      <c r="R58" s="883" t="n"/>
      <c r="S58" s="883" t="n"/>
      <c r="T58" s="883" t="n"/>
      <c r="U58" s="883" t="n"/>
      <c r="V58" s="883" t="n"/>
      <c r="W58" s="883" t="n"/>
      <c r="X58" s="883" t="n"/>
      <c r="Y58" s="883" t="n"/>
      <c r="Z58" s="883" t="n"/>
      <c r="AA58" s="883" t="n"/>
      <c r="AB58" s="883" t="n"/>
      <c r="AC58" s="883" t="n"/>
      <c r="AD58" s="878" t="n"/>
      <c r="AE58" s="878" t="n"/>
      <c r="AF58" s="878" t="n"/>
      <c r="AG58" s="878" t="n"/>
      <c r="AH58" s="878" t="n"/>
      <c r="AI58" s="878" t="n"/>
      <c r="AJ58" s="878" t="n"/>
      <c r="AK58" s="883" t="n"/>
      <c r="AL58" s="878" t="n"/>
      <c r="AM58" s="883" t="n"/>
      <c r="AN58" s="876" t="n"/>
      <c r="AO58" s="883" t="n"/>
      <c r="AP58" s="883" t="n"/>
    </row>
    <row r="59" ht="17.45" customFormat="1" customHeight="1" s="872">
      <c r="A59" s="57" t="inlineStr">
        <is>
          <t> </t>
        </is>
      </c>
      <c r="B59" s="56" t="n"/>
      <c r="C59" s="55">
        <f>E59*D$5</f>
        <v/>
      </c>
      <c r="D59" s="881" t="n"/>
      <c r="E59" s="55">
        <f>SUM(G59:HP59)</f>
        <v/>
      </c>
      <c r="H59" s="883" t="n"/>
      <c r="I59" s="883" t="n"/>
      <c r="J59" s="883" t="n"/>
      <c r="K59" s="883" t="n"/>
      <c r="L59" s="883" t="n"/>
      <c r="M59" s="883" t="n"/>
      <c r="N59" s="883" t="n"/>
      <c r="O59" s="883" t="n"/>
      <c r="P59" s="883" t="n"/>
      <c r="Q59" s="883" t="n"/>
      <c r="R59" s="883" t="n"/>
      <c r="S59" s="883" t="n"/>
      <c r="T59" s="883" t="n"/>
      <c r="U59" s="883" t="n"/>
      <c r="V59" s="883" t="n"/>
      <c r="W59" s="883" t="n"/>
      <c r="X59" s="883" t="n"/>
      <c r="Y59" s="883" t="n"/>
      <c r="Z59" s="883" t="n"/>
      <c r="AA59" s="883" t="n"/>
      <c r="AB59" s="883" t="n"/>
      <c r="AC59" s="883" t="n"/>
      <c r="AD59" s="878" t="n"/>
      <c r="AE59" s="878" t="n"/>
      <c r="AF59" s="878" t="n"/>
      <c r="AG59" s="878" t="n"/>
      <c r="AH59" s="878" t="n"/>
      <c r="AI59" s="878" t="n"/>
      <c r="AJ59" s="878" t="n"/>
      <c r="AK59" s="883" t="n"/>
      <c r="AL59" s="878" t="n"/>
      <c r="AM59" s="883" t="n"/>
      <c r="AN59" s="876" t="n"/>
      <c r="AO59" s="883" t="n"/>
      <c r="AP59" s="883" t="n"/>
    </row>
    <row r="60" ht="16.5" customFormat="1" customHeight="1" s="872">
      <c r="A60" s="57" t="n"/>
      <c r="B60" s="56" t="n"/>
      <c r="C60" s="55">
        <f>E60*D$5</f>
        <v/>
      </c>
      <c r="D60" s="881" t="n"/>
      <c r="E60" s="55">
        <f>SUM(G60:HP60)</f>
        <v/>
      </c>
      <c r="H60" s="883" t="n"/>
      <c r="I60" s="883" t="n"/>
      <c r="J60" s="883" t="n"/>
      <c r="K60" s="883" t="n"/>
      <c r="L60" s="883" t="n"/>
      <c r="M60" s="883" t="n"/>
      <c r="N60" s="883" t="n"/>
      <c r="O60" s="883" t="n"/>
      <c r="P60" s="883" t="n"/>
      <c r="Q60" s="883" t="n"/>
      <c r="R60" s="883" t="n"/>
      <c r="S60" s="883" t="n"/>
      <c r="T60" s="883" t="n"/>
      <c r="U60" s="883" t="n"/>
      <c r="V60" s="883" t="n"/>
      <c r="W60" s="883" t="n"/>
      <c r="X60" s="883" t="n"/>
      <c r="Y60" s="883" t="n"/>
      <c r="Z60" s="883" t="n"/>
      <c r="AA60" s="883" t="n"/>
      <c r="AB60" s="883" t="n"/>
      <c r="AC60" s="883" t="n"/>
      <c r="AD60" s="878" t="inlineStr">
        <is>
          <t> </t>
        </is>
      </c>
      <c r="AE60" s="878" t="n"/>
      <c r="AF60" s="878" t="n"/>
      <c r="AG60" s="878" t="n"/>
      <c r="AH60" s="878" t="n"/>
      <c r="AI60" s="878" t="n"/>
      <c r="AJ60" s="878" t="n"/>
      <c r="AK60" s="883" t="n"/>
      <c r="AL60" s="878" t="n"/>
      <c r="AM60" s="883" t="n"/>
      <c r="AN60" s="876" t="n"/>
      <c r="AO60" s="883" t="n"/>
      <c r="AP60" s="883" t="n"/>
    </row>
    <row r="61" customFormat="1" s="872">
      <c r="A61" s="57" t="n"/>
      <c r="B61" s="56" t="n"/>
      <c r="C61" s="55">
        <f>E61*D$5</f>
        <v/>
      </c>
      <c r="D61" s="24" t="n"/>
      <c r="E61" s="55">
        <f>SUM(G61:HP61)</f>
        <v/>
      </c>
      <c r="H61" s="883" t="n"/>
      <c r="I61" s="883" t="n"/>
      <c r="J61" s="883" t="n"/>
      <c r="K61" s="883" t="n"/>
      <c r="L61" s="883" t="n"/>
      <c r="M61" s="883" t="n"/>
      <c r="N61" s="883" t="n"/>
      <c r="O61" s="883" t="n"/>
      <c r="P61" s="883" t="n"/>
      <c r="Q61" s="883" t="n"/>
      <c r="R61" s="883" t="n"/>
      <c r="S61" s="883" t="n"/>
      <c r="T61" s="883" t="n"/>
      <c r="U61" s="883" t="n"/>
      <c r="V61" s="883" t="n"/>
      <c r="W61" s="883" t="n"/>
      <c r="X61" s="883" t="n"/>
      <c r="Y61" s="883" t="n"/>
      <c r="Z61" s="883" t="n"/>
      <c r="AA61" s="883" t="n"/>
      <c r="AB61" s="883" t="n"/>
      <c r="AC61" s="883" t="n"/>
      <c r="AD61" s="878" t="inlineStr">
        <is>
          <t> </t>
        </is>
      </c>
      <c r="AE61" s="878" t="n"/>
      <c r="AF61" s="878" t="n"/>
      <c r="AG61" s="878" t="n"/>
      <c r="AH61" s="878" t="n"/>
      <c r="AI61" s="878" t="n"/>
      <c r="AJ61" s="878" t="n"/>
      <c r="AK61" s="883" t="n"/>
      <c r="AL61" s="878" t="n"/>
      <c r="AM61" s="883" t="n"/>
      <c r="AN61" s="876" t="n"/>
      <c r="AO61" s="883" t="n"/>
      <c r="AP61" s="883" t="n"/>
    </row>
    <row r="62" customFormat="1" s="872">
      <c r="A62" s="57" t="n"/>
      <c r="B62" s="56" t="n"/>
      <c r="C62" s="100">
        <f>E62*D$5</f>
        <v/>
      </c>
      <c r="D62" s="23" t="n"/>
      <c r="E62" s="100">
        <f>SUM(G62:HP62)</f>
        <v/>
      </c>
      <c r="H62" s="883" t="n"/>
      <c r="I62" s="883" t="n"/>
      <c r="J62" s="883" t="n"/>
      <c r="K62" s="883" t="n"/>
      <c r="L62" s="883" t="n"/>
      <c r="M62" s="883" t="n"/>
      <c r="N62" s="883" t="n"/>
      <c r="O62" s="883" t="n"/>
      <c r="P62" s="883" t="n"/>
      <c r="Q62" s="883" t="n"/>
      <c r="R62" s="883" t="n"/>
      <c r="S62" s="883" t="n"/>
      <c r="T62" s="883" t="n"/>
      <c r="U62" s="883" t="n"/>
      <c r="V62" s="883" t="n"/>
      <c r="W62" s="883" t="n"/>
      <c r="X62" s="883" t="n"/>
      <c r="Y62" s="883" t="n"/>
      <c r="Z62" s="883" t="n"/>
      <c r="AA62" s="883" t="n"/>
      <c r="AB62" s="883" t="n"/>
      <c r="AC62" s="883" t="n"/>
      <c r="AD62" s="878" t="n"/>
      <c r="AE62" s="878" t="n"/>
      <c r="AF62" s="878" t="n"/>
      <c r="AG62" s="878" t="n"/>
      <c r="AH62" s="878" t="n"/>
      <c r="AI62" s="878" t="n"/>
      <c r="AJ62" s="878" t="n"/>
      <c r="AK62" s="883" t="n"/>
      <c r="AL62" s="878" t="n"/>
      <c r="AM62" s="883" t="n"/>
      <c r="AN62" s="876" t="n"/>
      <c r="AO62" s="883" t="n"/>
      <c r="AP62" s="883" t="n"/>
    </row>
    <row r="63" customFormat="1" s="872">
      <c r="A63" s="57" t="n"/>
      <c r="B63" s="56" t="n"/>
      <c r="C63" s="100">
        <f>E63*D$5</f>
        <v/>
      </c>
      <c r="D63" s="23" t="n"/>
      <c r="E63" s="100">
        <f>SUM(G63:HP63)</f>
        <v/>
      </c>
      <c r="H63" s="883" t="n"/>
      <c r="I63" s="883" t="n"/>
      <c r="J63" s="883" t="n"/>
      <c r="K63" s="883" t="n"/>
      <c r="L63" s="883" t="n"/>
      <c r="M63" s="883" t="n"/>
      <c r="N63" s="883" t="n"/>
      <c r="O63" s="883" t="n"/>
      <c r="P63" s="883" t="n"/>
      <c r="Q63" s="883" t="n"/>
      <c r="R63" s="883" t="n"/>
      <c r="S63" s="883" t="n"/>
      <c r="T63" s="883" t="n"/>
      <c r="U63" s="883" t="n"/>
      <c r="V63" s="883" t="n"/>
      <c r="W63" s="883" t="n"/>
      <c r="X63" s="883" t="n"/>
      <c r="Y63" s="883" t="n"/>
      <c r="Z63" s="883" t="n"/>
      <c r="AA63" s="883" t="n"/>
      <c r="AB63" s="883" t="n"/>
      <c r="AC63" s="883" t="n"/>
      <c r="AD63" s="878" t="n"/>
      <c r="AE63" s="878" t="n"/>
      <c r="AF63" s="878" t="n"/>
      <c r="AG63" s="878" t="n"/>
      <c r="AH63" s="878" t="n"/>
      <c r="AI63" s="878" t="n"/>
      <c r="AJ63" s="878" t="n"/>
      <c r="AK63" s="883" t="n"/>
      <c r="AL63" s="878" t="n"/>
      <c r="AM63" s="883" t="n"/>
      <c r="AN63" s="876" t="n"/>
      <c r="AO63" s="883" t="n"/>
      <c r="AP63" s="883" t="n"/>
    </row>
    <row r="64" customFormat="1" s="872">
      <c r="A64" s="57" t="n"/>
      <c r="B64" s="56" t="n"/>
      <c r="C64" s="55">
        <f>E64*D$5</f>
        <v/>
      </c>
      <c r="D64" s="24" t="n"/>
      <c r="E64" s="55">
        <f>SUM(G64:HP64)</f>
        <v/>
      </c>
      <c r="H64" s="883" t="n"/>
      <c r="J64" s="883" t="n"/>
      <c r="K64" s="883" t="n"/>
      <c r="L64" s="883" t="n"/>
      <c r="M64" s="883" t="n"/>
      <c r="N64" s="883" t="n"/>
      <c r="O64" s="883" t="n"/>
      <c r="P64" s="883" t="n"/>
      <c r="Q64" s="883" t="n"/>
      <c r="R64" s="883" t="n"/>
      <c r="S64" s="883" t="n"/>
      <c r="T64" s="883" t="n"/>
      <c r="U64" s="883" t="n"/>
      <c r="V64" s="883" t="n"/>
      <c r="W64" s="883" t="n"/>
      <c r="X64" s="883" t="n"/>
      <c r="Y64" s="883" t="n"/>
      <c r="Z64" s="883" t="n"/>
      <c r="AA64" s="883" t="n"/>
      <c r="AB64" s="883" t="n"/>
      <c r="AC64" s="883" t="n"/>
      <c r="AD64" s="878" t="n"/>
      <c r="AE64" s="878" t="n"/>
      <c r="AF64" s="878" t="n"/>
      <c r="AG64" s="878" t="n"/>
      <c r="AH64" s="878" t="n"/>
      <c r="AI64" s="878" t="n"/>
      <c r="AJ64" s="878" t="n"/>
      <c r="AK64" s="883" t="n"/>
      <c r="AL64" s="878" t="n"/>
      <c r="AM64" s="883" t="n"/>
      <c r="AN64" s="876" t="n"/>
      <c r="AO64" s="883" t="n"/>
      <c r="AP64" s="883" t="n"/>
    </row>
    <row r="65" customFormat="1" s="872">
      <c r="A65" s="57" t="n"/>
      <c r="B65" s="56" t="n"/>
      <c r="C65" s="100">
        <f>E65*D$5</f>
        <v/>
      </c>
      <c r="D65" s="23" t="n"/>
      <c r="E65" s="100">
        <f>SUM(G65:HP65)</f>
        <v/>
      </c>
      <c r="H65" s="883" t="n"/>
      <c r="J65" s="883" t="n"/>
      <c r="L65" s="883" t="n"/>
      <c r="M65" s="883" t="n"/>
      <c r="N65" s="883" t="n"/>
      <c r="O65" s="883" t="n"/>
      <c r="P65" s="883" t="n"/>
      <c r="Q65" s="883" t="n"/>
      <c r="R65" s="883" t="n"/>
      <c r="S65" s="883" t="n"/>
      <c r="T65" s="883" t="n"/>
      <c r="U65" s="883" t="n"/>
      <c r="V65" s="883" t="n"/>
      <c r="W65" s="883" t="n"/>
      <c r="X65" s="883" t="n"/>
      <c r="Y65" s="883" t="n"/>
      <c r="Z65" s="883" t="n"/>
      <c r="AA65" s="883" t="n"/>
      <c r="AB65" s="883" t="n"/>
      <c r="AC65" s="883" t="n"/>
      <c r="AD65" s="878" t="n"/>
      <c r="AE65" s="878" t="n"/>
      <c r="AF65" s="878" t="n"/>
      <c r="AG65" s="878" t="n"/>
      <c r="AH65" s="878" t="n"/>
      <c r="AI65" s="878" t="n"/>
      <c r="AJ65" s="878" t="n"/>
      <c r="AK65" s="883" t="n"/>
      <c r="AL65" s="878" t="n"/>
      <c r="AM65" s="883" t="n"/>
      <c r="AN65" s="876" t="n"/>
      <c r="AO65" s="883" t="n"/>
      <c r="AP65" s="883" t="n"/>
    </row>
    <row r="66" customFormat="1" s="872">
      <c r="A66" s="57" t="n"/>
      <c r="B66" s="56" t="n"/>
      <c r="C66" s="100">
        <f>E66*D$5</f>
        <v/>
      </c>
      <c r="D66" s="23" t="n"/>
      <c r="E66" s="100">
        <f>SUM(G66:HP66)</f>
        <v/>
      </c>
      <c r="H66" s="883" t="n"/>
      <c r="J66" s="883" t="n"/>
      <c r="L66" s="883" t="n"/>
      <c r="M66" s="883" t="n"/>
      <c r="N66" s="883" t="n"/>
      <c r="O66" s="883" t="n"/>
      <c r="P66" s="883" t="n"/>
      <c r="Q66" s="883" t="n"/>
      <c r="R66" s="883" t="n"/>
      <c r="S66" s="883" t="n"/>
      <c r="T66" s="883" t="n"/>
      <c r="U66" s="883" t="n"/>
      <c r="V66" s="883" t="n"/>
      <c r="W66" s="883" t="n"/>
      <c r="X66" s="883" t="n"/>
      <c r="Y66" s="883" t="n"/>
      <c r="Z66" s="883" t="n"/>
      <c r="AA66" s="883" t="n"/>
      <c r="AB66" s="883" t="n"/>
      <c r="AC66" s="883" t="n"/>
      <c r="AD66" s="878" t="n"/>
      <c r="AE66" s="878" t="n"/>
      <c r="AF66" s="878" t="n"/>
      <c r="AG66" s="888" t="n"/>
      <c r="AH66" s="888" t="n"/>
      <c r="AI66" s="878" t="n"/>
      <c r="AJ66" s="878" t="n"/>
      <c r="AK66" s="883" t="n"/>
      <c r="AL66" s="878" t="n"/>
      <c r="AM66" s="883" t="n"/>
      <c r="AN66" s="876" t="n"/>
      <c r="AO66" s="883" t="n"/>
      <c r="AP66" s="883" t="n"/>
    </row>
    <row r="67" customFormat="1" s="872">
      <c r="A67" s="57" t="n"/>
      <c r="B67" s="56" t="n"/>
      <c r="C67" s="55">
        <f>E67*D$5</f>
        <v/>
      </c>
      <c r="D67" s="24" t="n"/>
      <c r="E67" s="55">
        <f>SUM(G67:HP67)</f>
        <v/>
      </c>
      <c r="H67" s="883" t="n"/>
      <c r="I67" s="883" t="n"/>
      <c r="J67" s="883" t="n"/>
      <c r="K67" s="883" t="n"/>
      <c r="L67" s="883" t="n"/>
      <c r="M67" s="883" t="n"/>
      <c r="N67" s="883" t="n"/>
      <c r="O67" s="883" t="n"/>
      <c r="P67" s="883" t="n"/>
      <c r="Q67" s="883" t="n"/>
      <c r="R67" s="883" t="n"/>
      <c r="S67" s="883" t="n"/>
      <c r="T67" s="883" t="n"/>
      <c r="U67" s="883" t="n"/>
      <c r="V67" s="883" t="n"/>
      <c r="W67" s="883" t="n"/>
      <c r="X67" s="883" t="n"/>
      <c r="Y67" s="883" t="n"/>
      <c r="Z67" s="883" t="n"/>
      <c r="AA67" s="883" t="n"/>
      <c r="AB67" s="883" t="n"/>
      <c r="AC67" s="883" t="n"/>
      <c r="AD67" s="878" t="n"/>
      <c r="AE67" s="878" t="n"/>
      <c r="AF67" s="878" t="n"/>
      <c r="AG67" s="888" t="n"/>
      <c r="AH67" s="878" t="n"/>
      <c r="AI67" s="878" t="n"/>
      <c r="AJ67" s="888" t="n"/>
      <c r="AK67" s="883" t="n"/>
      <c r="AL67" s="878" t="n"/>
      <c r="AM67" s="883" t="n"/>
      <c r="AN67" s="876" t="n"/>
      <c r="AO67" s="883" t="n"/>
      <c r="AP67" s="883" t="n"/>
    </row>
    <row r="68" customFormat="1" s="872">
      <c r="A68" s="57" t="n"/>
      <c r="B68" s="56" t="n"/>
      <c r="C68" s="55">
        <f>E68*D$5</f>
        <v/>
      </c>
      <c r="D68" s="24" t="n"/>
      <c r="E68" s="55">
        <f>SUM(G68:HP68)</f>
        <v/>
      </c>
      <c r="H68" s="883" t="n"/>
      <c r="I68" s="883" t="n"/>
      <c r="J68" s="883" t="n"/>
      <c r="K68" s="883" t="n"/>
      <c r="L68" s="883" t="n"/>
      <c r="M68" s="883" t="n"/>
      <c r="N68" s="883" t="n"/>
      <c r="O68" s="883" t="n"/>
      <c r="P68" s="883" t="n"/>
      <c r="Q68" s="883" t="n"/>
      <c r="R68" s="883" t="n"/>
      <c r="S68" s="883" t="n"/>
      <c r="T68" s="883" t="n"/>
      <c r="U68" s="883" t="n"/>
      <c r="V68" s="883" t="n"/>
      <c r="W68" s="883" t="n"/>
      <c r="X68" s="883" t="n"/>
      <c r="Y68" s="883" t="n"/>
      <c r="Z68" s="883" t="n"/>
      <c r="AA68" s="883" t="n"/>
      <c r="AB68" s="883" t="n"/>
      <c r="AC68" s="883" t="n"/>
      <c r="AD68" s="878" t="n"/>
      <c r="AE68" s="878" t="n"/>
      <c r="AF68" s="878" t="n"/>
      <c r="AG68" s="878" t="n"/>
      <c r="AH68" s="888" t="n"/>
      <c r="AI68" s="888" t="n"/>
      <c r="AJ68" s="878" t="n"/>
      <c r="AK68" s="883" t="n"/>
      <c r="AL68" s="878" t="n"/>
      <c r="AM68" s="883" t="n"/>
      <c r="AN68" s="877" t="inlineStr">
        <is>
          <t> </t>
        </is>
      </c>
      <c r="AO68" s="883" t="n"/>
      <c r="AP68" s="883" t="n"/>
    </row>
    <row r="69" customFormat="1" s="872">
      <c r="A69" s="57" t="n"/>
      <c r="B69" s="56" t="n"/>
      <c r="C69" s="55">
        <f>E69*D$5</f>
        <v/>
      </c>
      <c r="D69" s="24" t="n"/>
      <c r="E69" s="55">
        <f>SUM(G69:HP69)</f>
        <v/>
      </c>
      <c r="H69" s="883" t="n"/>
      <c r="I69" s="883" t="n"/>
      <c r="J69" s="883" t="n"/>
      <c r="K69" s="883" t="n"/>
      <c r="L69" s="883" t="n"/>
      <c r="M69" s="883" t="n"/>
      <c r="N69" s="883" t="n"/>
      <c r="O69" s="883" t="n"/>
      <c r="P69" s="883" t="n"/>
      <c r="Q69" s="883" t="n"/>
      <c r="R69" s="883" t="n"/>
      <c r="S69" s="883" t="n"/>
      <c r="T69" s="883" t="n"/>
      <c r="U69" s="883" t="n"/>
      <c r="V69" s="883" t="n"/>
      <c r="W69" s="883" t="n"/>
      <c r="X69" s="883" t="n"/>
      <c r="Y69" s="883" t="n"/>
      <c r="Z69" s="883" t="n"/>
      <c r="AA69" s="883" t="n"/>
      <c r="AB69" s="883" t="n"/>
      <c r="AC69" s="883" t="n"/>
      <c r="AD69" s="878" t="n"/>
      <c r="AE69" s="878" t="n"/>
      <c r="AF69" s="878" t="n"/>
      <c r="AG69" s="878" t="n"/>
      <c r="AH69" s="878" t="n"/>
      <c r="AI69" s="878" t="n"/>
      <c r="AJ69" s="888" t="n"/>
      <c r="AK69" s="883" t="n"/>
      <c r="AL69" s="878" t="n"/>
      <c r="AM69" s="883" t="n"/>
      <c r="AN69" s="876" t="n"/>
      <c r="AO69" s="883" t="n"/>
      <c r="AP69" s="883" t="n"/>
    </row>
    <row r="70" customFormat="1" s="872">
      <c r="A70" s="57" t="n"/>
      <c r="B70" s="56" t="n"/>
      <c r="C70" s="55">
        <f>E70*D$5</f>
        <v/>
      </c>
      <c r="D70" s="882" t="n"/>
      <c r="E70" s="55">
        <f>SUM(G70:HP70)</f>
        <v/>
      </c>
      <c r="H70" s="883" t="n"/>
      <c r="I70" s="883" t="n"/>
      <c r="J70" s="883" t="n"/>
      <c r="K70" s="883" t="n"/>
      <c r="L70" s="883" t="n"/>
      <c r="M70" s="883" t="n"/>
      <c r="N70" s="883" t="n"/>
      <c r="O70" s="883" t="n"/>
      <c r="P70" s="883" t="n"/>
      <c r="Q70" s="883" t="n"/>
      <c r="R70" s="883" t="n"/>
      <c r="S70" s="883" t="n"/>
      <c r="T70" s="883" t="n"/>
      <c r="U70" s="883" t="n"/>
      <c r="V70" s="883" t="n"/>
      <c r="W70" s="883" t="n"/>
      <c r="X70" s="883" t="n"/>
      <c r="Y70" s="883" t="n"/>
      <c r="Z70" s="883" t="n"/>
      <c r="AA70" s="883" t="n"/>
      <c r="AB70" s="883" t="n"/>
      <c r="AC70" s="883" t="n"/>
      <c r="AD70" s="878" t="n"/>
      <c r="AE70" s="878" t="n"/>
      <c r="AF70" s="878" t="n"/>
      <c r="AG70" s="878" t="n"/>
      <c r="AH70" s="878" t="n"/>
      <c r="AI70" s="878" t="n"/>
      <c r="AJ70" s="888" t="n"/>
      <c r="AK70" s="883" t="n"/>
      <c r="AL70" s="878" t="n"/>
      <c r="AM70" s="883" t="n"/>
      <c r="AN70" s="876" t="n"/>
      <c r="AO70" s="883" t="n"/>
      <c r="AP70" s="883" t="n"/>
    </row>
    <row r="71" customFormat="1" s="872">
      <c r="A71" s="57" t="n"/>
      <c r="B71" s="56" t="n"/>
      <c r="C71" s="55">
        <f>E71*D$5</f>
        <v/>
      </c>
      <c r="D71" s="84" t="n"/>
      <c r="E71" s="55">
        <f>SUM(G71:HP71)</f>
        <v/>
      </c>
      <c r="H71" s="883" t="n"/>
      <c r="I71" s="883" t="n"/>
      <c r="J71" s="883" t="n"/>
      <c r="K71" s="883" t="n"/>
      <c r="L71" s="883" t="n"/>
      <c r="M71" s="883" t="n"/>
      <c r="N71" s="883" t="n"/>
      <c r="O71" s="883" t="n"/>
      <c r="P71" s="883" t="n"/>
      <c r="Q71" s="883" t="n"/>
      <c r="R71" s="883" t="n"/>
      <c r="S71" s="883" t="n"/>
      <c r="T71" s="883" t="n"/>
      <c r="U71" s="883" t="n"/>
      <c r="V71" s="883" t="n"/>
      <c r="W71" s="883" t="n"/>
      <c r="X71" s="883" t="n"/>
      <c r="Y71" s="883" t="n"/>
      <c r="Z71" s="883" t="n"/>
      <c r="AA71" s="883" t="n"/>
      <c r="AB71" s="883" t="n"/>
      <c r="AC71" s="883" t="n"/>
      <c r="AD71" s="878" t="n"/>
      <c r="AE71" s="878" t="n"/>
      <c r="AF71" s="878" t="n"/>
      <c r="AG71" s="878" t="n"/>
      <c r="AH71" s="878" t="n"/>
      <c r="AI71" s="878" t="n"/>
      <c r="AJ71" s="888" t="n"/>
      <c r="AK71" s="883" t="n"/>
      <c r="AL71" s="878" t="n"/>
      <c r="AM71" s="883" t="n"/>
      <c r="AN71" s="876" t="n"/>
      <c r="AO71" s="883" t="n"/>
      <c r="AP71" s="883" t="n"/>
    </row>
    <row r="72" customFormat="1" s="872">
      <c r="A72" s="57" t="n"/>
      <c r="B72" s="56" t="n"/>
      <c r="C72" s="55">
        <f>E72*D$5</f>
        <v/>
      </c>
      <c r="D72" s="84" t="n"/>
      <c r="E72" s="55">
        <f>SUM(G72:HP72)</f>
        <v/>
      </c>
      <c r="H72" s="883" t="n"/>
      <c r="I72" s="883" t="n"/>
      <c r="J72" s="883" t="n"/>
      <c r="K72" s="883" t="n"/>
      <c r="L72" s="883" t="n"/>
      <c r="M72" s="883" t="n"/>
      <c r="N72" s="883" t="n"/>
      <c r="O72" s="883" t="n"/>
      <c r="P72" s="883" t="n"/>
      <c r="Q72" s="883" t="n"/>
      <c r="R72" s="883" t="n"/>
      <c r="S72" s="883" t="n"/>
      <c r="T72" s="883" t="n"/>
      <c r="U72" s="883" t="n"/>
      <c r="V72" s="883" t="n"/>
      <c r="W72" s="883" t="n"/>
      <c r="X72" s="883" t="n"/>
      <c r="Y72" s="883" t="n"/>
      <c r="Z72" s="883" t="n"/>
      <c r="AA72" s="883" t="n"/>
      <c r="AB72" s="883" t="n"/>
      <c r="AC72" s="883" t="n"/>
      <c r="AD72" s="878" t="n"/>
      <c r="AE72" s="878" t="n"/>
      <c r="AF72" s="878" t="n"/>
      <c r="AG72" s="878" t="n"/>
      <c r="AH72" s="878" t="n"/>
      <c r="AI72" s="878" t="n"/>
      <c r="AJ72" s="888" t="inlineStr">
        <is>
          <t> </t>
        </is>
      </c>
      <c r="AK72" s="883" t="n"/>
      <c r="AL72" s="878" t="n"/>
      <c r="AM72" s="883" t="n"/>
      <c r="AN72" s="876" t="n"/>
      <c r="AO72" s="883" t="n"/>
      <c r="AP72" s="883" t="n"/>
    </row>
    <row r="73" customFormat="1" s="872">
      <c r="A73" s="57" t="n"/>
      <c r="B73" s="56" t="n"/>
      <c r="C73" s="100">
        <f>E73*D$5</f>
        <v/>
      </c>
      <c r="D73" s="84" t="n"/>
      <c r="E73" s="100">
        <f>SUM(G73:HP73)</f>
        <v/>
      </c>
      <c r="H73" s="883" t="n"/>
      <c r="I73" s="883" t="n"/>
      <c r="J73" s="883" t="n"/>
      <c r="K73" s="883" t="n"/>
      <c r="L73" s="883" t="n"/>
      <c r="M73" s="883" t="n"/>
      <c r="N73" s="883" t="n"/>
      <c r="O73" s="883" t="n"/>
      <c r="P73" s="883" t="n"/>
      <c r="Q73" s="883" t="n"/>
      <c r="R73" s="883" t="n"/>
      <c r="S73" s="883" t="n"/>
      <c r="T73" s="883" t="n"/>
      <c r="U73" s="883" t="n"/>
      <c r="V73" s="883" t="n"/>
      <c r="W73" s="883" t="n"/>
      <c r="X73" s="883" t="n"/>
      <c r="Y73" s="883" t="n"/>
      <c r="Z73" s="883" t="n"/>
      <c r="AA73" s="883" t="n"/>
      <c r="AB73" s="883" t="n"/>
      <c r="AC73" s="883" t="n"/>
      <c r="AD73" s="878" t="n"/>
      <c r="AE73" s="878" t="n"/>
      <c r="AF73" s="878" t="n"/>
      <c r="AG73" s="878" t="n"/>
      <c r="AH73" s="878" t="n"/>
      <c r="AI73" s="878" t="n"/>
      <c r="AJ73" s="878" t="n"/>
      <c r="AK73" s="883" t="n"/>
      <c r="AL73" s="878" t="n"/>
      <c r="AM73" s="883" t="n"/>
      <c r="AN73" s="876" t="n"/>
      <c r="AO73" s="883" t="n"/>
      <c r="AP73" s="883" t="n"/>
    </row>
    <row r="74" customFormat="1" s="872">
      <c r="A74" s="57" t="n"/>
      <c r="B74" s="56" t="n"/>
      <c r="C74" s="100">
        <f>E74*D$5</f>
        <v/>
      </c>
      <c r="D74" s="84" t="n"/>
      <c r="E74" s="100">
        <f>SUM(G74:HP74)</f>
        <v/>
      </c>
      <c r="H74" s="883" t="n"/>
      <c r="I74" s="883" t="n"/>
      <c r="J74" s="883" t="n"/>
      <c r="K74" s="883" t="n"/>
      <c r="L74" s="883" t="n"/>
      <c r="M74" s="883" t="n"/>
      <c r="N74" s="883" t="n"/>
      <c r="O74" s="883" t="n"/>
      <c r="P74" s="883" t="n"/>
      <c r="Q74" s="883" t="n"/>
      <c r="R74" s="883" t="n"/>
      <c r="S74" s="883" t="n"/>
      <c r="T74" s="883" t="n"/>
      <c r="U74" s="883" t="n"/>
      <c r="V74" s="883" t="n"/>
      <c r="W74" s="883" t="n"/>
      <c r="X74" s="883" t="n"/>
      <c r="Y74" s="883" t="n"/>
      <c r="Z74" s="883" t="n"/>
      <c r="AA74" s="883" t="n"/>
      <c r="AB74" s="883" t="n"/>
      <c r="AC74" s="883" t="n"/>
      <c r="AD74" s="878" t="n"/>
      <c r="AE74" s="878" t="n"/>
      <c r="AF74" s="878" t="n"/>
      <c r="AG74" s="878" t="n"/>
      <c r="AH74" s="878" t="n"/>
      <c r="AI74" s="878" t="n"/>
      <c r="AJ74" s="878" t="n"/>
      <c r="AK74" s="883" t="n"/>
      <c r="AL74" s="878" t="n"/>
      <c r="AM74" s="883" t="n"/>
      <c r="AN74" s="876" t="n"/>
      <c r="AO74" s="883" t="n"/>
      <c r="AP74" s="883" t="n"/>
    </row>
    <row r="75" customFormat="1" s="872">
      <c r="A75" s="57" t="n"/>
      <c r="B75" s="56" t="n"/>
      <c r="C75" s="55">
        <f>E75*D$5</f>
        <v/>
      </c>
      <c r="D75" s="84" t="n"/>
      <c r="E75" s="55">
        <f>SUM(G75:HP75)</f>
        <v/>
      </c>
      <c r="H75" s="883" t="n"/>
      <c r="I75" s="883" t="n"/>
      <c r="J75" s="883" t="n"/>
      <c r="K75" s="883" t="n"/>
      <c r="L75" s="883" t="n"/>
      <c r="M75" s="883" t="n"/>
      <c r="N75" s="883" t="n"/>
      <c r="O75" s="883" t="n"/>
      <c r="P75" s="883" t="n"/>
      <c r="Q75" s="883" t="n"/>
      <c r="R75" s="883" t="n"/>
      <c r="S75" s="883" t="n"/>
      <c r="T75" s="883" t="n"/>
      <c r="U75" s="883" t="n"/>
      <c r="V75" s="883" t="n"/>
      <c r="W75" s="883" t="n"/>
      <c r="X75" s="883" t="n"/>
      <c r="Y75" s="883" t="n"/>
      <c r="Z75" s="883" t="n"/>
      <c r="AA75" s="883" t="n"/>
      <c r="AB75" s="883" t="n"/>
      <c r="AC75" s="883" t="n"/>
      <c r="AD75" s="878" t="n"/>
      <c r="AE75" s="878" t="n"/>
      <c r="AF75" s="878" t="n"/>
      <c r="AG75" s="878" t="n"/>
      <c r="AH75" s="878" t="n"/>
      <c r="AI75" s="878" t="n"/>
      <c r="AJ75" s="878" t="n"/>
      <c r="AK75" s="883" t="n"/>
      <c r="AL75" s="878" t="n"/>
      <c r="AM75" s="883" t="n"/>
      <c r="AN75" s="878" t="n"/>
      <c r="AO75" s="883" t="n"/>
      <c r="AP75" s="883" t="n"/>
    </row>
    <row r="76" customFormat="1" s="872">
      <c r="A76" s="57" t="n"/>
      <c r="B76" s="56" t="n"/>
      <c r="C76" s="55">
        <f>E76*D$5</f>
        <v/>
      </c>
      <c r="D76" s="84" t="n"/>
      <c r="E76" s="55">
        <f>SUM(G76:HP76)</f>
        <v/>
      </c>
      <c r="H76" s="883" t="n"/>
      <c r="I76" s="883" t="n"/>
      <c r="J76" s="883" t="n"/>
      <c r="K76" s="883" t="n"/>
      <c r="L76" s="883" t="n"/>
      <c r="M76" s="883" t="n"/>
      <c r="N76" s="883" t="n"/>
      <c r="O76" s="883" t="n"/>
      <c r="P76" s="883" t="n"/>
      <c r="Q76" s="883" t="n"/>
      <c r="R76" s="883" t="n"/>
      <c r="S76" s="883" t="n"/>
      <c r="T76" s="883" t="n"/>
      <c r="U76" s="883" t="n"/>
      <c r="V76" s="883" t="n"/>
      <c r="W76" s="883" t="n"/>
      <c r="X76" s="883" t="n"/>
      <c r="Y76" s="883" t="n"/>
      <c r="Z76" s="883" t="n"/>
      <c r="AA76" s="883" t="n"/>
      <c r="AB76" s="883" t="n"/>
      <c r="AC76" s="883" t="n"/>
      <c r="AD76" s="878" t="n"/>
      <c r="AE76" s="878" t="n"/>
      <c r="AF76" s="878" t="n"/>
      <c r="AG76" s="878" t="n"/>
      <c r="AH76" s="878" t="n"/>
      <c r="AI76" s="878" t="n"/>
      <c r="AJ76" s="878" t="n"/>
      <c r="AK76" s="883" t="n"/>
      <c r="AL76" s="878" t="n"/>
      <c r="AM76" s="883" t="n"/>
      <c r="AN76" s="878" t="n"/>
      <c r="AO76" s="883" t="n"/>
      <c r="AP76" s="883" t="n"/>
    </row>
    <row r="77" customFormat="1" s="872">
      <c r="A77" s="57" t="n"/>
      <c r="B77" s="56" t="n"/>
      <c r="C77" s="55">
        <f>E77*D$5</f>
        <v/>
      </c>
      <c r="D77" s="102" t="n"/>
      <c r="E77" s="55">
        <f>SUM(G77:HP77)</f>
        <v/>
      </c>
      <c r="H77" s="883" t="n"/>
      <c r="I77" s="883" t="n"/>
      <c r="J77" s="883" t="n"/>
      <c r="K77" s="883" t="n"/>
      <c r="L77" s="883" t="n"/>
      <c r="M77" s="883" t="n"/>
      <c r="N77" s="883" t="n"/>
      <c r="O77" s="883" t="n"/>
      <c r="P77" s="883" t="n"/>
      <c r="Q77" s="883" t="n"/>
      <c r="R77" s="883" t="n"/>
      <c r="S77" s="883" t="n"/>
      <c r="T77" s="883" t="n"/>
      <c r="U77" s="883" t="n"/>
      <c r="V77" s="883" t="n"/>
      <c r="W77" s="883" t="n"/>
      <c r="X77" s="883" t="n"/>
      <c r="Y77" s="883" t="n"/>
      <c r="Z77" s="883" t="n"/>
      <c r="AA77" s="883" t="n"/>
      <c r="AB77" s="883" t="n"/>
      <c r="AC77" s="883" t="n"/>
      <c r="AD77" s="878" t="n"/>
      <c r="AE77" s="878" t="n"/>
      <c r="AF77" s="878" t="n"/>
      <c r="AG77" s="878" t="n"/>
      <c r="AH77" s="878" t="n"/>
      <c r="AI77" s="878" t="n"/>
      <c r="AJ77" s="878" t="n"/>
      <c r="AK77" s="883" t="n"/>
      <c r="AL77" s="878" t="n"/>
      <c r="AM77" s="883" t="n"/>
      <c r="AN77" s="878" t="n"/>
      <c r="AO77" s="883" t="n"/>
      <c r="AP77" s="883" t="n"/>
    </row>
    <row r="78" customFormat="1" s="872">
      <c r="A78" s="57" t="n"/>
      <c r="B78" s="56" t="n"/>
      <c r="C78" s="55">
        <f>E78*D$5</f>
        <v/>
      </c>
      <c r="D78" s="84" t="n"/>
      <c r="E78" s="55">
        <f>SUM(G78:HP78)</f>
        <v/>
      </c>
      <c r="H78" s="883" t="n"/>
      <c r="I78" s="883" t="n"/>
      <c r="J78" s="883" t="n"/>
      <c r="K78" s="883" t="n"/>
      <c r="L78" s="883" t="n"/>
      <c r="M78" s="883" t="n"/>
      <c r="N78" s="883" t="n"/>
      <c r="O78" s="883" t="n"/>
      <c r="P78" s="883" t="n"/>
      <c r="Q78" s="883" t="n"/>
      <c r="R78" s="883" t="n"/>
      <c r="S78" s="883" t="n"/>
      <c r="T78" s="883" t="n"/>
      <c r="U78" s="883" t="n"/>
      <c r="V78" s="883" t="n"/>
      <c r="W78" s="883" t="n"/>
      <c r="X78" s="883" t="n"/>
      <c r="Y78" s="883" t="n"/>
      <c r="Z78" s="883" t="n"/>
      <c r="AA78" s="883" t="n"/>
      <c r="AB78" s="883" t="n"/>
      <c r="AC78" s="883" t="n"/>
      <c r="AD78" s="878" t="n"/>
      <c r="AE78" s="878" t="n"/>
      <c r="AF78" s="878" t="n"/>
      <c r="AG78" s="878" t="n"/>
      <c r="AH78" s="878" t="n"/>
      <c r="AI78" s="878" t="n"/>
      <c r="AJ78" s="878" t="n"/>
      <c r="AK78" s="883" t="n"/>
      <c r="AL78" s="878" t="n"/>
      <c r="AM78" s="883" t="n"/>
      <c r="AN78" s="878" t="n"/>
      <c r="AO78" s="883" t="n"/>
      <c r="AP78" s="883" t="n"/>
    </row>
    <row r="79" customFormat="1" s="872">
      <c r="A79" s="57" t="n"/>
      <c r="B79" s="56" t="n"/>
      <c r="C79" s="100">
        <f>E79*D$5</f>
        <v/>
      </c>
      <c r="D79" s="23" t="n"/>
      <c r="E79" s="100">
        <f>SUM(G79:HP79)</f>
        <v/>
      </c>
      <c r="H79" s="883" t="n"/>
      <c r="I79" s="883" t="n"/>
      <c r="J79" s="883" t="n"/>
      <c r="K79" s="883" t="n"/>
      <c r="L79" s="883" t="n"/>
      <c r="M79" s="883" t="n"/>
      <c r="N79" s="883" t="n"/>
      <c r="O79" s="883" t="n"/>
      <c r="P79" s="883" t="n"/>
      <c r="Q79" s="883" t="n"/>
      <c r="R79" s="883" t="n"/>
      <c r="S79" s="883" t="n"/>
      <c r="T79" s="883" t="n"/>
      <c r="U79" s="883" t="n"/>
      <c r="V79" s="883" t="n"/>
      <c r="W79" s="883" t="n"/>
      <c r="X79" s="883" t="n"/>
      <c r="Y79" s="883" t="n"/>
      <c r="Z79" s="883" t="n"/>
      <c r="AA79" s="883" t="n"/>
      <c r="AB79" s="883" t="n"/>
      <c r="AC79" s="883" t="n"/>
      <c r="AD79" s="878" t="n"/>
      <c r="AE79" s="878" t="n"/>
      <c r="AF79" s="878" t="n"/>
      <c r="AG79" s="878" t="n"/>
      <c r="AH79" s="878" t="n"/>
      <c r="AI79" s="878" t="n"/>
      <c r="AJ79" s="878" t="n"/>
      <c r="AK79" s="883" t="n"/>
      <c r="AL79" s="878" t="n"/>
      <c r="AM79" s="883" t="n"/>
      <c r="AN79" s="878" t="n"/>
      <c r="AO79" s="883" t="n"/>
      <c r="AP79" s="883" t="n"/>
    </row>
    <row r="80" customFormat="1" s="872">
      <c r="A80" s="57" t="n"/>
      <c r="B80" s="56" t="n"/>
      <c r="C80" s="55">
        <f>E80*D$5</f>
        <v/>
      </c>
      <c r="D80" s="84" t="n"/>
      <c r="E80" s="55">
        <f>SUM(G80:HP80)</f>
        <v/>
      </c>
      <c r="H80" s="883" t="n"/>
      <c r="I80" s="883" t="n"/>
      <c r="J80" s="883" t="n"/>
      <c r="K80" s="883" t="n"/>
      <c r="L80" s="883" t="n"/>
      <c r="M80" s="883" t="n"/>
      <c r="N80" s="883" t="n"/>
      <c r="O80" s="883" t="n"/>
      <c r="P80" s="883" t="n"/>
      <c r="Q80" s="883" t="n"/>
      <c r="R80" s="883" t="n"/>
      <c r="S80" s="883" t="n"/>
      <c r="T80" s="883" t="n"/>
      <c r="U80" s="883" t="n"/>
      <c r="V80" s="883" t="n"/>
      <c r="W80" s="883" t="n"/>
      <c r="X80" s="883" t="n"/>
      <c r="Y80" s="883" t="n"/>
      <c r="Z80" s="883" t="n"/>
      <c r="AA80" s="883" t="n"/>
      <c r="AB80" s="883" t="n"/>
      <c r="AC80" s="883" t="n"/>
      <c r="AD80" s="878" t="n"/>
      <c r="AE80" s="878" t="n"/>
      <c r="AF80" s="878" t="n"/>
      <c r="AG80" s="878" t="n"/>
      <c r="AH80" s="878" t="n"/>
      <c r="AI80" s="878" t="n"/>
      <c r="AJ80" s="878" t="n"/>
      <c r="AK80" s="883" t="n"/>
      <c r="AL80" s="878" t="n"/>
      <c r="AM80" s="883" t="n"/>
      <c r="AN80" s="878" t="n"/>
      <c r="AO80" s="883" t="n"/>
      <c r="AP80" s="883" t="n"/>
    </row>
    <row r="81" customFormat="1" s="872">
      <c r="A81" s="57" t="n"/>
      <c r="B81" s="56" t="n"/>
      <c r="C81" s="100">
        <f>E81*D$5</f>
        <v/>
      </c>
      <c r="D81" s="23" t="n"/>
      <c r="E81" s="100">
        <f>SUM(G81:HP81)</f>
        <v/>
      </c>
      <c r="H81" s="883" t="n"/>
      <c r="I81" s="883" t="n"/>
      <c r="J81" s="883" t="n"/>
      <c r="K81" s="883" t="n"/>
      <c r="L81" s="883" t="n"/>
      <c r="M81" s="883" t="n"/>
      <c r="N81" s="883" t="n"/>
      <c r="O81" s="883" t="n"/>
      <c r="P81" s="883" t="n"/>
      <c r="Q81" s="883" t="n"/>
      <c r="R81" s="883" t="n"/>
      <c r="S81" s="883" t="n"/>
      <c r="T81" s="883" t="n"/>
      <c r="U81" s="883" t="n"/>
      <c r="V81" s="883" t="n"/>
      <c r="W81" s="883" t="n"/>
      <c r="X81" s="883" t="n"/>
      <c r="Y81" s="883" t="n"/>
      <c r="Z81" s="883" t="n"/>
      <c r="AA81" s="883" t="n"/>
      <c r="AB81" s="883" t="n"/>
      <c r="AC81" s="883" t="n"/>
      <c r="AD81" s="878" t="n"/>
      <c r="AE81" s="878" t="n"/>
      <c r="AF81" s="878" t="n"/>
      <c r="AG81" s="878" t="n"/>
      <c r="AH81" s="878" t="n"/>
      <c r="AI81" s="878" t="n"/>
      <c r="AJ81" s="878" t="n"/>
      <c r="AK81" s="883" t="n"/>
      <c r="AL81" s="878" t="n"/>
      <c r="AM81" s="883" t="n"/>
      <c r="AN81" s="878" t="n"/>
      <c r="AO81" s="883" t="n"/>
      <c r="AP81" s="883" t="n"/>
    </row>
    <row r="82" customFormat="1" s="872">
      <c r="A82" s="57" t="n"/>
      <c r="B82" s="56" t="n"/>
      <c r="C82" s="55">
        <f>E82*D$5</f>
        <v/>
      </c>
      <c r="D82" s="84" t="n"/>
      <c r="E82" s="55">
        <f>SUM(G82:HP82)</f>
        <v/>
      </c>
      <c r="H82" s="883" t="n"/>
      <c r="I82" s="883" t="n"/>
      <c r="J82" s="883" t="n"/>
      <c r="K82" s="883" t="n"/>
      <c r="L82" s="883" t="n"/>
      <c r="M82" s="883" t="n"/>
      <c r="N82" s="883" t="n"/>
      <c r="O82" s="883" t="n"/>
      <c r="P82" s="883" t="n"/>
      <c r="Q82" s="883" t="n"/>
      <c r="R82" s="883" t="n"/>
      <c r="S82" s="883" t="n"/>
      <c r="T82" s="883" t="n"/>
      <c r="U82" s="883" t="n"/>
      <c r="V82" s="883" t="n"/>
      <c r="W82" s="883" t="n"/>
      <c r="X82" s="883" t="n"/>
      <c r="Y82" s="883" t="n"/>
      <c r="Z82" s="883" t="n"/>
      <c r="AA82" s="883" t="n"/>
      <c r="AB82" s="883" t="n"/>
      <c r="AC82" s="883" t="n"/>
      <c r="AD82" s="878" t="n"/>
      <c r="AE82" s="878" t="n"/>
      <c r="AF82" s="878" t="n"/>
      <c r="AG82" s="878" t="n"/>
      <c r="AH82" s="878" t="n"/>
      <c r="AI82" s="878" t="n"/>
      <c r="AJ82" s="878" t="n"/>
      <c r="AK82" s="883" t="n"/>
      <c r="AL82" s="878" t="n"/>
      <c r="AM82" s="883" t="n"/>
      <c r="AN82" s="878" t="n"/>
      <c r="AO82" s="883" t="n"/>
      <c r="AP82" s="883" t="n"/>
    </row>
    <row r="83" customFormat="1" s="872">
      <c r="A83" s="57" t="n"/>
      <c r="B83" s="56" t="n"/>
      <c r="C83" s="100">
        <f>E83*D$5</f>
        <v/>
      </c>
      <c r="D83" s="23" t="n"/>
      <c r="E83" s="100">
        <f>SUM(G83:HP83)</f>
        <v/>
      </c>
      <c r="H83" s="883" t="n"/>
      <c r="I83" s="883" t="n"/>
      <c r="J83" s="883" t="n"/>
      <c r="K83" s="883" t="n"/>
      <c r="L83" s="883" t="n"/>
      <c r="M83" s="883" t="n"/>
      <c r="N83" s="883" t="n"/>
      <c r="O83" s="883" t="n"/>
      <c r="P83" s="883" t="n"/>
      <c r="Q83" s="883" t="n"/>
      <c r="R83" s="883" t="n"/>
      <c r="S83" s="883" t="n"/>
      <c r="T83" s="883" t="n"/>
      <c r="U83" s="883" t="n"/>
      <c r="V83" s="883" t="n"/>
      <c r="W83" s="883" t="n"/>
      <c r="X83" s="883" t="n"/>
      <c r="Y83" s="883" t="n"/>
      <c r="Z83" s="883" t="n"/>
      <c r="AA83" s="883" t="n"/>
      <c r="AB83" s="883" t="n"/>
      <c r="AC83" s="883" t="n"/>
      <c r="AD83" s="878" t="n"/>
      <c r="AE83" s="878" t="n"/>
      <c r="AF83" s="878" t="n"/>
      <c r="AG83" s="878" t="n"/>
      <c r="AH83" s="878" t="n"/>
      <c r="AI83" s="878" t="n"/>
      <c r="AJ83" s="878" t="n"/>
      <c r="AK83" s="883" t="n"/>
      <c r="AL83" s="878" t="n"/>
      <c r="AM83" s="883" t="n"/>
      <c r="AN83" s="878" t="n"/>
      <c r="AO83" s="883" t="n"/>
      <c r="AP83" s="883" t="n"/>
    </row>
    <row r="84" customFormat="1" s="872">
      <c r="A84" s="57" t="n"/>
      <c r="B84" s="56" t="n"/>
      <c r="C84" s="55">
        <f>E84*D$5</f>
        <v/>
      </c>
      <c r="D84" s="84" t="n"/>
      <c r="E84" s="55">
        <f>SUM(G84:HP84)</f>
        <v/>
      </c>
      <c r="H84" s="883" t="n"/>
      <c r="I84" s="883" t="n"/>
      <c r="J84" s="883" t="n"/>
      <c r="K84" s="883" t="n"/>
      <c r="L84" s="883" t="n"/>
      <c r="M84" s="883" t="n"/>
      <c r="N84" s="883" t="n"/>
      <c r="O84" s="883" t="n"/>
      <c r="P84" s="883" t="n"/>
      <c r="Q84" s="883" t="n"/>
      <c r="R84" s="883" t="n"/>
      <c r="S84" s="883" t="n"/>
      <c r="T84" s="883" t="n"/>
      <c r="U84" s="883" t="n"/>
      <c r="V84" s="883" t="n"/>
      <c r="W84" s="883" t="n"/>
      <c r="X84" s="883" t="n"/>
      <c r="Y84" s="883" t="n"/>
      <c r="Z84" s="883" t="n"/>
      <c r="AA84" s="883" t="n"/>
      <c r="AB84" s="883" t="n"/>
      <c r="AC84" s="883" t="n"/>
      <c r="AD84" s="878" t="n"/>
      <c r="AE84" s="878" t="n"/>
      <c r="AF84" s="878" t="n"/>
      <c r="AG84" s="878" t="n"/>
      <c r="AH84" s="878" t="n"/>
      <c r="AI84" s="878" t="n"/>
      <c r="AJ84" s="878" t="n"/>
      <c r="AK84" s="883" t="n"/>
      <c r="AL84" s="878" t="n"/>
      <c r="AM84" s="883" t="n"/>
      <c r="AN84" s="878" t="n"/>
      <c r="AO84" s="883" t="n"/>
      <c r="AP84" s="883" t="n"/>
    </row>
    <row r="85" customFormat="1" s="872">
      <c r="A85" s="57" t="n"/>
      <c r="B85" s="56" t="n"/>
      <c r="C85" s="55">
        <f>E85*D$5</f>
        <v/>
      </c>
      <c r="D85" s="84" t="n"/>
      <c r="E85" s="55">
        <f>SUM(G85:HP85)</f>
        <v/>
      </c>
      <c r="H85" s="883" t="n"/>
      <c r="I85" s="883" t="n"/>
      <c r="J85" s="883" t="n"/>
      <c r="K85" s="883" t="n"/>
      <c r="L85" s="883" t="n"/>
      <c r="M85" s="883" t="n"/>
      <c r="N85" s="883" t="n"/>
      <c r="O85" s="883" t="n"/>
      <c r="P85" s="883" t="n"/>
      <c r="Q85" s="883" t="n"/>
      <c r="R85" s="883" t="n"/>
      <c r="S85" s="883" t="n"/>
      <c r="T85" s="883" t="n"/>
      <c r="U85" s="883" t="n"/>
      <c r="V85" s="883" t="n"/>
      <c r="W85" s="883" t="n"/>
      <c r="X85" s="883" t="n"/>
      <c r="Y85" s="883" t="n"/>
      <c r="Z85" s="883" t="n"/>
      <c r="AA85" s="883" t="n"/>
      <c r="AB85" s="883" t="n"/>
      <c r="AC85" s="883" t="n"/>
      <c r="AD85" s="878" t="n"/>
      <c r="AE85" s="878" t="n"/>
      <c r="AF85" s="878" t="n"/>
      <c r="AG85" s="878" t="n"/>
      <c r="AH85" s="878" t="n"/>
      <c r="AI85" s="878" t="n"/>
      <c r="AJ85" s="878" t="n"/>
      <c r="AK85" s="883" t="n"/>
      <c r="AL85" s="878" t="n"/>
      <c r="AM85" s="883" t="n"/>
      <c r="AN85" s="878" t="n"/>
      <c r="AO85" s="883" t="n"/>
      <c r="AP85" s="883" t="n"/>
    </row>
    <row r="86" customFormat="1" s="872">
      <c r="A86" s="57" t="n"/>
      <c r="B86" s="56" t="n"/>
      <c r="C86" s="55">
        <f>E86*D$5</f>
        <v/>
      </c>
      <c r="D86" s="84" t="n"/>
      <c r="E86" s="55">
        <f>SUM(G86:HP86)</f>
        <v/>
      </c>
      <c r="H86" s="883" t="n"/>
      <c r="I86" s="883" t="n"/>
      <c r="J86" s="883" t="n"/>
      <c r="K86" s="883" t="n"/>
      <c r="L86" s="883" t="n"/>
      <c r="M86" s="883" t="n"/>
      <c r="N86" s="883" t="n"/>
      <c r="O86" s="883" t="n"/>
      <c r="P86" s="883" t="n"/>
      <c r="Q86" s="883" t="n"/>
      <c r="R86" s="883" t="n"/>
      <c r="S86" s="883" t="n"/>
      <c r="T86" s="883" t="n"/>
      <c r="U86" s="883" t="n"/>
      <c r="V86" s="883" t="n"/>
      <c r="W86" s="883" t="n"/>
      <c r="X86" s="883" t="n"/>
      <c r="Y86" s="883" t="n"/>
      <c r="Z86" s="883" t="n"/>
      <c r="AA86" s="883" t="n"/>
      <c r="AB86" s="883" t="n"/>
      <c r="AC86" s="883" t="n"/>
      <c r="AD86" s="878" t="n"/>
      <c r="AE86" s="878" t="n"/>
      <c r="AF86" s="878" t="n"/>
      <c r="AG86" s="878" t="n"/>
      <c r="AH86" s="878" t="n"/>
      <c r="AI86" s="878" t="n"/>
      <c r="AJ86" s="878" t="n"/>
      <c r="AK86" s="883" t="n"/>
      <c r="AL86" s="878" t="n"/>
      <c r="AM86" s="883" t="n"/>
      <c r="AN86" s="878" t="n"/>
      <c r="AO86" s="883" t="n"/>
      <c r="AP86" s="883" t="n"/>
    </row>
    <row r="87" customFormat="1" s="872">
      <c r="A87" s="57" t="n"/>
      <c r="B87" s="56" t="n"/>
      <c r="C87" s="55">
        <f>E87*D$5</f>
        <v/>
      </c>
      <c r="D87" s="84" t="n"/>
      <c r="E87" s="55">
        <f>SUM(G87:HP87)</f>
        <v/>
      </c>
      <c r="V87" s="883" t="n"/>
      <c r="AC87" s="883" t="n"/>
      <c r="AD87" s="878" t="n"/>
      <c r="AE87" s="878" t="n"/>
      <c r="AF87" s="878" t="n"/>
      <c r="AG87" s="878" t="n"/>
      <c r="AH87" s="878" t="n"/>
      <c r="AI87" s="878" t="n"/>
      <c r="AJ87" s="878" t="n"/>
      <c r="AK87" s="883" t="n"/>
      <c r="AL87" s="878" t="n"/>
      <c r="AM87" s="883" t="n"/>
      <c r="AN87" s="878" t="n"/>
    </row>
    <row r="88" customFormat="1" s="872">
      <c r="A88" s="57" t="n"/>
      <c r="B88" s="56" t="n"/>
      <c r="C88" s="100">
        <f>E88*D$5</f>
        <v/>
      </c>
      <c r="D88" s="23" t="n"/>
      <c r="E88" s="100">
        <f>SUM(G88:HP88)</f>
        <v/>
      </c>
      <c r="V88" s="883" t="n"/>
      <c r="AC88" s="883" t="n"/>
      <c r="AD88" s="878" t="n"/>
      <c r="AE88" s="878" t="n"/>
      <c r="AF88" s="878" t="n"/>
      <c r="AG88" s="878" t="n"/>
      <c r="AH88" s="878" t="n"/>
      <c r="AI88" s="878" t="n"/>
      <c r="AJ88" s="878" t="n"/>
      <c r="AK88" s="883" t="n"/>
      <c r="AL88" s="878" t="n"/>
      <c r="AM88" s="883" t="n"/>
      <c r="AN88" s="878" t="n"/>
    </row>
    <row r="89" customFormat="1" s="872">
      <c r="A89" s="57" t="n"/>
      <c r="B89" s="56" t="n"/>
      <c r="C89" s="55">
        <f>E89*D$5</f>
        <v/>
      </c>
      <c r="D89" s="84" t="n"/>
      <c r="E89" s="55">
        <f>SUM(G89:HP89)</f>
        <v/>
      </c>
      <c r="V89" s="883" t="n"/>
      <c r="AC89" s="883" t="n"/>
      <c r="AD89" s="878" t="n"/>
      <c r="AE89" s="878" t="n"/>
      <c r="AF89" s="878" t="n"/>
      <c r="AG89" s="878" t="n"/>
      <c r="AH89" s="878" t="n"/>
      <c r="AI89" s="878" t="n"/>
      <c r="AJ89" s="878" t="n"/>
      <c r="AK89" s="883" t="n"/>
      <c r="AL89" s="878" t="n"/>
      <c r="AM89" s="883" t="n"/>
      <c r="AN89" s="878" t="n"/>
    </row>
    <row r="90" customFormat="1" s="872">
      <c r="A90" s="57" t="n"/>
      <c r="B90" s="56" t="n"/>
      <c r="C90" s="55">
        <f>E90*D$5</f>
        <v/>
      </c>
      <c r="D90" s="84" t="n"/>
      <c r="E90" s="100">
        <f>SUM(G90:HP90)</f>
        <v/>
      </c>
      <c r="AD90" s="878" t="n"/>
      <c r="AE90" s="878" t="n"/>
      <c r="AF90" s="878" t="n"/>
      <c r="AG90" s="878" t="n"/>
      <c r="AH90" s="878" t="n"/>
      <c r="AI90" s="878" t="n"/>
      <c r="AJ90" s="878" t="n"/>
      <c r="AL90" s="878" t="n"/>
      <c r="AN90" s="878" t="n"/>
    </row>
    <row r="91" customFormat="1" s="872">
      <c r="A91" s="57" t="n"/>
      <c r="B91" s="56" t="n"/>
      <c r="C91" s="100">
        <f>E91*D$5</f>
        <v/>
      </c>
      <c r="D91" s="84" t="n"/>
      <c r="E91" s="100">
        <f>SUM(G91:HP91)</f>
        <v/>
      </c>
      <c r="AD91" s="878" t="n"/>
      <c r="AE91" s="878" t="n"/>
      <c r="AF91" s="878" t="n"/>
      <c r="AG91" s="878" t="n"/>
      <c r="AH91" s="878" t="n"/>
      <c r="AI91" s="878" t="n"/>
      <c r="AJ91" s="878" t="n"/>
      <c r="AL91" s="878" t="n"/>
      <c r="AN91" s="878" t="n"/>
    </row>
    <row r="92" customFormat="1" s="872">
      <c r="A92" s="57" t="n"/>
      <c r="B92" s="56" t="n"/>
      <c r="C92" s="55">
        <f>E92*D$5</f>
        <v/>
      </c>
      <c r="D92" s="84" t="n"/>
      <c r="E92" s="100">
        <f>SUM(G92:HP92)</f>
        <v/>
      </c>
      <c r="AD92" s="878" t="n"/>
      <c r="AE92" s="878" t="n"/>
      <c r="AF92" s="878" t="n"/>
      <c r="AG92" s="878" t="n"/>
      <c r="AH92" s="878" t="n"/>
      <c r="AI92" s="878" t="n"/>
      <c r="AJ92" s="878" t="n"/>
      <c r="AL92" s="878" t="n"/>
      <c r="AN92" s="878" t="n"/>
    </row>
    <row r="93" customFormat="1" s="872">
      <c r="A93" s="57" t="n"/>
      <c r="B93" s="56" t="n"/>
      <c r="C93" s="100">
        <f>E93*D$5</f>
        <v/>
      </c>
      <c r="D93" s="84" t="n"/>
      <c r="E93" s="100">
        <f>SUM(G93:HP93)</f>
        <v/>
      </c>
      <c r="AD93" s="878" t="n"/>
      <c r="AE93" s="878" t="n"/>
      <c r="AF93" s="878" t="n"/>
      <c r="AG93" s="878" t="n"/>
      <c r="AH93" s="878" t="n"/>
      <c r="AI93" s="878" t="n"/>
      <c r="AJ93" s="878" t="n"/>
      <c r="AL93" s="878" t="n"/>
      <c r="AN93" s="878" t="n"/>
    </row>
    <row r="94" customFormat="1" s="872">
      <c r="A94" s="57" t="n"/>
      <c r="B94" s="56" t="n"/>
      <c r="C94" s="55">
        <f>E94*D$5</f>
        <v/>
      </c>
      <c r="D94" s="84" t="n"/>
      <c r="E94" s="100">
        <f>SUM(G94:HP94)</f>
        <v/>
      </c>
      <c r="AD94" s="878" t="n"/>
      <c r="AE94" s="878" t="n"/>
      <c r="AF94" s="878" t="n"/>
      <c r="AG94" s="878" t="n"/>
      <c r="AH94" s="878" t="n"/>
      <c r="AI94" s="878" t="n"/>
      <c r="AJ94" s="878" t="n"/>
      <c r="AL94" s="878" t="n"/>
      <c r="AN94" s="878" t="n"/>
    </row>
    <row r="95" customFormat="1" s="872">
      <c r="A95" s="57" t="n"/>
      <c r="B95" s="56" t="n"/>
      <c r="C95" s="100">
        <f>E95*D$5</f>
        <v/>
      </c>
      <c r="D95" s="84" t="n"/>
      <c r="E95" s="100">
        <f>SUM(G95:HP95)</f>
        <v/>
      </c>
      <c r="AD95" s="878" t="n"/>
      <c r="AE95" s="878" t="n"/>
      <c r="AF95" s="878" t="n"/>
      <c r="AG95" s="878" t="n"/>
      <c r="AH95" s="878" t="n"/>
      <c r="AI95" s="878" t="n"/>
      <c r="AJ95" s="878" t="n"/>
      <c r="AL95" s="878" t="n"/>
      <c r="AN95" s="878" t="n"/>
    </row>
    <row r="96" customFormat="1" s="872">
      <c r="A96" s="57" t="n"/>
      <c r="B96" s="56" t="n"/>
      <c r="C96" s="55">
        <f>E96*D$5</f>
        <v/>
      </c>
      <c r="D96" s="84" t="n"/>
      <c r="E96" s="55">
        <f>SUM(G96:HP96)</f>
        <v/>
      </c>
      <c r="AD96" s="878" t="n"/>
      <c r="AE96" s="878" t="n"/>
      <c r="AF96" s="878" t="n"/>
      <c r="AG96" s="878" t="n"/>
      <c r="AH96" s="878" t="n"/>
      <c r="AI96" s="878" t="n"/>
      <c r="AJ96" s="878" t="n"/>
      <c r="AL96" s="878" t="n"/>
      <c r="AN96" s="878" t="n"/>
    </row>
    <row r="97" customFormat="1" s="872">
      <c r="A97" s="57" t="n"/>
      <c r="B97" s="56" t="n"/>
      <c r="C97" s="55">
        <f>E97*D$5</f>
        <v/>
      </c>
      <c r="D97" s="84" t="n"/>
      <c r="E97" s="55">
        <f>SUM(G97:HP97)</f>
        <v/>
      </c>
      <c r="AD97" s="878" t="n"/>
      <c r="AE97" s="878" t="n"/>
      <c r="AF97" s="878" t="n"/>
      <c r="AG97" s="878" t="n"/>
      <c r="AH97" s="878" t="n"/>
      <c r="AI97" s="878" t="n"/>
      <c r="AJ97" s="878" t="n"/>
      <c r="AL97" s="878" t="n"/>
      <c r="AN97" s="878" t="n"/>
    </row>
    <row r="98" customFormat="1" s="872">
      <c r="A98" s="57" t="n"/>
      <c r="B98" s="56" t="n"/>
      <c r="C98" s="55">
        <f>E98*D$5</f>
        <v/>
      </c>
      <c r="D98" s="84" t="n"/>
      <c r="E98" s="55">
        <f>SUM(G98:HP98)</f>
        <v/>
      </c>
      <c r="AD98" s="878" t="n"/>
      <c r="AE98" s="878" t="n"/>
      <c r="AF98" s="878" t="n"/>
      <c r="AG98" s="878" t="n"/>
      <c r="AH98" s="878" t="n"/>
      <c r="AI98" s="878" t="n"/>
      <c r="AJ98" s="878" t="n"/>
      <c r="AL98" s="878" t="n"/>
      <c r="AN98" s="878" t="n"/>
    </row>
    <row r="99" customFormat="1" s="872">
      <c r="A99" s="57" t="n"/>
      <c r="B99" s="56" t="n"/>
      <c r="C99" s="55">
        <f>E99*D$5</f>
        <v/>
      </c>
      <c r="D99" s="23" t="n"/>
      <c r="E99" s="55">
        <f>SUM(G99:HP99)</f>
        <v/>
      </c>
      <c r="AD99" s="878" t="n"/>
      <c r="AE99" s="878" t="n"/>
      <c r="AF99" s="878" t="n"/>
      <c r="AG99" s="878" t="n"/>
      <c r="AH99" s="878" t="n"/>
      <c r="AI99" s="878" t="n"/>
      <c r="AJ99" s="878" t="n"/>
      <c r="AL99" s="878" t="n"/>
      <c r="AN99" s="878" t="n"/>
    </row>
    <row r="100" customFormat="1" s="872">
      <c r="A100" s="57" t="n"/>
      <c r="B100" s="56" t="n"/>
      <c r="C100" s="55">
        <f>E100*D$5</f>
        <v/>
      </c>
      <c r="D100" s="23" t="n"/>
      <c r="E100" s="55">
        <f>SUM(G100:HP100)</f>
        <v/>
      </c>
      <c r="AD100" s="878" t="n"/>
      <c r="AE100" s="878" t="n"/>
      <c r="AF100" s="878" t="n"/>
      <c r="AG100" s="878" t="n"/>
      <c r="AH100" s="878" t="n"/>
      <c r="AI100" s="878" t="n"/>
      <c r="AJ100" s="878" t="n"/>
      <c r="AL100" s="878" t="n"/>
      <c r="AN100" s="878" t="n"/>
    </row>
    <row r="101" customFormat="1" s="872">
      <c r="A101" s="57" t="n"/>
      <c r="B101" s="56" t="n"/>
      <c r="C101" s="55">
        <f>E101*D$5</f>
        <v/>
      </c>
      <c r="D101" s="39" t="n"/>
      <c r="E101" s="55">
        <f>SUM(G101:HP101)</f>
        <v/>
      </c>
      <c r="AD101" s="878" t="n"/>
      <c r="AE101" s="878" t="n"/>
      <c r="AF101" s="878" t="n"/>
      <c r="AG101" s="878" t="n"/>
      <c r="AH101" s="878" t="n"/>
      <c r="AI101" s="878" t="n"/>
      <c r="AJ101" s="878" t="n"/>
      <c r="AL101" s="878" t="n"/>
      <c r="AN101" s="878" t="n"/>
    </row>
    <row r="102" customFormat="1" s="872">
      <c r="A102" s="57" t="n"/>
      <c r="B102" s="56" t="n"/>
      <c r="C102" s="55">
        <f>E102*D$5</f>
        <v/>
      </c>
      <c r="D102" s="39" t="n"/>
      <c r="E102" s="55">
        <f>SUM(G102:HP102)</f>
        <v/>
      </c>
      <c r="AD102" s="878" t="n"/>
      <c r="AE102" s="878" t="n"/>
      <c r="AF102" s="878" t="n"/>
      <c r="AG102" s="878" t="n"/>
      <c r="AH102" s="878" t="n"/>
      <c r="AI102" s="878" t="n"/>
      <c r="AJ102" s="878" t="n"/>
      <c r="AL102" s="878" t="n"/>
      <c r="AN102" s="878" t="n"/>
    </row>
    <row r="103" customFormat="1" s="872">
      <c r="A103" s="57" t="n"/>
      <c r="B103" s="56" t="n"/>
      <c r="C103" s="55">
        <f>E103*D$5</f>
        <v/>
      </c>
      <c r="D103" s="39" t="n"/>
      <c r="E103" s="55">
        <f>SUM(G103:HP103)</f>
        <v/>
      </c>
      <c r="AD103" s="878" t="n"/>
      <c r="AE103" s="878" t="n"/>
      <c r="AF103" s="878" t="n"/>
      <c r="AG103" s="878" t="n"/>
      <c r="AH103" s="878" t="n"/>
      <c r="AI103" s="878" t="n"/>
      <c r="AJ103" s="878" t="n"/>
      <c r="AL103" s="878" t="n"/>
      <c r="AN103" s="878" t="n"/>
    </row>
    <row r="104" customFormat="1" s="872">
      <c r="A104" s="57" t="n"/>
      <c r="B104" s="56" t="n"/>
      <c r="C104" s="55">
        <f>E104*D$5</f>
        <v/>
      </c>
      <c r="D104" s="39" t="n"/>
      <c r="E104" s="55">
        <f>SUM(G104:HP104)</f>
        <v/>
      </c>
      <c r="AD104" s="878" t="n"/>
      <c r="AE104" s="878" t="n"/>
      <c r="AF104" s="878" t="n"/>
      <c r="AG104" s="878" t="n"/>
      <c r="AH104" s="878" t="n"/>
      <c r="AI104" s="878" t="n"/>
      <c r="AJ104" s="878" t="n"/>
      <c r="AL104" s="878" t="n"/>
      <c r="AN104" s="878" t="n"/>
    </row>
    <row r="105" customFormat="1" s="872">
      <c r="A105" s="57" t="n"/>
      <c r="B105" s="56" t="n"/>
      <c r="C105" s="55">
        <f>E105*D$5</f>
        <v/>
      </c>
      <c r="D105" s="39" t="n"/>
      <c r="E105" s="55">
        <f>SUM(G105:HP105)</f>
        <v/>
      </c>
      <c r="AD105" s="878" t="n"/>
      <c r="AE105" s="878" t="n"/>
      <c r="AF105" s="878" t="n"/>
      <c r="AG105" s="878" t="n"/>
      <c r="AH105" s="878" t="n"/>
      <c r="AI105" s="878" t="n"/>
      <c r="AJ105" s="878" t="n"/>
      <c r="AL105" s="878" t="n"/>
      <c r="AN105" s="878" t="n"/>
    </row>
    <row r="106" customFormat="1" s="872">
      <c r="A106" s="57" t="n"/>
      <c r="B106" s="56" t="n"/>
      <c r="C106" s="55">
        <f>E106*D$5</f>
        <v/>
      </c>
      <c r="D106" s="39" t="n"/>
      <c r="E106" s="55">
        <f>SUM(G106:HP106)</f>
        <v/>
      </c>
      <c r="AD106" s="878" t="n"/>
      <c r="AE106" s="878" t="n"/>
      <c r="AF106" s="878" t="n"/>
      <c r="AG106" s="878" t="n"/>
      <c r="AH106" s="878" t="n"/>
      <c r="AI106" s="878" t="n"/>
      <c r="AJ106" s="878" t="n"/>
      <c r="AL106" s="878" t="n"/>
      <c r="AN106" s="878" t="n"/>
    </row>
    <row r="107" customFormat="1" s="872">
      <c r="A107" s="57" t="n"/>
      <c r="B107" s="56" t="n"/>
      <c r="C107" s="55">
        <f>E107*D$5</f>
        <v/>
      </c>
      <c r="D107" s="39" t="n"/>
      <c r="E107" s="55">
        <f>SUM(G107:HP107)</f>
        <v/>
      </c>
      <c r="AD107" s="878" t="n"/>
      <c r="AE107" s="878" t="n"/>
      <c r="AF107" s="878" t="n"/>
      <c r="AG107" s="878" t="n"/>
      <c r="AH107" s="878" t="n"/>
      <c r="AI107" s="878" t="n"/>
      <c r="AJ107" s="878" t="n"/>
      <c r="AL107" s="878" t="n"/>
      <c r="AN107" s="878" t="n"/>
    </row>
    <row r="108" customFormat="1" s="872">
      <c r="A108" s="57" t="n"/>
      <c r="B108" s="56" t="n"/>
      <c r="C108" s="55">
        <f>E108*D$5</f>
        <v/>
      </c>
      <c r="D108" s="39" t="n"/>
      <c r="E108" s="55">
        <f>SUM(G108:HP108)</f>
        <v/>
      </c>
      <c r="AD108" s="878" t="n"/>
      <c r="AE108" s="878" t="n"/>
      <c r="AF108" s="878" t="n"/>
      <c r="AG108" s="878" t="n"/>
      <c r="AH108" s="878" t="n"/>
      <c r="AI108" s="878" t="n"/>
      <c r="AJ108" s="878" t="n"/>
      <c r="AL108" s="878" t="n"/>
      <c r="AN108" s="878" t="n"/>
    </row>
    <row r="109" customFormat="1" s="872">
      <c r="A109" s="57" t="n"/>
      <c r="B109" s="56" t="n"/>
      <c r="C109" s="55">
        <f>E109*D$5</f>
        <v/>
      </c>
      <c r="D109" s="39" t="n"/>
      <c r="E109" s="55">
        <f>SUM(G109:HP109)</f>
        <v/>
      </c>
      <c r="AD109" s="878" t="n"/>
      <c r="AE109" s="878" t="n"/>
      <c r="AF109" s="878" t="n"/>
      <c r="AG109" s="878" t="n"/>
      <c r="AH109" s="878" t="n"/>
      <c r="AI109" s="878" t="n"/>
      <c r="AJ109" s="878" t="n"/>
      <c r="AL109" s="878" t="n"/>
      <c r="AN109" s="878" t="n"/>
    </row>
    <row r="110" customFormat="1" s="872">
      <c r="A110" s="57" t="n"/>
      <c r="B110" s="56" t="n"/>
      <c r="C110" s="55">
        <f>E110*D$5</f>
        <v/>
      </c>
      <c r="D110" s="39" t="n"/>
      <c r="E110" s="55">
        <f>SUM(G110:HP110)</f>
        <v/>
      </c>
      <c r="AD110" s="878" t="n"/>
      <c r="AE110" s="878" t="n"/>
      <c r="AF110" s="878" t="n"/>
      <c r="AG110" s="878" t="n"/>
      <c r="AH110" s="878" t="n"/>
      <c r="AI110" s="878" t="n"/>
      <c r="AJ110" s="878" t="n"/>
      <c r="AL110" s="878" t="n"/>
      <c r="AN110" s="878" t="n"/>
    </row>
    <row r="111" customFormat="1" s="872">
      <c r="A111" s="57" t="n"/>
      <c r="B111" s="56" t="n"/>
      <c r="C111" s="55">
        <f>E111*D$5</f>
        <v/>
      </c>
      <c r="D111" s="39" t="n"/>
      <c r="E111" s="55">
        <f>SUM(G111:HP111)</f>
        <v/>
      </c>
      <c r="AD111" s="878" t="n"/>
      <c r="AE111" s="878" t="n"/>
      <c r="AF111" s="878" t="n"/>
      <c r="AG111" s="878" t="n"/>
      <c r="AH111" s="878" t="n"/>
      <c r="AI111" s="878" t="n"/>
      <c r="AJ111" s="878" t="n"/>
      <c r="AL111" s="878" t="n"/>
      <c r="AN111" s="878" t="n"/>
    </row>
    <row r="112" customFormat="1" s="872">
      <c r="A112" s="57" t="n"/>
      <c r="B112" s="56" t="n"/>
      <c r="C112" s="55">
        <f>E112*D$5</f>
        <v/>
      </c>
      <c r="D112" s="39" t="n"/>
      <c r="E112" s="55">
        <f>SUM(G112:HP112)</f>
        <v/>
      </c>
      <c r="AD112" s="878" t="n"/>
      <c r="AE112" s="878" t="n"/>
      <c r="AF112" s="878" t="n"/>
      <c r="AG112" s="878" t="n"/>
      <c r="AH112" s="878" t="n"/>
      <c r="AI112" s="878" t="n"/>
      <c r="AJ112" s="878" t="n"/>
      <c r="AL112" s="878" t="n"/>
      <c r="AN112" s="878" t="n"/>
    </row>
    <row r="113" customFormat="1" s="872">
      <c r="A113" s="57" t="n"/>
      <c r="B113" s="56" t="n"/>
      <c r="C113" s="55">
        <f>E113*D$5</f>
        <v/>
      </c>
      <c r="D113" s="39" t="n"/>
      <c r="E113" s="55">
        <f>SUM(G113:HP113)</f>
        <v/>
      </c>
      <c r="AD113" s="878" t="n"/>
      <c r="AE113" s="878" t="n"/>
      <c r="AF113" s="878" t="n"/>
      <c r="AG113" s="878" t="n"/>
      <c r="AH113" s="878" t="n"/>
      <c r="AI113" s="878" t="n"/>
      <c r="AJ113" s="878" t="n"/>
      <c r="AL113" s="878" t="n"/>
      <c r="AN113" s="878" t="n"/>
    </row>
    <row r="114" customFormat="1" s="872">
      <c r="A114" s="57" t="n"/>
      <c r="B114" s="56" t="n"/>
      <c r="C114" s="55">
        <f>E114*D$5</f>
        <v/>
      </c>
      <c r="D114" s="39" t="n"/>
      <c r="E114" s="55">
        <f>SUM(G114:HP114)</f>
        <v/>
      </c>
      <c r="AD114" s="878" t="n"/>
      <c r="AE114" s="878" t="n"/>
      <c r="AF114" s="878" t="n"/>
      <c r="AG114" s="878" t="n"/>
      <c r="AH114" s="878" t="n"/>
      <c r="AI114" s="878" t="n"/>
      <c r="AJ114" s="878" t="n"/>
      <c r="AL114" s="878" t="n"/>
      <c r="AN114" s="878" t="n"/>
    </row>
    <row r="115" customFormat="1" s="872">
      <c r="A115" s="57" t="n"/>
      <c r="B115" s="56" t="n"/>
      <c r="C115" s="55">
        <f>E115*D$5</f>
        <v/>
      </c>
      <c r="D115" s="39" t="n"/>
      <c r="E115" s="55">
        <f>SUM(G115:HP115)</f>
        <v/>
      </c>
      <c r="AD115" s="878" t="n"/>
      <c r="AE115" s="878" t="n"/>
      <c r="AF115" s="878" t="n"/>
      <c r="AG115" s="878" t="n"/>
      <c r="AH115" s="878" t="n"/>
      <c r="AI115" s="878" t="n"/>
      <c r="AJ115" s="878" t="n"/>
      <c r="AL115" s="878" t="n"/>
      <c r="AN115" s="878" t="n"/>
    </row>
    <row r="116" customFormat="1" s="872">
      <c r="A116" s="57" t="n"/>
      <c r="B116" s="56" t="n"/>
      <c r="C116" s="55">
        <f>E116*D$5</f>
        <v/>
      </c>
      <c r="D116" s="39" t="n"/>
      <c r="E116" s="55">
        <f>SUM(G116:HP116)</f>
        <v/>
      </c>
      <c r="AD116" s="878" t="n"/>
      <c r="AE116" s="878" t="n"/>
      <c r="AF116" s="878" t="n"/>
      <c r="AG116" s="878" t="n"/>
      <c r="AH116" s="878" t="n"/>
      <c r="AI116" s="878" t="n"/>
      <c r="AJ116" s="878" t="n"/>
      <c r="AL116" s="878" t="n"/>
      <c r="AN116" s="878" t="n"/>
    </row>
    <row r="117" customFormat="1" s="872">
      <c r="A117" s="57" t="n"/>
      <c r="B117" s="56" t="n"/>
      <c r="C117" s="55">
        <f>E117*D$5</f>
        <v/>
      </c>
      <c r="D117" s="39" t="n"/>
      <c r="E117" s="55">
        <f>SUM(G117:HP117)</f>
        <v/>
      </c>
      <c r="AD117" s="878" t="n"/>
      <c r="AE117" s="878" t="n"/>
      <c r="AF117" s="878" t="n"/>
      <c r="AG117" s="878" t="n"/>
      <c r="AH117" s="878" t="n"/>
      <c r="AI117" s="878" t="n"/>
      <c r="AJ117" s="878" t="n"/>
      <c r="AL117" s="878" t="n"/>
      <c r="AN117" s="878" t="n"/>
    </row>
    <row r="118" customFormat="1" s="872">
      <c r="A118" s="57" t="n"/>
      <c r="B118" s="56" t="n"/>
      <c r="C118" s="55">
        <f>E118*D$5</f>
        <v/>
      </c>
      <c r="D118" s="39" t="n"/>
      <c r="E118" s="55">
        <f>SUM(G118:HP118)</f>
        <v/>
      </c>
      <c r="AD118" s="878" t="n"/>
      <c r="AE118" s="878" t="n"/>
      <c r="AF118" s="878" t="n"/>
      <c r="AG118" s="878" t="n"/>
      <c r="AH118" s="878" t="n"/>
      <c r="AI118" s="878" t="n"/>
      <c r="AJ118" s="878" t="n"/>
      <c r="AL118" s="878" t="n"/>
      <c r="AN118" s="878" t="n"/>
    </row>
    <row r="119" customFormat="1" s="872">
      <c r="A119" s="57" t="n"/>
      <c r="B119" s="56" t="n"/>
      <c r="C119" s="55">
        <f>E119*D$5</f>
        <v/>
      </c>
      <c r="D119" s="39" t="n"/>
      <c r="E119" s="55">
        <f>SUM(G119:HP119)</f>
        <v/>
      </c>
      <c r="AD119" s="878" t="n"/>
      <c r="AE119" s="878" t="n"/>
      <c r="AF119" s="878" t="n"/>
      <c r="AG119" s="878" t="n"/>
      <c r="AH119" s="878" t="n"/>
      <c r="AI119" s="878" t="n"/>
      <c r="AJ119" s="878" t="n"/>
      <c r="AL119" s="878" t="n"/>
      <c r="AN119" s="878" t="n"/>
    </row>
    <row r="120" customFormat="1" s="872">
      <c r="A120" s="57" t="n"/>
      <c r="B120" s="56" t="n"/>
      <c r="C120" s="55">
        <f>E120*D$5</f>
        <v/>
      </c>
      <c r="D120" s="39" t="n"/>
      <c r="E120" s="55">
        <f>SUM(G120:HP120)</f>
        <v/>
      </c>
      <c r="AD120" s="878" t="n"/>
      <c r="AE120" s="878" t="n"/>
      <c r="AF120" s="878" t="n"/>
      <c r="AG120" s="878" t="n"/>
      <c r="AH120" s="878" t="n"/>
      <c r="AI120" s="878" t="n"/>
      <c r="AJ120" s="878" t="n"/>
      <c r="AL120" s="878" t="n"/>
      <c r="AN120" s="878" t="n"/>
    </row>
    <row r="121" customFormat="1" s="872">
      <c r="A121" s="57" t="n"/>
      <c r="B121" s="56" t="n"/>
      <c r="C121" s="55">
        <f>E121*D$5</f>
        <v/>
      </c>
      <c r="D121" s="39" t="n"/>
      <c r="E121" s="55">
        <f>SUM(G121:HP121)</f>
        <v/>
      </c>
      <c r="AD121" s="878" t="n"/>
      <c r="AE121" s="878" t="n"/>
      <c r="AF121" s="878" t="n"/>
      <c r="AG121" s="878" t="n"/>
      <c r="AH121" s="878" t="n"/>
      <c r="AI121" s="878" t="n"/>
      <c r="AJ121" s="878" t="n"/>
      <c r="AL121" s="878" t="n"/>
      <c r="AN121" s="878" t="n"/>
    </row>
    <row r="122" customFormat="1" s="872">
      <c r="A122" s="57" t="n"/>
      <c r="B122" s="56" t="n"/>
      <c r="C122" s="55">
        <f>E122*D$5</f>
        <v/>
      </c>
      <c r="D122" s="39" t="n"/>
      <c r="E122" s="55">
        <f>SUM(G122:HP122)</f>
        <v/>
      </c>
      <c r="AD122" s="878" t="n"/>
      <c r="AE122" s="878" t="n"/>
      <c r="AF122" s="878" t="n"/>
      <c r="AG122" s="878" t="n"/>
      <c r="AH122" s="878" t="n"/>
      <c r="AI122" s="878" t="n"/>
      <c r="AJ122" s="878" t="n"/>
      <c r="AL122" s="878" t="n"/>
      <c r="AN122" s="878" t="n"/>
    </row>
    <row r="123" customFormat="1" s="872">
      <c r="A123" s="57" t="n"/>
      <c r="B123" s="56" t="n"/>
      <c r="C123" s="55">
        <f>E123*D$5</f>
        <v/>
      </c>
      <c r="D123" s="39" t="n"/>
      <c r="E123" s="55">
        <f>SUM(G123:HP123)</f>
        <v/>
      </c>
      <c r="AD123" s="878" t="n"/>
      <c r="AE123" s="878" t="n"/>
      <c r="AF123" s="878" t="n"/>
      <c r="AG123" s="878" t="n"/>
      <c r="AH123" s="878" t="n"/>
      <c r="AI123" s="878" t="n"/>
      <c r="AJ123" s="878" t="n"/>
      <c r="AL123" s="878" t="n"/>
      <c r="AN123" s="878" t="n"/>
    </row>
    <row r="124" customFormat="1" s="872">
      <c r="A124" s="57" t="n"/>
      <c r="B124" s="56" t="n"/>
      <c r="C124" s="55">
        <f>E124*D$5</f>
        <v/>
      </c>
      <c r="D124" s="39" t="n"/>
      <c r="E124" s="55">
        <f>SUM(G124:HP124)</f>
        <v/>
      </c>
      <c r="AD124" s="878" t="n"/>
      <c r="AE124" s="878" t="n"/>
      <c r="AF124" s="878" t="n"/>
      <c r="AG124" s="878" t="n"/>
      <c r="AH124" s="878" t="n"/>
      <c r="AI124" s="878" t="n"/>
      <c r="AJ124" s="878" t="n"/>
      <c r="AL124" s="878" t="n"/>
      <c r="AN124" s="878" t="n"/>
    </row>
    <row r="125" customFormat="1" s="872">
      <c r="A125" s="57" t="n"/>
      <c r="B125" s="56" t="n"/>
      <c r="C125" s="55">
        <f>E125*D$5</f>
        <v/>
      </c>
      <c r="D125" s="39" t="n"/>
      <c r="E125" s="55">
        <f>SUM(G125:HP125)</f>
        <v/>
      </c>
      <c r="AD125" s="878" t="n"/>
      <c r="AE125" s="878" t="n"/>
      <c r="AF125" s="878" t="n"/>
      <c r="AG125" s="878" t="n"/>
      <c r="AH125" s="878" t="n"/>
      <c r="AI125" s="878" t="n"/>
      <c r="AJ125" s="878" t="n"/>
      <c r="AL125" s="878" t="n"/>
      <c r="AN125" s="878" t="n"/>
    </row>
    <row r="126" customFormat="1" s="872">
      <c r="A126" s="57" t="n"/>
      <c r="B126" s="56" t="n"/>
      <c r="C126" s="55">
        <f>E126*D$5</f>
        <v/>
      </c>
      <c r="D126" s="39" t="n"/>
      <c r="E126" s="55">
        <f>SUM(G126:HP126)</f>
        <v/>
      </c>
      <c r="AD126" s="878" t="n"/>
      <c r="AE126" s="878" t="n"/>
      <c r="AF126" s="878" t="n"/>
      <c r="AG126" s="878" t="n"/>
      <c r="AH126" s="878" t="n"/>
      <c r="AI126" s="878" t="n"/>
      <c r="AJ126" s="878" t="n"/>
      <c r="AL126" s="878" t="n"/>
      <c r="AN126" s="878" t="n"/>
    </row>
    <row r="127" customFormat="1" s="872">
      <c r="A127" s="57" t="n"/>
      <c r="B127" s="56" t="n"/>
      <c r="C127" s="55">
        <f>E127*D$5</f>
        <v/>
      </c>
      <c r="D127" s="39" t="n"/>
      <c r="E127" s="55">
        <f>SUM(G127:HP127)</f>
        <v/>
      </c>
      <c r="AD127" s="878" t="n"/>
      <c r="AE127" s="878" t="n"/>
      <c r="AF127" s="878" t="n"/>
      <c r="AG127" s="878" t="n"/>
      <c r="AH127" s="878" t="n"/>
      <c r="AI127" s="878" t="n"/>
      <c r="AJ127" s="878" t="n"/>
      <c r="AL127" s="878" t="n"/>
      <c r="AN127" s="878" t="n"/>
    </row>
    <row r="128" customFormat="1" s="872">
      <c r="A128" s="57" t="n"/>
      <c r="B128" s="56" t="n"/>
      <c r="C128" s="55">
        <f>E128*D$5</f>
        <v/>
      </c>
      <c r="D128" s="39" t="n"/>
      <c r="E128" s="55">
        <f>SUM(G128:HP128)</f>
        <v/>
      </c>
      <c r="AD128" s="878" t="n"/>
      <c r="AE128" s="878" t="n"/>
      <c r="AF128" s="878" t="n"/>
      <c r="AG128" s="878" t="n"/>
      <c r="AH128" s="878" t="n"/>
      <c r="AI128" s="878" t="n"/>
      <c r="AJ128" s="878" t="n"/>
      <c r="AL128" s="878" t="n"/>
      <c r="AN128" s="878" t="n"/>
    </row>
    <row r="129" customFormat="1" s="872">
      <c r="A129" s="57" t="n"/>
      <c r="B129" s="56" t="n"/>
      <c r="C129" s="55">
        <f>E129*D$5</f>
        <v/>
      </c>
      <c r="D129" s="39" t="n"/>
      <c r="E129" s="55">
        <f>SUM(G129:HP129)</f>
        <v/>
      </c>
      <c r="AD129" s="878" t="n"/>
      <c r="AE129" s="878" t="n"/>
      <c r="AF129" s="878" t="n"/>
      <c r="AG129" s="878" t="n"/>
      <c r="AH129" s="878" t="n"/>
      <c r="AI129" s="878" t="n"/>
      <c r="AJ129" s="878" t="n"/>
      <c r="AL129" s="878" t="n"/>
      <c r="AN129" s="878" t="n"/>
    </row>
    <row r="130" customFormat="1" s="872">
      <c r="A130" s="57" t="n"/>
      <c r="B130" s="56" t="n"/>
      <c r="C130" s="55">
        <f>E130*D$5</f>
        <v/>
      </c>
      <c r="D130" s="39" t="n"/>
      <c r="E130" s="55">
        <f>SUM(G130:HP130)</f>
        <v/>
      </c>
      <c r="AD130" s="878" t="n"/>
      <c r="AE130" s="878" t="n"/>
      <c r="AF130" s="878" t="n"/>
      <c r="AG130" s="878" t="n"/>
      <c r="AH130" s="878" t="n"/>
      <c r="AI130" s="878" t="n"/>
      <c r="AJ130" s="878" t="n"/>
      <c r="AL130" s="878" t="n"/>
      <c r="AN130" s="878" t="n"/>
    </row>
    <row r="131" customFormat="1" s="872">
      <c r="A131" s="57" t="n"/>
      <c r="B131" s="56" t="n"/>
      <c r="C131" s="55">
        <f>E131*D$5</f>
        <v/>
      </c>
      <c r="D131" s="39" t="n"/>
      <c r="E131" s="55">
        <f>SUM(G131:HP131)</f>
        <v/>
      </c>
      <c r="AD131" s="878" t="n"/>
      <c r="AE131" s="878" t="n"/>
      <c r="AF131" s="878" t="n"/>
      <c r="AG131" s="878" t="n"/>
      <c r="AH131" s="878" t="n"/>
      <c r="AI131" s="878" t="n"/>
      <c r="AJ131" s="878" t="n"/>
      <c r="AL131" s="878" t="n"/>
      <c r="AN131" s="878" t="n"/>
    </row>
    <row r="132" customFormat="1" s="872">
      <c r="A132" s="57" t="n"/>
      <c r="B132" s="56" t="n"/>
      <c r="C132" s="55">
        <f>E132*D$5</f>
        <v/>
      </c>
      <c r="D132" s="39" t="n"/>
      <c r="E132" s="55">
        <f>SUM(G132:HP132)</f>
        <v/>
      </c>
      <c r="AD132" s="878" t="n"/>
      <c r="AE132" s="878" t="n"/>
      <c r="AF132" s="878" t="n"/>
      <c r="AG132" s="878" t="n"/>
      <c r="AH132" s="878" t="n"/>
      <c r="AI132" s="878" t="n"/>
      <c r="AJ132" s="878" t="n"/>
      <c r="AL132" s="878" t="n"/>
      <c r="AN132" s="878" t="n"/>
    </row>
    <row r="133" customFormat="1" s="872">
      <c r="A133" s="57" t="n"/>
      <c r="B133" s="56" t="n"/>
      <c r="C133" s="55">
        <f>E133*D$5</f>
        <v/>
      </c>
      <c r="D133" s="39" t="n"/>
      <c r="E133" s="55">
        <f>SUM(G133:HP133)</f>
        <v/>
      </c>
      <c r="AD133" s="878" t="n"/>
      <c r="AE133" s="878" t="n"/>
      <c r="AF133" s="878" t="n"/>
      <c r="AG133" s="878" t="n"/>
      <c r="AH133" s="878" t="n"/>
      <c r="AI133" s="878" t="n"/>
      <c r="AJ133" s="878" t="n"/>
      <c r="AL133" s="878" t="n"/>
      <c r="AN133" s="878" t="n"/>
    </row>
    <row r="134" customFormat="1" s="872">
      <c r="A134" s="57" t="n"/>
      <c r="B134" s="56" t="n"/>
      <c r="C134" s="55">
        <f>E134*D$5</f>
        <v/>
      </c>
      <c r="D134" s="39" t="n"/>
      <c r="E134" s="55">
        <f>SUM(G134:HP134)</f>
        <v/>
      </c>
      <c r="AD134" s="878" t="n"/>
      <c r="AE134" s="878" t="n"/>
      <c r="AF134" s="878" t="n"/>
      <c r="AG134" s="878" t="n"/>
      <c r="AH134" s="878" t="n"/>
      <c r="AI134" s="878" t="n"/>
      <c r="AJ134" s="878" t="n"/>
      <c r="AL134" s="878" t="n"/>
      <c r="AN134" s="878" t="n"/>
    </row>
    <row r="135" customFormat="1" s="872">
      <c r="A135" s="57" t="n"/>
      <c r="B135" s="56" t="n"/>
      <c r="C135" s="55">
        <f>E135*D$5</f>
        <v/>
      </c>
      <c r="D135" s="39" t="n"/>
      <c r="E135" s="55">
        <f>SUM(G135:HP135)</f>
        <v/>
      </c>
      <c r="AD135" s="878" t="n"/>
      <c r="AE135" s="878" t="n"/>
      <c r="AF135" s="878" t="n"/>
      <c r="AG135" s="878" t="n"/>
      <c r="AH135" s="878" t="n"/>
      <c r="AI135" s="878" t="n"/>
      <c r="AJ135" s="878" t="n"/>
      <c r="AL135" s="878" t="n"/>
      <c r="AN135" s="878" t="n"/>
    </row>
    <row r="136" customFormat="1" s="872">
      <c r="A136" s="57" t="n"/>
      <c r="B136" s="56" t="n"/>
      <c r="C136" s="55">
        <f>E136*D$5</f>
        <v/>
      </c>
      <c r="D136" s="39" t="n"/>
      <c r="E136" s="55">
        <f>SUM(G136:HP136)</f>
        <v/>
      </c>
      <c r="AD136" s="878" t="n"/>
      <c r="AE136" s="878" t="n"/>
      <c r="AF136" s="878" t="n"/>
      <c r="AG136" s="878" t="n"/>
      <c r="AH136" s="878" t="n"/>
      <c r="AI136" s="878" t="n"/>
      <c r="AJ136" s="878" t="n"/>
      <c r="AL136" s="878" t="n"/>
      <c r="AN136" s="878" t="n"/>
    </row>
    <row r="137" customFormat="1" s="872">
      <c r="A137" s="57" t="n"/>
      <c r="B137" s="56" t="n"/>
      <c r="C137" s="55">
        <f>E137*D$5</f>
        <v/>
      </c>
      <c r="D137" s="39" t="n"/>
      <c r="E137" s="55">
        <f>SUM(G137:HP137)</f>
        <v/>
      </c>
      <c r="AD137" s="878" t="n"/>
      <c r="AE137" s="878" t="n"/>
      <c r="AF137" s="878" t="n"/>
      <c r="AG137" s="878" t="n"/>
      <c r="AH137" s="878" t="n"/>
      <c r="AI137" s="878" t="n"/>
      <c r="AJ137" s="878" t="n"/>
      <c r="AL137" s="878" t="n"/>
      <c r="AN137" s="878" t="n"/>
    </row>
    <row r="138" customFormat="1" s="872">
      <c r="A138" s="57" t="n"/>
      <c r="B138" s="56" t="n"/>
      <c r="C138" s="55">
        <f>E138*D$5</f>
        <v/>
      </c>
      <c r="D138" s="39" t="n"/>
      <c r="E138" s="55">
        <f>SUM(G138:HP138)</f>
        <v/>
      </c>
      <c r="AD138" s="878" t="n"/>
      <c r="AE138" s="878" t="n"/>
      <c r="AF138" s="878" t="n"/>
      <c r="AG138" s="878" t="n"/>
      <c r="AH138" s="878" t="n"/>
      <c r="AI138" s="878" t="n"/>
      <c r="AJ138" s="878" t="n"/>
      <c r="AL138" s="878" t="n"/>
      <c r="AN138" s="878" t="n"/>
    </row>
    <row r="139" customFormat="1" s="872">
      <c r="A139" s="57" t="n"/>
      <c r="B139" s="56" t="n"/>
      <c r="C139" s="55">
        <f>E139*D$5</f>
        <v/>
      </c>
      <c r="D139" s="39" t="n"/>
      <c r="E139" s="55">
        <f>SUM(G139:HP139)</f>
        <v/>
      </c>
      <c r="AD139" s="878" t="n"/>
      <c r="AE139" s="878" t="n"/>
      <c r="AF139" s="878" t="n"/>
      <c r="AG139" s="878" t="n"/>
      <c r="AH139" s="878" t="n"/>
      <c r="AI139" s="878" t="n"/>
      <c r="AJ139" s="878" t="n"/>
      <c r="AL139" s="878" t="n"/>
      <c r="AN139" s="878" t="n"/>
    </row>
    <row r="140" customFormat="1" s="872">
      <c r="A140" s="57" t="n"/>
      <c r="B140" s="56" t="n"/>
      <c r="C140" s="55">
        <f>E140*D$5</f>
        <v/>
      </c>
      <c r="D140" s="39" t="n"/>
      <c r="E140" s="55">
        <f>SUM(G140:HP140)</f>
        <v/>
      </c>
      <c r="AD140" s="878" t="n"/>
      <c r="AE140" s="878" t="n"/>
      <c r="AF140" s="878" t="n"/>
      <c r="AG140" s="878" t="n"/>
      <c r="AH140" s="878" t="n"/>
      <c r="AI140" s="878" t="n"/>
      <c r="AJ140" s="878" t="n"/>
      <c r="AL140" s="878" t="n"/>
      <c r="AN140" s="878" t="n"/>
    </row>
    <row r="141" customFormat="1" s="872">
      <c r="A141" s="57" t="n"/>
      <c r="B141" s="56" t="n"/>
      <c r="C141" s="55">
        <f>E141*D$5</f>
        <v/>
      </c>
      <c r="D141" s="39" t="n"/>
      <c r="E141" s="55">
        <f>SUM(G141:HP141)</f>
        <v/>
      </c>
      <c r="AD141" s="878" t="n"/>
      <c r="AE141" s="878" t="n"/>
      <c r="AF141" s="878" t="n"/>
      <c r="AG141" s="878" t="n"/>
      <c r="AH141" s="878" t="n"/>
      <c r="AI141" s="878" t="n"/>
      <c r="AJ141" s="878" t="n"/>
      <c r="AL141" s="878" t="n"/>
      <c r="AN141" s="878" t="n"/>
    </row>
    <row r="142" customFormat="1" s="872">
      <c r="A142" s="57" t="n"/>
      <c r="B142" s="56" t="n"/>
      <c r="C142" s="55">
        <f>E142*D$5</f>
        <v/>
      </c>
      <c r="D142" s="39" t="n"/>
      <c r="E142" s="55">
        <f>SUM(G142:HP142)</f>
        <v/>
      </c>
      <c r="AD142" s="878" t="n"/>
      <c r="AE142" s="878" t="n"/>
      <c r="AF142" s="878" t="n"/>
      <c r="AG142" s="878" t="n"/>
      <c r="AH142" s="878" t="n"/>
      <c r="AI142" s="878" t="n"/>
      <c r="AJ142" s="878" t="n"/>
      <c r="AL142" s="878" t="n"/>
      <c r="AN142" s="878" t="n"/>
    </row>
    <row r="143" customFormat="1" s="872">
      <c r="A143" s="57" t="n"/>
      <c r="B143" s="56" t="n"/>
      <c r="C143" s="55">
        <f>E143*D$5</f>
        <v/>
      </c>
      <c r="D143" s="39" t="n"/>
      <c r="E143" s="55">
        <f>SUM(G143:HP143)</f>
        <v/>
      </c>
      <c r="AD143" s="878" t="n"/>
      <c r="AE143" s="878" t="n"/>
      <c r="AF143" s="878" t="n"/>
      <c r="AG143" s="878" t="n"/>
      <c r="AH143" s="878" t="n"/>
      <c r="AI143" s="878" t="n"/>
      <c r="AJ143" s="878" t="n"/>
      <c r="AL143" s="878" t="n"/>
      <c r="AN143" s="878" t="n"/>
    </row>
    <row r="144" customFormat="1" s="872">
      <c r="A144" s="57" t="n"/>
      <c r="B144" s="56" t="n"/>
      <c r="C144" s="55">
        <f>E144*D$5</f>
        <v/>
      </c>
      <c r="D144" s="39" t="n"/>
      <c r="E144" s="55">
        <f>SUM(G144:HP144)</f>
        <v/>
      </c>
      <c r="AD144" s="878" t="n"/>
      <c r="AE144" s="878" t="n"/>
      <c r="AF144" s="878" t="n"/>
      <c r="AG144" s="878" t="n"/>
      <c r="AH144" s="878" t="n"/>
      <c r="AI144" s="878" t="n"/>
      <c r="AJ144" s="878" t="n"/>
      <c r="AL144" s="878" t="n"/>
      <c r="AN144" s="878" t="n"/>
    </row>
    <row r="145" customFormat="1" s="872">
      <c r="A145" s="57" t="n"/>
      <c r="B145" s="56" t="n"/>
      <c r="C145" s="55">
        <f>E145*D$5</f>
        <v/>
      </c>
      <c r="D145" s="39" t="n"/>
      <c r="E145" s="55">
        <f>SUM(G145:HP145)</f>
        <v/>
      </c>
      <c r="AD145" s="878" t="n"/>
      <c r="AE145" s="878" t="n"/>
      <c r="AF145" s="878" t="n"/>
      <c r="AG145" s="878" t="n"/>
      <c r="AH145" s="878" t="n"/>
      <c r="AI145" s="878" t="n"/>
      <c r="AJ145" s="878" t="n"/>
      <c r="AL145" s="878" t="n"/>
      <c r="AN145" s="878" t="n"/>
    </row>
    <row r="146" customFormat="1" s="872">
      <c r="A146" s="57" t="n"/>
      <c r="B146" s="56" t="n"/>
      <c r="C146" s="55">
        <f>E146*D$5</f>
        <v/>
      </c>
      <c r="D146" s="39" t="n"/>
      <c r="E146" s="55">
        <f>SUM(G146:HP146)</f>
        <v/>
      </c>
      <c r="AD146" s="878" t="n"/>
      <c r="AE146" s="878" t="n"/>
      <c r="AF146" s="878" t="n"/>
      <c r="AG146" s="878" t="n"/>
      <c r="AH146" s="878" t="n"/>
      <c r="AI146" s="878" t="n"/>
      <c r="AJ146" s="878" t="n"/>
      <c r="AL146" s="878" t="n"/>
      <c r="AN146" s="878" t="n"/>
    </row>
    <row r="147" customFormat="1" s="872">
      <c r="A147" s="57" t="n"/>
      <c r="B147" s="56" t="n"/>
      <c r="C147" s="55">
        <f>E147*D$5</f>
        <v/>
      </c>
      <c r="D147" s="39" t="n"/>
      <c r="E147" s="55">
        <f>SUM(G147:HP147)</f>
        <v/>
      </c>
      <c r="AD147" s="878" t="n"/>
      <c r="AE147" s="878" t="n"/>
      <c r="AF147" s="878" t="n"/>
      <c r="AG147" s="878" t="n"/>
      <c r="AH147" s="878" t="n"/>
      <c r="AI147" s="878" t="n"/>
      <c r="AJ147" s="878" t="n"/>
      <c r="AL147" s="878" t="n"/>
      <c r="AN147" s="878" t="n"/>
    </row>
    <row r="148" customFormat="1" s="872">
      <c r="A148" s="57" t="n"/>
      <c r="B148" s="56" t="n"/>
      <c r="C148" s="55">
        <f>E148*D$5</f>
        <v/>
      </c>
      <c r="D148" s="39" t="n"/>
      <c r="E148" s="55">
        <f>SUM(G148:HP148)</f>
        <v/>
      </c>
      <c r="AD148" s="878" t="n"/>
      <c r="AE148" s="878" t="n"/>
      <c r="AF148" s="878" t="n"/>
      <c r="AG148" s="878" t="n"/>
      <c r="AH148" s="878" t="n"/>
      <c r="AI148" s="878" t="n"/>
      <c r="AJ148" s="878" t="n"/>
      <c r="AL148" s="878" t="n"/>
      <c r="AN148" s="878" t="n"/>
    </row>
    <row r="149" customFormat="1" s="872">
      <c r="A149" s="57" t="n"/>
      <c r="B149" s="56" t="n"/>
      <c r="C149" s="55">
        <f>E149*D$5</f>
        <v/>
      </c>
      <c r="D149" s="39" t="n"/>
      <c r="E149" s="55">
        <f>SUM(G149:HP149)</f>
        <v/>
      </c>
      <c r="AD149" s="878" t="n"/>
      <c r="AE149" s="878" t="n"/>
      <c r="AF149" s="878" t="n"/>
      <c r="AG149" s="878" t="n"/>
      <c r="AH149" s="878" t="n"/>
      <c r="AI149" s="878" t="n"/>
      <c r="AJ149" s="878" t="n"/>
      <c r="AL149" s="878" t="n"/>
      <c r="AN149" s="878" t="n"/>
    </row>
    <row r="150" customFormat="1" s="872">
      <c r="A150" s="57" t="n"/>
      <c r="B150" s="56" t="n"/>
      <c r="C150" s="55">
        <f>E150*D$5</f>
        <v/>
      </c>
      <c r="D150" s="39" t="n"/>
      <c r="E150" s="55">
        <f>SUM(G150:HP150)</f>
        <v/>
      </c>
      <c r="AD150" s="878" t="n"/>
      <c r="AE150" s="878" t="n"/>
      <c r="AF150" s="878" t="n"/>
      <c r="AG150" s="878" t="n"/>
      <c r="AH150" s="878" t="n"/>
      <c r="AI150" s="878" t="n"/>
      <c r="AJ150" s="878" t="n"/>
      <c r="AL150" s="878" t="n"/>
      <c r="AN150" s="878" t="n"/>
    </row>
    <row r="151" customFormat="1" s="872">
      <c r="A151" s="57" t="n"/>
      <c r="B151" s="56" t="n"/>
      <c r="C151" s="55">
        <f>E151*D$5</f>
        <v/>
      </c>
      <c r="D151" s="39" t="n"/>
      <c r="E151" s="55">
        <f>SUM(G151:HP151)</f>
        <v/>
      </c>
      <c r="AD151" s="878" t="n"/>
      <c r="AE151" s="878" t="n"/>
      <c r="AF151" s="878" t="n"/>
      <c r="AG151" s="878" t="n"/>
      <c r="AH151" s="878" t="n"/>
      <c r="AI151" s="878" t="n"/>
      <c r="AJ151" s="878" t="n"/>
      <c r="AL151" s="878" t="n"/>
      <c r="AN151" s="878" t="n"/>
    </row>
    <row r="152" customFormat="1" s="872">
      <c r="A152" s="57" t="n"/>
      <c r="B152" s="56" t="n"/>
      <c r="C152" s="55">
        <f>E152*D$5</f>
        <v/>
      </c>
      <c r="D152" s="39" t="n"/>
      <c r="E152" s="55">
        <f>SUM(G152:HP152)</f>
        <v/>
      </c>
      <c r="AD152" s="878" t="n"/>
      <c r="AE152" s="878" t="n"/>
      <c r="AF152" s="878" t="n"/>
      <c r="AG152" s="878" t="n"/>
      <c r="AH152" s="878" t="n"/>
      <c r="AI152" s="878" t="n"/>
      <c r="AJ152" s="878" t="n"/>
      <c r="AL152" s="878" t="n"/>
      <c r="AN152" s="878" t="n"/>
    </row>
    <row r="153" customFormat="1" s="872">
      <c r="A153" s="57" t="n"/>
      <c r="B153" s="56" t="n"/>
      <c r="C153" s="55">
        <f>E153*D$5</f>
        <v/>
      </c>
      <c r="D153" s="39" t="n"/>
      <c r="E153" s="55">
        <f>SUM(G153:HP153)</f>
        <v/>
      </c>
      <c r="AD153" s="878" t="n"/>
      <c r="AE153" s="878" t="n"/>
      <c r="AF153" s="878" t="n"/>
      <c r="AG153" s="878" t="n"/>
      <c r="AH153" s="878" t="n"/>
      <c r="AI153" s="878" t="n"/>
      <c r="AJ153" s="878" t="n"/>
      <c r="AL153" s="878" t="n"/>
      <c r="AN153" s="878" t="n"/>
    </row>
    <row r="154" customFormat="1" s="872">
      <c r="A154" s="57" t="n"/>
      <c r="B154" s="56" t="n"/>
      <c r="C154" s="55">
        <f>E154*D$5</f>
        <v/>
      </c>
      <c r="D154" s="39" t="n"/>
      <c r="E154" s="55">
        <f>SUM(G154:HP154)</f>
        <v/>
      </c>
      <c r="AD154" s="878" t="n"/>
      <c r="AE154" s="878" t="n"/>
      <c r="AF154" s="878" t="n"/>
      <c r="AG154" s="878" t="n"/>
      <c r="AH154" s="878" t="n"/>
      <c r="AI154" s="878" t="n"/>
      <c r="AJ154" s="878" t="n"/>
      <c r="AL154" s="878" t="n"/>
      <c r="AN154" s="878" t="n"/>
    </row>
    <row r="155" customFormat="1" s="872">
      <c r="A155" s="57" t="n"/>
      <c r="B155" s="56" t="n"/>
      <c r="C155" s="55">
        <f>E155*D$5</f>
        <v/>
      </c>
      <c r="D155" s="39" t="n"/>
      <c r="E155" s="55">
        <f>SUM(G155:HP155)</f>
        <v/>
      </c>
      <c r="AD155" s="878" t="n"/>
      <c r="AE155" s="878" t="n"/>
      <c r="AF155" s="878" t="n"/>
      <c r="AG155" s="878" t="n"/>
      <c r="AH155" s="878" t="n"/>
      <c r="AI155" s="878" t="n"/>
      <c r="AJ155" s="878" t="n"/>
      <c r="AL155" s="878" t="n"/>
      <c r="AN155" s="878" t="n"/>
    </row>
    <row r="156" customFormat="1" s="872">
      <c r="A156" s="57" t="n"/>
      <c r="B156" s="56" t="n"/>
      <c r="C156" s="55">
        <f>E156*D$5</f>
        <v/>
      </c>
      <c r="D156" s="39" t="n"/>
      <c r="E156" s="55">
        <f>SUM(G156:HP156)</f>
        <v/>
      </c>
      <c r="AD156" s="878" t="n"/>
      <c r="AE156" s="878" t="n"/>
      <c r="AF156" s="878" t="n"/>
      <c r="AG156" s="878" t="n"/>
      <c r="AH156" s="878" t="n"/>
      <c r="AI156" s="878" t="n"/>
      <c r="AJ156" s="878" t="n"/>
      <c r="AL156" s="878" t="n"/>
      <c r="AN156" s="878" t="n"/>
    </row>
    <row r="157" customFormat="1" s="872">
      <c r="A157" s="57" t="n"/>
      <c r="B157" s="56" t="n"/>
      <c r="C157" s="55">
        <f>E157*D$5</f>
        <v/>
      </c>
      <c r="D157" s="39" t="n"/>
      <c r="E157" s="55">
        <f>SUM(G157:HP157)</f>
        <v/>
      </c>
      <c r="AD157" s="878" t="n"/>
      <c r="AE157" s="878" t="n"/>
      <c r="AF157" s="878" t="n"/>
      <c r="AG157" s="878" t="n"/>
      <c r="AH157" s="878" t="n"/>
      <c r="AI157" s="878" t="n"/>
      <c r="AJ157" s="878" t="n"/>
      <c r="AL157" s="878" t="n"/>
      <c r="AN157" s="878" t="n"/>
    </row>
    <row r="158" customFormat="1" s="872">
      <c r="A158" s="57" t="n"/>
      <c r="B158" s="56" t="n"/>
      <c r="C158" s="55">
        <f>E158*D$5</f>
        <v/>
      </c>
      <c r="D158" s="39" t="n"/>
      <c r="E158" s="55">
        <f>SUM(G158:HP158)</f>
        <v/>
      </c>
      <c r="AD158" s="878" t="n"/>
      <c r="AE158" s="878" t="n"/>
      <c r="AF158" s="878" t="n"/>
      <c r="AG158" s="878" t="n"/>
      <c r="AH158" s="878" t="n"/>
      <c r="AI158" s="878" t="n"/>
      <c r="AJ158" s="878" t="n"/>
      <c r="AL158" s="878" t="n"/>
      <c r="AN158" s="878" t="n"/>
    </row>
    <row r="159" customFormat="1" s="872">
      <c r="A159" s="57" t="n"/>
      <c r="B159" s="56" t="n"/>
      <c r="C159" s="55">
        <f>E159*D$5</f>
        <v/>
      </c>
      <c r="D159" s="39" t="n"/>
      <c r="E159" s="55">
        <f>SUM(G159:HP159)</f>
        <v/>
      </c>
      <c r="AD159" s="878" t="n"/>
      <c r="AE159" s="878" t="n"/>
      <c r="AF159" s="878" t="n"/>
      <c r="AG159" s="878" t="n"/>
      <c r="AH159" s="878" t="n"/>
      <c r="AI159" s="878" t="n"/>
      <c r="AJ159" s="878" t="n"/>
      <c r="AL159" s="878" t="n"/>
      <c r="AN159" s="878" t="n"/>
    </row>
    <row r="160" customFormat="1" s="872">
      <c r="A160" s="57" t="n"/>
      <c r="B160" s="56" t="n"/>
      <c r="C160" s="55">
        <f>E160*D$5</f>
        <v/>
      </c>
      <c r="D160" s="39" t="n"/>
      <c r="E160" s="55">
        <f>SUM(G160:HP160)</f>
        <v/>
      </c>
      <c r="AD160" s="878" t="n"/>
      <c r="AE160" s="878" t="n"/>
      <c r="AF160" s="878" t="n"/>
      <c r="AG160" s="878" t="n"/>
      <c r="AH160" s="878" t="n"/>
      <c r="AI160" s="878" t="n"/>
      <c r="AJ160" s="878" t="n"/>
      <c r="AL160" s="878" t="n"/>
      <c r="AN160" s="878" t="n"/>
    </row>
    <row r="161" customFormat="1" s="872">
      <c r="A161" s="57" t="n"/>
      <c r="B161" s="56" t="n"/>
      <c r="C161" s="55">
        <f>E161*D$5</f>
        <v/>
      </c>
      <c r="D161" s="39" t="n"/>
      <c r="E161" s="55">
        <f>SUM(G161:HP161)</f>
        <v/>
      </c>
      <c r="AD161" s="878" t="n"/>
      <c r="AE161" s="878" t="n"/>
      <c r="AF161" s="878" t="n"/>
      <c r="AG161" s="878" t="n"/>
      <c r="AH161" s="878" t="n"/>
      <c r="AI161" s="878" t="n"/>
      <c r="AJ161" s="878" t="n"/>
      <c r="AL161" s="878" t="n"/>
      <c r="AN161" s="878" t="n"/>
    </row>
    <row r="162" customFormat="1" s="872">
      <c r="A162" s="57" t="n"/>
      <c r="B162" s="56" t="n"/>
      <c r="C162" s="55">
        <f>E162*D$5</f>
        <v/>
      </c>
      <c r="D162" s="39" t="n"/>
      <c r="E162" s="55">
        <f>SUM(G162:HP162)</f>
        <v/>
      </c>
      <c r="AD162" s="878" t="n"/>
      <c r="AE162" s="878" t="n"/>
      <c r="AF162" s="878" t="n"/>
      <c r="AG162" s="878" t="n"/>
      <c r="AH162" s="878" t="n"/>
      <c r="AI162" s="878" t="n"/>
      <c r="AJ162" s="878" t="n"/>
      <c r="AL162" s="878" t="n"/>
      <c r="AN162" s="878" t="n"/>
    </row>
    <row r="163" customFormat="1" s="872">
      <c r="A163" s="57" t="n"/>
      <c r="B163" s="56" t="n"/>
      <c r="C163" s="55">
        <f>E163*D$5</f>
        <v/>
      </c>
      <c r="D163" s="39" t="n"/>
      <c r="E163" s="55">
        <f>SUM(G163:HP163)</f>
        <v/>
      </c>
      <c r="AD163" s="878" t="n"/>
      <c r="AE163" s="878" t="n"/>
      <c r="AF163" s="878" t="n"/>
      <c r="AG163" s="878" t="n"/>
      <c r="AH163" s="878" t="n"/>
      <c r="AI163" s="878" t="n"/>
      <c r="AJ163" s="878" t="n"/>
      <c r="AL163" s="878" t="n"/>
      <c r="AN163" s="878" t="n"/>
    </row>
    <row r="164" customFormat="1" s="872">
      <c r="A164" s="57" t="n"/>
      <c r="B164" s="56" t="n"/>
      <c r="C164" s="55">
        <f>E164*D$5</f>
        <v/>
      </c>
      <c r="D164" s="39" t="n"/>
      <c r="E164" s="55">
        <f>SUM(G164:HP164)</f>
        <v/>
      </c>
      <c r="AD164" s="878" t="n"/>
      <c r="AE164" s="878" t="n"/>
      <c r="AF164" s="878" t="n"/>
      <c r="AG164" s="878" t="n"/>
      <c r="AH164" s="878" t="n"/>
      <c r="AI164" s="878" t="n"/>
      <c r="AJ164" s="878" t="n"/>
      <c r="AL164" s="878" t="n"/>
      <c r="AN164" s="878" t="n"/>
    </row>
    <row r="165" customFormat="1" s="872">
      <c r="A165" s="57" t="n"/>
      <c r="B165" s="56" t="n"/>
      <c r="C165" s="55">
        <f>E165*D$5</f>
        <v/>
      </c>
      <c r="D165" s="39" t="n"/>
      <c r="E165" s="55">
        <f>SUM(G165:HP165)</f>
        <v/>
      </c>
      <c r="AD165" s="878" t="n"/>
      <c r="AE165" s="878" t="n"/>
      <c r="AF165" s="878" t="n"/>
      <c r="AG165" s="878" t="n"/>
      <c r="AH165" s="878" t="n"/>
      <c r="AI165" s="878" t="n"/>
      <c r="AJ165" s="878" t="n"/>
      <c r="AL165" s="878" t="n"/>
      <c r="AN165" s="878" t="n"/>
    </row>
    <row r="166" customFormat="1" s="872">
      <c r="A166" s="57" t="n"/>
      <c r="B166" s="56" t="n"/>
      <c r="C166" s="55">
        <f>E166*D$5</f>
        <v/>
      </c>
      <c r="D166" s="39" t="n"/>
      <c r="E166" s="55">
        <f>SUM(G166:HP166)</f>
        <v/>
      </c>
      <c r="AD166" s="878" t="n"/>
      <c r="AE166" s="878" t="n"/>
      <c r="AF166" s="878" t="n"/>
      <c r="AG166" s="878" t="n"/>
      <c r="AH166" s="878" t="n"/>
      <c r="AI166" s="878" t="n"/>
      <c r="AJ166" s="878" t="n"/>
      <c r="AL166" s="878" t="n"/>
      <c r="AN166" s="878" t="n"/>
    </row>
    <row r="167" customFormat="1" s="872">
      <c r="A167" s="57" t="n"/>
      <c r="B167" s="56" t="n"/>
      <c r="C167" s="55">
        <f>E167*D$5</f>
        <v/>
      </c>
      <c r="D167" s="39" t="n"/>
      <c r="E167" s="55">
        <f>SUM(G167:HP167)</f>
        <v/>
      </c>
      <c r="AD167" s="878" t="n"/>
      <c r="AE167" s="878" t="n"/>
      <c r="AF167" s="878" t="n"/>
      <c r="AG167" s="878" t="n"/>
      <c r="AH167" s="878" t="n"/>
      <c r="AI167" s="878" t="n"/>
      <c r="AJ167" s="878" t="n"/>
      <c r="AL167" s="878" t="n"/>
      <c r="AN167" s="878" t="n"/>
    </row>
    <row r="168" customFormat="1" s="872">
      <c r="A168" s="57" t="n"/>
      <c r="B168" s="56" t="n"/>
      <c r="C168" s="55">
        <f>E168*D$5</f>
        <v/>
      </c>
      <c r="D168" s="39" t="n"/>
      <c r="E168" s="55">
        <f>SUM(G168:HP168)</f>
        <v/>
      </c>
      <c r="AD168" s="878" t="n"/>
      <c r="AE168" s="878" t="n"/>
      <c r="AF168" s="878" t="n"/>
      <c r="AG168" s="878" t="n"/>
      <c r="AH168" s="878" t="n"/>
      <c r="AI168" s="878" t="n"/>
      <c r="AJ168" s="878" t="n"/>
      <c r="AL168" s="878" t="n"/>
      <c r="AN168" s="878" t="n"/>
    </row>
    <row r="169" customFormat="1" s="872">
      <c r="A169" s="57" t="n"/>
      <c r="B169" s="56" t="n"/>
      <c r="C169" s="55">
        <f>E169*D$5</f>
        <v/>
      </c>
      <c r="D169" s="39" t="n"/>
      <c r="E169" s="55">
        <f>SUM(G169:HP169)</f>
        <v/>
      </c>
      <c r="AD169" s="878" t="n"/>
      <c r="AE169" s="878" t="n"/>
      <c r="AF169" s="878" t="n"/>
      <c r="AG169" s="878" t="n"/>
      <c r="AH169" s="878" t="n"/>
      <c r="AI169" s="878" t="n"/>
      <c r="AJ169" s="878" t="n"/>
      <c r="AL169" s="878" t="n"/>
      <c r="AN169" s="878" t="n"/>
    </row>
    <row r="170" customFormat="1" s="872">
      <c r="A170" s="57" t="n"/>
      <c r="B170" s="56" t="n"/>
      <c r="C170" s="55">
        <f>E170*D$5</f>
        <v/>
      </c>
      <c r="D170" s="39" t="n"/>
      <c r="E170" s="55">
        <f>SUM(G170:HP170)</f>
        <v/>
      </c>
      <c r="AD170" s="878" t="n"/>
      <c r="AE170" s="878" t="n"/>
      <c r="AF170" s="878" t="n"/>
      <c r="AG170" s="878" t="n"/>
      <c r="AH170" s="878" t="n"/>
      <c r="AI170" s="878" t="n"/>
      <c r="AJ170" s="878" t="n"/>
      <c r="AL170" s="878" t="n"/>
      <c r="AN170" s="878" t="n"/>
    </row>
    <row r="171" customFormat="1" s="872">
      <c r="A171" s="57" t="n"/>
      <c r="B171" s="56" t="n"/>
      <c r="C171" s="55">
        <f>E171*D$5</f>
        <v/>
      </c>
      <c r="D171" s="39" t="n"/>
      <c r="E171" s="55">
        <f>SUM(G171:HP171)</f>
        <v/>
      </c>
      <c r="AD171" s="878" t="n"/>
      <c r="AE171" s="878" t="n"/>
      <c r="AF171" s="878" t="n"/>
      <c r="AG171" s="878" t="n"/>
      <c r="AH171" s="878" t="n"/>
      <c r="AI171" s="878" t="n"/>
      <c r="AJ171" s="878" t="n"/>
      <c r="AL171" s="878" t="n"/>
      <c r="AN171" s="878" t="n"/>
    </row>
    <row r="172" customFormat="1" s="872">
      <c r="A172" s="57" t="n"/>
      <c r="B172" s="56" t="n"/>
      <c r="C172" s="55">
        <f>E172*D$5</f>
        <v/>
      </c>
      <c r="D172" s="39" t="n"/>
      <c r="E172" s="55">
        <f>SUM(G172:HP172)</f>
        <v/>
      </c>
      <c r="AD172" s="878" t="n"/>
      <c r="AE172" s="878" t="n"/>
      <c r="AF172" s="878" t="n"/>
      <c r="AG172" s="878" t="n"/>
      <c r="AH172" s="878" t="n"/>
      <c r="AI172" s="878" t="n"/>
      <c r="AJ172" s="878" t="n"/>
      <c r="AL172" s="878" t="n"/>
      <c r="AN172" s="878" t="n"/>
    </row>
    <row r="173" customFormat="1" s="872">
      <c r="A173" s="57" t="n"/>
      <c r="B173" s="56" t="n"/>
      <c r="C173" s="55">
        <f>E173*D$5</f>
        <v/>
      </c>
      <c r="D173" s="39" t="n"/>
      <c r="E173" s="55">
        <f>SUM(G173:HP173)</f>
        <v/>
      </c>
      <c r="AD173" s="878" t="n"/>
      <c r="AE173" s="878" t="n"/>
      <c r="AF173" s="878" t="n"/>
      <c r="AG173" s="878" t="n"/>
      <c r="AH173" s="878" t="n"/>
      <c r="AI173" s="878" t="n"/>
      <c r="AJ173" s="878" t="n"/>
      <c r="AL173" s="878" t="n"/>
      <c r="AN173" s="878" t="n"/>
    </row>
    <row r="174" customFormat="1" s="872">
      <c r="A174" s="57" t="n"/>
      <c r="B174" s="56" t="n"/>
      <c r="C174" s="55">
        <f>E174*D$5</f>
        <v/>
      </c>
      <c r="D174" s="39" t="n"/>
      <c r="E174" s="55">
        <f>SUM(G174:HP174)</f>
        <v/>
      </c>
      <c r="AD174" s="878" t="n"/>
      <c r="AE174" s="878" t="n"/>
      <c r="AF174" s="878" t="n"/>
      <c r="AG174" s="878" t="n"/>
      <c r="AH174" s="878" t="n"/>
      <c r="AI174" s="878" t="n"/>
      <c r="AJ174" s="878" t="n"/>
      <c r="AL174" s="878" t="n"/>
      <c r="AN174" s="878" t="n"/>
    </row>
    <row r="175" customFormat="1" s="872">
      <c r="A175" s="57" t="n"/>
      <c r="B175" s="56" t="n"/>
      <c r="C175" s="55">
        <f>E175*D$5</f>
        <v/>
      </c>
      <c r="D175" s="39" t="n"/>
      <c r="E175" s="55">
        <f>SUM(G175:HP175)</f>
        <v/>
      </c>
      <c r="AD175" s="878" t="n"/>
      <c r="AE175" s="878" t="n"/>
      <c r="AF175" s="878" t="n"/>
      <c r="AG175" s="878" t="n"/>
      <c r="AH175" s="878" t="n"/>
      <c r="AI175" s="878" t="n"/>
      <c r="AJ175" s="878" t="n"/>
      <c r="AL175" s="878" t="n"/>
      <c r="AN175" s="878" t="n"/>
    </row>
    <row r="176" customFormat="1" s="872">
      <c r="A176" s="57" t="n"/>
      <c r="B176" s="56" t="n"/>
      <c r="C176" s="55">
        <f>E176*D$5</f>
        <v/>
      </c>
      <c r="D176" s="39" t="n"/>
      <c r="E176" s="55">
        <f>SUM(G176:HP176)</f>
        <v/>
      </c>
      <c r="AD176" s="878" t="n"/>
      <c r="AE176" s="878" t="n"/>
      <c r="AF176" s="878" t="n"/>
      <c r="AG176" s="878" t="n"/>
      <c r="AH176" s="878" t="n"/>
      <c r="AI176" s="878" t="n"/>
      <c r="AJ176" s="878" t="n"/>
      <c r="AL176" s="878" t="n"/>
      <c r="AN176" s="878" t="n"/>
    </row>
    <row r="177" customFormat="1" s="872">
      <c r="A177" s="57" t="n"/>
      <c r="B177" s="56" t="n"/>
      <c r="C177" s="55">
        <f>E177*D$5</f>
        <v/>
      </c>
      <c r="D177" s="39" t="n"/>
      <c r="E177" s="55">
        <f>SUM(G177:HP177)</f>
        <v/>
      </c>
      <c r="AD177" s="878" t="n"/>
      <c r="AE177" s="878" t="n"/>
      <c r="AF177" s="878" t="n"/>
      <c r="AG177" s="878" t="n"/>
      <c r="AH177" s="878" t="n"/>
      <c r="AI177" s="878" t="n"/>
      <c r="AJ177" s="878" t="n"/>
      <c r="AL177" s="878" t="n"/>
      <c r="AN177" s="878" t="n"/>
    </row>
    <row r="178" customFormat="1" s="872">
      <c r="A178" s="57" t="n"/>
      <c r="B178" s="56" t="n"/>
      <c r="C178" s="55">
        <f>E178*D$5</f>
        <v/>
      </c>
      <c r="D178" s="39" t="n"/>
      <c r="E178" s="55">
        <f>SUM(G178:HP178)</f>
        <v/>
      </c>
      <c r="AD178" s="878" t="n"/>
      <c r="AE178" s="878" t="n"/>
      <c r="AF178" s="878" t="n"/>
      <c r="AG178" s="878" t="n"/>
      <c r="AH178" s="878" t="n"/>
      <c r="AI178" s="878" t="n"/>
      <c r="AJ178" s="878" t="n"/>
      <c r="AL178" s="878" t="n"/>
      <c r="AN178" s="878" t="n"/>
    </row>
    <row r="179" customFormat="1" s="872">
      <c r="A179" s="57" t="n"/>
      <c r="B179" s="56" t="n"/>
      <c r="C179" s="55">
        <f>E179*D$5</f>
        <v/>
      </c>
      <c r="D179" s="39" t="n"/>
      <c r="E179" s="55">
        <f>SUM(G179:HP179)</f>
        <v/>
      </c>
      <c r="AD179" s="878" t="n"/>
      <c r="AE179" s="878" t="n"/>
      <c r="AF179" s="878" t="n"/>
      <c r="AG179" s="878" t="n"/>
      <c r="AH179" s="878" t="n"/>
      <c r="AI179" s="878" t="n"/>
      <c r="AJ179" s="878" t="n"/>
      <c r="AL179" s="878" t="n"/>
      <c r="AN179" s="878" t="n"/>
    </row>
    <row r="180" customFormat="1" s="872">
      <c r="A180" s="57" t="n"/>
      <c r="B180" s="56" t="n"/>
      <c r="C180" s="55">
        <f>E180*D$5</f>
        <v/>
      </c>
      <c r="D180" s="39" t="n"/>
      <c r="E180" s="55">
        <f>SUM(G180:HP180)</f>
        <v/>
      </c>
      <c r="AD180" s="878" t="n"/>
      <c r="AE180" s="878" t="n"/>
      <c r="AF180" s="878" t="n"/>
      <c r="AG180" s="878" t="n"/>
      <c r="AH180" s="878" t="n"/>
      <c r="AI180" s="878" t="n"/>
      <c r="AJ180" s="878" t="n"/>
      <c r="AL180" s="878" t="n"/>
      <c r="AN180" s="878" t="n"/>
    </row>
    <row r="181" customFormat="1" s="872">
      <c r="A181" s="57" t="n"/>
      <c r="B181" s="56" t="n"/>
      <c r="C181" s="55">
        <f>E181*D$5</f>
        <v/>
      </c>
      <c r="D181" s="39" t="n"/>
      <c r="E181" s="55">
        <f>SUM(G181:HP181)</f>
        <v/>
      </c>
      <c r="AD181" s="878" t="n"/>
      <c r="AE181" s="878" t="n"/>
      <c r="AF181" s="878" t="n"/>
      <c r="AG181" s="878" t="n"/>
      <c r="AH181" s="878" t="n"/>
      <c r="AI181" s="878" t="n"/>
      <c r="AJ181" s="878" t="n"/>
      <c r="AL181" s="878" t="n"/>
      <c r="AN181" s="878" t="n"/>
    </row>
    <row r="182" customFormat="1" s="872">
      <c r="A182" s="57" t="n"/>
      <c r="B182" s="56" t="n"/>
      <c r="C182" s="55">
        <f>E182*D$5</f>
        <v/>
      </c>
      <c r="D182" s="39" t="n"/>
      <c r="E182" s="55">
        <f>SUM(G182:HP182)</f>
        <v/>
      </c>
      <c r="AD182" s="878" t="n"/>
      <c r="AE182" s="878" t="n"/>
      <c r="AF182" s="878" t="n"/>
      <c r="AG182" s="878" t="n"/>
      <c r="AH182" s="878" t="n"/>
      <c r="AI182" s="878" t="n"/>
      <c r="AJ182" s="878" t="n"/>
      <c r="AL182" s="878" t="n"/>
      <c r="AN182" s="878" t="n"/>
    </row>
    <row r="183" customFormat="1" s="872">
      <c r="A183" s="57" t="n"/>
      <c r="B183" s="56" t="n"/>
      <c r="C183" s="55">
        <f>E183*D$5</f>
        <v/>
      </c>
      <c r="D183" s="39" t="n"/>
      <c r="E183" s="55">
        <f>SUM(G183:HP183)</f>
        <v/>
      </c>
      <c r="AD183" s="878" t="n"/>
      <c r="AE183" s="878" t="n"/>
      <c r="AF183" s="878" t="n"/>
      <c r="AG183" s="878" t="n"/>
      <c r="AH183" s="878" t="n"/>
      <c r="AI183" s="878" t="n"/>
      <c r="AJ183" s="878" t="n"/>
      <c r="AL183" s="878" t="n"/>
      <c r="AN183" s="878" t="n"/>
    </row>
    <row r="184" customFormat="1" s="872">
      <c r="A184" s="57" t="n"/>
      <c r="B184" s="56" t="n"/>
      <c r="C184" s="55">
        <f>E184*D$5</f>
        <v/>
      </c>
      <c r="D184" s="39" t="n"/>
      <c r="E184" s="55">
        <f>SUM(G184:HP184)</f>
        <v/>
      </c>
      <c r="AD184" s="878" t="n"/>
      <c r="AE184" s="878" t="n"/>
      <c r="AF184" s="878" t="n"/>
      <c r="AG184" s="878" t="n"/>
      <c r="AH184" s="878" t="n"/>
      <c r="AI184" s="878" t="n"/>
      <c r="AJ184" s="878" t="n"/>
      <c r="AL184" s="878" t="n"/>
      <c r="AN184" s="878" t="n"/>
    </row>
    <row r="185" customFormat="1" s="872">
      <c r="A185" s="57" t="n"/>
      <c r="B185" s="56" t="n"/>
      <c r="C185" s="55">
        <f>E185*D$5</f>
        <v/>
      </c>
      <c r="D185" s="39" t="n"/>
      <c r="E185" s="55">
        <f>SUM(G185:HP185)</f>
        <v/>
      </c>
      <c r="AD185" s="878" t="n"/>
      <c r="AE185" s="878" t="n"/>
      <c r="AF185" s="878" t="n"/>
      <c r="AG185" s="878" t="n"/>
      <c r="AH185" s="878" t="n"/>
      <c r="AI185" s="878" t="n"/>
      <c r="AJ185" s="878" t="n"/>
      <c r="AL185" s="878" t="n"/>
      <c r="AN185" s="878" t="n"/>
    </row>
    <row r="186" customFormat="1" s="872">
      <c r="A186" s="57" t="n"/>
      <c r="B186" s="56" t="n"/>
      <c r="C186" s="55">
        <f>E186*D$5</f>
        <v/>
      </c>
      <c r="D186" s="39" t="n"/>
      <c r="E186" s="55">
        <f>SUM(G186:HP186)</f>
        <v/>
      </c>
      <c r="AD186" s="878" t="n"/>
      <c r="AE186" s="878" t="n"/>
      <c r="AF186" s="878" t="n"/>
      <c r="AG186" s="878" t="n"/>
      <c r="AH186" s="878" t="n"/>
      <c r="AI186" s="878" t="n"/>
      <c r="AJ186" s="878" t="n"/>
      <c r="AL186" s="878" t="n"/>
      <c r="AN186" s="878" t="n"/>
    </row>
    <row r="187" customFormat="1" s="872">
      <c r="A187" s="57" t="n"/>
      <c r="B187" s="56" t="n"/>
      <c r="C187" s="55">
        <f>E187*D$5</f>
        <v/>
      </c>
      <c r="D187" s="39" t="n"/>
      <c r="E187" s="55">
        <f>SUM(G187:HP187)</f>
        <v/>
      </c>
      <c r="AD187" s="878" t="n"/>
      <c r="AE187" s="878" t="n"/>
      <c r="AF187" s="878" t="n"/>
      <c r="AG187" s="878" t="n"/>
      <c r="AH187" s="878" t="n"/>
      <c r="AI187" s="878" t="n"/>
      <c r="AJ187" s="878" t="n"/>
      <c r="AL187" s="878" t="n"/>
      <c r="AN187" s="878" t="n"/>
    </row>
    <row r="188" customFormat="1" s="872">
      <c r="A188" s="57" t="n"/>
      <c r="B188" s="56" t="n"/>
      <c r="C188" s="55">
        <f>E188*D$5</f>
        <v/>
      </c>
      <c r="D188" s="39" t="n"/>
      <c r="E188" s="55">
        <f>SUM(G188:HP188)</f>
        <v/>
      </c>
      <c r="AD188" s="878" t="n"/>
      <c r="AE188" s="878" t="n"/>
      <c r="AF188" s="878" t="n"/>
      <c r="AG188" s="878" t="n"/>
      <c r="AH188" s="878" t="n"/>
      <c r="AI188" s="878" t="n"/>
      <c r="AJ188" s="878" t="n"/>
      <c r="AL188" s="878" t="n"/>
      <c r="AN188" s="878" t="n"/>
    </row>
    <row r="189" customFormat="1" s="872">
      <c r="A189" s="57" t="n"/>
      <c r="B189" s="56" t="n"/>
      <c r="C189" s="55">
        <f>E189*D$5</f>
        <v/>
      </c>
      <c r="D189" s="39" t="n"/>
      <c r="E189" s="55">
        <f>SUM(G189:HP189)</f>
        <v/>
      </c>
      <c r="AD189" s="878" t="n"/>
      <c r="AE189" s="878" t="n"/>
      <c r="AF189" s="878" t="n"/>
      <c r="AG189" s="878" t="n"/>
      <c r="AH189" s="878" t="n"/>
      <c r="AI189" s="878" t="n"/>
      <c r="AJ189" s="878" t="n"/>
      <c r="AL189" s="878" t="n"/>
      <c r="AN189" s="878" t="n"/>
    </row>
    <row r="190" customFormat="1" s="872">
      <c r="A190" s="57" t="n"/>
      <c r="B190" s="56" t="n"/>
      <c r="C190" s="55">
        <f>E190*D$5</f>
        <v/>
      </c>
      <c r="D190" s="39" t="n"/>
      <c r="E190" s="55">
        <f>SUM(G190:HP190)</f>
        <v/>
      </c>
      <c r="AD190" s="878" t="n"/>
      <c r="AE190" s="878" t="n"/>
      <c r="AF190" s="878" t="n"/>
      <c r="AG190" s="878" t="n"/>
      <c r="AH190" s="878" t="n"/>
      <c r="AI190" s="878" t="n"/>
      <c r="AJ190" s="878" t="n"/>
      <c r="AL190" s="878" t="n"/>
      <c r="AN190" s="878" t="n"/>
    </row>
    <row r="191" customFormat="1" s="872">
      <c r="A191" s="57" t="n"/>
      <c r="B191" s="56" t="n"/>
      <c r="C191" s="55">
        <f>E191*D$5</f>
        <v/>
      </c>
      <c r="D191" s="39" t="n"/>
      <c r="E191" s="55">
        <f>SUM(G191:HP191)</f>
        <v/>
      </c>
      <c r="AD191" s="878" t="n"/>
      <c r="AE191" s="878" t="n"/>
      <c r="AF191" s="878" t="n"/>
      <c r="AG191" s="878" t="n"/>
      <c r="AH191" s="878" t="n"/>
      <c r="AI191" s="878" t="n"/>
      <c r="AJ191" s="878" t="n"/>
      <c r="AL191" s="878" t="n"/>
      <c r="AN191" s="878" t="n"/>
    </row>
    <row r="192" customFormat="1" s="872">
      <c r="A192" s="57" t="n"/>
      <c r="B192" s="56" t="n"/>
      <c r="C192" s="55">
        <f>E192*D$5</f>
        <v/>
      </c>
      <c r="D192" s="39" t="n"/>
      <c r="E192" s="55">
        <f>SUM(G192:HP192)</f>
        <v/>
      </c>
      <c r="AD192" s="878" t="n"/>
      <c r="AE192" s="878" t="n"/>
      <c r="AF192" s="878" t="n"/>
      <c r="AG192" s="878" t="n"/>
      <c r="AH192" s="878" t="n"/>
      <c r="AI192" s="878" t="n"/>
      <c r="AJ192" s="878" t="n"/>
      <c r="AL192" s="878" t="n"/>
      <c r="AN192" s="878" t="n"/>
    </row>
    <row r="193" customFormat="1" s="872">
      <c r="A193" s="57" t="n"/>
      <c r="B193" s="56" t="n"/>
      <c r="C193" s="55">
        <f>E193*D$5</f>
        <v/>
      </c>
      <c r="D193" s="39" t="n"/>
      <c r="E193" s="55">
        <f>SUM(G193:HP193)</f>
        <v/>
      </c>
      <c r="AD193" s="878" t="n"/>
      <c r="AE193" s="878" t="n"/>
      <c r="AF193" s="878" t="n"/>
      <c r="AG193" s="878" t="n"/>
      <c r="AH193" s="878" t="n"/>
      <c r="AI193" s="878" t="n"/>
      <c r="AJ193" s="878" t="n"/>
      <c r="AL193" s="878" t="n"/>
      <c r="AN193" s="878" t="n"/>
    </row>
    <row r="194" customFormat="1" s="872">
      <c r="A194" s="57" t="n"/>
      <c r="B194" s="56" t="n"/>
      <c r="C194" s="55">
        <f>E194*D$5</f>
        <v/>
      </c>
      <c r="D194" s="39" t="n"/>
      <c r="E194" s="55">
        <f>SUM(G194:HP194)</f>
        <v/>
      </c>
      <c r="AD194" s="878" t="n"/>
      <c r="AE194" s="878" t="n"/>
      <c r="AF194" s="878" t="n"/>
      <c r="AG194" s="878" t="n"/>
      <c r="AH194" s="878" t="n"/>
      <c r="AI194" s="878" t="n"/>
      <c r="AJ194" s="878" t="n"/>
      <c r="AL194" s="878" t="n"/>
      <c r="AN194" s="878" t="n"/>
    </row>
    <row r="195" customFormat="1" s="872">
      <c r="A195" s="57" t="n"/>
      <c r="B195" s="56" t="n"/>
      <c r="C195" s="55">
        <f>E195*D$5</f>
        <v/>
      </c>
      <c r="D195" s="39" t="n"/>
      <c r="E195" s="55">
        <f>SUM(G195:HP195)</f>
        <v/>
      </c>
      <c r="AD195" s="878" t="n"/>
      <c r="AE195" s="878" t="n"/>
      <c r="AF195" s="878" t="n"/>
      <c r="AG195" s="878" t="n"/>
      <c r="AH195" s="878" t="n"/>
      <c r="AI195" s="878" t="n"/>
      <c r="AJ195" s="878" t="n"/>
      <c r="AL195" s="878" t="n"/>
      <c r="AN195" s="878" t="n"/>
    </row>
    <row r="196" customFormat="1" s="872">
      <c r="A196" s="57" t="n"/>
      <c r="B196" s="56" t="n"/>
      <c r="C196" s="55">
        <f>E196*D$5</f>
        <v/>
      </c>
      <c r="D196" s="39" t="n"/>
      <c r="E196" s="55">
        <f>SUM(G196:HP196)</f>
        <v/>
      </c>
      <c r="AD196" s="878" t="n"/>
      <c r="AE196" s="878" t="n"/>
      <c r="AF196" s="878" t="n"/>
      <c r="AG196" s="878" t="n"/>
      <c r="AH196" s="878" t="n"/>
      <c r="AI196" s="878" t="n"/>
      <c r="AJ196" s="878" t="n"/>
      <c r="AL196" s="878" t="n"/>
      <c r="AN196" s="878" t="n"/>
    </row>
    <row r="197" customFormat="1" s="872">
      <c r="A197" s="57" t="n"/>
      <c r="B197" s="56" t="n"/>
      <c r="C197" s="55">
        <f>E197*D$5</f>
        <v/>
      </c>
      <c r="D197" s="39" t="n"/>
      <c r="E197" s="55">
        <f>SUM(G197:HP197)</f>
        <v/>
      </c>
      <c r="AD197" s="878" t="n"/>
      <c r="AE197" s="878" t="n"/>
      <c r="AF197" s="878" t="n"/>
      <c r="AG197" s="878" t="n"/>
      <c r="AH197" s="878" t="n"/>
      <c r="AI197" s="878" t="n"/>
      <c r="AJ197" s="878" t="n"/>
      <c r="AL197" s="878" t="n"/>
      <c r="AN197" s="878" t="n"/>
    </row>
    <row r="198" customFormat="1" s="872">
      <c r="A198" s="57" t="n"/>
      <c r="B198" s="56" t="n"/>
      <c r="C198" s="55">
        <f>E198*D$5</f>
        <v/>
      </c>
      <c r="D198" s="39" t="n"/>
      <c r="E198" s="55">
        <f>SUM(G198:HP198)</f>
        <v/>
      </c>
      <c r="AD198" s="878" t="n"/>
      <c r="AE198" s="878" t="n"/>
      <c r="AF198" s="878" t="n"/>
      <c r="AG198" s="878" t="n"/>
      <c r="AH198" s="878" t="n"/>
      <c r="AI198" s="878" t="n"/>
      <c r="AJ198" s="878" t="n"/>
      <c r="AL198" s="878" t="n"/>
      <c r="AN198" s="878" t="n"/>
    </row>
    <row r="199" customFormat="1" s="872">
      <c r="A199" s="57" t="n"/>
      <c r="B199" s="56" t="n"/>
      <c r="C199" s="55">
        <f>E199*D$5</f>
        <v/>
      </c>
      <c r="D199" s="39" t="n"/>
      <c r="E199" s="55">
        <f>SUM(G199:HP199)</f>
        <v/>
      </c>
      <c r="AD199" s="878" t="n"/>
      <c r="AE199" s="878" t="n"/>
      <c r="AF199" s="878" t="n"/>
      <c r="AG199" s="878" t="n"/>
      <c r="AH199" s="878" t="n"/>
      <c r="AI199" s="878" t="n"/>
      <c r="AJ199" s="878" t="n"/>
      <c r="AL199" s="878" t="n"/>
      <c r="AN199" s="878" t="n"/>
    </row>
    <row r="200" customFormat="1" s="872">
      <c r="A200" s="57" t="n"/>
      <c r="B200" s="56" t="n"/>
      <c r="C200" s="55">
        <f>E200*D$5</f>
        <v/>
      </c>
      <c r="D200" s="39" t="n"/>
      <c r="E200" s="55">
        <f>SUM(G200:HP200)</f>
        <v/>
      </c>
      <c r="AD200" s="878" t="n"/>
      <c r="AE200" s="878" t="n"/>
      <c r="AF200" s="878" t="n"/>
      <c r="AG200" s="878" t="n"/>
      <c r="AH200" s="878" t="n"/>
      <c r="AI200" s="878" t="n"/>
      <c r="AJ200" s="878" t="n"/>
      <c r="AL200" s="878" t="n"/>
      <c r="AN200" s="878" t="n"/>
    </row>
    <row r="201" customFormat="1" s="872">
      <c r="A201" s="57" t="n"/>
      <c r="B201" s="56" t="n"/>
      <c r="C201" s="55">
        <f>E201*D$5</f>
        <v/>
      </c>
      <c r="D201" s="39" t="n"/>
      <c r="E201" s="55">
        <f>SUM(G201:HP201)</f>
        <v/>
      </c>
      <c r="AD201" s="878" t="n"/>
      <c r="AE201" s="878" t="n"/>
      <c r="AF201" s="878" t="n"/>
      <c r="AG201" s="878" t="n"/>
      <c r="AH201" s="878" t="n"/>
      <c r="AI201" s="878" t="n"/>
      <c r="AJ201" s="878" t="n"/>
      <c r="AL201" s="878" t="n"/>
      <c r="AN201" s="878" t="n"/>
    </row>
    <row r="202" customFormat="1" s="872">
      <c r="A202" s="57" t="n"/>
      <c r="B202" s="56" t="n"/>
      <c r="C202" s="55">
        <f>E202*D$5</f>
        <v/>
      </c>
      <c r="D202" s="39" t="n"/>
      <c r="E202" s="55">
        <f>SUM(G202:HP202)</f>
        <v/>
      </c>
      <c r="AD202" s="878" t="n"/>
      <c r="AE202" s="878" t="n"/>
      <c r="AF202" s="878" t="n"/>
      <c r="AG202" s="878" t="n"/>
      <c r="AH202" s="878" t="n"/>
      <c r="AI202" s="878" t="n"/>
      <c r="AJ202" s="878" t="n"/>
      <c r="AL202" s="878" t="n"/>
      <c r="AN202" s="878" t="n"/>
    </row>
    <row r="203" customFormat="1" s="872">
      <c r="A203" s="57" t="n"/>
      <c r="B203" s="56" t="n"/>
      <c r="C203" s="55">
        <f>E203*D$5</f>
        <v/>
      </c>
      <c r="D203" s="39" t="n"/>
      <c r="E203" s="55">
        <f>SUM(G203:HP203)</f>
        <v/>
      </c>
      <c r="AD203" s="878" t="n"/>
      <c r="AE203" s="878" t="n"/>
      <c r="AF203" s="878" t="n"/>
      <c r="AG203" s="878" t="n"/>
      <c r="AH203" s="878" t="n"/>
      <c r="AI203" s="878" t="n"/>
      <c r="AJ203" s="878" t="n"/>
      <c r="AL203" s="144" t="n"/>
      <c r="AN203" s="878" t="n"/>
    </row>
    <row r="204" customFormat="1" s="48">
      <c r="A204" s="53" t="n"/>
      <c r="B204" s="52" t="n"/>
      <c r="C204" s="51" t="n"/>
      <c r="D204" s="50" t="inlineStr">
        <is>
          <t>If additional Rows are needed,</t>
        </is>
      </c>
      <c r="E204" s="49" t="n"/>
      <c r="V204" s="872" t="n"/>
      <c r="AC204" s="872" t="n"/>
      <c r="AD204" s="878" t="n"/>
      <c r="AE204" s="878" t="n"/>
      <c r="AF204" s="878" t="n"/>
      <c r="AG204" s="878" t="n"/>
      <c r="AH204" s="878" t="n"/>
      <c r="AI204" s="878" t="n"/>
      <c r="AJ204" s="878" t="n"/>
      <c r="AK204" s="872" t="n"/>
      <c r="AL204" s="137" t="n"/>
      <c r="AM204" s="872" t="n"/>
      <c r="AN204" s="878" t="n"/>
    </row>
    <row r="205" customFormat="1" s="45">
      <c r="A205" s="44" t="n"/>
      <c r="B205" s="43" t="n"/>
      <c r="C205" s="42" t="n"/>
      <c r="D205" s="41" t="inlineStr">
        <is>
          <t>Insert them prior to the last row listed.</t>
        </is>
      </c>
      <c r="E205" s="40" t="n"/>
      <c r="V205" s="872" t="n"/>
      <c r="AC205" s="872" t="n"/>
      <c r="AD205" s="878" t="n"/>
      <c r="AE205" s="878" t="n"/>
      <c r="AF205" s="878" t="n"/>
      <c r="AG205" s="878" t="n"/>
      <c r="AH205" s="878" t="n"/>
      <c r="AI205" s="878" t="n"/>
      <c r="AJ205" s="878" t="n"/>
      <c r="AK205" s="872" t="n"/>
      <c r="AL205" s="137" t="n"/>
      <c r="AM205" s="872" t="n"/>
      <c r="AN205" s="878" t="n"/>
    </row>
    <row r="206">
      <c r="A206" s="44" t="n"/>
      <c r="B206" s="43" t="n"/>
      <c r="C206" s="42" t="n"/>
      <c r="D206" s="41" t="inlineStr">
        <is>
          <t>Do NOT COPY the formulas below this line.</t>
        </is>
      </c>
      <c r="E206" s="40" t="n"/>
      <c r="V206" s="872" t="n"/>
      <c r="AC206" s="872" t="n"/>
      <c r="AD206" s="878" t="n"/>
      <c r="AE206" s="878" t="n"/>
      <c r="AF206" s="878" t="n"/>
      <c r="AG206" s="144" t="n"/>
      <c r="AH206" s="144" t="n"/>
      <c r="AI206" s="144" t="n"/>
      <c r="AJ206" s="144" t="n"/>
      <c r="AK206" s="872" t="n"/>
      <c r="AM206" s="872" t="n"/>
      <c r="AN206" s="144" t="n"/>
    </row>
    <row r="207">
      <c r="V207" s="48" t="n"/>
      <c r="AC207" s="48" t="n"/>
      <c r="AD207" s="878" t="n"/>
      <c r="AE207" s="878" t="n"/>
      <c r="AF207" s="878" t="n"/>
      <c r="AK207" s="48" t="n"/>
      <c r="AM207" s="48" t="n"/>
    </row>
    <row r="208">
      <c r="V208" s="45" t="n"/>
      <c r="AC208" s="45" t="n"/>
      <c r="AD208" s="144" t="n"/>
      <c r="AE208" s="878" t="n"/>
      <c r="AF208" s="878" t="n"/>
      <c r="AK208" s="45" t="n"/>
      <c r="AM208" s="45" t="n"/>
    </row>
    <row r="209">
      <c r="AE209" s="144" t="n"/>
      <c r="AF209" s="878" t="n"/>
    </row>
    <row r="210">
      <c r="AF210" s="878" t="n"/>
    </row>
    <row r="211">
      <c r="AF211" s="878" t="n"/>
    </row>
    <row r="212">
      <c r="AF212" s="144" t="n"/>
    </row>
  </sheetData>
  <mergeCells count="189">
    <mergeCell ref="CG7:CG8"/>
    <mergeCell ref="EX7:EX8"/>
    <mergeCell ref="EZ7:EZ8"/>
    <mergeCell ref="DH7:DH8"/>
    <mergeCell ref="BR7:BR8"/>
    <mergeCell ref="BA7:BA8"/>
    <mergeCell ref="BC7:BC8"/>
    <mergeCell ref="DT7:DT8"/>
    <mergeCell ref="M7:M8"/>
    <mergeCell ref="DV7:DV8"/>
    <mergeCell ref="FD7:FD8"/>
    <mergeCell ref="FV7:FV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DL7:DL8"/>
    <mergeCell ref="BV7:BV8"/>
    <mergeCell ref="BE7:BE8"/>
    <mergeCell ref="DD7:DD8"/>
    <mergeCell ref="DF7:DF8"/>
    <mergeCell ref="O7:O8"/>
    <mergeCell ref="BG7:BG8"/>
    <mergeCell ref="DX7:DX8"/>
    <mergeCell ref="Q7:Q8"/>
    <mergeCell ref="DZ7:DZ8"/>
    <mergeCell ref="FH7:FH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U7:FU8"/>
    <mergeCell ref="FM7:FM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fitToPage="1"/>
  </sheetPr>
  <dimension ref="A1:FQ145"/>
  <sheetViews>
    <sheetView showGridLines="0" topLeftCell="A5" zoomScaleNormal="120" workbookViewId="0">
      <pane xSplit="6" topLeftCell="G1" activePane="topRight" state="frozen"/>
      <selection pane="topRight" activeCell="D7" sqref="D7"/>
    </sheetView>
  </sheetViews>
  <sheetFormatPr baseColWidth="8" defaultColWidth="14.42578125" defaultRowHeight="12.75"/>
  <cols>
    <col width="53.140625" bestFit="1" customWidth="1" style="38" min="1" max="1"/>
    <col width="9" customWidth="1" style="37" min="2" max="2"/>
    <col width="15.5703125" bestFit="1" customWidth="1" style="36" min="3" max="3"/>
    <col width="50.42578125" bestFit="1" customWidth="1" style="35" min="4" max="4"/>
    <col width="14.7109375" bestFit="1" customWidth="1" style="34" min="5" max="5"/>
    <col width="4.85546875" bestFit="1" customWidth="1" style="32" min="6" max="6"/>
    <col width="12.42578125" bestFit="1" customWidth="1" style="32" min="7" max="7"/>
    <col width="13.140625" bestFit="1" customWidth="1" style="32" min="8" max="8"/>
    <col width="11.42578125" bestFit="1" customWidth="1" style="32" min="9" max="9"/>
    <col width="15" bestFit="1" customWidth="1" style="32" min="10" max="10"/>
    <col width="13.85546875" bestFit="1" customWidth="1" style="32" min="11" max="11"/>
    <col width="14.42578125" customWidth="1" style="32" min="12" max="173"/>
    <col width="3" customWidth="1" style="33" min="174" max="174"/>
    <col width="14.42578125" customWidth="1" style="32" min="175" max="16384"/>
  </cols>
  <sheetData>
    <row r="1" ht="51.75" customFormat="1" customHeight="1" s="80" thickBot="1">
      <c r="A1" s="697" t="inlineStr">
        <is>
          <t>WI not fully determined from record. ASSN language may convey all right, title, and interest, but percentage not stated without exhibit review. See Runsheet NEED/ACTION rows.</t>
        </is>
      </c>
      <c r="B1" s="698" t="inlineStr">
        <is>
          <t>TRACT</t>
        </is>
      </c>
      <c r="C1" s="699" t="n"/>
      <c r="D1" s="700" t="inlineStr">
        <is>
          <t>Deep-rights leasehold</t>
        </is>
      </c>
      <c r="E1" s="701" t="inlineStr">
        <is>
          <t>Image Number</t>
        </is>
      </c>
      <c r="F1" s="702" t="n"/>
      <c r="G1" s="695" t="n"/>
      <c r="H1" s="695" t="inlineStr">
        <is>
          <t>Top OGL</t>
        </is>
      </c>
      <c r="I1" s="695" t="inlineStr">
        <is>
          <t>Top OGL</t>
        </is>
      </c>
      <c r="J1" s="695" t="inlineStr">
        <is>
          <t>Top OGL</t>
        </is>
      </c>
      <c r="K1" s="695" t="inlineStr">
        <is>
          <t>Top OGL</t>
        </is>
      </c>
      <c r="L1" s="696" t="inlineStr">
        <is>
          <t>Top OGL</t>
        </is>
      </c>
      <c r="M1" s="78" t="inlineStr"/>
      <c r="N1" s="78" t="inlineStr"/>
      <c r="O1" s="78" t="inlineStr"/>
      <c r="P1" s="78" t="inlineStr"/>
      <c r="Q1" s="78" t="inlineStr"/>
      <c r="R1" s="78" t="inlineStr"/>
      <c r="S1" s="78" t="inlineStr"/>
      <c r="T1" s="78" t="inlineStr"/>
      <c r="U1" s="78" t="n"/>
      <c r="V1" s="78" t="n"/>
      <c r="W1" s="78" t="n"/>
      <c r="X1" s="78" t="n"/>
      <c r="Y1" s="78" t="n"/>
      <c r="Z1" s="78" t="n"/>
      <c r="AA1" s="78" t="n"/>
      <c r="AB1" s="78" t="n"/>
      <c r="AC1" s="78" t="n"/>
      <c r="AD1" s="78" t="n"/>
      <c r="AE1" s="78" t="n"/>
      <c r="AF1" s="78" t="n"/>
      <c r="AG1" s="78" t="n"/>
      <c r="AH1" s="78" t="n"/>
      <c r="AI1" s="78" t="n"/>
      <c r="AJ1" s="78" t="n"/>
      <c r="AK1" s="78" t="n"/>
      <c r="AL1" s="78" t="n"/>
      <c r="AM1" s="78" t="n"/>
      <c r="AN1" s="78" t="n"/>
      <c r="AO1" s="78" t="n"/>
      <c r="AP1" s="78" t="n"/>
      <c r="AQ1" s="78" t="n"/>
      <c r="AR1" s="78" t="n"/>
      <c r="AS1" s="78" t="n"/>
      <c r="AT1" s="78" t="n"/>
      <c r="AU1" s="78" t="n"/>
      <c r="AV1" s="78" t="n"/>
      <c r="AW1" s="78" t="n"/>
      <c r="AX1" s="78" t="n"/>
      <c r="AY1" s="78" t="n"/>
      <c r="AZ1" s="78" t="n"/>
      <c r="BA1" s="78" t="n"/>
      <c r="BB1" s="78" t="n"/>
      <c r="BC1" s="78" t="n"/>
      <c r="BD1" s="78" t="n"/>
      <c r="BE1" s="78" t="n"/>
      <c r="BF1" s="78" t="n"/>
      <c r="BG1" s="78" t="n"/>
      <c r="BH1" s="78" t="n"/>
      <c r="BI1" s="78" t="n"/>
      <c r="BJ1" s="78" t="n"/>
      <c r="BK1" s="78" t="n"/>
      <c r="BL1" s="78" t="n"/>
      <c r="BM1" s="78" t="n"/>
      <c r="BN1" s="78" t="n"/>
      <c r="BO1" s="78" t="n"/>
      <c r="BP1" s="78" t="n"/>
      <c r="BQ1" s="78" t="n"/>
      <c r="BR1" s="78" t="n"/>
      <c r="BS1" s="78" t="n"/>
      <c r="BT1" s="78" t="n"/>
      <c r="BU1" s="78" t="n"/>
      <c r="BV1" s="78" t="n"/>
      <c r="BW1" s="78" t="n"/>
      <c r="BX1" s="78" t="n"/>
      <c r="BY1" s="78" t="n"/>
      <c r="BZ1" s="78" t="n"/>
      <c r="CA1" s="78" t="n"/>
      <c r="CB1" s="78" t="n"/>
      <c r="CC1" s="78" t="n"/>
      <c r="CD1" s="78" t="n"/>
      <c r="CE1" s="78" t="n"/>
      <c r="CF1" s="78" t="n"/>
      <c r="CG1" s="78" t="n"/>
      <c r="CH1" s="78" t="n"/>
      <c r="CI1" s="78" t="n"/>
      <c r="CJ1" s="78" t="n"/>
      <c r="CK1" s="78" t="n"/>
      <c r="CL1" s="78" t="n"/>
      <c r="CM1" s="78" t="n"/>
      <c r="CN1" s="78" t="n"/>
      <c r="CO1" s="78" t="n"/>
      <c r="CP1" s="78" t="n"/>
      <c r="CQ1" s="78" t="n"/>
      <c r="CR1" s="78" t="n"/>
      <c r="CS1" s="78" t="n"/>
      <c r="CT1" s="78" t="n"/>
      <c r="CU1" s="78" t="n"/>
      <c r="CV1" s="78" t="n"/>
      <c r="CW1" s="78" t="n"/>
      <c r="CX1" s="78" t="n"/>
      <c r="CY1" s="78" t="n"/>
      <c r="CZ1" s="78" t="n"/>
      <c r="DA1" s="78" t="n"/>
      <c r="DB1" s="78" t="n"/>
      <c r="DC1" s="78" t="n"/>
      <c r="DD1" s="78" t="n"/>
      <c r="DE1" s="78" t="n"/>
      <c r="DF1" s="78" t="n"/>
      <c r="DG1" s="78" t="n"/>
      <c r="DH1" s="78" t="n"/>
      <c r="DI1" s="78" t="n"/>
      <c r="DJ1" s="78" t="n"/>
      <c r="DK1" s="78" t="n"/>
      <c r="DL1" s="78" t="n"/>
      <c r="DM1" s="78" t="n"/>
      <c r="DN1" s="78" t="n"/>
      <c r="DO1" s="78" t="n"/>
      <c r="DP1" s="78" t="n"/>
      <c r="DQ1" s="78" t="n"/>
      <c r="DR1" s="78" t="n"/>
      <c r="DS1" s="78" t="n"/>
      <c r="DT1" s="78" t="n"/>
      <c r="DU1" s="78" t="n"/>
      <c r="DV1" s="78" t="n"/>
      <c r="DW1" s="78" t="n"/>
      <c r="DX1" s="78" t="n"/>
      <c r="DY1" s="78" t="n"/>
      <c r="DZ1" s="78" t="n"/>
      <c r="EA1" s="78" t="n"/>
      <c r="EB1" s="78" t="n"/>
      <c r="EC1" s="78" t="n"/>
      <c r="ED1" s="78" t="n"/>
      <c r="EE1" s="78" t="n"/>
      <c r="EF1" s="78" t="n"/>
      <c r="EG1" s="78" t="n"/>
      <c r="EH1" s="78" t="n"/>
      <c r="EI1" s="78" t="n"/>
      <c r="EJ1" s="78" t="n"/>
      <c r="EK1" s="78" t="n"/>
      <c r="EL1" s="78" t="n"/>
      <c r="EM1" s="78" t="n"/>
      <c r="EN1" s="78" t="n"/>
      <c r="EO1" s="78" t="n"/>
      <c r="EP1" s="78" t="n"/>
      <c r="EQ1" s="78" t="n"/>
      <c r="ER1" s="78" t="n"/>
      <c r="ES1" s="78" t="n"/>
      <c r="ET1" s="78" t="n"/>
      <c r="EU1" s="78" t="n"/>
      <c r="EV1" s="78" t="n"/>
      <c r="EW1" s="78" t="n"/>
      <c r="EX1" s="78" t="n"/>
      <c r="EY1" s="78" t="n"/>
      <c r="EZ1" s="78" t="n"/>
      <c r="FA1" s="78" t="n"/>
      <c r="FB1" s="78" t="n"/>
      <c r="FC1" s="78" t="n"/>
      <c r="FD1" s="78" t="n"/>
      <c r="FE1" s="78" t="n"/>
      <c r="FF1" s="78" t="n"/>
      <c r="FG1" s="78" t="n"/>
      <c r="FH1" s="78" t="n"/>
      <c r="FI1" s="78" t="n"/>
      <c r="FJ1" s="78" t="n"/>
      <c r="FK1" s="78" t="n"/>
      <c r="FL1" s="78" t="n"/>
      <c r="FM1" s="78" t="n"/>
      <c r="FN1" s="78" t="n"/>
      <c r="FO1" s="78" t="n"/>
      <c r="FP1" s="78" t="n"/>
      <c r="FQ1" s="78" t="n"/>
    </row>
    <row r="2" ht="25.5" customFormat="1" customHeight="1" s="80">
      <c r="A2" s="251" t="n"/>
      <c r="B2" s="245" t="inlineStr">
        <is>
          <t>DESCRIPTION</t>
        </is>
      </c>
      <c r="C2" s="246" t="n"/>
      <c r="D2" s="506" t="n"/>
      <c r="E2" s="247" t="inlineStr">
        <is>
          <t xml:space="preserve">Book / Page </t>
        </is>
      </c>
      <c r="F2" s="248" t="n"/>
      <c r="G2" s="241" t="n"/>
      <c r="H2" s="253" t="inlineStr">
        <is>
          <t>2026-001949</t>
        </is>
      </c>
      <c r="I2" s="253" t="inlineStr">
        <is>
          <t>2026-002512</t>
        </is>
      </c>
      <c r="J2" s="255" t="inlineStr">
        <is>
          <t>2026-003145</t>
        </is>
      </c>
      <c r="K2" s="255" t="inlineStr">
        <is>
          <t>2026-002511</t>
        </is>
      </c>
      <c r="L2" s="255" t="inlineStr">
        <is>
          <t>2026-001952</t>
        </is>
      </c>
      <c r="M2" s="30" t="n"/>
      <c r="N2" s="30" t="n"/>
      <c r="O2" s="28" t="n"/>
      <c r="P2" s="26" t="n"/>
      <c r="Q2" s="28" t="n"/>
      <c r="R2" s="26" t="n"/>
      <c r="S2" s="26" t="n"/>
      <c r="T2" s="26" t="n"/>
      <c r="U2" s="26" t="n"/>
      <c r="V2" s="26" t="n"/>
      <c r="W2" s="26" t="n"/>
      <c r="X2" s="26" t="n"/>
      <c r="Y2" s="26" t="n"/>
      <c r="Z2" s="26" t="n"/>
      <c r="AA2" s="26" t="n"/>
      <c r="AB2" s="26" t="n"/>
      <c r="AC2" s="26" t="n"/>
      <c r="AD2" s="26" t="n"/>
      <c r="AE2" s="26" t="n"/>
      <c r="AF2" s="26" t="n"/>
      <c r="AG2" s="26" t="n"/>
      <c r="AI2" s="78" t="n"/>
      <c r="AJ2" s="78" t="n"/>
      <c r="AK2" s="78" t="n"/>
      <c r="AL2" s="78" t="n"/>
      <c r="AM2" s="78" t="n"/>
      <c r="AN2" s="78" t="n"/>
      <c r="AO2" s="78" t="n"/>
      <c r="AP2" s="78" t="n"/>
      <c r="AQ2" s="78" t="n"/>
      <c r="AR2" s="78" t="n"/>
      <c r="AS2" s="78" t="n"/>
      <c r="AT2" s="78" t="n"/>
      <c r="AU2" s="78" t="n"/>
      <c r="AV2" s="78" t="n"/>
      <c r="AW2" s="78" t="n"/>
      <c r="AX2" s="78" t="n"/>
      <c r="AY2" s="78" t="n"/>
      <c r="AZ2" s="78" t="n"/>
      <c r="BA2" s="78" t="n"/>
      <c r="BB2" s="78" t="n"/>
      <c r="BC2" s="78" t="n"/>
      <c r="BD2" s="78" t="n"/>
      <c r="BE2" s="78" t="n"/>
      <c r="BF2" s="78" t="n"/>
      <c r="BG2" s="78" t="n"/>
      <c r="BH2" s="78" t="n"/>
      <c r="BI2" s="78" t="n"/>
      <c r="BJ2" s="78" t="n"/>
      <c r="BK2" s="78" t="n"/>
      <c r="BL2" s="78" t="n"/>
      <c r="BM2" s="78" t="n"/>
      <c r="BN2" s="78" t="n"/>
      <c r="BO2" s="78" t="n"/>
      <c r="BP2" s="78" t="n"/>
      <c r="BQ2" s="78" t="n"/>
      <c r="BR2" s="78" t="n"/>
      <c r="BS2" s="78" t="n"/>
      <c r="BT2" s="78" t="n"/>
      <c r="BU2" s="78" t="n"/>
      <c r="BV2" s="78" t="n"/>
      <c r="BW2" s="78" t="n"/>
      <c r="BX2" s="78" t="n"/>
      <c r="BY2" s="78" t="n"/>
      <c r="BZ2" s="78" t="n"/>
      <c r="CA2" s="78" t="n"/>
      <c r="CB2" s="78" t="n"/>
      <c r="CC2" s="78" t="n"/>
      <c r="CD2" s="78" t="n"/>
      <c r="CE2" s="78" t="n"/>
      <c r="CF2" s="78" t="n"/>
      <c r="CG2" s="78" t="n"/>
      <c r="CH2" s="78" t="n"/>
      <c r="CI2" s="78" t="n"/>
      <c r="CJ2" s="78" t="n"/>
      <c r="CK2" s="78" t="n"/>
      <c r="CL2" s="78" t="n"/>
      <c r="CM2" s="78" t="n"/>
      <c r="CN2" s="78" t="n"/>
      <c r="CO2" s="78" t="n"/>
      <c r="CP2" s="78" t="n"/>
      <c r="CQ2" s="78" t="n"/>
      <c r="CR2" s="78" t="n"/>
      <c r="CS2" s="78" t="n"/>
      <c r="CT2" s="78" t="n"/>
      <c r="CU2" s="78" t="n"/>
      <c r="CV2" s="78" t="n"/>
      <c r="CW2" s="78" t="n"/>
      <c r="CX2" s="78" t="n"/>
      <c r="CY2" s="78" t="n"/>
      <c r="CZ2" s="78" t="n"/>
      <c r="DA2" s="78" t="n"/>
      <c r="DB2" s="78" t="n"/>
      <c r="DC2" s="78" t="n"/>
      <c r="DD2" s="78" t="n"/>
      <c r="DE2" s="78" t="n"/>
      <c r="DF2" s="78" t="n"/>
      <c r="DG2" s="78" t="n"/>
      <c r="DH2" s="78" t="n"/>
      <c r="DI2" s="78" t="n"/>
      <c r="DJ2" s="78" t="n"/>
      <c r="DK2" s="78" t="n"/>
      <c r="DL2" s="78" t="n"/>
      <c r="DM2" s="78" t="n"/>
      <c r="DN2" s="78" t="n"/>
      <c r="DO2" s="78" t="n"/>
      <c r="DP2" s="78" t="n"/>
      <c r="DQ2" s="78" t="n"/>
      <c r="DR2" s="78" t="n"/>
      <c r="DS2" s="78" t="n"/>
      <c r="DT2" s="78" t="n"/>
      <c r="DU2" s="78" t="n"/>
      <c r="DV2" s="78" t="n"/>
      <c r="DW2" s="78" t="n"/>
      <c r="DX2" s="78" t="n"/>
      <c r="DY2" s="78" t="n"/>
      <c r="DZ2" s="78" t="n"/>
      <c r="EA2" s="78" t="n"/>
      <c r="EB2" s="78" t="n"/>
      <c r="EC2" s="78" t="n"/>
      <c r="ED2" s="78" t="n"/>
      <c r="EE2" s="78" t="n"/>
      <c r="EF2" s="78" t="n"/>
      <c r="EG2" s="78" t="n"/>
      <c r="EH2" s="78" t="n"/>
      <c r="EI2" s="78" t="n"/>
      <c r="EJ2" s="78" t="n"/>
      <c r="EK2" s="78" t="n"/>
      <c r="EL2" s="78" t="n"/>
      <c r="EM2" s="78" t="n"/>
      <c r="EN2" s="78" t="n"/>
      <c r="EO2" s="78" t="n"/>
      <c r="EP2" s="78" t="n"/>
      <c r="EQ2" s="78" t="n"/>
      <c r="ER2" s="78" t="n"/>
      <c r="ES2" s="78" t="n"/>
      <c r="ET2" s="78" t="n"/>
      <c r="EU2" s="78" t="n"/>
      <c r="EV2" s="78" t="n"/>
      <c r="EW2" s="78" t="n"/>
      <c r="EX2" s="78" t="n"/>
      <c r="EY2" s="78" t="n"/>
      <c r="EZ2" s="78" t="n"/>
      <c r="FA2" s="78" t="n"/>
      <c r="FB2" s="78" t="n"/>
      <c r="FC2" s="78" t="n"/>
      <c r="FD2" s="78" t="n"/>
      <c r="FE2" s="78" t="n"/>
      <c r="FF2" s="78" t="n"/>
      <c r="FG2" s="78" t="n"/>
      <c r="FH2" s="78" t="n"/>
      <c r="FI2" s="78" t="n"/>
      <c r="FJ2" s="78" t="n"/>
      <c r="FK2" s="78" t="n"/>
      <c r="FL2" s="78" t="n"/>
      <c r="FM2" s="78" t="n"/>
      <c r="FN2" s="78" t="n"/>
      <c r="FO2" s="78" t="n"/>
      <c r="FP2" s="78" t="n"/>
      <c r="FQ2" s="78" t="n"/>
    </row>
    <row r="3" customFormat="1" s="80">
      <c r="A3" s="251" t="n"/>
      <c r="B3" s="256" t="n"/>
      <c r="C3" s="257" t="n"/>
      <c r="D3" s="508" t="n"/>
      <c r="E3" s="254" t="inlineStr">
        <is>
          <t xml:space="preserve">Date </t>
        </is>
      </c>
      <c r="F3" s="248" t="n"/>
      <c r="G3" s="241" t="n"/>
      <c r="H3" s="253" t="inlineStr">
        <is>
          <t>2693/0337</t>
        </is>
      </c>
      <c r="I3" s="253" t="inlineStr">
        <is>
          <t>2697/0524</t>
        </is>
      </c>
      <c r="J3" s="255" t="inlineStr">
        <is>
          <t>2702/0505</t>
        </is>
      </c>
      <c r="K3" s="255" t="inlineStr">
        <is>
          <t>2697/0520</t>
        </is>
      </c>
      <c r="L3" s="255" t="inlineStr">
        <is>
          <t>2693/0349</t>
        </is>
      </c>
      <c r="M3" s="31" t="n"/>
      <c r="N3" s="31" t="n"/>
      <c r="O3" s="31" t="n"/>
      <c r="P3" s="31" t="n"/>
      <c r="Q3" s="31" t="n"/>
      <c r="R3" s="25" t="n"/>
      <c r="S3" s="77" t="n"/>
      <c r="T3" s="77" t="n"/>
      <c r="U3" s="25" t="n"/>
      <c r="V3" s="25" t="n"/>
      <c r="W3" s="25" t="n"/>
      <c r="X3" s="25" t="n"/>
      <c r="Y3" s="25" t="n"/>
      <c r="Z3" s="25" t="n"/>
      <c r="AA3" s="25" t="n"/>
      <c r="AB3" s="25" t="n"/>
      <c r="AC3" s="25" t="n"/>
      <c r="AD3" s="25" t="n"/>
      <c r="AE3" s="25" t="n"/>
      <c r="AF3" s="25" t="n"/>
      <c r="AG3" s="25" t="n"/>
      <c r="AI3" s="77" t="n"/>
      <c r="AJ3" s="77" t="n"/>
      <c r="AK3" s="77" t="n"/>
      <c r="AL3" s="77" t="n"/>
      <c r="AM3" s="77" t="n"/>
      <c r="AN3" s="77" t="n"/>
      <c r="AO3" s="77" t="n"/>
      <c r="AP3" s="77" t="n"/>
      <c r="AQ3" s="77" t="n"/>
      <c r="AR3" s="77" t="n"/>
      <c r="AS3" s="77" t="n"/>
      <c r="AT3" s="77" t="n"/>
      <c r="AU3" s="77" t="n"/>
      <c r="AV3" s="77" t="n"/>
      <c r="AW3" s="77" t="n"/>
      <c r="AX3" s="77" t="n"/>
      <c r="AY3" s="77" t="n"/>
      <c r="AZ3" s="77" t="n"/>
      <c r="BA3" s="77" t="n"/>
      <c r="BB3" s="77" t="n"/>
      <c r="BC3" s="77" t="n"/>
      <c r="BD3" s="77" t="n"/>
      <c r="BE3" s="77" t="n"/>
      <c r="BF3" s="77" t="n"/>
      <c r="BG3" s="77" t="n"/>
      <c r="BH3" s="77" t="n"/>
      <c r="BI3" s="77" t="n"/>
      <c r="BJ3" s="77" t="n"/>
      <c r="BK3" s="77" t="n"/>
      <c r="BL3" s="77" t="n"/>
      <c r="BM3" s="77" t="n"/>
      <c r="BN3" s="77" t="n"/>
      <c r="BO3" s="77" t="n"/>
      <c r="BP3" s="77" t="n"/>
      <c r="BQ3" s="77" t="n"/>
      <c r="BR3" s="77" t="n"/>
      <c r="BS3" s="77" t="n"/>
      <c r="BT3" s="77" t="n"/>
      <c r="BU3" s="77" t="n"/>
      <c r="BV3" s="77" t="n"/>
      <c r="BW3" s="77" t="n"/>
      <c r="BX3" s="77" t="n"/>
      <c r="BY3" s="77" t="n"/>
      <c r="BZ3" s="77" t="n"/>
      <c r="CA3" s="77" t="n"/>
      <c r="CB3" s="77" t="n"/>
      <c r="CC3" s="77" t="n"/>
      <c r="CD3" s="77" t="n"/>
      <c r="CE3" s="77" t="n"/>
      <c r="CF3" s="77" t="n"/>
      <c r="CG3" s="77" t="n"/>
      <c r="CH3" s="77" t="n"/>
      <c r="CI3" s="77" t="n"/>
      <c r="CJ3" s="77" t="n"/>
      <c r="CK3" s="77" t="n"/>
      <c r="CL3" s="77" t="n"/>
      <c r="CM3" s="77" t="n"/>
      <c r="CN3" s="77" t="n"/>
      <c r="CO3" s="77" t="n"/>
      <c r="CP3" s="77" t="n"/>
      <c r="CQ3" s="77" t="n"/>
      <c r="CR3" s="77" t="n"/>
      <c r="CS3" s="77" t="n"/>
      <c r="CT3" s="77" t="n"/>
      <c r="CU3" s="77" t="n"/>
      <c r="CV3" s="77" t="n"/>
      <c r="CW3" s="77" t="n"/>
      <c r="CX3" s="77" t="n"/>
      <c r="CY3" s="77" t="n"/>
      <c r="CZ3" s="77" t="n"/>
      <c r="DA3" s="77" t="n"/>
      <c r="DB3" s="77" t="n"/>
      <c r="DC3" s="77" t="n"/>
      <c r="DD3" s="77" t="n"/>
      <c r="DE3" s="77" t="n"/>
      <c r="DF3" s="77" t="n"/>
      <c r="DG3" s="77" t="n"/>
      <c r="DH3" s="77" t="n"/>
      <c r="DI3" s="77" t="n"/>
      <c r="DJ3" s="77" t="n"/>
      <c r="DK3" s="77" t="n"/>
      <c r="DL3" s="77" t="n"/>
      <c r="DM3" s="77" t="n"/>
      <c r="DN3" s="77" t="n"/>
      <c r="DO3" s="77" t="n"/>
      <c r="DP3" s="77" t="n"/>
      <c r="DQ3" s="77" t="n"/>
      <c r="DR3" s="77" t="n"/>
      <c r="DS3" s="77" t="n"/>
      <c r="DT3" s="77" t="n"/>
      <c r="DU3" s="77" t="n"/>
      <c r="DV3" s="77" t="n"/>
      <c r="DW3" s="77" t="n"/>
      <c r="DX3" s="77" t="n"/>
      <c r="DY3" s="77" t="n"/>
      <c r="DZ3" s="77" t="n"/>
      <c r="EA3" s="77" t="n"/>
      <c r="EB3" s="77" t="n"/>
      <c r="EC3" s="77" t="n"/>
      <c r="ED3" s="77" t="n"/>
      <c r="EE3" s="77" t="n"/>
      <c r="EF3" s="77" t="n"/>
      <c r="EG3" s="77" t="n"/>
      <c r="EH3" s="77" t="n"/>
      <c r="EI3" s="77" t="n"/>
      <c r="EJ3" s="77" t="n"/>
      <c r="EK3" s="77" t="n"/>
      <c r="EL3" s="77" t="n"/>
      <c r="EM3" s="77" t="n"/>
      <c r="EN3" s="77" t="n"/>
      <c r="EO3" s="77" t="n"/>
      <c r="EP3" s="77" t="n"/>
      <c r="EQ3" s="77" t="n"/>
      <c r="ER3" s="77" t="n"/>
      <c r="ES3" s="77" t="n"/>
      <c r="ET3" s="77" t="n"/>
      <c r="EU3" s="77" t="n"/>
      <c r="EV3" s="77" t="n"/>
      <c r="EW3" s="77" t="n"/>
      <c r="EX3" s="77" t="n"/>
      <c r="EY3" s="77" t="n"/>
      <c r="EZ3" s="77" t="n"/>
      <c r="FA3" s="77" t="n"/>
      <c r="FB3" s="77" t="n"/>
      <c r="FC3" s="77" t="n"/>
      <c r="FD3" s="77" t="n"/>
      <c r="FE3" s="77" t="n"/>
      <c r="FF3" s="77" t="n"/>
      <c r="FG3" s="77" t="n"/>
      <c r="FH3" s="77" t="n"/>
      <c r="FI3" s="77" t="n"/>
      <c r="FJ3" s="77" t="n"/>
      <c r="FK3" s="77" t="n"/>
      <c r="FL3" s="77" t="n"/>
      <c r="FM3" s="77" t="n"/>
      <c r="FN3" s="77" t="n"/>
      <c r="FO3" s="77" t="n"/>
      <c r="FP3" s="77" t="n"/>
      <c r="FQ3" s="77" t="n"/>
    </row>
    <row r="4" ht="25.5" customFormat="1" customHeight="1" s="76">
      <c r="A4" s="539" t="n"/>
      <c r="B4" s="576" t="inlineStr">
        <is>
          <t>TRACT ACRES</t>
        </is>
      </c>
      <c r="C4" s="510" t="n"/>
      <c r="D4" s="540" t="n">
        <v>637.42</v>
      </c>
      <c r="E4" s="511" t="inlineStr">
        <is>
          <t xml:space="preserve">Conveyance </t>
        </is>
      </c>
      <c r="F4" s="512" t="n"/>
      <c r="G4" s="507" t="n"/>
      <c r="H4" s="507" t="n">
        <v>46122</v>
      </c>
      <c r="I4" s="507" t="n">
        <v>46143</v>
      </c>
      <c r="J4" s="507" t="n">
        <v>46170</v>
      </c>
      <c r="K4" s="507" t="n">
        <v>46143</v>
      </c>
      <c r="L4" s="577" t="n">
        <v>46122</v>
      </c>
      <c r="M4" s="78" t="inlineStr"/>
      <c r="N4" s="78" t="inlineStr"/>
      <c r="O4" s="78" t="inlineStr"/>
      <c r="P4" s="78" t="inlineStr"/>
      <c r="Q4" s="78" t="inlineStr"/>
      <c r="R4" s="78" t="inlineStr"/>
      <c r="S4" s="78" t="inlineStr"/>
      <c r="T4" s="78" t="inlineStr"/>
      <c r="U4" s="78" t="n"/>
      <c r="V4" s="78" t="n"/>
      <c r="W4" s="78" t="n"/>
      <c r="X4" s="78" t="n"/>
      <c r="Y4" s="78" t="n"/>
      <c r="Z4" s="78" t="n"/>
      <c r="AA4" s="78" t="n"/>
      <c r="AB4" s="78" t="n"/>
      <c r="AC4" s="78" t="n"/>
      <c r="AD4" s="78" t="n"/>
      <c r="AE4" s="78" t="n"/>
      <c r="AF4" s="78" t="n"/>
      <c r="AG4" s="78" t="n"/>
      <c r="AI4" s="78" t="n"/>
      <c r="AJ4" s="78" t="n"/>
      <c r="AK4" s="78" t="n"/>
      <c r="AL4" s="78" t="n"/>
      <c r="AM4" s="78" t="n"/>
      <c r="AN4" s="78" t="n"/>
      <c r="AO4" s="78" t="n"/>
      <c r="AP4" s="78" t="n"/>
      <c r="AQ4" s="78" t="n"/>
      <c r="AR4" s="78" t="n"/>
      <c r="AS4" s="78" t="n"/>
      <c r="AT4" s="78" t="n"/>
      <c r="AU4" s="78" t="n"/>
      <c r="AV4" s="78" t="n"/>
      <c r="AW4" s="78" t="n"/>
      <c r="AX4" s="78" t="n"/>
      <c r="AY4" s="78" t="n"/>
      <c r="AZ4" s="78" t="n"/>
      <c r="BA4" s="78" t="n"/>
      <c r="BB4" s="78" t="n"/>
      <c r="BC4" s="78" t="n"/>
      <c r="BD4" s="78" t="n"/>
      <c r="BE4" s="78" t="n"/>
      <c r="BF4" s="78" t="n"/>
      <c r="BG4" s="78" t="n"/>
      <c r="BH4" s="78" t="n"/>
      <c r="BI4" s="78" t="n"/>
      <c r="BJ4" s="78" t="n"/>
      <c r="BK4" s="78" t="n"/>
      <c r="BL4" s="78" t="n"/>
      <c r="BM4" s="78" t="n"/>
      <c r="BN4" s="78" t="n"/>
      <c r="BO4" s="78" t="n"/>
      <c r="BP4" s="78" t="n"/>
      <c r="BQ4" s="78" t="n"/>
      <c r="BR4" s="78" t="n"/>
      <c r="BS4" s="78" t="n"/>
      <c r="BT4" s="78" t="n"/>
      <c r="BU4" s="78" t="n"/>
      <c r="BV4" s="78" t="n"/>
      <c r="BW4" s="78" t="n"/>
      <c r="BX4" s="78" t="n"/>
      <c r="BY4" s="78" t="n"/>
      <c r="BZ4" s="78" t="n"/>
      <c r="CA4" s="78" t="n"/>
      <c r="CB4" s="78" t="n"/>
      <c r="CC4" s="78" t="n"/>
      <c r="CD4" s="78" t="n"/>
      <c r="CE4" s="78" t="n"/>
      <c r="CF4" s="78" t="n"/>
      <c r="CG4" s="78" t="n"/>
      <c r="CH4" s="78" t="n"/>
      <c r="CI4" s="78" t="n"/>
      <c r="CJ4" s="78" t="n"/>
      <c r="CK4" s="78" t="n"/>
      <c r="CL4" s="78" t="n"/>
      <c r="CM4" s="78" t="n"/>
      <c r="CN4" s="78" t="n"/>
      <c r="CO4" s="78" t="n"/>
      <c r="CP4" s="78" t="n"/>
      <c r="CQ4" s="78" t="n"/>
      <c r="CR4" s="78" t="n"/>
      <c r="CS4" s="78" t="n"/>
      <c r="CT4" s="78" t="n"/>
      <c r="CU4" s="78" t="n"/>
      <c r="CV4" s="78" t="n"/>
      <c r="CW4" s="78" t="n"/>
      <c r="CX4" s="78" t="n"/>
      <c r="CY4" s="78" t="n"/>
      <c r="CZ4" s="78" t="n"/>
      <c r="DA4" s="78" t="n"/>
      <c r="DB4" s="78" t="n"/>
      <c r="DC4" s="78" t="n"/>
      <c r="DD4" s="78" t="n"/>
      <c r="DE4" s="78" t="n"/>
      <c r="DF4" s="78" t="n"/>
      <c r="DG4" s="78" t="n"/>
      <c r="DH4" s="78" t="n"/>
      <c r="DI4" s="78" t="n"/>
      <c r="DJ4" s="78" t="n"/>
      <c r="DK4" s="78" t="n"/>
      <c r="DL4" s="78" t="n"/>
      <c r="DM4" s="78" t="n"/>
      <c r="DN4" s="78" t="n"/>
      <c r="DO4" s="78" t="n"/>
      <c r="DP4" s="78" t="n"/>
      <c r="DQ4" s="78" t="n"/>
      <c r="DR4" s="78" t="n"/>
      <c r="DS4" s="78" t="n"/>
      <c r="DT4" s="78" t="n"/>
      <c r="DU4" s="78" t="n"/>
      <c r="DV4" s="78" t="n"/>
      <c r="DW4" s="78" t="n"/>
      <c r="DX4" s="78" t="n"/>
      <c r="DY4" s="78" t="n"/>
      <c r="DZ4" s="78" t="n"/>
      <c r="EA4" s="78" t="n"/>
      <c r="EB4" s="78" t="n"/>
      <c r="EC4" s="78" t="n"/>
      <c r="ED4" s="78" t="n"/>
      <c r="EE4" s="78" t="n"/>
      <c r="EF4" s="78" t="n"/>
      <c r="EG4" s="78" t="n"/>
      <c r="EH4" s="78" t="n"/>
      <c r="EI4" s="78" t="n"/>
      <c r="EJ4" s="78" t="n"/>
      <c r="EK4" s="78" t="n"/>
      <c r="EL4" s="78" t="n"/>
      <c r="EM4" s="78" t="n"/>
      <c r="EN4" s="78" t="n"/>
      <c r="EO4" s="78" t="n"/>
      <c r="EP4" s="78" t="n"/>
      <c r="EQ4" s="78" t="n"/>
      <c r="ER4" s="78" t="n"/>
      <c r="ES4" s="78" t="n"/>
      <c r="ET4" s="78" t="n"/>
      <c r="EU4" s="78" t="n"/>
      <c r="EV4" s="78" t="n"/>
      <c r="EW4" s="78" t="n"/>
      <c r="EX4" s="78" t="n"/>
      <c r="EY4" s="78" t="n"/>
      <c r="EZ4" s="78" t="n"/>
      <c r="FA4" s="78" t="n"/>
      <c r="FB4" s="78" t="n"/>
      <c r="FC4" s="78" t="n"/>
      <c r="FD4" s="78" t="n"/>
      <c r="FE4" s="78" t="n"/>
      <c r="FF4" s="78" t="n"/>
      <c r="FG4" s="78" t="n"/>
      <c r="FH4" s="78" t="n"/>
      <c r="FI4" s="78" t="n"/>
      <c r="FJ4" s="78" t="n"/>
      <c r="FK4" s="78" t="n"/>
      <c r="FL4" s="78" t="n"/>
      <c r="FM4" s="78" t="n"/>
      <c r="FN4" s="78" t="n"/>
      <c r="FO4" s="78" t="n"/>
      <c r="FP4" s="78" t="n"/>
      <c r="FQ4" s="78" t="n"/>
    </row>
    <row r="5" ht="41.25" customFormat="1" customHeight="1" s="74" thickBot="1">
      <c r="A5" s="580" t="n"/>
      <c r="B5" s="516" t="inlineStr">
        <is>
          <t>BASE OGL</t>
        </is>
      </c>
      <c r="C5" s="517" t="n">
        <v>637.42</v>
      </c>
      <c r="D5" s="517" t="inlineStr">
        <is>
          <t>Working Interest 2</t>
        </is>
      </c>
      <c r="E5" s="517">
        <f>SUBTOTAL(9,E8:E142)</f>
        <v/>
      </c>
      <c r="F5" s="582" t="inlineStr">
        <is>
          <t>SURFACE</t>
        </is>
      </c>
      <c r="G5" s="599" t="n"/>
      <c r="H5" s="595" t="n"/>
      <c r="I5" s="554" t="n"/>
      <c r="J5" s="625" t="n"/>
      <c r="K5" s="629">
        <f>IF(K6=0,"","RECHECK")</f>
        <v/>
      </c>
      <c r="L5" s="630">
        <f>IF(L6=0,"","RECHECK")</f>
        <v/>
      </c>
      <c r="M5" s="565" t="n"/>
      <c r="N5" s="75" t="n"/>
      <c r="O5" s="75" t="n"/>
      <c r="P5" s="75" t="n"/>
      <c r="Q5" s="75" t="n"/>
      <c r="R5" s="75" t="n"/>
      <c r="S5" s="75" t="n"/>
      <c r="T5" s="75" t="n"/>
      <c r="U5" s="75" t="n"/>
      <c r="V5" s="75" t="n"/>
      <c r="W5" s="75" t="n"/>
      <c r="X5" s="75" t="n"/>
      <c r="Y5" s="75" t="n"/>
      <c r="Z5" s="75" t="n"/>
      <c r="AA5" s="75" t="n"/>
      <c r="AB5" s="75" t="n"/>
      <c r="AC5" s="75" t="n"/>
      <c r="AD5" s="75" t="n"/>
      <c r="AE5" s="75" t="n"/>
      <c r="AF5" s="75" t="n"/>
      <c r="AG5" s="75" t="n"/>
      <c r="AH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row>
    <row r="6" ht="14.25" customFormat="1" customHeight="1" s="72" thickBot="1" thickTop="1">
      <c r="A6" s="558" t="n"/>
      <c r="B6" s="518" t="n"/>
      <c r="C6" s="519" t="n"/>
      <c r="D6" s="519" t="n"/>
      <c r="E6" s="519" t="n"/>
      <c r="F6" s="583" t="n"/>
      <c r="G6" s="587">
        <f>SUBTOTAL(9,G9:G143)</f>
        <v/>
      </c>
      <c r="H6" s="596">
        <f>SUBTOTAL(9,H9:H143)</f>
        <v/>
      </c>
      <c r="I6" s="520">
        <f>SUBTOTAL(9,I9:I143)</f>
        <v/>
      </c>
      <c r="J6" s="626">
        <f>SUBTOTAL(9,J9:J143)</f>
        <v/>
      </c>
      <c r="K6" s="601">
        <f>SUBTOTAL(9,K9:K143)</f>
        <v/>
      </c>
      <c r="L6" s="602">
        <f>SUBTOTAL(9,L9:L143)</f>
        <v/>
      </c>
      <c r="M6" s="892" t="n"/>
      <c r="N6" s="860" t="n"/>
      <c r="O6" s="860" t="n"/>
      <c r="P6" s="860" t="n"/>
      <c r="Q6" s="860" t="n"/>
      <c r="R6" s="860" t="n"/>
      <c r="S6" s="860" t="n"/>
      <c r="T6" s="860" t="n"/>
      <c r="U6" s="860" t="n"/>
      <c r="V6" s="860" t="n"/>
      <c r="W6" s="860" t="n"/>
      <c r="X6" s="860" t="n"/>
      <c r="Y6" s="860" t="n"/>
      <c r="Z6" s="860" t="n"/>
      <c r="AA6" s="860" t="n"/>
      <c r="AB6" s="860" t="n"/>
      <c r="AC6" s="860" t="n"/>
      <c r="AD6" s="860" t="n"/>
      <c r="AE6" s="860" t="n"/>
      <c r="AF6" s="860" t="n"/>
      <c r="AG6" s="860" t="n"/>
      <c r="AH6" s="860" t="n"/>
      <c r="AI6" s="860" t="n"/>
      <c r="AJ6" s="860" t="n"/>
      <c r="AK6" s="860" t="n"/>
      <c r="AL6" s="860" t="n"/>
      <c r="AM6" s="860" t="n"/>
      <c r="AN6" s="860" t="n"/>
      <c r="AO6" s="860" t="n"/>
      <c r="AP6" s="860" t="n"/>
      <c r="AQ6" s="860" t="n"/>
      <c r="AR6" s="860" t="n"/>
      <c r="AS6" s="860" t="n"/>
      <c r="AT6" s="860" t="n"/>
      <c r="AU6" s="860" t="n"/>
      <c r="AV6" s="860" t="n"/>
      <c r="AW6" s="860" t="n"/>
      <c r="AX6" s="860" t="n"/>
      <c r="AY6" s="860" t="n"/>
      <c r="AZ6" s="860" t="n"/>
      <c r="BA6" s="860" t="n"/>
      <c r="BB6" s="860" t="n"/>
      <c r="BC6" s="860" t="n"/>
      <c r="BD6" s="860" t="n"/>
      <c r="BE6" s="860" t="n"/>
      <c r="BF6" s="860" t="n"/>
      <c r="BG6" s="860" t="n"/>
      <c r="BH6" s="860" t="n"/>
      <c r="BI6" s="860" t="n"/>
      <c r="BJ6" s="860" t="n"/>
      <c r="BK6" s="860" t="n"/>
      <c r="BL6" s="860" t="n"/>
      <c r="BM6" s="860" t="n"/>
      <c r="BN6" s="860" t="n"/>
      <c r="BO6" s="860" t="n"/>
      <c r="BP6" s="860" t="n"/>
      <c r="BQ6" s="860" t="n"/>
      <c r="BR6" s="860" t="n"/>
      <c r="BS6" s="860" t="n"/>
      <c r="BT6" s="860" t="n"/>
      <c r="BU6" s="860" t="n"/>
      <c r="BV6" s="860" t="n"/>
      <c r="BW6" s="860" t="n"/>
      <c r="BX6" s="860" t="n"/>
      <c r="BY6" s="860" t="n"/>
      <c r="BZ6" s="860" t="n"/>
      <c r="CA6" s="860" t="n"/>
      <c r="CB6" s="860" t="n"/>
      <c r="CC6" s="860" t="n"/>
      <c r="CD6" s="860" t="n"/>
      <c r="CE6" s="860" t="n"/>
      <c r="CF6" s="860" t="n"/>
      <c r="CG6" s="860" t="n"/>
      <c r="CH6" s="860" t="n"/>
      <c r="CI6" s="860" t="n"/>
      <c r="CJ6" s="860" t="n"/>
      <c r="CK6" s="860" t="n"/>
      <c r="CL6" s="860" t="n"/>
      <c r="CM6" s="860" t="n"/>
      <c r="CN6" s="860" t="n"/>
      <c r="CO6" s="860" t="n"/>
      <c r="CP6" s="860" t="n"/>
      <c r="CQ6" s="860" t="n"/>
      <c r="CR6" s="860" t="n"/>
      <c r="CS6" s="860" t="n"/>
      <c r="CT6" s="860" t="n"/>
      <c r="CU6" s="860" t="n"/>
      <c r="CV6" s="860" t="n"/>
      <c r="CW6" s="860" t="n"/>
      <c r="CX6" s="860" t="n"/>
      <c r="CY6" s="860" t="n"/>
      <c r="CZ6" s="860" t="n"/>
      <c r="DA6" s="860" t="n"/>
      <c r="DB6" s="860" t="n"/>
      <c r="DC6" s="860" t="n"/>
      <c r="DD6" s="860" t="n"/>
      <c r="DE6" s="860" t="n"/>
      <c r="DF6" s="860" t="n"/>
      <c r="DG6" s="860" t="n"/>
      <c r="DH6" s="860" t="n"/>
      <c r="DI6" s="860" t="n"/>
      <c r="DJ6" s="860" t="n"/>
      <c r="DK6" s="860" t="n"/>
      <c r="DL6" s="860" t="n"/>
      <c r="DM6" s="860" t="n"/>
      <c r="DN6" s="860" t="n"/>
      <c r="DO6" s="860" t="n"/>
      <c r="DP6" s="860" t="n"/>
      <c r="DQ6" s="860" t="n"/>
      <c r="DR6" s="860" t="n"/>
      <c r="DS6" s="860" t="n"/>
      <c r="DT6" s="860" t="n"/>
      <c r="DU6" s="860" t="n"/>
      <c r="DV6" s="860" t="n"/>
      <c r="DW6" s="860" t="n"/>
      <c r="DX6" s="860" t="n"/>
      <c r="DY6" s="860" t="n"/>
      <c r="DZ6" s="860" t="n"/>
      <c r="EA6" s="860" t="n"/>
      <c r="EB6" s="860" t="n"/>
      <c r="EC6" s="860" t="n"/>
      <c r="ED6" s="860" t="n"/>
      <c r="EE6" s="860" t="n"/>
      <c r="EF6" s="860" t="n"/>
      <c r="EG6" s="860" t="n"/>
      <c r="EH6" s="860" t="n"/>
      <c r="EI6" s="860" t="n"/>
      <c r="EJ6" s="860" t="n"/>
      <c r="EK6" s="860" t="n"/>
      <c r="EL6" s="860" t="n"/>
      <c r="EM6" s="860" t="n"/>
      <c r="EN6" s="860" t="n"/>
      <c r="EO6" s="860" t="n"/>
      <c r="EP6" s="860" t="n"/>
      <c r="EQ6" s="860" t="n"/>
      <c r="ER6" s="860" t="n"/>
      <c r="ES6" s="860" t="n"/>
      <c r="ET6" s="860" t="n"/>
      <c r="EU6" s="860" t="n"/>
      <c r="EV6" s="860" t="n"/>
      <c r="EW6" s="860" t="n"/>
      <c r="EX6" s="860" t="n"/>
      <c r="EY6" s="860" t="n"/>
      <c r="EZ6" s="860" t="n"/>
      <c r="FA6" s="860" t="n"/>
      <c r="FB6" s="860" t="n"/>
      <c r="FC6" s="860" t="n"/>
      <c r="FD6" s="860" t="n"/>
      <c r="FE6" s="860" t="n"/>
      <c r="FF6" s="860" t="n"/>
      <c r="FG6" s="860" t="n"/>
      <c r="FH6" s="860" t="n"/>
      <c r="FI6" s="860" t="n"/>
      <c r="FJ6" s="860" t="n"/>
      <c r="FK6" s="860" t="n"/>
      <c r="FL6" s="860" t="n"/>
      <c r="FM6" s="860" t="n"/>
      <c r="FN6" s="860" t="n"/>
      <c r="FO6" s="860" t="n"/>
      <c r="FP6" s="860" t="n"/>
      <c r="FQ6" s="860" t="n"/>
    </row>
    <row r="7" ht="14.25" customFormat="1" customHeight="1" s="45" thickBot="1" thickTop="1">
      <c r="A7" s="559" t="inlineStr">
        <is>
          <t>CHECK NOTE</t>
        </is>
      </c>
      <c r="B7" s="519" t="n"/>
      <c r="C7" s="521" t="inlineStr">
        <is>
          <t>WI / NRI</t>
        </is>
      </c>
      <c r="D7" s="522" t="inlineStr">
        <is>
          <t>PARTY / SOURCE</t>
        </is>
      </c>
      <c r="E7" s="522" t="inlineStr">
        <is>
          <t>TOTAL</t>
        </is>
      </c>
      <c r="F7" s="584" t="n"/>
      <c r="G7" s="588" t="n"/>
      <c r="H7" s="597" t="n"/>
      <c r="I7" s="523" t="n"/>
      <c r="J7" s="627" t="n"/>
      <c r="K7" s="603" t="n"/>
      <c r="L7" s="604" t="n"/>
      <c r="M7" s="893" t="n"/>
      <c r="N7" s="865" t="n"/>
      <c r="O7" s="865" t="n"/>
      <c r="P7" s="865" t="n"/>
      <c r="Q7" s="865" t="n"/>
      <c r="R7" s="865" t="n"/>
      <c r="S7" s="865" t="n"/>
      <c r="T7" s="865" t="n"/>
      <c r="U7" s="865" t="n"/>
      <c r="V7" s="865" t="n"/>
      <c r="W7" s="865" t="n"/>
      <c r="X7" s="865" t="n"/>
      <c r="Y7" s="865" t="n"/>
      <c r="Z7" s="865" t="n"/>
      <c r="AA7" s="865" t="n"/>
      <c r="AB7" s="865" t="n"/>
      <c r="AC7" s="865" t="n"/>
      <c r="AD7" s="865" t="n"/>
      <c r="AE7" s="865" t="n"/>
      <c r="AF7" s="865" t="n"/>
      <c r="AG7" s="865" t="n"/>
      <c r="AH7" s="865" t="n"/>
      <c r="AI7" s="865" t="n"/>
      <c r="AJ7" s="865" t="n"/>
      <c r="AK7" s="865" t="n"/>
      <c r="AL7" s="865" t="n"/>
      <c r="AM7" s="865" t="n"/>
      <c r="AN7" s="865" t="n"/>
      <c r="AO7" s="865" t="n"/>
      <c r="AP7" s="865" t="n"/>
      <c r="AQ7" s="865" t="n"/>
      <c r="AR7" s="865" t="n"/>
      <c r="AS7" s="865" t="n"/>
      <c r="AT7" s="865" t="n"/>
      <c r="AU7" s="865" t="n"/>
      <c r="AV7" s="865" t="n"/>
      <c r="AW7" s="865" t="n"/>
      <c r="AX7" s="865" t="n"/>
      <c r="AY7" s="865" t="n"/>
      <c r="AZ7" s="865" t="n"/>
      <c r="BA7" s="865" t="n"/>
      <c r="BB7" s="865" t="n"/>
      <c r="BC7" s="865" t="n"/>
      <c r="BD7" s="865" t="n"/>
      <c r="BE7" s="865" t="n"/>
      <c r="BF7" s="865" t="n"/>
      <c r="BG7" s="865" t="n"/>
      <c r="BH7" s="865" t="n"/>
      <c r="BI7" s="865" t="n"/>
      <c r="BJ7" s="865" t="n"/>
      <c r="BK7" s="865" t="n"/>
      <c r="BL7" s="865" t="n"/>
      <c r="BM7" s="865" t="n"/>
      <c r="BN7" s="865" t="n"/>
      <c r="BO7" s="865" t="n"/>
      <c r="BP7" s="865" t="n"/>
      <c r="BQ7" s="865" t="n"/>
      <c r="BR7" s="865" t="n"/>
      <c r="BS7" s="865" t="n"/>
      <c r="BT7" s="865" t="n"/>
      <c r="BU7" s="865" t="n"/>
      <c r="BV7" s="865" t="n"/>
      <c r="BW7" s="865" t="n"/>
      <c r="BX7" s="865" t="n"/>
      <c r="BY7" s="865" t="n"/>
      <c r="BZ7" s="865" t="n"/>
      <c r="CA7" s="865" t="n"/>
      <c r="CB7" s="865" t="n"/>
      <c r="CC7" s="865" t="n"/>
      <c r="CD7" s="865" t="n"/>
      <c r="CE7" s="865" t="n"/>
      <c r="CF7" s="865" t="n"/>
      <c r="CG7" s="865" t="n"/>
      <c r="CH7" s="865" t="n"/>
      <c r="CI7" s="865" t="n"/>
      <c r="CJ7" s="865" t="n"/>
      <c r="CK7" s="865" t="n"/>
      <c r="CL7" s="865" t="n"/>
      <c r="CM7" s="865" t="n"/>
      <c r="CN7" s="865" t="n"/>
      <c r="CO7" s="865" t="n"/>
      <c r="CP7" s="865" t="n"/>
      <c r="CQ7" s="865" t="n"/>
      <c r="CR7" s="865" t="n"/>
      <c r="CS7" s="865" t="n"/>
      <c r="CT7" s="865" t="n"/>
      <c r="CU7" s="865" t="n"/>
      <c r="CV7" s="865" t="n"/>
      <c r="CW7" s="865" t="n"/>
      <c r="CX7" s="865" t="n"/>
      <c r="CY7" s="865" t="n"/>
      <c r="CZ7" s="865" t="n"/>
      <c r="DA7" s="865" t="n"/>
      <c r="DB7" s="865" t="n"/>
      <c r="DC7" s="865" t="n"/>
      <c r="DD7" s="865" t="n"/>
      <c r="DE7" s="865" t="n"/>
      <c r="DF7" s="865" t="n"/>
      <c r="DG7" s="865" t="n"/>
      <c r="DH7" s="865" t="n"/>
      <c r="DI7" s="865" t="n"/>
      <c r="DJ7" s="865" t="n"/>
      <c r="DK7" s="865" t="n"/>
      <c r="DL7" s="865" t="n"/>
      <c r="DM7" s="865" t="n"/>
      <c r="DN7" s="865" t="n"/>
      <c r="DO7" s="865" t="n"/>
      <c r="DP7" s="865" t="n"/>
      <c r="DQ7" s="865" t="n"/>
      <c r="DR7" s="865" t="n"/>
      <c r="DS7" s="865" t="n"/>
      <c r="DT7" s="865" t="n"/>
      <c r="DU7" s="865" t="n"/>
      <c r="DV7" s="865" t="n"/>
      <c r="DW7" s="865" t="n"/>
      <c r="DX7" s="865" t="n"/>
      <c r="DY7" s="865" t="n"/>
      <c r="DZ7" s="865" t="n"/>
      <c r="EA7" s="865" t="n"/>
      <c r="EB7" s="865" t="n"/>
      <c r="EC7" s="865" t="n"/>
      <c r="ED7" s="865" t="n"/>
      <c r="EE7" s="865" t="n"/>
      <c r="EF7" s="865" t="n"/>
      <c r="EG7" s="865" t="n"/>
      <c r="EH7" s="865" t="n"/>
      <c r="EI7" s="865" t="n"/>
      <c r="EJ7" s="865" t="n"/>
      <c r="EK7" s="865" t="n"/>
      <c r="EL7" s="865" t="n"/>
      <c r="EM7" s="865" t="n"/>
      <c r="EN7" s="865" t="n"/>
      <c r="EO7" s="865" t="n"/>
      <c r="EP7" s="865" t="n"/>
      <c r="EQ7" s="865" t="n"/>
      <c r="ER7" s="865" t="n"/>
      <c r="ES7" s="865" t="n"/>
      <c r="ET7" s="865" t="n"/>
      <c r="EU7" s="865" t="n"/>
      <c r="EV7" s="865" t="n"/>
      <c r="EW7" s="865" t="n"/>
      <c r="EX7" s="865" t="n"/>
      <c r="EY7" s="865" t="n"/>
      <c r="EZ7" s="865" t="n"/>
      <c r="FA7" s="865" t="n"/>
      <c r="FB7" s="865" t="n"/>
      <c r="FC7" s="865" t="n"/>
      <c r="FD7" s="865" t="n"/>
      <c r="FE7" s="865" t="n"/>
      <c r="FF7" s="865" t="n"/>
      <c r="FG7" s="865" t="n"/>
      <c r="FH7" s="865" t="n"/>
      <c r="FI7" s="865" t="n"/>
      <c r="FJ7" s="865" t="n"/>
      <c r="FK7" s="865" t="n"/>
      <c r="FL7" s="865" t="n"/>
      <c r="FM7" s="865" t="n"/>
      <c r="FN7" s="865" t="n"/>
      <c r="FO7" s="865" t="n"/>
      <c r="FP7" s="865" t="n"/>
      <c r="FQ7" s="865" t="n"/>
    </row>
    <row r="8" ht="51.75" customFormat="1" customHeight="1" s="59" thickTop="1">
      <c r="A8" s="560" t="inlineStr">
        <is>
          <t>CHECK</t>
        </is>
      </c>
      <c r="B8" s="524" t="inlineStr">
        <is>
          <t>SOURCE</t>
        </is>
      </c>
      <c r="C8" s="555" t="inlineStr">
        <is>
          <t>WI / NRI</t>
        </is>
      </c>
      <c r="D8" s="569" t="inlineStr">
        <is>
          <t>PARTY / SOURCE</t>
        </is>
      </c>
      <c r="E8" s="555" t="inlineStr">
        <is>
          <t>TOTAL</t>
        </is>
      </c>
      <c r="F8" s="515" t="inlineStr">
        <is>
          <t>STATUS / ACTION</t>
        </is>
      </c>
      <c r="G8" s="589" t="n"/>
      <c r="H8" s="598" t="n"/>
      <c r="I8" s="526" t="n"/>
      <c r="J8" s="628" t="n"/>
      <c r="K8" s="605" t="n"/>
      <c r="L8" s="606" t="n"/>
      <c r="M8" s="894" t="n"/>
      <c r="N8" s="869" t="n"/>
      <c r="O8" s="869" t="n"/>
      <c r="P8" s="869" t="n"/>
      <c r="Q8" s="869" t="n"/>
      <c r="R8" s="869" t="n"/>
      <c r="S8" s="869" t="n"/>
      <c r="T8" s="869" t="n"/>
      <c r="U8" s="869" t="n"/>
      <c r="V8" s="869" t="n"/>
      <c r="W8" s="869" t="n"/>
      <c r="X8" s="869" t="n"/>
      <c r="Y8" s="869" t="n"/>
      <c r="Z8" s="869" t="n"/>
      <c r="AA8" s="869" t="n"/>
      <c r="AB8" s="869" t="n"/>
      <c r="AC8" s="869" t="n"/>
      <c r="AD8" s="869" t="n"/>
      <c r="AE8" s="869" t="n"/>
      <c r="AF8" s="869" t="n"/>
      <c r="AG8" s="869" t="n"/>
      <c r="AH8" s="869" t="n"/>
      <c r="AI8" s="869" t="n"/>
      <c r="AJ8" s="869" t="n"/>
      <c r="AK8" s="869" t="n"/>
      <c r="AL8" s="869" t="n"/>
      <c r="AM8" s="869" t="n"/>
      <c r="AN8" s="869" t="n"/>
      <c r="AO8" s="869" t="n"/>
      <c r="AP8" s="869" t="n"/>
      <c r="AQ8" s="869" t="n"/>
      <c r="AR8" s="869" t="n"/>
      <c r="AS8" s="869" t="n"/>
      <c r="AT8" s="869" t="n"/>
      <c r="AU8" s="869" t="n"/>
      <c r="AV8" s="869" t="n"/>
      <c r="AW8" s="869" t="n"/>
      <c r="AX8" s="869" t="n"/>
      <c r="AY8" s="869" t="n"/>
      <c r="AZ8" s="869" t="n"/>
      <c r="BA8" s="869" t="n"/>
      <c r="BB8" s="869" t="n"/>
      <c r="BC8" s="869" t="n"/>
      <c r="BD8" s="869" t="n"/>
      <c r="BE8" s="869" t="n"/>
      <c r="BF8" s="869" t="n"/>
      <c r="BG8" s="869" t="n"/>
      <c r="BH8" s="869" t="n"/>
      <c r="BI8" s="869" t="n"/>
      <c r="BJ8" s="869" t="n"/>
      <c r="BK8" s="869" t="n"/>
      <c r="BL8" s="869" t="n"/>
      <c r="BM8" s="869" t="n"/>
      <c r="BN8" s="869" t="n"/>
      <c r="BO8" s="869" t="n"/>
      <c r="BP8" s="869" t="n"/>
      <c r="BQ8" s="869" t="n"/>
      <c r="BR8" s="869" t="n"/>
      <c r="BS8" s="869" t="n"/>
      <c r="BT8" s="869" t="n"/>
      <c r="BU8" s="869" t="n"/>
      <c r="BV8" s="869" t="n"/>
      <c r="BW8" s="869" t="n"/>
      <c r="BX8" s="869" t="n"/>
      <c r="BY8" s="869" t="n"/>
      <c r="BZ8" s="869" t="n"/>
      <c r="CA8" s="869" t="n"/>
      <c r="CB8" s="869" t="n"/>
      <c r="CC8" s="869" t="n"/>
      <c r="CD8" s="869" t="n"/>
      <c r="CE8" s="869" t="n"/>
      <c r="CF8" s="869" t="n"/>
      <c r="CG8" s="869" t="n"/>
      <c r="CH8" s="869" t="n"/>
      <c r="CI8" s="869" t="n"/>
      <c r="CJ8" s="869" t="n"/>
      <c r="CK8" s="869" t="n"/>
      <c r="CL8" s="869" t="n"/>
      <c r="CM8" s="869" t="n"/>
      <c r="CN8" s="869" t="n"/>
      <c r="CO8" s="869" t="n"/>
      <c r="CP8" s="869" t="n"/>
      <c r="CQ8" s="869" t="n"/>
      <c r="CR8" s="869" t="n"/>
      <c r="CS8" s="869" t="n"/>
      <c r="CT8" s="869" t="n"/>
      <c r="CU8" s="869" t="n"/>
      <c r="CV8" s="869" t="n"/>
      <c r="CW8" s="869" t="n"/>
      <c r="CX8" s="869" t="n"/>
      <c r="CY8" s="869" t="n"/>
      <c r="CZ8" s="869" t="n"/>
      <c r="DA8" s="869" t="n"/>
      <c r="DB8" s="869" t="n"/>
      <c r="DC8" s="869" t="n"/>
      <c r="DD8" s="869" t="n"/>
      <c r="DE8" s="869" t="n"/>
      <c r="DF8" s="869" t="n"/>
      <c r="DG8" s="869" t="n"/>
      <c r="DH8" s="869" t="n"/>
      <c r="DI8" s="869" t="n"/>
      <c r="DJ8" s="869" t="n"/>
      <c r="DK8" s="869" t="n"/>
      <c r="DL8" s="869" t="n"/>
      <c r="DM8" s="869" t="n"/>
      <c r="DN8" s="869" t="n"/>
      <c r="DO8" s="869" t="n"/>
      <c r="DP8" s="869" t="n"/>
      <c r="DQ8" s="869" t="n"/>
      <c r="DR8" s="869" t="n"/>
      <c r="DS8" s="869" t="n"/>
      <c r="DT8" s="869" t="n"/>
      <c r="DU8" s="869" t="n"/>
      <c r="DV8" s="869" t="n"/>
      <c r="DW8" s="869" t="n"/>
      <c r="DX8" s="869" t="n"/>
      <c r="DY8" s="869" t="n"/>
      <c r="DZ8" s="869" t="n"/>
      <c r="EA8" s="869" t="n"/>
      <c r="EB8" s="869" t="n"/>
      <c r="EC8" s="869" t="n"/>
      <c r="ED8" s="869" t="n"/>
      <c r="EE8" s="869" t="n"/>
      <c r="EF8" s="869" t="n"/>
      <c r="EG8" s="869" t="n"/>
      <c r="EH8" s="869" t="n"/>
      <c r="EI8" s="869" t="n"/>
      <c r="EJ8" s="869" t="n"/>
      <c r="EK8" s="869" t="n"/>
      <c r="EL8" s="869" t="n"/>
      <c r="EM8" s="869" t="n"/>
      <c r="EN8" s="869" t="n"/>
      <c r="EO8" s="869" t="n"/>
      <c r="EP8" s="869" t="n"/>
      <c r="EQ8" s="869" t="n"/>
      <c r="ER8" s="869" t="n"/>
      <c r="ES8" s="869" t="n"/>
      <c r="ET8" s="869" t="n"/>
      <c r="EU8" s="869" t="n"/>
      <c r="EV8" s="869" t="n"/>
      <c r="EW8" s="869" t="n"/>
      <c r="EX8" s="869" t="n"/>
      <c r="EY8" s="869" t="n"/>
      <c r="EZ8" s="869" t="n"/>
      <c r="FA8" s="869" t="n"/>
      <c r="FB8" s="869" t="n"/>
      <c r="FC8" s="869" t="n"/>
      <c r="FD8" s="869" t="n"/>
      <c r="FE8" s="869" t="n"/>
      <c r="FF8" s="869" t="n"/>
      <c r="FG8" s="869" t="n"/>
      <c r="FH8" s="869" t="n"/>
      <c r="FI8" s="869" t="n"/>
      <c r="FJ8" s="869" t="n"/>
      <c r="FK8" s="869" t="n"/>
      <c r="FL8" s="869" t="n"/>
      <c r="FM8" s="869" t="n"/>
      <c r="FN8" s="869" t="n"/>
      <c r="FO8" s="869" t="n"/>
      <c r="FP8" s="869" t="n"/>
      <c r="FQ8" s="869" t="n"/>
    </row>
    <row r="9" customFormat="1" s="872">
      <c r="A9" s="561" t="n"/>
      <c r="B9" s="527" t="n"/>
      <c r="C9" s="572" t="n"/>
      <c r="D9" s="573" t="n"/>
      <c r="E9" s="572" t="n"/>
      <c r="F9" s="533" t="n"/>
      <c r="G9" s="591" t="n"/>
      <c r="H9" s="533" t="n"/>
      <c r="I9" s="533" t="n"/>
      <c r="J9" s="533" t="n"/>
      <c r="K9" s="631" t="n"/>
      <c r="L9" s="607" t="n"/>
      <c r="M9" s="883" t="n"/>
      <c r="N9" s="883" t="n"/>
      <c r="O9" s="883" t="n"/>
      <c r="P9" s="883" t="n"/>
      <c r="Q9" s="883" t="n"/>
      <c r="R9" s="883" t="n"/>
      <c r="S9" s="883" t="n"/>
      <c r="T9" s="883" t="n"/>
      <c r="U9" s="883" t="n"/>
      <c r="V9" s="883" t="n"/>
      <c r="W9" s="883" t="n"/>
      <c r="X9" s="883" t="n"/>
      <c r="Y9" s="883" t="n"/>
      <c r="Z9" s="883" t="n"/>
      <c r="AA9" s="883" t="n"/>
      <c r="AB9" s="883" t="n"/>
      <c r="AC9" s="883" t="n"/>
      <c r="AD9" s="883" t="n"/>
      <c r="AE9" s="883" t="n"/>
      <c r="AF9" s="883" t="n"/>
      <c r="AG9" s="883" t="n"/>
      <c r="AH9" s="883" t="n"/>
      <c r="AI9" s="883" t="n"/>
      <c r="AJ9" s="883" t="n"/>
      <c r="AK9" s="883" t="n"/>
      <c r="AL9" s="883" t="n"/>
      <c r="AM9" s="883" t="n"/>
      <c r="AN9" s="883" t="n"/>
      <c r="AO9" s="883" t="n"/>
      <c r="AP9" s="883" t="n"/>
      <c r="AQ9" s="883" t="n"/>
      <c r="AR9" s="883" t="n"/>
      <c r="AS9" s="883" t="n"/>
      <c r="AT9" s="883" t="n"/>
      <c r="AU9" s="883" t="n"/>
      <c r="AV9" s="883" t="n"/>
      <c r="AW9" s="883" t="n"/>
      <c r="AX9" s="883" t="n"/>
      <c r="AY9" s="883" t="n"/>
      <c r="AZ9" s="883" t="n"/>
      <c r="BA9" s="883" t="n"/>
      <c r="BB9" s="883" t="n"/>
      <c r="BC9" s="883" t="n"/>
      <c r="BD9" s="883" t="n"/>
      <c r="BE9" s="883" t="n"/>
      <c r="BF9" s="883" t="n"/>
      <c r="BG9" s="883" t="n"/>
      <c r="BH9" s="883" t="n"/>
      <c r="BI9" s="883" t="n"/>
      <c r="BJ9" s="883" t="n"/>
      <c r="BK9" s="883" t="n"/>
      <c r="BL9" s="883" t="n"/>
      <c r="BM9" s="883" t="n"/>
      <c r="BN9" s="883" t="n"/>
      <c r="BO9" s="883" t="n"/>
      <c r="BP9" s="883" t="n"/>
      <c r="BQ9" s="883" t="n"/>
      <c r="BR9" s="883" t="n"/>
      <c r="BS9" s="883" t="n"/>
      <c r="BT9" s="883" t="n"/>
      <c r="BU9" s="883" t="n"/>
      <c r="BV9" s="883" t="n"/>
      <c r="BW9" s="883" t="n"/>
      <c r="BX9" s="883" t="n"/>
      <c r="BY9" s="883" t="n"/>
      <c r="BZ9" s="883" t="n"/>
      <c r="CA9" s="883" t="n"/>
      <c r="CB9" s="883" t="n"/>
      <c r="CC9" s="883" t="n"/>
      <c r="CD9" s="883" t="n"/>
      <c r="CE9" s="883" t="n"/>
      <c r="CF9" s="883" t="n"/>
      <c r="CG9" s="883" t="n"/>
      <c r="CH9" s="883" t="n"/>
      <c r="CI9" s="883" t="n"/>
      <c r="CJ9" s="883" t="n"/>
      <c r="CK9" s="883" t="n"/>
      <c r="CL9" s="883" t="n"/>
      <c r="CM9" s="883" t="n"/>
      <c r="CN9" s="883" t="n"/>
      <c r="CO9" s="883" t="n"/>
      <c r="CP9" s="883" t="n"/>
      <c r="CQ9" s="883" t="n"/>
      <c r="CR9" s="883" t="n"/>
      <c r="CS9" s="883" t="n"/>
      <c r="CT9" s="883" t="n"/>
      <c r="CU9" s="883" t="n"/>
      <c r="CV9" s="883" t="n"/>
      <c r="CW9" s="883" t="n"/>
      <c r="CX9" s="883" t="n"/>
      <c r="CY9" s="883" t="n"/>
      <c r="CZ9" s="883" t="n"/>
      <c r="DA9" s="883" t="n"/>
      <c r="DB9" s="883" t="n"/>
      <c r="DC9" s="883" t="n"/>
      <c r="DD9" s="883" t="n"/>
      <c r="DE9" s="883" t="n"/>
      <c r="DF9" s="883" t="n"/>
      <c r="DG9" s="883" t="n"/>
      <c r="DH9" s="883" t="n"/>
      <c r="DI9" s="883" t="n"/>
      <c r="DJ9" s="883" t="n"/>
      <c r="DK9" s="883" t="n"/>
      <c r="DL9" s="883" t="n"/>
      <c r="DM9" s="883" t="n"/>
      <c r="DN9" s="883" t="n"/>
      <c r="DO9" s="883" t="n"/>
      <c r="DP9" s="883" t="n"/>
      <c r="DQ9" s="883" t="n"/>
      <c r="DR9" s="883" t="n"/>
      <c r="DS9" s="883" t="n"/>
      <c r="DT9" s="883" t="n"/>
      <c r="DU9" s="883" t="n"/>
      <c r="DV9" s="883" t="n"/>
      <c r="DW9" s="883" t="n"/>
      <c r="DX9" s="883" t="n"/>
      <c r="DY9" s="883" t="n"/>
      <c r="DZ9" s="883" t="n"/>
      <c r="EA9" s="883" t="n"/>
      <c r="EB9" s="883" t="n"/>
      <c r="EC9" s="883" t="n"/>
      <c r="ED9" s="883" t="n"/>
      <c r="EE9" s="883" t="n"/>
      <c r="EF9" s="883" t="n"/>
      <c r="EG9" s="883" t="n"/>
      <c r="EH9" s="883" t="n"/>
      <c r="EI9" s="883" t="n"/>
      <c r="EJ9" s="883" t="n"/>
      <c r="EK9" s="883" t="n"/>
      <c r="EL9" s="883" t="n"/>
      <c r="EM9" s="883" t="n"/>
      <c r="EN9" s="883" t="n"/>
      <c r="EO9" s="883" t="n"/>
      <c r="EP9" s="883" t="n"/>
      <c r="EQ9" s="883" t="n"/>
      <c r="ER9" s="883" t="n"/>
      <c r="ES9" s="883" t="n"/>
      <c r="ET9" s="883" t="n"/>
      <c r="EU9" s="883" t="n"/>
      <c r="EV9" s="883" t="n"/>
      <c r="EW9" s="883" t="n"/>
      <c r="EX9" s="883" t="n"/>
      <c r="EY9" s="883" t="n"/>
      <c r="EZ9" s="883" t="n"/>
      <c r="FA9" s="883" t="n"/>
      <c r="FB9" s="883" t="n"/>
      <c r="FC9" s="883" t="n"/>
      <c r="FD9" s="883" t="n"/>
      <c r="FE9" s="883" t="n"/>
      <c r="FF9" s="883" t="n"/>
      <c r="FG9" s="883" t="n"/>
      <c r="FH9" s="883" t="n"/>
      <c r="FI9" s="883" t="n"/>
      <c r="FJ9" s="883" t="n"/>
      <c r="FK9" s="883" t="n"/>
      <c r="FL9" s="883" t="n"/>
      <c r="FM9" s="883" t="n"/>
      <c r="FN9" s="883" t="n"/>
      <c r="FO9" s="883" t="n"/>
      <c r="FP9" s="883" t="n"/>
      <c r="FQ9" s="883" t="n"/>
    </row>
    <row r="10" customFormat="1" s="872">
      <c r="A10" s="561" t="n"/>
      <c r="B10" s="527" t="n"/>
      <c r="C10" s="572" t="n"/>
      <c r="D10" s="535" t="n"/>
      <c r="E10" s="572" t="n"/>
      <c r="F10" s="533" t="n"/>
      <c r="G10" s="591" t="n"/>
      <c r="H10" s="534" t="n"/>
      <c r="I10" s="533" t="n"/>
      <c r="J10" s="533" t="n"/>
      <c r="K10" s="631" t="n"/>
      <c r="L10" s="607" t="n"/>
      <c r="M10" s="883" t="n"/>
      <c r="N10" s="883" t="n"/>
      <c r="O10" s="883" t="n"/>
      <c r="P10" s="883" t="n"/>
      <c r="Q10" s="883" t="n"/>
      <c r="R10" s="883" t="n"/>
      <c r="S10" s="883" t="n"/>
      <c r="T10" s="883" t="n"/>
      <c r="U10" s="883" t="n"/>
      <c r="V10" s="883" t="n"/>
      <c r="W10" s="883" t="n"/>
      <c r="X10" s="883" t="n"/>
      <c r="Y10" s="883" t="n"/>
      <c r="Z10" s="883" t="n"/>
      <c r="AA10" s="883" t="n"/>
      <c r="AB10" s="883" t="n"/>
      <c r="AC10" s="883" t="n"/>
      <c r="AD10" s="883" t="n"/>
      <c r="AE10" s="883" t="n"/>
      <c r="AF10" s="883" t="n"/>
      <c r="AG10" s="883" t="n"/>
      <c r="AH10" s="883" t="n"/>
      <c r="AI10" s="883" t="n"/>
      <c r="AJ10" s="883" t="n"/>
      <c r="AK10" s="883" t="n"/>
      <c r="AL10" s="883" t="n"/>
      <c r="AM10" s="883" t="n"/>
      <c r="AN10" s="883" t="n"/>
      <c r="AO10" s="883" t="n"/>
      <c r="AP10" s="883" t="n"/>
      <c r="AQ10" s="883" t="n"/>
      <c r="AR10" s="883" t="n"/>
      <c r="AS10" s="883" t="n"/>
      <c r="AT10" s="883" t="n"/>
      <c r="AU10" s="883" t="n"/>
      <c r="AV10" s="883" t="n"/>
      <c r="AW10" s="883" t="n"/>
      <c r="AX10" s="883" t="n"/>
      <c r="AY10" s="883" t="n"/>
      <c r="AZ10" s="883" t="n"/>
      <c r="BA10" s="883" t="n"/>
      <c r="BB10" s="883" t="n"/>
      <c r="BC10" s="883" t="n"/>
      <c r="BD10" s="883" t="n"/>
      <c r="BE10" s="883" t="n"/>
      <c r="BF10" s="883" t="n"/>
      <c r="BG10" s="883" t="n"/>
      <c r="BH10" s="883" t="n"/>
      <c r="BI10" s="883" t="n"/>
      <c r="BJ10" s="883" t="n"/>
      <c r="BK10" s="883" t="n"/>
      <c r="BL10" s="883" t="n"/>
      <c r="BM10" s="883" t="n"/>
      <c r="BN10" s="883" t="n"/>
      <c r="BO10" s="883" t="n"/>
      <c r="BP10" s="883" t="n"/>
      <c r="BQ10" s="883" t="n"/>
      <c r="BR10" s="883" t="n"/>
      <c r="BS10" s="883" t="n"/>
      <c r="BT10" s="883" t="n"/>
      <c r="BU10" s="883" t="n"/>
      <c r="BV10" s="883" t="n"/>
      <c r="BW10" s="883" t="n"/>
      <c r="BX10" s="883" t="n"/>
      <c r="BY10" s="883" t="n"/>
      <c r="BZ10" s="883" t="n"/>
      <c r="CA10" s="883" t="n"/>
      <c r="CB10" s="883" t="n"/>
      <c r="CC10" s="883" t="n"/>
      <c r="CD10" s="883" t="n"/>
      <c r="CE10" s="883" t="n"/>
      <c r="CF10" s="883" t="n"/>
      <c r="CG10" s="883" t="n"/>
      <c r="CH10" s="883" t="n"/>
      <c r="CI10" s="883" t="n"/>
      <c r="CJ10" s="883" t="n"/>
      <c r="CK10" s="883" t="n"/>
      <c r="CL10" s="883" t="n"/>
      <c r="CM10" s="883" t="n"/>
      <c r="CN10" s="883" t="n"/>
      <c r="CO10" s="883" t="n"/>
      <c r="CP10" s="883" t="n"/>
      <c r="CQ10" s="883" t="n"/>
      <c r="CR10" s="883" t="n"/>
      <c r="CS10" s="883" t="n"/>
      <c r="CT10" s="883" t="n"/>
      <c r="CU10" s="883" t="n"/>
      <c r="CV10" s="883" t="n"/>
      <c r="CW10" s="883" t="n"/>
      <c r="CX10" s="883" t="n"/>
      <c r="CY10" s="883" t="n"/>
      <c r="CZ10" s="883" t="n"/>
      <c r="DA10" s="883" t="n"/>
      <c r="DB10" s="883" t="n"/>
      <c r="DC10" s="883" t="n"/>
      <c r="DD10" s="883" t="n"/>
      <c r="DE10" s="883" t="n"/>
      <c r="DF10" s="883" t="n"/>
      <c r="DG10" s="883" t="n"/>
      <c r="DH10" s="883" t="n"/>
      <c r="DI10" s="883" t="n"/>
      <c r="DJ10" s="883" t="n"/>
      <c r="DK10" s="883" t="n"/>
      <c r="DL10" s="883" t="n"/>
      <c r="DM10" s="883" t="n"/>
      <c r="DN10" s="883" t="n"/>
      <c r="DO10" s="883" t="n"/>
      <c r="DP10" s="883" t="n"/>
      <c r="DQ10" s="883" t="n"/>
      <c r="DR10" s="883" t="n"/>
      <c r="DS10" s="883" t="n"/>
      <c r="DT10" s="883" t="n"/>
      <c r="DU10" s="883" t="n"/>
      <c r="DV10" s="883" t="n"/>
      <c r="DW10" s="883" t="n"/>
      <c r="DX10" s="883" t="n"/>
      <c r="DY10" s="883" t="n"/>
      <c r="DZ10" s="883" t="n"/>
      <c r="EA10" s="883" t="n"/>
      <c r="EB10" s="883" t="n"/>
      <c r="EC10" s="883" t="n"/>
      <c r="ED10" s="883" t="n"/>
      <c r="EE10" s="883" t="n"/>
      <c r="EF10" s="883" t="n"/>
      <c r="EG10" s="883" t="n"/>
      <c r="EH10" s="883" t="n"/>
      <c r="EI10" s="883" t="n"/>
      <c r="EJ10" s="883" t="n"/>
      <c r="EK10" s="883" t="n"/>
      <c r="EL10" s="883" t="n"/>
      <c r="EM10" s="883" t="n"/>
      <c r="EN10" s="883" t="n"/>
      <c r="EO10" s="883" t="n"/>
      <c r="EP10" s="883" t="n"/>
      <c r="EQ10" s="883" t="n"/>
      <c r="ER10" s="883" t="n"/>
      <c r="ES10" s="883" t="n"/>
      <c r="ET10" s="883" t="n"/>
      <c r="EU10" s="883" t="n"/>
      <c r="EV10" s="883" t="n"/>
      <c r="EW10" s="883" t="n"/>
      <c r="EX10" s="883" t="n"/>
      <c r="EY10" s="883" t="n"/>
      <c r="EZ10" s="883" t="n"/>
      <c r="FA10" s="883" t="n"/>
      <c r="FB10" s="883" t="n"/>
      <c r="FC10" s="883" t="n"/>
      <c r="FD10" s="883" t="n"/>
      <c r="FE10" s="883" t="n"/>
      <c r="FF10" s="883" t="n"/>
      <c r="FG10" s="883" t="n"/>
      <c r="FH10" s="883" t="n"/>
      <c r="FI10" s="883" t="n"/>
      <c r="FJ10" s="883" t="n"/>
      <c r="FK10" s="883" t="n"/>
      <c r="FL10" s="883" t="n"/>
      <c r="FM10" s="883" t="n"/>
      <c r="FN10" s="883" t="n"/>
      <c r="FO10" s="883" t="n"/>
      <c r="FP10" s="883" t="n"/>
      <c r="FQ10" s="883" t="n"/>
    </row>
    <row r="11" customFormat="1" s="872">
      <c r="A11" s="561" t="n"/>
      <c r="B11" s="527" t="n"/>
      <c r="C11" s="572" t="n"/>
      <c r="D11" s="535" t="n"/>
      <c r="E11" s="572" t="n"/>
      <c r="F11" s="533" t="n"/>
      <c r="G11" s="591" t="n"/>
      <c r="H11" s="534" t="n"/>
      <c r="I11" s="533" t="n"/>
      <c r="J11" s="533" t="n"/>
      <c r="K11" s="631" t="n"/>
      <c r="L11" s="608" t="n"/>
      <c r="M11" s="883" t="n"/>
      <c r="N11" s="883" t="n"/>
      <c r="O11" s="883" t="n"/>
      <c r="P11" s="883" t="n"/>
      <c r="Q11" s="883" t="n"/>
      <c r="R11" s="883" t="n"/>
      <c r="S11" s="883" t="n"/>
      <c r="T11" s="883" t="n"/>
      <c r="U11" s="883" t="n"/>
      <c r="V11" s="883" t="n"/>
      <c r="W11" s="883" t="n"/>
      <c r="X11" s="883" t="n"/>
      <c r="Y11" s="883" t="n"/>
      <c r="Z11" s="883" t="n"/>
      <c r="AA11" s="883" t="n"/>
      <c r="AB11" s="883" t="n"/>
      <c r="AC11" s="883" t="n"/>
      <c r="AD11" s="883" t="n"/>
      <c r="AE11" s="883" t="n"/>
      <c r="AF11" s="883" t="n"/>
      <c r="AG11" s="883" t="n"/>
      <c r="AH11" s="883" t="n"/>
      <c r="AI11" s="883" t="n"/>
      <c r="AJ11" s="883" t="n"/>
      <c r="AK11" s="883" t="n"/>
      <c r="AL11" s="883" t="n"/>
      <c r="AM11" s="883" t="n"/>
      <c r="AN11" s="883" t="n"/>
      <c r="AO11" s="883" t="n"/>
      <c r="AP11" s="883" t="n"/>
      <c r="AQ11" s="883" t="n"/>
      <c r="AR11" s="883" t="n"/>
      <c r="AS11" s="883" t="n"/>
      <c r="AT11" s="883" t="n"/>
      <c r="AU11" s="883" t="n"/>
      <c r="AV11" s="883" t="n"/>
      <c r="AW11" s="883" t="n"/>
      <c r="AX11" s="883" t="n"/>
      <c r="AY11" s="883" t="n"/>
      <c r="AZ11" s="883" t="n"/>
      <c r="BA11" s="883" t="n"/>
      <c r="BB11" s="883" t="n"/>
      <c r="BC11" s="883" t="n"/>
      <c r="BD11" s="883" t="n"/>
      <c r="BE11" s="883" t="n"/>
      <c r="BF11" s="883" t="n"/>
      <c r="BG11" s="883" t="n"/>
      <c r="BH11" s="883" t="n"/>
      <c r="BI11" s="883" t="n"/>
      <c r="BJ11" s="883" t="n"/>
      <c r="BK11" s="883" t="n"/>
      <c r="BL11" s="883" t="n"/>
      <c r="BM11" s="883" t="n"/>
      <c r="BN11" s="883" t="n"/>
      <c r="BO11" s="883" t="n"/>
      <c r="BP11" s="883" t="n"/>
      <c r="BQ11" s="883" t="n"/>
      <c r="BR11" s="883" t="n"/>
      <c r="BS11" s="883" t="n"/>
      <c r="BT11" s="883" t="n"/>
      <c r="BU11" s="883" t="n"/>
      <c r="BV11" s="883" t="n"/>
      <c r="BW11" s="883" t="n"/>
      <c r="BX11" s="883" t="n"/>
      <c r="BY11" s="883" t="n"/>
      <c r="BZ11" s="883" t="n"/>
      <c r="CA11" s="883" t="n"/>
      <c r="CB11" s="883" t="n"/>
      <c r="CC11" s="883" t="n"/>
      <c r="CD11" s="883" t="n"/>
      <c r="CE11" s="883" t="n"/>
      <c r="CF11" s="883" t="n"/>
      <c r="CG11" s="883" t="n"/>
      <c r="CH11" s="883" t="n"/>
      <c r="CI11" s="883" t="n"/>
      <c r="CJ11" s="883" t="n"/>
      <c r="CK11" s="883" t="n"/>
      <c r="CL11" s="883" t="n"/>
      <c r="CM11" s="883" t="n"/>
      <c r="CN11" s="883" t="n"/>
      <c r="CO11" s="883" t="n"/>
      <c r="CP11" s="883" t="n"/>
      <c r="CQ11" s="883" t="n"/>
      <c r="CR11" s="883" t="n"/>
      <c r="CS11" s="883" t="n"/>
      <c r="CT11" s="883" t="n"/>
      <c r="CU11" s="883" t="n"/>
      <c r="CV11" s="883" t="n"/>
      <c r="CW11" s="883" t="n"/>
      <c r="CX11" s="883" t="n"/>
      <c r="CY11" s="883" t="n"/>
      <c r="CZ11" s="883" t="n"/>
      <c r="DA11" s="883" t="n"/>
      <c r="DB11" s="883" t="n"/>
      <c r="DC11" s="883" t="n"/>
      <c r="DD11" s="883" t="n"/>
      <c r="DE11" s="883" t="n"/>
      <c r="DF11" s="883" t="n"/>
      <c r="DG11" s="883" t="n"/>
      <c r="DH11" s="883" t="n"/>
      <c r="DI11" s="883" t="n"/>
      <c r="DJ11" s="883" t="n"/>
      <c r="DK11" s="883" t="n"/>
      <c r="DL11" s="883" t="n"/>
      <c r="DM11" s="883" t="n"/>
      <c r="DN11" s="883" t="n"/>
      <c r="DO11" s="883" t="n"/>
      <c r="DP11" s="883" t="n"/>
      <c r="DQ11" s="883" t="n"/>
      <c r="DR11" s="883" t="n"/>
      <c r="DS11" s="883" t="n"/>
      <c r="DT11" s="883" t="n"/>
      <c r="DU11" s="883" t="n"/>
      <c r="DV11" s="883" t="n"/>
      <c r="DW11" s="883" t="n"/>
      <c r="DX11" s="883" t="n"/>
      <c r="DY11" s="883" t="n"/>
      <c r="DZ11" s="883" t="n"/>
      <c r="EA11" s="883" t="n"/>
      <c r="EB11" s="883" t="n"/>
      <c r="EC11" s="883" t="n"/>
      <c r="ED11" s="883" t="n"/>
      <c r="EE11" s="883" t="n"/>
      <c r="EF11" s="883" t="n"/>
      <c r="EG11" s="883" t="n"/>
      <c r="EH11" s="883" t="n"/>
      <c r="EI11" s="883" t="n"/>
      <c r="EJ11" s="883" t="n"/>
      <c r="EK11" s="883" t="n"/>
      <c r="EL11" s="883" t="n"/>
      <c r="EM11" s="883" t="n"/>
      <c r="EN11" s="883" t="n"/>
      <c r="EO11" s="883" t="n"/>
      <c r="EP11" s="883" t="n"/>
      <c r="EQ11" s="883" t="n"/>
      <c r="ER11" s="883" t="n"/>
      <c r="ES11" s="883" t="n"/>
      <c r="ET11" s="883" t="n"/>
      <c r="EU11" s="883" t="n"/>
      <c r="EV11" s="883" t="n"/>
      <c r="EW11" s="883" t="n"/>
      <c r="EX11" s="883" t="n"/>
      <c r="EY11" s="883" t="n"/>
      <c r="EZ11" s="883" t="n"/>
      <c r="FA11" s="883" t="n"/>
      <c r="FB11" s="883" t="n"/>
      <c r="FC11" s="883" t="n"/>
      <c r="FD11" s="883" t="n"/>
      <c r="FE11" s="883" t="n"/>
      <c r="FF11" s="883" t="n"/>
      <c r="FG11" s="883" t="n"/>
      <c r="FH11" s="883" t="n"/>
      <c r="FI11" s="883" t="n"/>
      <c r="FJ11" s="883" t="n"/>
      <c r="FK11" s="883" t="n"/>
      <c r="FL11" s="883" t="n"/>
      <c r="FM11" s="883" t="n"/>
      <c r="FN11" s="883" t="n"/>
      <c r="FO11" s="883" t="n"/>
      <c r="FP11" s="883" t="n"/>
      <c r="FQ11" s="883" t="n"/>
    </row>
    <row r="12" customFormat="1" s="872">
      <c r="A12" s="561" t="n"/>
      <c r="B12" s="527" t="n"/>
      <c r="C12" s="572" t="n"/>
      <c r="D12" s="534" t="n"/>
      <c r="E12" s="572" t="n"/>
      <c r="F12" s="533" t="n"/>
      <c r="G12" s="591" t="n"/>
      <c r="H12" s="533" t="n"/>
      <c r="I12" s="533" t="n"/>
      <c r="J12" s="533" t="n"/>
      <c r="K12" s="631" t="n"/>
      <c r="L12" s="607" t="n"/>
      <c r="M12" s="883" t="n"/>
      <c r="P12" s="883" t="n"/>
      <c r="Q12" s="883" t="n"/>
      <c r="R12" s="883" t="n"/>
      <c r="S12" s="883" t="n"/>
      <c r="T12" s="883" t="n"/>
      <c r="U12" s="883" t="n"/>
      <c r="V12" s="883" t="n"/>
      <c r="W12" s="883" t="n"/>
      <c r="X12" s="883" t="n"/>
      <c r="Y12" s="883" t="n"/>
      <c r="Z12" s="883" t="n"/>
      <c r="AA12" s="883" t="n"/>
      <c r="AB12" s="883" t="n"/>
      <c r="AC12" s="883" t="n"/>
      <c r="AD12" s="883" t="n"/>
      <c r="AE12" s="883" t="n"/>
      <c r="AF12" s="883" t="n"/>
      <c r="AG12" s="883" t="n"/>
      <c r="AH12" s="883" t="n"/>
      <c r="AI12" s="883" t="n"/>
      <c r="AJ12" s="883" t="n"/>
      <c r="AK12" s="883" t="n"/>
      <c r="AL12" s="883" t="n"/>
      <c r="AM12" s="883" t="n"/>
      <c r="AN12" s="883" t="n"/>
      <c r="AO12" s="883" t="n"/>
      <c r="AP12" s="883" t="n"/>
      <c r="AQ12" s="883" t="n"/>
      <c r="AR12" s="883" t="n"/>
      <c r="AS12" s="883" t="n"/>
      <c r="AT12" s="883" t="n"/>
      <c r="AU12" s="883" t="n"/>
      <c r="AV12" s="883" t="n"/>
      <c r="AW12" s="883" t="n"/>
      <c r="AX12" s="883" t="n"/>
      <c r="AY12" s="883" t="n"/>
      <c r="AZ12" s="883" t="n"/>
      <c r="BA12" s="883" t="n"/>
      <c r="BB12" s="883" t="n"/>
      <c r="BC12" s="883" t="n"/>
      <c r="BD12" s="883" t="n"/>
      <c r="BE12" s="883" t="n"/>
      <c r="BF12" s="883" t="n"/>
      <c r="BG12" s="883" t="n"/>
      <c r="BH12" s="883" t="n"/>
      <c r="BI12" s="883" t="n"/>
      <c r="BJ12" s="883" t="n"/>
      <c r="BK12" s="883" t="n"/>
      <c r="BL12" s="883" t="n"/>
      <c r="BM12" s="883" t="n"/>
      <c r="BN12" s="883" t="n"/>
      <c r="BO12" s="883" t="n"/>
      <c r="BP12" s="883" t="n"/>
      <c r="BQ12" s="883" t="n"/>
      <c r="BR12" s="883" t="n"/>
      <c r="BS12" s="883" t="n"/>
      <c r="BT12" s="883" t="n"/>
      <c r="BU12" s="883" t="n"/>
      <c r="BV12" s="883" t="n"/>
      <c r="BW12" s="883" t="n"/>
      <c r="BX12" s="883" t="n"/>
      <c r="BY12" s="883" t="n"/>
      <c r="BZ12" s="883" t="n"/>
      <c r="CA12" s="883" t="n"/>
      <c r="CB12" s="883" t="n"/>
      <c r="CC12" s="883" t="n"/>
      <c r="CD12" s="883" t="n"/>
      <c r="CE12" s="883" t="n"/>
      <c r="CF12" s="883" t="n"/>
      <c r="CG12" s="883" t="n"/>
      <c r="CH12" s="883" t="n"/>
      <c r="CI12" s="883" t="n"/>
      <c r="CJ12" s="883" t="n"/>
      <c r="CK12" s="883" t="n"/>
      <c r="CL12" s="883" t="n"/>
      <c r="CM12" s="883" t="n"/>
      <c r="CN12" s="883" t="n"/>
      <c r="CO12" s="883" t="n"/>
      <c r="CP12" s="883" t="n"/>
      <c r="CQ12" s="883" t="n"/>
      <c r="CR12" s="883" t="n"/>
      <c r="CS12" s="883" t="n"/>
      <c r="CT12" s="883" t="n"/>
      <c r="CU12" s="883" t="n"/>
      <c r="CV12" s="883" t="n"/>
      <c r="CW12" s="883" t="n"/>
      <c r="CX12" s="883" t="n"/>
      <c r="CY12" s="883" t="n"/>
      <c r="CZ12" s="883" t="n"/>
      <c r="DA12" s="883" t="n"/>
      <c r="DB12" s="883" t="n"/>
      <c r="DC12" s="883" t="n"/>
      <c r="DD12" s="883" t="n"/>
      <c r="DE12" s="883" t="n"/>
      <c r="DF12" s="883" t="n"/>
      <c r="DG12" s="883" t="n"/>
      <c r="DH12" s="883" t="n"/>
      <c r="DI12" s="883" t="n"/>
      <c r="DJ12" s="883" t="n"/>
      <c r="DK12" s="883" t="n"/>
      <c r="DL12" s="883" t="n"/>
      <c r="DM12" s="883" t="n"/>
      <c r="DN12" s="883" t="n"/>
      <c r="DO12" s="883" t="n"/>
      <c r="DP12" s="883" t="n"/>
      <c r="DQ12" s="883" t="n"/>
      <c r="DR12" s="883" t="n"/>
      <c r="DS12" s="883" t="n"/>
      <c r="DT12" s="883" t="n"/>
      <c r="DU12" s="883" t="n"/>
      <c r="DV12" s="883" t="n"/>
      <c r="DW12" s="883" t="n"/>
      <c r="DX12" s="883" t="n"/>
      <c r="DY12" s="883" t="n"/>
      <c r="DZ12" s="883" t="n"/>
      <c r="EA12" s="883" t="n"/>
      <c r="EB12" s="883" t="n"/>
      <c r="EC12" s="883" t="n"/>
      <c r="ED12" s="883" t="n"/>
      <c r="EE12" s="883" t="n"/>
      <c r="EF12" s="883" t="n"/>
      <c r="EG12" s="883" t="n"/>
      <c r="EH12" s="883" t="n"/>
      <c r="EI12" s="883" t="n"/>
      <c r="EJ12" s="883" t="n"/>
      <c r="EK12" s="883" t="n"/>
      <c r="EL12" s="883" t="n"/>
      <c r="EM12" s="883" t="n"/>
      <c r="EN12" s="883" t="n"/>
      <c r="EO12" s="883" t="n"/>
      <c r="EP12" s="883" t="n"/>
      <c r="EQ12" s="883" t="n"/>
      <c r="ER12" s="883" t="n"/>
      <c r="ES12" s="883" t="n"/>
      <c r="ET12" s="883" t="n"/>
      <c r="EU12" s="883" t="n"/>
      <c r="EV12" s="883" t="n"/>
      <c r="EW12" s="883" t="n"/>
      <c r="EX12" s="883" t="n"/>
      <c r="EY12" s="883" t="n"/>
      <c r="EZ12" s="883" t="n"/>
      <c r="FA12" s="883" t="n"/>
      <c r="FB12" s="883" t="n"/>
      <c r="FC12" s="883" t="n"/>
      <c r="FD12" s="883" t="n"/>
      <c r="FE12" s="883" t="n"/>
      <c r="FF12" s="883" t="n"/>
      <c r="FG12" s="883" t="n"/>
      <c r="FH12" s="883" t="n"/>
      <c r="FI12" s="883" t="n"/>
      <c r="FJ12" s="883" t="n"/>
      <c r="FK12" s="883" t="n"/>
      <c r="FL12" s="883" t="n"/>
      <c r="FM12" s="883" t="n"/>
      <c r="FN12" s="883" t="n"/>
      <c r="FO12" s="883" t="n"/>
      <c r="FP12" s="883" t="n"/>
      <c r="FQ12" s="883" t="n"/>
    </row>
    <row r="13" customFormat="1" s="872">
      <c r="A13" s="561" t="n"/>
      <c r="B13" s="527" t="n"/>
      <c r="C13" s="572" t="n"/>
      <c r="D13" s="574" t="n"/>
      <c r="E13" s="572" t="n"/>
      <c r="F13" s="533" t="n"/>
      <c r="G13" s="591" t="n"/>
      <c r="H13" s="533" t="n"/>
      <c r="I13" s="533" t="n"/>
      <c r="J13" s="533" t="n"/>
      <c r="K13" s="631" t="n"/>
      <c r="L13" s="607" t="n"/>
      <c r="M13" s="883" t="n"/>
      <c r="N13" s="883" t="n"/>
      <c r="O13" s="883" t="n"/>
      <c r="P13" s="883" t="n"/>
      <c r="Q13" s="883" t="n"/>
      <c r="R13" s="883" t="n"/>
      <c r="S13" s="883" t="n"/>
      <c r="T13" s="883" t="n"/>
      <c r="U13" s="883" t="n"/>
      <c r="V13" s="883" t="n"/>
      <c r="W13" s="883" t="n"/>
      <c r="X13" s="883" t="n"/>
      <c r="Y13" s="883" t="n"/>
      <c r="Z13" s="883" t="n"/>
      <c r="AA13" s="883" t="n"/>
      <c r="AB13" s="883" t="n"/>
      <c r="AC13" s="883" t="n"/>
      <c r="AD13" s="883" t="n"/>
      <c r="AE13" s="883" t="n"/>
      <c r="AF13" s="883" t="n"/>
      <c r="AG13" s="883" t="n"/>
      <c r="AH13" s="883" t="n"/>
      <c r="AI13" s="883" t="n"/>
      <c r="AJ13" s="883" t="n"/>
      <c r="AK13" s="883" t="n"/>
      <c r="AL13" s="883" t="n"/>
      <c r="AM13" s="883" t="n"/>
      <c r="AN13" s="883" t="n"/>
      <c r="AO13" s="883" t="n"/>
      <c r="AP13" s="883" t="n"/>
      <c r="AQ13" s="883" t="n"/>
      <c r="AR13" s="883" t="n"/>
      <c r="AS13" s="883" t="n"/>
      <c r="AT13" s="883" t="n"/>
      <c r="AU13" s="883" t="n"/>
      <c r="AV13" s="883" t="n"/>
      <c r="AW13" s="883" t="n"/>
      <c r="AX13" s="883" t="n"/>
      <c r="AY13" s="883" t="n"/>
      <c r="AZ13" s="883" t="n"/>
      <c r="BA13" s="883" t="n"/>
      <c r="BB13" s="883" t="n"/>
      <c r="BC13" s="883" t="n"/>
      <c r="BD13" s="883" t="n"/>
      <c r="BE13" s="883" t="n"/>
      <c r="BF13" s="883" t="n"/>
      <c r="BG13" s="883" t="n"/>
      <c r="BH13" s="883" t="n"/>
      <c r="BI13" s="883" t="n"/>
      <c r="BJ13" s="883" t="n"/>
      <c r="BK13" s="883" t="n"/>
      <c r="BL13" s="883" t="n"/>
      <c r="BM13" s="883" t="n"/>
      <c r="BN13" s="883" t="n"/>
      <c r="BO13" s="883" t="n"/>
      <c r="BP13" s="883" t="n"/>
      <c r="BQ13" s="883" t="n"/>
      <c r="BR13" s="883" t="n"/>
      <c r="BS13" s="883" t="n"/>
      <c r="BT13" s="883" t="n"/>
      <c r="BU13" s="883" t="n"/>
      <c r="BV13" s="883" t="n"/>
      <c r="BW13" s="883" t="n"/>
      <c r="BX13" s="883" t="n"/>
      <c r="BY13" s="883" t="n"/>
      <c r="BZ13" s="883" t="n"/>
      <c r="CA13" s="883" t="n"/>
      <c r="CB13" s="883" t="n"/>
      <c r="CC13" s="883" t="n"/>
      <c r="CD13" s="883" t="n"/>
      <c r="CE13" s="883" t="n"/>
      <c r="CF13" s="883" t="n"/>
      <c r="CG13" s="883" t="n"/>
      <c r="CH13" s="883" t="n"/>
      <c r="CI13" s="883" t="n"/>
      <c r="CJ13" s="883" t="n"/>
      <c r="CK13" s="883" t="n"/>
      <c r="CL13" s="883" t="n"/>
      <c r="CM13" s="883" t="n"/>
      <c r="CN13" s="883" t="n"/>
      <c r="CO13" s="883" t="n"/>
      <c r="CP13" s="883" t="n"/>
      <c r="CQ13" s="883" t="n"/>
      <c r="CR13" s="883" t="n"/>
      <c r="CS13" s="883" t="n"/>
      <c r="CT13" s="883" t="n"/>
      <c r="CU13" s="883" t="n"/>
      <c r="CV13" s="883" t="n"/>
      <c r="CW13" s="883" t="n"/>
      <c r="CX13" s="883" t="n"/>
      <c r="CY13" s="883" t="n"/>
      <c r="CZ13" s="883" t="n"/>
      <c r="DA13" s="883" t="n"/>
      <c r="DB13" s="883" t="n"/>
      <c r="DC13" s="883" t="n"/>
      <c r="DD13" s="883" t="n"/>
      <c r="DE13" s="883" t="n"/>
      <c r="DF13" s="883" t="n"/>
      <c r="DG13" s="883" t="n"/>
      <c r="DH13" s="883" t="n"/>
      <c r="DI13" s="883" t="n"/>
      <c r="DJ13" s="883" t="n"/>
      <c r="DK13" s="883" t="n"/>
      <c r="DL13" s="883" t="n"/>
      <c r="DM13" s="883" t="n"/>
      <c r="DN13" s="883" t="n"/>
      <c r="DO13" s="883" t="n"/>
      <c r="DP13" s="883" t="n"/>
      <c r="DQ13" s="883" t="n"/>
      <c r="DR13" s="883" t="n"/>
      <c r="DS13" s="883" t="n"/>
      <c r="DT13" s="883" t="n"/>
      <c r="DU13" s="883" t="n"/>
      <c r="DV13" s="883" t="n"/>
      <c r="DW13" s="883" t="n"/>
      <c r="DX13" s="883" t="n"/>
      <c r="DY13" s="883" t="n"/>
      <c r="DZ13" s="883" t="n"/>
      <c r="EA13" s="883" t="n"/>
      <c r="EB13" s="883" t="n"/>
      <c r="EC13" s="883" t="n"/>
      <c r="ED13" s="883" t="n"/>
      <c r="EE13" s="883" t="n"/>
      <c r="EF13" s="883" t="n"/>
      <c r="EG13" s="883" t="n"/>
      <c r="EH13" s="883" t="n"/>
      <c r="EI13" s="883" t="n"/>
      <c r="EJ13" s="883" t="n"/>
      <c r="EK13" s="883" t="n"/>
      <c r="EL13" s="883" t="n"/>
      <c r="EM13" s="883" t="n"/>
      <c r="EN13" s="883" t="n"/>
      <c r="EO13" s="883" t="n"/>
      <c r="EP13" s="883" t="n"/>
      <c r="EQ13" s="883" t="n"/>
      <c r="ER13" s="883" t="n"/>
      <c r="ES13" s="883" t="n"/>
      <c r="ET13" s="883" t="n"/>
      <c r="EU13" s="883" t="n"/>
      <c r="EV13" s="883" t="n"/>
      <c r="EW13" s="883" t="n"/>
      <c r="EX13" s="883" t="n"/>
      <c r="EY13" s="883" t="n"/>
      <c r="EZ13" s="883" t="n"/>
      <c r="FA13" s="883" t="n"/>
      <c r="FB13" s="883" t="n"/>
      <c r="FC13" s="883" t="n"/>
      <c r="FD13" s="883" t="n"/>
      <c r="FE13" s="883" t="n"/>
      <c r="FF13" s="883" t="n"/>
      <c r="FG13" s="883" t="n"/>
      <c r="FH13" s="883" t="n"/>
      <c r="FI13" s="883" t="n"/>
      <c r="FJ13" s="883" t="n"/>
      <c r="FK13" s="883" t="n"/>
      <c r="FL13" s="883" t="n"/>
      <c r="FM13" s="883" t="n"/>
      <c r="FN13" s="883" t="n"/>
      <c r="FO13" s="883" t="n"/>
      <c r="FP13" s="883" t="n"/>
      <c r="FQ13" s="883" t="n"/>
    </row>
    <row r="14" customFormat="1" s="872">
      <c r="A14" s="561" t="n"/>
      <c r="B14" s="527" t="n"/>
      <c r="C14" s="572" t="n"/>
      <c r="D14" s="574" t="n"/>
      <c r="E14" s="572" t="n"/>
      <c r="F14" s="533" t="n"/>
      <c r="G14" s="591" t="n"/>
      <c r="H14" s="533" t="n"/>
      <c r="I14" s="533" t="n"/>
      <c r="J14" s="533" t="n"/>
      <c r="K14" s="631" t="n"/>
      <c r="L14" s="607" t="n"/>
      <c r="M14" s="883" t="n"/>
      <c r="N14" s="883" t="n"/>
      <c r="O14" s="883" t="n"/>
      <c r="P14" s="883" t="n"/>
      <c r="Q14" s="883" t="n"/>
      <c r="R14" s="883" t="n"/>
      <c r="S14" s="883" t="n"/>
      <c r="T14" s="883" t="n"/>
      <c r="U14" s="883" t="n"/>
      <c r="V14" s="883" t="n"/>
      <c r="W14" s="883" t="n"/>
      <c r="X14" s="883" t="n"/>
      <c r="Y14" s="883" t="n"/>
      <c r="Z14" s="883" t="n"/>
      <c r="AA14" s="883" t="n"/>
      <c r="AB14" s="883" t="n"/>
      <c r="AC14" s="883" t="n"/>
      <c r="AD14" s="883" t="n"/>
      <c r="AE14" s="883" t="n"/>
      <c r="AF14" s="883" t="n"/>
      <c r="AG14" s="883" t="n"/>
      <c r="AH14" s="883" t="n"/>
      <c r="AI14" s="883" t="n"/>
      <c r="AJ14" s="883" t="n"/>
      <c r="AK14" s="883" t="n"/>
      <c r="AL14" s="883" t="n"/>
      <c r="AM14" s="883" t="n"/>
      <c r="AN14" s="883" t="n"/>
      <c r="AO14" s="883" t="n"/>
      <c r="AP14" s="883" t="n"/>
      <c r="AQ14" s="883" t="n"/>
      <c r="AR14" s="883" t="n"/>
      <c r="AS14" s="883" t="n"/>
      <c r="AT14" s="883" t="n"/>
      <c r="AU14" s="883" t="n"/>
      <c r="AV14" s="883" t="n"/>
      <c r="AW14" s="883" t="n"/>
      <c r="AX14" s="883" t="n"/>
      <c r="AY14" s="883" t="n"/>
      <c r="AZ14" s="883" t="n"/>
      <c r="BA14" s="883" t="n"/>
      <c r="BB14" s="883" t="n"/>
      <c r="BC14" s="883" t="n"/>
      <c r="BD14" s="883" t="n"/>
      <c r="BE14" s="883" t="n"/>
      <c r="BF14" s="883" t="n"/>
      <c r="BG14" s="883" t="n"/>
      <c r="BH14" s="883" t="n"/>
      <c r="BI14" s="883" t="n"/>
      <c r="BJ14" s="883" t="n"/>
      <c r="BK14" s="883" t="n"/>
      <c r="BL14" s="883" t="n"/>
      <c r="BM14" s="883" t="n"/>
      <c r="BN14" s="883" t="n"/>
      <c r="BO14" s="883" t="n"/>
      <c r="BP14" s="883" t="n"/>
      <c r="BQ14" s="883" t="n"/>
      <c r="BR14" s="883" t="n"/>
      <c r="BS14" s="883" t="n"/>
      <c r="BT14" s="883" t="n"/>
      <c r="BU14" s="883" t="n"/>
      <c r="BV14" s="883" t="n"/>
      <c r="BW14" s="883" t="n"/>
      <c r="BX14" s="883" t="n"/>
      <c r="BY14" s="883" t="n"/>
      <c r="BZ14" s="883" t="n"/>
      <c r="CA14" s="883" t="n"/>
      <c r="CB14" s="883" t="n"/>
      <c r="CC14" s="883" t="n"/>
      <c r="CD14" s="883" t="n"/>
      <c r="CE14" s="883" t="n"/>
      <c r="CF14" s="883" t="n"/>
      <c r="CG14" s="883" t="n"/>
      <c r="CH14" s="883" t="n"/>
      <c r="CI14" s="883" t="n"/>
      <c r="CJ14" s="883" t="n"/>
      <c r="CK14" s="883" t="n"/>
      <c r="CL14" s="883" t="n"/>
      <c r="CM14" s="883" t="n"/>
      <c r="CN14" s="883" t="n"/>
      <c r="CO14" s="883" t="n"/>
      <c r="CP14" s="883" t="n"/>
      <c r="CQ14" s="883" t="n"/>
      <c r="CR14" s="883" t="n"/>
      <c r="CS14" s="883" t="n"/>
      <c r="CT14" s="883" t="n"/>
      <c r="CU14" s="883" t="n"/>
      <c r="CV14" s="883" t="n"/>
      <c r="CW14" s="883" t="n"/>
      <c r="CX14" s="883" t="n"/>
      <c r="CY14" s="883" t="n"/>
      <c r="CZ14" s="883" t="n"/>
      <c r="DA14" s="883" t="n"/>
      <c r="DB14" s="883" t="n"/>
      <c r="DC14" s="883" t="n"/>
      <c r="DD14" s="883" t="n"/>
      <c r="DE14" s="883" t="n"/>
      <c r="DF14" s="883" t="n"/>
      <c r="DG14" s="883" t="n"/>
      <c r="DH14" s="883" t="n"/>
      <c r="DI14" s="883" t="n"/>
      <c r="DJ14" s="883" t="n"/>
      <c r="DK14" s="883" t="n"/>
      <c r="DL14" s="883" t="n"/>
      <c r="DM14" s="883" t="n"/>
      <c r="DN14" s="883" t="n"/>
      <c r="DO14" s="883" t="n"/>
      <c r="DP14" s="883" t="n"/>
      <c r="DQ14" s="883" t="n"/>
      <c r="DR14" s="883" t="n"/>
      <c r="DS14" s="883" t="n"/>
      <c r="DT14" s="883" t="n"/>
      <c r="DU14" s="883" t="n"/>
      <c r="DV14" s="883" t="n"/>
      <c r="DW14" s="883" t="n"/>
      <c r="DX14" s="883" t="n"/>
      <c r="DY14" s="883" t="n"/>
      <c r="DZ14" s="883" t="n"/>
      <c r="EA14" s="883" t="n"/>
      <c r="EB14" s="883" t="n"/>
      <c r="EC14" s="883" t="n"/>
      <c r="ED14" s="883" t="n"/>
      <c r="EE14" s="883" t="n"/>
      <c r="EF14" s="883" t="n"/>
      <c r="EG14" s="883" t="n"/>
      <c r="EH14" s="883" t="n"/>
      <c r="EI14" s="883" t="n"/>
      <c r="EJ14" s="883" t="n"/>
      <c r="EK14" s="883" t="n"/>
      <c r="EL14" s="883" t="n"/>
      <c r="EM14" s="883" t="n"/>
      <c r="EN14" s="883" t="n"/>
      <c r="EO14" s="883" t="n"/>
      <c r="EP14" s="883" t="n"/>
      <c r="EQ14" s="883" t="n"/>
      <c r="ER14" s="883" t="n"/>
      <c r="ES14" s="883" t="n"/>
      <c r="ET14" s="883" t="n"/>
      <c r="EU14" s="883" t="n"/>
      <c r="EV14" s="883" t="n"/>
      <c r="EW14" s="883" t="n"/>
      <c r="EX14" s="883" t="n"/>
      <c r="EY14" s="883" t="n"/>
      <c r="EZ14" s="883" t="n"/>
      <c r="FA14" s="883" t="n"/>
      <c r="FB14" s="883" t="n"/>
      <c r="FC14" s="883" t="n"/>
      <c r="FD14" s="883" t="n"/>
      <c r="FE14" s="883" t="n"/>
      <c r="FF14" s="883" t="n"/>
      <c r="FG14" s="883" t="n"/>
      <c r="FH14" s="883" t="n"/>
      <c r="FI14" s="883" t="n"/>
      <c r="FJ14" s="883" t="n"/>
      <c r="FK14" s="883" t="n"/>
      <c r="FL14" s="883" t="n"/>
      <c r="FM14" s="883" t="n"/>
      <c r="FN14" s="883" t="n"/>
      <c r="FO14" s="883" t="n"/>
      <c r="FP14" s="883" t="n"/>
      <c r="FQ14" s="883" t="n"/>
    </row>
    <row r="15" customFormat="1" s="872">
      <c r="A15" s="561" t="n"/>
      <c r="B15" s="527" t="n"/>
      <c r="C15" s="572" t="n"/>
      <c r="D15" s="574" t="n"/>
      <c r="E15" s="572" t="n"/>
      <c r="F15" s="533" t="n"/>
      <c r="G15" s="591" t="n"/>
      <c r="H15" s="533" t="n"/>
      <c r="I15" s="533" t="n"/>
      <c r="J15" s="533" t="n"/>
      <c r="K15" s="631" t="n"/>
      <c r="L15" s="607" t="n"/>
      <c r="M15" s="883" t="n"/>
      <c r="N15" s="883" t="n"/>
      <c r="O15" s="883" t="n"/>
      <c r="P15" s="883" t="n"/>
      <c r="Q15" s="883" t="n"/>
      <c r="R15" s="883" t="n"/>
      <c r="S15" s="883" t="n"/>
      <c r="T15" s="883" t="n"/>
      <c r="U15" s="883" t="n"/>
      <c r="V15" s="883" t="n"/>
      <c r="W15" s="883" t="n"/>
      <c r="X15" s="883" t="n"/>
      <c r="Y15" s="883" t="n"/>
      <c r="Z15" s="883" t="n"/>
      <c r="AA15" s="883" t="n"/>
      <c r="AB15" s="883" t="n"/>
      <c r="AC15" s="883" t="n"/>
      <c r="AD15" s="883" t="n"/>
      <c r="AE15" s="883" t="n"/>
      <c r="AF15" s="883" t="n"/>
      <c r="AG15" s="883" t="n"/>
      <c r="AH15" s="883" t="n"/>
      <c r="AI15" s="883" t="n"/>
      <c r="AJ15" s="883" t="n"/>
      <c r="AK15" s="883" t="n"/>
      <c r="AL15" s="883" t="n"/>
      <c r="AM15" s="883" t="n"/>
      <c r="AN15" s="883" t="n"/>
      <c r="AO15" s="883" t="n"/>
      <c r="AP15" s="883" t="n"/>
      <c r="AQ15" s="883" t="n"/>
      <c r="AR15" s="883" t="n"/>
      <c r="AS15" s="883" t="n"/>
      <c r="AT15" s="883" t="n"/>
      <c r="AU15" s="883" t="n"/>
      <c r="AV15" s="883" t="n"/>
      <c r="AW15" s="883" t="n"/>
      <c r="AX15" s="883" t="n"/>
      <c r="AY15" s="883" t="n"/>
      <c r="AZ15" s="883" t="n"/>
      <c r="BA15" s="883" t="n"/>
      <c r="BB15" s="883" t="n"/>
      <c r="BC15" s="883" t="n"/>
      <c r="BD15" s="883" t="n"/>
      <c r="BE15" s="883" t="n"/>
      <c r="BF15" s="883" t="n"/>
      <c r="BG15" s="883" t="n"/>
      <c r="BH15" s="883" t="n"/>
      <c r="BI15" s="883" t="n"/>
      <c r="BJ15" s="883" t="n"/>
      <c r="BK15" s="883" t="n"/>
      <c r="BL15" s="883" t="n"/>
      <c r="BM15" s="883" t="n"/>
      <c r="BN15" s="883" t="n"/>
      <c r="BO15" s="883" t="n"/>
      <c r="BP15" s="883" t="n"/>
      <c r="BQ15" s="883" t="n"/>
      <c r="BR15" s="883" t="n"/>
      <c r="BS15" s="883" t="n"/>
      <c r="BT15" s="883" t="n"/>
      <c r="BU15" s="883" t="n"/>
      <c r="BV15" s="883" t="n"/>
      <c r="BW15" s="883" t="n"/>
      <c r="BX15" s="883" t="n"/>
      <c r="BY15" s="883" t="n"/>
      <c r="BZ15" s="883" t="n"/>
      <c r="CA15" s="883" t="n"/>
      <c r="CB15" s="883" t="n"/>
      <c r="CC15" s="883" t="n"/>
      <c r="CD15" s="883" t="n"/>
      <c r="CE15" s="883" t="n"/>
      <c r="CF15" s="883" t="n"/>
      <c r="CG15" s="883" t="n"/>
      <c r="CH15" s="883" t="n"/>
      <c r="CI15" s="883" t="n"/>
      <c r="CJ15" s="883" t="n"/>
      <c r="CK15" s="883" t="n"/>
      <c r="CL15" s="883" t="n"/>
      <c r="CM15" s="883" t="n"/>
      <c r="CN15" s="883" t="n"/>
      <c r="CO15" s="883" t="n"/>
      <c r="CP15" s="883" t="n"/>
      <c r="CQ15" s="883" t="n"/>
      <c r="CR15" s="883" t="n"/>
      <c r="CS15" s="883" t="n"/>
      <c r="CT15" s="883" t="n"/>
      <c r="CU15" s="883" t="n"/>
      <c r="CV15" s="883" t="n"/>
      <c r="CW15" s="883" t="n"/>
      <c r="CX15" s="883" t="n"/>
      <c r="CY15" s="883" t="n"/>
      <c r="CZ15" s="883" t="n"/>
      <c r="DA15" s="883" t="n"/>
      <c r="DB15" s="883" t="n"/>
      <c r="DC15" s="883" t="n"/>
      <c r="DD15" s="883" t="n"/>
      <c r="DE15" s="883" t="n"/>
      <c r="DF15" s="883" t="n"/>
      <c r="DG15" s="883" t="n"/>
      <c r="DH15" s="883" t="n"/>
      <c r="DI15" s="883" t="n"/>
      <c r="DJ15" s="883" t="n"/>
      <c r="DK15" s="883" t="n"/>
      <c r="DL15" s="883" t="n"/>
      <c r="DM15" s="883" t="n"/>
      <c r="DN15" s="883" t="n"/>
      <c r="DO15" s="883" t="n"/>
      <c r="DP15" s="883" t="n"/>
      <c r="DQ15" s="883" t="n"/>
      <c r="DR15" s="883" t="n"/>
      <c r="DS15" s="883" t="n"/>
      <c r="DT15" s="883" t="n"/>
      <c r="DU15" s="883" t="n"/>
      <c r="DV15" s="883" t="n"/>
      <c r="DW15" s="883" t="n"/>
      <c r="DX15" s="883" t="n"/>
      <c r="DY15" s="883" t="n"/>
      <c r="DZ15" s="883" t="n"/>
      <c r="EA15" s="883" t="n"/>
      <c r="EB15" s="883" t="n"/>
      <c r="EC15" s="883" t="n"/>
      <c r="ED15" s="883" t="n"/>
      <c r="EE15" s="883" t="n"/>
      <c r="EF15" s="883" t="n"/>
      <c r="EG15" s="883" t="n"/>
      <c r="EH15" s="883" t="n"/>
      <c r="EI15" s="883" t="n"/>
      <c r="EJ15" s="883" t="n"/>
      <c r="EK15" s="883" t="n"/>
      <c r="EL15" s="883" t="n"/>
      <c r="EM15" s="883" t="n"/>
      <c r="EN15" s="883" t="n"/>
      <c r="EO15" s="883" t="n"/>
      <c r="EP15" s="883" t="n"/>
      <c r="EQ15" s="883" t="n"/>
      <c r="ER15" s="883" t="n"/>
      <c r="ES15" s="883" t="n"/>
      <c r="ET15" s="883" t="n"/>
      <c r="EU15" s="883" t="n"/>
      <c r="EV15" s="883" t="n"/>
      <c r="EW15" s="883" t="n"/>
      <c r="EX15" s="883" t="n"/>
      <c r="EY15" s="883" t="n"/>
      <c r="EZ15" s="883" t="n"/>
      <c r="FA15" s="883" t="n"/>
      <c r="FB15" s="883" t="n"/>
      <c r="FC15" s="883" t="n"/>
      <c r="FD15" s="883" t="n"/>
      <c r="FE15" s="883" t="n"/>
      <c r="FF15" s="883" t="n"/>
      <c r="FG15" s="883" t="n"/>
      <c r="FH15" s="883" t="n"/>
      <c r="FI15" s="883" t="n"/>
      <c r="FJ15" s="883" t="n"/>
      <c r="FK15" s="883" t="n"/>
      <c r="FL15" s="883" t="n"/>
      <c r="FM15" s="883" t="n"/>
      <c r="FN15" s="883" t="n"/>
      <c r="FO15" s="883" t="n"/>
      <c r="FP15" s="883" t="n"/>
      <c r="FQ15" s="883" t="n"/>
    </row>
    <row r="16" customFormat="1" s="872">
      <c r="A16" s="561" t="n"/>
      <c r="B16" s="527" t="n"/>
      <c r="C16" s="572" t="n"/>
      <c r="D16" s="574" t="n"/>
      <c r="E16" s="572" t="n"/>
      <c r="F16" s="533" t="n"/>
      <c r="G16" s="591" t="n"/>
      <c r="H16" s="533" t="n"/>
      <c r="I16" s="533" t="n"/>
      <c r="J16" s="533" t="n"/>
      <c r="K16" s="631" t="n"/>
      <c r="L16" s="607" t="n"/>
      <c r="M16" s="883" t="n"/>
      <c r="N16" s="883" t="n"/>
      <c r="O16" s="883" t="n"/>
      <c r="P16" s="883" t="n"/>
      <c r="Q16" s="883" t="n"/>
      <c r="R16" s="883" t="n"/>
      <c r="S16" s="883" t="n"/>
      <c r="T16" s="883" t="n"/>
      <c r="U16" s="883" t="n"/>
      <c r="V16" s="883" t="n"/>
      <c r="W16" s="883" t="n"/>
      <c r="X16" s="883" t="n"/>
      <c r="Y16" s="883" t="n"/>
      <c r="Z16" s="883" t="n"/>
      <c r="AA16" s="883" t="n"/>
      <c r="AB16" s="883" t="n"/>
      <c r="AC16" s="883" t="n"/>
      <c r="AD16" s="883" t="n"/>
      <c r="AE16" s="883" t="n"/>
      <c r="AF16" s="883" t="n"/>
      <c r="AG16" s="883" t="n"/>
      <c r="AH16" s="883" t="n"/>
      <c r="AI16" s="883" t="n"/>
      <c r="AJ16" s="883" t="n"/>
      <c r="AK16" s="883" t="n"/>
      <c r="AL16" s="883" t="n"/>
      <c r="AM16" s="883" t="n"/>
      <c r="AN16" s="883" t="n"/>
      <c r="AO16" s="883" t="n"/>
      <c r="AP16" s="883" t="n"/>
      <c r="AQ16" s="883" t="n"/>
      <c r="AR16" s="883" t="n"/>
      <c r="AS16" s="883" t="n"/>
      <c r="AT16" s="883" t="n"/>
      <c r="AU16" s="883" t="n"/>
      <c r="AV16" s="883" t="n"/>
      <c r="AW16" s="883" t="n"/>
      <c r="AX16" s="883" t="n"/>
      <c r="AY16" s="883" t="n"/>
      <c r="AZ16" s="883" t="n"/>
      <c r="BA16" s="883" t="n"/>
      <c r="BB16" s="883" t="n"/>
      <c r="BC16" s="883" t="n"/>
      <c r="BD16" s="883" t="n"/>
      <c r="BE16" s="883" t="n"/>
      <c r="BF16" s="883" t="n"/>
      <c r="BG16" s="883" t="n"/>
      <c r="BH16" s="883" t="n"/>
      <c r="BI16" s="883" t="n"/>
      <c r="BJ16" s="883" t="n"/>
      <c r="BK16" s="883" t="n"/>
      <c r="BL16" s="883" t="n"/>
      <c r="BM16" s="883" t="n"/>
      <c r="BN16" s="883" t="n"/>
      <c r="BO16" s="883" t="n"/>
      <c r="BP16" s="883" t="n"/>
      <c r="BQ16" s="883" t="n"/>
      <c r="BR16" s="883" t="n"/>
      <c r="BS16" s="883" t="n"/>
      <c r="BT16" s="883" t="n"/>
      <c r="BU16" s="883" t="n"/>
      <c r="BV16" s="883" t="n"/>
      <c r="BW16" s="883" t="n"/>
      <c r="BX16" s="883" t="n"/>
      <c r="BY16" s="883" t="n"/>
      <c r="BZ16" s="883" t="n"/>
      <c r="CA16" s="883" t="n"/>
      <c r="CB16" s="883" t="n"/>
      <c r="CC16" s="883" t="n"/>
      <c r="CD16" s="883" t="n"/>
      <c r="CE16" s="883" t="n"/>
      <c r="CF16" s="883" t="n"/>
      <c r="CG16" s="883" t="n"/>
      <c r="CH16" s="883" t="n"/>
      <c r="CI16" s="883" t="n"/>
      <c r="CJ16" s="883" t="n"/>
      <c r="CK16" s="883" t="n"/>
      <c r="CL16" s="883" t="n"/>
      <c r="CM16" s="883" t="n"/>
      <c r="CN16" s="883" t="n"/>
      <c r="CO16" s="883" t="n"/>
      <c r="CP16" s="883" t="n"/>
      <c r="CQ16" s="883" t="n"/>
      <c r="CR16" s="883" t="n"/>
      <c r="CS16" s="883" t="n"/>
      <c r="CT16" s="883" t="n"/>
      <c r="CU16" s="883" t="n"/>
      <c r="CV16" s="883" t="n"/>
      <c r="CW16" s="883" t="n"/>
      <c r="CX16" s="883" t="n"/>
      <c r="CY16" s="883" t="n"/>
      <c r="CZ16" s="883" t="n"/>
      <c r="DA16" s="883" t="n"/>
      <c r="DB16" s="883" t="n"/>
      <c r="DC16" s="883" t="n"/>
      <c r="DD16" s="883" t="n"/>
      <c r="DE16" s="883" t="n"/>
      <c r="DF16" s="883" t="n"/>
      <c r="DG16" s="883" t="n"/>
      <c r="DH16" s="883" t="n"/>
      <c r="DI16" s="883" t="n"/>
      <c r="DJ16" s="883" t="n"/>
      <c r="DK16" s="883" t="n"/>
      <c r="DL16" s="883" t="n"/>
      <c r="DM16" s="883" t="n"/>
      <c r="DN16" s="883" t="n"/>
      <c r="DO16" s="883" t="n"/>
      <c r="DP16" s="883" t="n"/>
      <c r="DQ16" s="883" t="n"/>
      <c r="DR16" s="883" t="n"/>
      <c r="DS16" s="883" t="n"/>
      <c r="DT16" s="883" t="n"/>
      <c r="DU16" s="883" t="n"/>
      <c r="DV16" s="883" t="n"/>
      <c r="DW16" s="883" t="n"/>
      <c r="DX16" s="883" t="n"/>
      <c r="DY16" s="883" t="n"/>
      <c r="DZ16" s="883" t="n"/>
      <c r="EA16" s="883" t="n"/>
      <c r="EB16" s="883" t="n"/>
      <c r="EC16" s="883" t="n"/>
      <c r="ED16" s="883" t="n"/>
      <c r="EE16" s="883" t="n"/>
      <c r="EF16" s="883" t="n"/>
      <c r="EG16" s="883" t="n"/>
      <c r="EH16" s="883" t="n"/>
      <c r="EI16" s="883" t="n"/>
      <c r="EJ16" s="883" t="n"/>
      <c r="EK16" s="883" t="n"/>
      <c r="EL16" s="883" t="n"/>
      <c r="EM16" s="883" t="n"/>
      <c r="EN16" s="883" t="n"/>
      <c r="EO16" s="883" t="n"/>
      <c r="EP16" s="883" t="n"/>
      <c r="EQ16" s="883" t="n"/>
      <c r="ER16" s="883" t="n"/>
      <c r="ES16" s="883" t="n"/>
      <c r="ET16" s="883" t="n"/>
      <c r="EU16" s="883" t="n"/>
      <c r="EV16" s="883" t="n"/>
      <c r="EW16" s="883" t="n"/>
      <c r="EX16" s="883" t="n"/>
      <c r="EY16" s="883" t="n"/>
      <c r="EZ16" s="883" t="n"/>
      <c r="FA16" s="883" t="n"/>
      <c r="FB16" s="883" t="n"/>
      <c r="FC16" s="883" t="n"/>
      <c r="FD16" s="883" t="n"/>
      <c r="FE16" s="883" t="n"/>
      <c r="FF16" s="883" t="n"/>
      <c r="FG16" s="883" t="n"/>
      <c r="FH16" s="883" t="n"/>
      <c r="FI16" s="883" t="n"/>
      <c r="FJ16" s="883" t="n"/>
      <c r="FK16" s="883" t="n"/>
      <c r="FL16" s="883" t="n"/>
      <c r="FM16" s="883" t="n"/>
      <c r="FN16" s="883" t="n"/>
      <c r="FO16" s="883" t="n"/>
      <c r="FP16" s="883" t="n"/>
      <c r="FQ16" s="883" t="n"/>
    </row>
    <row r="17" customFormat="1" s="872">
      <c r="A17" s="562" t="n"/>
      <c r="B17" s="527" t="n"/>
      <c r="C17" s="572" t="n"/>
      <c r="D17" s="574" t="n"/>
      <c r="E17" s="572" t="n"/>
      <c r="F17" s="533" t="n"/>
      <c r="G17" s="591" t="n"/>
      <c r="H17" s="533" t="n"/>
      <c r="I17" s="534" t="n"/>
      <c r="J17" s="534" t="n"/>
      <c r="K17" s="632" t="n"/>
      <c r="L17" s="608" t="n"/>
    </row>
    <row r="18" customFormat="1" s="872">
      <c r="A18" s="562" t="n"/>
      <c r="B18" s="527" t="n"/>
      <c r="C18" s="572" t="n"/>
      <c r="D18" s="574" t="n"/>
      <c r="E18" s="572" t="n"/>
      <c r="F18" s="533" t="n"/>
      <c r="G18" s="591" t="n"/>
      <c r="H18" s="533" t="n"/>
      <c r="I18" s="534" t="n"/>
      <c r="J18" s="534" t="n"/>
      <c r="K18" s="632" t="n"/>
      <c r="L18" s="608" t="n"/>
    </row>
    <row r="19" customFormat="1" s="872">
      <c r="A19" s="562" t="n"/>
      <c r="B19" s="527" t="n"/>
      <c r="C19" s="572" t="n"/>
      <c r="D19" s="574" t="n"/>
      <c r="E19" s="572" t="n"/>
      <c r="F19" s="533" t="n"/>
      <c r="G19" s="591" t="n"/>
      <c r="H19" s="533" t="n"/>
      <c r="I19" s="534" t="n"/>
      <c r="J19" s="534" t="n"/>
      <c r="K19" s="632" t="n"/>
      <c r="L19" s="608" t="n"/>
    </row>
    <row r="20" customFormat="1" s="872">
      <c r="A20" s="562" t="n"/>
      <c r="B20" s="527" t="n"/>
      <c r="C20" s="572" t="n"/>
      <c r="D20" s="533" t="n"/>
      <c r="E20" s="572" t="n"/>
      <c r="F20" s="533" t="n"/>
      <c r="G20" s="591" t="n"/>
      <c r="H20" s="533" t="n"/>
      <c r="I20" s="534" t="n"/>
      <c r="J20" s="534" t="n"/>
      <c r="K20" s="632" t="n"/>
      <c r="L20" s="608" t="n"/>
    </row>
    <row r="21" ht="280.5" customFormat="1" customHeight="1" s="872">
      <c r="A21" s="562" t="inlineStr">
        <is>
          <t>Not certified — original lessee/grantee: Silver Oak Natural Resources, LLC</t>
        </is>
      </c>
      <c r="B21" s="527" t="inlineStr">
        <is>
          <t>OGL #66; OGL row 67; Bk/Pg 2702/505</t>
        </is>
      </c>
      <c r="C21" s="572" t="inlineStr">
        <is>
          <t>Tract 1, Tract 2, Tract 5</t>
        </is>
      </c>
      <c r="D21" s="533" t="inlineStr">
        <is>
          <t>N/2 NE/4, N/2 NE/4 SW/4, NE/4 SE/4, NW/4, S/2 of Lot 3, Lot 4, S/2 NE/4 SW/4, SE/4 NE/4, SE/4 SW/4 of 31-12N-24W</t>
        </is>
      </c>
      <c r="E21" s="572" t="inlineStr">
        <is>
          <t>375.34</t>
        </is>
      </c>
      <c r="F21" s="533" t="inlineStr">
        <is>
          <t>Not stated in OGL row</t>
        </is>
      </c>
      <c r="G21" s="591" t="inlineStr">
        <is>
          <t>Needs Verification</t>
        </is>
      </c>
      <c r="H21" s="533" t="inlineStr">
        <is>
          <t>Not calculated — current WI chain/NRI not certified</t>
        </is>
      </c>
      <c r="I21" s="534" t="inlineStr">
        <is>
          <t>0.1875</t>
        </is>
      </c>
      <c r="J21" s="534" t="inlineStr">
        <is>
          <t>No depth limit stated in OGL row</t>
        </is>
      </c>
      <c r="K21" s="632" t="inlineStr">
        <is>
          <t>Top Lease per source OGL; Top lease only</t>
        </is>
      </c>
      <c r="L21" s="608" t="inlineStr">
        <is>
          <t>375.34 acres, more or less three-sixteenths (3/16ths) royalty for a term of five (5) years This Lease may be subject to a Prior Oiland Gas Lease (the "Prior Lease") covering the lease premises The Prior Lease is from Nancy Mitchell Willams, as Lessor, to R. … Full recital in recorded instrument — see Link.</t>
        </is>
      </c>
    </row>
    <row r="22" ht="293.25" customFormat="1" customHeight="1" s="872">
      <c r="A22" s="562" t="inlineStr">
        <is>
          <t>Not certified — original lessee/grantee: Silver Oak Natural Resources, LLC</t>
        </is>
      </c>
      <c r="B22" s="527" t="inlineStr">
        <is>
          <t>OGL #67; OGL row 68; Bk/Pg 2697/520</t>
        </is>
      </c>
      <c r="C22" s="572" t="inlineStr">
        <is>
          <t>Tract 2</t>
        </is>
      </c>
      <c r="D22" s="533" t="inlineStr">
        <is>
          <t>E/2 NW/4, N/2 NE/4 SW/4, NE/4 SE/4, SE/4 NE/4 of 31-12N-24W</t>
        </is>
      </c>
      <c r="E22" s="572" t="inlineStr">
        <is>
          <t>180</t>
        </is>
      </c>
      <c r="F22" s="533" t="inlineStr">
        <is>
          <t>Not stated in OGL row</t>
        </is>
      </c>
      <c r="G22" s="591" t="inlineStr">
        <is>
          <t>Needs Verification</t>
        </is>
      </c>
      <c r="H22" s="533" t="inlineStr">
        <is>
          <t>Not calculated — current WI chain/NRI not certified</t>
        </is>
      </c>
      <c r="I22" s="534" t="inlineStr">
        <is>
          <t>0.1875</t>
        </is>
      </c>
      <c r="J22" s="534" t="inlineStr">
        <is>
          <t>No depth limit stated in OGL row</t>
        </is>
      </c>
      <c r="K22" s="632" t="inlineStr">
        <is>
          <t>Top Lease per source OGL; Top lease only</t>
        </is>
      </c>
      <c r="L22" s="608"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t>
        </is>
      </c>
    </row>
    <row r="23" ht="293.25" customFormat="1" customHeight="1" s="872">
      <c r="A23" s="562" t="inlineStr">
        <is>
          <t>Not certified — original lessee/grantee: Silver Oak Natural Resources, LLC</t>
        </is>
      </c>
      <c r="B23" s="527" t="inlineStr">
        <is>
          <t>OGL #68; OGL row 69; Bk/Pg 2693/349</t>
        </is>
      </c>
      <c r="C23" s="572" t="inlineStr">
        <is>
          <t>Tract 2</t>
        </is>
      </c>
      <c r="D23" s="533" t="inlineStr">
        <is>
          <t>E/2 NW/4, N/2 NE/4 SW/4, NE/4 SE/4, SE/4 NE/4 of 31-12N-24W</t>
        </is>
      </c>
      <c r="E23" s="572" t="inlineStr">
        <is>
          <t>180</t>
        </is>
      </c>
      <c r="F23" s="533" t="inlineStr">
        <is>
          <t>Not stated in OGL row</t>
        </is>
      </c>
      <c r="G23" s="591" t="inlineStr">
        <is>
          <t>Needs Verification</t>
        </is>
      </c>
      <c r="H23" s="533" t="inlineStr">
        <is>
          <t>Not calculated — current WI chain/NRI not certified</t>
        </is>
      </c>
      <c r="I23" s="534" t="inlineStr">
        <is>
          <t>0.1875</t>
        </is>
      </c>
      <c r="J23" s="534" t="inlineStr">
        <is>
          <t>No depth limit stated in OGL row</t>
        </is>
      </c>
      <c r="K23" s="632" t="inlineStr">
        <is>
          <t>Top Lease per source OGL; Top lease only</t>
        </is>
      </c>
      <c r="L23" s="608"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t>
        </is>
      </c>
    </row>
    <row r="24" ht="293.25" customFormat="1" customHeight="1" s="872">
      <c r="A24" s="562" t="inlineStr">
        <is>
          <t>Not certified — original lessee/grantee: Silver Oak Natural Resources, LLC</t>
        </is>
      </c>
      <c r="B24" s="527" t="inlineStr">
        <is>
          <t>OGL #69; OGL row 70; Bk/Pg 2693/345</t>
        </is>
      </c>
      <c r="C24" s="572" t="inlineStr">
        <is>
          <t>Tract 2</t>
        </is>
      </c>
      <c r="D24" s="533" t="inlineStr">
        <is>
          <t>E/2 NW/4, N/2 NE/4 SW/4, NE/4 SE/4, SE/4 NE/4 of 31-12N-24W</t>
        </is>
      </c>
      <c r="E24" s="572" t="inlineStr">
        <is>
          <t>180</t>
        </is>
      </c>
      <c r="F24" s="533" t="inlineStr">
        <is>
          <t>Not stated in OGL row</t>
        </is>
      </c>
      <c r="G24" s="591" t="inlineStr">
        <is>
          <t>Needs Verification</t>
        </is>
      </c>
      <c r="H24" s="533" t="inlineStr">
        <is>
          <t>Not calculated — current WI chain/NRI not certified</t>
        </is>
      </c>
      <c r="I24" s="534" t="inlineStr">
        <is>
          <t>0.1875</t>
        </is>
      </c>
      <c r="J24" s="534" t="inlineStr">
        <is>
          <t>No depth limit stated in OGL row</t>
        </is>
      </c>
      <c r="K24" s="632" t="inlineStr">
        <is>
          <t>Top Lease per source OGL; Top lease only</t>
        </is>
      </c>
      <c r="L24" s="608"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t>
        </is>
      </c>
    </row>
    <row r="25" ht="293.25" customFormat="1" customHeight="1" s="872">
      <c r="A25" s="562" t="inlineStr">
        <is>
          <t>Assignment grantee: J. R. Groves</t>
        </is>
      </c>
      <c r="B25" s="527" t="inlineStr">
        <is>
          <t>Runsheet row 59; Inst 1968-003144; Bk/Pg MIS97/120</t>
        </is>
      </c>
      <c r="C25" s="572" t="inlineStr">
        <is>
          <t>Tract 1, Tract 2, Tract 3, Tract 4, Tract 5</t>
        </is>
      </c>
      <c r="D25" s="533" t="inlineStr">
        <is>
          <t>31-12N-24W</t>
        </is>
      </c>
      <c r="E25" s="572" t="inlineStr">
        <is>
          <t>Not determinable from assignment row alone</t>
        </is>
      </c>
      <c r="F25" s="533" t="inlineStr">
        <is>
          <t>Not stated</t>
        </is>
      </c>
      <c r="G25" s="591" t="inlineStr">
        <is>
          <t>Needs Verification</t>
        </is>
      </c>
      <c r="H25" s="533" t="inlineStr">
        <is>
          <t>Not calculated — royalty burden/current WI chain not certified</t>
        </is>
      </c>
      <c r="I25" s="534" t="inlineStr">
        <is>
          <t>See linked OGL(s), if any</t>
        </is>
      </c>
      <c r="J25" s="534" t="inlineStr">
        <is>
          <t>Needs Verification unless matched source OGL depth clause applies</t>
        </is>
      </c>
      <c r="K25" s="632" t="inlineStr">
        <is>
          <t>Needs Verification — assignment interest/current WI not proven</t>
        </is>
      </c>
      <c r="L25" s="608" t="inlineStr">
        <is>
          <t>Leasehold / WI Chain note: source of title — MINERAL DEED 1907-000709 at D9/303, Charles T. Kennett and Sadie N. Kennett, HW to John G. Lancaster, covering SW/4 NE/4 SW/4 SE/4, SE/4 SE/4 of 31-12N-24W, interest stated: ARTI. Confirm source instrument before relying on this conveyance. | Needs Review: Needs source revi…</t>
        </is>
      </c>
    </row>
    <row r="26" ht="293.25" customFormat="1" customHeight="1" s="872">
      <c r="A26" s="562" t="inlineStr">
        <is>
          <t>Assignment grantee: W. V. Lister</t>
        </is>
      </c>
      <c r="B26" s="527" t="inlineStr">
        <is>
          <t>Runsheet row 60; Inst 1970-003015; Bk/Pg 115/485</t>
        </is>
      </c>
      <c r="C26" s="572" t="inlineStr">
        <is>
          <t>Tract 1, Tract 2, Tract 3, Tract 4, Tract 5</t>
        </is>
      </c>
      <c r="D26" s="533" t="inlineStr">
        <is>
          <t>31-12N-24W</t>
        </is>
      </c>
      <c r="E26" s="572" t="inlineStr">
        <is>
          <t>Not determinable from assignment row alone</t>
        </is>
      </c>
      <c r="F26" s="533" t="inlineStr">
        <is>
          <t>Not stated</t>
        </is>
      </c>
      <c r="G26" s="591" t="inlineStr">
        <is>
          <t>Needs Verification</t>
        </is>
      </c>
      <c r="H26" s="533" t="inlineStr">
        <is>
          <t>Not calculated — royalty burden/current WI chain not certified</t>
        </is>
      </c>
      <c r="I26" s="534" t="inlineStr">
        <is>
          <t>See linked OGL(s), if any</t>
        </is>
      </c>
      <c r="J26" s="534" t="inlineStr">
        <is>
          <t>Needs Verification unless matched source OGL depth clause applies</t>
        </is>
      </c>
      <c r="K26" s="632" t="inlineStr">
        <is>
          <t>Needs Verification — assignment interest/current WI not proven</t>
        </is>
      </c>
      <c r="L26" s="608" t="inlineStr">
        <is>
          <t>Leasehold / WI Chain note: source of title — OUTSIDE LANDS 1942-000630 at MIS21/471, Beckham County Court, RE: In the Matter of the Estate of Swinburn J. Stewart, Deceased to Gladys Priest, 1/4, Swinburn J. … Full recital in recorded instrument — see Link. | Needs Review: Needs source review: grantor source | Legal QA…</t>
        </is>
      </c>
    </row>
    <row r="27" ht="127.5" customFormat="1" customHeight="1" s="872">
      <c r="A27" s="562" t="inlineStr">
        <is>
          <t>Assignment grantee: C. W. Dobbins &amp; Sons, Inc.</t>
        </is>
      </c>
      <c r="B27" s="527" t="inlineStr">
        <is>
          <t>Runsheet row 75; Inst 1978-005886; Bk/Pg 248/240</t>
        </is>
      </c>
      <c r="C27" s="572" t="inlineStr">
        <is>
          <t>Tract 1, Tract 2, Tract 3, Tract 4, Tract 5</t>
        </is>
      </c>
      <c r="D27" s="533" t="inlineStr">
        <is>
          <t>31-12N-24W</t>
        </is>
      </c>
      <c r="E27" s="572" t="inlineStr">
        <is>
          <t>Not determinable from assignment row alone</t>
        </is>
      </c>
      <c r="F27" s="533" t="inlineStr">
        <is>
          <t>Not stated</t>
        </is>
      </c>
      <c r="G27" s="591" t="inlineStr">
        <is>
          <t>Needs Verification</t>
        </is>
      </c>
      <c r="H27" s="533" t="inlineStr">
        <is>
          <t>Not calculated — royalty burden/current WI chain not certified</t>
        </is>
      </c>
      <c r="I27" s="534" t="inlineStr">
        <is>
          <t>See linked OGL(s), if any</t>
        </is>
      </c>
      <c r="J27" s="534" t="inlineStr">
        <is>
          <t>Needs Verification unless matched source OGL depth clause applies</t>
        </is>
      </c>
      <c r="K27" s="632" t="inlineStr">
        <is>
          <t>Needs Verification — assignment interest/current WI not proven</t>
        </is>
      </c>
      <c r="L27" s="608" t="inlineStr">
        <is>
          <t>Leasehold / WI | Legal QA: All Section 31 / section-level legal; applied across all Section 31 tracts and flagged for tract-level confirmation.</t>
        </is>
      </c>
    </row>
    <row r="28" ht="178.5" customFormat="1" customHeight="1" s="872">
      <c r="A28" s="562" t="inlineStr">
        <is>
          <t>Assignment grantee: Ghk Corporation</t>
        </is>
      </c>
      <c r="B28" s="527" t="inlineStr">
        <is>
          <t>Runsheet row 79; Inst 1979-005006; Bk/Pg 275/168</t>
        </is>
      </c>
      <c r="C28" s="572" t="inlineStr">
        <is>
          <t>Tract 1, Tract 2, Tract 3, Tract 4, Tract 5</t>
        </is>
      </c>
      <c r="D28" s="533" t="inlineStr">
        <is>
          <t>31-12N-24W, aol</t>
        </is>
      </c>
      <c r="E28" s="572" t="inlineStr">
        <is>
          <t>Not determinable from assignment row alone</t>
        </is>
      </c>
      <c r="F28" s="533" t="inlineStr">
        <is>
          <t>Not stated</t>
        </is>
      </c>
      <c r="G28" s="591" t="inlineStr">
        <is>
          <t>Needs Verification</t>
        </is>
      </c>
      <c r="H28" s="533" t="inlineStr">
        <is>
          <t>Not calculated — royalty burden/current WI chain not certified</t>
        </is>
      </c>
      <c r="I28" s="534" t="inlineStr">
        <is>
          <t>See linked OGL(s), if any</t>
        </is>
      </c>
      <c r="J28" s="534" t="inlineStr">
        <is>
          <t>Needs Verification unless matched source OGL depth clause applies</t>
        </is>
      </c>
      <c r="K28" s="632" t="inlineStr">
        <is>
          <t>Needs Verification — assignment interest/current WI not proven</t>
        </is>
      </c>
      <c r="L28" s="608" t="inlineStr">
        <is>
          <t>Leasehold / WI | Needs Review: Needs source review: grantor source | Legal QA: All Section 31 / section-level legal; applied across all Section 31 tracts and flagged for tract-level confirmation.</t>
        </is>
      </c>
    </row>
    <row r="29" ht="178.5" customFormat="1" customHeight="1" s="872">
      <c r="A29" s="562" t="inlineStr">
        <is>
          <t>Assignment grantee: Ghk Corporation</t>
        </is>
      </c>
      <c r="B29" s="527" t="inlineStr">
        <is>
          <t>Runsheet row 80; Inst 1979-005007; Bk/Pg 275/170</t>
        </is>
      </c>
      <c r="C29" s="572" t="inlineStr">
        <is>
          <t>Tract 1, Tract 2, Tract 3, Tract 4, Tract 5</t>
        </is>
      </c>
      <c r="D29" s="533" t="inlineStr">
        <is>
          <t>31-12N-24W, aol</t>
        </is>
      </c>
      <c r="E29" s="572" t="inlineStr">
        <is>
          <t>Not determinable from assignment row alone</t>
        </is>
      </c>
      <c r="F29" s="533" t="inlineStr">
        <is>
          <t>Not stated</t>
        </is>
      </c>
      <c r="G29" s="591" t="inlineStr">
        <is>
          <t>Needs Verification</t>
        </is>
      </c>
      <c r="H29" s="533" t="inlineStr">
        <is>
          <t>Not calculated — royalty burden/current WI chain not certified</t>
        </is>
      </c>
      <c r="I29" s="534" t="inlineStr">
        <is>
          <t>See linked OGL(s), if any</t>
        </is>
      </c>
      <c r="J29" s="534" t="inlineStr">
        <is>
          <t>Needs Verification unless matched source OGL depth clause applies</t>
        </is>
      </c>
      <c r="K29" s="632" t="inlineStr">
        <is>
          <t>Needs Verification — assignment interest/current WI not proven</t>
        </is>
      </c>
      <c r="L29" s="608" t="inlineStr">
        <is>
          <t>Leasehold / WI | Needs Review: Needs source review: grantor source | Legal QA: All Section 31 / section-level legal; applied across all Section 31 tracts and flagged for tract-level confirmation.</t>
        </is>
      </c>
    </row>
    <row r="30" ht="178.5" customFormat="1" customHeight="1" s="872">
      <c r="A30" s="562" t="inlineStr">
        <is>
          <t>Assignment grantee: Cimarron Mineral Corp</t>
        </is>
      </c>
      <c r="B30" s="527" t="inlineStr">
        <is>
          <t>Runsheet row 126; Inst 1987-003826; Bk/Pg 897/244</t>
        </is>
      </c>
      <c r="C30" s="572" t="inlineStr">
        <is>
          <t>Tract 1, Tract 2, Tract 3, Tract 4, Tract 5</t>
        </is>
      </c>
      <c r="D30" s="533" t="inlineStr">
        <is>
          <t>31-12N-24W (AOL)</t>
        </is>
      </c>
      <c r="E30" s="572" t="inlineStr">
        <is>
          <t>Not determinable from assignment row alone</t>
        </is>
      </c>
      <c r="F30" s="533" t="inlineStr">
        <is>
          <t>Not stated</t>
        </is>
      </c>
      <c r="G30" s="591" t="inlineStr">
        <is>
          <t>Needs Verification</t>
        </is>
      </c>
      <c r="H30" s="533" t="inlineStr">
        <is>
          <t>Not calculated — royalty burden/current WI chain not certified</t>
        </is>
      </c>
      <c r="I30" s="534" t="inlineStr">
        <is>
          <t>See linked OGL(s), if any</t>
        </is>
      </c>
      <c r="J30" s="534" t="inlineStr">
        <is>
          <t>Needs Verification unless matched source OGL depth clause applies</t>
        </is>
      </c>
      <c r="K30" s="632" t="inlineStr">
        <is>
          <t>Needs Verification — assignment interest/current WI not proven</t>
        </is>
      </c>
      <c r="L30" s="608" t="inlineStr">
        <is>
          <t>ARTI in minerals | Needs Review: Needs source review: tract, interest amount | Legal QA: All Section 31 / section-level legal; applied across all Section 31 tracts and flagged for tract-level confirmation.</t>
        </is>
      </c>
    </row>
    <row r="31" ht="165.75" customFormat="1" customHeight="1" s="872">
      <c r="A31" s="562" t="inlineStr">
        <is>
          <t>Assignment grantee: Bhch Mineral, Ltd., 47.5%, Bhch Properties, Ltd., 2.5%, Garg Oil, 50.0%</t>
        </is>
      </c>
      <c r="B31" s="527" t="inlineStr">
        <is>
          <t>Runsheet row 257; Inst 2002-002227; Bk/Pg 1680/318</t>
        </is>
      </c>
      <c r="C31" s="572" t="inlineStr">
        <is>
          <t>Tract 1, Tract 2, Tract 3, Tract 4, Tract 5</t>
        </is>
      </c>
      <c r="D31" s="533" t="inlineStr">
        <is>
          <t>ALL of 31-12N-24W, aol</t>
        </is>
      </c>
      <c r="E31" s="572" t="inlineStr">
        <is>
          <t>Not determinable from assignment row alone</t>
        </is>
      </c>
      <c r="F31" s="533" t="inlineStr">
        <is>
          <t>Not stated</t>
        </is>
      </c>
      <c r="G31" s="591" t="inlineStr">
        <is>
          <t>Needs Verification</t>
        </is>
      </c>
      <c r="H31" s="533" t="inlineStr">
        <is>
          <t>Not calculated — royalty burden/current WI chain not certified</t>
        </is>
      </c>
      <c r="I31" s="534" t="inlineStr">
        <is>
          <t>See linked OGL(s), if any</t>
        </is>
      </c>
      <c r="J31" s="534" t="inlineStr">
        <is>
          <t>Needs Verification unless matched source OGL depth clause applies</t>
        </is>
      </c>
      <c r="K31" s="632" t="inlineStr">
        <is>
          <t>Needs Verification — assignment interest/current WI not proven</t>
        </is>
      </c>
      <c r="L31" s="608" t="inlineStr">
        <is>
          <t>11.5385 NMA From 1637/26, 1639/206, 1639/426 | Legal QA: All Section 31 / section-level legal; applied across all Section 31 tracts and flagged for tract-level confirmation.</t>
        </is>
      </c>
    </row>
    <row r="32" ht="76.5" customFormat="1" customHeight="1" s="872">
      <c r="A32" s="562" t="inlineStr">
        <is>
          <t>Assignment grantee: Dorothy G. Hamilton and Harold D. Rogers, Trustees of the Dorothy Trust</t>
        </is>
      </c>
      <c r="B32" s="527" t="inlineStr">
        <is>
          <t>Runsheet row 261; Inst 2003-001558; Bk/Pg 1706/384</t>
        </is>
      </c>
      <c r="C32" s="572" t="inlineStr">
        <is>
          <t>Tract 2</t>
        </is>
      </c>
      <c r="D32" s="533" t="inlineStr">
        <is>
          <t>E/2 NW/4, N/2 NE/4 SW/4, NE/4 SE/4, SE/4 NE/4 of 31-12N-24W, aol</t>
        </is>
      </c>
      <c r="E32" s="572" t="inlineStr">
        <is>
          <t>Not determinable from assignment row alone</t>
        </is>
      </c>
      <c r="F32" s="533" t="inlineStr">
        <is>
          <t>Not stated</t>
        </is>
      </c>
      <c r="G32" s="591" t="inlineStr">
        <is>
          <t>Needs Verification</t>
        </is>
      </c>
      <c r="H32" s="533" t="inlineStr">
        <is>
          <t>Not calculated — royalty burden/current WI chain not certified</t>
        </is>
      </c>
      <c r="I32" s="534" t="inlineStr">
        <is>
          <t>See linked OGL(s), if any</t>
        </is>
      </c>
      <c r="J32" s="534" t="inlineStr">
        <is>
          <t>Needs Verification unless matched source OGL depth clause applies</t>
        </is>
      </c>
      <c r="K32" s="632" t="inlineStr">
        <is>
          <t>Needs Verification — assignment interest/current WI not proven</t>
        </is>
      </c>
      <c r="L32" s="608" t="inlineStr">
        <is>
          <t>ARTI | Needs Review: Needs source review: tract, grantor source, interest amount</t>
        </is>
      </c>
    </row>
    <row r="33" ht="76.5" customFormat="1" customHeight="1" s="872">
      <c r="A33" s="562" t="inlineStr">
        <is>
          <t>Assignment grantee: Dorothy G. Hamilton</t>
        </is>
      </c>
      <c r="B33" s="527" t="inlineStr">
        <is>
          <t>Runsheet row 262; Inst 2003-001559; Bk/Pg 1706/386</t>
        </is>
      </c>
      <c r="C33" s="572" t="inlineStr">
        <is>
          <t>Tract 2</t>
        </is>
      </c>
      <c r="D33" s="533" t="inlineStr">
        <is>
          <t>E/2 NW/4, N/2 NE/4 SW/4, NE/4 SE/4, SE/4 NE/4 of 31-12N-24W, aol</t>
        </is>
      </c>
      <c r="E33" s="572" t="inlineStr">
        <is>
          <t>Not determinable from assignment row alone</t>
        </is>
      </c>
      <c r="F33" s="534" t="inlineStr">
        <is>
          <t>Not stated</t>
        </is>
      </c>
      <c r="G33" s="592" t="inlineStr">
        <is>
          <t>Needs Verification</t>
        </is>
      </c>
      <c r="H33" s="534" t="inlineStr">
        <is>
          <t>Not calculated — royalty burden/current WI chain not certified</t>
        </is>
      </c>
      <c r="I33" s="534" t="inlineStr">
        <is>
          <t>See linked OGL(s), if any</t>
        </is>
      </c>
      <c r="J33" s="534" t="inlineStr">
        <is>
          <t>Needs Verification unless matched source OGL depth clause applies</t>
        </is>
      </c>
      <c r="K33" s="632" t="inlineStr">
        <is>
          <t>Needs Verification — assignment interest/current WI not proven</t>
        </is>
      </c>
      <c r="L33" s="608" t="inlineStr">
        <is>
          <t>ARTI | Needs Review: Needs source review: tract, interest amount</t>
        </is>
      </c>
    </row>
    <row r="34" ht="293.25" customFormat="1" customHeight="1" s="872">
      <c r="A34" s="562" t="inlineStr">
        <is>
          <t>Assignment grantee: White Birch, L.P.</t>
        </is>
      </c>
      <c r="B34" s="527" t="inlineStr">
        <is>
          <t>Runsheet row 265; Inst 2003-004945; Bk/Pg 1724/582</t>
        </is>
      </c>
      <c r="C34" s="572" t="inlineStr">
        <is>
          <t>Tract 2</t>
        </is>
      </c>
      <c r="D34" s="533" t="inlineStr">
        <is>
          <t>E/2 NW/4, N/2 NE/4 SW/4, NE/4 SE/4, SE/4 NE/4 of 31-12N-24W, aol</t>
        </is>
      </c>
      <c r="E34" s="572" t="inlineStr">
        <is>
          <t>Not determinable from assignment row alone</t>
        </is>
      </c>
      <c r="F34" s="534" t="inlineStr">
        <is>
          <t>Not stated</t>
        </is>
      </c>
      <c r="G34" s="592" t="inlineStr">
        <is>
          <t>Needs Verification</t>
        </is>
      </c>
      <c r="H34" s="534" t="inlineStr">
        <is>
          <t>Not calculated — royalty burden/current WI chain not certified</t>
        </is>
      </c>
      <c r="I34" s="534" t="inlineStr">
        <is>
          <t>See linked OGL(s), if any</t>
        </is>
      </c>
      <c r="J34" s="534" t="inlineStr">
        <is>
          <t>Needs Verification unless matched source OGL depth clause applies</t>
        </is>
      </c>
      <c r="K34" s="632" t="inlineStr">
        <is>
          <t>Needs Verification — assignment interest/current WI not proven</t>
        </is>
      </c>
      <c r="L34" s="608" t="inlineStr">
        <is>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 Full recita…</t>
        </is>
      </c>
    </row>
    <row r="35" ht="331.5" customFormat="1" customHeight="1" s="872">
      <c r="A35" s="562" t="inlineStr">
        <is>
          <t>Assignment grantee: Axis Exploration, LLC</t>
        </is>
      </c>
      <c r="B35" s="527" t="inlineStr">
        <is>
          <t>Runsheet row 283; Inst 2004-001426; Bk/Pg 1740/424</t>
        </is>
      </c>
      <c r="C35" s="572" t="inlineStr">
        <is>
          <t>Tract 3, Tract 5</t>
        </is>
      </c>
      <c r="D35" s="533" t="inlineStr">
        <is>
          <t>S/2 of Lot 3, NW/4 SE/4, S/2 NE/4 SW/4, S/2 SE/4, SE/4 SW/4 Lot 4, SW/4 NE/4 of 31-12N-24W</t>
        </is>
      </c>
      <c r="E35" s="572" t="inlineStr">
        <is>
          <t>Not determinable from assignment row alone</t>
        </is>
      </c>
      <c r="F35" s="534" t="inlineStr">
        <is>
          <t>Not stated</t>
        </is>
      </c>
      <c r="G35" s="592" t="inlineStr">
        <is>
          <t>0.2100000000</t>
        </is>
      </c>
      <c r="H35" s="534" t="inlineStr">
        <is>
          <t>Not calculated — royalty burden/current WI chain not certified</t>
        </is>
      </c>
      <c r="I35" s="534" t="inlineStr">
        <is>
          <t>See linked OGL(s), if any</t>
        </is>
      </c>
      <c r="J35" s="534" t="inlineStr">
        <is>
          <t>Needs Verification unless matched source OGL depth clause applies</t>
        </is>
      </c>
      <c r="K35" s="632" t="inlineStr">
        <is>
          <t>Assignment percentage stated; not certified current WI</t>
        </is>
      </c>
      <c r="L35" s="608" t="inlineStr">
        <is>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 Full recital i…</t>
        </is>
      </c>
    </row>
    <row r="36" ht="114.75" customFormat="1" customHeight="1" s="872">
      <c r="A36" s="562" t="inlineStr">
        <is>
          <t>Assignment grantee: B&amp;W Exploration, Inc.</t>
        </is>
      </c>
      <c r="B36" s="527" t="inlineStr">
        <is>
          <t>Runsheet row 286; Inst 2004-002305; Bk/Pg 1745/48</t>
        </is>
      </c>
      <c r="C36" s="572" t="inlineStr">
        <is>
          <t>Tract 1, Tract 2, Tract 5</t>
        </is>
      </c>
      <c r="D36" s="533" t="inlineStr">
        <is>
          <t>E/2 NW/4, S/2 of Lot 3, Lot 4, N/2 NE/4, N/2 NE/4 SW/4, NE/4 SE/4, S/2 NE/4 SW/4, SE/4 NE/4, SE/4 SW/4 of 31-12N-24W</t>
        </is>
      </c>
      <c r="E36" s="572" t="inlineStr">
        <is>
          <t>Not determinable from assignment row alone</t>
        </is>
      </c>
      <c r="F36" s="534" t="inlineStr">
        <is>
          <t>Not stated</t>
        </is>
      </c>
      <c r="G36" s="592" t="inlineStr">
        <is>
          <t>Needs Verification</t>
        </is>
      </c>
      <c r="H36" s="534" t="inlineStr">
        <is>
          <t>Not calculated — royalty burden/current WI chain not certified</t>
        </is>
      </c>
      <c r="I36" s="534" t="inlineStr">
        <is>
          <t>See linked OGL(s), if any</t>
        </is>
      </c>
      <c r="J36" s="534" t="inlineStr">
        <is>
          <t>Needs Verification unless matched source OGL depth clause applies</t>
        </is>
      </c>
      <c r="K36" s="632" t="inlineStr">
        <is>
          <t>Needs Verification — assignment interest/current WI not proven</t>
        </is>
      </c>
      <c r="L36" s="608" t="inlineStr">
        <is>
          <t>ARTI in OGLs at 1736/592, 1736/594, 1736/600, 1736/602, | Needs Review: Needs source review: tract, interest amount</t>
        </is>
      </c>
    </row>
    <row r="37" ht="76.5" customFormat="1" customHeight="1" s="872">
      <c r="A37" s="562" t="inlineStr">
        <is>
          <t>Assignment grantee: Yale Oil Association, Inc.</t>
        </is>
      </c>
      <c r="B37" s="527" t="inlineStr">
        <is>
          <t>Runsheet row 288; Inst 2004-003392; Bk/Pg 1751/168</t>
        </is>
      </c>
      <c r="C37" s="572" t="inlineStr">
        <is>
          <t>Tract 4</t>
        </is>
      </c>
      <c r="D37" s="533" t="inlineStr">
        <is>
          <t>Lots 1, 2, N/2 of Lot 3 of 31-12N-24W</t>
        </is>
      </c>
      <c r="E37" s="572" t="inlineStr">
        <is>
          <t>Not determinable from assignment row alone</t>
        </is>
      </c>
      <c r="F37" s="534" t="inlineStr">
        <is>
          <t>Not stated</t>
        </is>
      </c>
      <c r="G37" s="592" t="inlineStr">
        <is>
          <t>Needs Verification</t>
        </is>
      </c>
      <c r="H37" s="534" t="inlineStr">
        <is>
          <t>Not calculated — royalty burden/current WI chain not certified</t>
        </is>
      </c>
      <c r="I37" s="534" t="inlineStr">
        <is>
          <t>See linked OGL(s), if any</t>
        </is>
      </c>
      <c r="J37" s="534" t="inlineStr">
        <is>
          <t>Needs Verification unless matched source OGL depth clause applies</t>
        </is>
      </c>
      <c r="K37" s="632" t="inlineStr">
        <is>
          <t>Needs Verification — assignment interest/current WI not proven</t>
        </is>
      </c>
      <c r="L37" s="608" t="inlineStr">
        <is>
          <t>ARTI in OGL at 1736/473 | Needs Review: Needs source review: interest amount</t>
        </is>
      </c>
    </row>
    <row r="38" ht="306" customFormat="1" customHeight="1" s="872">
      <c r="A38" s="562" t="inlineStr">
        <is>
          <t>Assignment grantee: Cirrus Production Company</t>
        </is>
      </c>
      <c r="B38" s="527" t="inlineStr">
        <is>
          <t>Runsheet row 289; Inst 2004-001493; Bk/Pg 1741/70</t>
        </is>
      </c>
      <c r="C38" s="572" t="inlineStr">
        <is>
          <t>Tract 2</t>
        </is>
      </c>
      <c r="D38" s="533" t="inlineStr">
        <is>
          <t>E/2 NW/4, N/2 NE/4 SW/4, NE/4 SE/4, SE/4 NE/4 of 31-12N-24W</t>
        </is>
      </c>
      <c r="E38" s="572" t="inlineStr">
        <is>
          <t>Not determinable from assignment row alone</t>
        </is>
      </c>
      <c r="F38" s="534" t="inlineStr">
        <is>
          <t>Not stated</t>
        </is>
      </c>
      <c r="G38" s="592" t="inlineStr">
        <is>
          <t>0.2100000000</t>
        </is>
      </c>
      <c r="H38" s="534" t="inlineStr">
        <is>
          <t>Not calculated — royalty burden/current WI chain not certified</t>
        </is>
      </c>
      <c r="I38" s="534" t="inlineStr">
        <is>
          <t>See linked OGL(s), if any</t>
        </is>
      </c>
      <c r="J38" s="534" t="inlineStr">
        <is>
          <t>Needs Verification unless matched source OGL depth clause applies</t>
        </is>
      </c>
      <c r="K38" s="632" t="inlineStr">
        <is>
          <t>Assignment percentage stated; not certified current WI</t>
        </is>
      </c>
      <c r="L38" s="608" t="inlineStr">
        <is>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 Full recita…</t>
        </is>
      </c>
    </row>
    <row r="39" ht="114.75" customFormat="1" customHeight="1" s="872">
      <c r="A39" s="562" t="inlineStr">
        <is>
          <t>Assignment grantee: R. Michael Lortz</t>
        </is>
      </c>
      <c r="B39" s="527" t="inlineStr">
        <is>
          <t>Runsheet row 292; Inst 2004-002933; Bk/Pg 1749/49</t>
        </is>
      </c>
      <c r="C39" s="572" t="inlineStr">
        <is>
          <t>Tract 1, Tract 2, Tract 5</t>
        </is>
      </c>
      <c r="D39" s="533" t="inlineStr">
        <is>
          <t>N/2 NE/4, E/2 NW/4, E/2 SW/4, N/2 NE/4 SW/4, S/2 Lots 3, Lot 4, NE/4 SE/4, SE/4 NE/4 of 31-12N-24W</t>
        </is>
      </c>
      <c r="E39" s="572" t="inlineStr">
        <is>
          <t>Not determinable from assignment row alone</t>
        </is>
      </c>
      <c r="F39" s="534" t="inlineStr">
        <is>
          <t>Not stated</t>
        </is>
      </c>
      <c r="G39" s="592" t="inlineStr">
        <is>
          <t>Needs Verification</t>
        </is>
      </c>
      <c r="H39" s="534" t="inlineStr">
        <is>
          <t>Not calculated — royalty burden/current WI chain not certified</t>
        </is>
      </c>
      <c r="I39" s="534" t="inlineStr">
        <is>
          <t>See linked OGL(s), if any</t>
        </is>
      </c>
      <c r="J39" s="534" t="inlineStr">
        <is>
          <t>Needs Verification unless matched source OGL depth clause applies</t>
        </is>
      </c>
      <c r="K39" s="632" t="inlineStr">
        <is>
          <t>Needs Verification — assignment interest/current WI not proven</t>
        </is>
      </c>
      <c r="L39" s="608" t="inlineStr">
        <is>
          <t>ARTI in OGLs at 1736/592, 1736/594, 1736/600, 1736/602, | Needs Review: Needs source review: tract, interest amount</t>
        </is>
      </c>
    </row>
    <row r="40" ht="318.75" customFormat="1" customHeight="1" s="872">
      <c r="A40" s="562" t="inlineStr">
        <is>
          <t>Assignment grantee: Newfield Exploration Mid Cont, Inc.</t>
        </is>
      </c>
      <c r="B40" s="527" t="inlineStr">
        <is>
          <t>Runsheet row 293; Inst 2004-002934; Bk/Pg 1749/51</t>
        </is>
      </c>
      <c r="C40" s="572" t="inlineStr">
        <is>
          <t>Tract 1, Tract 2, Tract 5</t>
        </is>
      </c>
      <c r="D40" s="533" t="inlineStr">
        <is>
          <t>N/2 NE/4, E/2 NW/4, E/2 SW/4, N/2 NE/4 SW/4, S/2 Lots 3, Lot 4, NE/4 SE/4, SE/4 NE/4 of 31-12N-24W</t>
        </is>
      </c>
      <c r="E40" s="572" t="inlineStr">
        <is>
          <t>Not determinable from assignment row alone</t>
        </is>
      </c>
      <c r="F40" s="534" t="inlineStr">
        <is>
          <t>Not stated</t>
        </is>
      </c>
      <c r="G40" s="592" t="inlineStr">
        <is>
          <t>0.2100000000</t>
        </is>
      </c>
      <c r="H40" s="534" t="inlineStr">
        <is>
          <t>Not calculated — royalty burden/current WI chain not certified</t>
        </is>
      </c>
      <c r="I40" s="534" t="inlineStr">
        <is>
          <t>See linked OGL(s), if any</t>
        </is>
      </c>
      <c r="J40" s="534" t="inlineStr">
        <is>
          <t>Needs Verification unless matched source OGL depth clause applies</t>
        </is>
      </c>
      <c r="K40" s="632" t="inlineStr">
        <is>
          <t>Assignment percentage stated; not certified current WI</t>
        </is>
      </c>
      <c r="L40" s="608" t="inlineStr">
        <is>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 Full reci…</t>
        </is>
      </c>
    </row>
    <row r="41" ht="318.75" customFormat="1" customHeight="1" s="872">
      <c r="A41" s="562" t="inlineStr">
        <is>
          <t>Assignment grantee: Panhandle Royalty Company</t>
        </is>
      </c>
      <c r="B41" s="527" t="inlineStr">
        <is>
          <t>Runsheet row 298; Inst 2004-005692; Bk/Pg 1764/133</t>
        </is>
      </c>
      <c r="C41" s="572" t="inlineStr">
        <is>
          <t>Tract 3</t>
        </is>
      </c>
      <c r="D41" s="533" t="inlineStr">
        <is>
          <t>NW/4 SE/4, S/2 SE/4, SW/4 NE/4 of 31-12N-24W</t>
        </is>
      </c>
      <c r="E41" s="572" t="inlineStr">
        <is>
          <t>Not determinable from assignment row alone</t>
        </is>
      </c>
      <c r="F41" s="534" t="inlineStr">
        <is>
          <t>Not stated</t>
        </is>
      </c>
      <c r="G41" s="592" t="inlineStr">
        <is>
          <t>0.2100000000</t>
        </is>
      </c>
      <c r="H41" s="534" t="inlineStr">
        <is>
          <t>Not calculated — royalty burden/current WI chain not certified</t>
        </is>
      </c>
      <c r="I41" s="534" t="inlineStr">
        <is>
          <t>See linked OGL(s), if any</t>
        </is>
      </c>
      <c r="J41" s="534" t="inlineStr">
        <is>
          <t>Needs Verification unless matched source OGL depth clause applies</t>
        </is>
      </c>
      <c r="K41" s="632" t="inlineStr">
        <is>
          <t>Assignment percentage stated; not certified current WI</t>
        </is>
      </c>
      <c r="L41" s="608" t="inlineStr">
        <is>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 Full recita…</t>
        </is>
      </c>
    </row>
    <row r="42" ht="178.5" customFormat="1" customHeight="1" s="872">
      <c r="A42" s="562" t="inlineStr">
        <is>
          <t>Assignment grantee: Sierra Resources, Inc.</t>
        </is>
      </c>
      <c r="B42" s="527" t="inlineStr">
        <is>
          <t>Runsheet row 328; Inst 2005-003691; Bk/Pg 1791/515</t>
        </is>
      </c>
      <c r="C42" s="572" t="inlineStr">
        <is>
          <t>Tract 2, Tract 3</t>
        </is>
      </c>
      <c r="D42" s="533" t="inlineStr">
        <is>
          <t>E/2 NW/4, N/2 NE/4 SW/4, NE/4 SE/4, NW/4 SE/4, S/2 SE/4, SE/4 NE/4, SW/4 NE/4 of 31-12N-24W, aol</t>
        </is>
      </c>
      <c r="E42" s="572" t="inlineStr">
        <is>
          <t>Not determinable from assignment row alone</t>
        </is>
      </c>
      <c r="F42" s="534" t="inlineStr">
        <is>
          <t>Not stated</t>
        </is>
      </c>
      <c r="G42" s="592" t="inlineStr">
        <is>
          <t>0.4000000000</t>
        </is>
      </c>
      <c r="H42" s="534" t="inlineStr">
        <is>
          <t>Not calculated — royalty burden/current WI chain not certified</t>
        </is>
      </c>
      <c r="I42" s="534" t="inlineStr">
        <is>
          <t>See linked OGL(s), if any</t>
        </is>
      </c>
      <c r="J42" s="534" t="inlineStr">
        <is>
          <t>Needs Verification unless matched source OGL depth clause applies</t>
        </is>
      </c>
      <c r="K42" s="632" t="inlineStr">
        <is>
          <t>Assignment percentage stated; not certified current WI</t>
        </is>
      </c>
      <c r="L42" s="608" t="inlineStr">
        <is>
          <t>An undivided Forty Percent (40%) interest in and to the oil and gas leases at 1780/409, 1781/204, 1782/261, 1782/267, 1787/47 | Needs Review: Needs source review: tract, interest amount</t>
        </is>
      </c>
    </row>
    <row r="43" ht="178.5" customFormat="1" customHeight="1" s="872">
      <c r="A43" s="562" t="inlineStr">
        <is>
          <t>Assignment grantee: Norwich Petroleum Corporation</t>
        </is>
      </c>
      <c r="B43" s="527" t="inlineStr">
        <is>
          <t>Runsheet row 336; Inst 2005-005406; Bk/Pg 1802/107</t>
        </is>
      </c>
      <c r="C43" s="572" t="inlineStr">
        <is>
          <t>Tract 2, Tract 3</t>
        </is>
      </c>
      <c r="D43" s="533" t="inlineStr">
        <is>
          <t>E/2 NW/4, N/2 NE/4 SW/4, NE/4 SE/4, NW/4 SE/4, S/2 SE/4, SE/4 NE/4, SW/4 NE/4 of 31-12N-24W, aol</t>
        </is>
      </c>
      <c r="E43" s="572" t="inlineStr">
        <is>
          <t>Not determinable from assignment row alone</t>
        </is>
      </c>
      <c r="F43" s="534" t="inlineStr">
        <is>
          <t>Not stated</t>
        </is>
      </c>
      <c r="G43" s="592" t="inlineStr">
        <is>
          <t>0.2000000000</t>
        </is>
      </c>
      <c r="H43" s="534" t="inlineStr">
        <is>
          <t>Not calculated — royalty burden/current WI chain not certified</t>
        </is>
      </c>
      <c r="I43" s="534" t="inlineStr">
        <is>
          <t>See linked OGL(s), if any</t>
        </is>
      </c>
      <c r="J43" s="534" t="inlineStr">
        <is>
          <t>Needs Verification unless matched source OGL depth clause applies</t>
        </is>
      </c>
      <c r="K43" s="632" t="inlineStr">
        <is>
          <t>Assignment percentage stated; not certified current WI</t>
        </is>
      </c>
      <c r="L43" s="608" t="inlineStr">
        <is>
          <t>an undivided Twenty Percent (20%) interest in and to the oil and gas leases at 1787/47, 1782/261, 1782/267 1781/204, 1780/409 | Needs Review: Needs source review: tract, interest amount</t>
        </is>
      </c>
    </row>
    <row r="44" ht="204" customFormat="1" customHeight="1" s="872">
      <c r="A44" s="562" t="inlineStr">
        <is>
          <t>Assignment grantee: Newfield Exploration Mid-Continent, Inc. 110 West 7th, Ste. 1300 Tulsa, OK 74119</t>
        </is>
      </c>
      <c r="B44" s="527" t="inlineStr">
        <is>
          <t>Runsheet row 350; Inst 2006-000767; Bk/Pg 1822/18</t>
        </is>
      </c>
      <c r="C44" s="572" t="inlineStr">
        <is>
          <t>Needs Verification</t>
        </is>
      </c>
      <c r="D44" s="533" t="inlineStr">
        <is>
          <t>N 40 acres in a tract of land desc as W 18.20 chains (72-8/10 rods) of Lots 1, 2 a/d/a W 18.20 chains (or 72-8/10 rods) of W/2 NW/4 of 31-12N-24W</t>
        </is>
      </c>
      <c r="E44" s="572" t="inlineStr">
        <is>
          <t>Not determinable from assignment row alone</t>
        </is>
      </c>
      <c r="F44" s="534" t="inlineStr">
        <is>
          <t>Not stated</t>
        </is>
      </c>
      <c r="G44" s="592" t="inlineStr">
        <is>
          <t>Needs Verification</t>
        </is>
      </c>
      <c r="H44" s="534" t="inlineStr">
        <is>
          <t>Not calculated — royalty burden/current WI chain not certified</t>
        </is>
      </c>
      <c r="I44" s="534" t="inlineStr">
        <is>
          <t>See linked OGL(s), if any</t>
        </is>
      </c>
      <c r="J44" s="534" t="inlineStr">
        <is>
          <t>Needs Verification unless matched source OGL depth clause applies</t>
        </is>
      </c>
      <c r="K44" s="632" t="inlineStr">
        <is>
          <t>Needs Verification — assignment interest/current WI not proven</t>
        </is>
      </c>
      <c r="L44" s="608" t="inlineStr">
        <is>
          <t>Assigns all right, title and interest in and to the Oil and Gas Lease recorded at 1816/358 | Needs Review: Needs source review: interest amount | Legal QA: Legal description does not clearly match rebuilt Section 31 tracts.</t>
        </is>
      </c>
    </row>
    <row r="45" ht="76.5" customFormat="1" customHeight="1" s="872">
      <c r="A45" s="562" t="inlineStr">
        <is>
          <t>Assignment grantee: Fredericksburg Royalty, Ltd.</t>
        </is>
      </c>
      <c r="B45" s="527" t="inlineStr">
        <is>
          <t>Runsheet row 353; Inst 2005-008247; Bk/Pg 1815/247</t>
        </is>
      </c>
      <c r="C45" s="572" t="inlineStr">
        <is>
          <t>Tract 2</t>
        </is>
      </c>
      <c r="D45" s="533" t="inlineStr">
        <is>
          <t>E/2 NW/4, N/2 NE/4 SW/4, NE/4 SE/4, SE/4 NE/4 of 31-12N-24W, aol</t>
        </is>
      </c>
      <c r="E45" s="572" t="inlineStr">
        <is>
          <t>Not determinable from assignment row alone</t>
        </is>
      </c>
      <c r="F45" s="534" t="inlineStr">
        <is>
          <t>Not stated</t>
        </is>
      </c>
      <c r="G45" s="592" t="inlineStr">
        <is>
          <t>Needs Verification</t>
        </is>
      </c>
      <c r="H45" s="534" t="inlineStr">
        <is>
          <t>Not calculated — royalty burden/current WI chain not certified</t>
        </is>
      </c>
      <c r="I45" s="534" t="inlineStr">
        <is>
          <t>See linked OGL(s), if any</t>
        </is>
      </c>
      <c r="J45" s="534" t="inlineStr">
        <is>
          <t>Needs Verification unless matched source OGL depth clause applies</t>
        </is>
      </c>
      <c r="K45" s="632" t="inlineStr">
        <is>
          <t>Needs Verification — assignment interest/current WI not proven</t>
        </is>
      </c>
      <c r="L45" s="608" t="inlineStr">
        <is>
          <t>ARTI | Needs Review: Needs source review: tract, grantor source, interest amount</t>
        </is>
      </c>
    </row>
    <row r="46" ht="127.5" customFormat="1" customHeight="1" s="872">
      <c r="A46" s="562" t="inlineStr">
        <is>
          <t>Assignment grantee: Newfield Exploration Mid-Continent, Inc. 110 West 7th, Ste. 1300 Tulsa, OK 74119</t>
        </is>
      </c>
      <c r="B46" s="527" t="inlineStr">
        <is>
          <t>Runsheet row 358; Inst 2006-000776; Bk/Pg 1822/27</t>
        </is>
      </c>
      <c r="C46" s="572" t="inlineStr">
        <is>
          <t>Tract 3</t>
        </is>
      </c>
      <c r="D46" s="533" t="inlineStr">
        <is>
          <t>SW/4 NE/4, W/2 SE/4, SE/4 SE/4 ada S/2 SE/4, NW/4 SE/4, SW/4 NE/4 of 31-12N-24W</t>
        </is>
      </c>
      <c r="E46" s="572" t="inlineStr">
        <is>
          <t>Not determinable from assignment row alone</t>
        </is>
      </c>
      <c r="F46" s="534" t="inlineStr">
        <is>
          <t>Not stated</t>
        </is>
      </c>
      <c r="G46" s="592" t="inlineStr">
        <is>
          <t>Needs Verification</t>
        </is>
      </c>
      <c r="H46" s="534" t="inlineStr">
        <is>
          <t>Not calculated — royalty burden/current WI chain not certified</t>
        </is>
      </c>
      <c r="I46" s="534" t="inlineStr">
        <is>
          <t>See linked OGL(s), if any</t>
        </is>
      </c>
      <c r="J46" s="534" t="inlineStr">
        <is>
          <t>Needs Verification unless matched source OGL depth clause applies</t>
        </is>
      </c>
      <c r="K46" s="632" t="inlineStr">
        <is>
          <t>Needs Verification — assignment interest/current WI not proven</t>
        </is>
      </c>
      <c r="L46" s="608" t="inlineStr">
        <is>
          <t>Assigns all right, title and interest in and to the Oil and Gas Lease recorded at 1816/386 | Needs Review: Needs source review: interest amount</t>
        </is>
      </c>
    </row>
    <row r="47" ht="127.5" customFormat="1" customHeight="1" s="872">
      <c r="A47" s="562" t="inlineStr">
        <is>
          <t>Assignment grantee: Newfield Exploration Mid-Continent, Inc. 110 West 7th, Ste. 1300 Tulsa, OK 74119</t>
        </is>
      </c>
      <c r="B47" s="527" t="inlineStr">
        <is>
          <t>Runsheet row 359; Inst 2006-000778; Bk/Pg 1822/29</t>
        </is>
      </c>
      <c r="C47" s="572" t="inlineStr">
        <is>
          <t>Tract 3</t>
        </is>
      </c>
      <c r="D47" s="533" t="inlineStr">
        <is>
          <t>SW/4 NE/4, W/2 SE/4, SE/4 SE/4 ada S/2 SE/4, NW/4 SE/4, SW/4 NE/4 of 31-12N-24W</t>
        </is>
      </c>
      <c r="E47" s="572" t="inlineStr">
        <is>
          <t>Not determinable from assignment row alone</t>
        </is>
      </c>
      <c r="F47" s="534" t="inlineStr">
        <is>
          <t>Not stated</t>
        </is>
      </c>
      <c r="G47" s="592" t="inlineStr">
        <is>
          <t>Needs Verification</t>
        </is>
      </c>
      <c r="H47" s="534" t="inlineStr">
        <is>
          <t>Not calculated — royalty burden/current WI chain not certified</t>
        </is>
      </c>
      <c r="I47" s="534" t="inlineStr">
        <is>
          <t>See linked OGL(s), if any</t>
        </is>
      </c>
      <c r="J47" s="534" t="inlineStr">
        <is>
          <t>Needs Verification unless matched source OGL depth clause applies</t>
        </is>
      </c>
      <c r="K47" s="632" t="inlineStr">
        <is>
          <t>Needs Verification — assignment interest/current WI not proven</t>
        </is>
      </c>
      <c r="L47" s="608" t="inlineStr">
        <is>
          <t>Assigns all right, title and interest in and to the Oil and Gas Lease recorded at 1816/389 | Needs Review: Needs source review: interest amount</t>
        </is>
      </c>
    </row>
    <row r="48" ht="127.5" customFormat="1" customHeight="1" s="872">
      <c r="A48" s="562" t="inlineStr">
        <is>
          <t>Assignment grantee: Newfield Exploration Mid-Continent, Inc. 110 West 7th, Ste. 1300 Tulsa, OK 74119</t>
        </is>
      </c>
      <c r="B48" s="527" t="inlineStr">
        <is>
          <t>Runsheet row 361; Inst 2006-000766; Bk/Pg 1822/17</t>
        </is>
      </c>
      <c r="C48" s="572" t="inlineStr">
        <is>
          <t>Tract 5</t>
        </is>
      </c>
      <c r="D48" s="533" t="inlineStr">
        <is>
          <t>SE/4 SW/4 of 31-12N-24W</t>
        </is>
      </c>
      <c r="E48" s="572" t="inlineStr">
        <is>
          <t>Not determinable from assignment row alone</t>
        </is>
      </c>
      <c r="F48" s="534" t="inlineStr">
        <is>
          <t>Not stated</t>
        </is>
      </c>
      <c r="G48" s="592" t="inlineStr">
        <is>
          <t>Needs Verification</t>
        </is>
      </c>
      <c r="H48" s="534" t="inlineStr">
        <is>
          <t>Not calculated — royalty burden/current WI chain not certified</t>
        </is>
      </c>
      <c r="I48" s="534" t="inlineStr">
        <is>
          <t>See linked OGL(s), if any</t>
        </is>
      </c>
      <c r="J48" s="534" t="inlineStr">
        <is>
          <t>Needs Verification unless matched source OGL depth clause applies</t>
        </is>
      </c>
      <c r="K48" s="632" t="inlineStr">
        <is>
          <t>Needs Verification — assignment interest/current WI not proven</t>
        </is>
      </c>
      <c r="L48" s="608" t="inlineStr">
        <is>
          <t>Assigns all right, title and interest in and to the Oil and Gas Lease recorded at 1816/352 | Needs Review: Needs source review: interest amount</t>
        </is>
      </c>
    </row>
    <row r="49" ht="127.5" customFormat="1" customHeight="1" s="872">
      <c r="A49" s="562" t="inlineStr">
        <is>
          <t>Assignment grantee: Newfield Exploration Mid-Continent, Inc. 110 West 7th, Ste. 1300 Tulsa, OK 74119</t>
        </is>
      </c>
      <c r="B49" s="527" t="inlineStr">
        <is>
          <t>Runsheet row 363; Inst 2006-000770; Bk/Pg 1822/21</t>
        </is>
      </c>
      <c r="C49" s="572" t="inlineStr">
        <is>
          <t>Tract 5</t>
        </is>
      </c>
      <c r="D49" s="533" t="inlineStr">
        <is>
          <t>Lot 4, S/2 N/2 SW/4 ada S/2 of Lot 3, S/2 NE/4 SW/4, SE/4 SW/4 of 31-12N-24W</t>
        </is>
      </c>
      <c r="E49" s="572" t="inlineStr">
        <is>
          <t>Not determinable from assignment row alone</t>
        </is>
      </c>
      <c r="F49" s="534" t="inlineStr">
        <is>
          <t>Not stated</t>
        </is>
      </c>
      <c r="G49" s="592" t="inlineStr">
        <is>
          <t>Needs Verification</t>
        </is>
      </c>
      <c r="H49" s="534" t="inlineStr">
        <is>
          <t>Not calculated — royalty burden/current WI chain not certified</t>
        </is>
      </c>
      <c r="I49" s="534" t="inlineStr">
        <is>
          <t>See linked OGL(s), if any</t>
        </is>
      </c>
      <c r="J49" s="534" t="inlineStr">
        <is>
          <t>Needs Verification unless matched source OGL depth clause applies</t>
        </is>
      </c>
      <c r="K49" s="632" t="inlineStr">
        <is>
          <t>Needs Verification — assignment interest/current WI not proven</t>
        </is>
      </c>
      <c r="L49" s="608" t="inlineStr">
        <is>
          <t>Assigns all right, title and interest in and to the Oil and Gas Lease recorded at 1816/374 | Needs Review: Needs source review: tract, interest amount</t>
        </is>
      </c>
    </row>
    <row r="50" ht="127.5" customFormat="1" customHeight="1" s="872">
      <c r="A50" s="562" t="inlineStr">
        <is>
          <t>Assignment grantee: Newfield Exploration Mid-Continent, Inc. 110 West 7th, Ste. 1300 Tulsa, OK 74119</t>
        </is>
      </c>
      <c r="B50" s="527" t="inlineStr">
        <is>
          <t>Runsheet row 364; Inst 2006-002436; Bk/Pg 1830/516</t>
        </is>
      </c>
      <c r="C50" s="572" t="inlineStr">
        <is>
          <t>Tract 3</t>
        </is>
      </c>
      <c r="D50" s="533" t="inlineStr">
        <is>
          <t>SW/4 NE/4, W/2 SE/4, SE/4 SE/4, ada S/2 SE/4, NW/4 SE/4, SW/4 NE/4 of 31-12N-24W</t>
        </is>
      </c>
      <c r="E50" s="572" t="inlineStr">
        <is>
          <t>Not determinable from assignment row alone</t>
        </is>
      </c>
      <c r="F50" s="534" t="inlineStr">
        <is>
          <t>Not stated</t>
        </is>
      </c>
      <c r="G50" s="592" t="inlineStr">
        <is>
          <t>Needs Verification</t>
        </is>
      </c>
      <c r="H50" s="534" t="inlineStr">
        <is>
          <t>Not calculated — royalty burden/current WI chain not certified</t>
        </is>
      </c>
      <c r="I50" s="534" t="inlineStr">
        <is>
          <t>See linked OGL(s), if any</t>
        </is>
      </c>
      <c r="J50" s="534" t="inlineStr">
        <is>
          <t>Needs Verification unless matched source OGL depth clause applies</t>
        </is>
      </c>
      <c r="K50" s="632" t="inlineStr">
        <is>
          <t>Needs Verification — assignment interest/current WI not proven</t>
        </is>
      </c>
      <c r="L50" s="608" t="inlineStr">
        <is>
          <t>Assigns all right, title and interest in and to the Oil and Gas Lease recorded at 1822/572 | Needs Review: Needs source review: interest amount</t>
        </is>
      </c>
    </row>
    <row r="51" ht="127.5" customFormat="1" customHeight="1" s="872">
      <c r="A51" s="562" t="inlineStr">
        <is>
          <t>Assignment grantee: Newfield Exploration Mid-Continent, Inc. 110 West 7th, Ste. 1300 Tulsa, OK 74119</t>
        </is>
      </c>
      <c r="B51" s="527" t="inlineStr">
        <is>
          <t>Runsheet row 365; Inst 2006-002437; Bk/Pg 1830/517</t>
        </is>
      </c>
      <c r="C51" s="572" t="inlineStr">
        <is>
          <t>Tract 3</t>
        </is>
      </c>
      <c r="D51" s="533" t="inlineStr">
        <is>
          <t>SW/4 NE/4, W/2 SE/4, SE/4 SE/4, ada S/2 SE/4, NW/4 SE/4, SW/4 NE/4 of 31-12N-24W</t>
        </is>
      </c>
      <c r="E51" s="572" t="inlineStr">
        <is>
          <t>Not determinable from assignment row alone</t>
        </is>
      </c>
      <c r="F51" s="534" t="inlineStr">
        <is>
          <t>Not stated</t>
        </is>
      </c>
      <c r="G51" s="592" t="inlineStr">
        <is>
          <t>Needs Verification</t>
        </is>
      </c>
      <c r="H51" s="534" t="inlineStr">
        <is>
          <t>Not calculated — royalty burden/current WI chain not certified</t>
        </is>
      </c>
      <c r="I51" s="534" t="inlineStr">
        <is>
          <t>See linked OGL(s), if any</t>
        </is>
      </c>
      <c r="J51" s="534" t="inlineStr">
        <is>
          <t>Needs Verification unless matched source OGL depth clause applies</t>
        </is>
      </c>
      <c r="K51" s="632" t="inlineStr">
        <is>
          <t>Needs Verification — assignment interest/current WI not proven</t>
        </is>
      </c>
      <c r="L51" s="608" t="inlineStr">
        <is>
          <t>Assigns all right, title and interest in and to the Oil and Gas Lease recorded at 1822/574 | Needs Review: Needs source review: interest amount</t>
        </is>
      </c>
    </row>
    <row r="52" ht="76.5" customFormat="1" customHeight="1" s="872">
      <c r="A52" s="562" t="inlineStr">
        <is>
          <t>Assignment grantee: Newfield Exploration Mid-Continent, Inc. 110 West 7th, Ste. 1300 Tulsa, OK 74119</t>
        </is>
      </c>
      <c r="B52" s="527" t="inlineStr">
        <is>
          <t>Runsheet row 371; Inst 2009-000272; Bk/Pg 1945/594</t>
        </is>
      </c>
      <c r="C52" s="572" t="inlineStr">
        <is>
          <t>Tract 3</t>
        </is>
      </c>
      <c r="D52" s="533" t="inlineStr">
        <is>
          <t>SE/4 SE/4, SW/4 NE/4, W/2 SE/4 of 31-12N-24W</t>
        </is>
      </c>
      <c r="E52" s="572" t="inlineStr">
        <is>
          <t>Not determinable from assignment row alone</t>
        </is>
      </c>
      <c r="F52" s="534" t="inlineStr">
        <is>
          <t>Not stated</t>
        </is>
      </c>
      <c r="G52" s="592" t="inlineStr">
        <is>
          <t>Needs Verification</t>
        </is>
      </c>
      <c r="H52" s="534" t="inlineStr">
        <is>
          <t>Not calculated — royalty burden/current WI chain not certified</t>
        </is>
      </c>
      <c r="I52" s="534" t="inlineStr">
        <is>
          <t>See linked OGL(s), if any</t>
        </is>
      </c>
      <c r="J52" s="534" t="inlineStr">
        <is>
          <t>Needs Verification unless matched source OGL depth clause applies</t>
        </is>
      </c>
      <c r="K52" s="632" t="inlineStr">
        <is>
          <t>Needs Verification — assignment interest/current WI not proven</t>
        </is>
      </c>
      <c r="L52" s="608" t="inlineStr">
        <is>
          <t>ARTI in OGL at 1822/578 | Needs Review: Needs source review: interest amount</t>
        </is>
      </c>
    </row>
    <row r="53" ht="127.5" customFormat="1" customHeight="1" s="872">
      <c r="A53" s="562" t="inlineStr">
        <is>
          <t>Assignment grantee: Newfield Exploration Mid-Continent, Inc. 110 West 7th, Ste. 1300 Tulsa, OK 74119</t>
        </is>
      </c>
      <c r="B53" s="527" t="inlineStr">
        <is>
          <t>Runsheet row 372; Inst 2006-002438; Bk/Pg 1830/518</t>
        </is>
      </c>
      <c r="C53" s="572" t="inlineStr">
        <is>
          <t>Tract 2</t>
        </is>
      </c>
      <c r="D53" s="533" t="inlineStr">
        <is>
          <t>E/2 NW/4 of 31-12N-24W</t>
        </is>
      </c>
      <c r="E53" s="572" t="inlineStr">
        <is>
          <t>Not determinable from assignment row alone</t>
        </is>
      </c>
      <c r="F53" s="534" t="inlineStr">
        <is>
          <t>Not stated</t>
        </is>
      </c>
      <c r="G53" s="592" t="inlineStr">
        <is>
          <t>Needs Verification</t>
        </is>
      </c>
      <c r="H53" s="534" t="inlineStr">
        <is>
          <t>Not calculated — royalty burden/current WI chain not certified</t>
        </is>
      </c>
      <c r="I53" s="534" t="inlineStr">
        <is>
          <t>See linked OGL(s), if any</t>
        </is>
      </c>
      <c r="J53" s="534" t="inlineStr">
        <is>
          <t>Needs Verification unless matched source OGL depth clause applies</t>
        </is>
      </c>
      <c r="K53" s="632" t="inlineStr">
        <is>
          <t>Needs Verification — assignment interest/current WI not proven</t>
        </is>
      </c>
      <c r="L53" s="608" t="inlineStr">
        <is>
          <t>Assigns all right, title and interest in and to the Oil and Gas Lease recorded at 1822/576 | Needs Review: Needs source review: interest amount</t>
        </is>
      </c>
    </row>
    <row r="54" ht="127.5" customFormat="1" customHeight="1" s="872">
      <c r="A54" s="562" t="inlineStr">
        <is>
          <t>Assignment grantee: Newfield Exploration Mid-Continent, Inc. 110 West 7th, Ste. 1300 Tulsa, OK 74119</t>
        </is>
      </c>
      <c r="B54" s="527" t="inlineStr">
        <is>
          <t>Runsheet row 376; Inst 2006-000762; Bk/Pg 1822/13</t>
        </is>
      </c>
      <c r="C54" s="572" t="inlineStr">
        <is>
          <t>Tract 4</t>
        </is>
      </c>
      <c r="D54" s="533" t="inlineStr">
        <is>
          <t>Lots 1, 2, N/2 of Lot 3 of 31-12N-24W</t>
        </is>
      </c>
      <c r="E54" s="572" t="inlineStr">
        <is>
          <t>Not determinable from assignment row alone</t>
        </is>
      </c>
      <c r="F54" s="534" t="inlineStr">
        <is>
          <t>Not stated</t>
        </is>
      </c>
      <c r="G54" s="592" t="inlineStr">
        <is>
          <t>Needs Verification</t>
        </is>
      </c>
      <c r="H54" s="534" t="inlineStr">
        <is>
          <t>Not calculated — royalty burden/current WI chain not certified</t>
        </is>
      </c>
      <c r="I54" s="534" t="inlineStr">
        <is>
          <t>See linked OGL(s), if any</t>
        </is>
      </c>
      <c r="J54" s="534" t="inlineStr">
        <is>
          <t>Needs Verification unless matched source OGL depth clause applies</t>
        </is>
      </c>
      <c r="K54" s="632" t="inlineStr">
        <is>
          <t>Needs Verification — assignment interest/current WI not proven</t>
        </is>
      </c>
      <c r="L54" s="608" t="inlineStr">
        <is>
          <t>Assigns all right, title and interest in and to the Oil and Gas Lease recorded 1737/581 | Needs Review: Needs source review: interest amount</t>
        </is>
      </c>
    </row>
    <row r="55" ht="127.5" customFormat="1" customHeight="1" s="872">
      <c r="A55" s="562" t="inlineStr">
        <is>
          <t>Assignment grantee: Newfield Exploration Mid-Continent, Inc. 110 West 7th, Ste. 1300 Tulsa, OK 74119</t>
        </is>
      </c>
      <c r="B55" s="527" t="inlineStr">
        <is>
          <t>Runsheet row 381; Inst 2006-001930; Bk/Pg 1828/302</t>
        </is>
      </c>
      <c r="C55" s="572" t="inlineStr">
        <is>
          <t>Tract 2</t>
        </is>
      </c>
      <c r="D55" s="533" t="inlineStr">
        <is>
          <t>E/2 NW/4 of 31-12N-24W</t>
        </is>
      </c>
      <c r="E55" s="572" t="inlineStr">
        <is>
          <t>Not determinable from assignment row alone</t>
        </is>
      </c>
      <c r="F55" s="534" t="inlineStr">
        <is>
          <t>Not stated</t>
        </is>
      </c>
      <c r="G55" s="592" t="inlineStr">
        <is>
          <t>Needs Verification</t>
        </is>
      </c>
      <c r="H55" s="534" t="inlineStr">
        <is>
          <t>Not calculated — royalty burden/current WI chain not certified</t>
        </is>
      </c>
      <c r="I55" s="534" t="inlineStr">
        <is>
          <t>See linked OGL(s), if any</t>
        </is>
      </c>
      <c r="J55" s="534" t="inlineStr">
        <is>
          <t>Needs Verification unless matched source OGL depth clause applies</t>
        </is>
      </c>
      <c r="K55" s="632" t="inlineStr">
        <is>
          <t>Needs Verification — assignment interest/current WI not proven</t>
        </is>
      </c>
      <c r="L55" s="608" t="inlineStr">
        <is>
          <t>Assigns all right, title and interest in and to the Oil and Gas Lease recorded at 1822/562 | Needs Review: Needs source review: interest amount</t>
        </is>
      </c>
    </row>
    <row r="56" ht="127.5" customFormat="1" customHeight="1" s="872">
      <c r="A56" s="562" t="inlineStr">
        <is>
          <t>Assignment grantee: Newfield Exploration Mid-Continent, Inc. 110 West 7th, Ste. 1300 Tulsa, OK 74119</t>
        </is>
      </c>
      <c r="B56" s="527" t="inlineStr">
        <is>
          <t>Runsheet row 382; Inst 2006-002590; Bk/Pg 1831/229</t>
        </is>
      </c>
      <c r="C56" s="572" t="inlineStr">
        <is>
          <t>Tract 2</t>
        </is>
      </c>
      <c r="D56" s="533" t="inlineStr">
        <is>
          <t>E/2 NW/4, N/2 NE/4 SW/4, NE/4 SE/4, SE/4 NE/4 of 31-12N-24W</t>
        </is>
      </c>
      <c r="E56" s="572" t="inlineStr">
        <is>
          <t>Not determinable from assignment row alone</t>
        </is>
      </c>
      <c r="F56" s="534" t="inlineStr">
        <is>
          <t>Not stated</t>
        </is>
      </c>
      <c r="G56" s="592" t="inlineStr">
        <is>
          <t>Needs Verification</t>
        </is>
      </c>
      <c r="H56" s="534" t="inlineStr">
        <is>
          <t>Not calculated — royalty burden/current WI chain not certified</t>
        </is>
      </c>
      <c r="I56" s="534" t="inlineStr">
        <is>
          <t>See linked OGL(s), if any</t>
        </is>
      </c>
      <c r="J56" s="534" t="inlineStr">
        <is>
          <t>Needs Verification unless matched source OGL depth clause applies</t>
        </is>
      </c>
      <c r="K56" s="632" t="inlineStr">
        <is>
          <t>Needs Verification — assignment interest/current WI not proven</t>
        </is>
      </c>
      <c r="L56" s="608" t="inlineStr">
        <is>
          <t>Assigns all right, title and interest in and to the Oil and Gas Lease recorded at 1810/310 | Needs Review: Needs source review: tract, interest amount</t>
        </is>
      </c>
    </row>
    <row r="57" ht="89.25" customFormat="1" customHeight="1" s="872">
      <c r="A57" s="562" t="inlineStr">
        <is>
          <t>Assignment grantee: Samson Resources Company Samson Plaza, Two West Second Street Tulsa, OK 74103-3103</t>
        </is>
      </c>
      <c r="B57" s="527" t="inlineStr">
        <is>
          <t>Runsheet row 383; Inst 2006-001349; Bk/Pg 1825/37</t>
        </is>
      </c>
      <c r="C57" s="572" t="inlineStr">
        <is>
          <t>Tract 1, Tract 2, Tract 3</t>
        </is>
      </c>
      <c r="D57" s="533" t="inlineStr">
        <is>
          <t>E/2 NW/4, N/2 NE/4, NE/4 SE/4, NW/4 SE/4, S/2 NE/4, SE/4 NE/4, SW/4 NE/4 of 31-12N-24W</t>
        </is>
      </c>
      <c r="E57" s="572" t="inlineStr">
        <is>
          <t>Not determinable from assignment row alone</t>
        </is>
      </c>
      <c r="F57" s="534" t="inlineStr">
        <is>
          <t>Not stated</t>
        </is>
      </c>
      <c r="G57" s="592" t="inlineStr">
        <is>
          <t>Needs Verification</t>
        </is>
      </c>
      <c r="H57" s="534" t="inlineStr">
        <is>
          <t>Not calculated — royalty burden/current WI chain not certified</t>
        </is>
      </c>
      <c r="I57" s="534" t="inlineStr">
        <is>
          <t>See linked OGL(s), if any</t>
        </is>
      </c>
      <c r="J57" s="534" t="inlineStr">
        <is>
          <t>Needs Verification unless matched source OGL depth clause applies</t>
        </is>
      </c>
      <c r="K57" s="632" t="inlineStr">
        <is>
          <t>Needs Verification — assignment interest/current WI not proven</t>
        </is>
      </c>
      <c r="L57" s="608" t="inlineStr">
        <is>
          <t>ARTI in OGLs at 1817/386, 1817/388 | Needs Review: Needs source review: tract, interest amount</t>
        </is>
      </c>
    </row>
    <row r="58" ht="229.5" customFormat="1" customHeight="1" s="872">
      <c r="A58" s="562" t="inlineStr">
        <is>
          <t>Assignment grantee: EOG Resources, Inc. 3817 N.W. Expressway, Suite 500 Oklahoma City, OK 73112</t>
        </is>
      </c>
      <c r="B58" s="527" t="inlineStr">
        <is>
          <t>Runsheet row 384; Inst 2006-002339; Bk/Pg 1830/242</t>
        </is>
      </c>
      <c r="C58" s="572" t="inlineStr">
        <is>
          <t>Tract 3</t>
        </is>
      </c>
      <c r="D58" s="533" t="inlineStr">
        <is>
          <t>NW/4 SE/4, S/2 SE/4, SW/4 NE/4 of 31-12N-24W</t>
        </is>
      </c>
      <c r="E58" s="572" t="inlineStr">
        <is>
          <t>Not determinable from assignment row alone</t>
        </is>
      </c>
      <c r="F58" s="534" t="inlineStr">
        <is>
          <t>Not stated</t>
        </is>
      </c>
      <c r="G58" s="592" t="inlineStr">
        <is>
          <t>Needs Verification</t>
        </is>
      </c>
      <c r="H58" s="534" t="inlineStr">
        <is>
          <t>Not calculated — royalty burden/current WI chain not certified</t>
        </is>
      </c>
      <c r="I58" s="534" t="inlineStr">
        <is>
          <t>See linked OGL(s), if any</t>
        </is>
      </c>
      <c r="J58" s="534" t="inlineStr">
        <is>
          <t>Needs Verification unless matched source OGL depth clause applies</t>
        </is>
      </c>
      <c r="K58" s="632" t="inlineStr">
        <is>
          <t>Needs Verification — assignment interest/current WI not proven</t>
        </is>
      </c>
      <c r="L58" s="608" t="inlineStr">
        <is>
          <t>Assigns all right, title and interest in and to the Oil and Gas Lease recorded at 1736/193, 1736/195, 1736/197, 1736/199, 1736/496, 1736/588, 1736/590, 1736/596, 1736/598 | Needs Review: Needs source review: interest amount</t>
        </is>
      </c>
    </row>
    <row r="59" ht="153" customFormat="1" customHeight="1" s="872">
      <c r="A59" s="562" t="inlineStr">
        <is>
          <t>Assignment grantee: Newfield Exploration Mid-Continent, Inc. 110 West 7th, Ste. 1300 Tulsa, OK 74119</t>
        </is>
      </c>
      <c r="B59" s="527" t="inlineStr">
        <is>
          <t>Runsheet row 385; Inst 2009-000273; Bk/Pg 1945/595</t>
        </is>
      </c>
      <c r="C59" s="572" t="inlineStr">
        <is>
          <t>Needs Verification</t>
        </is>
      </c>
      <c r="D59" s="533" t="inlineStr">
        <is>
          <t>Lots 1-3 Partial of 31-12N-24W</t>
        </is>
      </c>
      <c r="E59" s="572" t="inlineStr">
        <is>
          <t>Not determinable from assignment row alone</t>
        </is>
      </c>
      <c r="F59" s="534" t="inlineStr">
        <is>
          <t>Not stated</t>
        </is>
      </c>
      <c r="G59" s="592" t="inlineStr">
        <is>
          <t>Needs Verification</t>
        </is>
      </c>
      <c r="H59" s="534" t="inlineStr">
        <is>
          <t>Not calculated — royalty burden/current WI chain not certified</t>
        </is>
      </c>
      <c r="I59" s="534" t="inlineStr">
        <is>
          <t>See linked OGL(s), if any</t>
        </is>
      </c>
      <c r="J59" s="534" t="inlineStr">
        <is>
          <t>Needs Verification unless matched source OGL depth clause applies</t>
        </is>
      </c>
      <c r="K59" s="632" t="inlineStr">
        <is>
          <t>Needs Verification — assignment interest/current WI not proven</t>
        </is>
      </c>
      <c r="L59" s="608" t="inlineStr">
        <is>
          <t>ARTI in OGL at 1833/218 | Needs Review: Needs source review: interest amount | Legal QA: Legal description does not clearly match rebuilt Section 31 tracts.</t>
        </is>
      </c>
    </row>
    <row r="60" ht="127.5" customFormat="1" customHeight="1" s="872">
      <c r="A60" s="562" t="inlineStr">
        <is>
          <t>Assignment grantee: Newfield Exploration Mid-Continent, Inc. 110 West 7th, Ste. 1300 Tulsa, OK 74119</t>
        </is>
      </c>
      <c r="B60" s="527" t="inlineStr">
        <is>
          <t>Runsheet row 387; Inst 2006-003963; Bk/Pg 1839/9</t>
        </is>
      </c>
      <c r="C60" s="572" t="inlineStr">
        <is>
          <t>Tract 2</t>
        </is>
      </c>
      <c r="D60" s="533" t="inlineStr">
        <is>
          <t>E/2 NW/4, N/2 NE/4 SW/4, NE/4 SE/4, SE/4 NE/4 of 31-12N-24W</t>
        </is>
      </c>
      <c r="E60" s="572" t="inlineStr">
        <is>
          <t>Not determinable from assignment row alone</t>
        </is>
      </c>
      <c r="F60" s="534" t="inlineStr">
        <is>
          <t>Not stated</t>
        </is>
      </c>
      <c r="G60" s="592" t="inlineStr">
        <is>
          <t>Needs Verification</t>
        </is>
      </c>
      <c r="H60" s="534" t="inlineStr">
        <is>
          <t>Not calculated — royalty burden/current WI chain not certified</t>
        </is>
      </c>
      <c r="I60" s="534" t="inlineStr">
        <is>
          <t>See linked OGL(s), if any</t>
        </is>
      </c>
      <c r="J60" s="534" t="inlineStr">
        <is>
          <t>Needs Verification unless matched source OGL depth clause applies</t>
        </is>
      </c>
      <c r="K60" s="632" t="inlineStr">
        <is>
          <t>Needs Verification — assignment interest/current WI not proven</t>
        </is>
      </c>
      <c r="L60" s="608" t="inlineStr">
        <is>
          <t>Assigns all right, title and interest in and to the Oil and Gas Lease recorded at 1827/548 | Needs Review: Needs source review: tract, interest amount</t>
        </is>
      </c>
    </row>
    <row r="61" ht="293.25" customFormat="1" customHeight="1" s="872">
      <c r="A61" s="562" t="inlineStr">
        <is>
          <t>Assignment grantee: Trilogy Oil and Gas, LLC</t>
        </is>
      </c>
      <c r="B61" s="527" t="inlineStr">
        <is>
          <t>Runsheet row 388; Inst 2007-002804; Bk/Pg 1878/109</t>
        </is>
      </c>
      <c r="C61" s="572" t="inlineStr">
        <is>
          <t>Tract 3</t>
        </is>
      </c>
      <c r="D61" s="533" t="inlineStr">
        <is>
          <t>NW/4 SE/4, S/2 SE/4, SW/4 NE/4 of 31-12N-24W</t>
        </is>
      </c>
      <c r="E61" s="572" t="inlineStr">
        <is>
          <t>Not determinable from assignment row alone</t>
        </is>
      </c>
      <c r="F61" s="534" t="inlineStr">
        <is>
          <t>Not stated</t>
        </is>
      </c>
      <c r="G61" s="592" t="inlineStr">
        <is>
          <t>Needs Verification</t>
        </is>
      </c>
      <c r="H61" s="534" t="inlineStr">
        <is>
          <t>Not calculated — royalty burden/current WI chain not certified</t>
        </is>
      </c>
      <c r="I61" s="534" t="inlineStr">
        <is>
          <t>See linked OGL(s), if any</t>
        </is>
      </c>
      <c r="J61" s="534" t="inlineStr">
        <is>
          <t>Needs Verification unless matched source OGL depth clause applies</t>
        </is>
      </c>
      <c r="K61" s="632" t="inlineStr">
        <is>
          <t>Needs Verification — assignment interest/current WI not proven</t>
        </is>
      </c>
      <c r="L61" s="608" t="inlineStr">
        <is>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t>
        </is>
      </c>
    </row>
    <row r="62" ht="216.75" customFormat="1" customHeight="1" s="872">
      <c r="A62" s="562" t="inlineStr">
        <is>
          <t>Assignment grantee: Trilogy Oil &amp; Gas, LLC P.O. Box 280235 Lakewood, CO 80228</t>
        </is>
      </c>
      <c r="B62" s="527" t="inlineStr">
        <is>
          <t>Runsheet row 389; Inst 2006-002685; Bk/Pg 1831/481</t>
        </is>
      </c>
      <c r="C62" s="572" t="inlineStr">
        <is>
          <t>Tract 3</t>
        </is>
      </c>
      <c r="D62" s="533" t="inlineStr">
        <is>
          <t>NW/4 SE/4, S/2 SE/4, SW/4 NE/4 of 31-12N-24W</t>
        </is>
      </c>
      <c r="E62" s="572" t="inlineStr">
        <is>
          <t>Not determinable from assignment row alone</t>
        </is>
      </c>
      <c r="F62" s="534" t="inlineStr">
        <is>
          <t>Not stated</t>
        </is>
      </c>
      <c r="G62" s="592" t="inlineStr">
        <is>
          <t>Needs Verification</t>
        </is>
      </c>
      <c r="H62" s="534" t="inlineStr">
        <is>
          <t>Not calculated — royalty burden/current WI chain not certified</t>
        </is>
      </c>
      <c r="I62" s="534" t="inlineStr">
        <is>
          <t>See linked OGL(s), if any</t>
        </is>
      </c>
      <c r="J62" s="534" t="inlineStr">
        <is>
          <t>Needs Verification unless matched source OGL depth clause applies</t>
        </is>
      </c>
      <c r="K62" s="632" t="inlineStr">
        <is>
          <t>Needs Verification — assignment interest/current WI not proven</t>
        </is>
      </c>
      <c r="L62" s="608" t="inlineStr">
        <is>
          <t>an undivided 40 net acres in OGLs at 1736/596-597, 1736/598-599, 1736/193-194, 1824/181-182, 1736/195-196, 1736/199-200, 1736/496-497, 1736/588-589, 1736/590-591, 1736/197-198 | Needs Review: Needs source review: interest amount</t>
        </is>
      </c>
    </row>
    <row r="63" ht="76.5" customFormat="1" customHeight="1" s="872">
      <c r="A63" s="562" t="inlineStr">
        <is>
          <t>Assignment grantee: Gary Reid</t>
        </is>
      </c>
      <c r="B63" s="527" t="inlineStr">
        <is>
          <t>Runsheet row 392; Inst 2007-001310; Bk/Pg 1869/164</t>
        </is>
      </c>
      <c r="C63" s="572" t="inlineStr">
        <is>
          <t>Tract 2, Tract 3</t>
        </is>
      </c>
      <c r="D63" s="533" t="inlineStr">
        <is>
          <t>E/2 NW/4, N/2 NE/4 SW/4, NE/4 SE/4, NW/4 SE/4, S/2 SE/4, SE/4 NE/4, SW/4 NE/4 of 31-12N-24W</t>
        </is>
      </c>
      <c r="E63" s="572" t="inlineStr">
        <is>
          <t>Not determinable from assignment row alone</t>
        </is>
      </c>
      <c r="F63" s="534" t="inlineStr">
        <is>
          <t>Not stated</t>
        </is>
      </c>
      <c r="G63" s="592" t="inlineStr">
        <is>
          <t>Needs Verification</t>
        </is>
      </c>
      <c r="H63" s="534" t="inlineStr">
        <is>
          <t>Not calculated — royalty burden/current WI chain not certified</t>
        </is>
      </c>
      <c r="I63" s="534" t="inlineStr">
        <is>
          <t>See linked OGL(s), if any</t>
        </is>
      </c>
      <c r="J63" s="534" t="inlineStr">
        <is>
          <t>Needs Verification unless matched source OGL depth clause applies</t>
        </is>
      </c>
      <c r="K63" s="632" t="inlineStr">
        <is>
          <t>Needs Verification — assignment interest/current WI not proven</t>
        </is>
      </c>
      <c r="L63" s="608" t="inlineStr">
        <is>
          <t>ORRI | Needs Review: Needs source review: tract, grantor source, interest amount</t>
        </is>
      </c>
    </row>
    <row r="64" ht="408" customFormat="1" customHeight="1" s="872">
      <c r="A64" s="562" t="inlineStr">
        <is>
          <t>Assignment grantee: 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is>
      </c>
      <c r="B64" s="527" t="inlineStr">
        <is>
          <t>Runsheet row 393; Inst 2006-003993; Bk/Pg 1839/66</t>
        </is>
      </c>
      <c r="C64" s="572" t="inlineStr">
        <is>
          <t>Tract 3</t>
        </is>
      </c>
      <c r="D64" s="533" t="inlineStr">
        <is>
          <t>NW/4 SE/4, S/2 SE/4, SW/4 NE/4 of 31-12N-24W</t>
        </is>
      </c>
      <c r="E64" s="572" t="inlineStr">
        <is>
          <t>Not determinable from assignment row alone</t>
        </is>
      </c>
      <c r="F64" s="534" t="inlineStr">
        <is>
          <t>Not stated</t>
        </is>
      </c>
      <c r="G64" s="592" t="inlineStr">
        <is>
          <t>Needs Verification</t>
        </is>
      </c>
      <c r="H64" s="534" t="inlineStr">
        <is>
          <t>Not calculated — royalty burden/current WI chain not certified</t>
        </is>
      </c>
      <c r="I64" s="534" t="inlineStr">
        <is>
          <t>See linked OGL(s), if any</t>
        </is>
      </c>
      <c r="J64" s="534" t="inlineStr">
        <is>
          <t>Needs Verification unless matched source OGL depth clause applies</t>
        </is>
      </c>
      <c r="K64" s="632" t="inlineStr">
        <is>
          <t>Needs Verification — assignment interest/current WI not proven</t>
        </is>
      </c>
      <c r="L64" s="608" t="inlineStr">
        <is>
          <t>Assignees reflected in the amount set opposite their names, in OGLs at 1736/596, 1736/598, 1736/193, 1824/181, 1736/195, 1736/199, 1736/496, 1736/588, 1736/590, 1736/197 | Needs Review: Needs source review: interest amount</t>
        </is>
      </c>
    </row>
    <row r="65" ht="229.5" customFormat="1" customHeight="1" s="872">
      <c r="A65" s="562" t="inlineStr">
        <is>
          <t>Assignment grantee: Double L, LLC, 0.66 NMA, 5970 W. Sumac Ave. Denver, CO 80202, Wolf Point Exploration, LLC, 0.66 NMA, 315 W. Oak St., Suite 704 Ft. Collins, CO 80521, John Butera, 0.66 NMA, 8770 Allison Drive, Unit F Arvada, CO 80005</t>
        </is>
      </c>
      <c r="B65" s="527" t="inlineStr">
        <is>
          <t>Runsheet row 395; Inst 2006-004747; Bk/Pg 1842/453</t>
        </is>
      </c>
      <c r="C65" s="572" t="inlineStr">
        <is>
          <t>Tract 3</t>
        </is>
      </c>
      <c r="D65" s="533" t="inlineStr">
        <is>
          <t>NW/4 SE/4, S/2 SE/4, SW/4 NE/4 of 31-12N-24W</t>
        </is>
      </c>
      <c r="E65" s="572" t="inlineStr">
        <is>
          <t>Not determinable from assignment row alone</t>
        </is>
      </c>
      <c r="F65" s="534" t="inlineStr">
        <is>
          <t>Not stated</t>
        </is>
      </c>
      <c r="G65" s="592" t="inlineStr">
        <is>
          <t>Needs Verification</t>
        </is>
      </c>
      <c r="H65" s="534" t="inlineStr">
        <is>
          <t>Not calculated — royalty burden/current WI chain not certified</t>
        </is>
      </c>
      <c r="I65" s="534" t="inlineStr">
        <is>
          <t>See linked OGL(s), if any</t>
        </is>
      </c>
      <c r="J65" s="534" t="inlineStr">
        <is>
          <t>Needs Verification unless matched source OGL depth clause applies</t>
        </is>
      </c>
      <c r="K65" s="632" t="inlineStr">
        <is>
          <t>Needs Verification — assignment interest/current WI not proven</t>
        </is>
      </c>
      <c r="L65" s="608" t="inlineStr">
        <is>
          <t>Assignees reflected in the amount set opposite their names, in OGLs at 1736/496, 1736/596, 1736/598, 1736/193, 1736/195, 1736/199, 1736/496, 1736/588 | Needs Review: Needs source review: grantor source, interest amount</t>
        </is>
      </c>
    </row>
    <row r="66" ht="255" customFormat="1" customHeight="1" s="872">
      <c r="A66" s="562" t="inlineStr">
        <is>
          <t>Assignment grantee: George B. Duke P.O. Box 21 Edgar, MT 59026</t>
        </is>
      </c>
      <c r="B66" s="527" t="inlineStr">
        <is>
          <t>Runsheet row 396; Inst 2006-005043; Bk/Pg 1844/584</t>
        </is>
      </c>
      <c r="C66" s="572" t="inlineStr">
        <is>
          <t>Tract 3</t>
        </is>
      </c>
      <c r="D66" s="533" t="inlineStr">
        <is>
          <t>NW/4 SE/4, S/2 SE/4, SW/4 NE/4 of 31-12N-24W</t>
        </is>
      </c>
      <c r="E66" s="572" t="inlineStr">
        <is>
          <t>Not determinable from assignment row alone</t>
        </is>
      </c>
      <c r="F66" s="534" t="inlineStr">
        <is>
          <t>Not stated</t>
        </is>
      </c>
      <c r="G66" s="592" t="inlineStr">
        <is>
          <t>Needs Verification</t>
        </is>
      </c>
      <c r="H66" s="534" t="inlineStr">
        <is>
          <t>Not calculated — royalty burden/current WI chain not certified</t>
        </is>
      </c>
      <c r="I66" s="534" t="inlineStr">
        <is>
          <t>See linked OGL(s), if any</t>
        </is>
      </c>
      <c r="J66" s="534" t="inlineStr">
        <is>
          <t>Needs Verification unless matched source OGL depth clause applies</t>
        </is>
      </c>
      <c r="K66" s="632" t="inlineStr">
        <is>
          <t>Needs Verification — assignment interest/current WI not proven</t>
        </is>
      </c>
      <c r="L66" s="608" t="inlineStr">
        <is>
          <t>Assigns all right, title and interest in and to the Oil and Gas Leases recorded at 1736/596, 1736/598, 1736/193, 1824/181, 1736/195, 1736/199, 1736/496, 1736/588, 1736/590, 1736/197 | Needs Review: Needs source review: grantor source, interest amount</t>
        </is>
      </c>
    </row>
    <row r="67" ht="318.75" customFormat="1" customHeight="1" s="872">
      <c r="A67" s="562" t="inlineStr">
        <is>
          <t>Assignment grantee: JH Famiy, LLC P.O. Box 3503 Lafayette, LA 70502</t>
        </is>
      </c>
      <c r="B67" s="527" t="inlineStr">
        <is>
          <t>Runsheet row 397; Inst 2007-008043; Bk/Pg 1567/6</t>
        </is>
      </c>
      <c r="C67" s="572" t="inlineStr">
        <is>
          <t>Tract 3</t>
        </is>
      </c>
      <c r="D67" s="533" t="inlineStr">
        <is>
          <t>NW/4 SE/4, S/2 SE/4, SW/4 NE/4 of 31-12N-24W</t>
        </is>
      </c>
      <c r="E67" s="572" t="inlineStr">
        <is>
          <t>Not determinable from assignment row alone</t>
        </is>
      </c>
      <c r="F67" s="534" t="inlineStr">
        <is>
          <t>Not stated</t>
        </is>
      </c>
      <c r="G67" s="592" t="inlineStr">
        <is>
          <t>Needs Verification</t>
        </is>
      </c>
      <c r="H67" s="534" t="inlineStr">
        <is>
          <t>Not calculated — royalty burden/current WI chain not certified</t>
        </is>
      </c>
      <c r="I67" s="534" t="inlineStr">
        <is>
          <t>See linked OGL(s), if any</t>
        </is>
      </c>
      <c r="J67" s="534" t="inlineStr">
        <is>
          <t>Needs Verification unless matched source OGL depth clause applies</t>
        </is>
      </c>
      <c r="K67" s="632" t="inlineStr">
        <is>
          <t>Needs Verification — assignment interest/current WI not proven</t>
        </is>
      </c>
      <c r="L67" s="608" t="inlineStr">
        <is>
          <t>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t>
        </is>
      </c>
    </row>
    <row r="68" ht="242.25" customFormat="1" customHeight="1" s="872">
      <c r="A68" s="562" t="inlineStr">
        <is>
          <t>Assignment grantee: JH Famiy, LLC P.O. Box 3503 Lafayette, LA 70502</t>
        </is>
      </c>
      <c r="B68" s="527" t="inlineStr">
        <is>
          <t>Runsheet row 398; Inst 2006-005081; Bk/Pg 1845/128</t>
        </is>
      </c>
      <c r="C68" s="572" t="inlineStr">
        <is>
          <t>Tract 3</t>
        </is>
      </c>
      <c r="D68" s="533" t="inlineStr">
        <is>
          <t>NW/4 SE/4, S/2 SE/4, SW/4 NE/4 of 31-12N-24W</t>
        </is>
      </c>
      <c r="E68" s="572" t="inlineStr">
        <is>
          <t>Not determinable from assignment row alone</t>
        </is>
      </c>
      <c r="F68" s="534" t="inlineStr">
        <is>
          <t>Not stated</t>
        </is>
      </c>
      <c r="G68" s="592" t="inlineStr">
        <is>
          <t>Needs Verification</t>
        </is>
      </c>
      <c r="H68" s="534" t="inlineStr">
        <is>
          <t>Not calculated — royalty burden/current WI chain not certified</t>
        </is>
      </c>
      <c r="I68" s="534" t="inlineStr">
        <is>
          <t>See linked OGL(s), if any</t>
        </is>
      </c>
      <c r="J68" s="534" t="inlineStr">
        <is>
          <t>Needs Verification unless matched source OGL depth clause applies</t>
        </is>
      </c>
      <c r="K68" s="632" t="inlineStr">
        <is>
          <t>Needs Verification — assignment interest/current WI not proven</t>
        </is>
      </c>
      <c r="L68" s="608" t="inlineStr">
        <is>
          <t>Assigns all right, title and interest in and to the Oil and Gas Leases recorded at 1736/596, 1736/598, 1736/193, 1824/181, 1736/195, 1736/199, 1736/496, 1736/588, 1736/590, 1736/197 | Needs Review: Needs source review: grantor source</t>
        </is>
      </c>
    </row>
    <row r="69" ht="229.5" customFormat="1" customHeight="1" s="872">
      <c r="A69" s="562" t="inlineStr">
        <is>
          <t>Assignment grantee: Double L, LLC, 0.5 NMA, 5970 W. Sumac Ave. Denver, CO 80202, Wolf Point Exploration, LLC, 0.25 NMA, 315 W. Oak St., Suite 704 Ft. Collins, CO 80521</t>
        </is>
      </c>
      <c r="B69" s="527" t="inlineStr">
        <is>
          <t>Runsheet row 399; Inst 2006-007198; Bk/Pg 1858/52</t>
        </is>
      </c>
      <c r="C69" s="572" t="inlineStr">
        <is>
          <t>Tract 3</t>
        </is>
      </c>
      <c r="D69" s="533" t="inlineStr">
        <is>
          <t>NW/4 SE/4, S/2 SE/4, SW/4 NE/4 of 31-12N-24W</t>
        </is>
      </c>
      <c r="E69" s="572" t="inlineStr">
        <is>
          <t>Not determinable from assignment row alone</t>
        </is>
      </c>
      <c r="F69" s="534" t="inlineStr">
        <is>
          <t>Not stated</t>
        </is>
      </c>
      <c r="G69" s="592" t="inlineStr">
        <is>
          <t>Needs Verification</t>
        </is>
      </c>
      <c r="H69" s="534" t="inlineStr">
        <is>
          <t>Not calculated — royalty burden/current WI chain not certified</t>
        </is>
      </c>
      <c r="I69" s="534" t="inlineStr">
        <is>
          <t>See linked OGL(s), if any</t>
        </is>
      </c>
      <c r="J69" s="534" t="inlineStr">
        <is>
          <t>Needs Verification unless matched source OGL depth clause applies</t>
        </is>
      </c>
      <c r="K69" s="632" t="inlineStr">
        <is>
          <t>Needs Verification — assignment interest/current WI not proven</t>
        </is>
      </c>
      <c r="L69" s="608" t="inlineStr">
        <is>
          <t>Assignees reflected in the amount set opposite their names, in OGLs at 1736/496, 1736/596, 1736/598, 1736/193, 1736/195, 1736/199, 1736/496, 1736/588 | Needs Review: Needs source review: grantor source, interest amount</t>
        </is>
      </c>
    </row>
    <row r="70" ht="267.75" customFormat="1" customHeight="1" s="872">
      <c r="A70" s="562" t="inlineStr">
        <is>
          <t>Assignment grantee: Rhett L. Frazier 7731 Romaine St #3 West Hollywood, CA 90046</t>
        </is>
      </c>
      <c r="B70" s="527" t="inlineStr">
        <is>
          <t>Runsheet row 400; Inst 2007-000328; Bk/Pg 1864/96</t>
        </is>
      </c>
      <c r="C70" s="572" t="inlineStr">
        <is>
          <t>Tract 3</t>
        </is>
      </c>
      <c r="D70" s="533" t="inlineStr">
        <is>
          <t>NW/4 SE/4, S/2 SE/4, SW/4 NE/4 of 31-12N-24W</t>
        </is>
      </c>
      <c r="E70" s="572" t="inlineStr">
        <is>
          <t>Not determinable from assignment row alone</t>
        </is>
      </c>
      <c r="F70" s="534" t="inlineStr">
        <is>
          <t>Not stated</t>
        </is>
      </c>
      <c r="G70" s="592" t="inlineStr">
        <is>
          <t>Needs Verification</t>
        </is>
      </c>
      <c r="H70" s="534" t="inlineStr">
        <is>
          <t>Not calculated — royalty burden/current WI chain not certified</t>
        </is>
      </c>
      <c r="I70" s="534" t="inlineStr">
        <is>
          <t>See linked OGL(s), if any</t>
        </is>
      </c>
      <c r="J70" s="534" t="inlineStr">
        <is>
          <t>Needs Verification unless matched source OGL depth clause applies</t>
        </is>
      </c>
      <c r="K70" s="632" t="inlineStr">
        <is>
          <t>Needs Verification — assignment interest/current WI not proven</t>
        </is>
      </c>
      <c r="L70" s="608" t="inlineStr">
        <is>
          <t>One-half (1/2) of Assignor's right, title and interest in and to the oil and gas leases recorded at 1736/596, 1736/598, 1736/193, 1824/181, 1736/195, 1736/199, 1736/496, 1736/588, 1736/590, 1736/197 | Needs Review: Needs source review: grantor source, interest amount</t>
        </is>
      </c>
    </row>
    <row r="71" ht="318.75" customFormat="1" customHeight="1" s="872">
      <c r="A71" s="562" t="inlineStr">
        <is>
          <t>Assignment grantee: EOG Resources, Inc.</t>
        </is>
      </c>
      <c r="B71" s="527" t="inlineStr">
        <is>
          <t>Runsheet row 404; Inst 2007-002874; Bk/Pg 1878/327</t>
        </is>
      </c>
      <c r="C71" s="572" t="inlineStr">
        <is>
          <t>Tract 5</t>
        </is>
      </c>
      <c r="D71" s="533" t="inlineStr">
        <is>
          <t>S/2 NE/4 SW/4 Lots 3-4, SE/4 SW/4 of 31-12N-24W</t>
        </is>
      </c>
      <c r="E71" s="572" t="inlineStr">
        <is>
          <t>Not determinable from assignment row alone</t>
        </is>
      </c>
      <c r="F71" s="534" t="inlineStr">
        <is>
          <t>Not stated</t>
        </is>
      </c>
      <c r="G71" s="592" t="inlineStr">
        <is>
          <t>Needs Verification</t>
        </is>
      </c>
      <c r="H71" s="534" t="inlineStr">
        <is>
          <t>Not calculated — royalty burden/current WI chain not certified</t>
        </is>
      </c>
      <c r="I71" s="534" t="inlineStr">
        <is>
          <t>See linked OGL(s), if any</t>
        </is>
      </c>
      <c r="J71" s="534" t="inlineStr">
        <is>
          <t>Needs Verification unless matched source OGL depth clause applies</t>
        </is>
      </c>
      <c r="K71" s="632" t="inlineStr">
        <is>
          <t>Needs Verification — assignment interest/current WI not proven</t>
        </is>
      </c>
      <c r="L71" s="608" t="inlineStr">
        <is>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 Ful…</t>
        </is>
      </c>
    </row>
    <row r="72" ht="76.5" customFormat="1" customHeight="1" s="872">
      <c r="A72" s="562" t="inlineStr">
        <is>
          <t>Assignment grantee: Ocean Energy Resources, Inc., a Delaware corporation 410 Seventeenth Street, Suite 1400 Denver, Colorado 80202</t>
        </is>
      </c>
      <c r="B72" s="527" t="inlineStr">
        <is>
          <t>Runsheet row 406; Inst 1998-000843; Bk/Pg 1567/6</t>
        </is>
      </c>
      <c r="C72" s="572" t="inlineStr">
        <is>
          <t>Tract 2</t>
        </is>
      </c>
      <c r="D72" s="533" t="inlineStr">
        <is>
          <t>E/2 NW/4, NE/4 SE/4, SE/4 NE/4, W/2 NE/4 of 31-12N-24W, aol</t>
        </is>
      </c>
      <c r="E72" s="572" t="inlineStr">
        <is>
          <t>Not determinable from assignment row alone</t>
        </is>
      </c>
      <c r="F72" s="534" t="inlineStr">
        <is>
          <t>Not stated</t>
        </is>
      </c>
      <c r="G72" s="592" t="inlineStr">
        <is>
          <t>Needs Verification</t>
        </is>
      </c>
      <c r="H72" s="534" t="inlineStr">
        <is>
          <t>Not calculated — royalty burden/current WI chain not certified</t>
        </is>
      </c>
      <c r="I72" s="534" t="inlineStr">
        <is>
          <t>See linked OGL(s), if any</t>
        </is>
      </c>
      <c r="J72" s="534" t="inlineStr">
        <is>
          <t>Needs Verification unless matched source OGL depth clause applies</t>
        </is>
      </c>
      <c r="K72" s="632" t="inlineStr">
        <is>
          <t>Needs Verification — assignment interest/current WI not proven</t>
        </is>
      </c>
      <c r="L72" s="608" t="inlineStr">
        <is>
          <t>ARTI | Needs Review: Needs source review: tract, grantor source, interest amount</t>
        </is>
      </c>
    </row>
    <row r="73" ht="76.5" customFormat="1" customHeight="1" s="872">
      <c r="A73" s="562" t="inlineStr">
        <is>
          <t>Assignment grantee: Encore Energy Partners Operating, LLC</t>
        </is>
      </c>
      <c r="B73" s="527" t="inlineStr">
        <is>
          <t>Runsheet row 411; Inst 2009-000222; Bk/Pg 1945/410</t>
        </is>
      </c>
      <c r="C73" s="572" t="inlineStr">
        <is>
          <t>Tract 2</t>
        </is>
      </c>
      <c r="D73" s="533" t="inlineStr">
        <is>
          <t>E/2 NW/4, N/2 NE/4 SW/4, NE/4 SE/4, SE/4 NE/4 of 31-12N-24W, aol</t>
        </is>
      </c>
      <c r="E73" s="572" t="inlineStr">
        <is>
          <t>Not determinable from assignment row alone</t>
        </is>
      </c>
      <c r="F73" s="534" t="inlineStr">
        <is>
          <t>Not stated</t>
        </is>
      </c>
      <c r="G73" s="592" t="inlineStr">
        <is>
          <t>Needs Verification</t>
        </is>
      </c>
      <c r="H73" s="534" t="inlineStr">
        <is>
          <t>Not calculated — royalty burden/current WI chain not certified</t>
        </is>
      </c>
      <c r="I73" s="534" t="inlineStr">
        <is>
          <t>See linked OGL(s), if any</t>
        </is>
      </c>
      <c r="J73" s="534" t="inlineStr">
        <is>
          <t>Needs Verification unless matched source OGL depth clause applies</t>
        </is>
      </c>
      <c r="K73" s="632" t="inlineStr">
        <is>
          <t>Needs Verification — assignment interest/current WI not proven</t>
        </is>
      </c>
      <c r="L73" s="608" t="inlineStr">
        <is>
          <t>ARTI | Needs Review: Needs source review: tract, grantor source, interest amount</t>
        </is>
      </c>
    </row>
    <row r="74" ht="191.25" customFormat="1" customHeight="1" s="872">
      <c r="A74" s="562" t="inlineStr">
        <is>
          <t>Assignment grantee: Sydtran, LP</t>
        </is>
      </c>
      <c r="B74" s="527" t="inlineStr">
        <is>
          <t>Runsheet row 420; Inst 2010-006266; Bk/Pg 2024/85</t>
        </is>
      </c>
      <c r="C74" s="572" t="inlineStr">
        <is>
          <t>Tract 2</t>
        </is>
      </c>
      <c r="D74" s="533" t="inlineStr">
        <is>
          <t>E/2 NW/4 of 31-12N-24W, aol</t>
        </is>
      </c>
      <c r="E74" s="572" t="inlineStr">
        <is>
          <t>Not determinable from assignment row alone</t>
        </is>
      </c>
      <c r="F74" s="534" t="inlineStr">
        <is>
          <t>Not stated</t>
        </is>
      </c>
      <c r="G74" s="592" t="inlineStr">
        <is>
          <t>0.5000000000</t>
        </is>
      </c>
      <c r="H74" s="534" t="inlineStr">
        <is>
          <t>Not calculated — royalty burden/current WI chain not certified</t>
        </is>
      </c>
      <c r="I74" s="534" t="inlineStr">
        <is>
          <t>See linked OGL(s), if any</t>
        </is>
      </c>
      <c r="J74" s="534" t="inlineStr">
        <is>
          <t>Needs Verification unless matched source OGL depth clause applies</t>
        </is>
      </c>
      <c r="K74" s="632" t="inlineStr">
        <is>
          <t>Assignment percentage stated; not certified current WI</t>
        </is>
      </c>
      <c r="L74" s="608" t="inlineStr">
        <is>
          <t>fifty percent (50%) of all the interest of the Assignor in and to the Oil &amp; Gas Properties, Wells, Substances, Equipment and Contracts | Needs Review: Needs source review: grantor source, interest amount</t>
        </is>
      </c>
    </row>
    <row r="75" ht="191.25" customFormat="1" customHeight="1" s="872">
      <c r="A75" s="562" t="inlineStr">
        <is>
          <t>Assignment grantee: Sydtran Management, LLC</t>
        </is>
      </c>
      <c r="B75" s="527" t="inlineStr">
        <is>
          <t>Runsheet row 421; Inst 2010-006265; Bk/Pg 2024/74</t>
        </is>
      </c>
      <c r="C75" s="572" t="inlineStr">
        <is>
          <t>Tract 2</t>
        </is>
      </c>
      <c r="D75" s="533" t="inlineStr">
        <is>
          <t>E/2 NW/4 of 31-12N-24W, aol</t>
        </is>
      </c>
      <c r="E75" s="572" t="inlineStr">
        <is>
          <t>Not determinable from assignment row alone</t>
        </is>
      </c>
      <c r="F75" s="534" t="inlineStr">
        <is>
          <t>Not stated</t>
        </is>
      </c>
      <c r="G75" s="592" t="inlineStr">
        <is>
          <t>0.5000000000</t>
        </is>
      </c>
      <c r="H75" s="534" t="inlineStr">
        <is>
          <t>Not calculated — royalty burden/current WI chain not certified</t>
        </is>
      </c>
      <c r="I75" s="534" t="inlineStr">
        <is>
          <t>See linked OGL(s), if any</t>
        </is>
      </c>
      <c r="J75" s="534" t="inlineStr">
        <is>
          <t>Needs Verification unless matched source OGL depth clause applies</t>
        </is>
      </c>
      <c r="K75" s="632" t="inlineStr">
        <is>
          <t>Assignment percentage stated; not certified current WI</t>
        </is>
      </c>
      <c r="L75" s="608" t="inlineStr">
        <is>
          <t>fifty percent (50%) of all the interest of the Assignor in and to the Oil &amp; Gas Properties, Wells, Substances, Equipment and Contracts | Needs Review: Needs source review: grantor source, interest amount</t>
        </is>
      </c>
    </row>
    <row r="76" ht="178.5" customFormat="1" customHeight="1" s="872">
      <c r="A76" s="562" t="inlineStr">
        <is>
          <t>Assignment grantee: CHK Cleveland Tonkawa, LLC</t>
        </is>
      </c>
      <c r="B76" s="527" t="inlineStr">
        <is>
          <t>Runsheet row 445; Inst 2012-002539; Bk/Pg 2129/1</t>
        </is>
      </c>
      <c r="C76" s="572" t="inlineStr">
        <is>
          <t>Tract 1, Tract 2, Tract 3, Tract 4, Tract 5</t>
        </is>
      </c>
      <c r="D76" s="533" t="inlineStr">
        <is>
          <t>All of 31-12N-24W, aol</t>
        </is>
      </c>
      <c r="E76" s="572" t="inlineStr">
        <is>
          <t>Not determinable from assignment row alone</t>
        </is>
      </c>
      <c r="F76" s="534" t="inlineStr">
        <is>
          <t>Not stated</t>
        </is>
      </c>
      <c r="G76" s="592" t="inlineStr">
        <is>
          <t>0.9990000000</t>
        </is>
      </c>
      <c r="H76" s="534" t="inlineStr">
        <is>
          <t>Not calculated — royalty burden/current WI chain not certified</t>
        </is>
      </c>
      <c r="I76" s="534" t="inlineStr">
        <is>
          <t>See linked OGL(s), if any</t>
        </is>
      </c>
      <c r="J76" s="534" t="inlineStr">
        <is>
          <t>Needs Verification unless matched source OGL depth clause applies</t>
        </is>
      </c>
      <c r="K76" s="632" t="inlineStr">
        <is>
          <t>Assignment percentage stated; not certified current WI</t>
        </is>
      </c>
      <c r="L76" s="608" t="inlineStr">
        <is>
          <t>99.9% of their interest | Needs Review: Needs source review: interest amount | Legal QA: All Section 31 / section-level legal; applied across all Section 31 tracts and flagged for tract-level confirmation.</t>
        </is>
      </c>
    </row>
    <row r="77" ht="140.25" customFormat="1" customHeight="1" s="872">
      <c r="A77" s="562" t="inlineStr">
        <is>
          <t>Assignment grantee: Chelin H. Satherlie, Gregg M. Satherlie</t>
        </is>
      </c>
      <c r="B77" s="527" t="inlineStr">
        <is>
          <t>Runsheet row 448; Inst 2012-006477; Bk/Pg 2159/361</t>
        </is>
      </c>
      <c r="C77" s="572" t="inlineStr">
        <is>
          <t>Needs Verification</t>
        </is>
      </c>
      <c r="D77" s="533" t="inlineStr">
        <is>
          <t>Lots 1-3 of 31-12N-24W</t>
        </is>
      </c>
      <c r="E77" s="572" t="inlineStr">
        <is>
          <t>Not determinable from assignment row alone</t>
        </is>
      </c>
      <c r="F77" s="534" t="inlineStr">
        <is>
          <t>Not stated</t>
        </is>
      </c>
      <c r="G77" s="592" t="inlineStr">
        <is>
          <t>Needs Verification</t>
        </is>
      </c>
      <c r="H77" s="534" t="inlineStr">
        <is>
          <t>Not calculated — royalty burden/current WI chain not certified</t>
        </is>
      </c>
      <c r="I77" s="534" t="inlineStr">
        <is>
          <t>See linked OGL(s), if any</t>
        </is>
      </c>
      <c r="J77" s="534" t="inlineStr">
        <is>
          <t>Needs Verification unless matched source OGL depth clause applies</t>
        </is>
      </c>
      <c r="K77" s="632" t="inlineStr">
        <is>
          <t>Needs Verification — assignment interest/current WI not proven</t>
        </is>
      </c>
      <c r="L77" s="608" t="inlineStr">
        <is>
          <t>ORRI | Needs Review: Needs source review: grantor source, interest amount | Legal QA: Legal description does not clearly match rebuilt Section 31 tracts.</t>
        </is>
      </c>
    </row>
    <row r="78" ht="127.5" customFormat="1" customHeight="1" s="872">
      <c r="A78" s="562" t="inlineStr">
        <is>
          <t>Assignment grantee: K. C. Production</t>
        </is>
      </c>
      <c r="B78" s="527" t="inlineStr">
        <is>
          <t>Runsheet row 450; Inst 2012-007511; Bk/Pg 2166/194</t>
        </is>
      </c>
      <c r="C78" s="572" t="inlineStr">
        <is>
          <t>Needs Verification</t>
        </is>
      </c>
      <c r="D78" s="533" t="inlineStr">
        <is>
          <t>Lots 1,2, N/2 of 3 of 31-12N-24W</t>
        </is>
      </c>
      <c r="E78" s="572" t="inlineStr">
        <is>
          <t>Not determinable from assignment row alone</t>
        </is>
      </c>
      <c r="F78" s="534" t="inlineStr">
        <is>
          <t>Not stated</t>
        </is>
      </c>
      <c r="G78" s="592" t="inlineStr">
        <is>
          <t>Needs Verification</t>
        </is>
      </c>
      <c r="H78" s="534" t="inlineStr">
        <is>
          <t>Not calculated — royalty burden/current WI chain not certified</t>
        </is>
      </c>
      <c r="I78" s="534" t="inlineStr">
        <is>
          <t>See linked OGL(s), if any</t>
        </is>
      </c>
      <c r="J78" s="534" t="inlineStr">
        <is>
          <t>Needs Verification unless matched source OGL depth clause applies</t>
        </is>
      </c>
      <c r="K78" s="632" t="inlineStr">
        <is>
          <t>Needs Verification — assignment interest/current WI not proven</t>
        </is>
      </c>
      <c r="L78" s="608" t="inlineStr">
        <is>
          <t>ORRI | Needs Review: Needs source review: interest amount | Legal QA: Legal description does not clearly match rebuilt Section 31 tracts.</t>
        </is>
      </c>
    </row>
    <row r="79" ht="165.75" customFormat="1" customHeight="1" s="872">
      <c r="A79" s="562" t="inlineStr">
        <is>
          <t>Assignment grantee: Gary C. Reid, Trustee, Reid Rev Trust, Shannon D. Reid, Trustee</t>
        </is>
      </c>
      <c r="B79" s="527" t="inlineStr">
        <is>
          <t>Runsheet row 457; Inst 2013-004038; Bk/Pg 2202/378</t>
        </is>
      </c>
      <c r="C79" s="572" t="inlineStr">
        <is>
          <t>Tract 1, Tract 2, Tract 3, Tract 4, Tract 5</t>
        </is>
      </c>
      <c r="D79" s="533" t="inlineStr">
        <is>
          <t>All of 31-12N-24W, aol</t>
        </is>
      </c>
      <c r="E79" s="572" t="inlineStr">
        <is>
          <t>Not determinable from assignment row alone</t>
        </is>
      </c>
      <c r="F79" s="534" t="inlineStr">
        <is>
          <t>Not stated</t>
        </is>
      </c>
      <c r="G79" s="592" t="inlineStr">
        <is>
          <t>Needs Verification</t>
        </is>
      </c>
      <c r="H79" s="534" t="inlineStr">
        <is>
          <t>Not calculated — royalty burden/current WI chain not certified</t>
        </is>
      </c>
      <c r="I79" s="534" t="inlineStr">
        <is>
          <t>See linked OGL(s), if any</t>
        </is>
      </c>
      <c r="J79" s="534" t="inlineStr">
        <is>
          <t>Needs Verification unless matched source OGL depth clause applies</t>
        </is>
      </c>
      <c r="K79" s="632" t="inlineStr">
        <is>
          <t>Needs Verification — assignment interest/current WI not proven</t>
        </is>
      </c>
      <c r="L79" s="608" t="inlineStr">
        <is>
          <t>ORRI | Needs Review: Needs source review: interest amount | Legal QA: All Section 31 / section-level legal; applied across all Section 31 tracts and flagged for tract-level confirmation.</t>
        </is>
      </c>
    </row>
    <row r="80" ht="165.75" customFormat="1" customHeight="1" s="872">
      <c r="A80" s="562" t="inlineStr">
        <is>
          <t>Assignment grantee: Linn Energy Holdings, LLC</t>
        </is>
      </c>
      <c r="B80" s="527" t="inlineStr">
        <is>
          <t>Runsheet row 462; Inst 2013-006188; Bk/Pg 2220/400</t>
        </is>
      </c>
      <c r="C80" s="572" t="inlineStr">
        <is>
          <t>Tract 1, Tract 2, Tract 3, Tract 4, Tract 5</t>
        </is>
      </c>
      <c r="D80" s="533" t="inlineStr">
        <is>
          <t>All of 31-12N-24W, aol</t>
        </is>
      </c>
      <c r="E80" s="572" t="inlineStr">
        <is>
          <t>Not determinable from assignment row alone</t>
        </is>
      </c>
      <c r="F80" s="534" t="inlineStr">
        <is>
          <t>Not stated</t>
        </is>
      </c>
      <c r="G80" s="592" t="inlineStr">
        <is>
          <t>Needs Verification</t>
        </is>
      </c>
      <c r="H80" s="534" t="inlineStr">
        <is>
          <t>Not calculated — royalty burden/current WI chain not certified</t>
        </is>
      </c>
      <c r="I80" s="534" t="inlineStr">
        <is>
          <t>See linked OGL(s), if any</t>
        </is>
      </c>
      <c r="J80" s="534" t="inlineStr">
        <is>
          <t>Needs Verification unless matched source OGL depth clause applies</t>
        </is>
      </c>
      <c r="K80" s="632" t="inlineStr">
        <is>
          <t>Needs Verification — assignment interest/current WI not proven</t>
        </is>
      </c>
      <c r="L80" s="608" t="inlineStr">
        <is>
          <t>ARTI | Needs Review: Needs source review: interest amount | Legal QA: All Section 31 / section-level legal; applied across all Section 31 tracts and flagged for tract-level confirmation.</t>
        </is>
      </c>
    </row>
    <row r="81" ht="178.5" customFormat="1" customHeight="1" s="872">
      <c r="A81" s="562" t="inlineStr">
        <is>
          <t>Assignment grantee: Fourpoint Energy, LLC</t>
        </is>
      </c>
      <c r="B81" s="527" t="inlineStr">
        <is>
          <t>Runsheet row 470; Inst 2015-002747; Bk/Pg 2307/1</t>
        </is>
      </c>
      <c r="C81" s="572" t="inlineStr">
        <is>
          <t>Tract 1, Tract 2, Tract 3, Tract 4, Tract 5</t>
        </is>
      </c>
      <c r="D81" s="533" t="inlineStr">
        <is>
          <t>All of 31-12N-24W, aol</t>
        </is>
      </c>
      <c r="E81" s="572" t="inlineStr">
        <is>
          <t>Not determinable from assignment row alone</t>
        </is>
      </c>
      <c r="F81" s="534" t="inlineStr">
        <is>
          <t>Not stated</t>
        </is>
      </c>
      <c r="G81" s="592" t="inlineStr">
        <is>
          <t>Needs Verification</t>
        </is>
      </c>
      <c r="H81" s="534" t="inlineStr">
        <is>
          <t>Not calculated — royalty burden/current WI chain not certified</t>
        </is>
      </c>
      <c r="I81" s="534" t="inlineStr">
        <is>
          <t>See linked OGL(s), if any</t>
        </is>
      </c>
      <c r="J81" s="534" t="inlineStr">
        <is>
          <t>Needs Verification unless matched source OGL depth clause applies</t>
        </is>
      </c>
      <c r="K81" s="632" t="inlineStr">
        <is>
          <t>Needs Verification — assignment interest/current WI not proven</t>
        </is>
      </c>
      <c r="L81" s="608" t="inlineStr">
        <is>
          <t>ARTI | Needs Review: Needs source review: grantor source, interest amount | Legal QA: All Section 31 / section-level legal; applied across all Section 31 tracts and flagged for tract-level confirmation.</t>
        </is>
      </c>
    </row>
    <row r="82" ht="178.5" customFormat="1" customHeight="1" s="872">
      <c r="A82" s="562" t="inlineStr">
        <is>
          <t>Assignment grantee: Templar Energy, LLC</t>
        </is>
      </c>
      <c r="B82" s="527" t="inlineStr">
        <is>
          <t>Runsheet row 471; Inst 2014-005920; Bk/Pg 2270/316</t>
        </is>
      </c>
      <c r="C82" s="572" t="inlineStr">
        <is>
          <t>Tract 1, Tract 2, Tract 3, Tract 4, Tract 5</t>
        </is>
      </c>
      <c r="D82" s="533" t="inlineStr">
        <is>
          <t>All of 31-12N-24W, aol</t>
        </is>
      </c>
      <c r="E82" s="572" t="inlineStr">
        <is>
          <t>Not determinable from assignment row alone</t>
        </is>
      </c>
      <c r="F82" s="534" t="inlineStr">
        <is>
          <t>Not stated</t>
        </is>
      </c>
      <c r="G82" s="592" t="inlineStr">
        <is>
          <t>Needs Verification</t>
        </is>
      </c>
      <c r="H82" s="534" t="inlineStr">
        <is>
          <t>Not calculated — royalty burden/current WI chain not certified</t>
        </is>
      </c>
      <c r="I82" s="534" t="inlineStr">
        <is>
          <t>See linked OGL(s), if any</t>
        </is>
      </c>
      <c r="J82" s="534" t="inlineStr">
        <is>
          <t>Needs Verification unless matched source OGL depth clause applies</t>
        </is>
      </c>
      <c r="K82" s="632" t="inlineStr">
        <is>
          <t>Needs Verification — assignment interest/current WI not proven</t>
        </is>
      </c>
      <c r="L82" s="608" t="inlineStr">
        <is>
          <t>ARTI | Needs Review: Needs source review: grantor source, interest amount | Legal QA: All Section 31 / section-level legal; applied across all Section 31 tracts and flagged for tract-level confirmation.</t>
        </is>
      </c>
    </row>
    <row r="83" ht="178.5" customFormat="1" customHeight="1" s="872">
      <c r="A83" s="562" t="inlineStr">
        <is>
          <t>Assignment grantee: Fourpoint Energy, LLC</t>
        </is>
      </c>
      <c r="B83" s="527" t="inlineStr">
        <is>
          <t>Runsheet row 476; Inst 2015-002749; Bk/Pg 2308/23</t>
        </is>
      </c>
      <c r="C83" s="572" t="inlineStr">
        <is>
          <t>Tract 1, Tract 2, Tract 3, Tract 4, Tract 5</t>
        </is>
      </c>
      <c r="D83" s="533" t="inlineStr">
        <is>
          <t>All of 31-12N-24W, aol</t>
        </is>
      </c>
      <c r="E83" s="572" t="inlineStr">
        <is>
          <t>Not determinable from assignment row alone</t>
        </is>
      </c>
      <c r="F83" s="534" t="inlineStr">
        <is>
          <t>Not stated</t>
        </is>
      </c>
      <c r="G83" s="592" t="inlineStr">
        <is>
          <t>Needs Verification</t>
        </is>
      </c>
      <c r="H83" s="534" t="inlineStr">
        <is>
          <t>Not calculated — royalty burden/current WI chain not certified</t>
        </is>
      </c>
      <c r="I83" s="534" t="inlineStr">
        <is>
          <t>See linked OGL(s), if any</t>
        </is>
      </c>
      <c r="J83" s="534" t="inlineStr">
        <is>
          <t>Needs Verification unless matched source OGL depth clause applies</t>
        </is>
      </c>
      <c r="K83" s="632" t="inlineStr">
        <is>
          <t>Needs Verification — assignment interest/current WI not proven</t>
        </is>
      </c>
      <c r="L83" s="608" t="inlineStr">
        <is>
          <t>ARTI | Needs Review: Needs source review: grantor source, interest amount | Legal QA: All Section 31 / section-level legal; applied across all Section 31 tracts and flagged for tract-level confirmation.</t>
        </is>
      </c>
    </row>
    <row r="84" ht="178.5" customFormat="1" customHeight="1" s="872">
      <c r="A84" s="562" t="inlineStr">
        <is>
          <t>Assignment grantee: 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is>
      </c>
      <c r="B84" s="527" t="inlineStr">
        <is>
          <t>Runsheet row 477; Inst 2015-000058; Bk/Pg 2282/234</t>
        </is>
      </c>
      <c r="C84" s="572" t="inlineStr">
        <is>
          <t>Tract 1, Tract 2, Tract 3, Tract 4, Tract 5</t>
        </is>
      </c>
      <c r="D84" s="533" t="inlineStr">
        <is>
          <t>All of 31-12N-24W, aol</t>
        </is>
      </c>
      <c r="E84" s="572" t="inlineStr">
        <is>
          <t>Not determinable from assignment row alone</t>
        </is>
      </c>
      <c r="F84" s="534" t="inlineStr">
        <is>
          <t>Not stated</t>
        </is>
      </c>
      <c r="G84" s="592" t="inlineStr">
        <is>
          <t>Needs Verification</t>
        </is>
      </c>
      <c r="H84" s="534" t="inlineStr">
        <is>
          <t>Not calculated — royalty burden/current WI chain not certified</t>
        </is>
      </c>
      <c r="I84" s="534" t="inlineStr">
        <is>
          <t>See linked OGL(s), if any</t>
        </is>
      </c>
      <c r="J84" s="534" t="inlineStr">
        <is>
          <t>Needs Verification unless matched source OGL depth clause applies</t>
        </is>
      </c>
      <c r="K84" s="632" t="inlineStr">
        <is>
          <t>Needs Verification — assignment interest/current WI not proven</t>
        </is>
      </c>
      <c r="L84" s="608" t="inlineStr">
        <is>
          <t>ARTI | Needs Review: Needs source review: grantor source, interest amount | Legal QA: All Section 31 / section-level legal; applied across all Section 31 tracts and flagged for tract-level confirmation.</t>
        </is>
      </c>
    </row>
    <row r="85" ht="255" customFormat="1" customHeight="1" s="872">
      <c r="A85" s="562" t="inlineStr">
        <is>
          <t>Assignment grantee: Robert H. Frazier Royalty, LLC P.O.BOX 50264 MIDLAND, TX 79710</t>
        </is>
      </c>
      <c r="B85" s="527" t="inlineStr">
        <is>
          <t>Runsheet row 480; Inst 2015-001661; Bk/Pg 2295/372</t>
        </is>
      </c>
      <c r="C85" s="572" t="inlineStr">
        <is>
          <t>Tract 1, Tract 2, Tract 3, Tract 4, Tract 5</t>
        </is>
      </c>
      <c r="D85" s="533" t="inlineStr">
        <is>
          <t>All of 31-12N-24W, aol</t>
        </is>
      </c>
      <c r="E85" s="572" t="inlineStr">
        <is>
          <t>Not determinable from assignment row alone</t>
        </is>
      </c>
      <c r="F85" s="534" t="inlineStr">
        <is>
          <t>Not stated</t>
        </is>
      </c>
      <c r="G85" s="592" t="inlineStr">
        <is>
          <t>Needs Verification</t>
        </is>
      </c>
      <c r="H85" s="534" t="inlineStr">
        <is>
          <t>Not calculated — royalty burden/current WI chain not certified</t>
        </is>
      </c>
      <c r="I85" s="534" t="inlineStr">
        <is>
          <t>See linked OGL(s), if any</t>
        </is>
      </c>
      <c r="J85" s="534" t="inlineStr">
        <is>
          <t>Needs Verification unless matched source OGL depth clause applies</t>
        </is>
      </c>
      <c r="K85" s="632" t="inlineStr">
        <is>
          <t>Needs Verification — assignment interest/current WI not proven</t>
        </is>
      </c>
      <c r="L85" s="608" t="inlineStr">
        <is>
          <t>.063364 Min. Acres: Stipulation of Mineral Interest, book 1853, pg 546, Sept. 22, 2006. | Needs Review: Needs source review: grantor source, interest amount | Legal QA: All Section 31 / section-level legal; applied across all Section 31 tracts and flagged for tract-level confirmation.</t>
        </is>
      </c>
    </row>
    <row r="86" ht="178.5" customFormat="1" customHeight="1" s="872">
      <c r="A86" s="562" t="inlineStr">
        <is>
          <t>Assignment grantee: Tecolote Holdings, LLC</t>
        </is>
      </c>
      <c r="B86" s="527" t="inlineStr">
        <is>
          <t>Runsheet row 488; Inst 2016-001883; Bk/Pg 2343/1</t>
        </is>
      </c>
      <c r="C86" s="572" t="inlineStr">
        <is>
          <t>Tract 1, Tract 2, Tract 3, Tract 4, Tract 5</t>
        </is>
      </c>
      <c r="D86" s="533" t="inlineStr">
        <is>
          <t>All of 31-12N-24W, aol</t>
        </is>
      </c>
      <c r="E86" s="572" t="inlineStr">
        <is>
          <t>Not determinable from assignment row alone</t>
        </is>
      </c>
      <c r="F86" s="534" t="inlineStr">
        <is>
          <t>Not stated</t>
        </is>
      </c>
      <c r="G86" s="592" t="inlineStr">
        <is>
          <t>Needs Verification</t>
        </is>
      </c>
      <c r="H86" s="534" t="inlineStr">
        <is>
          <t>Not calculated — royalty burden/current WI chain not certified</t>
        </is>
      </c>
      <c r="I86" s="534" t="inlineStr">
        <is>
          <t>See linked OGL(s), if any</t>
        </is>
      </c>
      <c r="J86" s="534" t="inlineStr">
        <is>
          <t>Needs Verification unless matched source OGL depth clause applies</t>
        </is>
      </c>
      <c r="K86" s="632" t="inlineStr">
        <is>
          <t>Needs Verification — assignment interest/current WI not proven</t>
        </is>
      </c>
      <c r="L86" s="608" t="inlineStr">
        <is>
          <t>ARTI | Needs Review: Needs source review: grantor source, interest amount | Legal QA: All Section 31 / section-level legal; applied across all Section 31 tracts and flagged for tract-level confirmation.</t>
        </is>
      </c>
    </row>
    <row r="87" ht="165.75" customFormat="1" customHeight="1" s="872">
      <c r="A87" s="562" t="inlineStr">
        <is>
          <t>Assignment grantee: Cheyenne Resources, LLC</t>
        </is>
      </c>
      <c r="B87" s="527" t="inlineStr">
        <is>
          <t>Runsheet row 490; Inst 2016-002793; Bk/Pg 2354/229</t>
        </is>
      </c>
      <c r="C87" s="572" t="inlineStr">
        <is>
          <t>Tract 1, Tract 2, Tract 3, Tract 4, Tract 5</t>
        </is>
      </c>
      <c r="D87" s="533" t="inlineStr">
        <is>
          <t>All of 31-12N-24W, aol</t>
        </is>
      </c>
      <c r="E87" s="572" t="inlineStr">
        <is>
          <t>Not determinable from assignment row alone</t>
        </is>
      </c>
      <c r="F87" s="534" t="inlineStr">
        <is>
          <t>Not stated</t>
        </is>
      </c>
      <c r="G87" s="592" t="inlineStr">
        <is>
          <t>Needs Verification</t>
        </is>
      </c>
      <c r="H87" s="534" t="inlineStr">
        <is>
          <t>Not calculated — royalty burden/current WI chain not certified</t>
        </is>
      </c>
      <c r="I87" s="534" t="inlineStr">
        <is>
          <t>See linked OGL(s), if any</t>
        </is>
      </c>
      <c r="J87" s="534" t="inlineStr">
        <is>
          <t>Needs Verification unless matched source OGL depth clause applies</t>
        </is>
      </c>
      <c r="K87" s="632" t="inlineStr">
        <is>
          <t>Needs Verification — assignment interest/current WI not proven</t>
        </is>
      </c>
      <c r="L87" s="608" t="inlineStr">
        <is>
          <t>ARTI | Needs Review: Needs source review: interest amount | Legal QA: All Section 31 / section-level legal; applied across all Section 31 tracts and flagged for tract-level confirmation.</t>
        </is>
      </c>
    </row>
    <row r="88" ht="178.5" customFormat="1" customHeight="1" s="872">
      <c r="A88" s="562" t="inlineStr">
        <is>
          <t>Assignment grantee: Fairway Resources III, LLC</t>
        </is>
      </c>
      <c r="B88" s="527" t="inlineStr">
        <is>
          <t>Runsheet row 491; Inst 2017-000083; Bk/Pg 2356/399</t>
        </is>
      </c>
      <c r="C88" s="572" t="inlineStr">
        <is>
          <t>Tract 1, Tract 2, Tract 3, Tract 4, Tract 5</t>
        </is>
      </c>
      <c r="D88" s="533" t="inlineStr">
        <is>
          <t>LALEXANDER of 31-12N-24W, aol</t>
        </is>
      </c>
      <c r="E88" s="572" t="inlineStr">
        <is>
          <t>Not determinable from assignment row alone</t>
        </is>
      </c>
      <c r="F88" s="534" t="inlineStr">
        <is>
          <t>Not stated</t>
        </is>
      </c>
      <c r="G88" s="592" t="inlineStr">
        <is>
          <t>Needs Verification</t>
        </is>
      </c>
      <c r="H88" s="534" t="inlineStr">
        <is>
          <t>Not calculated — royalty burden/current WI chain not certified</t>
        </is>
      </c>
      <c r="I88" s="534" t="inlineStr">
        <is>
          <t>See linked OGL(s), if any</t>
        </is>
      </c>
      <c r="J88" s="534" t="inlineStr">
        <is>
          <t>Needs Verification unless matched source OGL depth clause applies</t>
        </is>
      </c>
      <c r="K88" s="632" t="inlineStr">
        <is>
          <t>Needs Verification — assignment interest/current WI not proven</t>
        </is>
      </c>
      <c r="L88" s="608" t="inlineStr">
        <is>
          <t>ARTI | Needs Review: Needs source review: grantor source, interest amount | Legal QA: All Section 31 / section-level legal; applied across all Section 31 tracts and flagged for tract-level confirmation.</t>
        </is>
      </c>
    </row>
    <row r="89" ht="280.5" customFormat="1" customHeight="1" s="872">
      <c r="A89" s="562" t="inlineStr">
        <is>
          <t>Assignment grantee: Templar Energy, LLC</t>
        </is>
      </c>
      <c r="B89" s="527" t="inlineStr">
        <is>
          <t>Runsheet row 495; Inst 2018-000119; Bk/Pg 2385/72</t>
        </is>
      </c>
      <c r="C89" s="572" t="inlineStr">
        <is>
          <t>Tract 1, Tract 2, Tract 3, Tract 4, Tract 5</t>
        </is>
      </c>
      <c r="D89" s="533" t="inlineStr">
        <is>
          <t>LALEXANDER 1-31 of 31-12N-24W</t>
        </is>
      </c>
      <c r="E89" s="572" t="inlineStr">
        <is>
          <t>Not determinable from assignment row alone</t>
        </is>
      </c>
      <c r="F89" s="534" t="inlineStr">
        <is>
          <t>Not stated</t>
        </is>
      </c>
      <c r="G89" s="592" t="inlineStr">
        <is>
          <t>Needs Verification</t>
        </is>
      </c>
      <c r="H89" s="534" t="inlineStr">
        <is>
          <t>Not calculated — royalty burden/current WI chain not certified</t>
        </is>
      </c>
      <c r="I89" s="534" t="inlineStr">
        <is>
          <t>See linked OGL(s), if any</t>
        </is>
      </c>
      <c r="J89" s="534" t="inlineStr">
        <is>
          <t>Needs Verification unless matched source OGL depth clause applies</t>
        </is>
      </c>
      <c r="K89" s="632" t="inlineStr">
        <is>
          <t>Needs Verification — assignment interest/current WI not proven</t>
        </is>
      </c>
      <c r="L89" s="608" t="inlineStr">
        <is>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 Full recital in recorded instr…</t>
        </is>
      </c>
    </row>
    <row r="90" ht="76.5" customFormat="1" customHeight="1" s="872">
      <c r="A90" s="562" t="inlineStr">
        <is>
          <t>Assignment grantee: Cohete Rojo, LLC</t>
        </is>
      </c>
      <c r="B90" s="527" t="inlineStr">
        <is>
          <t>Runsheet row 502; Inst 2019-001779; Bk/Pg 2425/380</t>
        </is>
      </c>
      <c r="C90" s="572" t="inlineStr">
        <is>
          <t>Tract 2</t>
        </is>
      </c>
      <c r="D90" s="533" t="inlineStr">
        <is>
          <t>E/2 NW/4 of 31-12N-24W</t>
        </is>
      </c>
      <c r="E90" s="572" t="inlineStr">
        <is>
          <t>Not determinable from assignment row alone</t>
        </is>
      </c>
      <c r="F90" s="534" t="inlineStr">
        <is>
          <t>Not stated</t>
        </is>
      </c>
      <c r="G90" s="592" t="inlineStr">
        <is>
          <t>Needs Verification</t>
        </is>
      </c>
      <c r="H90" s="534" t="inlineStr">
        <is>
          <t>Not calculated — royalty burden/current WI chain not certified</t>
        </is>
      </c>
      <c r="I90" s="534" t="inlineStr">
        <is>
          <t>See linked OGL(s), if any</t>
        </is>
      </c>
      <c r="J90" s="534" t="inlineStr">
        <is>
          <t>Needs Verification unless matched source OGL depth clause applies</t>
        </is>
      </c>
      <c r="K90" s="632" t="inlineStr">
        <is>
          <t>Needs Verification — assignment interest/current WI not proven</t>
        </is>
      </c>
      <c r="L90" s="608" t="inlineStr">
        <is>
          <t>ARTI in 786/270 | Needs Review: Needs source review: grantor source, interest amount</t>
        </is>
      </c>
    </row>
    <row r="91" ht="76.5" customFormat="1" customHeight="1" s="872">
      <c r="A91" s="562" t="inlineStr">
        <is>
          <t>Assignment grantee: Dustin Deal, LLC 11182 N. 2030 Rd. Elk City, OK 73644</t>
        </is>
      </c>
      <c r="B91" s="527" t="inlineStr">
        <is>
          <t>Runsheet row 503; Inst 2019-001855; Bk/Pg 2426/154</t>
        </is>
      </c>
      <c r="C91" s="572" t="inlineStr">
        <is>
          <t>Tract 2</t>
        </is>
      </c>
      <c r="D91" s="533" t="inlineStr">
        <is>
          <t>E/2 NW/4 of 31-12N-24W</t>
        </is>
      </c>
      <c r="E91" s="572" t="inlineStr">
        <is>
          <t>Not determinable from assignment row alone</t>
        </is>
      </c>
      <c r="F91" s="534" t="inlineStr">
        <is>
          <t>Not stated</t>
        </is>
      </c>
      <c r="G91" s="592" t="inlineStr">
        <is>
          <t>Needs Verification</t>
        </is>
      </c>
      <c r="H91" s="534" t="inlineStr">
        <is>
          <t>Not calculated — royalty burden/current WI chain not certified</t>
        </is>
      </c>
      <c r="I91" s="534" t="inlineStr">
        <is>
          <t>See linked OGL(s), if any</t>
        </is>
      </c>
      <c r="J91" s="534" t="inlineStr">
        <is>
          <t>Needs Verification unless matched source OGL depth clause applies</t>
        </is>
      </c>
      <c r="K91" s="632" t="inlineStr">
        <is>
          <t>Needs Verification — assignment interest/current WI not proven</t>
        </is>
      </c>
      <c r="L91" s="608" t="inlineStr">
        <is>
          <t>ARTI | Needs Review: Needs source review: grantor source</t>
        </is>
      </c>
    </row>
    <row r="92" ht="178.5" customFormat="1" customHeight="1" s="872">
      <c r="A92" s="562" t="inlineStr">
        <is>
          <t>Assignment grantee: Presidio Wab, LLC</t>
        </is>
      </c>
      <c r="B92" s="527" t="inlineStr">
        <is>
          <t>Runsheet row 504; Inst 2020-001283; Bk/Pg 2449/333</t>
        </is>
      </c>
      <c r="C92" s="572" t="inlineStr">
        <is>
          <t>Tract 1, Tract 2, Tract 3, Tract 4, Tract 5</t>
        </is>
      </c>
      <c r="D92" s="533" t="inlineStr">
        <is>
          <t>All of 31-12N-24W, aol</t>
        </is>
      </c>
      <c r="E92" s="572" t="inlineStr">
        <is>
          <t>Not determinable from assignment row alone</t>
        </is>
      </c>
      <c r="F92" s="534" t="inlineStr">
        <is>
          <t>Not stated</t>
        </is>
      </c>
      <c r="G92" s="592" t="inlineStr">
        <is>
          <t>Needs Verification</t>
        </is>
      </c>
      <c r="H92" s="534" t="inlineStr">
        <is>
          <t>Not calculated — royalty burden/current WI chain not certified</t>
        </is>
      </c>
      <c r="I92" s="534" t="inlineStr">
        <is>
          <t>See linked OGL(s), if any</t>
        </is>
      </c>
      <c r="J92" s="534" t="inlineStr">
        <is>
          <t>Needs Verification unless matched source OGL depth clause applies</t>
        </is>
      </c>
      <c r="K92" s="632" t="inlineStr">
        <is>
          <t>Needs Verification — assignment interest/current WI not proven</t>
        </is>
      </c>
      <c r="L92" s="608" t="inlineStr">
        <is>
          <t>ARTI | Needs Review: Needs source review: grantor source, interest amount | Legal QA: All Section 31 / section-level legal; applied across all Section 31 tracts and flagged for tract-level confirmation.</t>
        </is>
      </c>
    </row>
    <row r="93" ht="280.5" customFormat="1" customHeight="1" s="872">
      <c r="A93" s="562" t="inlineStr">
        <is>
          <t>Assignment grantee: Mustang Fuel Corporation</t>
        </is>
      </c>
      <c r="B93" s="527" t="inlineStr">
        <is>
          <t>Runsheet row 505; Inst 2021-001486; Bk/Pg 2473/1</t>
        </is>
      </c>
      <c r="C93" s="572" t="inlineStr">
        <is>
          <t>Tract 1, Tract 2, Tract 3, Tract 4, Tract 5</t>
        </is>
      </c>
      <c r="D93" s="533" t="inlineStr">
        <is>
          <t>All of 31-12N-24W, aol</t>
        </is>
      </c>
      <c r="E93" s="572" t="inlineStr">
        <is>
          <t>Not determinable from assignment row alone</t>
        </is>
      </c>
      <c r="F93" s="534" t="inlineStr">
        <is>
          <t>Not stated</t>
        </is>
      </c>
      <c r="G93" s="592" t="inlineStr">
        <is>
          <t>Needs Verification</t>
        </is>
      </c>
      <c r="H93" s="534" t="inlineStr">
        <is>
          <t>Not calculated — royalty burden/current WI chain not certified</t>
        </is>
      </c>
      <c r="I93" s="534" t="inlineStr">
        <is>
          <t>See linked OGL(s), if any</t>
        </is>
      </c>
      <c r="J93" s="534" t="inlineStr">
        <is>
          <t>Needs Verification unless matched source OGL depth clause applies</t>
        </is>
      </c>
      <c r="K93" s="632" t="inlineStr">
        <is>
          <t>Needs Verification — assignment interest/current WI not proven</t>
        </is>
      </c>
      <c r="L93" s="608" t="inlineStr">
        <is>
          <t>Correction to Assignment, Conveyance and Bill of Sale, effective August 1, 2020, and recorded in Book 2454 at Page 234 | Needs Review: Needs source review: grantor source, interest amount | Legal QA: All Section 31 / section-level legal; applied across all Section 31 tracts and flagged for tract-level confirmation.</t>
        </is>
      </c>
    </row>
    <row r="94" ht="178.5" customFormat="1" customHeight="1" s="872">
      <c r="A94" s="562" t="inlineStr">
        <is>
          <t>Assignment grantee: Mustang Fuel Corporation</t>
        </is>
      </c>
      <c r="B94" s="527" t="inlineStr">
        <is>
          <t>Runsheet row 508; Inst 2020-001577; Bk/Pg 2452/235</t>
        </is>
      </c>
      <c r="C94" s="572" t="inlineStr">
        <is>
          <t>Tract 1, Tract 2, Tract 3, Tract 4, Tract 5</t>
        </is>
      </c>
      <c r="D94" s="533" t="inlineStr">
        <is>
          <t>All, E/2 NW/4, N/2 NE/4, NW/4 SE/4 of 31-12N-24W, aol</t>
        </is>
      </c>
      <c r="E94" s="572" t="inlineStr">
        <is>
          <t>Not determinable from assignment row alone</t>
        </is>
      </c>
      <c r="F94" s="534" t="inlineStr">
        <is>
          <t>Not stated</t>
        </is>
      </c>
      <c r="G94" s="592" t="inlineStr">
        <is>
          <t>Needs Verification</t>
        </is>
      </c>
      <c r="H94" s="534" t="inlineStr">
        <is>
          <t>Not calculated — royalty burden/current WI chain not certified</t>
        </is>
      </c>
      <c r="I94" s="534" t="inlineStr">
        <is>
          <t>See linked OGL(s), if any</t>
        </is>
      </c>
      <c r="J94" s="534" t="inlineStr">
        <is>
          <t>Needs Verification unless matched source OGL depth clause applies</t>
        </is>
      </c>
      <c r="K94" s="632" t="inlineStr">
        <is>
          <t>Needs Verification — assignment interest/current WI not proven</t>
        </is>
      </c>
      <c r="L94" s="608" t="inlineStr">
        <is>
          <t>ARTI | Needs Review: Needs source review: grantor source, interest amount | Legal QA: All Section 31 / section-level legal; applied across all Section 31 tracts and flagged for tract-level confirmation.</t>
        </is>
      </c>
    </row>
    <row r="95" ht="306" customFormat="1" customHeight="1" s="872">
      <c r="A95" s="562" t="inlineStr">
        <is>
          <t>Assignment grantee: J. Dominguez Santos</t>
        </is>
      </c>
      <c r="B95" s="527" t="inlineStr">
        <is>
          <t>Runsheet row 511; Inst 2020-001954; Bk/Pg 2455/446</t>
        </is>
      </c>
      <c r="C95" s="572" t="inlineStr">
        <is>
          <t>Tract 1, Tract 2, Tract 3, Tract 4, Tract 5</t>
        </is>
      </c>
      <c r="D95" s="533" t="inlineStr">
        <is>
          <t>LALEXANDER of 31-12N-24W</t>
        </is>
      </c>
      <c r="E95" s="572" t="inlineStr">
        <is>
          <t>Not determinable from assignment row alone</t>
        </is>
      </c>
      <c r="F95" s="534" t="inlineStr">
        <is>
          <t>Not stated</t>
        </is>
      </c>
      <c r="G95" s="592" t="inlineStr">
        <is>
          <t>Needs Verification</t>
        </is>
      </c>
      <c r="H95" s="534" t="inlineStr">
        <is>
          <t>Not calculated — royalty burden/current WI chain not certified</t>
        </is>
      </c>
      <c r="I95" s="534" t="inlineStr">
        <is>
          <t>See linked OGL(s), if any</t>
        </is>
      </c>
      <c r="J95" s="534" t="inlineStr">
        <is>
          <t>Needs Verification unless matched source OGL depth clause applies</t>
        </is>
      </c>
      <c r="K95" s="632" t="inlineStr">
        <is>
          <t>Needs Verification — assignment interest/current WI not proven</t>
        </is>
      </c>
      <c r="L95" s="608" t="inlineStr">
        <is>
          <t>Leasehold assigned (chain) Index row only reviewed. Assignment terms/interest not fully stated in index; full assignment image required to confirm leases, depths, burdens, and retained interests. | Needs Review: Needs source review: grantor source, interest amount | Legal QA: All Section 31 / section-level legal; appl…</t>
        </is>
      </c>
    </row>
    <row r="96" ht="102" customFormat="1" customHeight="1" s="872">
      <c r="A96" s="562" t="inlineStr">
        <is>
          <t>Assignment grantee: Mustang Fuel Corporation</t>
        </is>
      </c>
      <c r="B96" s="527" t="inlineStr">
        <is>
          <t>Runsheet row 513; Inst 2021-001561; Bk/Pg 2479/1</t>
        </is>
      </c>
      <c r="C96" s="572" t="inlineStr">
        <is>
          <t>Tract 2, Tract 3</t>
        </is>
      </c>
      <c r="D96" s="533" t="inlineStr">
        <is>
          <t>E/2 NW/4, NE/4 SE/4, NW/4 SE/4, S/2 SE/4 of 31-12N-24W, aol</t>
        </is>
      </c>
      <c r="E96" s="572" t="inlineStr">
        <is>
          <t>Not determinable from assignment row alone</t>
        </is>
      </c>
      <c r="F96" s="534" t="inlineStr">
        <is>
          <t>Not stated</t>
        </is>
      </c>
      <c r="G96" s="592" t="inlineStr">
        <is>
          <t>Needs Verification</t>
        </is>
      </c>
      <c r="H96" s="534" t="inlineStr">
        <is>
          <t>Not calculated — royalty burden/current WI chain not certified</t>
        </is>
      </c>
      <c r="I96" s="534" t="inlineStr">
        <is>
          <t>See linked OGL(s), if any</t>
        </is>
      </c>
      <c r="J96" s="534" t="inlineStr">
        <is>
          <t>Needs Verification unless matched source OGL depth clause applies</t>
        </is>
      </c>
      <c r="K96" s="632" t="inlineStr">
        <is>
          <t>Needs Verification — assignment interest/current WI not proven</t>
        </is>
      </c>
      <c r="L96" s="608" t="inlineStr">
        <is>
          <t>Transfers leasehold/WI in chain | Needs Review: Needs source review: tract, grantor source, interest amount</t>
        </is>
      </c>
    </row>
    <row r="97" ht="204" customFormat="1" customHeight="1" s="872">
      <c r="A97" s="562" t="inlineStr">
        <is>
          <t>Assignment grantee: Cannon Field Minerals Fund, L.P.</t>
        </is>
      </c>
      <c r="B97" s="527" t="inlineStr">
        <is>
          <t>Runsheet row 517; Inst 2021-001605; Bk/Pg 2480/297</t>
        </is>
      </c>
      <c r="C97" s="572" t="inlineStr">
        <is>
          <t>Tract 1, Tract 2, Tract 3, Tract 4, Tract 5</t>
        </is>
      </c>
      <c r="D97" s="533" t="inlineStr">
        <is>
          <t>A of 31-12N-24W</t>
        </is>
      </c>
      <c r="E97" s="572" t="inlineStr">
        <is>
          <t>Not determinable from assignment row alone</t>
        </is>
      </c>
      <c r="F97" s="534" t="inlineStr">
        <is>
          <t>Not stated</t>
        </is>
      </c>
      <c r="G97" s="592" t="inlineStr">
        <is>
          <t>Needs Verification</t>
        </is>
      </c>
      <c r="H97" s="534" t="inlineStr">
        <is>
          <t>Not calculated — royalty burden/current WI chain not certified</t>
        </is>
      </c>
      <c r="I97" s="534" t="inlineStr">
        <is>
          <t>See linked OGL(s), if any</t>
        </is>
      </c>
      <c r="J97" s="534" t="inlineStr">
        <is>
          <t>Needs Verification unless matched source OGL depth clause applies</t>
        </is>
      </c>
      <c r="K97" s="632" t="inlineStr">
        <is>
          <t>Needs Verification — assignment interest/current WI not proven</t>
        </is>
      </c>
      <c r="L97" s="608" t="inlineStr">
        <is>
          <t>Transfers leasehold/WI in chain | Needs Review: Needs source review: grantor source, interest amount | Legal QA: All Section 31 / section-level legal; applied across all Section 31 tracts and flagged for tract-level confirmation.</t>
        </is>
      </c>
    </row>
    <row r="98" ht="178.5" customFormat="1" customHeight="1" s="872">
      <c r="A98" s="562" t="inlineStr">
        <is>
          <t>Assignment grantee: Chanas Partners, LLC</t>
        </is>
      </c>
      <c r="B98" s="527" t="inlineStr">
        <is>
          <t>Runsheet row 519; Inst 2022-000354; Bk/Pg 2488/81</t>
        </is>
      </c>
      <c r="C98" s="572" t="inlineStr">
        <is>
          <t>Tract 1, Tract 2, Tract 3, Tract 4, Tract 5</t>
        </is>
      </c>
      <c r="D98" s="533" t="inlineStr">
        <is>
          <t>All of 31-12N-24W, aol</t>
        </is>
      </c>
      <c r="E98" s="572" t="inlineStr">
        <is>
          <t>Not determinable from assignment row alone</t>
        </is>
      </c>
      <c r="F98" s="534" t="inlineStr">
        <is>
          <t>Not stated</t>
        </is>
      </c>
      <c r="G98" s="592" t="inlineStr">
        <is>
          <t>Needs Verification</t>
        </is>
      </c>
      <c r="H98" s="534" t="inlineStr">
        <is>
          <t>Not calculated — royalty burden/current WI chain not certified</t>
        </is>
      </c>
      <c r="I98" s="534" t="inlineStr">
        <is>
          <t>See linked OGL(s), if any</t>
        </is>
      </c>
      <c r="J98" s="534" t="inlineStr">
        <is>
          <t>Needs Verification unless matched source OGL depth clause applies</t>
        </is>
      </c>
      <c r="K98" s="632" t="inlineStr">
        <is>
          <t>Needs Verification — assignment interest/current WI not proven</t>
        </is>
      </c>
      <c r="L98" s="608" t="inlineStr">
        <is>
          <t>ARTI | Needs Review: Needs source review: grantor source, interest amount | Legal QA: All Section 31 / section-level legal; applied across all Section 31 tracts and flagged for tract-level confirmation.</t>
        </is>
      </c>
    </row>
    <row r="99" ht="191.25" customFormat="1" customHeight="1" s="872">
      <c r="A99" s="562" t="inlineStr">
        <is>
          <t>Assignment grantee: NWR Mineral Partners, LLC P.O. Box 7206 Edmond, OK 73083</t>
        </is>
      </c>
      <c r="B99" s="527" t="inlineStr">
        <is>
          <t>Runsheet row 523; Inst 2024-004916; Bk/Pg 2584/149</t>
        </is>
      </c>
      <c r="C99" s="572" t="inlineStr">
        <is>
          <t>Tract 1, Tract 2, Tract 3, Tract 4, Tract 5</t>
        </is>
      </c>
      <c r="D99" s="533" t="inlineStr">
        <is>
          <t>All of 31-12N-24W</t>
        </is>
      </c>
      <c r="E99" s="572" t="inlineStr">
        <is>
          <t>Not determinable from assignment row alone</t>
        </is>
      </c>
      <c r="F99" s="534" t="inlineStr">
        <is>
          <t>Not stated</t>
        </is>
      </c>
      <c r="G99" s="592" t="inlineStr">
        <is>
          <t>Needs Verification</t>
        </is>
      </c>
      <c r="H99" s="534" t="inlineStr">
        <is>
          <t>Not calculated — royalty burden/current WI chain not certified</t>
        </is>
      </c>
      <c r="I99" s="534" t="inlineStr">
        <is>
          <t>See linked OGL(s), if any</t>
        </is>
      </c>
      <c r="J99" s="534" t="inlineStr">
        <is>
          <t>Needs Verification unless matched source OGL depth clause applies</t>
        </is>
      </c>
      <c r="K99" s="632" t="inlineStr">
        <is>
          <t>Needs Verification — assignment interest/current WI not proven</t>
        </is>
      </c>
      <c r="L99" s="608" t="inlineStr">
        <is>
          <t>Transfers leasehold/WI in chain | Needs Review: Needs source review: interest amount | Legal QA: All Section 31 / section-level legal; applied across all Section 31 tracts and flagged for tract-level confirmation.</t>
        </is>
      </c>
    </row>
    <row r="100" ht="306" customFormat="1" customHeight="1" s="872">
      <c r="A100" s="562" t="inlineStr">
        <is>
          <t>Assignment grantee: NWR Mineral Partners, LLC P.O. Box 7206 Edmond, OK 73083</t>
        </is>
      </c>
      <c r="B100" s="527" t="inlineStr">
        <is>
          <t>Runsheet row 524; Inst 2024-004961; Bk/Pg 2584/149</t>
        </is>
      </c>
      <c r="C100" s="572" t="inlineStr">
        <is>
          <t>Tract 1, Tract 2, Tract 3, Tract 4, Tract 5</t>
        </is>
      </c>
      <c r="D100" s="533" t="inlineStr">
        <is>
          <t>All of 31-12N-24W, aol</t>
        </is>
      </c>
      <c r="E100" s="572" t="inlineStr">
        <is>
          <t>Not determinable from assignment row alone</t>
        </is>
      </c>
      <c r="F100" s="534" t="inlineStr">
        <is>
          <t>Not stated</t>
        </is>
      </c>
      <c r="G100" s="592" t="inlineStr">
        <is>
          <t>Needs Verification</t>
        </is>
      </c>
      <c r="H100" s="534" t="inlineStr">
        <is>
          <t>Not calculated — royalty burden/current WI chain not certified</t>
        </is>
      </c>
      <c r="I100" s="534" t="inlineStr">
        <is>
          <t>See linked OGL(s), if any</t>
        </is>
      </c>
      <c r="J100" s="534" t="inlineStr">
        <is>
          <t>Needs Verification unless matched source OGL depth clause applies</t>
        </is>
      </c>
      <c r="K100" s="632" t="inlineStr">
        <is>
          <t>Needs Verification — assignment interest/current WI not proven</t>
        </is>
      </c>
      <c r="L100" s="608" t="inlineStr">
        <is>
          <t>All of its right, title and interest in and to the Lands and Leases, Limited to the Des Moines Formation Only, which, for these purposes is described as from the top of the Marmaton Group to the base of the Cherokee Group, subject to the terms and provisions described below. … Full recital in recorded instrument — see…</t>
        </is>
      </c>
    </row>
    <row r="101" ht="191.25" customFormat="1" customHeight="1" s="872">
      <c r="A101" s="562" t="inlineStr">
        <is>
          <t>Assignment grantee: Mnr Abs Issuer I., LLC</t>
        </is>
      </c>
      <c r="B101" s="527" t="inlineStr">
        <is>
          <t>Runsheet row 525; Inst 2023-003590; Bk/Pg 2542/413</t>
        </is>
      </c>
      <c r="C101" s="572" t="inlineStr">
        <is>
          <t>Tract 1, Tract 2, Tract 3, Tract 4, Tract 5</t>
        </is>
      </c>
      <c r="D101" s="533" t="inlineStr">
        <is>
          <t>All of 31-12N-24W, aol</t>
        </is>
      </c>
      <c r="E101" s="572" t="inlineStr">
        <is>
          <t>Not determinable from assignment row alone</t>
        </is>
      </c>
      <c r="F101" s="534" t="inlineStr">
        <is>
          <t>Not stated</t>
        </is>
      </c>
      <c r="G101" s="592" t="inlineStr">
        <is>
          <t>Needs Verification</t>
        </is>
      </c>
      <c r="H101" s="534" t="inlineStr">
        <is>
          <t>Not calculated — royalty burden/current WI chain not certified</t>
        </is>
      </c>
      <c r="I101" s="534" t="inlineStr">
        <is>
          <t>See linked OGL(s), if any</t>
        </is>
      </c>
      <c r="J101" s="534" t="inlineStr">
        <is>
          <t>Needs Verification unless matched source OGL depth clause applies</t>
        </is>
      </c>
      <c r="K101" s="632" t="inlineStr">
        <is>
          <t>Needs Verification — assignment interest/current WI not proven</t>
        </is>
      </c>
      <c r="L101" s="608" t="inlineStr">
        <is>
          <t>Transfers wellbore-only rights | Needs Review: Needs source review: interest amount | Legal QA: All Section 31 / section-level legal; applied across all Section 31 tracts and flagged for tract-level confirmation.</t>
        </is>
      </c>
    </row>
    <row r="102" ht="178.5" customFormat="1" customHeight="1" s="872">
      <c r="A102" s="562" t="inlineStr">
        <is>
          <t>Assignment grantee: Trison Holdings, LLC</t>
        </is>
      </c>
      <c r="B102" s="527" t="inlineStr">
        <is>
          <t>Runsheet row 527; Inst 2024-007734; Bk/Pg 2604/111</t>
        </is>
      </c>
      <c r="C102" s="572" t="inlineStr">
        <is>
          <t>Tract 1, Tract 2, Tract 3, Tract 4, Tract 5</t>
        </is>
      </c>
      <c r="D102" s="533" t="inlineStr">
        <is>
          <t>All of 31-12N-24W, aol</t>
        </is>
      </c>
      <c r="E102" s="572" t="inlineStr">
        <is>
          <t>Not determinable from assignment row alone</t>
        </is>
      </c>
      <c r="F102" s="534" t="inlineStr">
        <is>
          <t>Not stated</t>
        </is>
      </c>
      <c r="G102" s="592" t="inlineStr">
        <is>
          <t>Needs Verification</t>
        </is>
      </c>
      <c r="H102" s="534" t="inlineStr">
        <is>
          <t>Not calculated — royalty burden/current WI chain not certified</t>
        </is>
      </c>
      <c r="I102" s="534" t="inlineStr">
        <is>
          <t>See linked OGL(s), if any</t>
        </is>
      </c>
      <c r="J102" s="534" t="inlineStr">
        <is>
          <t>Needs Verification unless matched source OGL depth clause applies</t>
        </is>
      </c>
      <c r="K102" s="632" t="inlineStr">
        <is>
          <t>Needs Verification — assignment interest/current WI not proven</t>
        </is>
      </c>
      <c r="L102" s="608" t="inlineStr">
        <is>
          <t>ARTI | Needs Review: Needs source review: grantor source, interest amount | Legal QA: All Section 31 / section-level legal; applied across all Section 31 tracts and flagged for tract-level confirmation.</t>
        </is>
      </c>
    </row>
    <row r="103" ht="165.75" customFormat="1" customHeight="1" s="872">
      <c r="A103" s="562" t="inlineStr">
        <is>
          <t>Assignment grantee: Mustang Fuel Corporation</t>
        </is>
      </c>
      <c r="B103" s="527" t="inlineStr">
        <is>
          <t>Runsheet row 531; Inst 2025-000252; Bk/Pg 2608/397</t>
        </is>
      </c>
      <c r="C103" s="572" t="inlineStr">
        <is>
          <t>Tract 1, Tract 2, Tract 3, Tract 4, Tract 5</t>
        </is>
      </c>
      <c r="D103" s="533" t="inlineStr">
        <is>
          <t>All of 31-12N-24W, aol</t>
        </is>
      </c>
      <c r="E103" s="572" t="inlineStr">
        <is>
          <t>Not determinable from assignment row alone</t>
        </is>
      </c>
      <c r="F103" s="534" t="inlineStr">
        <is>
          <t>Not stated</t>
        </is>
      </c>
      <c r="G103" s="592" t="inlineStr">
        <is>
          <t>Needs Verification</t>
        </is>
      </c>
      <c r="H103" s="534" t="inlineStr">
        <is>
          <t>Not calculated — royalty burden/current WI chain not certified</t>
        </is>
      </c>
      <c r="I103" s="534" t="inlineStr">
        <is>
          <t>See linked OGL(s), if any</t>
        </is>
      </c>
      <c r="J103" s="534" t="inlineStr">
        <is>
          <t>Needs Verification unless matched source OGL depth clause applies</t>
        </is>
      </c>
      <c r="K103" s="632" t="inlineStr">
        <is>
          <t>Needs Verification — assignment interest/current WI not proven</t>
        </is>
      </c>
      <c r="L103" s="608" t="inlineStr">
        <is>
          <t>ARTI | Needs Review: Needs source review: interest amount | Legal QA: All Section 31 / section-level legal; applied across all Section 31 tracts and flagged for tract-level confirmation.</t>
        </is>
      </c>
    </row>
    <row r="104" ht="204" customFormat="1" customHeight="1" s="872">
      <c r="A104" s="562" t="inlineStr">
        <is>
          <t>Assignment grantee: Martins Empire, LLC</t>
        </is>
      </c>
      <c r="B104" s="527" t="inlineStr">
        <is>
          <t>Runsheet row 540; Inst 2025-006987; Bk/Pg 2664/169</t>
        </is>
      </c>
      <c r="C104" s="572" t="inlineStr">
        <is>
          <t>Tract 1, Tract 2, Tract 3, Tract 4, Tract 5</t>
        </is>
      </c>
      <c r="D104" s="533" t="inlineStr">
        <is>
          <t>All of 31-12N-24W, aol</t>
        </is>
      </c>
      <c r="E104" s="572" t="inlineStr">
        <is>
          <t>Not determinable from assignment row alone</t>
        </is>
      </c>
      <c r="F104" s="534" t="inlineStr">
        <is>
          <t>Not stated</t>
        </is>
      </c>
      <c r="G104" s="592" t="inlineStr">
        <is>
          <t>Needs Verification</t>
        </is>
      </c>
      <c r="H104" s="534" t="inlineStr">
        <is>
          <t>Not calculated — royalty burden/current WI chain not certified</t>
        </is>
      </c>
      <c r="I104" s="534" t="inlineStr">
        <is>
          <t>See linked OGL(s), if any</t>
        </is>
      </c>
      <c r="J104" s="534" t="inlineStr">
        <is>
          <t>Needs Verification unless matched source OGL depth clause applies</t>
        </is>
      </c>
      <c r="K104" s="632" t="inlineStr">
        <is>
          <t>Needs Verification — assignment interest/current WI not proven</t>
        </is>
      </c>
      <c r="L104" s="608" t="inlineStr">
        <is>
          <t>Transfers wellbore-only rights | Needs Review: Needs source review: grantor source, interest amount | Legal QA: All Section 31 / section-level legal; applied across all Section 31 tracts and flagged for tract-level confirmation.</t>
        </is>
      </c>
    </row>
    <row r="105" ht="178.5" customFormat="1" customHeight="1" s="872">
      <c r="A105" s="562" t="inlineStr">
        <is>
          <t>Assignment grantee: Stride Bank, of the Unbrella Trust, Trustee</t>
        </is>
      </c>
      <c r="B105" s="527" t="inlineStr">
        <is>
          <t>Runsheet row 542; Inst 2026-002547; Bk/Pg 2698/69</t>
        </is>
      </c>
      <c r="C105" s="572" t="inlineStr">
        <is>
          <t>Needs Verification</t>
        </is>
      </c>
      <c r="D105" s="533" t="inlineStr">
        <is>
          <t>NW/4 NW/4 of 31-12N-24W, aol</t>
        </is>
      </c>
      <c r="E105" s="572" t="inlineStr">
        <is>
          <t>Not determinable from assignment row alone</t>
        </is>
      </c>
      <c r="F105" s="534" t="inlineStr">
        <is>
          <t>Not stated</t>
        </is>
      </c>
      <c r="G105" s="592" t="inlineStr">
        <is>
          <t>Needs Verification</t>
        </is>
      </c>
      <c r="H105" s="534" t="inlineStr">
        <is>
          <t>Not calculated — royalty burden/current WI chain not certified</t>
        </is>
      </c>
      <c r="I105" s="534" t="inlineStr">
        <is>
          <t>See linked OGL(s), if any</t>
        </is>
      </c>
      <c r="J105" s="534" t="inlineStr">
        <is>
          <t>Needs Verification unless matched source OGL depth clause applies</t>
        </is>
      </c>
      <c r="K105" s="632" t="inlineStr">
        <is>
          <t>Needs Verification — assignment interest/current WI not proven</t>
        </is>
      </c>
      <c r="L105" s="608" t="inlineStr">
        <is>
          <t>Transfers wellbore-only rights See 2664/169 | Needs Review: Needs source review: interest amount | Legal QA: Legal description does not clearly match rebuilt Section 31 tracts.</t>
        </is>
      </c>
    </row>
    <row r="106" customFormat="1" s="872">
      <c r="A106" s="562" t="inlineStr"/>
      <c r="B106" s="527" t="inlineStr"/>
      <c r="C106" s="572" t="inlineStr"/>
      <c r="D106" s="533" t="inlineStr"/>
      <c r="E106" s="572" t="inlineStr"/>
      <c r="F106" s="534" t="inlineStr"/>
      <c r="G106" s="592" t="inlineStr"/>
      <c r="H106" s="534" t="inlineStr"/>
      <c r="I106" s="534" t="inlineStr"/>
      <c r="J106" s="534" t="inlineStr"/>
      <c r="K106" s="632" t="inlineStr"/>
      <c r="L106" s="608" t="inlineStr"/>
    </row>
    <row r="107" customFormat="1" s="872">
      <c r="A107" s="562" t="inlineStr">
        <is>
          <t>QA / Curative Notes</t>
        </is>
      </c>
      <c r="B107" s="527" t="inlineStr"/>
      <c r="C107" s="572" t="inlineStr"/>
      <c r="D107" s="533" t="inlineStr"/>
      <c r="E107" s="572" t="inlineStr"/>
      <c r="F107" s="534" t="inlineStr"/>
      <c r="G107" s="592" t="inlineStr"/>
      <c r="H107" s="534" t="inlineStr"/>
      <c r="I107" s="534" t="inlineStr"/>
      <c r="J107" s="534" t="inlineStr"/>
      <c r="K107" s="632" t="inlineStr"/>
      <c r="L107" s="608" t="inlineStr"/>
    </row>
    <row r="108" customFormat="1" s="872">
      <c r="A108" s="562" t="inlineStr">
        <is>
          <t>14 depth-clause OGL rows listed separately.</t>
        </is>
      </c>
      <c r="B108" s="527" t="inlineStr"/>
      <c r="C108" s="572" t="inlineStr"/>
      <c r="D108" s="533" t="inlineStr"/>
      <c r="E108" s="572" t="inlineStr"/>
      <c r="F108" s="534" t="inlineStr"/>
      <c r="G108" s="592" t="inlineStr"/>
      <c r="H108" s="534" t="inlineStr"/>
      <c r="I108" s="534" t="inlineStr"/>
      <c r="J108" s="534" t="inlineStr"/>
      <c r="K108" s="632" t="inlineStr"/>
      <c r="L108" s="608" t="inlineStr"/>
    </row>
    <row r="109" ht="25.5" customFormat="1" customHeight="1" s="872">
      <c r="A109" s="562" t="inlineStr">
        <is>
          <t>6 Silver Oak/top-lease rows preserved as top leases only; not treated as current leasehold WI.</t>
        </is>
      </c>
      <c r="B109" s="527" t="inlineStr"/>
      <c r="C109" s="572" t="inlineStr"/>
      <c r="D109" s="533" t="inlineStr"/>
      <c r="E109" s="572" t="inlineStr"/>
      <c r="F109" s="534" t="inlineStr"/>
      <c r="G109" s="592" t="inlineStr"/>
      <c r="H109" s="534" t="inlineStr"/>
      <c r="I109" s="534" t="inlineStr"/>
      <c r="J109" s="534" t="inlineStr"/>
      <c r="K109" s="632" t="inlineStr"/>
      <c r="L109" s="608" t="inlineStr"/>
    </row>
    <row r="110" ht="25.5" customFormat="1" customHeight="1" s="872">
      <c r="A110" s="562" t="inlineStr">
        <is>
          <t>81 Runsheet assignment/WI-control rows listed for review; exact percentages are shown only when stated with % in Notes.</t>
        </is>
      </c>
      <c r="B110" s="527" t="inlineStr"/>
      <c r="C110" s="572" t="inlineStr"/>
      <c r="D110" s="533" t="inlineStr"/>
      <c r="E110" s="572" t="inlineStr"/>
      <c r="F110" s="534" t="inlineStr"/>
      <c r="G110" s="592" t="inlineStr"/>
      <c r="H110" s="534" t="inlineStr"/>
      <c r="I110" s="534" t="inlineStr"/>
      <c r="J110" s="534" t="inlineStr"/>
      <c r="K110" s="632" t="inlineStr"/>
      <c r="L110" s="608" t="inlineStr"/>
    </row>
    <row r="111" ht="38.25" customFormat="1" customHeight="1" s="872">
      <c r="A111" s="562" t="inlineStr">
        <is>
          <t>No NRI is calculated where royalty burden, current leasehold ownership, assignment chain, tract acreage, or depth applicability is unresolved.</t>
        </is>
      </c>
      <c r="B111" s="527" t="inlineStr"/>
      <c r="C111" s="572" t="inlineStr"/>
      <c r="D111" s="533" t="inlineStr"/>
      <c r="E111" s="572" t="inlineStr"/>
      <c r="F111" s="534" t="inlineStr"/>
      <c r="G111" s="592" t="inlineStr"/>
      <c r="H111" s="534" t="inlineStr"/>
      <c r="I111" s="534" t="inlineStr"/>
      <c r="J111" s="534" t="inlineStr"/>
      <c r="K111" s="632" t="inlineStr"/>
      <c r="L111" s="608" t="inlineStr"/>
    </row>
    <row r="112" customFormat="1" s="872">
      <c r="A112" s="563" t="n"/>
      <c r="B112" s="527" t="n"/>
      <c r="C112" s="538" t="n"/>
      <c r="D112" s="533" t="n"/>
      <c r="E112" s="538" t="n"/>
      <c r="F112" s="537" t="n"/>
      <c r="G112" s="593" t="n"/>
      <c r="H112" s="537" t="n"/>
      <c r="I112" s="537" t="n"/>
      <c r="J112" s="537" t="n"/>
      <c r="K112" s="633" t="n"/>
      <c r="L112" s="611" t="n"/>
    </row>
    <row r="113" customFormat="1" s="872">
      <c r="A113" s="563" t="n"/>
      <c r="B113" s="527" t="n"/>
      <c r="C113" s="538" t="n"/>
      <c r="D113" s="533" t="n"/>
      <c r="E113" s="538" t="n"/>
      <c r="F113" s="537" t="n"/>
      <c r="G113" s="593" t="n"/>
      <c r="H113" s="537" t="n"/>
      <c r="I113" s="537" t="n"/>
      <c r="J113" s="537" t="n"/>
      <c r="K113" s="633" t="n"/>
      <c r="L113" s="611" t="n"/>
    </row>
    <row r="114" customFormat="1" s="872">
      <c r="A114" s="563" t="n"/>
      <c r="B114" s="527" t="n"/>
      <c r="C114" s="538" t="n"/>
      <c r="D114" s="533" t="n"/>
      <c r="E114" s="538" t="n"/>
      <c r="F114" s="537" t="n"/>
      <c r="G114" s="593" t="n"/>
      <c r="H114" s="537" t="n"/>
      <c r="I114" s="537" t="n"/>
      <c r="J114" s="537" t="n"/>
      <c r="K114" s="633" t="n"/>
      <c r="L114" s="611" t="n"/>
    </row>
    <row r="115" customFormat="1" s="872">
      <c r="A115" s="563" t="n"/>
      <c r="B115" s="527" t="n"/>
      <c r="C115" s="538" t="n"/>
      <c r="D115" s="533" t="n"/>
      <c r="E115" s="538" t="n"/>
      <c r="F115" s="537" t="n"/>
      <c r="G115" s="593" t="n"/>
      <c r="H115" s="537" t="n"/>
      <c r="I115" s="537" t="n"/>
      <c r="J115" s="537" t="n"/>
      <c r="K115" s="633" t="n"/>
      <c r="L115" s="611" t="n"/>
    </row>
    <row r="116" customFormat="1" s="872">
      <c r="A116" s="563" t="n"/>
      <c r="B116" s="527" t="n"/>
      <c r="C116" s="538" t="n"/>
      <c r="D116" s="533" t="n"/>
      <c r="E116" s="538" t="n"/>
      <c r="F116" s="537" t="n"/>
      <c r="G116" s="593" t="n"/>
      <c r="H116" s="537" t="n"/>
      <c r="I116" s="537" t="n"/>
      <c r="J116" s="537" t="n"/>
      <c r="K116" s="633" t="n"/>
      <c r="L116" s="611" t="n"/>
    </row>
    <row r="117" customFormat="1" s="872">
      <c r="A117" s="563" t="n"/>
      <c r="B117" s="527" t="n"/>
      <c r="C117" s="538" t="n"/>
      <c r="D117" s="533" t="n"/>
      <c r="E117" s="538" t="n"/>
      <c r="F117" s="537" t="n"/>
      <c r="G117" s="593" t="n"/>
      <c r="H117" s="537" t="n"/>
      <c r="I117" s="537" t="n"/>
      <c r="J117" s="537" t="n"/>
      <c r="K117" s="633" t="n"/>
      <c r="L117" s="611" t="n"/>
    </row>
    <row r="118" customFormat="1" s="872">
      <c r="A118" s="563" t="n"/>
      <c r="B118" s="527" t="n"/>
      <c r="C118" s="538" t="n"/>
      <c r="D118" s="533" t="n"/>
      <c r="E118" s="538" t="n"/>
      <c r="F118" s="537" t="n"/>
      <c r="G118" s="593" t="n"/>
      <c r="H118" s="537" t="n"/>
      <c r="I118" s="537" t="n"/>
      <c r="J118" s="537" t="n"/>
      <c r="K118" s="633" t="n"/>
      <c r="L118" s="611" t="n"/>
    </row>
    <row r="119" customFormat="1" s="872">
      <c r="A119" s="563" t="n"/>
      <c r="B119" s="527" t="n"/>
      <c r="C119" s="538" t="n"/>
      <c r="D119" s="533" t="n"/>
      <c r="E119" s="538" t="n"/>
      <c r="F119" s="537" t="n"/>
      <c r="G119" s="593" t="n"/>
      <c r="H119" s="537" t="n"/>
      <c r="I119" s="537" t="n"/>
      <c r="J119" s="537" t="n"/>
      <c r="K119" s="633" t="n"/>
      <c r="L119" s="611" t="n"/>
    </row>
    <row r="120" customFormat="1" s="872">
      <c r="A120" s="563" t="n"/>
      <c r="B120" s="527" t="n"/>
      <c r="C120" s="538" t="n"/>
      <c r="D120" s="533" t="n"/>
      <c r="E120" s="538" t="n"/>
      <c r="F120" s="537" t="n"/>
      <c r="G120" s="593" t="n"/>
      <c r="H120" s="537" t="n"/>
      <c r="I120" s="537" t="n"/>
      <c r="J120" s="537" t="n"/>
      <c r="K120" s="633" t="n"/>
      <c r="L120" s="611" t="n"/>
    </row>
    <row r="121" customFormat="1" s="872">
      <c r="A121" s="563" t="n"/>
      <c r="B121" s="527" t="n"/>
      <c r="C121" s="538" t="n"/>
      <c r="D121" s="533" t="n"/>
      <c r="E121" s="538" t="n"/>
      <c r="F121" s="537" t="n"/>
      <c r="G121" s="593" t="n"/>
      <c r="H121" s="537" t="n"/>
      <c r="I121" s="537" t="n"/>
      <c r="J121" s="537" t="n"/>
      <c r="K121" s="633" t="n"/>
      <c r="L121" s="611" t="n"/>
    </row>
    <row r="122" customFormat="1" s="872">
      <c r="A122" s="563" t="n"/>
      <c r="B122" s="527" t="n"/>
      <c r="C122" s="538" t="n"/>
      <c r="D122" s="533" t="n"/>
      <c r="E122" s="538" t="n"/>
      <c r="F122" s="537" t="n"/>
      <c r="G122" s="593" t="n"/>
      <c r="H122" s="537" t="n"/>
      <c r="I122" s="537" t="n"/>
      <c r="J122" s="537" t="n"/>
      <c r="K122" s="633" t="n"/>
      <c r="L122" s="611" t="n"/>
    </row>
    <row r="123" customFormat="1" s="872">
      <c r="A123" s="563" t="n"/>
      <c r="B123" s="527" t="n"/>
      <c r="C123" s="538" t="n"/>
      <c r="D123" s="533" t="n"/>
      <c r="E123" s="538" t="n"/>
      <c r="F123" s="537" t="n"/>
      <c r="G123" s="593" t="n"/>
      <c r="H123" s="537" t="n"/>
      <c r="I123" s="537" t="n"/>
      <c r="J123" s="537" t="n"/>
      <c r="K123" s="633" t="n"/>
      <c r="L123" s="611" t="n"/>
    </row>
    <row r="124" customFormat="1" s="872">
      <c r="A124" s="563" t="n"/>
      <c r="B124" s="527" t="n"/>
      <c r="C124" s="538" t="n"/>
      <c r="D124" s="533" t="n"/>
      <c r="E124" s="538" t="n"/>
      <c r="F124" s="537" t="n"/>
      <c r="G124" s="593" t="n"/>
      <c r="H124" s="537" t="n"/>
      <c r="I124" s="537" t="n"/>
      <c r="J124" s="537" t="n"/>
      <c r="K124" s="633" t="n"/>
      <c r="L124" s="611" t="n"/>
    </row>
    <row r="125" customFormat="1" s="872">
      <c r="A125" s="563" t="n"/>
      <c r="B125" s="527" t="n"/>
      <c r="C125" s="538" t="n"/>
      <c r="D125" s="533" t="n"/>
      <c r="E125" s="538" t="n"/>
      <c r="F125" s="537" t="n"/>
      <c r="G125" s="593" t="n"/>
      <c r="H125" s="537" t="n"/>
      <c r="I125" s="537" t="n"/>
      <c r="J125" s="537" t="n"/>
      <c r="K125" s="633" t="n"/>
      <c r="L125" s="611" t="n"/>
    </row>
    <row r="126" customFormat="1" s="872">
      <c r="A126" s="563" t="n"/>
      <c r="B126" s="527" t="n"/>
      <c r="C126" s="538" t="n"/>
      <c r="D126" s="533" t="n"/>
      <c r="E126" s="538" t="n"/>
      <c r="F126" s="537" t="n"/>
      <c r="G126" s="593" t="n"/>
      <c r="H126" s="537" t="n"/>
      <c r="I126" s="537" t="n"/>
      <c r="J126" s="537" t="n"/>
      <c r="K126" s="633" t="n"/>
      <c r="L126" s="611" t="n"/>
    </row>
    <row r="127" customFormat="1" s="872">
      <c r="A127" s="563" t="n"/>
      <c r="B127" s="527" t="n"/>
      <c r="C127" s="538" t="n"/>
      <c r="D127" s="533" t="n"/>
      <c r="E127" s="538" t="n"/>
      <c r="F127" s="537" t="n"/>
      <c r="G127" s="593" t="n"/>
      <c r="H127" s="537" t="n"/>
      <c r="I127" s="537" t="n"/>
      <c r="J127" s="537" t="n"/>
      <c r="K127" s="633" t="n"/>
      <c r="L127" s="611" t="n"/>
    </row>
    <row r="128" customFormat="1" s="872">
      <c r="A128" s="563" t="n"/>
      <c r="B128" s="527" t="n"/>
      <c r="C128" s="538" t="n"/>
      <c r="D128" s="533" t="n"/>
      <c r="E128" s="538" t="n"/>
      <c r="F128" s="537" t="n"/>
      <c r="G128" s="593" t="n"/>
      <c r="H128" s="537" t="n"/>
      <c r="I128" s="537" t="n"/>
      <c r="J128" s="537" t="n"/>
      <c r="K128" s="633" t="n"/>
      <c r="L128" s="611" t="n"/>
    </row>
    <row r="129" customFormat="1" s="872">
      <c r="A129" s="563" t="n"/>
      <c r="B129" s="527" t="n"/>
      <c r="C129" s="538" t="n"/>
      <c r="D129" s="533" t="n"/>
      <c r="E129" s="538" t="n"/>
      <c r="F129" s="537" t="n"/>
      <c r="G129" s="593" t="n"/>
      <c r="H129" s="537" t="n"/>
      <c r="I129" s="537" t="n"/>
      <c r="J129" s="537" t="n"/>
      <c r="K129" s="633" t="n"/>
      <c r="L129" s="611" t="n"/>
    </row>
    <row r="130" customFormat="1" s="872">
      <c r="A130" s="563" t="n"/>
      <c r="B130" s="527" t="n"/>
      <c r="C130" s="538" t="n"/>
      <c r="D130" s="533" t="n"/>
      <c r="E130" s="538" t="n"/>
      <c r="F130" s="537" t="n"/>
      <c r="G130" s="593" t="n"/>
      <c r="H130" s="537" t="n"/>
      <c r="I130" s="537" t="n"/>
      <c r="J130" s="537" t="n"/>
      <c r="K130" s="633" t="n"/>
      <c r="L130" s="611" t="n"/>
    </row>
    <row r="131" customFormat="1" s="872">
      <c r="A131" s="563" t="n"/>
      <c r="B131" s="527" t="n"/>
      <c r="C131" s="538" t="n"/>
      <c r="D131" s="533" t="n"/>
      <c r="E131" s="538" t="n"/>
      <c r="F131" s="537" t="n"/>
      <c r="G131" s="593" t="n"/>
      <c r="H131" s="537" t="n"/>
      <c r="I131" s="537" t="n"/>
      <c r="J131" s="537" t="n"/>
      <c r="K131" s="633" t="n"/>
      <c r="L131" s="611" t="n"/>
    </row>
    <row r="132" customFormat="1" s="872">
      <c r="A132" s="563" t="n"/>
      <c r="B132" s="527" t="n"/>
      <c r="C132" s="538" t="n"/>
      <c r="D132" s="533" t="n"/>
      <c r="E132" s="538" t="n"/>
      <c r="F132" s="537" t="n"/>
      <c r="G132" s="593" t="n"/>
      <c r="H132" s="537" t="n"/>
      <c r="I132" s="537" t="n"/>
      <c r="J132" s="537" t="n"/>
      <c r="K132" s="633" t="n"/>
      <c r="L132" s="611" t="n"/>
    </row>
    <row r="133" customFormat="1" s="872">
      <c r="A133" s="563" t="n"/>
      <c r="B133" s="527" t="n"/>
      <c r="C133" s="538" t="n"/>
      <c r="D133" s="533" t="n"/>
      <c r="E133" s="538" t="n"/>
      <c r="F133" s="537" t="n"/>
      <c r="G133" s="593" t="n"/>
      <c r="H133" s="537" t="n"/>
      <c r="I133" s="537" t="n"/>
      <c r="J133" s="537" t="n"/>
      <c r="K133" s="633" t="n"/>
      <c r="L133" s="611" t="n"/>
    </row>
    <row r="134" customFormat="1" s="872">
      <c r="A134" s="563" t="n"/>
      <c r="B134" s="527" t="n"/>
      <c r="C134" s="538" t="n"/>
      <c r="D134" s="533" t="n"/>
      <c r="E134" s="538" t="n"/>
      <c r="F134" s="537" t="n"/>
      <c r="G134" s="593" t="n"/>
      <c r="H134" s="537" t="n"/>
      <c r="I134" s="537" t="n"/>
      <c r="J134" s="537" t="n"/>
      <c r="K134" s="633" t="n"/>
      <c r="L134" s="611" t="n"/>
    </row>
    <row r="135" customFormat="1" s="872">
      <c r="A135" s="563" t="n"/>
      <c r="B135" s="527" t="n"/>
      <c r="C135" s="538" t="n"/>
      <c r="D135" s="533" t="n"/>
      <c r="E135" s="538" t="n"/>
      <c r="F135" s="537" t="n"/>
      <c r="G135" s="593" t="n"/>
      <c r="H135" s="537" t="n"/>
      <c r="I135" s="537" t="n"/>
      <c r="J135" s="537" t="n"/>
      <c r="K135" s="633" t="n"/>
      <c r="L135" s="611" t="n"/>
    </row>
    <row r="136" customFormat="1" s="872">
      <c r="A136" s="563" t="n"/>
      <c r="B136" s="527" t="n"/>
      <c r="C136" s="538" t="n"/>
      <c r="D136" s="533" t="n"/>
      <c r="E136" s="538" t="n"/>
      <c r="F136" s="537" t="n"/>
      <c r="G136" s="593" t="n"/>
      <c r="H136" s="537" t="n"/>
      <c r="I136" s="537" t="n"/>
      <c r="J136" s="537" t="n"/>
      <c r="K136" s="633" t="n"/>
      <c r="L136" s="611" t="n"/>
    </row>
    <row r="137" customFormat="1" s="872">
      <c r="A137" s="563" t="n"/>
      <c r="B137" s="527" t="n"/>
      <c r="C137" s="538" t="n"/>
      <c r="D137" s="533" t="n"/>
      <c r="E137" s="538" t="n"/>
      <c r="F137" s="537" t="n"/>
      <c r="G137" s="593" t="n"/>
      <c r="H137" s="537" t="n"/>
      <c r="I137" s="537" t="n"/>
      <c r="J137" s="537" t="n"/>
      <c r="K137" s="633" t="n"/>
      <c r="L137" s="611" t="n"/>
    </row>
    <row r="138" customFormat="1" s="872">
      <c r="A138" s="563" t="n"/>
      <c r="B138" s="527" t="n"/>
      <c r="C138" s="538" t="n"/>
      <c r="D138" s="533" t="n"/>
      <c r="E138" s="538" t="n"/>
      <c r="F138" s="537" t="n"/>
      <c r="G138" s="593" t="n"/>
      <c r="H138" s="537" t="n"/>
      <c r="I138" s="537" t="n"/>
      <c r="J138" s="537" t="n"/>
      <c r="K138" s="633" t="n"/>
      <c r="L138" s="611" t="n"/>
    </row>
    <row r="139" customFormat="1" s="872">
      <c r="A139" s="563" t="n"/>
      <c r="B139" s="527" t="n"/>
      <c r="C139" s="538" t="n"/>
      <c r="D139" s="533" t="n"/>
      <c r="E139" s="538" t="n"/>
      <c r="F139" s="537" t="n"/>
      <c r="G139" s="593" t="n"/>
      <c r="H139" s="537" t="n"/>
      <c r="I139" s="537" t="n"/>
      <c r="J139" s="537" t="n"/>
      <c r="K139" s="633" t="n"/>
      <c r="L139" s="611" t="n"/>
    </row>
    <row r="140" customFormat="1" s="872">
      <c r="A140" s="563" t="n"/>
      <c r="B140" s="527" t="n"/>
      <c r="C140" s="538" t="n"/>
      <c r="D140" s="533" t="n"/>
      <c r="E140" s="538" t="n"/>
      <c r="F140" s="537" t="n"/>
      <c r="G140" s="593" t="n"/>
      <c r="H140" s="537" t="n"/>
      <c r="I140" s="537" t="n"/>
      <c r="J140" s="537" t="n"/>
      <c r="K140" s="633" t="n"/>
      <c r="L140" s="611" t="n"/>
    </row>
    <row r="141" customFormat="1" s="872">
      <c r="A141" s="563" t="n"/>
      <c r="B141" s="527" t="n"/>
      <c r="C141" s="538" t="n"/>
      <c r="D141" s="533" t="n"/>
      <c r="E141" s="538" t="n"/>
      <c r="F141" s="537" t="n"/>
      <c r="G141" s="593" t="n"/>
      <c r="H141" s="537" t="n"/>
      <c r="I141" s="537" t="n"/>
      <c r="J141" s="537" t="n"/>
      <c r="K141" s="633" t="n"/>
      <c r="L141" s="611" t="n"/>
    </row>
    <row r="142" customFormat="1" s="872">
      <c r="A142" s="563" t="n"/>
      <c r="B142" s="527" t="n"/>
      <c r="C142" s="538" t="n"/>
      <c r="D142" s="533" t="n"/>
      <c r="E142" s="538" t="n"/>
      <c r="F142" s="537" t="n"/>
      <c r="G142" s="593" t="n"/>
      <c r="H142" s="537" t="n"/>
      <c r="I142" s="537" t="n"/>
      <c r="J142" s="537" t="n"/>
      <c r="K142" s="633" t="n"/>
      <c r="L142" s="611" t="n"/>
    </row>
    <row r="143" customFormat="1" s="48">
      <c r="A143" s="563" t="n"/>
      <c r="B143" s="570" t="n"/>
      <c r="C143" s="571" t="n"/>
      <c r="D143" s="571" t="n"/>
      <c r="E143" s="571" t="n"/>
      <c r="F143" s="537" t="n"/>
      <c r="G143" s="593" t="n"/>
      <c r="H143" s="537" t="n"/>
      <c r="I143" s="537" t="n"/>
      <c r="J143" s="537" t="n"/>
      <c r="K143" s="633" t="n"/>
      <c r="L143" s="611" t="n"/>
    </row>
    <row r="144" customFormat="1" s="45">
      <c r="A144" s="563" t="n"/>
      <c r="B144" s="532" t="n"/>
      <c r="C144" s="575" t="n"/>
      <c r="D144" s="575" t="n"/>
      <c r="E144" s="575" t="n"/>
      <c r="F144" s="537" t="n"/>
      <c r="G144" s="593" t="n"/>
      <c r="H144" s="537" t="n"/>
      <c r="I144" s="537" t="n"/>
      <c r="J144" s="537" t="n"/>
      <c r="K144" s="633" t="n"/>
      <c r="L144" s="611" t="n"/>
    </row>
    <row r="145">
      <c r="A145" s="581" t="n"/>
      <c r="B145" s="578" t="n"/>
      <c r="C145" s="579" t="n"/>
      <c r="D145" s="579" t="n"/>
      <c r="E145" s="579" t="n"/>
      <c r="F145" s="547" t="n"/>
      <c r="G145" s="594" t="n"/>
      <c r="H145" s="547" t="n"/>
      <c r="I145" s="547" t="n"/>
      <c r="J145" s="547" t="n"/>
      <c r="K145" s="634" t="n"/>
      <c r="L145" s="612" t="n"/>
    </row>
  </sheetData>
  <mergeCells count="161">
    <mergeCell ref="EH6:EH7"/>
    <mergeCell ref="CA6:CA7"/>
    <mergeCell ref="DS6:DS7"/>
    <mergeCell ref="CC6:CC7"/>
    <mergeCell ref="EE6:EE7"/>
    <mergeCell ref="P6:P7"/>
    <mergeCell ref="R6:R7"/>
    <mergeCell ref="DQ6:DQ7"/>
    <mergeCell ref="BJ6:BJ7"/>
    <mergeCell ref="AD6:AD7"/>
    <mergeCell ref="AF6:AF7"/>
    <mergeCell ref="CF6:CF7"/>
    <mergeCell ref="DP6:DP7"/>
    <mergeCell ref="CR6:CR7"/>
    <mergeCell ref="AH6:AH7"/>
    <mergeCell ref="EQ6:EQ7"/>
    <mergeCell ref="AJ6:AJ7"/>
    <mergeCell ref="CJ6:CJ7"/>
    <mergeCell ref="BB6:BB7"/>
    <mergeCell ref="BD6:BD7"/>
    <mergeCell ref="CL6:CL7"/>
    <mergeCell ref="FC6:FC7"/>
    <mergeCell ref="AV6:AV7"/>
    <mergeCell ref="CV6:CV7"/>
    <mergeCell ref="CX6:CX7"/>
    <mergeCell ref="FO6:FO7"/>
    <mergeCell ref="DR6:DR7"/>
    <mergeCell ref="EZ6:EZ7"/>
    <mergeCell ref="FN6:FN7"/>
    <mergeCell ref="BT6:BT7"/>
    <mergeCell ref="AY6:AY7"/>
    <mergeCell ref="BV6:BV7"/>
    <mergeCell ref="DX6:DX7"/>
    <mergeCell ref="EJ6:EJ7"/>
    <mergeCell ref="U6:U7"/>
    <mergeCell ref="W6:W7"/>
    <mergeCell ref="BE6:BE7"/>
    <mergeCell ref="DV6:DV7"/>
    <mergeCell ref="BW6:BW7"/>
    <mergeCell ref="AG6:AG7"/>
    <mergeCell ref="BY6:BY7"/>
    <mergeCell ref="EP6:EP7"/>
    <mergeCell ref="CI6:CI7"/>
    <mergeCell ref="CK6:CK7"/>
    <mergeCell ref="AA6:AA7"/>
    <mergeCell ref="EY6:EY7"/>
    <mergeCell ref="ET6:ET7"/>
    <mergeCell ref="EV6:EV7"/>
    <mergeCell ref="BG6:BG7"/>
    <mergeCell ref="CO6:CO7"/>
    <mergeCell ref="FF6:FF7"/>
    <mergeCell ref="BI6:BI7"/>
    <mergeCell ref="CQ6:CQ7"/>
    <mergeCell ref="FH6:FH7"/>
    <mergeCell ref="DI6:DI7"/>
    <mergeCell ref="DK6:DK7"/>
    <mergeCell ref="DA6:DA7"/>
    <mergeCell ref="ES6:ES7"/>
    <mergeCell ref="DC6:DC7"/>
    <mergeCell ref="FE6:FE7"/>
    <mergeCell ref="AP6:AP7"/>
    <mergeCell ref="AR6:AR7"/>
    <mergeCell ref="FK6:FK7"/>
    <mergeCell ref="DD6:DD7"/>
    <mergeCell ref="DF6:DF7"/>
    <mergeCell ref="N6:N7"/>
    <mergeCell ref="DM6:DM7"/>
    <mergeCell ref="BN6:BN7"/>
    <mergeCell ref="BP6:BP7"/>
    <mergeCell ref="EG6:EG7"/>
    <mergeCell ref="BR6:BR7"/>
    <mergeCell ref="Z6:Z7"/>
    <mergeCell ref="BH6:BH7"/>
    <mergeCell ref="AB6:AB7"/>
    <mergeCell ref="FQ6:FQ7"/>
    <mergeCell ref="EA6:EA7"/>
    <mergeCell ref="CB6:CB7"/>
    <mergeCell ref="CD6:CD7"/>
    <mergeCell ref="ED6:ED7"/>
    <mergeCell ref="CN6:CN7"/>
    <mergeCell ref="EF6:EF7"/>
    <mergeCell ref="ER6:ER7"/>
    <mergeCell ref="EM6:EM7"/>
    <mergeCell ref="CH6:CH7"/>
    <mergeCell ref="FA6:FA7"/>
    <mergeCell ref="CT6:CT7"/>
    <mergeCell ref="DN6:DN7"/>
    <mergeCell ref="AI6:AI7"/>
    <mergeCell ref="FJ6:FJ7"/>
    <mergeCell ref="AS6:AS7"/>
    <mergeCell ref="FB6:FB7"/>
    <mergeCell ref="AU6:AU7"/>
    <mergeCell ref="DL6:DL7"/>
    <mergeCell ref="AW6:AW7"/>
    <mergeCell ref="CW6:CW7"/>
    <mergeCell ref="CY6:CY7"/>
    <mergeCell ref="FP6:FP7"/>
    <mergeCell ref="Q6:Q7"/>
    <mergeCell ref="S6:S7"/>
    <mergeCell ref="BA6:BA7"/>
    <mergeCell ref="BS6:BS7"/>
    <mergeCell ref="BU6:BU7"/>
    <mergeCell ref="EL6:EL7"/>
    <mergeCell ref="DU6:DU7"/>
    <mergeCell ref="CE6:CE7"/>
    <mergeCell ref="DW6:DW7"/>
    <mergeCell ref="CG6:CG7"/>
    <mergeCell ref="DO6:DO7"/>
    <mergeCell ref="EI6:EI7"/>
    <mergeCell ref="EK6:EK7"/>
    <mergeCell ref="T6:T7"/>
    <mergeCell ref="BC6:BC7"/>
    <mergeCell ref="EO6:EO7"/>
    <mergeCell ref="AL6:AL7"/>
    <mergeCell ref="EU6:EU7"/>
    <mergeCell ref="AN6:AN7"/>
    <mergeCell ref="BF6:BF7"/>
    <mergeCell ref="AX6:AX7"/>
    <mergeCell ref="CP6:CP7"/>
    <mergeCell ref="FG6:FG7"/>
    <mergeCell ref="AZ6:AZ7"/>
    <mergeCell ref="CZ6:CZ7"/>
    <mergeCell ref="DB6:DB7"/>
    <mergeCell ref="FD6:FD7"/>
    <mergeCell ref="BL6:BL7"/>
    <mergeCell ref="EC6:EC7"/>
    <mergeCell ref="V6:V7"/>
    <mergeCell ref="FM6:FM7"/>
    <mergeCell ref="X6:X7"/>
    <mergeCell ref="BX6:BX7"/>
    <mergeCell ref="BZ6:BZ7"/>
    <mergeCell ref="DZ6:DZ7"/>
    <mergeCell ref="EB6:EB7"/>
    <mergeCell ref="DT6:DT7"/>
    <mergeCell ref="M6:M7"/>
    <mergeCell ref="EN6:EN7"/>
    <mergeCell ref="Y6:Y7"/>
    <mergeCell ref="AK6:AK7"/>
    <mergeCell ref="AM6:AM7"/>
    <mergeCell ref="CM6:CM7"/>
    <mergeCell ref="DJ6:DJ7"/>
    <mergeCell ref="AC6:AC7"/>
    <mergeCell ref="AE6:AE7"/>
    <mergeCell ref="AO6:AO7"/>
    <mergeCell ref="EX6:EX7"/>
    <mergeCell ref="AQ6:AQ7"/>
    <mergeCell ref="DH6:DH7"/>
    <mergeCell ref="BK6:BK7"/>
    <mergeCell ref="CS6:CS7"/>
    <mergeCell ref="BM6:BM7"/>
    <mergeCell ref="CU6:CU7"/>
    <mergeCell ref="FL6:FL7"/>
    <mergeCell ref="DE6:DE7"/>
    <mergeCell ref="EW6:EW7"/>
    <mergeCell ref="DG6:DG7"/>
    <mergeCell ref="DY6:DY7"/>
    <mergeCell ref="FI6:FI7"/>
    <mergeCell ref="O6:O7"/>
    <mergeCell ref="BO6:BO7"/>
    <mergeCell ref="AT6:AT7"/>
    <mergeCell ref="BQ6:BQ7"/>
  </mergeCells>
  <pageMargins left="0.7" right="0.7" top="0.75" bottom="0.75" header="0.3" footer="0.3"/>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X166"/>
  <sheetViews>
    <sheetView showGridLines="0" topLeftCell="A4" zoomScaleNormal="120" workbookViewId="0">
      <pane xSplit="6" topLeftCell="G1" activePane="topRight" state="frozen"/>
      <selection pane="topRight" activeCell="J22" sqref="J22"/>
    </sheetView>
  </sheetViews>
  <sheetFormatPr baseColWidth="8" defaultColWidth="14.42578125" defaultRowHeight="12.75"/>
  <cols>
    <col width="20" bestFit="1" customWidth="1" style="38" min="1" max="1"/>
    <col width="8.7109375" bestFit="1" customWidth="1" style="37" min="2" max="2"/>
    <col width="9" bestFit="1" customWidth="1" style="36" min="3" max="3"/>
    <col width="50.42578125" bestFit="1" customWidth="1" style="35" min="4" max="4"/>
    <col width="9.42578125" bestFit="1" customWidth="1" style="34" min="5" max="5"/>
    <col width="4.85546875" bestFit="1" customWidth="1" style="32" min="6" max="6"/>
    <col width="10.28515625" bestFit="1" customWidth="1" style="32" min="7" max="7"/>
    <col width="8.85546875" bestFit="1" customWidth="1" style="32" min="8" max="8"/>
    <col width="6.42578125" bestFit="1" customWidth="1" style="32" min="9" max="9"/>
    <col width="8.85546875" bestFit="1" customWidth="1" style="32" min="10" max="10"/>
    <col width="9" bestFit="1" customWidth="1" style="32" min="11" max="11"/>
    <col width="8.85546875" bestFit="1" customWidth="1" style="32" min="12" max="12"/>
    <col width="9.140625" bestFit="1" customWidth="1" style="32" min="13" max="13"/>
    <col width="14.42578125" customWidth="1" style="32" min="14" max="173"/>
    <col width="3" customWidth="1" style="33" min="174" max="174"/>
    <col width="14.42578125" customWidth="1" style="32" min="175" max="16384"/>
  </cols>
  <sheetData>
    <row r="1" ht="26.25" customHeight="1" thickBot="1">
      <c r="A1" s="693" t="n"/>
      <c r="B1" s="694" t="n"/>
      <c r="C1" s="694" t="n"/>
      <c r="D1" s="694" t="n"/>
      <c r="E1" s="694" t="inlineStr">
        <is>
          <t>Instrument</t>
        </is>
      </c>
      <c r="F1" s="694" t="n"/>
      <c r="G1" s="695" t="n"/>
      <c r="H1" s="695" t="inlineStr">
        <is>
          <t>ASSN</t>
        </is>
      </c>
      <c r="I1" s="695" t="inlineStr">
        <is>
          <t>ASSN</t>
        </is>
      </c>
      <c r="J1" s="695" t="inlineStr">
        <is>
          <t>ASSN</t>
        </is>
      </c>
      <c r="K1" s="695" t="inlineStr">
        <is>
          <t>ASSN</t>
        </is>
      </c>
      <c r="L1" s="696" t="inlineStr">
        <is>
          <t>ASSN</t>
        </is>
      </c>
      <c r="M1" s="172" t="inlineStr"/>
      <c r="N1" s="137" t="n"/>
      <c r="O1" s="137" t="n"/>
      <c r="P1" s="137" t="n"/>
      <c r="Q1" s="137" t="n"/>
      <c r="R1" s="137" t="n"/>
      <c r="S1" s="137" t="n"/>
      <c r="T1" s="137" t="n"/>
      <c r="U1" s="137" t="n"/>
      <c r="V1" s="137" t="n"/>
      <c r="W1" s="137" t="n"/>
      <c r="X1" s="137" t="n"/>
      <c r="Y1" s="137" t="n"/>
      <c r="Z1" s="137" t="n"/>
      <c r="AA1" s="137" t="n"/>
      <c r="AB1" s="137" t="n"/>
      <c r="AC1" s="137" t="n"/>
      <c r="AD1" s="137" t="n"/>
      <c r="AE1" s="137" t="n"/>
      <c r="AF1" s="137" t="n"/>
      <c r="AG1" s="137" t="n"/>
      <c r="AH1" s="137" t="n"/>
      <c r="AI1" s="137" t="n"/>
      <c r="AJ1" s="137" t="n"/>
      <c r="AK1" s="137" t="n"/>
      <c r="AL1" s="137" t="n"/>
      <c r="AM1" s="137" t="n"/>
      <c r="AN1" s="137" t="n"/>
      <c r="AO1" s="137" t="n"/>
      <c r="AP1" s="137" t="n"/>
      <c r="AQ1" s="137" t="n"/>
      <c r="AR1" s="137" t="n"/>
      <c r="AS1" s="137" t="n"/>
      <c r="AT1" s="137" t="n"/>
      <c r="AU1" s="137" t="n"/>
      <c r="AV1" s="137" t="n"/>
      <c r="AW1" s="137" t="n"/>
      <c r="AX1" s="137" t="n"/>
      <c r="AY1" s="137" t="n"/>
      <c r="AZ1" s="137" t="n"/>
      <c r="BA1" s="137" t="n"/>
      <c r="BB1" s="137" t="n"/>
      <c r="BC1" s="137" t="n"/>
      <c r="BD1" s="137" t="n"/>
      <c r="BE1" s="137" t="n"/>
      <c r="BF1" s="137" t="n"/>
      <c r="BG1" s="137" t="n"/>
      <c r="BH1" s="137" t="n"/>
      <c r="BI1" s="137" t="n"/>
      <c r="BJ1" s="137" t="n"/>
      <c r="BK1" s="137" t="n"/>
      <c r="BL1" s="137" t="n"/>
      <c r="BM1" s="137" t="n"/>
      <c r="BN1" s="137" t="n"/>
      <c r="BO1" s="137" t="n"/>
      <c r="BP1" s="137" t="n"/>
      <c r="BQ1" s="137" t="n"/>
      <c r="BR1" s="137" t="n"/>
      <c r="BS1" s="137" t="n"/>
      <c r="BT1" s="137" t="n"/>
      <c r="BU1" s="137" t="n"/>
      <c r="BV1" s="137" t="n"/>
      <c r="BW1" s="137" t="n"/>
      <c r="BX1" s="137" t="n"/>
      <c r="BY1" s="137" t="n"/>
      <c r="BZ1" s="137" t="n"/>
      <c r="CA1" s="137" t="n"/>
      <c r="CB1" s="137" t="n"/>
      <c r="CC1" s="137" t="n"/>
      <c r="CD1" s="137" t="n"/>
      <c r="CE1" s="137" t="n"/>
      <c r="CF1" s="137" t="n"/>
      <c r="CG1" s="137" t="n"/>
      <c r="CH1" s="137" t="n"/>
      <c r="CI1" s="137" t="n"/>
      <c r="CJ1" s="137" t="n"/>
      <c r="CK1" s="137" t="n"/>
      <c r="CL1" s="137" t="n"/>
      <c r="CM1" s="137" t="n"/>
      <c r="CN1" s="137" t="n"/>
      <c r="CO1" s="137" t="n"/>
      <c r="CP1" s="137" t="n"/>
      <c r="CQ1" s="137" t="n"/>
      <c r="CR1" s="137" t="n"/>
      <c r="CS1" s="137" t="n"/>
      <c r="CT1" s="137" t="n"/>
      <c r="CU1" s="137" t="n"/>
      <c r="CV1" s="137" t="n"/>
      <c r="CW1" s="137" t="n"/>
      <c r="CX1" s="137" t="n"/>
      <c r="CY1" s="137" t="n"/>
      <c r="CZ1" s="137" t="n"/>
      <c r="DA1" s="137" t="n"/>
      <c r="DB1" s="137" t="n"/>
      <c r="DC1" s="137" t="n"/>
      <c r="DD1" s="137" t="n"/>
      <c r="DE1" s="137" t="n"/>
      <c r="DF1" s="137" t="n"/>
      <c r="DG1" s="137" t="n"/>
      <c r="DH1" s="137" t="n"/>
      <c r="DI1" s="137" t="n"/>
      <c r="DJ1" s="137" t="n"/>
      <c r="DK1" s="137" t="n"/>
      <c r="DL1" s="137" t="n"/>
      <c r="DM1" s="137" t="n"/>
      <c r="DN1" s="137" t="n"/>
      <c r="DO1" s="137" t="n"/>
      <c r="DP1" s="137" t="n"/>
      <c r="DQ1" s="137" t="n"/>
      <c r="DR1" s="137" t="n"/>
      <c r="DS1" s="137" t="n"/>
      <c r="DT1" s="137" t="n"/>
      <c r="DU1" s="137" t="n"/>
      <c r="DV1" s="137" t="n"/>
      <c r="DW1" s="137" t="n"/>
      <c r="DX1" s="137" t="n"/>
      <c r="DY1" s="137" t="n"/>
      <c r="DZ1" s="137" t="n"/>
      <c r="EA1" s="137" t="n"/>
      <c r="EB1" s="137" t="n"/>
      <c r="EC1" s="137" t="n"/>
      <c r="ED1" s="137" t="n"/>
      <c r="EE1" s="137" t="n"/>
      <c r="EF1" s="137" t="n"/>
      <c r="EG1" s="137" t="n"/>
      <c r="EH1" s="137" t="n"/>
      <c r="EI1" s="137" t="n"/>
      <c r="EJ1" s="137" t="n"/>
      <c r="EK1" s="137" t="n"/>
      <c r="EL1" s="137" t="n"/>
      <c r="EM1" s="137" t="n"/>
      <c r="EN1" s="137" t="n"/>
      <c r="EO1" s="137" t="n"/>
      <c r="EP1" s="137" t="n"/>
      <c r="EQ1" s="137" t="n"/>
      <c r="ER1" s="137" t="n"/>
      <c r="ES1" s="137" t="n"/>
      <c r="ET1" s="137" t="n"/>
      <c r="EU1" s="137" t="n"/>
      <c r="EV1" s="137" t="n"/>
      <c r="EW1" s="137" t="n"/>
      <c r="EX1" s="137" t="n"/>
      <c r="EY1" s="137" t="n"/>
      <c r="EZ1" s="137" t="n"/>
      <c r="FA1" s="137" t="n"/>
      <c r="FB1" s="137" t="n"/>
      <c r="FC1" s="137" t="n"/>
      <c r="FD1" s="137" t="n"/>
      <c r="FE1" s="137" t="n"/>
      <c r="FF1" s="137" t="n"/>
      <c r="FG1" s="137" t="n"/>
      <c r="FH1" s="137" t="n"/>
      <c r="FI1" s="137" t="n"/>
      <c r="FJ1" s="137" t="n"/>
      <c r="FK1" s="137" t="n"/>
      <c r="FL1" s="137" t="n"/>
      <c r="FM1" s="137" t="n"/>
      <c r="FN1" s="137" t="n"/>
      <c r="FO1" s="137" t="n"/>
      <c r="FP1" s="137" t="n"/>
      <c r="FQ1" s="137" t="n"/>
      <c r="FR1" s="137" t="n"/>
      <c r="FS1" s="137" t="n"/>
      <c r="FT1" s="137" t="n"/>
      <c r="FU1" s="137" t="n"/>
      <c r="FV1" s="137" t="n"/>
      <c r="FW1" s="137" t="n"/>
      <c r="FX1" s="33" t="n"/>
    </row>
    <row r="2" ht="38.25" customFormat="1" customHeight="1" s="80">
      <c r="A2" s="504" t="inlineStr">
        <is>
          <t>1</t>
        </is>
      </c>
      <c r="B2" s="243" t="inlineStr">
        <is>
          <t>TRACT</t>
        </is>
      </c>
      <c r="C2" s="249" t="n"/>
      <c r="D2" s="505" t="inlineStr">
        <is>
          <t xml:space="preserve">All rights to the Alexander 1-31 wellbore </t>
        </is>
      </c>
      <c r="E2" s="244" t="inlineStr">
        <is>
          <t>Image Number</t>
        </is>
      </c>
      <c r="F2" s="250" t="n"/>
      <c r="G2" s="241" t="n"/>
      <c r="H2" s="241" t="inlineStr">
        <is>
          <t>2007-008043</t>
        </is>
      </c>
      <c r="I2" s="241" t="inlineStr">
        <is>
          <t>2016-001883</t>
        </is>
      </c>
      <c r="J2" s="241" t="inlineStr">
        <is>
          <t>2016-002793</t>
        </is>
      </c>
      <c r="K2" s="241" t="inlineStr">
        <is>
          <t>2017-000083</t>
        </is>
      </c>
      <c r="L2" s="241" t="inlineStr">
        <is>
          <t>2018-000119</t>
        </is>
      </c>
      <c r="M2" s="172" t="inlineStr"/>
      <c r="N2" s="78" t="inlineStr"/>
      <c r="O2" s="78" t="inlineStr"/>
      <c r="P2" s="78" t="inlineStr"/>
      <c r="Q2" s="78" t="inlineStr"/>
      <c r="R2" s="78" t="inlineStr"/>
      <c r="S2" s="78" t="inlineStr"/>
      <c r="T2" s="78" t="inlineStr"/>
      <c r="U2" s="78" t="n"/>
      <c r="V2" s="78" t="n"/>
      <c r="W2" s="78" t="n"/>
      <c r="X2" s="78" t="n"/>
      <c r="Y2" s="78" t="n"/>
      <c r="Z2" s="78" t="n"/>
      <c r="AA2" s="78" t="n"/>
      <c r="AB2" s="78" t="n"/>
      <c r="AC2" s="78" t="n"/>
      <c r="AD2" s="78" t="n"/>
      <c r="AE2" s="78" t="n"/>
      <c r="AF2" s="78" t="n"/>
      <c r="AG2" s="78" t="n"/>
      <c r="AH2" s="78" t="n"/>
      <c r="AI2" s="78" t="n"/>
      <c r="AJ2" s="78" t="n"/>
      <c r="AK2" s="78" t="n"/>
      <c r="AL2" s="78" t="n"/>
      <c r="AM2" s="78" t="n"/>
      <c r="AN2" s="78" t="n"/>
      <c r="AO2" s="78" t="n"/>
      <c r="AP2" s="78" t="n"/>
      <c r="AQ2" s="78" t="n"/>
      <c r="AR2" s="78" t="n"/>
      <c r="AS2" s="78" t="n"/>
      <c r="AT2" s="78" t="n"/>
      <c r="AU2" s="78" t="n"/>
      <c r="AV2" s="78" t="n"/>
      <c r="AW2" s="78" t="n"/>
      <c r="AX2" s="78" t="n"/>
      <c r="AY2" s="78" t="n"/>
      <c r="AZ2" s="78" t="n"/>
      <c r="BA2" s="78" t="n"/>
      <c r="BB2" s="78" t="n"/>
      <c r="BC2" s="78" t="n"/>
      <c r="BD2" s="78" t="n"/>
      <c r="BE2" s="78" t="n"/>
      <c r="BF2" s="78" t="n"/>
      <c r="BG2" s="78" t="n"/>
      <c r="BH2" s="78" t="n"/>
      <c r="BI2" s="78" t="n"/>
      <c r="BJ2" s="78" t="n"/>
      <c r="BK2" s="78" t="n"/>
      <c r="BL2" s="78" t="n"/>
      <c r="BM2" s="78" t="n"/>
      <c r="BN2" s="78" t="n"/>
      <c r="BO2" s="78" t="n"/>
      <c r="BP2" s="78" t="n"/>
      <c r="BQ2" s="78" t="n"/>
      <c r="BR2" s="78" t="n"/>
      <c r="BS2" s="78" t="n"/>
      <c r="BT2" s="78" t="n"/>
      <c r="BU2" s="78" t="n"/>
      <c r="BV2" s="78" t="n"/>
      <c r="BW2" s="78" t="n"/>
      <c r="BX2" s="78" t="n"/>
      <c r="BY2" s="78" t="n"/>
      <c r="BZ2" s="78" t="n"/>
      <c r="CA2" s="78" t="n"/>
      <c r="CB2" s="78" t="n"/>
      <c r="CC2" s="78" t="n"/>
      <c r="CD2" s="78" t="n"/>
      <c r="CE2" s="78" t="n"/>
      <c r="CF2" s="78" t="n"/>
      <c r="CG2" s="78" t="n"/>
      <c r="CH2" s="78" t="n"/>
      <c r="CI2" s="78" t="n"/>
      <c r="CJ2" s="78" t="n"/>
      <c r="CK2" s="78" t="n"/>
      <c r="CL2" s="78" t="n"/>
      <c r="CM2" s="78" t="n"/>
      <c r="CN2" s="78" t="n"/>
      <c r="CO2" s="78" t="n"/>
      <c r="CP2" s="78" t="n"/>
      <c r="CQ2" s="78" t="n"/>
      <c r="CR2" s="78" t="n"/>
      <c r="CS2" s="78" t="n"/>
      <c r="CT2" s="78" t="n"/>
      <c r="CU2" s="78" t="n"/>
      <c r="CV2" s="78" t="n"/>
      <c r="CW2" s="78" t="n"/>
      <c r="CX2" s="78" t="n"/>
      <c r="CY2" s="78" t="n"/>
      <c r="CZ2" s="78" t="n"/>
      <c r="DA2" s="78" t="n"/>
      <c r="DB2" s="78" t="n"/>
      <c r="DC2" s="78" t="n"/>
      <c r="DD2" s="78" t="n"/>
      <c r="DE2" s="78" t="n"/>
      <c r="DF2" s="78" t="n"/>
      <c r="DG2" s="78" t="n"/>
      <c r="DH2" s="78" t="n"/>
      <c r="DI2" s="78" t="n"/>
      <c r="DJ2" s="78" t="n"/>
      <c r="DK2" s="78" t="n"/>
      <c r="DL2" s="78" t="n"/>
      <c r="DM2" s="78" t="n"/>
      <c r="DN2" s="78" t="n"/>
      <c r="DO2" s="78" t="n"/>
      <c r="DP2" s="78" t="n"/>
      <c r="DQ2" s="78" t="n"/>
      <c r="DR2" s="78" t="n"/>
      <c r="DS2" s="78" t="n"/>
      <c r="DT2" s="78" t="n"/>
      <c r="DU2" s="78" t="n"/>
      <c r="DV2" s="78" t="n"/>
      <c r="DW2" s="78" t="n"/>
      <c r="DX2" s="78" t="n"/>
      <c r="DY2" s="78" t="n"/>
      <c r="DZ2" s="78" t="n"/>
      <c r="EA2" s="78" t="n"/>
      <c r="EB2" s="78" t="n"/>
      <c r="EC2" s="78" t="n"/>
      <c r="ED2" s="78" t="n"/>
      <c r="EE2" s="78" t="n"/>
      <c r="EF2" s="78" t="n"/>
      <c r="EG2" s="78" t="n"/>
      <c r="EH2" s="78" t="n"/>
      <c r="EI2" s="78" t="n"/>
      <c r="EJ2" s="78" t="n"/>
      <c r="EK2" s="78" t="n"/>
      <c r="EL2" s="78" t="n"/>
      <c r="EM2" s="78" t="n"/>
      <c r="EN2" s="78" t="n"/>
      <c r="EO2" s="78" t="n"/>
      <c r="EP2" s="78" t="n"/>
      <c r="EQ2" s="78" t="n"/>
      <c r="ER2" s="78" t="n"/>
      <c r="ES2" s="78" t="n"/>
      <c r="ET2" s="78" t="n"/>
      <c r="EU2" s="78" t="n"/>
      <c r="EV2" s="78" t="n"/>
      <c r="EW2" s="78" t="n"/>
      <c r="EX2" s="78" t="n"/>
      <c r="EY2" s="78" t="n"/>
      <c r="EZ2" s="78" t="n"/>
      <c r="FA2" s="78" t="n"/>
      <c r="FB2" s="78" t="n"/>
      <c r="FC2" s="78" t="n"/>
      <c r="FD2" s="78" t="n"/>
      <c r="FE2" s="78" t="n"/>
      <c r="FF2" s="78" t="n"/>
      <c r="FG2" s="78" t="n"/>
      <c r="FH2" s="78" t="n"/>
      <c r="FI2" s="78" t="n"/>
      <c r="FJ2" s="78" t="n"/>
      <c r="FK2" s="78" t="n"/>
      <c r="FL2" s="78" t="n"/>
      <c r="FM2" s="78" t="n"/>
      <c r="FN2" s="78" t="n"/>
      <c r="FO2" s="78" t="n"/>
      <c r="FP2" s="78" t="n"/>
      <c r="FQ2" s="78" t="n"/>
    </row>
    <row r="3" ht="25.5" customFormat="1" customHeight="1" s="80">
      <c r="A3" s="251" t="n"/>
      <c r="B3" s="245" t="inlineStr">
        <is>
          <t>DESCRIPTION</t>
        </is>
      </c>
      <c r="C3" s="246" t="n"/>
      <c r="D3" s="508" t="n"/>
      <c r="E3" s="247" t="inlineStr">
        <is>
          <t xml:space="preserve">Book / Page </t>
        </is>
      </c>
      <c r="F3" s="248" t="n"/>
      <c r="G3" s="241" t="n"/>
      <c r="H3" s="252" t="inlineStr">
        <is>
          <t>1567/0006</t>
        </is>
      </c>
      <c r="I3" s="252" t="inlineStr">
        <is>
          <t>2343/0001</t>
        </is>
      </c>
      <c r="J3" s="253" t="inlineStr">
        <is>
          <t>2354/0229</t>
        </is>
      </c>
      <c r="K3" s="253" t="inlineStr">
        <is>
          <t>2356/0399</t>
        </is>
      </c>
      <c r="L3" s="253" t="inlineStr">
        <is>
          <t>2385/0072</t>
        </is>
      </c>
      <c r="M3" s="28" t="n"/>
      <c r="N3" s="23" t="n"/>
      <c r="O3" s="28" t="n"/>
      <c r="P3" s="23" t="n"/>
      <c r="Q3" s="28" t="n"/>
      <c r="R3" s="23" t="n"/>
      <c r="S3" s="23" t="n"/>
      <c r="T3" s="23" t="n"/>
      <c r="U3" s="23" t="n"/>
      <c r="V3" s="23" t="n"/>
      <c r="W3" s="23" t="n"/>
      <c r="X3" s="23" t="n"/>
      <c r="Y3" s="23" t="n"/>
      <c r="Z3" s="23" t="n"/>
      <c r="AA3" s="23" t="n"/>
      <c r="AB3" s="23" t="n"/>
      <c r="AC3" s="26" t="n"/>
      <c r="AD3" s="26" t="n"/>
      <c r="AE3" s="26" t="n"/>
      <c r="AF3" s="26" t="n"/>
      <c r="AG3" s="26" t="n"/>
      <c r="AI3" s="78" t="n"/>
      <c r="AJ3" s="78" t="n"/>
      <c r="AK3" s="78" t="n"/>
      <c r="AL3" s="78" t="n"/>
      <c r="AM3" s="78" t="n"/>
      <c r="AN3" s="78" t="n"/>
      <c r="AO3" s="78" t="n"/>
      <c r="AP3" s="78" t="n"/>
      <c r="AQ3" s="78" t="n"/>
      <c r="AR3" s="78" t="n"/>
      <c r="AS3" s="78" t="n"/>
      <c r="AT3" s="78" t="n"/>
      <c r="AU3" s="78" t="n"/>
      <c r="AV3" s="78" t="n"/>
      <c r="AW3" s="78" t="n"/>
      <c r="AX3" s="78" t="n"/>
      <c r="AY3" s="78" t="n"/>
      <c r="AZ3" s="78" t="n"/>
      <c r="BA3" s="78" t="n"/>
      <c r="BB3" s="78" t="n"/>
      <c r="BC3" s="78" t="n"/>
      <c r="BD3" s="78" t="n"/>
      <c r="BE3" s="78" t="n"/>
      <c r="BF3" s="78" t="n"/>
      <c r="BG3" s="78" t="n"/>
      <c r="BH3" s="78" t="n"/>
      <c r="BI3" s="78" t="n"/>
      <c r="BJ3" s="78" t="n"/>
      <c r="BK3" s="78" t="n"/>
      <c r="BL3" s="78" t="n"/>
      <c r="BM3" s="78" t="n"/>
      <c r="BN3" s="78" t="n"/>
      <c r="BO3" s="78" t="n"/>
      <c r="BP3" s="78" t="n"/>
      <c r="BQ3" s="78" t="n"/>
      <c r="BR3" s="78" t="n"/>
      <c r="BS3" s="78" t="n"/>
      <c r="BT3" s="78" t="n"/>
      <c r="BU3" s="78" t="n"/>
      <c r="BV3" s="78" t="n"/>
      <c r="BW3" s="78" t="n"/>
      <c r="BX3" s="78" t="n"/>
      <c r="BY3" s="78" t="n"/>
      <c r="BZ3" s="78" t="n"/>
      <c r="CA3" s="78" t="n"/>
      <c r="CB3" s="78" t="n"/>
      <c r="CC3" s="78" t="n"/>
      <c r="CD3" s="78" t="n"/>
      <c r="CE3" s="78" t="n"/>
      <c r="CF3" s="78" t="n"/>
      <c r="CG3" s="78" t="n"/>
      <c r="CH3" s="78" t="n"/>
      <c r="CI3" s="78" t="n"/>
      <c r="CJ3" s="78" t="n"/>
      <c r="CK3" s="78" t="n"/>
      <c r="CL3" s="78" t="n"/>
      <c r="CM3" s="78" t="n"/>
      <c r="CN3" s="78" t="n"/>
      <c r="CO3" s="78" t="n"/>
      <c r="CP3" s="78" t="n"/>
      <c r="CQ3" s="78" t="n"/>
      <c r="CR3" s="78" t="n"/>
      <c r="CS3" s="78" t="n"/>
      <c r="CT3" s="78" t="n"/>
      <c r="CU3" s="78" t="n"/>
      <c r="CV3" s="78" t="n"/>
      <c r="CW3" s="78" t="n"/>
      <c r="CX3" s="78" t="n"/>
      <c r="CY3" s="78" t="n"/>
      <c r="CZ3" s="78" t="n"/>
      <c r="DA3" s="78" t="n"/>
      <c r="DB3" s="78" t="n"/>
      <c r="DC3" s="78" t="n"/>
      <c r="DD3" s="78" t="n"/>
      <c r="DE3" s="78" t="n"/>
      <c r="DF3" s="78" t="n"/>
      <c r="DG3" s="78" t="n"/>
      <c r="DH3" s="78" t="n"/>
      <c r="DI3" s="78" t="n"/>
      <c r="DJ3" s="78" t="n"/>
      <c r="DK3" s="78" t="n"/>
      <c r="DL3" s="78" t="n"/>
      <c r="DM3" s="78" t="n"/>
      <c r="DN3" s="78" t="n"/>
      <c r="DO3" s="78" t="n"/>
      <c r="DP3" s="78" t="n"/>
      <c r="DQ3" s="78" t="n"/>
      <c r="DR3" s="78" t="n"/>
      <c r="DS3" s="78" t="n"/>
      <c r="DT3" s="78" t="n"/>
      <c r="DU3" s="78" t="n"/>
      <c r="DV3" s="78" t="n"/>
      <c r="DW3" s="78" t="n"/>
      <c r="DX3" s="78" t="n"/>
      <c r="DY3" s="78" t="n"/>
      <c r="DZ3" s="78" t="n"/>
      <c r="EA3" s="78" t="n"/>
      <c r="EB3" s="78" t="n"/>
      <c r="EC3" s="78" t="n"/>
      <c r="ED3" s="78" t="n"/>
      <c r="EE3" s="78" t="n"/>
      <c r="EF3" s="78" t="n"/>
      <c r="EG3" s="78" t="n"/>
      <c r="EH3" s="78" t="n"/>
      <c r="EI3" s="78" t="n"/>
      <c r="EJ3" s="78" t="n"/>
      <c r="EK3" s="78" t="n"/>
      <c r="EL3" s="78" t="n"/>
      <c r="EM3" s="78" t="n"/>
      <c r="EN3" s="78" t="n"/>
      <c r="EO3" s="78" t="n"/>
      <c r="EP3" s="78" t="n"/>
      <c r="EQ3" s="78" t="n"/>
      <c r="ER3" s="78" t="n"/>
      <c r="ES3" s="78" t="n"/>
      <c r="ET3" s="78" t="n"/>
      <c r="EU3" s="78" t="n"/>
      <c r="EV3" s="78" t="n"/>
      <c r="EW3" s="78" t="n"/>
      <c r="EX3" s="78" t="n"/>
      <c r="EY3" s="78" t="n"/>
      <c r="EZ3" s="78" t="n"/>
      <c r="FA3" s="78" t="n"/>
      <c r="FB3" s="78" t="n"/>
      <c r="FC3" s="78" t="n"/>
      <c r="FD3" s="78" t="n"/>
      <c r="FE3" s="78" t="n"/>
      <c r="FF3" s="78" t="n"/>
      <c r="FG3" s="78" t="n"/>
      <c r="FH3" s="78" t="n"/>
      <c r="FI3" s="78" t="n"/>
      <c r="FJ3" s="78" t="n"/>
      <c r="FK3" s="78" t="n"/>
      <c r="FL3" s="78" t="n"/>
      <c r="FM3" s="78" t="n"/>
      <c r="FN3" s="78" t="n"/>
      <c r="FO3" s="78" t="n"/>
      <c r="FP3" s="78" t="n"/>
      <c r="FQ3" s="78" t="n"/>
    </row>
    <row r="4" customFormat="1" s="80">
      <c r="A4" s="539" t="n"/>
      <c r="B4" s="509" t="n"/>
      <c r="C4" s="510" t="n"/>
      <c r="D4" s="540" t="n"/>
      <c r="E4" s="511" t="inlineStr">
        <is>
          <t xml:space="preserve">Date </t>
        </is>
      </c>
      <c r="F4" s="512" t="n"/>
      <c r="G4" s="507" t="n"/>
      <c r="H4" s="513" t="n">
        <v>39336</v>
      </c>
      <c r="I4" s="513" t="n">
        <v>42593</v>
      </c>
      <c r="J4" s="514" t="n">
        <v>42719</v>
      </c>
      <c r="K4" s="514" t="n">
        <v>42752</v>
      </c>
      <c r="L4" s="541" t="n">
        <v>43119</v>
      </c>
      <c r="M4" s="31" t="n"/>
      <c r="N4" s="31" t="n"/>
      <c r="O4" s="31" t="n"/>
      <c r="P4" s="31" t="n"/>
      <c r="Q4" s="31" t="n"/>
      <c r="R4" s="25" t="n"/>
      <c r="S4" s="77" t="n"/>
      <c r="T4" s="77" t="n"/>
      <c r="U4" s="25" t="n"/>
      <c r="V4" s="25" t="n"/>
      <c r="W4" s="25" t="n"/>
      <c r="X4" s="25" t="n"/>
      <c r="Y4" s="25" t="n"/>
      <c r="Z4" s="25" t="n"/>
      <c r="AA4" s="25" t="n"/>
      <c r="AB4" s="25" t="n"/>
      <c r="AC4" s="25" t="n"/>
      <c r="AD4" s="25" t="n"/>
      <c r="AE4" s="25" t="n"/>
      <c r="AF4" s="25" t="n"/>
      <c r="AG4" s="25" t="n"/>
      <c r="AI4" s="77" t="n"/>
      <c r="AJ4" s="77" t="n"/>
      <c r="AK4" s="77" t="n"/>
      <c r="AL4" s="77" t="n"/>
      <c r="AM4" s="77" t="n"/>
      <c r="AN4" s="77" t="n"/>
      <c r="AO4" s="77" t="n"/>
      <c r="AP4" s="77" t="n"/>
      <c r="AQ4" s="77" t="n"/>
      <c r="AR4" s="77" t="n"/>
      <c r="AS4" s="77" t="n"/>
      <c r="AT4" s="77" t="n"/>
      <c r="AU4" s="77" t="n"/>
      <c r="AV4" s="77" t="n"/>
      <c r="AW4" s="77" t="n"/>
      <c r="AX4" s="77" t="n"/>
      <c r="AY4" s="77" t="n"/>
      <c r="AZ4" s="77" t="n"/>
      <c r="BA4" s="77" t="n"/>
      <c r="BB4" s="77" t="n"/>
      <c r="BC4" s="77" t="n"/>
      <c r="BD4" s="77" t="n"/>
      <c r="BE4" s="77" t="n"/>
      <c r="BF4" s="77" t="n"/>
      <c r="BG4" s="77" t="n"/>
      <c r="BH4" s="77" t="n"/>
      <c r="BI4" s="77" t="n"/>
      <c r="BJ4" s="77" t="n"/>
      <c r="BK4" s="77" t="n"/>
      <c r="BL4" s="77" t="n"/>
      <c r="BM4" s="77" t="n"/>
      <c r="BN4" s="77" t="n"/>
      <c r="BO4" s="77" t="n"/>
      <c r="BP4" s="77" t="n"/>
      <c r="BQ4" s="77" t="n"/>
      <c r="BR4" s="77" t="n"/>
      <c r="BS4" s="77" t="n"/>
      <c r="BT4" s="77" t="n"/>
      <c r="BU4" s="77" t="n"/>
      <c r="BV4" s="77" t="n"/>
      <c r="BW4" s="77" t="n"/>
      <c r="BX4" s="77" t="n"/>
      <c r="BY4" s="77" t="n"/>
      <c r="BZ4" s="77" t="n"/>
      <c r="CA4" s="77" t="n"/>
      <c r="CB4" s="77" t="n"/>
      <c r="CC4" s="77" t="n"/>
      <c r="CD4" s="77" t="n"/>
      <c r="CE4" s="77" t="n"/>
      <c r="CF4" s="77" t="n"/>
      <c r="CG4" s="77" t="n"/>
      <c r="CH4" s="77" t="n"/>
      <c r="CI4" s="77" t="n"/>
      <c r="CJ4" s="77" t="n"/>
      <c r="CK4" s="77" t="n"/>
      <c r="CL4" s="77" t="n"/>
      <c r="CM4" s="77" t="n"/>
      <c r="CN4" s="77" t="n"/>
      <c r="CO4" s="77" t="n"/>
      <c r="CP4" s="77" t="n"/>
      <c r="CQ4" s="77" t="n"/>
      <c r="CR4" s="77" t="n"/>
      <c r="CS4" s="77" t="n"/>
      <c r="CT4" s="77" t="n"/>
      <c r="CU4" s="77" t="n"/>
      <c r="CV4" s="77" t="n"/>
      <c r="CW4" s="77" t="n"/>
      <c r="CX4" s="77" t="n"/>
      <c r="CY4" s="77" t="n"/>
      <c r="CZ4" s="77" t="n"/>
      <c r="DA4" s="77" t="n"/>
      <c r="DB4" s="77" t="n"/>
      <c r="DC4" s="77" t="n"/>
      <c r="DD4" s="77" t="n"/>
      <c r="DE4" s="77" t="n"/>
      <c r="DF4" s="77" t="n"/>
      <c r="DG4" s="77" t="n"/>
      <c r="DH4" s="77" t="n"/>
      <c r="DI4" s="77" t="n"/>
      <c r="DJ4" s="77" t="n"/>
      <c r="DK4" s="77" t="n"/>
      <c r="DL4" s="77" t="n"/>
      <c r="DM4" s="77" t="n"/>
      <c r="DN4" s="77" t="n"/>
      <c r="DO4" s="77" t="n"/>
      <c r="DP4" s="77" t="n"/>
      <c r="DQ4" s="77" t="n"/>
      <c r="DR4" s="77" t="n"/>
      <c r="DS4" s="77" t="n"/>
      <c r="DT4" s="77" t="n"/>
      <c r="DU4" s="77" t="n"/>
      <c r="DV4" s="77" t="n"/>
      <c r="DW4" s="77" t="n"/>
      <c r="DX4" s="77" t="n"/>
      <c r="DY4" s="77" t="n"/>
      <c r="DZ4" s="77" t="n"/>
      <c r="EA4" s="77" t="n"/>
      <c r="EB4" s="77" t="n"/>
      <c r="EC4" s="77" t="n"/>
      <c r="ED4" s="77" t="n"/>
      <c r="EE4" s="77" t="n"/>
      <c r="EF4" s="77" t="n"/>
      <c r="EG4" s="77" t="n"/>
      <c r="EH4" s="77" t="n"/>
      <c r="EI4" s="77" t="n"/>
      <c r="EJ4" s="77" t="n"/>
      <c r="EK4" s="77" t="n"/>
      <c r="EL4" s="77" t="n"/>
      <c r="EM4" s="77" t="n"/>
      <c r="EN4" s="77" t="n"/>
      <c r="EO4" s="77" t="n"/>
      <c r="EP4" s="77" t="n"/>
      <c r="EQ4" s="77" t="n"/>
      <c r="ER4" s="77" t="n"/>
      <c r="ES4" s="77" t="n"/>
      <c r="ET4" s="77" t="n"/>
      <c r="EU4" s="77" t="n"/>
      <c r="EV4" s="77" t="n"/>
      <c r="EW4" s="77" t="n"/>
      <c r="EX4" s="77" t="n"/>
      <c r="EY4" s="77" t="n"/>
      <c r="EZ4" s="77" t="n"/>
      <c r="FA4" s="77" t="n"/>
      <c r="FB4" s="77" t="n"/>
      <c r="FC4" s="77" t="n"/>
      <c r="FD4" s="77" t="n"/>
      <c r="FE4" s="77" t="n"/>
      <c r="FF4" s="77" t="n"/>
      <c r="FG4" s="77" t="n"/>
      <c r="FH4" s="77" t="n"/>
      <c r="FI4" s="77" t="n"/>
      <c r="FJ4" s="77" t="n"/>
      <c r="FK4" s="77" t="n"/>
      <c r="FL4" s="77" t="n"/>
      <c r="FM4" s="77" t="n"/>
      <c r="FN4" s="77" t="n"/>
      <c r="FO4" s="77" t="n"/>
      <c r="FP4" s="77" t="n"/>
      <c r="FQ4" s="77" t="n"/>
    </row>
    <row r="5" ht="25.5" customFormat="1" customHeight="1" s="76">
      <c r="A5" s="556" t="n"/>
      <c r="B5" s="542" t="inlineStr">
        <is>
          <t>TRACT ACRES</t>
        </is>
      </c>
      <c r="C5" s="543" t="n"/>
      <c r="D5" s="544" t="n">
        <v>637.42</v>
      </c>
      <c r="E5" s="545" t="inlineStr">
        <is>
          <t xml:space="preserve">Conveyance </t>
        </is>
      </c>
      <c r="F5" s="545" t="n"/>
      <c r="G5" s="585" t="n"/>
      <c r="H5" s="546" t="inlineStr">
        <is>
          <t>ARTI</t>
        </is>
      </c>
      <c r="I5" s="546" t="inlineStr">
        <is>
          <t>ARTI</t>
        </is>
      </c>
      <c r="J5" s="546" t="inlineStr">
        <is>
          <t>ARTI</t>
        </is>
      </c>
      <c r="K5" s="614" t="inlineStr">
        <is>
          <t>ARTI</t>
        </is>
      </c>
      <c r="L5" s="613" t="inlineStr">
        <is>
          <t>ARTI</t>
        </is>
      </c>
      <c r="M5" s="172" t="inlineStr"/>
      <c r="N5" s="78" t="inlineStr"/>
      <c r="O5" s="78" t="inlineStr"/>
      <c r="P5" s="78" t="inlineStr"/>
      <c r="Q5" s="78" t="inlineStr"/>
      <c r="R5" s="78" t="inlineStr"/>
      <c r="S5" s="78" t="inlineStr"/>
      <c r="T5" s="78" t="inlineStr"/>
      <c r="U5" s="78" t="n"/>
      <c r="V5" s="78" t="n"/>
      <c r="W5" s="78" t="n"/>
      <c r="X5" s="78" t="n"/>
      <c r="Y5" s="78" t="n"/>
      <c r="Z5" s="78" t="n"/>
      <c r="AA5" s="78" t="n"/>
      <c r="AB5" s="78" t="n"/>
      <c r="AC5" s="78" t="n"/>
      <c r="AD5" s="78" t="n"/>
      <c r="AE5" s="78" t="n"/>
      <c r="AF5" s="78" t="n"/>
      <c r="AG5" s="78" t="n"/>
      <c r="AI5" s="78" t="n"/>
      <c r="AJ5" s="78" t="n"/>
      <c r="AK5" s="78" t="n"/>
      <c r="AL5" s="78" t="n"/>
      <c r="AM5" s="78" t="n"/>
      <c r="AN5" s="78" t="n"/>
      <c r="AO5" s="78" t="n"/>
      <c r="AP5" s="78" t="n"/>
      <c r="AQ5" s="78" t="n"/>
      <c r="AR5" s="78" t="n"/>
      <c r="AS5" s="78" t="n"/>
      <c r="AT5" s="78" t="n"/>
      <c r="AU5" s="78" t="n"/>
      <c r="AV5" s="78" t="n"/>
      <c r="AW5" s="78" t="n"/>
      <c r="AX5" s="78" t="n"/>
      <c r="AY5" s="78" t="n"/>
      <c r="AZ5" s="78" t="n"/>
      <c r="BA5" s="78" t="n"/>
      <c r="BB5" s="78" t="n"/>
      <c r="BC5" s="78" t="n"/>
      <c r="BD5" s="78" t="n"/>
      <c r="BE5" s="78" t="n"/>
      <c r="BF5" s="78" t="n"/>
      <c r="BG5" s="78" t="n"/>
      <c r="BH5" s="78" t="n"/>
      <c r="BI5" s="78" t="n"/>
      <c r="BJ5" s="78" t="n"/>
      <c r="BK5" s="78" t="n"/>
      <c r="BL5" s="78" t="n"/>
      <c r="BM5" s="78" t="n"/>
      <c r="BN5" s="78" t="n"/>
      <c r="BO5" s="78" t="n"/>
      <c r="BP5" s="78" t="n"/>
      <c r="BQ5" s="78" t="n"/>
      <c r="BR5" s="78" t="n"/>
      <c r="BS5" s="78" t="n"/>
      <c r="BT5" s="78" t="n"/>
      <c r="BU5" s="78" t="n"/>
      <c r="BV5" s="78" t="n"/>
      <c r="BW5" s="78" t="n"/>
      <c r="BX5" s="78" t="n"/>
      <c r="BY5" s="78" t="n"/>
      <c r="BZ5" s="78" t="n"/>
      <c r="CA5" s="78" t="n"/>
      <c r="CB5" s="78" t="n"/>
      <c r="CC5" s="78" t="n"/>
      <c r="CD5" s="78" t="n"/>
      <c r="CE5" s="78" t="n"/>
      <c r="CF5" s="78" t="n"/>
      <c r="CG5" s="78" t="n"/>
      <c r="CH5" s="78" t="n"/>
      <c r="CI5" s="78" t="n"/>
      <c r="CJ5" s="78" t="n"/>
      <c r="CK5" s="78" t="n"/>
      <c r="CL5" s="78" t="n"/>
      <c r="CM5" s="78" t="n"/>
      <c r="CN5" s="78" t="n"/>
      <c r="CO5" s="78" t="n"/>
      <c r="CP5" s="78" t="n"/>
      <c r="CQ5" s="78" t="n"/>
      <c r="CR5" s="78" t="n"/>
      <c r="CS5" s="78" t="n"/>
      <c r="CT5" s="78" t="n"/>
      <c r="CU5" s="78" t="n"/>
      <c r="CV5" s="78" t="n"/>
      <c r="CW5" s="78" t="n"/>
      <c r="CX5" s="78" t="n"/>
      <c r="CY5" s="78" t="n"/>
      <c r="CZ5" s="78" t="n"/>
      <c r="DA5" s="78" t="n"/>
      <c r="DB5" s="78" t="n"/>
      <c r="DC5" s="78" t="n"/>
      <c r="DD5" s="78" t="n"/>
      <c r="DE5" s="78" t="n"/>
      <c r="DF5" s="78" t="n"/>
      <c r="DG5" s="78" t="n"/>
      <c r="DH5" s="78" t="n"/>
      <c r="DI5" s="78" t="n"/>
      <c r="DJ5" s="78" t="n"/>
      <c r="DK5" s="78" t="n"/>
      <c r="DL5" s="78" t="n"/>
      <c r="DM5" s="78" t="n"/>
      <c r="DN5" s="78" t="n"/>
      <c r="DO5" s="78" t="n"/>
      <c r="DP5" s="78" t="n"/>
      <c r="DQ5" s="78" t="n"/>
      <c r="DR5" s="78" t="n"/>
      <c r="DS5" s="78" t="n"/>
      <c r="DT5" s="78" t="n"/>
      <c r="DU5" s="78" t="n"/>
      <c r="DV5" s="78" t="n"/>
      <c r="DW5" s="78" t="n"/>
      <c r="DX5" s="78" t="n"/>
      <c r="DY5" s="78" t="n"/>
      <c r="DZ5" s="78" t="n"/>
      <c r="EA5" s="78" t="n"/>
      <c r="EB5" s="78" t="n"/>
      <c r="EC5" s="78" t="n"/>
      <c r="ED5" s="78" t="n"/>
      <c r="EE5" s="78" t="n"/>
      <c r="EF5" s="78" t="n"/>
      <c r="EG5" s="78" t="n"/>
      <c r="EH5" s="78" t="n"/>
      <c r="EI5" s="78" t="n"/>
      <c r="EJ5" s="78" t="n"/>
      <c r="EK5" s="78" t="n"/>
      <c r="EL5" s="78" t="n"/>
      <c r="EM5" s="78" t="n"/>
      <c r="EN5" s="78" t="n"/>
      <c r="EO5" s="78" t="n"/>
      <c r="EP5" s="78" t="n"/>
      <c r="EQ5" s="78" t="n"/>
      <c r="ER5" s="78" t="n"/>
      <c r="ES5" s="78" t="n"/>
      <c r="ET5" s="78" t="n"/>
      <c r="EU5" s="78" t="n"/>
      <c r="EV5" s="78" t="n"/>
      <c r="EW5" s="78" t="n"/>
      <c r="EX5" s="78" t="n"/>
      <c r="EY5" s="78" t="n"/>
      <c r="EZ5" s="78" t="n"/>
      <c r="FA5" s="78" t="n"/>
      <c r="FB5" s="78" t="n"/>
      <c r="FC5" s="78" t="n"/>
      <c r="FD5" s="78" t="n"/>
      <c r="FE5" s="78" t="n"/>
      <c r="FF5" s="78" t="n"/>
      <c r="FG5" s="78" t="n"/>
      <c r="FH5" s="78" t="n"/>
      <c r="FI5" s="78" t="n"/>
      <c r="FJ5" s="78" t="n"/>
      <c r="FK5" s="78" t="n"/>
      <c r="FL5" s="78" t="n"/>
      <c r="FM5" s="78" t="n"/>
      <c r="FN5" s="78" t="n"/>
      <c r="FO5" s="78" t="n"/>
      <c r="FP5" s="78" t="n"/>
      <c r="FQ5" s="78" t="n"/>
    </row>
    <row r="6" ht="41.25" customFormat="1" customHeight="1" s="74" thickBot="1">
      <c r="A6" s="557" t="n"/>
      <c r="B6" s="516" t="inlineStr">
        <is>
          <t>BASE OGL</t>
        </is>
      </c>
      <c r="C6" s="517" t="n">
        <v>637.42</v>
      </c>
      <c r="D6" s="517" t="inlineStr">
        <is>
          <t>Working Interest 1</t>
        </is>
      </c>
      <c r="E6" s="517">
        <f>SUBTOTAL(9,E9:E161)</f>
        <v/>
      </c>
      <c r="F6" s="582" t="inlineStr">
        <is>
          <t>SURFACE</t>
        </is>
      </c>
      <c r="G6" s="586" t="n"/>
      <c r="H6" s="595" t="n"/>
      <c r="I6" s="554" t="n"/>
      <c r="J6" s="625">
        <f>IF(J7=0,"","RECHECK")</f>
        <v/>
      </c>
      <c r="K6" s="615">
        <f>IF(K7=0,"","RECHECK")</f>
        <v/>
      </c>
      <c r="L6" s="600">
        <f>IF(L7=0,"","RECHECK")</f>
        <v/>
      </c>
      <c r="M6" s="565" t="n"/>
      <c r="N6" s="75" t="n"/>
      <c r="O6" s="75" t="n"/>
      <c r="P6" s="75" t="n"/>
      <c r="Q6" s="75" t="n"/>
      <c r="R6" s="75" t="n"/>
      <c r="S6" s="75" t="n"/>
      <c r="T6" s="75" t="n"/>
      <c r="U6" s="75" t="n"/>
      <c r="V6" s="75" t="n"/>
      <c r="W6" s="75" t="n"/>
      <c r="X6" s="75" t="n"/>
      <c r="Y6" s="75" t="n"/>
      <c r="Z6" s="75" t="n"/>
      <c r="AA6" s="75" t="n"/>
      <c r="AB6" s="75" t="n"/>
      <c r="AC6" s="75" t="n"/>
      <c r="AD6" s="75" t="n"/>
      <c r="AE6" s="75" t="n"/>
      <c r="AF6" s="75" t="n"/>
      <c r="AG6" s="75" t="n"/>
      <c r="AH6" s="75" t="n"/>
      <c r="AI6" s="75" t="n"/>
      <c r="AJ6" s="75" t="n"/>
      <c r="AK6" s="75" t="n"/>
      <c r="AL6" s="75" t="n"/>
      <c r="AM6" s="75" t="n"/>
      <c r="AN6" s="75" t="n"/>
      <c r="AO6" s="75" t="n"/>
      <c r="AP6" s="75" t="n"/>
      <c r="AQ6" s="75" t="n"/>
      <c r="AR6" s="75" t="n"/>
      <c r="AS6" s="75" t="n"/>
      <c r="AT6" s="75" t="n"/>
      <c r="AU6" s="75" t="n"/>
      <c r="AV6" s="75" t="n"/>
      <c r="AW6" s="75" t="n"/>
      <c r="AX6" s="75" t="n"/>
      <c r="AY6" s="75" t="n"/>
      <c r="AZ6" s="75" t="n"/>
      <c r="BA6" s="75" t="n"/>
      <c r="BB6" s="75" t="n"/>
      <c r="BC6" s="75" t="n"/>
      <c r="BD6" s="75" t="n"/>
      <c r="BE6" s="75" t="n"/>
      <c r="BF6" s="75" t="n"/>
      <c r="BG6" s="75" t="n"/>
      <c r="BH6" s="75" t="n"/>
      <c r="BI6" s="75" t="n"/>
      <c r="BJ6" s="75" t="n"/>
      <c r="BK6" s="75" t="n"/>
      <c r="BL6" s="75" t="n"/>
      <c r="BM6" s="75" t="n"/>
      <c r="BN6" s="75" t="n"/>
      <c r="BO6" s="75" t="n"/>
      <c r="BP6" s="75" t="n"/>
      <c r="BQ6" s="75" t="n"/>
      <c r="BR6" s="75" t="n"/>
      <c r="BS6" s="75" t="n"/>
      <c r="BT6" s="75" t="n"/>
      <c r="BU6" s="75" t="n"/>
      <c r="BV6" s="75" t="n"/>
      <c r="BW6" s="75" t="n"/>
      <c r="BX6" s="75" t="n"/>
      <c r="BY6" s="75" t="n"/>
      <c r="BZ6" s="75" t="n"/>
      <c r="CA6" s="75" t="n"/>
      <c r="CB6" s="75" t="n"/>
      <c r="CC6" s="75" t="n"/>
      <c r="CD6" s="75" t="n"/>
      <c r="CE6" s="75" t="n"/>
      <c r="CF6" s="75" t="n"/>
      <c r="CG6" s="75" t="n"/>
      <c r="CH6" s="75" t="n"/>
      <c r="CI6" s="75" t="n"/>
      <c r="CJ6" s="75" t="n"/>
      <c r="CK6" s="75" t="n"/>
      <c r="CL6" s="75" t="n"/>
      <c r="CM6" s="75" t="n"/>
      <c r="CN6" s="75" t="n"/>
      <c r="CO6" s="75" t="n"/>
      <c r="CP6" s="75" t="n"/>
      <c r="CQ6" s="75" t="n"/>
      <c r="CR6" s="75" t="n"/>
      <c r="CS6" s="75" t="n"/>
      <c r="CT6" s="75" t="n"/>
      <c r="CU6" s="75" t="n"/>
      <c r="CV6" s="75" t="n"/>
      <c r="CW6" s="75" t="n"/>
      <c r="CX6" s="75" t="n"/>
      <c r="CY6" s="75" t="n"/>
      <c r="CZ6" s="75" t="n"/>
      <c r="DA6" s="75" t="n"/>
      <c r="DB6" s="75" t="n"/>
      <c r="DC6" s="75" t="n"/>
      <c r="DD6" s="75" t="n"/>
      <c r="DE6" s="75" t="n"/>
      <c r="DF6" s="75" t="n"/>
      <c r="DG6" s="75" t="n"/>
      <c r="DH6" s="75" t="n"/>
      <c r="DI6" s="75" t="n"/>
      <c r="DJ6" s="75" t="n"/>
      <c r="DK6" s="75" t="n"/>
      <c r="DL6" s="75" t="n"/>
      <c r="DM6" s="75" t="n"/>
      <c r="DN6" s="75" t="n"/>
      <c r="DO6" s="75" t="n"/>
      <c r="DP6" s="75" t="n"/>
      <c r="DQ6" s="75" t="n"/>
      <c r="DR6" s="75" t="n"/>
      <c r="DS6" s="75" t="n"/>
      <c r="DT6" s="75" t="n"/>
      <c r="DU6" s="75" t="n"/>
      <c r="DV6" s="75" t="n"/>
      <c r="DW6" s="75" t="n"/>
      <c r="DX6" s="75" t="n"/>
      <c r="DY6" s="75" t="n"/>
      <c r="DZ6" s="75" t="n"/>
      <c r="EA6" s="75" t="n"/>
      <c r="EB6" s="75" t="n"/>
      <c r="EC6" s="75" t="n"/>
      <c r="ED6" s="75" t="n"/>
      <c r="EE6" s="75" t="n"/>
      <c r="EF6" s="75" t="n"/>
      <c r="EG6" s="75" t="n"/>
      <c r="EH6" s="75" t="n"/>
      <c r="EI6" s="75" t="n"/>
      <c r="EJ6" s="75" t="n"/>
      <c r="EK6" s="75" t="n"/>
      <c r="EL6" s="75" t="n"/>
      <c r="EM6" s="75" t="n"/>
      <c r="EN6" s="75" t="n"/>
      <c r="EO6" s="75" t="n"/>
      <c r="EP6" s="75" t="n"/>
      <c r="EQ6" s="75" t="n"/>
      <c r="ER6" s="75" t="n"/>
      <c r="ES6" s="75" t="n"/>
      <c r="ET6" s="75" t="n"/>
      <c r="EU6" s="75" t="n"/>
      <c r="EV6" s="75" t="n"/>
      <c r="EW6" s="75" t="n"/>
      <c r="EX6" s="75" t="n"/>
      <c r="EY6" s="75" t="n"/>
      <c r="EZ6" s="75" t="n"/>
      <c r="FA6" s="75" t="n"/>
      <c r="FB6" s="75" t="n"/>
      <c r="FC6" s="75" t="n"/>
      <c r="FD6" s="75" t="n"/>
      <c r="FE6" s="75" t="n"/>
      <c r="FF6" s="75" t="n"/>
      <c r="FG6" s="75" t="n"/>
      <c r="FH6" s="75" t="n"/>
      <c r="FI6" s="75" t="n"/>
      <c r="FJ6" s="75" t="n"/>
      <c r="FK6" s="75" t="n"/>
      <c r="FL6" s="75" t="n"/>
      <c r="FM6" s="75" t="n"/>
      <c r="FN6" s="75" t="n"/>
      <c r="FO6" s="75" t="n"/>
      <c r="FP6" s="75" t="n"/>
      <c r="FQ6" s="75" t="n"/>
    </row>
    <row r="7" ht="14.25" customFormat="1" customHeight="1" s="72" thickBot="1" thickTop="1">
      <c r="A7" s="558" t="n"/>
      <c r="B7" s="518" t="n"/>
      <c r="C7" s="519" t="n"/>
      <c r="D7" s="519" t="n"/>
      <c r="E7" s="519" t="n"/>
      <c r="F7" s="583" t="n"/>
      <c r="G7" s="587">
        <f>SUBTOTAL(9,G10:G162)</f>
        <v/>
      </c>
      <c r="H7" s="596">
        <f>SUBTOTAL(9,H10:H162)</f>
        <v/>
      </c>
      <c r="I7" s="520">
        <f>SUBTOTAL(9,I10:I162)</f>
        <v/>
      </c>
      <c r="J7" s="626">
        <f>SUBTOTAL(9,J10:J162)</f>
        <v/>
      </c>
      <c r="K7" s="616">
        <f>SUBTOTAL(9,K10:K162)</f>
        <v/>
      </c>
      <c r="L7" s="602">
        <f>SUBTOTAL(9,L10:L162)</f>
        <v/>
      </c>
      <c r="M7" s="892" t="n"/>
      <c r="N7" s="860" t="n"/>
      <c r="O7" s="860" t="n"/>
      <c r="P7" s="860" t="n"/>
      <c r="Q7" s="860" t="n"/>
      <c r="R7" s="860" t="n"/>
      <c r="S7" s="860" t="n"/>
      <c r="T7" s="860" t="n"/>
      <c r="U7" s="860" t="n"/>
      <c r="V7" s="860" t="n"/>
      <c r="W7" s="860" t="n"/>
      <c r="X7" s="860" t="n"/>
      <c r="Y7" s="860" t="n"/>
      <c r="Z7" s="860" t="n"/>
      <c r="AA7" s="860" t="n"/>
      <c r="AB7" s="860" t="n"/>
      <c r="AC7" s="860" t="n"/>
      <c r="AD7" s="860" t="n"/>
      <c r="AE7" s="860" t="n"/>
      <c r="AF7" s="860" t="n"/>
      <c r="AG7" s="860" t="n"/>
      <c r="AH7" s="860" t="n"/>
      <c r="AI7" s="860" t="n"/>
      <c r="AJ7" s="860" t="n"/>
      <c r="AK7" s="860" t="n"/>
      <c r="AL7" s="860" t="n"/>
      <c r="AM7" s="860" t="n"/>
      <c r="AN7" s="860" t="n"/>
      <c r="AO7" s="860" t="n"/>
      <c r="AP7" s="860" t="n"/>
      <c r="AQ7" s="860" t="n"/>
      <c r="AR7" s="860" t="n"/>
      <c r="AS7" s="860" t="n"/>
      <c r="AT7" s="860" t="n"/>
      <c r="AU7" s="860" t="n"/>
      <c r="AV7" s="860" t="n"/>
      <c r="AW7" s="860" t="n"/>
      <c r="AX7" s="860" t="n"/>
      <c r="AY7" s="860" t="n"/>
      <c r="AZ7" s="860" t="n"/>
      <c r="BA7" s="860" t="n"/>
      <c r="BB7" s="860" t="n"/>
      <c r="BC7" s="860" t="n"/>
      <c r="BD7" s="860" t="n"/>
      <c r="BE7" s="860" t="n"/>
      <c r="BF7" s="860" t="n"/>
      <c r="BG7" s="860" t="n"/>
      <c r="BH7" s="860" t="n"/>
      <c r="BI7" s="860" t="n"/>
      <c r="BJ7" s="860" t="n"/>
      <c r="BK7" s="860" t="n"/>
      <c r="BL7" s="860" t="n"/>
      <c r="BM7" s="860" t="n"/>
      <c r="BN7" s="860" t="n"/>
      <c r="BO7" s="860" t="n"/>
      <c r="BP7" s="860" t="n"/>
      <c r="BQ7" s="860" t="n"/>
      <c r="BR7" s="860" t="n"/>
      <c r="BS7" s="860" t="n"/>
      <c r="BT7" s="860" t="n"/>
      <c r="BU7" s="860" t="n"/>
      <c r="BV7" s="860" t="n"/>
      <c r="BW7" s="860" t="n"/>
      <c r="BX7" s="860" t="n"/>
      <c r="BY7" s="860" t="n"/>
      <c r="BZ7" s="860" t="n"/>
      <c r="CA7" s="860" t="n"/>
      <c r="CB7" s="860" t="n"/>
      <c r="CC7" s="860" t="n"/>
      <c r="CD7" s="860" t="n"/>
      <c r="CE7" s="860" t="n"/>
      <c r="CF7" s="860" t="n"/>
      <c r="CG7" s="860" t="n"/>
      <c r="CH7" s="860" t="n"/>
      <c r="CI7" s="860" t="n"/>
      <c r="CJ7" s="860" t="n"/>
      <c r="CK7" s="860" t="n"/>
      <c r="CL7" s="860" t="n"/>
      <c r="CM7" s="860" t="n"/>
      <c r="CN7" s="860" t="n"/>
      <c r="CO7" s="860" t="n"/>
      <c r="CP7" s="860" t="n"/>
      <c r="CQ7" s="860" t="n"/>
      <c r="CR7" s="860" t="n"/>
      <c r="CS7" s="860" t="n"/>
      <c r="CT7" s="860" t="n"/>
      <c r="CU7" s="860" t="n"/>
      <c r="CV7" s="860" t="n"/>
      <c r="CW7" s="860" t="n"/>
      <c r="CX7" s="860" t="n"/>
      <c r="CY7" s="860" t="n"/>
      <c r="CZ7" s="860" t="n"/>
      <c r="DA7" s="860" t="n"/>
      <c r="DB7" s="860" t="n"/>
      <c r="DC7" s="860" t="n"/>
      <c r="DD7" s="860" t="n"/>
      <c r="DE7" s="860" t="n"/>
      <c r="DF7" s="860" t="n"/>
      <c r="DG7" s="860" t="n"/>
      <c r="DH7" s="860" t="n"/>
      <c r="DI7" s="860" t="n"/>
      <c r="DJ7" s="860" t="n"/>
      <c r="DK7" s="860" t="n"/>
      <c r="DL7" s="860" t="n"/>
      <c r="DM7" s="860" t="n"/>
      <c r="DN7" s="860" t="n"/>
      <c r="DO7" s="860" t="n"/>
      <c r="DP7" s="860" t="n"/>
      <c r="DQ7" s="860" t="n"/>
      <c r="DR7" s="860" t="n"/>
      <c r="DS7" s="860" t="n"/>
      <c r="DT7" s="860" t="n"/>
      <c r="DU7" s="860" t="n"/>
      <c r="DV7" s="860" t="n"/>
      <c r="DW7" s="860" t="n"/>
      <c r="DX7" s="860" t="n"/>
      <c r="DY7" s="860" t="n"/>
      <c r="DZ7" s="860" t="n"/>
      <c r="EA7" s="860" t="n"/>
      <c r="EB7" s="860" t="n"/>
      <c r="EC7" s="860" t="n"/>
      <c r="ED7" s="860" t="n"/>
      <c r="EE7" s="860" t="n"/>
      <c r="EF7" s="860" t="n"/>
      <c r="EG7" s="860" t="n"/>
      <c r="EH7" s="860" t="n"/>
      <c r="EI7" s="860" t="n"/>
      <c r="EJ7" s="860" t="n"/>
      <c r="EK7" s="860" t="n"/>
      <c r="EL7" s="860" t="n"/>
      <c r="EM7" s="860" t="n"/>
      <c r="EN7" s="860" t="n"/>
      <c r="EO7" s="860" t="n"/>
      <c r="EP7" s="860" t="n"/>
      <c r="EQ7" s="860" t="n"/>
      <c r="ER7" s="860" t="n"/>
      <c r="ES7" s="860" t="n"/>
      <c r="ET7" s="860" t="n"/>
      <c r="EU7" s="860" t="n"/>
      <c r="EV7" s="860" t="n"/>
      <c r="EW7" s="860" t="n"/>
      <c r="EX7" s="860" t="n"/>
      <c r="EY7" s="860" t="n"/>
      <c r="EZ7" s="860" t="n"/>
      <c r="FA7" s="860" t="n"/>
      <c r="FB7" s="860" t="n"/>
      <c r="FC7" s="860" t="n"/>
      <c r="FD7" s="860" t="n"/>
      <c r="FE7" s="860" t="n"/>
      <c r="FF7" s="860" t="n"/>
      <c r="FG7" s="860" t="n"/>
      <c r="FH7" s="860" t="n"/>
      <c r="FI7" s="860" t="n"/>
      <c r="FJ7" s="860" t="n"/>
      <c r="FK7" s="860" t="n"/>
      <c r="FL7" s="860" t="n"/>
      <c r="FM7" s="860" t="n"/>
      <c r="FN7" s="860" t="n"/>
      <c r="FO7" s="860" t="n"/>
      <c r="FP7" s="860" t="n"/>
      <c r="FQ7" s="860" t="n"/>
    </row>
    <row r="8" ht="14.25" customFormat="1" customHeight="1" s="45" thickBot="1" thickTop="1">
      <c r="A8" s="559" t="inlineStr">
        <is>
          <t>NOTES</t>
        </is>
      </c>
      <c r="B8" s="519" t="n"/>
      <c r="C8" s="521" t="inlineStr">
        <is>
          <t>NET ACRES</t>
        </is>
      </c>
      <c r="D8" s="522" t="inlineStr">
        <is>
          <t>OWNERS</t>
        </is>
      </c>
      <c r="E8" s="522" t="inlineStr">
        <is>
          <t xml:space="preserve">TOTAL </t>
        </is>
      </c>
      <c r="F8" s="584" t="n"/>
      <c r="G8" s="588" t="n"/>
      <c r="H8" s="597" t="n"/>
      <c r="I8" s="523" t="n"/>
      <c r="J8" s="627" t="n"/>
      <c r="K8" s="617" t="n"/>
      <c r="L8" s="604" t="n"/>
      <c r="M8" s="893" t="n"/>
      <c r="N8" s="865" t="n"/>
      <c r="O8" s="865" t="n"/>
      <c r="P8" s="865" t="n"/>
      <c r="Q8" s="865" t="n"/>
      <c r="R8" s="865" t="n"/>
      <c r="S8" s="865" t="n"/>
      <c r="T8" s="865" t="n"/>
      <c r="U8" s="865" t="n"/>
      <c r="V8" s="865" t="n"/>
      <c r="W8" s="865" t="n"/>
      <c r="X8" s="865" t="n"/>
      <c r="Y8" s="865" t="n"/>
      <c r="Z8" s="865" t="n"/>
      <c r="AA8" s="865" t="n"/>
      <c r="AB8" s="865" t="n"/>
      <c r="AC8" s="865" t="n"/>
      <c r="AD8" s="865" t="n"/>
      <c r="AE8" s="865" t="n"/>
      <c r="AF8" s="865" t="n"/>
      <c r="AG8" s="865" t="n"/>
      <c r="AH8" s="865" t="n"/>
      <c r="AI8" s="865" t="n"/>
      <c r="AJ8" s="865" t="n"/>
      <c r="AK8" s="865" t="n"/>
      <c r="AL8" s="865" t="n"/>
      <c r="AM8" s="865" t="n"/>
      <c r="AN8" s="865" t="n"/>
      <c r="AO8" s="865" t="n"/>
      <c r="AP8" s="865" t="n"/>
      <c r="AQ8" s="865" t="n"/>
      <c r="AR8" s="865" t="n"/>
      <c r="AS8" s="865" t="n"/>
      <c r="AT8" s="865" t="n"/>
      <c r="AU8" s="865" t="n"/>
      <c r="AV8" s="865" t="n"/>
      <c r="AW8" s="865" t="n"/>
      <c r="AX8" s="865" t="n"/>
      <c r="AY8" s="865" t="n"/>
      <c r="AZ8" s="865" t="n"/>
      <c r="BA8" s="865" t="n"/>
      <c r="BB8" s="865" t="n"/>
      <c r="BC8" s="865" t="n"/>
      <c r="BD8" s="865" t="n"/>
      <c r="BE8" s="865" t="n"/>
      <c r="BF8" s="865" t="n"/>
      <c r="BG8" s="865" t="n"/>
      <c r="BH8" s="865" t="n"/>
      <c r="BI8" s="865" t="n"/>
      <c r="BJ8" s="865" t="n"/>
      <c r="BK8" s="865" t="n"/>
      <c r="BL8" s="865" t="n"/>
      <c r="BM8" s="865" t="n"/>
      <c r="BN8" s="865" t="n"/>
      <c r="BO8" s="865" t="n"/>
      <c r="BP8" s="865" t="n"/>
      <c r="BQ8" s="865" t="n"/>
      <c r="BR8" s="865" t="n"/>
      <c r="BS8" s="865" t="n"/>
      <c r="BT8" s="865" t="n"/>
      <c r="BU8" s="865" t="n"/>
      <c r="BV8" s="865" t="n"/>
      <c r="BW8" s="865" t="n"/>
      <c r="BX8" s="865" t="n"/>
      <c r="BY8" s="865" t="n"/>
      <c r="BZ8" s="865" t="n"/>
      <c r="CA8" s="865" t="n"/>
      <c r="CB8" s="865" t="n"/>
      <c r="CC8" s="865" t="n"/>
      <c r="CD8" s="865" t="n"/>
      <c r="CE8" s="865" t="n"/>
      <c r="CF8" s="865" t="n"/>
      <c r="CG8" s="865" t="n"/>
      <c r="CH8" s="865" t="n"/>
      <c r="CI8" s="865" t="n"/>
      <c r="CJ8" s="865" t="n"/>
      <c r="CK8" s="865" t="n"/>
      <c r="CL8" s="865" t="n"/>
      <c r="CM8" s="865" t="n"/>
      <c r="CN8" s="865" t="n"/>
      <c r="CO8" s="865" t="n"/>
      <c r="CP8" s="865" t="n"/>
      <c r="CQ8" s="865" t="n"/>
      <c r="CR8" s="865" t="n"/>
      <c r="CS8" s="865" t="n"/>
      <c r="CT8" s="865" t="n"/>
      <c r="CU8" s="865" t="n"/>
      <c r="CV8" s="865" t="n"/>
      <c r="CW8" s="865" t="n"/>
      <c r="CX8" s="865" t="n"/>
      <c r="CY8" s="865" t="n"/>
      <c r="CZ8" s="865" t="n"/>
      <c r="DA8" s="865" t="n"/>
      <c r="DB8" s="865" t="n"/>
      <c r="DC8" s="865" t="n"/>
      <c r="DD8" s="865" t="n"/>
      <c r="DE8" s="865" t="n"/>
      <c r="DF8" s="865" t="n"/>
      <c r="DG8" s="865" t="n"/>
      <c r="DH8" s="865" t="n"/>
      <c r="DI8" s="865" t="n"/>
      <c r="DJ8" s="865" t="n"/>
      <c r="DK8" s="865" t="n"/>
      <c r="DL8" s="865" t="n"/>
      <c r="DM8" s="865" t="n"/>
      <c r="DN8" s="865" t="n"/>
      <c r="DO8" s="865" t="n"/>
      <c r="DP8" s="865" t="n"/>
      <c r="DQ8" s="865" t="n"/>
      <c r="DR8" s="865" t="n"/>
      <c r="DS8" s="865" t="n"/>
      <c r="DT8" s="865" t="n"/>
      <c r="DU8" s="865" t="n"/>
      <c r="DV8" s="865" t="n"/>
      <c r="DW8" s="865" t="n"/>
      <c r="DX8" s="865" t="n"/>
      <c r="DY8" s="865" t="n"/>
      <c r="DZ8" s="865" t="n"/>
      <c r="EA8" s="865" t="n"/>
      <c r="EB8" s="865" t="n"/>
      <c r="EC8" s="865" t="n"/>
      <c r="ED8" s="865" t="n"/>
      <c r="EE8" s="865" t="n"/>
      <c r="EF8" s="865" t="n"/>
      <c r="EG8" s="865" t="n"/>
      <c r="EH8" s="865" t="n"/>
      <c r="EI8" s="865" t="n"/>
      <c r="EJ8" s="865" t="n"/>
      <c r="EK8" s="865" t="n"/>
      <c r="EL8" s="865" t="n"/>
      <c r="EM8" s="865" t="n"/>
      <c r="EN8" s="865" t="n"/>
      <c r="EO8" s="865" t="n"/>
      <c r="EP8" s="865" t="n"/>
      <c r="EQ8" s="865" t="n"/>
      <c r="ER8" s="865" t="n"/>
      <c r="ES8" s="865" t="n"/>
      <c r="ET8" s="865" t="n"/>
      <c r="EU8" s="865" t="n"/>
      <c r="EV8" s="865" t="n"/>
      <c r="EW8" s="865" t="n"/>
      <c r="EX8" s="865" t="n"/>
      <c r="EY8" s="865" t="n"/>
      <c r="EZ8" s="865" t="n"/>
      <c r="FA8" s="865" t="n"/>
      <c r="FB8" s="865" t="n"/>
      <c r="FC8" s="865" t="n"/>
      <c r="FD8" s="865" t="n"/>
      <c r="FE8" s="865" t="n"/>
      <c r="FF8" s="865" t="n"/>
      <c r="FG8" s="865" t="n"/>
      <c r="FH8" s="865" t="n"/>
      <c r="FI8" s="865" t="n"/>
      <c r="FJ8" s="865" t="n"/>
      <c r="FK8" s="865" t="n"/>
      <c r="FL8" s="865" t="n"/>
      <c r="FM8" s="865" t="n"/>
      <c r="FN8" s="865" t="n"/>
      <c r="FO8" s="865" t="n"/>
      <c r="FP8" s="865" t="n"/>
      <c r="FQ8" s="865" t="n"/>
    </row>
    <row r="9" ht="51.75" customFormat="1" customHeight="1" s="59" thickTop="1">
      <c r="A9" s="560" t="inlineStr">
        <is>
          <t>CHECK</t>
        </is>
      </c>
      <c r="B9" s="524" t="n"/>
      <c r="C9" s="555" t="inlineStr">
        <is>
          <t>WI / NRI</t>
        </is>
      </c>
      <c r="D9" s="525" t="inlineStr">
        <is>
          <t>PARTY / SOURCE</t>
        </is>
      </c>
      <c r="E9" s="555" t="inlineStr">
        <is>
          <t>TOTAL</t>
        </is>
      </c>
      <c r="F9" s="515" t="inlineStr">
        <is>
          <t>STATUS / ACTION</t>
        </is>
      </c>
      <c r="G9" s="589" t="n"/>
      <c r="H9" s="598" t="n"/>
      <c r="I9" s="526" t="n"/>
      <c r="J9" s="628" t="n"/>
      <c r="K9" s="618" t="n"/>
      <c r="L9" s="606" t="n"/>
      <c r="M9" s="894" t="n"/>
      <c r="N9" s="869" t="n"/>
      <c r="O9" s="869" t="n"/>
      <c r="P9" s="869" t="n"/>
      <c r="Q9" s="869" t="n"/>
      <c r="R9" s="869" t="n"/>
      <c r="S9" s="869" t="n"/>
      <c r="T9" s="869" t="n"/>
      <c r="U9" s="869" t="n"/>
      <c r="V9" s="869" t="n"/>
      <c r="W9" s="869" t="n"/>
      <c r="X9" s="869" t="n"/>
      <c r="Y9" s="869" t="n"/>
      <c r="Z9" s="869" t="n"/>
      <c r="AA9" s="869" t="n"/>
      <c r="AB9" s="869" t="n"/>
      <c r="AC9" s="869" t="n"/>
      <c r="AD9" s="869" t="n"/>
      <c r="AE9" s="869" t="n"/>
      <c r="AF9" s="869" t="n"/>
      <c r="AG9" s="869" t="n"/>
      <c r="AH9" s="869" t="n"/>
      <c r="AI9" s="869" t="n"/>
      <c r="AJ9" s="869" t="n"/>
      <c r="AK9" s="869" t="n"/>
      <c r="AL9" s="869" t="n"/>
      <c r="AM9" s="869" t="n"/>
      <c r="AN9" s="869" t="n"/>
      <c r="AO9" s="869" t="n"/>
      <c r="AP9" s="869" t="n"/>
      <c r="AQ9" s="869" t="n"/>
      <c r="AR9" s="869" t="n"/>
      <c r="AS9" s="869" t="n"/>
      <c r="AT9" s="869" t="n"/>
      <c r="AU9" s="869" t="n"/>
      <c r="AV9" s="869" t="n"/>
      <c r="AW9" s="869" t="n"/>
      <c r="AX9" s="869" t="n"/>
      <c r="AY9" s="869" t="n"/>
      <c r="AZ9" s="869" t="n"/>
      <c r="BA9" s="869" t="n"/>
      <c r="BB9" s="869" t="n"/>
      <c r="BC9" s="869" t="n"/>
      <c r="BD9" s="869" t="n"/>
      <c r="BE9" s="869" t="n"/>
      <c r="BF9" s="869" t="n"/>
      <c r="BG9" s="869" t="n"/>
      <c r="BH9" s="869" t="n"/>
      <c r="BI9" s="869" t="n"/>
      <c r="BJ9" s="869" t="n"/>
      <c r="BK9" s="869" t="n"/>
      <c r="BL9" s="869" t="n"/>
      <c r="BM9" s="869" t="n"/>
      <c r="BN9" s="869" t="n"/>
      <c r="BO9" s="869" t="n"/>
      <c r="BP9" s="869" t="n"/>
      <c r="BQ9" s="869" t="n"/>
      <c r="BR9" s="869" t="n"/>
      <c r="BS9" s="869" t="n"/>
      <c r="BT9" s="869" t="n"/>
      <c r="BU9" s="869" t="n"/>
      <c r="BV9" s="869" t="n"/>
      <c r="BW9" s="869" t="n"/>
      <c r="BX9" s="869" t="n"/>
      <c r="BY9" s="869" t="n"/>
      <c r="BZ9" s="869" t="n"/>
      <c r="CA9" s="869" t="n"/>
      <c r="CB9" s="869" t="n"/>
      <c r="CC9" s="869" t="n"/>
      <c r="CD9" s="869" t="n"/>
      <c r="CE9" s="869" t="n"/>
      <c r="CF9" s="869" t="n"/>
      <c r="CG9" s="869" t="n"/>
      <c r="CH9" s="869" t="n"/>
      <c r="CI9" s="869" t="n"/>
      <c r="CJ9" s="869" t="n"/>
      <c r="CK9" s="869" t="n"/>
      <c r="CL9" s="869" t="n"/>
      <c r="CM9" s="869" t="n"/>
      <c r="CN9" s="869" t="n"/>
      <c r="CO9" s="869" t="n"/>
      <c r="CP9" s="869" t="n"/>
      <c r="CQ9" s="869" t="n"/>
      <c r="CR9" s="869" t="n"/>
      <c r="CS9" s="869" t="n"/>
      <c r="CT9" s="869" t="n"/>
      <c r="CU9" s="869" t="n"/>
      <c r="CV9" s="869" t="n"/>
      <c r="CW9" s="869" t="n"/>
      <c r="CX9" s="869" t="n"/>
      <c r="CY9" s="869" t="n"/>
      <c r="CZ9" s="869" t="n"/>
      <c r="DA9" s="869" t="n"/>
      <c r="DB9" s="869" t="n"/>
      <c r="DC9" s="869" t="n"/>
      <c r="DD9" s="869" t="n"/>
      <c r="DE9" s="869" t="n"/>
      <c r="DF9" s="869" t="n"/>
      <c r="DG9" s="869" t="n"/>
      <c r="DH9" s="869" t="n"/>
      <c r="DI9" s="869" t="n"/>
      <c r="DJ9" s="869" t="n"/>
      <c r="DK9" s="869" t="n"/>
      <c r="DL9" s="869" t="n"/>
      <c r="DM9" s="869" t="n"/>
      <c r="DN9" s="869" t="n"/>
      <c r="DO9" s="869" t="n"/>
      <c r="DP9" s="869" t="n"/>
      <c r="DQ9" s="869" t="n"/>
      <c r="DR9" s="869" t="n"/>
      <c r="DS9" s="869" t="n"/>
      <c r="DT9" s="869" t="n"/>
      <c r="DU9" s="869" t="n"/>
      <c r="DV9" s="869" t="n"/>
      <c r="DW9" s="869" t="n"/>
      <c r="DX9" s="869" t="n"/>
      <c r="DY9" s="869" t="n"/>
      <c r="DZ9" s="869" t="n"/>
      <c r="EA9" s="869" t="n"/>
      <c r="EB9" s="869" t="n"/>
      <c r="EC9" s="869" t="n"/>
      <c r="ED9" s="869" t="n"/>
      <c r="EE9" s="869" t="n"/>
      <c r="EF9" s="869" t="n"/>
      <c r="EG9" s="869" t="n"/>
      <c r="EH9" s="869" t="n"/>
      <c r="EI9" s="869" t="n"/>
      <c r="EJ9" s="869" t="n"/>
      <c r="EK9" s="869" t="n"/>
      <c r="EL9" s="869" t="n"/>
      <c r="EM9" s="869" t="n"/>
      <c r="EN9" s="869" t="n"/>
      <c r="EO9" s="869" t="n"/>
      <c r="EP9" s="869" t="n"/>
      <c r="EQ9" s="869" t="n"/>
      <c r="ER9" s="869" t="n"/>
      <c r="ES9" s="869" t="n"/>
      <c r="ET9" s="869" t="n"/>
      <c r="EU9" s="869" t="n"/>
      <c r="EV9" s="869" t="n"/>
      <c r="EW9" s="869" t="n"/>
      <c r="EX9" s="869" t="n"/>
      <c r="EY9" s="869" t="n"/>
      <c r="EZ9" s="869" t="n"/>
      <c r="FA9" s="869" t="n"/>
      <c r="FB9" s="869" t="n"/>
      <c r="FC9" s="869" t="n"/>
      <c r="FD9" s="869" t="n"/>
      <c r="FE9" s="869" t="n"/>
      <c r="FF9" s="869" t="n"/>
      <c r="FG9" s="869" t="n"/>
      <c r="FH9" s="869" t="n"/>
      <c r="FI9" s="869" t="n"/>
      <c r="FJ9" s="869" t="n"/>
      <c r="FK9" s="869" t="n"/>
      <c r="FL9" s="869" t="n"/>
      <c r="FM9" s="869" t="n"/>
      <c r="FN9" s="869" t="n"/>
      <c r="FO9" s="869" t="n"/>
      <c r="FP9" s="869" t="n"/>
      <c r="FQ9" s="869" t="n"/>
    </row>
    <row r="10" customFormat="1" s="872">
      <c r="A10" s="561" t="n"/>
      <c r="B10" s="527" t="n"/>
      <c r="C10" s="528" t="n"/>
      <c r="D10" s="529" t="n"/>
      <c r="E10" s="552" t="n"/>
      <c r="F10" s="533" t="n"/>
      <c r="G10" s="590" t="n"/>
      <c r="H10" s="533" t="n"/>
      <c r="I10" s="533" t="n"/>
      <c r="J10" s="533" t="n"/>
      <c r="K10" s="619" t="n"/>
      <c r="L10" s="607" t="n"/>
      <c r="M10" s="874" t="n"/>
      <c r="N10" s="874" t="n"/>
      <c r="O10" s="883" t="n"/>
      <c r="P10" s="883" t="n"/>
      <c r="Q10" s="883" t="n"/>
      <c r="R10" s="883" t="n"/>
      <c r="S10" s="883" t="n"/>
      <c r="T10" s="883" t="n"/>
      <c r="U10" s="883" t="n"/>
      <c r="V10" s="883" t="n"/>
      <c r="W10" s="883" t="n"/>
      <c r="X10" s="883" t="n"/>
      <c r="Y10" s="883" t="n"/>
      <c r="Z10" s="883" t="n"/>
      <c r="AA10" s="883" t="n"/>
      <c r="AB10" s="883" t="n"/>
      <c r="AC10" s="883" t="n"/>
      <c r="AD10" s="883" t="n"/>
      <c r="AE10" s="883" t="n"/>
      <c r="AF10" s="883" t="n"/>
      <c r="AG10" s="883" t="n"/>
      <c r="AH10" s="883" t="n"/>
      <c r="AI10" s="883" t="n"/>
      <c r="AJ10" s="883" t="n"/>
      <c r="AK10" s="883" t="n"/>
      <c r="AL10" s="883" t="n"/>
      <c r="AM10" s="883" t="n"/>
      <c r="AN10" s="883" t="n"/>
      <c r="AO10" s="883" t="n"/>
      <c r="AP10" s="883" t="n"/>
      <c r="AQ10" s="883" t="n"/>
      <c r="AR10" s="883" t="n"/>
      <c r="AS10" s="883" t="n"/>
      <c r="AT10" s="883" t="n"/>
      <c r="AU10" s="883" t="n"/>
      <c r="AV10" s="883" t="n"/>
      <c r="AW10" s="883" t="n"/>
      <c r="AX10" s="883" t="n"/>
      <c r="AY10" s="883" t="n"/>
      <c r="AZ10" s="883" t="n"/>
      <c r="BA10" s="883" t="n"/>
      <c r="BB10" s="883" t="n"/>
      <c r="BC10" s="883" t="n"/>
      <c r="BD10" s="883" t="n"/>
      <c r="BE10" s="883" t="n"/>
      <c r="BF10" s="883" t="n"/>
      <c r="BG10" s="883" t="n"/>
      <c r="BH10" s="883" t="n"/>
      <c r="BI10" s="883" t="n"/>
      <c r="BJ10" s="883" t="n"/>
      <c r="BK10" s="883" t="n"/>
      <c r="BL10" s="883" t="n"/>
      <c r="BM10" s="883" t="n"/>
      <c r="BN10" s="883" t="n"/>
      <c r="BO10" s="883" t="n"/>
      <c r="BP10" s="883" t="n"/>
      <c r="BQ10" s="883" t="n"/>
      <c r="BR10" s="883" t="n"/>
      <c r="BS10" s="883" t="n"/>
      <c r="BT10" s="883" t="n"/>
      <c r="BU10" s="883" t="n"/>
      <c r="BV10" s="883" t="n"/>
      <c r="BW10" s="883" t="n"/>
      <c r="BX10" s="883" t="n"/>
      <c r="BY10" s="883" t="n"/>
      <c r="BZ10" s="883" t="n"/>
      <c r="CA10" s="883" t="n"/>
      <c r="CB10" s="883" t="n"/>
      <c r="CC10" s="883" t="n"/>
      <c r="CD10" s="883" t="n"/>
      <c r="CE10" s="883" t="n"/>
      <c r="CF10" s="883" t="n"/>
      <c r="CG10" s="883" t="n"/>
      <c r="CH10" s="883" t="n"/>
      <c r="CI10" s="883" t="n"/>
      <c r="CJ10" s="883" t="n"/>
      <c r="CK10" s="883" t="n"/>
      <c r="CL10" s="883" t="n"/>
      <c r="CM10" s="883" t="n"/>
      <c r="CN10" s="883" t="n"/>
      <c r="CO10" s="883" t="n"/>
      <c r="CP10" s="883" t="n"/>
      <c r="CQ10" s="883" t="n"/>
      <c r="CR10" s="883" t="n"/>
      <c r="CS10" s="883" t="n"/>
      <c r="CT10" s="883" t="n"/>
      <c r="CU10" s="883" t="n"/>
      <c r="CV10" s="883" t="n"/>
      <c r="CW10" s="883" t="n"/>
      <c r="CX10" s="883" t="n"/>
      <c r="CY10" s="883" t="n"/>
      <c r="CZ10" s="883" t="n"/>
      <c r="DA10" s="883" t="n"/>
      <c r="DB10" s="883" t="n"/>
      <c r="DC10" s="883" t="n"/>
      <c r="DD10" s="883" t="n"/>
      <c r="DE10" s="883" t="n"/>
      <c r="DF10" s="883" t="n"/>
      <c r="DG10" s="883" t="n"/>
      <c r="DH10" s="883" t="n"/>
      <c r="DI10" s="883" t="n"/>
      <c r="DJ10" s="883" t="n"/>
      <c r="DK10" s="883" t="n"/>
      <c r="DL10" s="883" t="n"/>
      <c r="DM10" s="883" t="n"/>
      <c r="DN10" s="883" t="n"/>
      <c r="DO10" s="883" t="n"/>
      <c r="DP10" s="883" t="n"/>
      <c r="DQ10" s="883" t="n"/>
      <c r="DR10" s="883" t="n"/>
      <c r="DS10" s="883" t="n"/>
      <c r="DT10" s="883" t="n"/>
      <c r="DU10" s="883" t="n"/>
      <c r="DV10" s="883" t="n"/>
      <c r="DW10" s="883" t="n"/>
      <c r="DX10" s="883" t="n"/>
      <c r="DY10" s="883" t="n"/>
      <c r="DZ10" s="883" t="n"/>
      <c r="EA10" s="883" t="n"/>
      <c r="EB10" s="883" t="n"/>
      <c r="EC10" s="883" t="n"/>
      <c r="ED10" s="883" t="n"/>
      <c r="EE10" s="883" t="n"/>
      <c r="EF10" s="883" t="n"/>
      <c r="EG10" s="883" t="n"/>
      <c r="EH10" s="883" t="n"/>
      <c r="EI10" s="883" t="n"/>
      <c r="EJ10" s="883" t="n"/>
      <c r="EK10" s="883" t="n"/>
      <c r="EL10" s="883" t="n"/>
      <c r="EM10" s="883" t="n"/>
      <c r="EN10" s="883" t="n"/>
      <c r="EO10" s="883" t="n"/>
      <c r="EP10" s="883" t="n"/>
      <c r="EQ10" s="883" t="n"/>
      <c r="ER10" s="883" t="n"/>
      <c r="ES10" s="883" t="n"/>
      <c r="ET10" s="883" t="n"/>
      <c r="EU10" s="883" t="n"/>
      <c r="EV10" s="883" t="n"/>
      <c r="EW10" s="883" t="n"/>
      <c r="EX10" s="883" t="n"/>
      <c r="EY10" s="883" t="n"/>
      <c r="EZ10" s="883" t="n"/>
      <c r="FA10" s="883" t="n"/>
      <c r="FB10" s="883" t="n"/>
      <c r="FC10" s="883" t="n"/>
      <c r="FD10" s="883" t="n"/>
      <c r="FE10" s="883" t="n"/>
      <c r="FF10" s="883" t="n"/>
      <c r="FG10" s="883" t="n"/>
      <c r="FH10" s="883" t="n"/>
      <c r="FI10" s="883" t="n"/>
      <c r="FJ10" s="883" t="n"/>
      <c r="FK10" s="883" t="n"/>
      <c r="FL10" s="883" t="n"/>
      <c r="FM10" s="883" t="n"/>
      <c r="FN10" s="883" t="n"/>
      <c r="FO10" s="883" t="n"/>
      <c r="FP10" s="883" t="n"/>
      <c r="FQ10" s="883" t="n"/>
    </row>
    <row r="11" customFormat="1" s="872">
      <c r="A11" s="561" t="n"/>
      <c r="B11" s="527" t="n"/>
      <c r="C11" s="528" t="n"/>
      <c r="D11" s="529" t="n"/>
      <c r="E11" s="552" t="n"/>
      <c r="F11" s="533" t="n"/>
      <c r="G11" s="590" t="n"/>
      <c r="H11" s="534" t="n"/>
      <c r="I11" s="532" t="n"/>
      <c r="J11" s="534" t="n"/>
      <c r="K11" s="620" t="n"/>
      <c r="L11" s="608" t="n"/>
      <c r="M11" s="875" t="n"/>
      <c r="N11" s="875" t="n"/>
      <c r="O11" s="883" t="n"/>
      <c r="P11" s="883" t="n"/>
      <c r="Q11" s="883" t="n"/>
      <c r="R11" s="883" t="n"/>
      <c r="S11" s="883" t="n"/>
      <c r="T11" s="883" t="n"/>
      <c r="U11" s="883" t="n"/>
      <c r="V11" s="883" t="n"/>
      <c r="W11" s="883" t="n"/>
      <c r="X11" s="883" t="n"/>
      <c r="Y11" s="883" t="n"/>
      <c r="Z11" s="883" t="n"/>
      <c r="AA11" s="883" t="n"/>
      <c r="AB11" s="883" t="n"/>
      <c r="AC11" s="883" t="n"/>
      <c r="AD11" s="883" t="n"/>
      <c r="AE11" s="883" t="n"/>
      <c r="AF11" s="883" t="n"/>
      <c r="AG11" s="883" t="n"/>
      <c r="AH11" s="883" t="n"/>
      <c r="AI11" s="883" t="n"/>
      <c r="AJ11" s="883" t="n"/>
      <c r="AK11" s="883" t="n"/>
      <c r="AL11" s="883" t="n"/>
      <c r="AM11" s="883" t="n"/>
      <c r="AN11" s="883" t="n"/>
      <c r="AO11" s="883" t="n"/>
      <c r="AP11" s="883" t="n"/>
      <c r="AQ11" s="883" t="n"/>
      <c r="AR11" s="883" t="n"/>
      <c r="AS11" s="883" t="n"/>
      <c r="AT11" s="883" t="n"/>
      <c r="AU11" s="883" t="n"/>
      <c r="AV11" s="883" t="n"/>
      <c r="AW11" s="883" t="n"/>
      <c r="AX11" s="883" t="n"/>
      <c r="AY11" s="883" t="n"/>
      <c r="AZ11" s="883" t="n"/>
      <c r="BA11" s="883" t="n"/>
      <c r="BB11" s="883" t="n"/>
      <c r="BC11" s="883" t="n"/>
      <c r="BD11" s="883" t="n"/>
      <c r="BE11" s="883" t="n"/>
      <c r="BF11" s="883" t="n"/>
      <c r="BG11" s="883" t="n"/>
      <c r="BH11" s="883" t="n"/>
      <c r="BI11" s="883" t="n"/>
      <c r="BJ11" s="883" t="n"/>
      <c r="BK11" s="883" t="n"/>
      <c r="BL11" s="883" t="n"/>
      <c r="BM11" s="883" t="n"/>
      <c r="BN11" s="883" t="n"/>
      <c r="BO11" s="883" t="n"/>
      <c r="BP11" s="883" t="n"/>
      <c r="BQ11" s="883" t="n"/>
      <c r="BR11" s="883" t="n"/>
      <c r="BS11" s="883" t="n"/>
      <c r="BT11" s="883" t="n"/>
      <c r="BU11" s="883" t="n"/>
      <c r="BV11" s="883" t="n"/>
      <c r="BW11" s="883" t="n"/>
      <c r="BX11" s="883" t="n"/>
      <c r="BY11" s="883" t="n"/>
      <c r="BZ11" s="883" t="n"/>
      <c r="CA11" s="883" t="n"/>
      <c r="CB11" s="883" t="n"/>
      <c r="CC11" s="883" t="n"/>
      <c r="CD11" s="883" t="n"/>
      <c r="CE11" s="883" t="n"/>
      <c r="CF11" s="883" t="n"/>
      <c r="CG11" s="883" t="n"/>
      <c r="CH11" s="883" t="n"/>
      <c r="CI11" s="883" t="n"/>
      <c r="CJ11" s="883" t="n"/>
      <c r="CK11" s="883" t="n"/>
      <c r="CL11" s="883" t="n"/>
      <c r="CM11" s="883" t="n"/>
      <c r="CN11" s="883" t="n"/>
      <c r="CO11" s="883" t="n"/>
      <c r="CP11" s="883" t="n"/>
      <c r="CQ11" s="883" t="n"/>
      <c r="CR11" s="883" t="n"/>
      <c r="CS11" s="883" t="n"/>
      <c r="CT11" s="883" t="n"/>
      <c r="CU11" s="883" t="n"/>
      <c r="CV11" s="883" t="n"/>
      <c r="CW11" s="883" t="n"/>
      <c r="CX11" s="883" t="n"/>
      <c r="CY11" s="883" t="n"/>
      <c r="CZ11" s="883" t="n"/>
      <c r="DA11" s="883" t="n"/>
      <c r="DB11" s="883" t="n"/>
      <c r="DC11" s="883" t="n"/>
      <c r="DD11" s="883" t="n"/>
      <c r="DE11" s="883" t="n"/>
      <c r="DF11" s="883" t="n"/>
      <c r="DG11" s="883" t="n"/>
      <c r="DH11" s="883" t="n"/>
      <c r="DI11" s="883" t="n"/>
      <c r="DJ11" s="883" t="n"/>
      <c r="DK11" s="883" t="n"/>
      <c r="DL11" s="883" t="n"/>
      <c r="DM11" s="883" t="n"/>
      <c r="DN11" s="883" t="n"/>
      <c r="DO11" s="883" t="n"/>
      <c r="DP11" s="883" t="n"/>
      <c r="DQ11" s="883" t="n"/>
      <c r="DR11" s="883" t="n"/>
      <c r="DS11" s="883" t="n"/>
      <c r="DT11" s="883" t="n"/>
      <c r="DU11" s="883" t="n"/>
      <c r="DV11" s="883" t="n"/>
      <c r="DW11" s="883" t="n"/>
      <c r="DX11" s="883" t="n"/>
      <c r="DY11" s="883" t="n"/>
      <c r="DZ11" s="883" t="n"/>
      <c r="EA11" s="883" t="n"/>
      <c r="EB11" s="883" t="n"/>
      <c r="EC11" s="883" t="n"/>
      <c r="ED11" s="883" t="n"/>
      <c r="EE11" s="883" t="n"/>
      <c r="EF11" s="883" t="n"/>
      <c r="EG11" s="883" t="n"/>
      <c r="EH11" s="883" t="n"/>
      <c r="EI11" s="883" t="n"/>
      <c r="EJ11" s="883" t="n"/>
      <c r="EK11" s="883" t="n"/>
      <c r="EL11" s="883" t="n"/>
      <c r="EM11" s="883" t="n"/>
      <c r="EN11" s="883" t="n"/>
      <c r="EO11" s="883" t="n"/>
      <c r="EP11" s="883" t="n"/>
      <c r="EQ11" s="883" t="n"/>
      <c r="ER11" s="883" t="n"/>
      <c r="ES11" s="883" t="n"/>
      <c r="ET11" s="883" t="n"/>
      <c r="EU11" s="883" t="n"/>
      <c r="EV11" s="883" t="n"/>
      <c r="EW11" s="883" t="n"/>
      <c r="EX11" s="883" t="n"/>
      <c r="EY11" s="883" t="n"/>
      <c r="EZ11" s="883" t="n"/>
      <c r="FA11" s="883" t="n"/>
      <c r="FB11" s="883" t="n"/>
      <c r="FC11" s="883" t="n"/>
      <c r="FD11" s="883" t="n"/>
      <c r="FE11" s="883" t="n"/>
      <c r="FF11" s="883" t="n"/>
      <c r="FG11" s="883" t="n"/>
      <c r="FH11" s="883" t="n"/>
      <c r="FI11" s="883" t="n"/>
      <c r="FJ11" s="883" t="n"/>
      <c r="FK11" s="883" t="n"/>
      <c r="FL11" s="883" t="n"/>
      <c r="FM11" s="883" t="n"/>
      <c r="FN11" s="883" t="n"/>
      <c r="FO11" s="883" t="n"/>
      <c r="FP11" s="883" t="n"/>
      <c r="FQ11" s="883" t="n"/>
    </row>
    <row r="12" customFormat="1" s="872">
      <c r="A12" s="561" t="n"/>
      <c r="B12" s="527" t="n"/>
      <c r="C12" s="528" t="n"/>
      <c r="D12" s="535" t="n"/>
      <c r="E12" s="552" t="n"/>
      <c r="F12" s="533" t="n"/>
      <c r="G12" s="590" t="n"/>
      <c r="H12" s="534" t="n"/>
      <c r="I12" s="534" t="n"/>
      <c r="J12" s="534" t="n"/>
      <c r="K12" s="620" t="n"/>
      <c r="L12" s="608" t="n"/>
      <c r="M12" s="875" t="n"/>
      <c r="N12" s="875" t="n"/>
      <c r="O12" s="883" t="n"/>
      <c r="P12" s="883" t="n"/>
      <c r="Q12" s="883" t="n"/>
      <c r="R12" s="883" t="n"/>
      <c r="S12" s="883" t="n"/>
      <c r="T12" s="883" t="n"/>
      <c r="U12" s="883" t="n"/>
      <c r="V12" s="883" t="n"/>
      <c r="W12" s="883" t="n"/>
      <c r="X12" s="883" t="n"/>
      <c r="Y12" s="883" t="n"/>
      <c r="Z12" s="883" t="n"/>
      <c r="AA12" s="883" t="n"/>
      <c r="AB12" s="883" t="n"/>
      <c r="AC12" s="883" t="n"/>
      <c r="AD12" s="883" t="n"/>
      <c r="AE12" s="883" t="n"/>
      <c r="AF12" s="883" t="n"/>
      <c r="AG12" s="883" t="n"/>
      <c r="AH12" s="883" t="n"/>
      <c r="AI12" s="883" t="n"/>
      <c r="AJ12" s="883" t="n"/>
      <c r="AK12" s="883" t="n"/>
      <c r="AL12" s="883" t="n"/>
      <c r="AM12" s="883" t="n"/>
      <c r="AN12" s="883" t="n"/>
      <c r="AO12" s="883" t="n"/>
      <c r="AP12" s="883" t="n"/>
      <c r="AQ12" s="883" t="n"/>
      <c r="AR12" s="883" t="n"/>
      <c r="AS12" s="883" t="n"/>
      <c r="AT12" s="883" t="n"/>
      <c r="AU12" s="883" t="n"/>
      <c r="AV12" s="883" t="n"/>
      <c r="AW12" s="883" t="n"/>
      <c r="AX12" s="883" t="n"/>
      <c r="AY12" s="883" t="n"/>
      <c r="AZ12" s="883" t="n"/>
      <c r="BA12" s="883" t="n"/>
      <c r="BB12" s="883" t="n"/>
      <c r="BC12" s="883" t="n"/>
      <c r="BD12" s="883" t="n"/>
      <c r="BE12" s="883" t="n"/>
      <c r="BF12" s="883" t="n"/>
      <c r="BG12" s="883" t="n"/>
      <c r="BH12" s="883" t="n"/>
      <c r="BI12" s="883" t="n"/>
      <c r="BJ12" s="883" t="n"/>
      <c r="BK12" s="883" t="n"/>
      <c r="BL12" s="883" t="n"/>
      <c r="BM12" s="883" t="n"/>
      <c r="BN12" s="883" t="n"/>
      <c r="BO12" s="883" t="n"/>
      <c r="BP12" s="883" t="n"/>
      <c r="BQ12" s="883" t="n"/>
      <c r="BR12" s="883" t="n"/>
      <c r="BS12" s="883" t="n"/>
      <c r="BT12" s="883" t="n"/>
      <c r="BU12" s="883" t="n"/>
      <c r="BV12" s="883" t="n"/>
      <c r="BW12" s="883" t="n"/>
      <c r="BX12" s="883" t="n"/>
      <c r="BY12" s="883" t="n"/>
      <c r="BZ12" s="883" t="n"/>
      <c r="CA12" s="883" t="n"/>
      <c r="CB12" s="883" t="n"/>
      <c r="CC12" s="883" t="n"/>
      <c r="CD12" s="883" t="n"/>
      <c r="CE12" s="883" t="n"/>
      <c r="CF12" s="883" t="n"/>
      <c r="CG12" s="883" t="n"/>
      <c r="CH12" s="883" t="n"/>
      <c r="CI12" s="883" t="n"/>
      <c r="CJ12" s="883" t="n"/>
      <c r="CK12" s="883" t="n"/>
      <c r="CL12" s="883" t="n"/>
      <c r="CM12" s="883" t="n"/>
      <c r="CN12" s="883" t="n"/>
      <c r="CO12" s="883" t="n"/>
      <c r="CP12" s="883" t="n"/>
      <c r="CQ12" s="883" t="n"/>
      <c r="CR12" s="883" t="n"/>
      <c r="CS12" s="883" t="n"/>
      <c r="CT12" s="883" t="n"/>
      <c r="CU12" s="883" t="n"/>
      <c r="CV12" s="883" t="n"/>
      <c r="CW12" s="883" t="n"/>
      <c r="CX12" s="883" t="n"/>
      <c r="CY12" s="883" t="n"/>
      <c r="CZ12" s="883" t="n"/>
      <c r="DA12" s="883" t="n"/>
      <c r="DB12" s="883" t="n"/>
      <c r="DC12" s="883" t="n"/>
      <c r="DD12" s="883" t="n"/>
      <c r="DE12" s="883" t="n"/>
      <c r="DF12" s="883" t="n"/>
      <c r="DG12" s="883" t="n"/>
      <c r="DH12" s="883" t="n"/>
      <c r="DI12" s="883" t="n"/>
      <c r="DJ12" s="883" t="n"/>
      <c r="DK12" s="883" t="n"/>
      <c r="DL12" s="883" t="n"/>
      <c r="DM12" s="883" t="n"/>
      <c r="DN12" s="883" t="n"/>
      <c r="DO12" s="883" t="n"/>
      <c r="DP12" s="883" t="n"/>
      <c r="DQ12" s="883" t="n"/>
      <c r="DR12" s="883" t="n"/>
      <c r="DS12" s="883" t="n"/>
      <c r="DT12" s="883" t="n"/>
      <c r="DU12" s="883" t="n"/>
      <c r="DV12" s="883" t="n"/>
      <c r="DW12" s="883" t="n"/>
      <c r="DX12" s="883" t="n"/>
      <c r="DY12" s="883" t="n"/>
      <c r="DZ12" s="883" t="n"/>
      <c r="EA12" s="883" t="n"/>
      <c r="EB12" s="883" t="n"/>
      <c r="EC12" s="883" t="n"/>
      <c r="ED12" s="883" t="n"/>
      <c r="EE12" s="883" t="n"/>
      <c r="EF12" s="883" t="n"/>
      <c r="EG12" s="883" t="n"/>
      <c r="EH12" s="883" t="n"/>
      <c r="EI12" s="883" t="n"/>
      <c r="EJ12" s="883" t="n"/>
      <c r="EK12" s="883" t="n"/>
      <c r="EL12" s="883" t="n"/>
      <c r="EM12" s="883" t="n"/>
      <c r="EN12" s="883" t="n"/>
      <c r="EO12" s="883" t="n"/>
      <c r="EP12" s="883" t="n"/>
      <c r="EQ12" s="883" t="n"/>
      <c r="ER12" s="883" t="n"/>
      <c r="ES12" s="883" t="n"/>
      <c r="ET12" s="883" t="n"/>
      <c r="EU12" s="883" t="n"/>
      <c r="EV12" s="883" t="n"/>
      <c r="EW12" s="883" t="n"/>
      <c r="EX12" s="883" t="n"/>
      <c r="EY12" s="883" t="n"/>
      <c r="EZ12" s="883" t="n"/>
      <c r="FA12" s="883" t="n"/>
      <c r="FB12" s="883" t="n"/>
      <c r="FC12" s="883" t="n"/>
      <c r="FD12" s="883" t="n"/>
      <c r="FE12" s="883" t="n"/>
      <c r="FF12" s="883" t="n"/>
      <c r="FG12" s="883" t="n"/>
      <c r="FH12" s="883" t="n"/>
      <c r="FI12" s="883" t="n"/>
      <c r="FJ12" s="883" t="n"/>
      <c r="FK12" s="883" t="n"/>
      <c r="FL12" s="883" t="n"/>
      <c r="FM12" s="883" t="n"/>
      <c r="FN12" s="883" t="n"/>
      <c r="FO12" s="883" t="n"/>
      <c r="FP12" s="883" t="n"/>
      <c r="FQ12" s="883" t="n"/>
    </row>
    <row r="13" customFormat="1" s="872">
      <c r="A13" s="561" t="n"/>
      <c r="B13" s="527" t="n"/>
      <c r="C13" s="528" t="n"/>
      <c r="D13" s="535" t="n"/>
      <c r="E13" s="552" t="n"/>
      <c r="F13" s="533" t="n"/>
      <c r="G13" s="590" t="n"/>
      <c r="H13" s="536" t="n"/>
      <c r="I13" s="534" t="n"/>
      <c r="J13" s="534" t="n"/>
      <c r="K13" s="620" t="n"/>
      <c r="L13" s="609" t="n"/>
      <c r="M13" s="875" t="n"/>
      <c r="N13" s="875" t="n"/>
      <c r="O13" s="883" t="n"/>
      <c r="P13" s="883" t="n"/>
      <c r="Q13" s="883" t="n"/>
      <c r="S13" s="883" t="n"/>
      <c r="T13" s="883" t="n"/>
      <c r="U13" s="883" t="n"/>
      <c r="V13" s="883" t="n"/>
      <c r="W13" s="883" t="n"/>
      <c r="X13" s="883" t="n"/>
      <c r="Y13" s="883" t="n"/>
      <c r="Z13" s="883" t="n"/>
      <c r="AA13" s="883" t="n"/>
      <c r="AB13" s="883" t="n"/>
      <c r="AC13" s="883" t="n"/>
      <c r="AD13" s="883" t="n"/>
      <c r="AE13" s="883" t="n"/>
      <c r="AF13" s="883" t="n"/>
      <c r="AG13" s="883" t="n"/>
      <c r="AH13" s="883" t="n"/>
      <c r="AI13" s="883" t="n"/>
      <c r="AJ13" s="883" t="n"/>
      <c r="AK13" s="883" t="n"/>
      <c r="AL13" s="883" t="n"/>
      <c r="AM13" s="883" t="n"/>
      <c r="AN13" s="883" t="n"/>
      <c r="AO13" s="883" t="n"/>
      <c r="AP13" s="883" t="n"/>
      <c r="AQ13" s="883" t="n"/>
      <c r="AR13" s="883" t="n"/>
      <c r="AS13" s="883" t="n"/>
      <c r="AT13" s="883" t="n"/>
      <c r="AU13" s="883" t="n"/>
      <c r="AV13" s="883" t="n"/>
      <c r="AW13" s="883" t="n"/>
      <c r="AX13" s="883" t="n"/>
      <c r="AY13" s="883" t="n"/>
      <c r="AZ13" s="883" t="n"/>
      <c r="BA13" s="883" t="n"/>
      <c r="BB13" s="883" t="n"/>
      <c r="BC13" s="883" t="n"/>
      <c r="BD13" s="883" t="n"/>
      <c r="BE13" s="883" t="n"/>
      <c r="BF13" s="883" t="n"/>
      <c r="BG13" s="883" t="n"/>
      <c r="BH13" s="883" t="n"/>
      <c r="BI13" s="883" t="n"/>
      <c r="BJ13" s="883" t="n"/>
      <c r="BK13" s="883" t="n"/>
      <c r="BL13" s="883" t="n"/>
      <c r="BM13" s="883" t="n"/>
      <c r="BN13" s="883" t="n"/>
      <c r="BO13" s="883" t="n"/>
      <c r="BP13" s="883" t="n"/>
      <c r="BQ13" s="883" t="n"/>
      <c r="BR13" s="883" t="n"/>
      <c r="BS13" s="883" t="n"/>
      <c r="BT13" s="883" t="n"/>
      <c r="BU13" s="883" t="n"/>
      <c r="BV13" s="883" t="n"/>
      <c r="BW13" s="883" t="n"/>
      <c r="BX13" s="883" t="n"/>
      <c r="BY13" s="883" t="n"/>
      <c r="BZ13" s="883" t="n"/>
      <c r="CA13" s="883" t="n"/>
      <c r="CB13" s="883" t="n"/>
      <c r="CC13" s="883" t="n"/>
      <c r="CD13" s="883" t="n"/>
      <c r="CE13" s="883" t="n"/>
      <c r="CF13" s="883" t="n"/>
      <c r="CG13" s="883" t="n"/>
      <c r="CH13" s="883" t="n"/>
      <c r="CI13" s="883" t="n"/>
      <c r="CJ13" s="883" t="n"/>
      <c r="CK13" s="883" t="n"/>
      <c r="CL13" s="883" t="n"/>
      <c r="CM13" s="883" t="n"/>
      <c r="CN13" s="883" t="n"/>
      <c r="CO13" s="883" t="n"/>
      <c r="CP13" s="883" t="n"/>
      <c r="CQ13" s="883" t="n"/>
      <c r="CR13" s="883" t="n"/>
      <c r="CS13" s="883" t="n"/>
      <c r="CT13" s="883" t="n"/>
      <c r="CU13" s="883" t="n"/>
      <c r="CV13" s="883" t="n"/>
      <c r="CW13" s="883" t="n"/>
      <c r="CX13" s="883" t="n"/>
      <c r="CY13" s="883" t="n"/>
      <c r="CZ13" s="883" t="n"/>
      <c r="DA13" s="883" t="n"/>
      <c r="DB13" s="883" t="n"/>
      <c r="DC13" s="883" t="n"/>
      <c r="DD13" s="883" t="n"/>
      <c r="DE13" s="883" t="n"/>
      <c r="DF13" s="883" t="n"/>
      <c r="DG13" s="883" t="n"/>
      <c r="DH13" s="883" t="n"/>
      <c r="DI13" s="883" t="n"/>
      <c r="DJ13" s="883" t="n"/>
      <c r="DK13" s="883" t="n"/>
      <c r="DL13" s="883" t="n"/>
      <c r="DM13" s="883" t="n"/>
      <c r="DN13" s="883" t="n"/>
      <c r="DO13" s="883" t="n"/>
      <c r="DP13" s="883" t="n"/>
      <c r="DQ13" s="883" t="n"/>
      <c r="DR13" s="883" t="n"/>
      <c r="DS13" s="883" t="n"/>
      <c r="DT13" s="883" t="n"/>
      <c r="DU13" s="883" t="n"/>
      <c r="DV13" s="883" t="n"/>
      <c r="DW13" s="883" t="n"/>
      <c r="DX13" s="883" t="n"/>
      <c r="DY13" s="883" t="n"/>
      <c r="DZ13" s="883" t="n"/>
      <c r="EA13" s="883" t="n"/>
      <c r="EB13" s="883" t="n"/>
      <c r="EC13" s="883" t="n"/>
      <c r="ED13" s="883" t="n"/>
      <c r="EE13" s="883" t="n"/>
      <c r="EF13" s="883" t="n"/>
      <c r="EG13" s="883" t="n"/>
      <c r="EH13" s="883" t="n"/>
      <c r="EI13" s="883" t="n"/>
      <c r="EJ13" s="883" t="n"/>
      <c r="EK13" s="883" t="n"/>
      <c r="EL13" s="883" t="n"/>
      <c r="EM13" s="883" t="n"/>
      <c r="EN13" s="883" t="n"/>
      <c r="EO13" s="883" t="n"/>
      <c r="EP13" s="883" t="n"/>
      <c r="EQ13" s="883" t="n"/>
      <c r="ER13" s="883" t="n"/>
      <c r="ES13" s="883" t="n"/>
      <c r="ET13" s="883" t="n"/>
      <c r="EU13" s="883" t="n"/>
      <c r="EV13" s="883" t="n"/>
      <c r="EW13" s="883" t="n"/>
      <c r="EX13" s="883" t="n"/>
      <c r="EY13" s="883" t="n"/>
      <c r="EZ13" s="883" t="n"/>
      <c r="FA13" s="883" t="n"/>
      <c r="FB13" s="883" t="n"/>
      <c r="FC13" s="883" t="n"/>
      <c r="FD13" s="883" t="n"/>
      <c r="FE13" s="883" t="n"/>
      <c r="FF13" s="883" t="n"/>
      <c r="FG13" s="883" t="n"/>
      <c r="FH13" s="883" t="n"/>
      <c r="FI13" s="883" t="n"/>
      <c r="FJ13" s="883" t="n"/>
      <c r="FK13" s="883" t="n"/>
      <c r="FL13" s="883" t="n"/>
      <c r="FM13" s="883" t="n"/>
      <c r="FN13" s="883" t="n"/>
      <c r="FO13" s="883" t="n"/>
      <c r="FP13" s="883" t="n"/>
      <c r="FQ13" s="883" t="n"/>
    </row>
    <row r="14" customFormat="1" s="872">
      <c r="A14" s="561" t="n"/>
      <c r="B14" s="530" t="n"/>
      <c r="C14" s="528" t="n"/>
      <c r="D14" s="535" t="n"/>
      <c r="E14" s="552" t="n"/>
      <c r="F14" s="533" t="n"/>
      <c r="G14" s="590" t="n"/>
      <c r="H14" s="534" t="n"/>
      <c r="I14" s="534" t="n"/>
      <c r="J14" s="532" t="n"/>
      <c r="K14" s="621" t="n"/>
      <c r="L14" s="610" t="n"/>
      <c r="M14" s="886" t="n"/>
      <c r="N14" s="875" t="n"/>
      <c r="O14" s="883" t="n"/>
      <c r="P14" s="883" t="n"/>
      <c r="Q14" s="883" t="n"/>
      <c r="R14" s="883" t="n"/>
      <c r="S14" s="883" t="n"/>
      <c r="T14" s="883" t="n"/>
      <c r="U14" s="883" t="n"/>
      <c r="V14" s="883" t="n"/>
      <c r="W14" s="883" t="n"/>
      <c r="X14" s="883" t="n"/>
      <c r="Y14" s="883" t="n"/>
      <c r="Z14" s="883" t="n"/>
      <c r="AA14" s="883" t="n"/>
      <c r="AB14" s="883" t="n"/>
      <c r="AC14" s="883" t="n"/>
      <c r="AD14" s="883" t="n"/>
      <c r="AE14" s="883" t="n"/>
      <c r="AF14" s="883" t="n"/>
      <c r="AG14" s="883" t="n"/>
      <c r="AH14" s="883" t="n"/>
      <c r="AI14" s="883" t="n"/>
      <c r="AJ14" s="883" t="n"/>
      <c r="AK14" s="883" t="n"/>
      <c r="AL14" s="883" t="n"/>
      <c r="AM14" s="883" t="n"/>
      <c r="AN14" s="883" t="n"/>
      <c r="AO14" s="883" t="n"/>
      <c r="AP14" s="883" t="n"/>
      <c r="AQ14" s="883" t="n"/>
      <c r="AR14" s="883" t="n"/>
      <c r="AS14" s="883" t="n"/>
      <c r="AT14" s="883" t="n"/>
      <c r="AU14" s="883" t="n"/>
      <c r="AV14" s="883" t="n"/>
      <c r="AW14" s="883" t="n"/>
      <c r="AX14" s="883" t="n"/>
      <c r="AY14" s="883" t="n"/>
      <c r="AZ14" s="883" t="n"/>
      <c r="BA14" s="883" t="n"/>
      <c r="BB14" s="883" t="n"/>
      <c r="BC14" s="883" t="n"/>
      <c r="BD14" s="883" t="n"/>
      <c r="BE14" s="883" t="n"/>
      <c r="BF14" s="883" t="n"/>
      <c r="BG14" s="883" t="n"/>
      <c r="BH14" s="883" t="n"/>
      <c r="BI14" s="883" t="n"/>
      <c r="BJ14" s="883" t="n"/>
      <c r="BK14" s="883" t="n"/>
      <c r="BL14" s="883" t="n"/>
      <c r="BM14" s="883" t="n"/>
      <c r="BN14" s="883" t="n"/>
      <c r="BO14" s="883" t="n"/>
      <c r="BP14" s="883" t="n"/>
      <c r="BQ14" s="883" t="n"/>
      <c r="BR14" s="883" t="n"/>
      <c r="BS14" s="883" t="n"/>
      <c r="BT14" s="883" t="n"/>
      <c r="BU14" s="883" t="n"/>
      <c r="BV14" s="883" t="n"/>
      <c r="BW14" s="883" t="n"/>
      <c r="BX14" s="883" t="n"/>
      <c r="BY14" s="883" t="n"/>
      <c r="BZ14" s="883" t="n"/>
      <c r="CA14" s="883" t="n"/>
      <c r="CB14" s="883" t="n"/>
      <c r="CC14" s="883" t="n"/>
      <c r="CD14" s="883" t="n"/>
      <c r="CE14" s="883" t="n"/>
      <c r="CF14" s="883" t="n"/>
      <c r="CG14" s="883" t="n"/>
      <c r="CH14" s="883" t="n"/>
      <c r="CI14" s="883" t="n"/>
      <c r="CJ14" s="883" t="n"/>
      <c r="CK14" s="883" t="n"/>
      <c r="CL14" s="883" t="n"/>
      <c r="CM14" s="883" t="n"/>
      <c r="CN14" s="883" t="n"/>
      <c r="CO14" s="883" t="n"/>
      <c r="CP14" s="883" t="n"/>
      <c r="CQ14" s="883" t="n"/>
      <c r="CR14" s="883" t="n"/>
      <c r="CS14" s="883" t="n"/>
      <c r="CT14" s="883" t="n"/>
      <c r="CU14" s="883" t="n"/>
      <c r="CV14" s="883" t="n"/>
      <c r="CW14" s="883" t="n"/>
      <c r="CX14" s="883" t="n"/>
      <c r="CY14" s="883" t="n"/>
      <c r="CZ14" s="883" t="n"/>
      <c r="DA14" s="883" t="n"/>
      <c r="DB14" s="883" t="n"/>
      <c r="DC14" s="883" t="n"/>
      <c r="DD14" s="883" t="n"/>
      <c r="DE14" s="883" t="n"/>
      <c r="DF14" s="883" t="n"/>
      <c r="DG14" s="883" t="n"/>
      <c r="DH14" s="883" t="n"/>
      <c r="DI14" s="883" t="n"/>
      <c r="DJ14" s="883" t="n"/>
      <c r="DK14" s="883" t="n"/>
      <c r="DL14" s="883" t="n"/>
      <c r="DM14" s="883" t="n"/>
      <c r="DN14" s="883" t="n"/>
      <c r="DO14" s="883" t="n"/>
      <c r="DP14" s="883" t="n"/>
      <c r="DQ14" s="883" t="n"/>
      <c r="DR14" s="883" t="n"/>
      <c r="DS14" s="883" t="n"/>
      <c r="DT14" s="883" t="n"/>
      <c r="DU14" s="883" t="n"/>
      <c r="DV14" s="883" t="n"/>
      <c r="DW14" s="883" t="n"/>
      <c r="DX14" s="883" t="n"/>
      <c r="DY14" s="883" t="n"/>
      <c r="DZ14" s="883" t="n"/>
      <c r="EA14" s="883" t="n"/>
      <c r="EB14" s="883" t="n"/>
      <c r="EC14" s="883" t="n"/>
      <c r="ED14" s="883" t="n"/>
      <c r="EE14" s="883" t="n"/>
      <c r="EF14" s="883" t="n"/>
      <c r="EG14" s="883" t="n"/>
      <c r="EH14" s="883" t="n"/>
      <c r="EI14" s="883" t="n"/>
      <c r="EJ14" s="883" t="n"/>
      <c r="EK14" s="883" t="n"/>
      <c r="EL14" s="883" t="n"/>
      <c r="EM14" s="883" t="n"/>
      <c r="EN14" s="883" t="n"/>
      <c r="EO14" s="883" t="n"/>
      <c r="EP14" s="883" t="n"/>
      <c r="EQ14" s="883" t="n"/>
      <c r="ER14" s="883" t="n"/>
      <c r="ES14" s="883" t="n"/>
      <c r="ET14" s="883" t="n"/>
      <c r="EU14" s="883" t="n"/>
      <c r="EV14" s="883" t="n"/>
      <c r="EW14" s="883" t="n"/>
      <c r="EX14" s="883" t="n"/>
      <c r="EY14" s="883" t="n"/>
      <c r="EZ14" s="883" t="n"/>
      <c r="FA14" s="883" t="n"/>
      <c r="FB14" s="883" t="n"/>
      <c r="FC14" s="883" t="n"/>
      <c r="FD14" s="883" t="n"/>
      <c r="FE14" s="883" t="n"/>
      <c r="FF14" s="883" t="n"/>
      <c r="FG14" s="883" t="n"/>
      <c r="FH14" s="883" t="n"/>
      <c r="FI14" s="883" t="n"/>
      <c r="FJ14" s="883" t="n"/>
      <c r="FK14" s="883" t="n"/>
      <c r="FL14" s="883" t="n"/>
      <c r="FM14" s="883" t="n"/>
      <c r="FN14" s="883" t="n"/>
      <c r="FO14" s="883" t="n"/>
      <c r="FP14" s="883" t="n"/>
      <c r="FQ14" s="883" t="n"/>
    </row>
    <row r="15" customFormat="1" s="872">
      <c r="A15" s="561" t="n"/>
      <c r="B15" s="527" t="n"/>
      <c r="C15" s="528" t="n"/>
      <c r="D15" s="535" t="n"/>
      <c r="E15" s="552" t="n"/>
      <c r="F15" s="533" t="n"/>
      <c r="G15" s="590" t="n"/>
      <c r="H15" s="534" t="n"/>
      <c r="I15" s="534" t="n"/>
      <c r="J15" s="536" t="n"/>
      <c r="K15" s="621" t="n"/>
      <c r="L15" s="610" t="n"/>
      <c r="M15" s="887" t="n"/>
      <c r="N15" s="875" t="n"/>
      <c r="O15" s="883" t="n"/>
      <c r="P15" s="883" t="n"/>
      <c r="Q15" s="883" t="n"/>
      <c r="R15" s="883" t="n"/>
      <c r="S15" s="883" t="n"/>
      <c r="T15" s="883" t="n"/>
      <c r="U15" s="883" t="n"/>
      <c r="V15" s="883" t="n"/>
      <c r="W15" s="883" t="n"/>
      <c r="X15" s="883" t="n"/>
      <c r="Y15" s="883" t="n"/>
      <c r="Z15" s="883" t="n"/>
      <c r="AA15" s="883" t="n"/>
      <c r="AB15" s="883" t="n"/>
      <c r="AC15" s="883" t="n"/>
      <c r="AD15" s="883" t="n"/>
      <c r="AE15" s="883" t="n"/>
      <c r="AF15" s="883" t="n"/>
      <c r="AG15" s="883" t="n"/>
      <c r="AH15" s="883" t="n"/>
      <c r="AI15" s="883" t="n"/>
      <c r="AJ15" s="883" t="n"/>
      <c r="AK15" s="883" t="n"/>
      <c r="AL15" s="883" t="n"/>
      <c r="AM15" s="883" t="n"/>
      <c r="AN15" s="883" t="n"/>
      <c r="AO15" s="883" t="n"/>
      <c r="AP15" s="883" t="n"/>
      <c r="AQ15" s="883" t="n"/>
      <c r="AR15" s="883" t="n"/>
      <c r="AS15" s="883" t="n"/>
      <c r="AT15" s="883" t="n"/>
      <c r="AU15" s="883" t="n"/>
      <c r="AV15" s="883" t="n"/>
      <c r="AW15" s="883" t="n"/>
      <c r="AX15" s="883" t="n"/>
      <c r="AY15" s="883" t="n"/>
      <c r="AZ15" s="883" t="n"/>
      <c r="BA15" s="883" t="n"/>
      <c r="BB15" s="883" t="n"/>
      <c r="BC15" s="883" t="n"/>
      <c r="BD15" s="883" t="n"/>
      <c r="BE15" s="883" t="n"/>
      <c r="BF15" s="883" t="n"/>
      <c r="BG15" s="883" t="n"/>
      <c r="BH15" s="883" t="n"/>
      <c r="BI15" s="883" t="n"/>
      <c r="BJ15" s="883" t="n"/>
      <c r="BK15" s="883" t="n"/>
      <c r="BL15" s="883" t="n"/>
      <c r="BM15" s="883" t="n"/>
      <c r="BN15" s="883" t="n"/>
      <c r="BO15" s="883" t="n"/>
      <c r="BP15" s="883" t="n"/>
      <c r="BQ15" s="883" t="n"/>
      <c r="BR15" s="883" t="n"/>
      <c r="BS15" s="883" t="n"/>
      <c r="BT15" s="883" t="n"/>
      <c r="BU15" s="883" t="n"/>
      <c r="BV15" s="883" t="n"/>
      <c r="BW15" s="883" t="n"/>
      <c r="BX15" s="883" t="n"/>
      <c r="BY15" s="883" t="n"/>
      <c r="BZ15" s="883" t="n"/>
      <c r="CA15" s="883" t="n"/>
      <c r="CB15" s="883" t="n"/>
      <c r="CC15" s="883" t="n"/>
      <c r="CD15" s="883" t="n"/>
      <c r="CE15" s="883" t="n"/>
      <c r="CF15" s="883" t="n"/>
      <c r="CG15" s="883" t="n"/>
      <c r="CH15" s="883" t="n"/>
      <c r="CI15" s="883" t="n"/>
      <c r="CJ15" s="883" t="n"/>
      <c r="CK15" s="883" t="n"/>
      <c r="CL15" s="883" t="n"/>
      <c r="CM15" s="883" t="n"/>
      <c r="CN15" s="883" t="n"/>
      <c r="CO15" s="883" t="n"/>
      <c r="CP15" s="883" t="n"/>
      <c r="CQ15" s="883" t="n"/>
      <c r="CR15" s="883" t="n"/>
      <c r="CS15" s="883" t="n"/>
      <c r="CT15" s="883" t="n"/>
      <c r="CU15" s="883" t="n"/>
      <c r="CV15" s="883" t="n"/>
      <c r="CW15" s="883" t="n"/>
      <c r="CX15" s="883" t="n"/>
      <c r="CY15" s="883" t="n"/>
      <c r="CZ15" s="883" t="n"/>
      <c r="DA15" s="883" t="n"/>
      <c r="DB15" s="883" t="n"/>
      <c r="DC15" s="883" t="n"/>
      <c r="DD15" s="883" t="n"/>
      <c r="DE15" s="883" t="n"/>
      <c r="DF15" s="883" t="n"/>
      <c r="DG15" s="883" t="n"/>
      <c r="DH15" s="883" t="n"/>
      <c r="DI15" s="883" t="n"/>
      <c r="DJ15" s="883" t="n"/>
      <c r="DK15" s="883" t="n"/>
      <c r="DL15" s="883" t="n"/>
      <c r="DM15" s="883" t="n"/>
      <c r="DN15" s="883" t="n"/>
      <c r="DO15" s="883" t="n"/>
      <c r="DP15" s="883" t="n"/>
      <c r="DQ15" s="883" t="n"/>
      <c r="DR15" s="883" t="n"/>
      <c r="DS15" s="883" t="n"/>
      <c r="DT15" s="883" t="n"/>
      <c r="DU15" s="883" t="n"/>
      <c r="DV15" s="883" t="n"/>
      <c r="DW15" s="883" t="n"/>
      <c r="DX15" s="883" t="n"/>
      <c r="DY15" s="883" t="n"/>
      <c r="DZ15" s="883" t="n"/>
      <c r="EA15" s="883" t="n"/>
      <c r="EB15" s="883" t="n"/>
      <c r="EC15" s="883" t="n"/>
      <c r="ED15" s="883" t="n"/>
      <c r="EE15" s="883" t="n"/>
      <c r="EF15" s="883" t="n"/>
      <c r="EG15" s="883" t="n"/>
      <c r="EH15" s="883" t="n"/>
      <c r="EI15" s="883" t="n"/>
      <c r="EJ15" s="883" t="n"/>
      <c r="EK15" s="883" t="n"/>
      <c r="EL15" s="883" t="n"/>
      <c r="EM15" s="883" t="n"/>
      <c r="EN15" s="883" t="n"/>
      <c r="EO15" s="883" t="n"/>
      <c r="EP15" s="883" t="n"/>
      <c r="EQ15" s="883" t="n"/>
      <c r="ER15" s="883" t="n"/>
      <c r="ES15" s="883" t="n"/>
      <c r="ET15" s="883" t="n"/>
      <c r="EU15" s="883" t="n"/>
      <c r="EV15" s="883" t="n"/>
      <c r="EW15" s="883" t="n"/>
      <c r="EX15" s="883" t="n"/>
      <c r="EY15" s="883" t="n"/>
      <c r="EZ15" s="883" t="n"/>
      <c r="FA15" s="883" t="n"/>
      <c r="FB15" s="883" t="n"/>
      <c r="FC15" s="883" t="n"/>
      <c r="FD15" s="883" t="n"/>
      <c r="FE15" s="883" t="n"/>
      <c r="FF15" s="883" t="n"/>
      <c r="FG15" s="883" t="n"/>
      <c r="FH15" s="883" t="n"/>
      <c r="FI15" s="883" t="n"/>
      <c r="FJ15" s="883" t="n"/>
      <c r="FK15" s="883" t="n"/>
      <c r="FL15" s="883" t="n"/>
      <c r="FM15" s="883" t="n"/>
      <c r="FN15" s="883" t="n"/>
      <c r="FO15" s="883" t="n"/>
      <c r="FP15" s="883" t="n"/>
      <c r="FQ15" s="883" t="n"/>
    </row>
    <row r="16" customFormat="1" s="872">
      <c r="A16" s="561" t="n"/>
      <c r="B16" s="527" t="n"/>
      <c r="C16" s="528" t="n"/>
      <c r="D16" s="535" t="n"/>
      <c r="E16" s="552" t="n"/>
      <c r="F16" s="533" t="n"/>
      <c r="G16" s="590" t="n"/>
      <c r="H16" s="534" t="n"/>
      <c r="I16" s="534" t="n"/>
      <c r="J16" s="536" t="n"/>
      <c r="K16" s="621" t="n"/>
      <c r="L16" s="610" t="n"/>
      <c r="M16" s="886" t="n"/>
      <c r="N16" s="875" t="n"/>
      <c r="O16" s="883" t="n"/>
      <c r="P16" s="883" t="n"/>
      <c r="Q16" s="883" t="n"/>
      <c r="R16" s="883" t="n"/>
      <c r="S16" s="883" t="n"/>
      <c r="T16" s="883" t="n"/>
      <c r="U16" s="883" t="n"/>
      <c r="V16" s="883" t="n"/>
      <c r="W16" s="883" t="n"/>
      <c r="X16" s="883" t="n"/>
      <c r="Y16" s="883" t="n"/>
      <c r="Z16" s="883" t="n"/>
      <c r="AA16" s="883" t="n"/>
      <c r="AB16" s="883" t="n"/>
      <c r="AC16" s="883" t="n"/>
      <c r="AD16" s="883" t="n"/>
      <c r="AE16" s="883" t="n"/>
      <c r="AF16" s="883" t="n"/>
      <c r="AG16" s="883" t="n"/>
      <c r="AH16" s="883" t="n"/>
      <c r="AI16" s="883" t="n"/>
      <c r="AJ16" s="883" t="n"/>
      <c r="AK16" s="883" t="n"/>
      <c r="AL16" s="883" t="n"/>
      <c r="AM16" s="883" t="n"/>
      <c r="AN16" s="883" t="n"/>
      <c r="AO16" s="883" t="n"/>
      <c r="AP16" s="883" t="n"/>
      <c r="AQ16" s="883" t="n"/>
      <c r="AR16" s="883" t="n"/>
      <c r="AS16" s="883" t="n"/>
      <c r="AT16" s="883" t="n"/>
      <c r="AU16" s="883" t="n"/>
      <c r="AV16" s="883" t="n"/>
      <c r="AW16" s="883" t="n"/>
      <c r="AX16" s="883" t="n"/>
      <c r="AY16" s="883" t="n"/>
      <c r="AZ16" s="883" t="n"/>
      <c r="BA16" s="883" t="n"/>
      <c r="BB16" s="883" t="n"/>
      <c r="BC16" s="883" t="n"/>
      <c r="BD16" s="883" t="n"/>
      <c r="BE16" s="883" t="n"/>
      <c r="BF16" s="883" t="n"/>
      <c r="BG16" s="883" t="n"/>
      <c r="BH16" s="883" t="n"/>
      <c r="BI16" s="883" t="n"/>
      <c r="BJ16" s="883" t="n"/>
      <c r="BK16" s="883" t="n"/>
      <c r="BL16" s="883" t="n"/>
      <c r="BM16" s="883" t="n"/>
      <c r="BN16" s="883" t="n"/>
      <c r="BO16" s="883" t="n"/>
      <c r="BP16" s="883" t="n"/>
      <c r="BQ16" s="883" t="n"/>
      <c r="BR16" s="883" t="n"/>
      <c r="BS16" s="883" t="n"/>
      <c r="BT16" s="883" t="n"/>
      <c r="BU16" s="883" t="n"/>
      <c r="BV16" s="883" t="n"/>
      <c r="BW16" s="883" t="n"/>
      <c r="BX16" s="883" t="n"/>
      <c r="BY16" s="883" t="n"/>
      <c r="BZ16" s="883" t="n"/>
      <c r="CA16" s="883" t="n"/>
      <c r="CB16" s="883" t="n"/>
      <c r="CC16" s="883" t="n"/>
      <c r="CD16" s="883" t="n"/>
      <c r="CE16" s="883" t="n"/>
      <c r="CF16" s="883" t="n"/>
      <c r="CG16" s="883" t="n"/>
      <c r="CH16" s="883" t="n"/>
      <c r="CI16" s="883" t="n"/>
      <c r="CJ16" s="883" t="n"/>
      <c r="CK16" s="883" t="n"/>
      <c r="CL16" s="883" t="n"/>
      <c r="CM16" s="883" t="n"/>
      <c r="CN16" s="883" t="n"/>
      <c r="CO16" s="883" t="n"/>
      <c r="CP16" s="883" t="n"/>
      <c r="CQ16" s="883" t="n"/>
      <c r="CR16" s="883" t="n"/>
      <c r="CS16" s="883" t="n"/>
      <c r="CT16" s="883" t="n"/>
      <c r="CU16" s="883" t="n"/>
      <c r="CV16" s="883" t="n"/>
      <c r="CW16" s="883" t="n"/>
      <c r="CX16" s="883" t="n"/>
      <c r="CY16" s="883" t="n"/>
      <c r="CZ16" s="883" t="n"/>
      <c r="DA16" s="883" t="n"/>
      <c r="DB16" s="883" t="n"/>
      <c r="DC16" s="883" t="n"/>
      <c r="DD16" s="883" t="n"/>
      <c r="DE16" s="883" t="n"/>
      <c r="DF16" s="883" t="n"/>
      <c r="DG16" s="883" t="n"/>
      <c r="DH16" s="883" t="n"/>
      <c r="DI16" s="883" t="n"/>
      <c r="DJ16" s="883" t="n"/>
      <c r="DK16" s="883" t="n"/>
      <c r="DL16" s="883" t="n"/>
      <c r="DM16" s="883" t="n"/>
      <c r="DN16" s="883" t="n"/>
      <c r="DO16" s="883" t="n"/>
      <c r="DP16" s="883" t="n"/>
      <c r="DQ16" s="883" t="n"/>
      <c r="DR16" s="883" t="n"/>
      <c r="DS16" s="883" t="n"/>
      <c r="DT16" s="883" t="n"/>
      <c r="DU16" s="883" t="n"/>
      <c r="DV16" s="883" t="n"/>
      <c r="DW16" s="883" t="n"/>
      <c r="DX16" s="883" t="n"/>
      <c r="DY16" s="883" t="n"/>
      <c r="DZ16" s="883" t="n"/>
      <c r="EA16" s="883" t="n"/>
      <c r="EB16" s="883" t="n"/>
      <c r="EC16" s="883" t="n"/>
      <c r="ED16" s="883" t="n"/>
      <c r="EE16" s="883" t="n"/>
      <c r="EF16" s="883" t="n"/>
      <c r="EG16" s="883" t="n"/>
      <c r="EH16" s="883" t="n"/>
      <c r="EI16" s="883" t="n"/>
      <c r="EJ16" s="883" t="n"/>
      <c r="EK16" s="883" t="n"/>
      <c r="EL16" s="883" t="n"/>
      <c r="EM16" s="883" t="n"/>
      <c r="EN16" s="883" t="n"/>
      <c r="EO16" s="883" t="n"/>
      <c r="EP16" s="883" t="n"/>
      <c r="EQ16" s="883" t="n"/>
      <c r="ER16" s="883" t="n"/>
      <c r="ES16" s="883" t="n"/>
      <c r="ET16" s="883" t="n"/>
      <c r="EU16" s="883" t="n"/>
      <c r="EV16" s="883" t="n"/>
      <c r="EW16" s="883" t="n"/>
      <c r="EX16" s="883" t="n"/>
      <c r="EY16" s="883" t="n"/>
      <c r="EZ16" s="883" t="n"/>
      <c r="FA16" s="883" t="n"/>
      <c r="FB16" s="883" t="n"/>
      <c r="FC16" s="883" t="n"/>
      <c r="FD16" s="883" t="n"/>
      <c r="FE16" s="883" t="n"/>
      <c r="FF16" s="883" t="n"/>
      <c r="FG16" s="883" t="n"/>
      <c r="FH16" s="883" t="n"/>
      <c r="FI16" s="883" t="n"/>
      <c r="FJ16" s="883" t="n"/>
      <c r="FK16" s="883" t="n"/>
      <c r="FL16" s="883" t="n"/>
      <c r="FM16" s="883" t="n"/>
      <c r="FN16" s="883" t="n"/>
      <c r="FO16" s="883" t="n"/>
      <c r="FP16" s="883" t="n"/>
      <c r="FQ16" s="883" t="n"/>
    </row>
    <row r="17" customFormat="1" s="872">
      <c r="A17" s="561" t="n"/>
      <c r="B17" s="530" t="n"/>
      <c r="C17" s="528" t="n"/>
      <c r="D17" s="535" t="n"/>
      <c r="E17" s="552" t="n"/>
      <c r="F17" s="533" t="n"/>
      <c r="G17" s="591" t="n"/>
      <c r="H17" s="536" t="n"/>
      <c r="I17" s="536" t="n"/>
      <c r="J17" s="536" t="n"/>
      <c r="K17" s="621" t="n"/>
      <c r="L17" s="610" t="n"/>
      <c r="M17" s="886" t="n"/>
      <c r="N17" s="875" t="n"/>
      <c r="O17" s="883" t="n"/>
      <c r="P17" s="883" t="n"/>
      <c r="Q17" s="883" t="n"/>
      <c r="R17" s="883" t="n"/>
      <c r="S17" s="883" t="n"/>
      <c r="T17" s="883" t="n"/>
      <c r="U17" s="883" t="n"/>
      <c r="V17" s="883" t="n"/>
      <c r="W17" s="883" t="n"/>
      <c r="X17" s="883" t="n"/>
      <c r="Y17" s="883" t="n"/>
      <c r="Z17" s="883" t="n"/>
      <c r="AA17" s="883" t="n"/>
      <c r="AB17" s="883" t="n"/>
      <c r="AC17" s="883" t="n"/>
      <c r="AD17" s="883" t="n"/>
      <c r="AE17" s="883" t="n"/>
      <c r="AF17" s="883" t="n"/>
      <c r="AG17" s="883" t="n"/>
      <c r="AH17" s="883" t="n"/>
      <c r="AI17" s="883" t="n"/>
      <c r="AJ17" s="883" t="n"/>
      <c r="AK17" s="883" t="n"/>
      <c r="AL17" s="883" t="n"/>
      <c r="AM17" s="883" t="n"/>
      <c r="AN17" s="883" t="n"/>
      <c r="AO17" s="883" t="n"/>
      <c r="AP17" s="883" t="n"/>
      <c r="AQ17" s="883" t="n"/>
      <c r="AR17" s="883" t="n"/>
      <c r="AS17" s="883" t="n"/>
      <c r="AT17" s="883" t="n"/>
      <c r="AU17" s="883" t="n"/>
      <c r="AV17" s="883" t="n"/>
      <c r="AW17" s="883" t="n"/>
      <c r="AX17" s="883" t="n"/>
      <c r="AY17" s="883" t="n"/>
      <c r="AZ17" s="883" t="n"/>
      <c r="BA17" s="883" t="n"/>
      <c r="BB17" s="883" t="n"/>
      <c r="BC17" s="883" t="n"/>
      <c r="BD17" s="883" t="n"/>
      <c r="BE17" s="883" t="n"/>
      <c r="BF17" s="883" t="n"/>
      <c r="BG17" s="883" t="n"/>
      <c r="BH17" s="883" t="n"/>
      <c r="BI17" s="883" t="n"/>
      <c r="BJ17" s="883" t="n"/>
      <c r="BK17" s="883" t="n"/>
      <c r="BL17" s="883" t="n"/>
      <c r="BM17" s="883" t="n"/>
      <c r="BN17" s="883" t="n"/>
      <c r="BO17" s="883" t="n"/>
      <c r="BP17" s="883" t="n"/>
      <c r="BQ17" s="883" t="n"/>
      <c r="BR17" s="883" t="n"/>
      <c r="BS17" s="883" t="n"/>
      <c r="BT17" s="883" t="n"/>
      <c r="BU17" s="883" t="n"/>
      <c r="BV17" s="883" t="n"/>
      <c r="BW17" s="883" t="n"/>
      <c r="BX17" s="883" t="n"/>
      <c r="BY17" s="883" t="n"/>
      <c r="BZ17" s="883" t="n"/>
      <c r="CA17" s="883" t="n"/>
      <c r="CB17" s="883" t="n"/>
      <c r="CC17" s="883" t="n"/>
      <c r="CD17" s="883" t="n"/>
      <c r="CE17" s="883" t="n"/>
      <c r="CF17" s="883" t="n"/>
      <c r="CG17" s="883" t="n"/>
      <c r="CH17" s="883" t="n"/>
      <c r="CI17" s="883" t="n"/>
      <c r="CJ17" s="883" t="n"/>
      <c r="CK17" s="883" t="n"/>
      <c r="CL17" s="883" t="n"/>
      <c r="CM17" s="883" t="n"/>
      <c r="CN17" s="883" t="n"/>
      <c r="CO17" s="883" t="n"/>
      <c r="CP17" s="883" t="n"/>
      <c r="CQ17" s="883" t="n"/>
      <c r="CR17" s="883" t="n"/>
      <c r="CS17" s="883" t="n"/>
      <c r="CT17" s="883" t="n"/>
      <c r="CU17" s="883" t="n"/>
      <c r="CV17" s="883" t="n"/>
      <c r="CW17" s="883" t="n"/>
      <c r="CX17" s="883" t="n"/>
      <c r="CY17" s="883" t="n"/>
      <c r="CZ17" s="883" t="n"/>
      <c r="DA17" s="883" t="n"/>
      <c r="DB17" s="883" t="n"/>
      <c r="DC17" s="883" t="n"/>
      <c r="DD17" s="883" t="n"/>
      <c r="DE17" s="883" t="n"/>
      <c r="DF17" s="883" t="n"/>
      <c r="DG17" s="883" t="n"/>
      <c r="DH17" s="883" t="n"/>
      <c r="DI17" s="883" t="n"/>
      <c r="DJ17" s="883" t="n"/>
      <c r="DK17" s="883" t="n"/>
      <c r="DL17" s="883" t="n"/>
      <c r="DM17" s="883" t="n"/>
      <c r="DN17" s="883" t="n"/>
      <c r="DO17" s="883" t="n"/>
      <c r="DP17" s="883" t="n"/>
      <c r="DQ17" s="883" t="n"/>
      <c r="DR17" s="883" t="n"/>
      <c r="DS17" s="883" t="n"/>
      <c r="DT17" s="883" t="n"/>
      <c r="DU17" s="883" t="n"/>
      <c r="DV17" s="883" t="n"/>
      <c r="DW17" s="883" t="n"/>
      <c r="DX17" s="883" t="n"/>
      <c r="DY17" s="883" t="n"/>
      <c r="DZ17" s="883" t="n"/>
      <c r="EA17" s="883" t="n"/>
      <c r="EB17" s="883" t="n"/>
      <c r="EC17" s="883" t="n"/>
      <c r="ED17" s="883" t="n"/>
      <c r="EE17" s="883" t="n"/>
      <c r="EF17" s="883" t="n"/>
      <c r="EG17" s="883" t="n"/>
      <c r="EH17" s="883" t="n"/>
      <c r="EI17" s="883" t="n"/>
      <c r="EJ17" s="883" t="n"/>
      <c r="EK17" s="883" t="n"/>
      <c r="EL17" s="883" t="n"/>
      <c r="EM17" s="883" t="n"/>
      <c r="EN17" s="883" t="n"/>
      <c r="EO17" s="883" t="n"/>
      <c r="EP17" s="883" t="n"/>
      <c r="EQ17" s="883" t="n"/>
      <c r="ER17" s="883" t="n"/>
      <c r="ES17" s="883" t="n"/>
      <c r="ET17" s="883" t="n"/>
      <c r="EU17" s="883" t="n"/>
      <c r="EV17" s="883" t="n"/>
      <c r="EW17" s="883" t="n"/>
      <c r="EX17" s="883" t="n"/>
      <c r="EY17" s="883" t="n"/>
      <c r="EZ17" s="883" t="n"/>
      <c r="FA17" s="883" t="n"/>
      <c r="FB17" s="883" t="n"/>
      <c r="FC17" s="883" t="n"/>
      <c r="FD17" s="883" t="n"/>
      <c r="FE17" s="883" t="n"/>
      <c r="FF17" s="883" t="n"/>
      <c r="FG17" s="883" t="n"/>
      <c r="FH17" s="883" t="n"/>
      <c r="FI17" s="883" t="n"/>
      <c r="FJ17" s="883" t="n"/>
      <c r="FK17" s="883" t="n"/>
      <c r="FL17" s="883" t="n"/>
      <c r="FM17" s="883" t="n"/>
      <c r="FN17" s="883" t="n"/>
      <c r="FO17" s="883" t="n"/>
      <c r="FP17" s="883" t="n"/>
      <c r="FQ17" s="883" t="n"/>
    </row>
    <row r="18" customFormat="1" s="872">
      <c r="A18" s="561" t="n"/>
      <c r="B18" s="527" t="n"/>
      <c r="C18" s="528" t="n"/>
      <c r="D18" s="535" t="n"/>
      <c r="E18" s="552" t="n"/>
      <c r="F18" s="533" t="n"/>
      <c r="G18" s="591" t="n"/>
      <c r="H18" s="536" t="n"/>
      <c r="I18" s="532" t="n"/>
      <c r="J18" s="532" t="n"/>
      <c r="K18" s="619" t="n"/>
      <c r="L18" s="610" t="n"/>
      <c r="M18" s="887" t="n"/>
      <c r="N18" s="874" t="n"/>
      <c r="O18" s="883" t="n"/>
      <c r="P18" s="883" t="n"/>
      <c r="Q18" s="883" t="n"/>
      <c r="R18" s="883" t="n"/>
      <c r="S18" s="883" t="n"/>
      <c r="T18" s="883" t="n"/>
      <c r="U18" s="883" t="n"/>
      <c r="V18" s="883" t="n"/>
      <c r="W18" s="883" t="n"/>
      <c r="X18" s="883" t="n"/>
      <c r="Y18" s="883" t="n"/>
      <c r="Z18" s="883" t="n"/>
      <c r="AA18" s="883" t="n"/>
      <c r="AB18" s="883" t="n"/>
      <c r="AC18" s="883" t="n"/>
      <c r="AD18" s="883" t="n"/>
      <c r="AE18" s="883" t="n"/>
      <c r="AF18" s="883" t="n"/>
      <c r="AG18" s="883" t="n"/>
      <c r="AH18" s="883" t="n"/>
      <c r="AI18" s="883" t="n"/>
      <c r="AJ18" s="883" t="n"/>
      <c r="AK18" s="883" t="n"/>
      <c r="AL18" s="883" t="n"/>
      <c r="AM18" s="883" t="n"/>
      <c r="AN18" s="883" t="n"/>
      <c r="AO18" s="883" t="n"/>
      <c r="AP18" s="883" t="n"/>
      <c r="AQ18" s="883" t="n"/>
      <c r="AR18" s="883" t="n"/>
      <c r="AS18" s="883" t="n"/>
      <c r="AT18" s="883" t="n"/>
      <c r="AU18" s="883" t="n"/>
      <c r="AV18" s="883" t="n"/>
      <c r="AW18" s="883" t="n"/>
      <c r="AX18" s="883" t="n"/>
      <c r="AY18" s="883" t="n"/>
      <c r="AZ18" s="883" t="n"/>
      <c r="BA18" s="883" t="n"/>
      <c r="BB18" s="883" t="n"/>
      <c r="BC18" s="883" t="n"/>
      <c r="BD18" s="883" t="n"/>
      <c r="BE18" s="883" t="n"/>
      <c r="BF18" s="883" t="n"/>
      <c r="BG18" s="883" t="n"/>
      <c r="BH18" s="883" t="n"/>
      <c r="BI18" s="883" t="n"/>
      <c r="BJ18" s="883" t="n"/>
      <c r="BK18" s="883" t="n"/>
      <c r="BL18" s="883" t="n"/>
      <c r="BM18" s="883" t="n"/>
      <c r="BN18" s="883" t="n"/>
      <c r="BO18" s="883" t="n"/>
      <c r="BP18" s="883" t="n"/>
      <c r="BQ18" s="883" t="n"/>
      <c r="BR18" s="883" t="n"/>
      <c r="BS18" s="883" t="n"/>
      <c r="BT18" s="883" t="n"/>
      <c r="BU18" s="883" t="n"/>
      <c r="BV18" s="883" t="n"/>
      <c r="BW18" s="883" t="n"/>
      <c r="BX18" s="883" t="n"/>
      <c r="BY18" s="883" t="n"/>
      <c r="BZ18" s="883" t="n"/>
      <c r="CA18" s="883" t="n"/>
      <c r="CB18" s="883" t="n"/>
      <c r="CC18" s="883" t="n"/>
      <c r="CD18" s="883" t="n"/>
      <c r="CE18" s="883" t="n"/>
      <c r="CF18" s="883" t="n"/>
      <c r="CG18" s="883" t="n"/>
      <c r="CH18" s="883" t="n"/>
      <c r="CI18" s="883" t="n"/>
      <c r="CJ18" s="883" t="n"/>
      <c r="CK18" s="883" t="n"/>
      <c r="CL18" s="883" t="n"/>
      <c r="CM18" s="883" t="n"/>
      <c r="CN18" s="883" t="n"/>
      <c r="CO18" s="883" t="n"/>
      <c r="CP18" s="883" t="n"/>
      <c r="CQ18" s="883" t="n"/>
      <c r="CR18" s="883" t="n"/>
      <c r="CS18" s="883" t="n"/>
      <c r="CT18" s="883" t="n"/>
      <c r="CU18" s="883" t="n"/>
      <c r="CV18" s="883" t="n"/>
      <c r="CW18" s="883" t="n"/>
      <c r="CX18" s="883" t="n"/>
      <c r="CY18" s="883" t="n"/>
      <c r="CZ18" s="883" t="n"/>
      <c r="DA18" s="883" t="n"/>
      <c r="DB18" s="883" t="n"/>
      <c r="DC18" s="883" t="n"/>
      <c r="DD18" s="883" t="n"/>
      <c r="DE18" s="883" t="n"/>
      <c r="DF18" s="883" t="n"/>
      <c r="DG18" s="883" t="n"/>
      <c r="DH18" s="883" t="n"/>
      <c r="DI18" s="883" t="n"/>
      <c r="DJ18" s="883" t="n"/>
      <c r="DK18" s="883" t="n"/>
      <c r="DL18" s="883" t="n"/>
      <c r="DM18" s="883" t="n"/>
      <c r="DN18" s="883" t="n"/>
      <c r="DO18" s="883" t="n"/>
      <c r="DP18" s="883" t="n"/>
      <c r="DQ18" s="883" t="n"/>
      <c r="DR18" s="883" t="n"/>
      <c r="DS18" s="883" t="n"/>
      <c r="DT18" s="883" t="n"/>
      <c r="DU18" s="883" t="n"/>
      <c r="DV18" s="883" t="n"/>
      <c r="DW18" s="883" t="n"/>
      <c r="DX18" s="883" t="n"/>
      <c r="DY18" s="883" t="n"/>
      <c r="DZ18" s="883" t="n"/>
      <c r="EA18" s="883" t="n"/>
      <c r="EB18" s="883" t="n"/>
      <c r="EC18" s="883" t="n"/>
      <c r="ED18" s="883" t="n"/>
      <c r="EE18" s="883" t="n"/>
      <c r="EF18" s="883" t="n"/>
      <c r="EG18" s="883" t="n"/>
      <c r="EH18" s="883" t="n"/>
      <c r="EI18" s="883" t="n"/>
      <c r="EJ18" s="883" t="n"/>
      <c r="EK18" s="883" t="n"/>
      <c r="EL18" s="883" t="n"/>
      <c r="EM18" s="883" t="n"/>
      <c r="EN18" s="883" t="n"/>
      <c r="EO18" s="883" t="n"/>
      <c r="EP18" s="883" t="n"/>
      <c r="EQ18" s="883" t="n"/>
      <c r="ER18" s="883" t="n"/>
      <c r="ES18" s="883" t="n"/>
      <c r="ET18" s="883" t="n"/>
      <c r="EU18" s="883" t="n"/>
      <c r="EV18" s="883" t="n"/>
      <c r="EW18" s="883" t="n"/>
      <c r="EX18" s="883" t="n"/>
      <c r="EY18" s="883" t="n"/>
      <c r="EZ18" s="883" t="n"/>
      <c r="FA18" s="883" t="n"/>
      <c r="FB18" s="883" t="n"/>
      <c r="FC18" s="883" t="n"/>
      <c r="FD18" s="883" t="n"/>
      <c r="FE18" s="883" t="n"/>
      <c r="FF18" s="883" t="n"/>
      <c r="FG18" s="883" t="n"/>
      <c r="FH18" s="883" t="n"/>
      <c r="FI18" s="883" t="n"/>
      <c r="FJ18" s="883" t="n"/>
      <c r="FK18" s="883" t="n"/>
      <c r="FL18" s="883" t="n"/>
      <c r="FM18" s="883" t="n"/>
      <c r="FN18" s="883" t="n"/>
      <c r="FO18" s="883" t="n"/>
      <c r="FP18" s="883" t="n"/>
      <c r="FQ18" s="883" t="n"/>
    </row>
    <row r="19" customFormat="1" s="872">
      <c r="A19" s="561" t="n"/>
      <c r="B19" s="530" t="n"/>
      <c r="C19" s="528" t="n"/>
      <c r="D19" s="529" t="n"/>
      <c r="E19" s="552" t="n"/>
      <c r="F19" s="533" t="n"/>
      <c r="G19" s="591" t="n"/>
      <c r="H19" s="533" t="n"/>
      <c r="I19" s="533" t="n"/>
      <c r="J19" s="532" t="n"/>
      <c r="K19" s="619" t="n"/>
      <c r="L19" s="609" t="n"/>
      <c r="M19" s="887" t="n"/>
      <c r="N19" s="875" t="n"/>
      <c r="P19" s="883" t="n"/>
      <c r="Q19" s="883" t="n"/>
      <c r="R19" s="883" t="n"/>
      <c r="S19" s="883" t="n"/>
      <c r="T19" s="883" t="n"/>
      <c r="U19" s="883" t="n"/>
      <c r="V19" s="883" t="n"/>
      <c r="W19" s="883" t="n"/>
      <c r="X19" s="883" t="n"/>
      <c r="Y19" s="883" t="n"/>
      <c r="Z19" s="883" t="n"/>
      <c r="AA19" s="883" t="n"/>
      <c r="AB19" s="883" t="n"/>
      <c r="AC19" s="883" t="n"/>
      <c r="AD19" s="883" t="n"/>
      <c r="AE19" s="883" t="n"/>
      <c r="AF19" s="883" t="n"/>
      <c r="AG19" s="883" t="n"/>
      <c r="AH19" s="883" t="n"/>
      <c r="AI19" s="883" t="n"/>
      <c r="AJ19" s="883" t="n"/>
      <c r="AK19" s="883" t="n"/>
      <c r="AL19" s="883" t="n"/>
      <c r="AM19" s="883" t="n"/>
      <c r="AN19" s="883" t="n"/>
      <c r="AO19" s="883" t="n"/>
      <c r="AP19" s="883" t="n"/>
      <c r="AQ19" s="883" t="n"/>
      <c r="AR19" s="883" t="n"/>
      <c r="AS19" s="883" t="n"/>
      <c r="AT19" s="883" t="n"/>
      <c r="AU19" s="883" t="n"/>
      <c r="AV19" s="883" t="n"/>
      <c r="AW19" s="883" t="n"/>
      <c r="AX19" s="883" t="n"/>
      <c r="AY19" s="883" t="n"/>
      <c r="AZ19" s="883" t="n"/>
      <c r="BA19" s="883" t="n"/>
      <c r="BB19" s="883" t="n"/>
      <c r="BC19" s="883" t="n"/>
      <c r="BD19" s="883" t="n"/>
      <c r="BE19" s="883" t="n"/>
      <c r="BF19" s="883" t="n"/>
      <c r="BG19" s="883" t="n"/>
      <c r="BH19" s="883" t="n"/>
      <c r="BI19" s="883" t="n"/>
      <c r="BJ19" s="883" t="n"/>
      <c r="BK19" s="883" t="n"/>
      <c r="BL19" s="883" t="n"/>
      <c r="BM19" s="883" t="n"/>
      <c r="BN19" s="883" t="n"/>
      <c r="BO19" s="883" t="n"/>
      <c r="BP19" s="883" t="n"/>
      <c r="BQ19" s="883" t="n"/>
      <c r="BR19" s="883" t="n"/>
      <c r="BS19" s="883" t="n"/>
      <c r="BT19" s="883" t="n"/>
      <c r="BU19" s="883" t="n"/>
      <c r="BV19" s="883" t="n"/>
      <c r="BW19" s="883" t="n"/>
      <c r="BX19" s="883" t="n"/>
      <c r="BY19" s="883" t="n"/>
      <c r="BZ19" s="883" t="n"/>
      <c r="CA19" s="883" t="n"/>
      <c r="CB19" s="883" t="n"/>
      <c r="CC19" s="883" t="n"/>
      <c r="CD19" s="883" t="n"/>
      <c r="CE19" s="883" t="n"/>
      <c r="CF19" s="883" t="n"/>
      <c r="CG19" s="883" t="n"/>
      <c r="CH19" s="883" t="n"/>
      <c r="CI19" s="883" t="n"/>
      <c r="CJ19" s="883" t="n"/>
      <c r="CK19" s="883" t="n"/>
      <c r="CL19" s="883" t="n"/>
      <c r="CM19" s="883" t="n"/>
      <c r="CN19" s="883" t="n"/>
      <c r="CO19" s="883" t="n"/>
      <c r="CP19" s="883" t="n"/>
      <c r="CQ19" s="883" t="n"/>
      <c r="CR19" s="883" t="n"/>
      <c r="CS19" s="883" t="n"/>
      <c r="CT19" s="883" t="n"/>
      <c r="CU19" s="883" t="n"/>
      <c r="CV19" s="883" t="n"/>
      <c r="CW19" s="883" t="n"/>
      <c r="CX19" s="883" t="n"/>
      <c r="CY19" s="883" t="n"/>
      <c r="CZ19" s="883" t="n"/>
      <c r="DA19" s="883" t="n"/>
      <c r="DB19" s="883" t="n"/>
      <c r="DC19" s="883" t="n"/>
      <c r="DD19" s="883" t="n"/>
      <c r="DE19" s="883" t="n"/>
      <c r="DF19" s="883" t="n"/>
      <c r="DG19" s="883" t="n"/>
      <c r="DH19" s="883" t="n"/>
      <c r="DI19" s="883" t="n"/>
      <c r="DJ19" s="883" t="n"/>
      <c r="DK19" s="883" t="n"/>
      <c r="DL19" s="883" t="n"/>
      <c r="DM19" s="883" t="n"/>
      <c r="DN19" s="883" t="n"/>
      <c r="DO19" s="883" t="n"/>
      <c r="DP19" s="883" t="n"/>
      <c r="DQ19" s="883" t="n"/>
      <c r="DR19" s="883" t="n"/>
      <c r="DS19" s="883" t="n"/>
      <c r="DT19" s="883" t="n"/>
      <c r="DU19" s="883" t="n"/>
      <c r="DV19" s="883" t="n"/>
      <c r="DW19" s="883" t="n"/>
      <c r="DX19" s="883" t="n"/>
      <c r="DY19" s="883" t="n"/>
      <c r="DZ19" s="883" t="n"/>
      <c r="EA19" s="883" t="n"/>
      <c r="EB19" s="883" t="n"/>
      <c r="EC19" s="883" t="n"/>
      <c r="ED19" s="883" t="n"/>
      <c r="EE19" s="883" t="n"/>
      <c r="EF19" s="883" t="n"/>
      <c r="EG19" s="883" t="n"/>
      <c r="EH19" s="883" t="n"/>
      <c r="EI19" s="883" t="n"/>
      <c r="EJ19" s="883" t="n"/>
      <c r="EK19" s="883" t="n"/>
      <c r="EL19" s="883" t="n"/>
      <c r="EM19" s="883" t="n"/>
      <c r="EN19" s="883" t="n"/>
      <c r="EO19" s="883" t="n"/>
      <c r="EP19" s="883" t="n"/>
      <c r="EQ19" s="883" t="n"/>
      <c r="ER19" s="883" t="n"/>
      <c r="ES19" s="883" t="n"/>
      <c r="ET19" s="883" t="n"/>
      <c r="EU19" s="883" t="n"/>
      <c r="EV19" s="883" t="n"/>
      <c r="EW19" s="883" t="n"/>
      <c r="EX19" s="883" t="n"/>
      <c r="EY19" s="883" t="n"/>
      <c r="EZ19" s="883" t="n"/>
      <c r="FA19" s="883" t="n"/>
      <c r="FB19" s="883" t="n"/>
      <c r="FC19" s="883" t="n"/>
      <c r="FD19" s="883" t="n"/>
      <c r="FE19" s="883" t="n"/>
      <c r="FF19" s="883" t="n"/>
      <c r="FG19" s="883" t="n"/>
      <c r="FH19" s="883" t="n"/>
      <c r="FI19" s="883" t="n"/>
      <c r="FJ19" s="883" t="n"/>
      <c r="FK19" s="883" t="n"/>
      <c r="FL19" s="883" t="n"/>
      <c r="FM19" s="883" t="n"/>
      <c r="FN19" s="883" t="n"/>
      <c r="FO19" s="883" t="n"/>
      <c r="FP19" s="883" t="n"/>
      <c r="FQ19" s="883" t="n"/>
    </row>
    <row r="20" customFormat="1" s="872">
      <c r="A20" s="561" t="n"/>
      <c r="B20" s="527" t="n"/>
      <c r="C20" s="528" t="n"/>
      <c r="D20" s="535" t="n"/>
      <c r="E20" s="552" t="n"/>
      <c r="F20" s="533" t="n"/>
      <c r="G20" s="591" t="n"/>
      <c r="H20" s="533" t="n"/>
      <c r="I20" s="533" t="n"/>
      <c r="J20" s="532" t="n"/>
      <c r="K20" s="619" t="n"/>
      <c r="L20" s="609" t="n"/>
      <c r="M20" s="887" t="n"/>
      <c r="N20" s="874" t="n"/>
      <c r="O20" s="883" t="n"/>
      <c r="P20" s="883" t="n"/>
      <c r="Q20" s="883" t="n"/>
      <c r="R20" s="883" t="n"/>
      <c r="S20" s="883" t="n"/>
      <c r="T20" s="883" t="n"/>
      <c r="U20" s="883" t="n"/>
      <c r="V20" s="883" t="n"/>
      <c r="W20" s="883" t="n"/>
      <c r="X20" s="883" t="n"/>
      <c r="Y20" s="883" t="n"/>
      <c r="Z20" s="883" t="n"/>
      <c r="AA20" s="883" t="n"/>
      <c r="AB20" s="883" t="n"/>
      <c r="AC20" s="883" t="n"/>
      <c r="AD20" s="883" t="n"/>
      <c r="AE20" s="883" t="n"/>
      <c r="AF20" s="883" t="n"/>
      <c r="AG20" s="883" t="n"/>
      <c r="AH20" s="883" t="n"/>
      <c r="AI20" s="883" t="n"/>
      <c r="AJ20" s="883" t="n"/>
      <c r="AK20" s="883" t="n"/>
      <c r="AL20" s="883" t="n"/>
      <c r="AM20" s="883" t="n"/>
      <c r="AN20" s="883" t="n"/>
      <c r="AO20" s="883" t="n"/>
      <c r="AP20" s="883" t="n"/>
      <c r="AQ20" s="883" t="n"/>
      <c r="AR20" s="883" t="n"/>
      <c r="AS20" s="883" t="n"/>
      <c r="AT20" s="883" t="n"/>
      <c r="AU20" s="883" t="n"/>
      <c r="AV20" s="883" t="n"/>
      <c r="AW20" s="883" t="n"/>
      <c r="AX20" s="883" t="n"/>
      <c r="AY20" s="883" t="n"/>
      <c r="AZ20" s="883" t="n"/>
      <c r="BA20" s="883" t="n"/>
      <c r="BB20" s="883" t="n"/>
      <c r="BC20" s="883" t="n"/>
      <c r="BD20" s="883" t="n"/>
      <c r="BE20" s="883" t="n"/>
      <c r="BF20" s="883" t="n"/>
      <c r="BG20" s="883" t="n"/>
      <c r="BH20" s="883" t="n"/>
      <c r="BI20" s="883" t="n"/>
      <c r="BJ20" s="883" t="n"/>
      <c r="BK20" s="883" t="n"/>
      <c r="BL20" s="883" t="n"/>
      <c r="BM20" s="883" t="n"/>
      <c r="BN20" s="883" t="n"/>
      <c r="BO20" s="883" t="n"/>
      <c r="BP20" s="883" t="n"/>
      <c r="BQ20" s="883" t="n"/>
      <c r="BR20" s="883" t="n"/>
      <c r="BS20" s="883" t="n"/>
      <c r="BT20" s="883" t="n"/>
      <c r="BU20" s="883" t="n"/>
      <c r="BV20" s="883" t="n"/>
      <c r="BW20" s="883" t="n"/>
      <c r="BX20" s="883" t="n"/>
      <c r="BY20" s="883" t="n"/>
      <c r="BZ20" s="883" t="n"/>
      <c r="CA20" s="883" t="n"/>
      <c r="CB20" s="883" t="n"/>
      <c r="CC20" s="883" t="n"/>
      <c r="CD20" s="883" t="n"/>
      <c r="CE20" s="883" t="n"/>
      <c r="CF20" s="883" t="n"/>
      <c r="CG20" s="883" t="n"/>
      <c r="CH20" s="883" t="n"/>
      <c r="CI20" s="883" t="n"/>
      <c r="CJ20" s="883" t="n"/>
      <c r="CK20" s="883" t="n"/>
      <c r="CL20" s="883" t="n"/>
      <c r="CM20" s="883" t="n"/>
      <c r="CN20" s="883" t="n"/>
      <c r="CO20" s="883" t="n"/>
      <c r="CP20" s="883" t="n"/>
      <c r="CQ20" s="883" t="n"/>
      <c r="CR20" s="883" t="n"/>
      <c r="CS20" s="883" t="n"/>
      <c r="CT20" s="883" t="n"/>
      <c r="CU20" s="883" t="n"/>
      <c r="CV20" s="883" t="n"/>
      <c r="CW20" s="883" t="n"/>
      <c r="CX20" s="883" t="n"/>
      <c r="CY20" s="883" t="n"/>
      <c r="CZ20" s="883" t="n"/>
      <c r="DA20" s="883" t="n"/>
      <c r="DB20" s="883" t="n"/>
      <c r="DC20" s="883" t="n"/>
      <c r="DD20" s="883" t="n"/>
      <c r="DE20" s="883" t="n"/>
      <c r="DF20" s="883" t="n"/>
      <c r="DG20" s="883" t="n"/>
      <c r="DH20" s="883" t="n"/>
      <c r="DI20" s="883" t="n"/>
      <c r="DJ20" s="883" t="n"/>
      <c r="DK20" s="883" t="n"/>
      <c r="DL20" s="883" t="n"/>
      <c r="DM20" s="883" t="n"/>
      <c r="DN20" s="883" t="n"/>
      <c r="DO20" s="883" t="n"/>
      <c r="DP20" s="883" t="n"/>
      <c r="DQ20" s="883" t="n"/>
      <c r="DR20" s="883" t="n"/>
      <c r="DS20" s="883" t="n"/>
      <c r="DT20" s="883" t="n"/>
      <c r="DU20" s="883" t="n"/>
      <c r="DV20" s="883" t="n"/>
      <c r="DW20" s="883" t="n"/>
      <c r="DX20" s="883" t="n"/>
      <c r="DY20" s="883" t="n"/>
      <c r="DZ20" s="883" t="n"/>
      <c r="EA20" s="883" t="n"/>
      <c r="EB20" s="883" t="n"/>
      <c r="EC20" s="883" t="n"/>
      <c r="ED20" s="883" t="n"/>
      <c r="EE20" s="883" t="n"/>
      <c r="EF20" s="883" t="n"/>
      <c r="EG20" s="883" t="n"/>
      <c r="EH20" s="883" t="n"/>
      <c r="EI20" s="883" t="n"/>
      <c r="EJ20" s="883" t="n"/>
      <c r="EK20" s="883" t="n"/>
      <c r="EL20" s="883" t="n"/>
      <c r="EM20" s="883" t="n"/>
      <c r="EN20" s="883" t="n"/>
      <c r="EO20" s="883" t="n"/>
      <c r="EP20" s="883" t="n"/>
      <c r="EQ20" s="883" t="n"/>
      <c r="ER20" s="883" t="n"/>
      <c r="ES20" s="883" t="n"/>
      <c r="ET20" s="883" t="n"/>
      <c r="EU20" s="883" t="n"/>
      <c r="EV20" s="883" t="n"/>
      <c r="EW20" s="883" t="n"/>
      <c r="EX20" s="883" t="n"/>
      <c r="EY20" s="883" t="n"/>
      <c r="EZ20" s="883" t="n"/>
      <c r="FA20" s="883" t="n"/>
      <c r="FB20" s="883" t="n"/>
      <c r="FC20" s="883" t="n"/>
      <c r="FD20" s="883" t="n"/>
      <c r="FE20" s="883" t="n"/>
      <c r="FF20" s="883" t="n"/>
      <c r="FG20" s="883" t="n"/>
      <c r="FH20" s="883" t="n"/>
      <c r="FI20" s="883" t="n"/>
      <c r="FJ20" s="883" t="n"/>
      <c r="FK20" s="883" t="n"/>
      <c r="FL20" s="883" t="n"/>
      <c r="FM20" s="883" t="n"/>
      <c r="FN20" s="883" t="n"/>
      <c r="FO20" s="883" t="n"/>
      <c r="FP20" s="883" t="n"/>
      <c r="FQ20" s="883" t="n"/>
    </row>
    <row r="21" ht="127.5" customFormat="1" customHeight="1" s="872">
      <c r="A21" s="561" t="inlineStr">
        <is>
          <t>Not certified — original lessee/grantee: EOG Resources, Inc.</t>
        </is>
      </c>
      <c r="B21" s="527" t="inlineStr">
        <is>
          <t>OGL #21; OGL row 22; Bk/Pg 1785/274</t>
        </is>
      </c>
      <c r="C21" s="528" t="inlineStr">
        <is>
          <t>Tract 5</t>
        </is>
      </c>
      <c r="D21" s="535" t="inlineStr">
        <is>
          <t>SE/4 SW/4 of 31-12N-24W</t>
        </is>
      </c>
      <c r="E21" s="552" t="inlineStr">
        <is>
          <t>40</t>
        </is>
      </c>
      <c r="F21" s="533" t="inlineStr">
        <is>
          <t>Not stated in OGL row</t>
        </is>
      </c>
      <c r="G21" s="591" t="inlineStr">
        <is>
          <t>Needs Verification</t>
        </is>
      </c>
      <c r="H21" s="533" t="inlineStr">
        <is>
          <t>Not calculated — current WI chain/NRI not certified</t>
        </is>
      </c>
      <c r="I21" s="533" t="inlineStr">
        <is>
          <t>0.1875</t>
        </is>
      </c>
      <c r="J21" s="532" t="inlineStr">
        <is>
          <t>No depth limit stated in OGL row</t>
        </is>
      </c>
      <c r="K21" s="619" t="inlineStr">
        <is>
          <t>HBP per source OGL; HBP/lease status is source posture, not WI certification</t>
        </is>
      </c>
      <c r="L21" s="609" t="inlineStr">
        <is>
          <t>40 gross acres 3 yrs 3/16ths royalty</t>
        </is>
      </c>
      <c r="M21" s="887" t="n"/>
      <c r="N21" s="874" t="n"/>
      <c r="O21" s="883" t="n"/>
      <c r="P21" s="883" t="n"/>
      <c r="Q21" s="883" t="n"/>
      <c r="R21" s="883" t="n"/>
      <c r="S21" s="883" t="n"/>
      <c r="T21" s="883" t="n"/>
      <c r="U21" s="883" t="n"/>
      <c r="V21" s="883" t="n"/>
      <c r="W21" s="883" t="n"/>
      <c r="X21" s="883" t="n"/>
      <c r="Y21" s="883" t="n"/>
      <c r="Z21" s="883" t="n"/>
      <c r="AA21" s="883" t="n"/>
      <c r="AB21" s="883" t="n"/>
      <c r="AC21" s="883" t="n"/>
      <c r="AD21" s="883" t="n"/>
      <c r="AE21" s="883" t="n"/>
      <c r="AF21" s="883" t="n"/>
      <c r="AG21" s="883" t="n"/>
      <c r="AH21" s="883" t="n"/>
      <c r="AI21" s="883" t="n"/>
      <c r="AJ21" s="883" t="n"/>
      <c r="AK21" s="883" t="n"/>
      <c r="AL21" s="883" t="n"/>
      <c r="AM21" s="883" t="n"/>
      <c r="AN21" s="883" t="n"/>
      <c r="AO21" s="883" t="n"/>
      <c r="AP21" s="883" t="n"/>
      <c r="AQ21" s="883" t="n"/>
      <c r="AR21" s="883" t="n"/>
      <c r="AS21" s="883" t="n"/>
      <c r="AT21" s="883" t="n"/>
      <c r="AU21" s="883" t="n"/>
      <c r="AV21" s="883" t="n"/>
      <c r="AW21" s="883" t="n"/>
      <c r="AX21" s="883" t="n"/>
      <c r="AY21" s="883" t="n"/>
      <c r="AZ21" s="883" t="n"/>
      <c r="BA21" s="883" t="n"/>
      <c r="BB21" s="883" t="n"/>
      <c r="BC21" s="883" t="n"/>
      <c r="BD21" s="883" t="n"/>
      <c r="BE21" s="883" t="n"/>
      <c r="BF21" s="883" t="n"/>
      <c r="BG21" s="883" t="n"/>
      <c r="BH21" s="883" t="n"/>
      <c r="BI21" s="883" t="n"/>
      <c r="BJ21" s="883" t="n"/>
      <c r="BK21" s="883" t="n"/>
      <c r="BL21" s="883" t="n"/>
      <c r="BM21" s="883" t="n"/>
      <c r="BN21" s="883" t="n"/>
      <c r="BO21" s="883" t="n"/>
      <c r="BP21" s="883" t="n"/>
      <c r="BQ21" s="883" t="n"/>
      <c r="BR21" s="883" t="n"/>
      <c r="BS21" s="883" t="n"/>
      <c r="BT21" s="883" t="n"/>
      <c r="BU21" s="883" t="n"/>
      <c r="BV21" s="883" t="n"/>
      <c r="BW21" s="883" t="n"/>
      <c r="BX21" s="883" t="n"/>
      <c r="BY21" s="883" t="n"/>
      <c r="BZ21" s="883" t="n"/>
      <c r="CA21" s="883" t="n"/>
      <c r="CB21" s="883" t="n"/>
      <c r="CC21" s="883" t="n"/>
      <c r="CD21" s="883" t="n"/>
      <c r="CE21" s="883" t="n"/>
      <c r="CF21" s="883" t="n"/>
      <c r="CG21" s="883" t="n"/>
      <c r="CH21" s="883" t="n"/>
      <c r="CI21" s="883" t="n"/>
      <c r="CJ21" s="883" t="n"/>
      <c r="CK21" s="883" t="n"/>
      <c r="CL21" s="883" t="n"/>
      <c r="CM21" s="883" t="n"/>
      <c r="CN21" s="883" t="n"/>
      <c r="CO21" s="883" t="n"/>
      <c r="CP21" s="883" t="n"/>
      <c r="CQ21" s="883" t="n"/>
      <c r="CR21" s="883" t="n"/>
      <c r="CS21" s="883" t="n"/>
      <c r="CT21" s="883" t="n"/>
      <c r="CU21" s="883" t="n"/>
      <c r="CV21" s="883" t="n"/>
      <c r="CW21" s="883" t="n"/>
      <c r="CX21" s="883" t="n"/>
      <c r="CY21" s="883" t="n"/>
      <c r="CZ21" s="883" t="n"/>
      <c r="DA21" s="883" t="n"/>
      <c r="DB21" s="883" t="n"/>
      <c r="DC21" s="883" t="n"/>
      <c r="DD21" s="883" t="n"/>
      <c r="DE21" s="883" t="n"/>
      <c r="DF21" s="883" t="n"/>
      <c r="DG21" s="883" t="n"/>
      <c r="DH21" s="883" t="n"/>
      <c r="DI21" s="883" t="n"/>
      <c r="DJ21" s="883" t="n"/>
      <c r="DK21" s="883" t="n"/>
      <c r="DL21" s="883" t="n"/>
      <c r="DM21" s="883" t="n"/>
      <c r="DN21" s="883" t="n"/>
      <c r="DO21" s="883" t="n"/>
      <c r="DP21" s="883" t="n"/>
      <c r="DQ21" s="883" t="n"/>
      <c r="DR21" s="883" t="n"/>
      <c r="DS21" s="883" t="n"/>
      <c r="DT21" s="883" t="n"/>
      <c r="DU21" s="883" t="n"/>
      <c r="DV21" s="883" t="n"/>
      <c r="DW21" s="883" t="n"/>
      <c r="DX21" s="883" t="n"/>
      <c r="DY21" s="883" t="n"/>
      <c r="DZ21" s="883" t="n"/>
      <c r="EA21" s="883" t="n"/>
      <c r="EB21" s="883" t="n"/>
      <c r="EC21" s="883" t="n"/>
      <c r="ED21" s="883" t="n"/>
      <c r="EE21" s="883" t="n"/>
      <c r="EF21" s="883" t="n"/>
      <c r="EG21" s="883" t="n"/>
      <c r="EH21" s="883" t="n"/>
      <c r="EI21" s="883" t="n"/>
      <c r="EJ21" s="883" t="n"/>
      <c r="EK21" s="883" t="n"/>
      <c r="EL21" s="883" t="n"/>
      <c r="EM21" s="883" t="n"/>
      <c r="EN21" s="883" t="n"/>
      <c r="EO21" s="883" t="n"/>
      <c r="EP21" s="883" t="n"/>
      <c r="EQ21" s="883" t="n"/>
      <c r="ER21" s="883" t="n"/>
      <c r="ES21" s="883" t="n"/>
      <c r="ET21" s="883" t="n"/>
      <c r="EU21" s="883" t="n"/>
      <c r="EV21" s="883" t="n"/>
      <c r="EW21" s="883" t="n"/>
      <c r="EX21" s="883" t="n"/>
      <c r="EY21" s="883" t="n"/>
      <c r="EZ21" s="883" t="n"/>
      <c r="FA21" s="883" t="n"/>
      <c r="FB21" s="883" t="n"/>
      <c r="FC21" s="883" t="n"/>
      <c r="FD21" s="883" t="n"/>
      <c r="FE21" s="883" t="n"/>
      <c r="FF21" s="883" t="n"/>
      <c r="FG21" s="883" t="n"/>
      <c r="FH21" s="883" t="n"/>
      <c r="FI21" s="883" t="n"/>
      <c r="FJ21" s="883" t="n"/>
      <c r="FK21" s="883" t="n"/>
      <c r="FL21" s="883" t="n"/>
      <c r="FM21" s="883" t="n"/>
      <c r="FN21" s="883" t="n"/>
      <c r="FO21" s="883" t="n"/>
      <c r="FP21" s="883" t="n"/>
      <c r="FQ21" s="883" t="n"/>
    </row>
    <row r="22" ht="127.5" customFormat="1" customHeight="1" s="872">
      <c r="A22" s="561" t="inlineStr">
        <is>
          <t>Not certified — original lessee/grantee: EOG Resources, Inc.</t>
        </is>
      </c>
      <c r="B22" s="527" t="inlineStr">
        <is>
          <t>OGL #22; OGL row 23; Bk/Pg 1785/278</t>
        </is>
      </c>
      <c r="C22" s="528" t="inlineStr">
        <is>
          <t>Tract 5</t>
        </is>
      </c>
      <c r="D22" s="535" t="inlineStr">
        <is>
          <t>SE/4 SW/4 of 31-12N-24W</t>
        </is>
      </c>
      <c r="E22" s="552" t="inlineStr">
        <is>
          <t>40</t>
        </is>
      </c>
      <c r="F22" s="533" t="inlineStr">
        <is>
          <t>Not stated in OGL row</t>
        </is>
      </c>
      <c r="G22" s="591" t="inlineStr">
        <is>
          <t>Needs Verification</t>
        </is>
      </c>
      <c r="H22" s="533" t="inlineStr">
        <is>
          <t>Not calculated — current WI chain/NRI not certified</t>
        </is>
      </c>
      <c r="I22" s="533" t="inlineStr">
        <is>
          <t>0.1875</t>
        </is>
      </c>
      <c r="J22" s="532" t="inlineStr">
        <is>
          <t>No depth limit stated in OGL row</t>
        </is>
      </c>
      <c r="K22" s="619" t="inlineStr">
        <is>
          <t>HBP per source OGL; HBP/lease status is source posture, not WI certification</t>
        </is>
      </c>
      <c r="L22" s="609" t="inlineStr">
        <is>
          <t>40 gross acres 3 yrs 3/16ths royalty</t>
        </is>
      </c>
      <c r="M22" s="887" t="n"/>
      <c r="N22" s="874" t="n"/>
      <c r="O22" s="883" t="n"/>
      <c r="P22" s="883" t="n"/>
      <c r="Q22" s="883" t="n"/>
      <c r="R22" s="883" t="n"/>
      <c r="S22" s="883" t="n"/>
      <c r="T22" s="883" t="n"/>
      <c r="U22" s="883" t="n"/>
      <c r="V22" s="883" t="n"/>
      <c r="W22" s="883" t="n"/>
      <c r="X22" s="883" t="n"/>
      <c r="Y22" s="883" t="n"/>
      <c r="Z22" s="883" t="n"/>
      <c r="AA22" s="883" t="n"/>
      <c r="AB22" s="883" t="n"/>
      <c r="AC22" s="883" t="n"/>
      <c r="AD22" s="883" t="n"/>
      <c r="AE22" s="883" t="n"/>
      <c r="AF22" s="883" t="n"/>
      <c r="AG22" s="883" t="n"/>
      <c r="AH22" s="883" t="n"/>
      <c r="AI22" s="883" t="n"/>
      <c r="AJ22" s="883" t="n"/>
      <c r="AK22" s="883" t="n"/>
      <c r="AL22" s="883" t="n"/>
      <c r="AM22" s="883" t="n"/>
      <c r="AN22" s="883" t="n"/>
      <c r="AO22" s="883" t="n"/>
      <c r="AP22" s="883" t="n"/>
      <c r="AQ22" s="883" t="n"/>
      <c r="AR22" s="883" t="n"/>
      <c r="AS22" s="883" t="n"/>
      <c r="AT22" s="883" t="n"/>
      <c r="AU22" s="883" t="n"/>
      <c r="AV22" s="883" t="n"/>
      <c r="AW22" s="883" t="n"/>
      <c r="AX22" s="883" t="n"/>
      <c r="AY22" s="883" t="n"/>
      <c r="AZ22" s="883" t="n"/>
      <c r="BA22" s="883" t="n"/>
      <c r="BB22" s="883" t="n"/>
      <c r="BC22" s="883" t="n"/>
      <c r="BD22" s="883" t="n"/>
      <c r="BE22" s="883" t="n"/>
      <c r="BF22" s="883" t="n"/>
      <c r="BG22" s="883" t="n"/>
      <c r="BH22" s="883" t="n"/>
      <c r="BI22" s="883" t="n"/>
      <c r="BJ22" s="883" t="n"/>
      <c r="BK22" s="883" t="n"/>
      <c r="BL22" s="883" t="n"/>
      <c r="BM22" s="883" t="n"/>
      <c r="BN22" s="883" t="n"/>
      <c r="BO22" s="883" t="n"/>
      <c r="BP22" s="883" t="n"/>
      <c r="BQ22" s="883" t="n"/>
      <c r="BR22" s="883" t="n"/>
      <c r="BS22" s="883" t="n"/>
      <c r="BT22" s="883" t="n"/>
      <c r="BU22" s="883" t="n"/>
      <c r="BV22" s="883" t="n"/>
      <c r="BW22" s="883" t="n"/>
      <c r="BX22" s="883" t="n"/>
      <c r="BY22" s="883" t="n"/>
      <c r="BZ22" s="883" t="n"/>
      <c r="CA22" s="883" t="n"/>
      <c r="CB22" s="883" t="n"/>
      <c r="CC22" s="883" t="n"/>
      <c r="CD22" s="883" t="n"/>
      <c r="CE22" s="883" t="n"/>
      <c r="CF22" s="883" t="n"/>
      <c r="CG22" s="883" t="n"/>
      <c r="CH22" s="883" t="n"/>
      <c r="CI22" s="883" t="n"/>
      <c r="CJ22" s="883" t="n"/>
      <c r="CK22" s="883" t="n"/>
      <c r="CL22" s="883" t="n"/>
      <c r="CM22" s="883" t="n"/>
      <c r="CN22" s="883" t="n"/>
      <c r="CO22" s="883" t="n"/>
      <c r="CP22" s="883" t="n"/>
      <c r="CQ22" s="883" t="n"/>
      <c r="CR22" s="883" t="n"/>
      <c r="CS22" s="883" t="n"/>
      <c r="CT22" s="883" t="n"/>
      <c r="CU22" s="883" t="n"/>
      <c r="CV22" s="883" t="n"/>
      <c r="CW22" s="883" t="n"/>
      <c r="CX22" s="883" t="n"/>
      <c r="CY22" s="883" t="n"/>
      <c r="CZ22" s="883" t="n"/>
      <c r="DA22" s="883" t="n"/>
      <c r="DB22" s="883" t="n"/>
      <c r="DC22" s="883" t="n"/>
      <c r="DD22" s="883" t="n"/>
      <c r="DE22" s="883" t="n"/>
      <c r="DF22" s="883" t="n"/>
      <c r="DG22" s="883" t="n"/>
      <c r="DH22" s="883" t="n"/>
      <c r="DI22" s="883" t="n"/>
      <c r="DJ22" s="883" t="n"/>
      <c r="DK22" s="883" t="n"/>
      <c r="DL22" s="883" t="n"/>
      <c r="DM22" s="883" t="n"/>
      <c r="DN22" s="883" t="n"/>
      <c r="DO22" s="883" t="n"/>
      <c r="DP22" s="883" t="n"/>
      <c r="DQ22" s="883" t="n"/>
      <c r="DR22" s="883" t="n"/>
      <c r="DS22" s="883" t="n"/>
      <c r="DT22" s="883" t="n"/>
      <c r="DU22" s="883" t="n"/>
      <c r="DV22" s="883" t="n"/>
      <c r="DW22" s="883" t="n"/>
      <c r="DX22" s="883" t="n"/>
      <c r="DY22" s="883" t="n"/>
      <c r="DZ22" s="883" t="n"/>
      <c r="EA22" s="883" t="n"/>
      <c r="EB22" s="883" t="n"/>
      <c r="EC22" s="883" t="n"/>
      <c r="ED22" s="883" t="n"/>
      <c r="EE22" s="883" t="n"/>
      <c r="EF22" s="883" t="n"/>
      <c r="EG22" s="883" t="n"/>
      <c r="EH22" s="883" t="n"/>
      <c r="EI22" s="883" t="n"/>
      <c r="EJ22" s="883" t="n"/>
      <c r="EK22" s="883" t="n"/>
      <c r="EL22" s="883" t="n"/>
      <c r="EM22" s="883" t="n"/>
      <c r="EN22" s="883" t="n"/>
      <c r="EO22" s="883" t="n"/>
      <c r="EP22" s="883" t="n"/>
      <c r="EQ22" s="883" t="n"/>
      <c r="ER22" s="883" t="n"/>
      <c r="ES22" s="883" t="n"/>
      <c r="ET22" s="883" t="n"/>
      <c r="EU22" s="883" t="n"/>
      <c r="EV22" s="883" t="n"/>
      <c r="EW22" s="883" t="n"/>
      <c r="EX22" s="883" t="n"/>
      <c r="EY22" s="883" t="n"/>
      <c r="EZ22" s="883" t="n"/>
      <c r="FA22" s="883" t="n"/>
      <c r="FB22" s="883" t="n"/>
      <c r="FC22" s="883" t="n"/>
      <c r="FD22" s="883" t="n"/>
      <c r="FE22" s="883" t="n"/>
      <c r="FF22" s="883" t="n"/>
      <c r="FG22" s="883" t="n"/>
      <c r="FH22" s="883" t="n"/>
      <c r="FI22" s="883" t="n"/>
      <c r="FJ22" s="883" t="n"/>
      <c r="FK22" s="883" t="n"/>
      <c r="FL22" s="883" t="n"/>
      <c r="FM22" s="883" t="n"/>
      <c r="FN22" s="883" t="n"/>
      <c r="FO22" s="883" t="n"/>
      <c r="FP22" s="883" t="n"/>
      <c r="FQ22" s="883" t="n"/>
    </row>
    <row r="23" ht="127.5" customFormat="1" customHeight="1" s="872">
      <c r="A23" s="561" t="inlineStr">
        <is>
          <t>Not certified — original lessee/grantee: EOG Resources, Inc.</t>
        </is>
      </c>
      <c r="B23" s="527" t="inlineStr">
        <is>
          <t>OGL #23; OGL row 24; Bk/Pg 1785/276</t>
        </is>
      </c>
      <c r="C23" s="528" t="inlineStr">
        <is>
          <t>Tract 5</t>
        </is>
      </c>
      <c r="D23" s="535" t="inlineStr">
        <is>
          <t>Lot 4, S/2 of Lot 3, S/2 NE/4 SW/4, SE/4 SW/4 of 31-12N-24W</t>
        </is>
      </c>
      <c r="E23" s="552" t="inlineStr">
        <is>
          <t>115.34</t>
        </is>
      </c>
      <c r="F23" s="534" t="inlineStr">
        <is>
          <t>Not stated in OGL row</t>
        </is>
      </c>
      <c r="G23" s="592" t="inlineStr">
        <is>
          <t>Needs Verification</t>
        </is>
      </c>
      <c r="H23" s="533" t="inlineStr">
        <is>
          <t>Not calculated — current WI chain/NRI not certified</t>
        </is>
      </c>
      <c r="I23" s="533" t="inlineStr">
        <is>
          <t>0.1875</t>
        </is>
      </c>
      <c r="J23" s="533" t="inlineStr">
        <is>
          <t>No depth limit stated in OGL row</t>
        </is>
      </c>
      <c r="K23" s="622" t="inlineStr">
        <is>
          <t>HBP per source OGL; HBP/lease status is source posture, not WI certification</t>
        </is>
      </c>
      <c r="L23" s="607" t="inlineStr">
        <is>
          <t>115.34 gross acres 3/16ths royalty 3 yrs</t>
        </is>
      </c>
      <c r="M23" s="883" t="n"/>
      <c r="N23" s="883" t="n"/>
      <c r="O23" s="883" t="n"/>
      <c r="P23" s="883" t="n"/>
      <c r="Q23" s="883" t="n"/>
      <c r="R23" s="883" t="n"/>
      <c r="S23" s="883" t="n"/>
      <c r="T23" s="883" t="n"/>
      <c r="U23" s="883" t="n"/>
      <c r="V23" s="883" t="n"/>
      <c r="W23" s="883" t="n"/>
      <c r="X23" s="883" t="n"/>
      <c r="Y23" s="883" t="n"/>
      <c r="Z23" s="883" t="n"/>
      <c r="AA23" s="883" t="n"/>
      <c r="AB23" s="883" t="n"/>
      <c r="AC23" s="883" t="n"/>
      <c r="AD23" s="883" t="n"/>
      <c r="AE23" s="883" t="n"/>
      <c r="AF23" s="883" t="n"/>
      <c r="AG23" s="883" t="n"/>
      <c r="AH23" s="883" t="n"/>
      <c r="AI23" s="883" t="n"/>
      <c r="AJ23" s="883" t="n"/>
      <c r="AK23" s="883" t="n"/>
      <c r="AL23" s="883" t="n"/>
      <c r="AM23" s="883" t="n"/>
      <c r="AN23" s="883" t="n"/>
      <c r="AO23" s="883" t="n"/>
      <c r="AP23" s="883" t="n"/>
      <c r="AQ23" s="883" t="n"/>
      <c r="AR23" s="883" t="n"/>
      <c r="AS23" s="883" t="n"/>
      <c r="AT23" s="883" t="n"/>
      <c r="AU23" s="883" t="n"/>
      <c r="AV23" s="883" t="n"/>
      <c r="AW23" s="883" t="n"/>
      <c r="AX23" s="883" t="n"/>
      <c r="AY23" s="883" t="n"/>
      <c r="AZ23" s="883" t="n"/>
      <c r="BA23" s="883" t="n"/>
      <c r="BB23" s="883" t="n"/>
      <c r="BC23" s="883" t="n"/>
      <c r="BD23" s="883" t="n"/>
      <c r="BE23" s="883" t="n"/>
      <c r="BF23" s="883" t="n"/>
      <c r="BG23" s="883" t="n"/>
      <c r="BH23" s="883" t="n"/>
      <c r="BI23" s="883" t="n"/>
      <c r="BJ23" s="883" t="n"/>
      <c r="BK23" s="883" t="n"/>
      <c r="BL23" s="883" t="n"/>
      <c r="BM23" s="883" t="n"/>
      <c r="BN23" s="883" t="n"/>
      <c r="BO23" s="883" t="n"/>
      <c r="BP23" s="883" t="n"/>
      <c r="BQ23" s="883" t="n"/>
      <c r="BR23" s="883" t="n"/>
      <c r="BS23" s="883" t="n"/>
      <c r="BT23" s="883" t="n"/>
      <c r="BU23" s="883" t="n"/>
      <c r="BV23" s="883" t="n"/>
      <c r="BW23" s="883" t="n"/>
      <c r="BX23" s="883" t="n"/>
      <c r="BY23" s="883" t="n"/>
      <c r="BZ23" s="883" t="n"/>
      <c r="CA23" s="883" t="n"/>
      <c r="CB23" s="883" t="n"/>
      <c r="CC23" s="883" t="n"/>
      <c r="CD23" s="883" t="n"/>
      <c r="CE23" s="883" t="n"/>
      <c r="CF23" s="883" t="n"/>
      <c r="CG23" s="883" t="n"/>
      <c r="CH23" s="883" t="n"/>
      <c r="CI23" s="883" t="n"/>
      <c r="CJ23" s="883" t="n"/>
      <c r="CK23" s="883" t="n"/>
      <c r="CL23" s="883" t="n"/>
      <c r="CM23" s="883" t="n"/>
      <c r="CN23" s="883" t="n"/>
      <c r="CO23" s="883" t="n"/>
      <c r="CP23" s="883" t="n"/>
      <c r="CQ23" s="883" t="n"/>
      <c r="CR23" s="883" t="n"/>
      <c r="CS23" s="883" t="n"/>
      <c r="CT23" s="883" t="n"/>
      <c r="CU23" s="883" t="n"/>
      <c r="CV23" s="883" t="n"/>
      <c r="CW23" s="883" t="n"/>
      <c r="CX23" s="883" t="n"/>
      <c r="CY23" s="883" t="n"/>
      <c r="CZ23" s="883" t="n"/>
      <c r="DA23" s="883" t="n"/>
      <c r="DB23" s="883" t="n"/>
      <c r="DC23" s="883" t="n"/>
      <c r="DD23" s="883" t="n"/>
      <c r="DE23" s="883" t="n"/>
      <c r="DF23" s="883" t="n"/>
      <c r="DG23" s="883" t="n"/>
      <c r="DH23" s="883" t="n"/>
      <c r="DI23" s="883" t="n"/>
      <c r="DJ23" s="883" t="n"/>
      <c r="DK23" s="883" t="n"/>
      <c r="DL23" s="883" t="n"/>
      <c r="DM23" s="883" t="n"/>
      <c r="DN23" s="883" t="n"/>
      <c r="DO23" s="883" t="n"/>
      <c r="DP23" s="883" t="n"/>
      <c r="DQ23" s="883" t="n"/>
      <c r="DR23" s="883" t="n"/>
      <c r="DS23" s="883" t="n"/>
      <c r="DT23" s="883" t="n"/>
      <c r="DU23" s="883" t="n"/>
      <c r="DV23" s="883" t="n"/>
      <c r="DW23" s="883" t="n"/>
      <c r="DX23" s="883" t="n"/>
      <c r="DY23" s="883" t="n"/>
      <c r="DZ23" s="883" t="n"/>
      <c r="EA23" s="883" t="n"/>
      <c r="EB23" s="883" t="n"/>
      <c r="EC23" s="883" t="n"/>
      <c r="ED23" s="883" t="n"/>
      <c r="EE23" s="883" t="n"/>
      <c r="EF23" s="883" t="n"/>
      <c r="EG23" s="883" t="n"/>
      <c r="EH23" s="883" t="n"/>
      <c r="EI23" s="883" t="n"/>
      <c r="EJ23" s="883" t="n"/>
      <c r="EK23" s="883" t="n"/>
      <c r="EL23" s="883" t="n"/>
      <c r="EM23" s="883" t="n"/>
      <c r="EN23" s="883" t="n"/>
      <c r="EO23" s="883" t="n"/>
      <c r="EP23" s="883" t="n"/>
      <c r="EQ23" s="883" t="n"/>
      <c r="ER23" s="883" t="n"/>
      <c r="ES23" s="883" t="n"/>
      <c r="ET23" s="883" t="n"/>
      <c r="EU23" s="883" t="n"/>
      <c r="EV23" s="883" t="n"/>
      <c r="EW23" s="883" t="n"/>
      <c r="EX23" s="883" t="n"/>
      <c r="EY23" s="883" t="n"/>
      <c r="EZ23" s="883" t="n"/>
      <c r="FA23" s="883" t="n"/>
      <c r="FB23" s="883" t="n"/>
      <c r="FC23" s="883" t="n"/>
      <c r="FD23" s="883" t="n"/>
      <c r="FE23" s="883" t="n"/>
      <c r="FF23" s="883" t="n"/>
      <c r="FG23" s="883" t="n"/>
      <c r="FH23" s="883" t="n"/>
      <c r="FI23" s="883" t="n"/>
      <c r="FJ23" s="883" t="n"/>
      <c r="FK23" s="883" t="n"/>
      <c r="FL23" s="883" t="n"/>
      <c r="FM23" s="883" t="n"/>
      <c r="FN23" s="883" t="n"/>
      <c r="FO23" s="883" t="n"/>
      <c r="FP23" s="883" t="n"/>
      <c r="FQ23" s="883" t="n"/>
    </row>
    <row r="24" ht="127.5" customFormat="1" customHeight="1" s="872">
      <c r="A24" s="562" t="inlineStr">
        <is>
          <t>Not certified — original lessee/grantee: N/g Discovery, LLC</t>
        </is>
      </c>
      <c r="B24" s="527" t="inlineStr">
        <is>
          <t>OGL #24; OGL row 25; Bk/Pg 1787/47</t>
        </is>
      </c>
      <c r="C24" s="528" t="inlineStr">
        <is>
          <t>Tract 2</t>
        </is>
      </c>
      <c r="D24" s="535" t="inlineStr">
        <is>
          <t>E/2 NW/4, N/2 NE/4 SW/4, NE/4 SE/4, SE/4 NE/4 of 31-12N-24W</t>
        </is>
      </c>
      <c r="E24" s="552" t="inlineStr">
        <is>
          <t>180</t>
        </is>
      </c>
      <c r="F24" s="534" t="inlineStr">
        <is>
          <t>Not stated in OGL row</t>
        </is>
      </c>
      <c r="G24" s="592" t="inlineStr">
        <is>
          <t>Needs Verification</t>
        </is>
      </c>
      <c r="H24" s="533" t="inlineStr">
        <is>
          <t>Not calculated — current WI chain/NRI not certified</t>
        </is>
      </c>
      <c r="I24" s="534" t="inlineStr">
        <is>
          <t>0.1875</t>
        </is>
      </c>
      <c r="J24" s="534" t="inlineStr">
        <is>
          <t>No depth limit stated in OGL row</t>
        </is>
      </c>
      <c r="K24" s="620" t="inlineStr">
        <is>
          <t>HBP per source OGL; HBP/lease status is source posture, not WI certification</t>
        </is>
      </c>
      <c r="L24" s="608" t="inlineStr">
        <is>
          <t>180 gross acres 3 yrs 3/16ths royalty</t>
        </is>
      </c>
    </row>
    <row r="25" ht="127.5" customFormat="1" customHeight="1" s="872">
      <c r="A25" s="562" t="inlineStr">
        <is>
          <t>Not certified — original lessee/grantee: Chesapeake Explor Ltd. Ptnrshp</t>
        </is>
      </c>
      <c r="B25" s="527" t="inlineStr">
        <is>
          <t>OGL #26; OGL row 27; Bk/Pg 1798/148</t>
        </is>
      </c>
      <c r="C25" s="528" t="inlineStr">
        <is>
          <t>Tract 3</t>
        </is>
      </c>
      <c r="D25" s="529" t="inlineStr">
        <is>
          <t>NW/4 SE/4, S/2 SE/4, SW/4 NE/4 of 31-12N-24W</t>
        </is>
      </c>
      <c r="E25" s="552" t="inlineStr">
        <is>
          <t>160</t>
        </is>
      </c>
      <c r="F25" s="534" t="inlineStr">
        <is>
          <t>Not stated in OGL row</t>
        </is>
      </c>
      <c r="G25" s="592" t="inlineStr">
        <is>
          <t>Needs Verification</t>
        </is>
      </c>
      <c r="H25" s="533" t="inlineStr">
        <is>
          <t>Not calculated — current WI chain/NRI not certified</t>
        </is>
      </c>
      <c r="I25" s="534" t="inlineStr">
        <is>
          <t>0.1875</t>
        </is>
      </c>
      <c r="J25" s="534" t="inlineStr">
        <is>
          <t>No depth limit stated in OGL row</t>
        </is>
      </c>
      <c r="K25" s="620" t="inlineStr">
        <is>
          <t>HBP per source OGL; HBP/lease status is source posture, not WI certification</t>
        </is>
      </c>
      <c r="L25" s="608" t="inlineStr">
        <is>
          <t>160 gross acres 3 yrs 3/16ths royalty</t>
        </is>
      </c>
    </row>
    <row r="26" ht="127.5" customFormat="1" customHeight="1" s="872">
      <c r="A26" s="562" t="inlineStr">
        <is>
          <t>Not certified — original lessee/grantee: Chesapeake Explor Ltd. Ptnrshp</t>
        </is>
      </c>
      <c r="B26" s="527" t="inlineStr">
        <is>
          <t>OGL #27; OGL row 28; Bk/Pg 1798/150</t>
        </is>
      </c>
      <c r="C26" s="528" t="inlineStr">
        <is>
          <t>Tract 3</t>
        </is>
      </c>
      <c r="D26" s="535" t="inlineStr">
        <is>
          <t>NW/4 SE/4, SW/4 NE/4 of 31-12N-24W aol</t>
        </is>
      </c>
      <c r="E26" s="552" t="inlineStr">
        <is>
          <t>160</t>
        </is>
      </c>
      <c r="F26" s="534" t="inlineStr">
        <is>
          <t>Not stated in OGL row</t>
        </is>
      </c>
      <c r="G26" s="592" t="inlineStr">
        <is>
          <t>Needs Verification</t>
        </is>
      </c>
      <c r="H26" s="533" t="inlineStr">
        <is>
          <t>Not calculated — current WI chain/NRI not certified</t>
        </is>
      </c>
      <c r="I26" s="534" t="inlineStr">
        <is>
          <t>0.1875</t>
        </is>
      </c>
      <c r="J26" s="534" t="inlineStr">
        <is>
          <t>No depth limit stated in OGL row</t>
        </is>
      </c>
      <c r="K26" s="620" t="inlineStr">
        <is>
          <t>HBP per source OGL; HBP/lease status is source posture, not WI certification</t>
        </is>
      </c>
      <c r="L26" s="608" t="inlineStr">
        <is>
          <t>160 gross acres 3 yrs 3/16ths royalty</t>
        </is>
      </c>
    </row>
    <row r="27" ht="127.5" customFormat="1" customHeight="1" s="872">
      <c r="A27" s="562" t="inlineStr">
        <is>
          <t>Not certified — original lessee/grantee: Chesapeake Explor Ltd. Ptnrsh</t>
        </is>
      </c>
      <c r="B27" s="527" t="inlineStr">
        <is>
          <t>OGL #28; OGL row 29; Bk/Pg 1798/292</t>
        </is>
      </c>
      <c r="C27" s="528" t="inlineStr">
        <is>
          <t>Tract 3</t>
        </is>
      </c>
      <c r="D27" s="535" t="inlineStr">
        <is>
          <t>NW/4 SE/4, S/2 SE/4, SW/4 NE/4 of 31-12N-24W</t>
        </is>
      </c>
      <c r="E27" s="552" t="inlineStr">
        <is>
          <t>160</t>
        </is>
      </c>
      <c r="F27" s="534" t="inlineStr">
        <is>
          <t>Not stated in OGL row</t>
        </is>
      </c>
      <c r="G27" s="592" t="inlineStr">
        <is>
          <t>Needs Verification</t>
        </is>
      </c>
      <c r="H27" s="533" t="inlineStr">
        <is>
          <t>Not calculated — current WI chain/NRI not certified</t>
        </is>
      </c>
      <c r="I27" s="534" t="inlineStr">
        <is>
          <t>0.1875</t>
        </is>
      </c>
      <c r="J27" s="534" t="inlineStr">
        <is>
          <t>No depth limit stated in OGL row</t>
        </is>
      </c>
      <c r="K27" s="620" t="inlineStr">
        <is>
          <t>HBP per source OGL; HBP/lease status is source posture, not WI certification</t>
        </is>
      </c>
      <c r="L27" s="608" t="inlineStr">
        <is>
          <t>160 gross acres 3 yrs 3/16ths royalty</t>
        </is>
      </c>
    </row>
    <row r="28" ht="127.5" customFormat="1" customHeight="1" s="872">
      <c r="A28" s="562" t="inlineStr">
        <is>
          <t>Not certified — original lessee/grantee: EOG Resources, Inc.</t>
        </is>
      </c>
      <c r="B28" s="527" t="inlineStr">
        <is>
          <t>OGL #34; OGL row 35; Bk/Pg 1792/517</t>
        </is>
      </c>
      <c r="C28" s="528" t="inlineStr">
        <is>
          <t>Tract 5</t>
        </is>
      </c>
      <c r="D28" s="529" t="inlineStr">
        <is>
          <t>SE/4 SW/4 of 31-12N-24W</t>
        </is>
      </c>
      <c r="E28" s="552" t="inlineStr">
        <is>
          <t>40</t>
        </is>
      </c>
      <c r="F28" s="534" t="inlineStr">
        <is>
          <t>Not stated in OGL row</t>
        </is>
      </c>
      <c r="G28" s="592" t="inlineStr">
        <is>
          <t>Needs Verification</t>
        </is>
      </c>
      <c r="H28" s="533" t="inlineStr">
        <is>
          <t>Not calculated — current WI chain/NRI not certified</t>
        </is>
      </c>
      <c r="I28" s="534" t="inlineStr">
        <is>
          <t>0.1875</t>
        </is>
      </c>
      <c r="J28" s="534" t="inlineStr">
        <is>
          <t>No depth limit stated in OGL row</t>
        </is>
      </c>
      <c r="K28" s="620" t="inlineStr">
        <is>
          <t>HBP per source OGL; HBP/lease status is source posture, not WI certification</t>
        </is>
      </c>
      <c r="L28" s="608" t="inlineStr">
        <is>
          <t>40 gross acres 3 yrs 3/16ths royalty</t>
        </is>
      </c>
    </row>
    <row r="29" ht="127.5" customFormat="1" customHeight="1" s="872">
      <c r="A29" s="562" t="inlineStr">
        <is>
          <t>Not certified — original lessee/grantee: EOG Resources, Inc.</t>
        </is>
      </c>
      <c r="B29" s="527" t="inlineStr">
        <is>
          <t>OGL #35; OGL row 36; Bk/Pg 1793/501</t>
        </is>
      </c>
      <c r="C29" s="528" t="inlineStr">
        <is>
          <t>Tract 5</t>
        </is>
      </c>
      <c r="D29" s="529" t="inlineStr">
        <is>
          <t>SE/4 SW/4 of 31-12N-24W</t>
        </is>
      </c>
      <c r="E29" s="552" t="inlineStr">
        <is>
          <t>40</t>
        </is>
      </c>
      <c r="F29" s="534" t="inlineStr">
        <is>
          <t>Not stated in OGL row</t>
        </is>
      </c>
      <c r="G29" s="592" t="inlineStr">
        <is>
          <t>Needs Verification</t>
        </is>
      </c>
      <c r="H29" s="533" t="inlineStr">
        <is>
          <t>Not calculated — current WI chain/NRI not certified</t>
        </is>
      </c>
      <c r="I29" s="534" t="inlineStr">
        <is>
          <t>0.1875</t>
        </is>
      </c>
      <c r="J29" s="534" t="inlineStr">
        <is>
          <t>No depth limit stated in OGL row</t>
        </is>
      </c>
      <c r="K29" s="620" t="inlineStr">
        <is>
          <t>HBP per source OGL; HBP/lease status is source posture, not WI certification</t>
        </is>
      </c>
      <c r="L29" s="608" t="inlineStr">
        <is>
          <t>Ratification of Oil and Gas Lease at 1792/517</t>
        </is>
      </c>
    </row>
    <row r="30" ht="127.5" customFormat="1" customHeight="1" s="872">
      <c r="A30" s="562" t="inlineStr">
        <is>
          <t>Not certified — original lessee/grantee: EOG Resources, Inc.</t>
        </is>
      </c>
      <c r="B30" s="527" t="inlineStr">
        <is>
          <t>OGL #36; OGL row 37; Bk/Pg 1793/502</t>
        </is>
      </c>
      <c r="C30" s="528" t="inlineStr">
        <is>
          <t>Tract 5</t>
        </is>
      </c>
      <c r="D30" s="535" t="inlineStr">
        <is>
          <t>SE/4 SW/4 of 31-12N-24W</t>
        </is>
      </c>
      <c r="E30" s="552" t="inlineStr">
        <is>
          <t>40</t>
        </is>
      </c>
      <c r="F30" s="534" t="inlineStr">
        <is>
          <t>Not stated in OGL row</t>
        </is>
      </c>
      <c r="G30" s="592" t="inlineStr">
        <is>
          <t>Needs Verification</t>
        </is>
      </c>
      <c r="H30" s="533" t="inlineStr">
        <is>
          <t>Not calculated — current WI chain/NRI not certified</t>
        </is>
      </c>
      <c r="I30" s="534" t="inlineStr">
        <is>
          <t>0.1875</t>
        </is>
      </c>
      <c r="J30" s="534" t="inlineStr">
        <is>
          <t>No depth limit stated in OGL row</t>
        </is>
      </c>
      <c r="K30" s="620" t="inlineStr">
        <is>
          <t>HBP per source OGL; HBP/lease status is source posture, not WI certification</t>
        </is>
      </c>
      <c r="L30" s="608" t="inlineStr">
        <is>
          <t>Ratification of Oil and Gas Lease at 1792/517</t>
        </is>
      </c>
    </row>
    <row r="31" ht="127.5" customFormat="1" customHeight="1" s="872">
      <c r="A31" s="562" t="inlineStr">
        <is>
          <t>Not certified — original lessee/grantee: Chesapeake Exploration, Ltd. Partnership</t>
        </is>
      </c>
      <c r="B31" s="527" t="inlineStr">
        <is>
          <t>OGL #38; OGL row 39; Bk/Pg 1798/146</t>
        </is>
      </c>
      <c r="C31" s="528" t="inlineStr">
        <is>
          <t>Tract 3</t>
        </is>
      </c>
      <c r="D31" s="535" t="inlineStr">
        <is>
          <t>NW/4 SE/4, S/2 SE/4, SW/4 NE/4 of 31-12N-24W</t>
        </is>
      </c>
      <c r="E31" s="552" t="inlineStr">
        <is>
          <t>160</t>
        </is>
      </c>
      <c r="F31" s="534" t="inlineStr">
        <is>
          <t>Not stated in OGL row</t>
        </is>
      </c>
      <c r="G31" s="592" t="inlineStr">
        <is>
          <t>Needs Verification</t>
        </is>
      </c>
      <c r="H31" s="533" t="inlineStr">
        <is>
          <t>Not calculated — current WI chain/NRI not certified</t>
        </is>
      </c>
      <c r="I31" s="534" t="inlineStr">
        <is>
          <t>0.1875</t>
        </is>
      </c>
      <c r="J31" s="534" t="inlineStr">
        <is>
          <t>No depth limit stated in OGL row</t>
        </is>
      </c>
      <c r="K31" s="620" t="inlineStr">
        <is>
          <t>HBP per source OGL; HBP/lease status is source posture, not WI certification</t>
        </is>
      </c>
      <c r="L31" s="608" t="inlineStr">
        <is>
          <t>160 gross acres 3 yrs 3/16ths royalty</t>
        </is>
      </c>
    </row>
    <row r="32" ht="127.5" customFormat="1" customHeight="1" s="872">
      <c r="A32" s="562" t="inlineStr">
        <is>
          <t>Not certified — original lessee/grantee: Todco Properties, Inc.</t>
        </is>
      </c>
      <c r="B32" s="527" t="inlineStr">
        <is>
          <t>OGL #39; OGL row 40; Bk/Pg 1817/388</t>
        </is>
      </c>
      <c r="C32" s="528" t="inlineStr">
        <is>
          <t>Tract 3</t>
        </is>
      </c>
      <c r="D32" s="535" t="inlineStr">
        <is>
          <t>NW/4 SE/4, S/2 SE/4, SW/4 NE/4 of 31-12N-24W</t>
        </is>
      </c>
      <c r="E32" s="552" t="inlineStr">
        <is>
          <t>160</t>
        </is>
      </c>
      <c r="F32" s="534" t="inlineStr">
        <is>
          <t>Not stated in OGL row</t>
        </is>
      </c>
      <c r="G32" s="592" t="inlineStr">
        <is>
          <t>Needs Verification</t>
        </is>
      </c>
      <c r="H32" s="533" t="inlineStr">
        <is>
          <t>Not calculated — current WI chain/NRI not certified</t>
        </is>
      </c>
      <c r="I32" s="534" t="inlineStr">
        <is>
          <t>0.1875</t>
        </is>
      </c>
      <c r="J32" s="534" t="inlineStr">
        <is>
          <t>No depth limit stated in OGL row</t>
        </is>
      </c>
      <c r="K32" s="620" t="inlineStr">
        <is>
          <t>HBP per source OGL; HBP/lease status is source posture, not WI certification</t>
        </is>
      </c>
      <c r="L32" s="608" t="inlineStr">
        <is>
          <t>160 gross acres 3 yrs 3/16ths royalty</t>
        </is>
      </c>
    </row>
    <row r="33" ht="127.5" customFormat="1" customHeight="1" s="872">
      <c r="A33" s="562" t="inlineStr">
        <is>
          <t>Not certified — original lessee/grantee: Jess Harris, III, Inc.</t>
        </is>
      </c>
      <c r="B33" s="527" t="inlineStr">
        <is>
          <t>OGL #41; OGL row 42; Bk/Pg 1816/389</t>
        </is>
      </c>
      <c r="C33" s="528" t="inlineStr">
        <is>
          <t>Tract 3</t>
        </is>
      </c>
      <c r="D33" s="535" t="inlineStr">
        <is>
          <t>SE/4 SE/4, SW/4 NE/4, W/2 SE/4 of 31-12N-24W</t>
        </is>
      </c>
      <c r="E33" s="552" t="inlineStr">
        <is>
          <t>160</t>
        </is>
      </c>
      <c r="F33" s="534" t="inlineStr">
        <is>
          <t>Not stated in OGL row</t>
        </is>
      </c>
      <c r="G33" s="592" t="inlineStr">
        <is>
          <t>Needs Verification</t>
        </is>
      </c>
      <c r="H33" s="533" t="inlineStr">
        <is>
          <t>Not calculated — current WI chain/NRI not certified</t>
        </is>
      </c>
      <c r="I33" s="534" t="inlineStr">
        <is>
          <t>0.1875</t>
        </is>
      </c>
      <c r="J33" s="534" t="inlineStr">
        <is>
          <t>No depth limit stated in OGL row</t>
        </is>
      </c>
      <c r="K33" s="620" t="inlineStr">
        <is>
          <t>HBP per source OGL; HBP/lease status is source posture, not WI certification</t>
        </is>
      </c>
      <c r="L33" s="608" t="inlineStr">
        <is>
          <t>160 gross acres 3 yrs 3/16ths royalty</t>
        </is>
      </c>
    </row>
    <row r="34" ht="127.5" customFormat="1" customHeight="1" s="872">
      <c r="A34" s="562" t="inlineStr">
        <is>
          <t>Not certified — original lessee/grantee: Harris Jess III, Inc.</t>
        </is>
      </c>
      <c r="B34" s="527" t="inlineStr">
        <is>
          <t>OGL #42; OGL row 43; Bk/Pg 1816/376</t>
        </is>
      </c>
      <c r="C34" s="528" t="inlineStr">
        <is>
          <t>Tract 3</t>
        </is>
      </c>
      <c r="D34" s="535" t="inlineStr">
        <is>
          <t>SE/4 SE/4, SW/4 NE/4, W/2 SE/4 of 31-12N-24W</t>
        </is>
      </c>
      <c r="E34" s="552" t="inlineStr">
        <is>
          <t>160</t>
        </is>
      </c>
      <c r="F34" s="534" t="inlineStr">
        <is>
          <t>Not stated in OGL row</t>
        </is>
      </c>
      <c r="G34" s="592" t="inlineStr">
        <is>
          <t>Needs Verification</t>
        </is>
      </c>
      <c r="H34" s="533" t="inlineStr">
        <is>
          <t>Not calculated — current WI chain/NRI not certified</t>
        </is>
      </c>
      <c r="I34" s="534" t="inlineStr">
        <is>
          <t>0.25</t>
        </is>
      </c>
      <c r="J34" s="534" t="inlineStr">
        <is>
          <t>No depth limit stated in OGL row</t>
        </is>
      </c>
      <c r="K34" s="620" t="inlineStr">
        <is>
          <t>HBP per source OGL; HBP/lease status is source posture, not WI certification</t>
        </is>
      </c>
      <c r="L34" s="608" t="inlineStr">
        <is>
          <t>160 gross acres 3 yrs 1/4th royalty</t>
        </is>
      </c>
    </row>
    <row r="35" ht="127.5" customFormat="1" customHeight="1" s="872">
      <c r="A35" s="562" t="inlineStr">
        <is>
          <t>Not certified — original lessee/grantee: Jess Harris, III, Inc.</t>
        </is>
      </c>
      <c r="B35" s="527" t="inlineStr">
        <is>
          <t>OGL #43; OGL row 44; Bk/Pg 1822/574</t>
        </is>
      </c>
      <c r="C35" s="528" t="inlineStr">
        <is>
          <t>Tract 3</t>
        </is>
      </c>
      <c r="D35" s="535" t="inlineStr">
        <is>
          <t>SE/4 SE/4, SW/4 NE/4, W/2 SE/4 of 31-12N-24W</t>
        </is>
      </c>
      <c r="E35" s="552" t="inlineStr">
        <is>
          <t>160</t>
        </is>
      </c>
      <c r="F35" s="534" t="inlineStr">
        <is>
          <t>Not stated in OGL row</t>
        </is>
      </c>
      <c r="G35" s="592" t="inlineStr">
        <is>
          <t>Needs Verification</t>
        </is>
      </c>
      <c r="H35" s="533" t="inlineStr">
        <is>
          <t>Not calculated — current WI chain/NRI not certified</t>
        </is>
      </c>
      <c r="I35" s="534" t="inlineStr">
        <is>
          <t>0.1875</t>
        </is>
      </c>
      <c r="J35" s="534" t="inlineStr">
        <is>
          <t>No depth limit stated in OGL row</t>
        </is>
      </c>
      <c r="K35" s="620" t="inlineStr">
        <is>
          <t>HBP per source OGL; HBP/lease status is source posture, not WI certification</t>
        </is>
      </c>
      <c r="L35" s="608" t="inlineStr">
        <is>
          <t>160 gross acres 3 yrs 3/16ths royalty</t>
        </is>
      </c>
    </row>
    <row r="36" ht="127.5" customFormat="1" customHeight="1" s="872">
      <c r="A36" s="562" t="inlineStr">
        <is>
          <t>Not certified — original lessee/grantee: Jess Harris, III, Inc.</t>
        </is>
      </c>
      <c r="B36" s="527" t="inlineStr">
        <is>
          <t>OGL #44; OGL row 45; Bk/Pg 1822/578</t>
        </is>
      </c>
      <c r="C36" s="528" t="inlineStr">
        <is>
          <t>Tract 3</t>
        </is>
      </c>
      <c r="D36" s="535" t="inlineStr">
        <is>
          <t>SE/4 SE/4, SW/4 NE/4, W/2 SE/4 of 31-12N-24W</t>
        </is>
      </c>
      <c r="E36" s="552" t="inlineStr">
        <is>
          <t>160</t>
        </is>
      </c>
      <c r="F36" s="534" t="inlineStr">
        <is>
          <t>Not stated in OGL row</t>
        </is>
      </c>
      <c r="G36" s="592" t="inlineStr">
        <is>
          <t>Needs Verification</t>
        </is>
      </c>
      <c r="H36" s="533" t="inlineStr">
        <is>
          <t>Not calculated — current WI chain/NRI not certified</t>
        </is>
      </c>
      <c r="I36" s="534" t="inlineStr">
        <is>
          <t>0.1875</t>
        </is>
      </c>
      <c r="J36" s="534" t="inlineStr">
        <is>
          <t>No depth limit stated in OGL row</t>
        </is>
      </c>
      <c r="K36" s="620" t="inlineStr">
        <is>
          <t>HBP per source OGL; HBP/lease status is source posture, not WI certification</t>
        </is>
      </c>
      <c r="L36" s="608" t="inlineStr">
        <is>
          <t>160 gross acres 3 yrs 3/16ths royalty</t>
        </is>
      </c>
    </row>
    <row r="37" ht="127.5" customFormat="1" customHeight="1" s="872">
      <c r="A37" s="562" t="inlineStr">
        <is>
          <t>Not certified — original lessee/grantee: Jess Harris, III, Inc.</t>
        </is>
      </c>
      <c r="B37" s="527" t="inlineStr">
        <is>
          <t>OGL #45; OGL row 46; Bk/Pg 1822/576</t>
        </is>
      </c>
      <c r="C37" s="528" t="inlineStr">
        <is>
          <t>Tract 2</t>
        </is>
      </c>
      <c r="D37" s="535" t="inlineStr">
        <is>
          <t>E/2 NW/4 of 31-12N-24W</t>
        </is>
      </c>
      <c r="E37" s="552" t="inlineStr">
        <is>
          <t>80</t>
        </is>
      </c>
      <c r="F37" s="534" t="inlineStr">
        <is>
          <t>Not stated in OGL row</t>
        </is>
      </c>
      <c r="G37" s="592" t="inlineStr">
        <is>
          <t>Needs Verification</t>
        </is>
      </c>
      <c r="H37" s="533" t="inlineStr">
        <is>
          <t>Not calculated — current WI chain/NRI not certified</t>
        </is>
      </c>
      <c r="I37" s="534" t="inlineStr">
        <is>
          <t>0.25</t>
        </is>
      </c>
      <c r="J37" s="534" t="inlineStr">
        <is>
          <t>No depth limit stated in OGL row</t>
        </is>
      </c>
      <c r="K37" s="620" t="inlineStr">
        <is>
          <t>HBP per source OGL; HBP/lease status is source posture, not WI certification</t>
        </is>
      </c>
      <c r="L37" s="608" t="inlineStr">
        <is>
          <t>80 gross acres 3 yrs 1/4th royalty</t>
        </is>
      </c>
    </row>
    <row r="38" ht="127.5" customFormat="1" customHeight="1" s="872">
      <c r="A38" s="562" t="inlineStr">
        <is>
          <t>Not certified — original lessee/grantee: Jess Harris, III, Inc.</t>
        </is>
      </c>
      <c r="B38" s="527" t="inlineStr">
        <is>
          <t>OGL #48; OGL row 49; Bk/Pg 1816/374</t>
        </is>
      </c>
      <c r="C38" s="528" t="inlineStr">
        <is>
          <t>Tract 5</t>
        </is>
      </c>
      <c r="D38" s="535" t="inlineStr">
        <is>
          <t>S/2 N/2 SW/4, SE/4 SW/4 of 31-12N-24W</t>
        </is>
      </c>
      <c r="E38" s="552" t="inlineStr">
        <is>
          <t>115.335</t>
        </is>
      </c>
      <c r="F38" s="534" t="inlineStr">
        <is>
          <t>Not stated in OGL row</t>
        </is>
      </c>
      <c r="G38" s="592" t="inlineStr">
        <is>
          <t>Needs Verification</t>
        </is>
      </c>
      <c r="H38" s="533" t="inlineStr">
        <is>
          <t>Not calculated — current WI chain/NRI not certified</t>
        </is>
      </c>
      <c r="I38" s="534" t="inlineStr">
        <is>
          <t>0.1875</t>
        </is>
      </c>
      <c r="J38" s="534" t="inlineStr">
        <is>
          <t>No depth limit stated in OGL row</t>
        </is>
      </c>
      <c r="K38" s="620" t="inlineStr">
        <is>
          <t>HBP per source OGL; HBP/lease status is source posture, not WI certification</t>
        </is>
      </c>
      <c r="L38" s="608" t="inlineStr">
        <is>
          <t>115.3350 gross acres 3 yrs 3/16ths royalty</t>
        </is>
      </c>
    </row>
    <row r="39" ht="127.5" customFormat="1" customHeight="1" s="872">
      <c r="A39" s="562" t="inlineStr">
        <is>
          <t>Not certified — original lessee/grantee: Todco Properties, Inc.</t>
        </is>
      </c>
      <c r="B39" s="527" t="inlineStr">
        <is>
          <t>OGL #49; OGL row 50; Bk/Pg 1817/386</t>
        </is>
      </c>
      <c r="C39" s="528" t="inlineStr">
        <is>
          <t>Tract 2</t>
        </is>
      </c>
      <c r="D39" s="535" t="inlineStr">
        <is>
          <t>E/2 NW/4, N/2 NE/4 SW/4, NE/4 SE/4, SE/4 NE/4 of 31-12N-24W</t>
        </is>
      </c>
      <c r="E39" s="552" t="inlineStr">
        <is>
          <t>180</t>
        </is>
      </c>
      <c r="F39" s="534" t="inlineStr">
        <is>
          <t>Not stated in OGL row</t>
        </is>
      </c>
      <c r="G39" s="592" t="inlineStr">
        <is>
          <t>Needs Verification</t>
        </is>
      </c>
      <c r="H39" s="533" t="inlineStr">
        <is>
          <t>Not calculated — current WI chain/NRI not certified</t>
        </is>
      </c>
      <c r="I39" s="534" t="inlineStr">
        <is>
          <t>0.1875</t>
        </is>
      </c>
      <c r="J39" s="534" t="inlineStr">
        <is>
          <t>No depth limit stated in OGL row</t>
        </is>
      </c>
      <c r="K39" s="620" t="inlineStr">
        <is>
          <t>HBP per source OGL; HBP/lease status is source posture, not WI certification</t>
        </is>
      </c>
      <c r="L39" s="608" t="inlineStr">
        <is>
          <t>180 gross acres 3 yrs 3/16ths royalty</t>
        </is>
      </c>
    </row>
    <row r="40" ht="127.5" customFormat="1" customHeight="1" s="872">
      <c r="A40" s="562" t="inlineStr">
        <is>
          <t>Not certified — original lessee/grantee: Jess Harris, III, Inc.</t>
        </is>
      </c>
      <c r="B40" s="527" t="inlineStr">
        <is>
          <t>OGL #50; OGL row 51; Bk/Pg 1827/548</t>
        </is>
      </c>
      <c r="C40" s="528" t="inlineStr">
        <is>
          <t>Tract 2</t>
        </is>
      </c>
      <c r="D40" s="535" t="inlineStr">
        <is>
          <t>E/2 NW/4, N/2 NE/4 SW/4, NE/4 SE/4, SE/4 NE/4 of 31-12N-24W</t>
        </is>
      </c>
      <c r="E40" s="552" t="inlineStr">
        <is>
          <t>180</t>
        </is>
      </c>
      <c r="F40" s="534" t="inlineStr">
        <is>
          <t>Not stated in OGL row</t>
        </is>
      </c>
      <c r="G40" s="592" t="inlineStr">
        <is>
          <t>Needs Verification</t>
        </is>
      </c>
      <c r="H40" s="533" t="inlineStr">
        <is>
          <t>Not calculated — current WI chain/NRI not certified</t>
        </is>
      </c>
      <c r="I40" s="534" t="inlineStr">
        <is>
          <t>0.1875</t>
        </is>
      </c>
      <c r="J40" s="534" t="inlineStr">
        <is>
          <t>No depth limit stated in OGL row</t>
        </is>
      </c>
      <c r="K40" s="620" t="inlineStr">
        <is>
          <t>HBP per source OGL; HBP/lease status is source posture, not WI certification</t>
        </is>
      </c>
      <c r="L40" s="608" t="inlineStr">
        <is>
          <t>3 yrs</t>
        </is>
      </c>
    </row>
    <row r="41" ht="127.5" customFormat="1" customHeight="1" s="872">
      <c r="A41" s="562" t="inlineStr">
        <is>
          <t>Not certified — original lessee/grantee: R. Michael Lortz</t>
        </is>
      </c>
      <c r="B41" s="527" t="inlineStr">
        <is>
          <t>OGL #51; OGL row 52; Bk/Pg 1736/195</t>
        </is>
      </c>
      <c r="C41" s="528" t="inlineStr">
        <is>
          <t>Tract 3</t>
        </is>
      </c>
      <c r="D41" s="535" t="inlineStr">
        <is>
          <t>NW/4 SE/4, S/2 SE/4, SW/4 NE/4 of 31-12N-24W</t>
        </is>
      </c>
      <c r="E41" s="552" t="inlineStr">
        <is>
          <t>160</t>
        </is>
      </c>
      <c r="F41" s="534" t="inlineStr">
        <is>
          <t>Not stated in OGL row</t>
        </is>
      </c>
      <c r="G41" s="592" t="inlineStr">
        <is>
          <t>Needs Verification</t>
        </is>
      </c>
      <c r="H41" s="533" t="inlineStr">
        <is>
          <t>Not calculated — current WI chain/NRI not certified</t>
        </is>
      </c>
      <c r="I41" s="534" t="inlineStr">
        <is>
          <t>0.1875</t>
        </is>
      </c>
      <c r="J41" s="534" t="inlineStr">
        <is>
          <t>No depth limit stated in OGL row</t>
        </is>
      </c>
      <c r="K41" s="620" t="inlineStr">
        <is>
          <t>HBP per source OGL; HBP/lease status is source posture, not WI certification</t>
        </is>
      </c>
      <c r="L41" s="608" t="inlineStr">
        <is>
          <t>160 gross acres 3 yrs 3/16ths royalty</t>
        </is>
      </c>
    </row>
    <row r="42" ht="127.5" customFormat="1" customHeight="1" s="872">
      <c r="A42" s="562" t="inlineStr">
        <is>
          <t>Not certified — original lessee/grantee: R. Michael Lortz</t>
        </is>
      </c>
      <c r="B42" s="527" t="inlineStr">
        <is>
          <t>OGL #52; OGL row 53; Bk/Pg 1736/199</t>
        </is>
      </c>
      <c r="C42" s="528" t="inlineStr">
        <is>
          <t>Tract 3</t>
        </is>
      </c>
      <c r="D42" s="529" t="inlineStr">
        <is>
          <t>NW/4 SE/4, S/2 SE/4, SW/4 NE/4 of 31-12N-24W</t>
        </is>
      </c>
      <c r="E42" s="552" t="inlineStr">
        <is>
          <t>160</t>
        </is>
      </c>
      <c r="F42" s="534" t="inlineStr">
        <is>
          <t>Not stated in OGL row</t>
        </is>
      </c>
      <c r="G42" s="592" t="inlineStr">
        <is>
          <t>Needs Verification</t>
        </is>
      </c>
      <c r="H42" s="533" t="inlineStr">
        <is>
          <t>Not calculated — current WI chain/NRI not certified</t>
        </is>
      </c>
      <c r="I42" s="534" t="inlineStr">
        <is>
          <t>0.1875</t>
        </is>
      </c>
      <c r="J42" s="534" t="inlineStr">
        <is>
          <t>No depth limit stated in OGL row</t>
        </is>
      </c>
      <c r="K42" s="620" t="inlineStr">
        <is>
          <t>HBP per source OGL; HBP/lease status is source posture, not WI certification</t>
        </is>
      </c>
      <c r="L42" s="608" t="inlineStr">
        <is>
          <t>160 gross acres 3 yrs 3/16ths royalty</t>
        </is>
      </c>
    </row>
    <row r="43" ht="127.5" customFormat="1" customHeight="1" s="872">
      <c r="A43" s="562" t="inlineStr">
        <is>
          <t>Not certified — original lessee/grantee: R. Michael Lortz</t>
        </is>
      </c>
      <c r="B43" s="527" t="inlineStr">
        <is>
          <t>OGL #53; OGL row 54; Bk/Pg 1736/590</t>
        </is>
      </c>
      <c r="C43" s="528" t="inlineStr">
        <is>
          <t>Tract 3</t>
        </is>
      </c>
      <c r="D43" s="535" t="inlineStr">
        <is>
          <t>NW/4 SE/4, S/2 SE/4, SW/4 NE/4 of 31-12N-24W</t>
        </is>
      </c>
      <c r="E43" s="552" t="inlineStr">
        <is>
          <t>160</t>
        </is>
      </c>
      <c r="F43" s="534" t="inlineStr">
        <is>
          <t>Not stated in OGL row</t>
        </is>
      </c>
      <c r="G43" s="592" t="inlineStr">
        <is>
          <t>Needs Verification</t>
        </is>
      </c>
      <c r="H43" s="533" t="inlineStr">
        <is>
          <t>Not calculated — current WI chain/NRI not certified</t>
        </is>
      </c>
      <c r="I43" s="534" t="inlineStr">
        <is>
          <t>0.1875</t>
        </is>
      </c>
      <c r="J43" s="534" t="inlineStr">
        <is>
          <t>No depth limit stated in OGL row</t>
        </is>
      </c>
      <c r="K43" s="620" t="inlineStr">
        <is>
          <t>HBP per source OGL; HBP/lease status is source posture, not WI certification</t>
        </is>
      </c>
      <c r="L43" s="608" t="inlineStr">
        <is>
          <t>160 gross acres 3 yrs 3/16ths royalty</t>
        </is>
      </c>
    </row>
    <row r="44" ht="127.5" customFormat="1" customHeight="1" s="872">
      <c r="A44" s="562" t="inlineStr">
        <is>
          <t>Not certified — original lessee/grantee: R. Michael Lortz</t>
        </is>
      </c>
      <c r="B44" s="527" t="inlineStr">
        <is>
          <t>OGL #54; OGL row 55; Bk/Pg 1736/596</t>
        </is>
      </c>
      <c r="C44" s="528" t="inlineStr">
        <is>
          <t>Tract 3</t>
        </is>
      </c>
      <c r="D44" s="535" t="inlineStr">
        <is>
          <t>NW/4 SE/4, S/2 SE/4, SW/4 NE/4 of 31-12N-24W</t>
        </is>
      </c>
      <c r="E44" s="552" t="inlineStr">
        <is>
          <t>160</t>
        </is>
      </c>
      <c r="F44" s="534" t="inlineStr">
        <is>
          <t>Not stated in OGL row</t>
        </is>
      </c>
      <c r="G44" s="592" t="inlineStr">
        <is>
          <t>Needs Verification</t>
        </is>
      </c>
      <c r="H44" s="533" t="inlineStr">
        <is>
          <t>Not calculated — current WI chain/NRI not certified</t>
        </is>
      </c>
      <c r="I44" s="534" t="inlineStr">
        <is>
          <t>0.1875</t>
        </is>
      </c>
      <c r="J44" s="534" t="inlineStr">
        <is>
          <t>No depth limit stated in OGL row</t>
        </is>
      </c>
      <c r="K44" s="620" t="inlineStr">
        <is>
          <t>HBP per source OGL; HBP/lease status is source posture, not WI certification</t>
        </is>
      </c>
      <c r="L44" s="608" t="inlineStr">
        <is>
          <t>160 gross acres 3 yrs 3/16ths royalty</t>
        </is>
      </c>
    </row>
    <row r="45" ht="127.5" customFormat="1" customHeight="1" s="872">
      <c r="A45" s="562" t="inlineStr">
        <is>
          <t>Not certified — original lessee/grantee: Devon Energy Production Co.. L.P.</t>
        </is>
      </c>
      <c r="B45" s="527" t="inlineStr">
        <is>
          <t>OGL #55; OGL row 56; Bk/Pg 1820/15</t>
        </is>
      </c>
      <c r="C45" s="528" t="inlineStr">
        <is>
          <t>Tract 3</t>
        </is>
      </c>
      <c r="D45" s="535" t="inlineStr">
        <is>
          <t>NW/4 SE/4, S/2 SE/4, SW/4 NE/4 of 31-12N-24W</t>
        </is>
      </c>
      <c r="E45" s="552" t="inlineStr">
        <is>
          <t>160</t>
        </is>
      </c>
      <c r="F45" s="534" t="inlineStr">
        <is>
          <t>Not stated in OGL row</t>
        </is>
      </c>
      <c r="G45" s="592" t="inlineStr">
        <is>
          <t>Needs Verification</t>
        </is>
      </c>
      <c r="H45" s="533" t="inlineStr">
        <is>
          <t>Not calculated — current WI chain/NRI not certified</t>
        </is>
      </c>
      <c r="I45" s="534" t="inlineStr">
        <is>
          <t>0.1875</t>
        </is>
      </c>
      <c r="J45" s="534" t="inlineStr">
        <is>
          <t>No depth limit stated in OGL row</t>
        </is>
      </c>
      <c r="K45" s="620" t="inlineStr">
        <is>
          <t>HBP per source OGL; HBP/lease status is source posture, not WI certification</t>
        </is>
      </c>
      <c r="L45" s="608" t="inlineStr">
        <is>
          <t>160 gross acres 3 yrs 3/16ths royalty</t>
        </is>
      </c>
    </row>
    <row r="46" ht="127.5" customFormat="1" customHeight="1" s="872">
      <c r="A46" s="562" t="inlineStr">
        <is>
          <t>Not certified — original lessee/grantee: Devon Energy Production Co.</t>
        </is>
      </c>
      <c r="B46" s="527" t="inlineStr">
        <is>
          <t>OGL #56; OGL row 57; Bk/Pg 1821/92</t>
        </is>
      </c>
      <c r="C46" s="528" t="inlineStr">
        <is>
          <t>Tract 3</t>
        </is>
      </c>
      <c r="D46" s="535" t="inlineStr">
        <is>
          <t>NW/4 SE/4, S/2 SE/4, SW/4 NE/4 of 31-12N-24W</t>
        </is>
      </c>
      <c r="E46" s="552" t="inlineStr">
        <is>
          <t>160</t>
        </is>
      </c>
      <c r="F46" s="534" t="inlineStr">
        <is>
          <t>Not stated in OGL row</t>
        </is>
      </c>
      <c r="G46" s="592" t="inlineStr">
        <is>
          <t>Needs Verification</t>
        </is>
      </c>
      <c r="H46" s="533" t="inlineStr">
        <is>
          <t>Not calculated — current WI chain/NRI not certified</t>
        </is>
      </c>
      <c r="I46" s="534" t="inlineStr">
        <is>
          <t>0.1875</t>
        </is>
      </c>
      <c r="J46" s="534" t="inlineStr">
        <is>
          <t>No depth limit stated in OGL row</t>
        </is>
      </c>
      <c r="K46" s="620" t="inlineStr">
        <is>
          <t>HBP per source OGL; HBP/lease status is source posture, not WI certification</t>
        </is>
      </c>
      <c r="L46" s="608" t="inlineStr">
        <is>
          <t>160 gross acres 3 yrs 3/16ths royalty</t>
        </is>
      </c>
    </row>
    <row r="47" ht="127.5" customFormat="1" customHeight="1" s="872">
      <c r="A47" s="562" t="inlineStr">
        <is>
          <t>Not certified — original lessee/grantee: R. Michael Lortz</t>
        </is>
      </c>
      <c r="B47" s="527" t="inlineStr">
        <is>
          <t>OGL #57; OGL row 58; Bk/Pg 1736/496</t>
        </is>
      </c>
      <c r="C47" s="528" t="inlineStr">
        <is>
          <t>Tract 3</t>
        </is>
      </c>
      <c r="D47" s="535" t="inlineStr">
        <is>
          <t>NW/4 SE/4, S/2 SE/4, SW/4 NE/4 of 31-12N-24W</t>
        </is>
      </c>
      <c r="E47" s="552" t="inlineStr">
        <is>
          <t>160</t>
        </is>
      </c>
      <c r="F47" s="534" t="inlineStr">
        <is>
          <t>Not stated in OGL row</t>
        </is>
      </c>
      <c r="G47" s="592" t="inlineStr">
        <is>
          <t>Needs Verification</t>
        </is>
      </c>
      <c r="H47" s="533" t="inlineStr">
        <is>
          <t>Not calculated — current WI chain/NRI not certified</t>
        </is>
      </c>
      <c r="I47" s="534" t="inlineStr">
        <is>
          <t>0.1875</t>
        </is>
      </c>
      <c r="J47" s="534" t="inlineStr">
        <is>
          <t>No depth limit stated in OGL row</t>
        </is>
      </c>
      <c r="K47" s="620" t="inlineStr">
        <is>
          <t>HBP per source OGL; HBP/lease status is source posture, not WI certification</t>
        </is>
      </c>
      <c r="L47" s="608" t="inlineStr">
        <is>
          <t>160 gross acres 3 yrs 3/16ths royalty</t>
        </is>
      </c>
    </row>
    <row r="48" ht="127.5" customFormat="1" customHeight="1" s="872">
      <c r="A48" s="562" t="inlineStr">
        <is>
          <t>Not certified — original lessee/grantee: Devon Energy Prod Co.</t>
        </is>
      </c>
      <c r="B48" s="527" t="inlineStr">
        <is>
          <t>OGL #58; OGL row 59; Bk/Pg 1821/465</t>
        </is>
      </c>
      <c r="C48" s="528" t="inlineStr">
        <is>
          <t>Tract 3</t>
        </is>
      </c>
      <c r="D48" s="535" t="inlineStr">
        <is>
          <t>NW/4 SE/4, S/2 SE/4, SW/4 NE/4 of 31-12N-24W</t>
        </is>
      </c>
      <c r="E48" s="552" t="inlineStr">
        <is>
          <t>160</t>
        </is>
      </c>
      <c r="F48" s="534" t="inlineStr">
        <is>
          <t>Not stated in OGL row</t>
        </is>
      </c>
      <c r="G48" s="592" t="inlineStr">
        <is>
          <t>Needs Verification</t>
        </is>
      </c>
      <c r="H48" s="533" t="inlineStr">
        <is>
          <t>Not calculated — current WI chain/NRI not certified</t>
        </is>
      </c>
      <c r="I48" s="534" t="inlineStr">
        <is>
          <t>0.25</t>
        </is>
      </c>
      <c r="J48" s="534" t="inlineStr">
        <is>
          <t>No depth limit stated in OGL row</t>
        </is>
      </c>
      <c r="K48" s="620" t="inlineStr">
        <is>
          <t>HBP per source OGL; HBP/lease status is source posture, not WI certification</t>
        </is>
      </c>
      <c r="L48" s="608" t="inlineStr">
        <is>
          <t>160 gross acres 18 months 1/4th royalty</t>
        </is>
      </c>
    </row>
    <row r="49" ht="127.5" customFormat="1" customHeight="1" s="872">
      <c r="A49" s="562" t="inlineStr">
        <is>
          <t>Not certified — original lessee/grantee: Jess Harris, III, Inc.</t>
        </is>
      </c>
      <c r="B49" s="527" t="inlineStr">
        <is>
          <t>OGL #59; OGL row 60; Bk/Pg 1822/572</t>
        </is>
      </c>
      <c r="C49" s="528" t="inlineStr">
        <is>
          <t>Tract 3</t>
        </is>
      </c>
      <c r="D49" s="529" t="inlineStr">
        <is>
          <t>SE/4 SE/4, SW/4 NE/4, W/2 SE/4 of 31-12N-24W</t>
        </is>
      </c>
      <c r="E49" s="552" t="inlineStr">
        <is>
          <t>160</t>
        </is>
      </c>
      <c r="F49" s="534" t="inlineStr">
        <is>
          <t>Not stated in OGL row</t>
        </is>
      </c>
      <c r="G49" s="592" t="inlineStr">
        <is>
          <t>Needs Verification</t>
        </is>
      </c>
      <c r="H49" s="533" t="inlineStr">
        <is>
          <t>Not calculated — current WI chain/NRI not certified</t>
        </is>
      </c>
      <c r="I49" s="534" t="inlineStr">
        <is>
          <t>0.1875</t>
        </is>
      </c>
      <c r="J49" s="534" t="inlineStr">
        <is>
          <t>No depth limit stated in OGL row</t>
        </is>
      </c>
      <c r="K49" s="620" t="inlineStr">
        <is>
          <t>HBP per source OGL; HBP/lease status is source posture, not WI certification</t>
        </is>
      </c>
      <c r="L49" s="608" t="inlineStr">
        <is>
          <t>160 gross acres 3 yrs 3/16ths royalty</t>
        </is>
      </c>
    </row>
    <row r="50" ht="127.5" customFormat="1" customHeight="1" s="872">
      <c r="A50" s="562" t="inlineStr">
        <is>
          <t>Not certified — original lessee/grantee: Jess Harris, III, Inc.</t>
        </is>
      </c>
      <c r="B50" s="527" t="inlineStr">
        <is>
          <t>OGL #60; OGL row 61; Bk/Pg 1822/562</t>
        </is>
      </c>
      <c r="C50" s="528" t="inlineStr">
        <is>
          <t>Tract 2</t>
        </is>
      </c>
      <c r="D50" s="529" t="inlineStr">
        <is>
          <t>E/2 NW/4 of 31-12N-24W</t>
        </is>
      </c>
      <c r="E50" s="552" t="inlineStr">
        <is>
          <t>80</t>
        </is>
      </c>
      <c r="F50" s="534" t="inlineStr">
        <is>
          <t>Not stated in OGL row</t>
        </is>
      </c>
      <c r="G50" s="592" t="inlineStr">
        <is>
          <t>Needs Verification</t>
        </is>
      </c>
      <c r="H50" s="533" t="inlineStr">
        <is>
          <t>Not calculated — current WI chain/NRI not certified</t>
        </is>
      </c>
      <c r="I50" s="534" t="inlineStr">
        <is>
          <t>0.25</t>
        </is>
      </c>
      <c r="J50" s="534" t="inlineStr">
        <is>
          <t>No depth limit stated in OGL row</t>
        </is>
      </c>
      <c r="K50" s="620" t="inlineStr">
        <is>
          <t>HBP per source OGL; HBP/lease status is source posture, not WI certification</t>
        </is>
      </c>
      <c r="L50" s="608" t="inlineStr">
        <is>
          <t>80 gross acres 3 yrs 1/4th royalty</t>
        </is>
      </c>
    </row>
    <row r="51" ht="127.5" customFormat="1" customHeight="1" s="872">
      <c r="A51" s="562" t="inlineStr">
        <is>
          <t>Not certified — original lessee/grantee: Devon Energy Production Co.</t>
        </is>
      </c>
      <c r="B51" s="527" t="inlineStr">
        <is>
          <t>OGL #61; OGL row 62; Bk/Pg 1829/26</t>
        </is>
      </c>
      <c r="C51" s="528" t="inlineStr">
        <is>
          <t>Tract 2</t>
        </is>
      </c>
      <c r="D51" s="535" t="inlineStr">
        <is>
          <t>E/2 NW/4, N/2 NE/4 SW/4, NE/4 SE/4, SE/4 NE/4 of 31-12N-24W</t>
        </is>
      </c>
      <c r="E51" s="552" t="inlineStr">
        <is>
          <t>180</t>
        </is>
      </c>
      <c r="F51" s="534" t="inlineStr">
        <is>
          <t>Not stated in OGL row</t>
        </is>
      </c>
      <c r="G51" s="592" t="inlineStr">
        <is>
          <t>Needs Verification</t>
        </is>
      </c>
      <c r="H51" s="533" t="inlineStr">
        <is>
          <t>Not calculated — current WI chain/NRI not certified</t>
        </is>
      </c>
      <c r="I51" s="534" t="inlineStr">
        <is>
          <t>0.25</t>
        </is>
      </c>
      <c r="J51" s="534" t="inlineStr">
        <is>
          <t>No depth limit stated in OGL row</t>
        </is>
      </c>
      <c r="K51" s="620" t="inlineStr">
        <is>
          <t>HBP per source OGL; HBP/lease status is source posture, not WI certification</t>
        </is>
      </c>
      <c r="L51" s="608" t="inlineStr">
        <is>
          <t>180 gross acres 3 yrs 1/4th royalty</t>
        </is>
      </c>
    </row>
    <row r="52" ht="127.5" customFormat="1" customHeight="1" s="872">
      <c r="A52" s="562" t="inlineStr">
        <is>
          <t>Not certified — original lessee/grantee: Jess Harris, III, Inc.</t>
        </is>
      </c>
      <c r="B52" s="527" t="inlineStr">
        <is>
          <t>OGL #62; OGL row 63; Bk/Pg 1833/218</t>
        </is>
      </c>
      <c r="C52" s="528" t="inlineStr">
        <is>
          <t>Tract 4</t>
        </is>
      </c>
      <c r="D52" s="529" t="inlineStr">
        <is>
          <t>The South 32.80 acres in a tract of land described as W. 18.20 chains (72 8/10 Rods) of Lots 1 &amp; 2 ADA W 18.20 chains (or 72 8/10 Rods) of W/2 NW/4 &amp; W 18.20 chains (or 72 8/10 Rods) of N/2 of Lot 3 ADA W 18.20 chains (or 72 8/10 Rods) of N/2 NW/4 SW/4 of 31-12N-24W</t>
        </is>
      </c>
      <c r="E52" s="552" t="inlineStr">
        <is>
          <t>32.8</t>
        </is>
      </c>
      <c r="F52" s="534" t="inlineStr">
        <is>
          <t>Not stated in OGL row</t>
        </is>
      </c>
      <c r="G52" s="592" t="inlineStr">
        <is>
          <t>Needs Verification</t>
        </is>
      </c>
      <c r="H52" s="534" t="inlineStr">
        <is>
          <t>Not calculated — current WI chain/NRI not certified</t>
        </is>
      </c>
      <c r="I52" s="534" t="inlineStr">
        <is>
          <t>0.1875</t>
        </is>
      </c>
      <c r="J52" s="534" t="inlineStr">
        <is>
          <t>No depth limit stated in OGL row</t>
        </is>
      </c>
      <c r="K52" s="620" t="inlineStr">
        <is>
          <t>HBP per source OGL; HBP/lease status is source posture, not WI certification</t>
        </is>
      </c>
      <c r="L52" s="608" t="inlineStr">
        <is>
          <t>32.80 gross acres</t>
        </is>
      </c>
    </row>
    <row r="53" ht="127.5" customFormat="1" customHeight="1" s="872">
      <c r="A53" s="562" t="inlineStr">
        <is>
          <t>Not certified — original lessee/grantee: Arrowhead Explor &amp; Prod Co.</t>
        </is>
      </c>
      <c r="B53" s="527" t="inlineStr">
        <is>
          <t>OGL #63; OGL row 64; Bk/Pg 1788/24</t>
        </is>
      </c>
      <c r="C53" s="528" t="inlineStr">
        <is>
          <t>Tract 5</t>
        </is>
      </c>
      <c r="D53" s="535" t="inlineStr">
        <is>
          <t>SE/4 SW/4 of 31-12N-24W</t>
        </is>
      </c>
      <c r="E53" s="552" t="inlineStr">
        <is>
          <t>40</t>
        </is>
      </c>
      <c r="F53" s="534" t="inlineStr">
        <is>
          <t>Not stated in OGL row</t>
        </is>
      </c>
      <c r="G53" s="592" t="inlineStr">
        <is>
          <t>Needs Verification</t>
        </is>
      </c>
      <c r="H53" s="534" t="inlineStr">
        <is>
          <t>Not calculated — current WI chain/NRI not certified</t>
        </is>
      </c>
      <c r="I53" s="534" t="inlineStr">
        <is>
          <t>0.1875</t>
        </is>
      </c>
      <c r="J53" s="534" t="inlineStr">
        <is>
          <t>No depth limit stated in OGL row</t>
        </is>
      </c>
      <c r="K53" s="620" t="inlineStr">
        <is>
          <t>HBP per source OGL; HBP/lease status is source posture, not WI certification</t>
        </is>
      </c>
      <c r="L53" s="608" t="inlineStr">
        <is>
          <t>40 gross acres 5 yrs 3/16ths royalty</t>
        </is>
      </c>
    </row>
    <row r="54" customFormat="1" s="872">
      <c r="A54" s="562" t="inlineStr"/>
      <c r="B54" s="527" t="inlineStr"/>
      <c r="C54" s="528" t="inlineStr"/>
      <c r="D54" s="529" t="inlineStr"/>
      <c r="E54" s="552" t="inlineStr"/>
      <c r="F54" s="534" t="inlineStr"/>
      <c r="G54" s="592" t="inlineStr"/>
      <c r="H54" s="534" t="inlineStr"/>
      <c r="I54" s="534" t="inlineStr"/>
      <c r="J54" s="534" t="inlineStr"/>
      <c r="K54" s="620" t="inlineStr"/>
      <c r="L54" s="608" t="inlineStr"/>
    </row>
    <row r="55" customFormat="1" s="872">
      <c r="A55" s="562" t="inlineStr">
        <is>
          <t>QA / Curative Notes</t>
        </is>
      </c>
      <c r="B55" s="527" t="inlineStr"/>
      <c r="C55" s="528" t="inlineStr"/>
      <c r="D55" s="529" t="inlineStr"/>
      <c r="E55" s="552" t="inlineStr"/>
      <c r="F55" s="534" t="inlineStr"/>
      <c r="G55" s="592" t="inlineStr"/>
      <c r="H55" s="534" t="inlineStr"/>
      <c r="I55" s="534" t="inlineStr"/>
      <c r="J55" s="534" t="inlineStr"/>
      <c r="K55" s="620" t="inlineStr"/>
      <c r="L55" s="608" t="inlineStr"/>
    </row>
    <row r="56" ht="38.25" customFormat="1" customHeight="1" s="872">
      <c r="A56" s="562" t="inlineStr">
        <is>
          <t>49 non-depth / non-top OGL rows listed from OGL source.</t>
        </is>
      </c>
      <c r="B56" s="527" t="inlineStr"/>
      <c r="C56" s="528" t="inlineStr"/>
      <c r="D56" s="535" t="inlineStr"/>
      <c r="E56" s="552" t="inlineStr"/>
      <c r="F56" s="534" t="inlineStr"/>
      <c r="G56" s="592" t="inlineStr"/>
      <c r="H56" s="534" t="inlineStr"/>
      <c r="I56" s="534" t="inlineStr"/>
      <c r="J56" s="534" t="inlineStr"/>
      <c r="K56" s="620" t="inlineStr"/>
      <c r="L56" s="608" t="inlineStr"/>
    </row>
    <row r="57" ht="76.5" customFormat="1" customHeight="1" s="872">
      <c r="A57" s="562" t="inlineStr">
        <is>
          <t>WI decimals and NRI are not calculated because current leasehold assignment chain was not certified from Runsheet controls.</t>
        </is>
      </c>
      <c r="B57" s="527" t="inlineStr"/>
      <c r="C57" s="528" t="inlineStr"/>
      <c r="D57" s="529" t="inlineStr"/>
      <c r="E57" s="552" t="inlineStr"/>
      <c r="F57" s="534" t="inlineStr"/>
      <c r="G57" s="592" t="inlineStr"/>
      <c r="H57" s="534" t="inlineStr"/>
      <c r="I57" s="534" t="inlineStr"/>
      <c r="J57" s="534" t="inlineStr"/>
      <c r="K57" s="620" t="inlineStr"/>
      <c r="L57" s="608" t="inlineStr"/>
    </row>
    <row r="58" ht="76.5" customFormat="1" customHeight="1" s="872">
      <c r="A58" s="562" t="inlineStr">
        <is>
          <t>HBP labels are source OGL posture only and should be treated as Assumed / Not Certified for working-interest purposes.</t>
        </is>
      </c>
      <c r="B58" s="527" t="inlineStr"/>
      <c r="C58" s="528" t="inlineStr"/>
      <c r="D58" s="529" t="inlineStr"/>
      <c r="E58" s="552" t="inlineStr"/>
      <c r="F58" s="534" t="inlineStr"/>
      <c r="G58" s="592" t="inlineStr"/>
      <c r="H58" s="534" t="inlineStr"/>
      <c r="I58" s="534" t="inlineStr"/>
      <c r="J58" s="534" t="inlineStr"/>
      <c r="K58" s="620" t="inlineStr"/>
      <c r="L58" s="608" t="inlineStr"/>
    </row>
    <row r="59" ht="76.5" customFormat="1" customHeight="1" s="872">
      <c r="A59" s="562" t="inlineStr">
        <is>
          <t>Tract mapping uses rebuilt Section 31 legal descriptions; ambiguous legal calls remain Needs Verification.</t>
        </is>
      </c>
      <c r="B59" s="527" t="inlineStr"/>
      <c r="C59" s="528" t="inlineStr"/>
      <c r="D59" s="535" t="inlineStr"/>
      <c r="E59" s="552" t="inlineStr"/>
      <c r="F59" s="534" t="inlineStr"/>
      <c r="G59" s="592" t="inlineStr"/>
      <c r="H59" s="534" t="inlineStr"/>
      <c r="I59" s="534" t="inlineStr"/>
      <c r="J59" s="534" t="inlineStr"/>
      <c r="K59" s="620" t="inlineStr"/>
      <c r="L59" s="608" t="inlineStr"/>
    </row>
    <row r="60" customFormat="1" s="872">
      <c r="A60" s="563" t="n"/>
      <c r="B60" s="527" t="n"/>
      <c r="C60" s="531" t="n"/>
      <c r="D60" s="529" t="n"/>
      <c r="E60" s="553" t="n"/>
      <c r="F60" s="537" t="n"/>
      <c r="G60" s="593" t="n"/>
      <c r="H60" s="537" t="n"/>
      <c r="I60" s="537" t="n"/>
      <c r="J60" s="537" t="n"/>
      <c r="K60" s="623" t="n"/>
      <c r="L60" s="611" t="n"/>
    </row>
    <row r="61" customFormat="1" s="872">
      <c r="A61" s="563" t="n"/>
      <c r="B61" s="527" t="n"/>
      <c r="C61" s="538" t="n"/>
      <c r="D61" s="533" t="n"/>
      <c r="E61" s="538" t="n"/>
      <c r="F61" s="537" t="n"/>
      <c r="G61" s="593" t="n"/>
      <c r="H61" s="537" t="n"/>
      <c r="I61" s="537" t="n"/>
      <c r="J61" s="537" t="n"/>
      <c r="K61" s="623" t="n"/>
      <c r="L61" s="611" t="n"/>
    </row>
    <row r="62" customFormat="1" s="872">
      <c r="A62" s="563" t="n"/>
      <c r="B62" s="527" t="n"/>
      <c r="C62" s="538" t="n"/>
      <c r="D62" s="533" t="n"/>
      <c r="E62" s="538" t="n"/>
      <c r="F62" s="537" t="n"/>
      <c r="G62" s="593" t="n"/>
      <c r="H62" s="537" t="n"/>
      <c r="I62" s="537" t="n"/>
      <c r="J62" s="537" t="n"/>
      <c r="K62" s="623" t="n"/>
      <c r="L62" s="611" t="n"/>
    </row>
    <row r="63" customFormat="1" s="872">
      <c r="A63" s="563" t="n"/>
      <c r="B63" s="527" t="n"/>
      <c r="C63" s="538" t="n"/>
      <c r="D63" s="533" t="n"/>
      <c r="E63" s="538" t="n"/>
      <c r="F63" s="537" t="n"/>
      <c r="G63" s="593" t="n"/>
      <c r="H63" s="537" t="n"/>
      <c r="I63" s="537" t="n"/>
      <c r="J63" s="537" t="n"/>
      <c r="K63" s="623" t="n"/>
      <c r="L63" s="611" t="n"/>
    </row>
    <row r="64" customFormat="1" s="872">
      <c r="A64" s="563" t="n"/>
      <c r="B64" s="527" t="n"/>
      <c r="C64" s="538" t="n"/>
      <c r="D64" s="533" t="n"/>
      <c r="E64" s="538" t="n"/>
      <c r="F64" s="537" t="n"/>
      <c r="G64" s="593" t="n"/>
      <c r="H64" s="537" t="n"/>
      <c r="I64" s="537" t="n"/>
      <c r="J64" s="537" t="n"/>
      <c r="K64" s="623" t="n"/>
      <c r="L64" s="611" t="n"/>
    </row>
    <row r="65" customFormat="1" s="872">
      <c r="A65" s="563" t="n"/>
      <c r="B65" s="527" t="n"/>
      <c r="C65" s="538" t="n"/>
      <c r="D65" s="533" t="n"/>
      <c r="E65" s="538" t="n"/>
      <c r="F65" s="537" t="n"/>
      <c r="G65" s="593" t="n"/>
      <c r="H65" s="537" t="n"/>
      <c r="I65" s="537" t="n"/>
      <c r="J65" s="537" t="n"/>
      <c r="K65" s="623" t="n"/>
      <c r="L65" s="611" t="n"/>
    </row>
    <row r="66" customFormat="1" s="872">
      <c r="A66" s="563" t="n"/>
      <c r="B66" s="527" t="n"/>
      <c r="C66" s="538" t="n"/>
      <c r="D66" s="533" t="n"/>
      <c r="E66" s="538" t="n"/>
      <c r="F66" s="537" t="n"/>
      <c r="G66" s="593" t="n"/>
      <c r="H66" s="537" t="n"/>
      <c r="I66" s="537" t="n"/>
      <c r="J66" s="537" t="n"/>
      <c r="K66" s="623" t="n"/>
      <c r="L66" s="611" t="n"/>
    </row>
    <row r="67" customFormat="1" s="872">
      <c r="A67" s="563" t="n"/>
      <c r="B67" s="527" t="n"/>
      <c r="C67" s="538" t="n"/>
      <c r="D67" s="533" t="n"/>
      <c r="E67" s="538" t="n"/>
      <c r="F67" s="537" t="n"/>
      <c r="G67" s="593" t="n"/>
      <c r="H67" s="537" t="n"/>
      <c r="I67" s="537" t="n"/>
      <c r="J67" s="537" t="n"/>
      <c r="K67" s="623" t="n"/>
      <c r="L67" s="611" t="n"/>
    </row>
    <row r="68" customFormat="1" s="872">
      <c r="A68" s="563" t="n"/>
      <c r="B68" s="527" t="n"/>
      <c r="C68" s="538" t="n"/>
      <c r="D68" s="533" t="n"/>
      <c r="E68" s="538" t="n"/>
      <c r="F68" s="537" t="n"/>
      <c r="G68" s="593" t="n"/>
      <c r="H68" s="537" t="n"/>
      <c r="I68" s="537" t="n"/>
      <c r="J68" s="537" t="n"/>
      <c r="K68" s="623" t="n"/>
      <c r="L68" s="611" t="n"/>
    </row>
    <row r="69" customFormat="1" s="872">
      <c r="A69" s="563" t="n"/>
      <c r="B69" s="527" t="n"/>
      <c r="C69" s="538" t="n"/>
      <c r="D69" s="533" t="n"/>
      <c r="E69" s="538" t="n"/>
      <c r="F69" s="537" t="n"/>
      <c r="G69" s="593" t="n"/>
      <c r="H69" s="537" t="n"/>
      <c r="I69" s="537" t="n"/>
      <c r="J69" s="537" t="n"/>
      <c r="K69" s="623" t="n"/>
      <c r="L69" s="611" t="n"/>
    </row>
    <row r="70" customFormat="1" s="872">
      <c r="A70" s="563" t="n"/>
      <c r="B70" s="527" t="n"/>
      <c r="C70" s="538" t="n"/>
      <c r="D70" s="533" t="n"/>
      <c r="E70" s="538" t="n"/>
      <c r="F70" s="537" t="n"/>
      <c r="G70" s="593" t="n"/>
      <c r="H70" s="537" t="n"/>
      <c r="I70" s="537" t="n"/>
      <c r="J70" s="537" t="n"/>
      <c r="K70" s="623" t="n"/>
      <c r="L70" s="611" t="n"/>
    </row>
    <row r="71" customFormat="1" s="872">
      <c r="A71" s="563" t="n"/>
      <c r="B71" s="527" t="n"/>
      <c r="C71" s="538" t="n"/>
      <c r="D71" s="533" t="n"/>
      <c r="E71" s="538" t="n"/>
      <c r="F71" s="537" t="n"/>
      <c r="G71" s="593" t="n"/>
      <c r="H71" s="537" t="n"/>
      <c r="I71" s="537" t="n"/>
      <c r="J71" s="537" t="n"/>
      <c r="K71" s="623" t="n"/>
      <c r="L71" s="611" t="n"/>
    </row>
    <row r="72" customFormat="1" s="872">
      <c r="A72" s="563" t="n"/>
      <c r="B72" s="527" t="n"/>
      <c r="C72" s="538" t="n"/>
      <c r="D72" s="533" t="n"/>
      <c r="E72" s="538" t="n"/>
      <c r="F72" s="537" t="n"/>
      <c r="G72" s="593" t="n"/>
      <c r="H72" s="537" t="n"/>
      <c r="I72" s="537" t="n"/>
      <c r="J72" s="537" t="n"/>
      <c r="K72" s="623" t="n"/>
      <c r="L72" s="611" t="n"/>
    </row>
    <row r="73" customFormat="1" s="872">
      <c r="A73" s="563" t="n"/>
      <c r="B73" s="527" t="n"/>
      <c r="C73" s="538" t="n"/>
      <c r="D73" s="533" t="n"/>
      <c r="E73" s="538" t="n"/>
      <c r="F73" s="537" t="n"/>
      <c r="G73" s="593" t="n"/>
      <c r="H73" s="537" t="n"/>
      <c r="I73" s="537" t="n"/>
      <c r="J73" s="537" t="n"/>
      <c r="K73" s="623" t="n"/>
      <c r="L73" s="611" t="n"/>
    </row>
    <row r="74" customFormat="1" s="872">
      <c r="A74" s="563" t="n"/>
      <c r="B74" s="527" t="n"/>
      <c r="C74" s="538" t="n"/>
      <c r="D74" s="533" t="n"/>
      <c r="E74" s="538" t="n"/>
      <c r="F74" s="537" t="n"/>
      <c r="G74" s="593" t="n"/>
      <c r="H74" s="537" t="n"/>
      <c r="I74" s="537" t="n"/>
      <c r="J74" s="537" t="n"/>
      <c r="K74" s="623" t="n"/>
      <c r="L74" s="611" t="n"/>
    </row>
    <row r="75" customFormat="1" s="872">
      <c r="A75" s="563" t="n"/>
      <c r="B75" s="527" t="n"/>
      <c r="C75" s="538" t="n"/>
      <c r="D75" s="533" t="n"/>
      <c r="E75" s="538" t="n"/>
      <c r="F75" s="537" t="n"/>
      <c r="G75" s="593" t="n"/>
      <c r="H75" s="537" t="n"/>
      <c r="I75" s="537" t="n"/>
      <c r="J75" s="537" t="n"/>
      <c r="K75" s="623" t="n"/>
      <c r="L75" s="611" t="n"/>
    </row>
    <row r="76" customFormat="1" s="872">
      <c r="A76" s="563" t="n"/>
      <c r="B76" s="527" t="n"/>
      <c r="C76" s="538" t="n"/>
      <c r="D76" s="533" t="n"/>
      <c r="E76" s="538" t="n"/>
      <c r="F76" s="537" t="n"/>
      <c r="G76" s="593" t="n"/>
      <c r="H76" s="537" t="n"/>
      <c r="I76" s="537" t="n"/>
      <c r="J76" s="537" t="n"/>
      <c r="K76" s="623" t="n"/>
      <c r="L76" s="611" t="n"/>
    </row>
    <row r="77" customFormat="1" s="872">
      <c r="A77" s="563" t="n"/>
      <c r="B77" s="527" t="n"/>
      <c r="C77" s="538" t="n"/>
      <c r="D77" s="533" t="n"/>
      <c r="E77" s="538" t="n"/>
      <c r="F77" s="537" t="n"/>
      <c r="G77" s="593" t="n"/>
      <c r="H77" s="537" t="n"/>
      <c r="I77" s="537" t="n"/>
      <c r="J77" s="537" t="n"/>
      <c r="K77" s="623" t="n"/>
      <c r="L77" s="611" t="n"/>
    </row>
    <row r="78" customFormat="1" s="872">
      <c r="A78" s="563" t="n"/>
      <c r="B78" s="527" t="n"/>
      <c r="C78" s="538" t="n"/>
      <c r="D78" s="533" t="n"/>
      <c r="E78" s="538" t="n"/>
      <c r="F78" s="537" t="n"/>
      <c r="G78" s="593" t="n"/>
      <c r="H78" s="537" t="n"/>
      <c r="I78" s="537" t="n"/>
      <c r="J78" s="537" t="n"/>
      <c r="K78" s="623" t="n"/>
      <c r="L78" s="611" t="n"/>
    </row>
    <row r="79" customFormat="1" s="872">
      <c r="A79" s="563" t="n"/>
      <c r="B79" s="527" t="n"/>
      <c r="C79" s="538" t="n"/>
      <c r="D79" s="533" t="n"/>
      <c r="E79" s="538" t="n"/>
      <c r="F79" s="537" t="n"/>
      <c r="G79" s="593" t="n"/>
      <c r="H79" s="537" t="n"/>
      <c r="I79" s="537" t="n"/>
      <c r="J79" s="537" t="n"/>
      <c r="K79" s="623" t="n"/>
      <c r="L79" s="611" t="n"/>
    </row>
    <row r="80" customFormat="1" s="872">
      <c r="A80" s="563" t="n"/>
      <c r="B80" s="527" t="n"/>
      <c r="C80" s="538" t="n"/>
      <c r="D80" s="533" t="n"/>
      <c r="E80" s="538" t="n"/>
      <c r="F80" s="537" t="n"/>
      <c r="G80" s="593" t="n"/>
      <c r="H80" s="537" t="n"/>
      <c r="I80" s="537" t="n"/>
      <c r="J80" s="537" t="n"/>
      <c r="K80" s="623" t="n"/>
      <c r="L80" s="611" t="n"/>
    </row>
    <row r="81" customFormat="1" s="872">
      <c r="A81" s="563" t="n"/>
      <c r="B81" s="527" t="n"/>
      <c r="C81" s="538" t="n"/>
      <c r="D81" s="533" t="n"/>
      <c r="E81" s="538" t="n"/>
      <c r="F81" s="537" t="n"/>
      <c r="G81" s="593" t="n"/>
      <c r="H81" s="537" t="n"/>
      <c r="I81" s="537" t="n"/>
      <c r="J81" s="537" t="n"/>
      <c r="K81" s="623" t="n"/>
      <c r="L81" s="611" t="n"/>
    </row>
    <row r="82" customFormat="1" s="872">
      <c r="A82" s="563" t="n"/>
      <c r="B82" s="527" t="n"/>
      <c r="C82" s="538" t="n"/>
      <c r="D82" s="533" t="n"/>
      <c r="E82" s="538" t="n"/>
      <c r="F82" s="537" t="n"/>
      <c r="G82" s="593" t="n"/>
      <c r="H82" s="537" t="n"/>
      <c r="I82" s="537" t="n"/>
      <c r="J82" s="537" t="n"/>
      <c r="K82" s="623" t="n"/>
      <c r="L82" s="611" t="n"/>
    </row>
    <row r="83" customFormat="1" s="872">
      <c r="A83" s="563" t="n"/>
      <c r="B83" s="527" t="n"/>
      <c r="C83" s="538" t="n"/>
      <c r="D83" s="533" t="n"/>
      <c r="E83" s="538" t="n"/>
      <c r="F83" s="537" t="n"/>
      <c r="G83" s="593" t="n"/>
      <c r="H83" s="537" t="n"/>
      <c r="I83" s="537" t="n"/>
      <c r="J83" s="537" t="n"/>
      <c r="K83" s="623" t="n"/>
      <c r="L83" s="611" t="n"/>
    </row>
    <row r="84" customFormat="1" s="872">
      <c r="A84" s="563" t="n"/>
      <c r="B84" s="527" t="n"/>
      <c r="C84" s="538" t="n"/>
      <c r="D84" s="533" t="n"/>
      <c r="E84" s="538" t="n"/>
      <c r="F84" s="537" t="n"/>
      <c r="G84" s="593" t="n"/>
      <c r="H84" s="537" t="n"/>
      <c r="I84" s="537" t="n"/>
      <c r="J84" s="537" t="n"/>
      <c r="K84" s="623" t="n"/>
      <c r="L84" s="611" t="n"/>
    </row>
    <row r="85" customFormat="1" s="872">
      <c r="A85" s="563" t="n"/>
      <c r="B85" s="527" t="n"/>
      <c r="C85" s="538" t="n"/>
      <c r="D85" s="533" t="n"/>
      <c r="E85" s="538" t="n"/>
      <c r="F85" s="537" t="n"/>
      <c r="G85" s="593" t="n"/>
      <c r="H85" s="537" t="n"/>
      <c r="I85" s="537" t="n"/>
      <c r="J85" s="537" t="n"/>
      <c r="K85" s="623" t="n"/>
      <c r="L85" s="611" t="n"/>
    </row>
    <row r="86" customFormat="1" s="872">
      <c r="A86" s="563" t="n"/>
      <c r="B86" s="527" t="n"/>
      <c r="C86" s="538" t="n"/>
      <c r="D86" s="533" t="n"/>
      <c r="E86" s="538" t="n"/>
      <c r="F86" s="537" t="n"/>
      <c r="G86" s="593" t="n"/>
      <c r="H86" s="537" t="n"/>
      <c r="I86" s="537" t="n"/>
      <c r="J86" s="537" t="n"/>
      <c r="K86" s="623" t="n"/>
      <c r="L86" s="611" t="n"/>
    </row>
    <row r="87" customFormat="1" s="872">
      <c r="A87" s="563" t="n"/>
      <c r="B87" s="527" t="n"/>
      <c r="C87" s="538" t="n"/>
      <c r="D87" s="533" t="n"/>
      <c r="E87" s="538" t="n"/>
      <c r="F87" s="537" t="n"/>
      <c r="G87" s="593" t="n"/>
      <c r="H87" s="537" t="n"/>
      <c r="I87" s="537" t="n"/>
      <c r="J87" s="537" t="n"/>
      <c r="K87" s="623" t="n"/>
      <c r="L87" s="611" t="n"/>
    </row>
    <row r="88" customFormat="1" s="872">
      <c r="A88" s="563" t="n"/>
      <c r="B88" s="527" t="n"/>
      <c r="C88" s="538" t="n"/>
      <c r="D88" s="533" t="n"/>
      <c r="E88" s="538" t="n"/>
      <c r="F88" s="537" t="n"/>
      <c r="G88" s="593" t="n"/>
      <c r="H88" s="537" t="n"/>
      <c r="I88" s="537" t="n"/>
      <c r="J88" s="537" t="n"/>
      <c r="K88" s="623" t="n"/>
      <c r="L88" s="611" t="n"/>
    </row>
    <row r="89" customFormat="1" s="872">
      <c r="A89" s="563" t="n"/>
      <c r="B89" s="527" t="n"/>
      <c r="C89" s="538" t="n"/>
      <c r="D89" s="533" t="n"/>
      <c r="E89" s="538" t="n"/>
      <c r="F89" s="537" t="n"/>
      <c r="G89" s="593" t="n"/>
      <c r="H89" s="537" t="n"/>
      <c r="I89" s="537" t="n"/>
      <c r="J89" s="537" t="n"/>
      <c r="K89" s="623" t="n"/>
      <c r="L89" s="611" t="n"/>
    </row>
    <row r="90" customFormat="1" s="872">
      <c r="A90" s="563" t="n"/>
      <c r="B90" s="527" t="n"/>
      <c r="C90" s="538" t="n"/>
      <c r="D90" s="533" t="n"/>
      <c r="E90" s="538" t="n"/>
      <c r="F90" s="537" t="n"/>
      <c r="G90" s="593" t="n"/>
      <c r="H90" s="537" t="n"/>
      <c r="I90" s="537" t="n"/>
      <c r="J90" s="537" t="n"/>
      <c r="K90" s="623" t="n"/>
      <c r="L90" s="611" t="n"/>
    </row>
    <row r="91" customFormat="1" s="872">
      <c r="A91" s="563" t="n"/>
      <c r="B91" s="527" t="n"/>
      <c r="C91" s="538" t="n"/>
      <c r="D91" s="533" t="n"/>
      <c r="E91" s="538" t="n"/>
      <c r="F91" s="537" t="n"/>
      <c r="G91" s="593" t="n"/>
      <c r="H91" s="537" t="n"/>
      <c r="I91" s="537" t="n"/>
      <c r="J91" s="537" t="n"/>
      <c r="K91" s="623" t="n"/>
      <c r="L91" s="611" t="n"/>
    </row>
    <row r="92" customFormat="1" s="872">
      <c r="A92" s="563" t="n"/>
      <c r="B92" s="527" t="n"/>
      <c r="C92" s="538" t="n"/>
      <c r="D92" s="533" t="n"/>
      <c r="E92" s="538" t="n"/>
      <c r="F92" s="537" t="n"/>
      <c r="G92" s="593" t="n"/>
      <c r="H92" s="537" t="n"/>
      <c r="I92" s="537" t="n"/>
      <c r="J92" s="537" t="n"/>
      <c r="K92" s="623" t="n"/>
      <c r="L92" s="611" t="n"/>
    </row>
    <row r="93" customFormat="1" s="872">
      <c r="A93" s="563" t="n"/>
      <c r="B93" s="527" t="n"/>
      <c r="C93" s="538" t="n"/>
      <c r="D93" s="533" t="n"/>
      <c r="E93" s="538" t="n"/>
      <c r="F93" s="537" t="n"/>
      <c r="G93" s="593" t="n"/>
      <c r="H93" s="537" t="n"/>
      <c r="I93" s="537" t="n"/>
      <c r="J93" s="537" t="n"/>
      <c r="K93" s="623" t="n"/>
      <c r="L93" s="611" t="n"/>
    </row>
    <row r="94" customFormat="1" s="872">
      <c r="A94" s="563" t="n"/>
      <c r="B94" s="527" t="n"/>
      <c r="C94" s="538" t="n"/>
      <c r="D94" s="533" t="n"/>
      <c r="E94" s="538" t="n"/>
      <c r="F94" s="537" t="n"/>
      <c r="G94" s="593" t="n"/>
      <c r="H94" s="537" t="n"/>
      <c r="I94" s="537" t="n"/>
      <c r="J94" s="537" t="n"/>
      <c r="K94" s="623" t="n"/>
      <c r="L94" s="611" t="n"/>
    </row>
    <row r="95" customFormat="1" s="872">
      <c r="A95" s="563" t="n"/>
      <c r="B95" s="527" t="n"/>
      <c r="C95" s="538" t="n"/>
      <c r="D95" s="533" t="n"/>
      <c r="E95" s="538" t="n"/>
      <c r="F95" s="537" t="n"/>
      <c r="G95" s="593" t="n"/>
      <c r="H95" s="537" t="n"/>
      <c r="I95" s="537" t="n"/>
      <c r="J95" s="537" t="n"/>
      <c r="K95" s="623" t="n"/>
      <c r="L95" s="611" t="n"/>
    </row>
    <row r="96" customFormat="1" s="872">
      <c r="A96" s="563" t="n"/>
      <c r="B96" s="527" t="n"/>
      <c r="C96" s="538" t="n"/>
      <c r="D96" s="533" t="n"/>
      <c r="E96" s="538" t="n"/>
      <c r="F96" s="537" t="n"/>
      <c r="G96" s="593" t="n"/>
      <c r="H96" s="537" t="n"/>
      <c r="I96" s="537" t="n"/>
      <c r="J96" s="537" t="n"/>
      <c r="K96" s="623" t="n"/>
      <c r="L96" s="611" t="n"/>
    </row>
    <row r="97" customFormat="1" s="872">
      <c r="A97" s="563" t="n"/>
      <c r="B97" s="527" t="n"/>
      <c r="C97" s="538" t="n"/>
      <c r="D97" s="533" t="n"/>
      <c r="E97" s="538" t="n"/>
      <c r="F97" s="537" t="n"/>
      <c r="G97" s="593" t="n"/>
      <c r="H97" s="537" t="n"/>
      <c r="I97" s="537" t="n"/>
      <c r="J97" s="537" t="n"/>
      <c r="K97" s="623" t="n"/>
      <c r="L97" s="611" t="n"/>
    </row>
    <row r="98" customFormat="1" s="872">
      <c r="A98" s="563" t="n"/>
      <c r="B98" s="527" t="n"/>
      <c r="C98" s="538" t="n"/>
      <c r="D98" s="533" t="n"/>
      <c r="E98" s="538" t="n"/>
      <c r="F98" s="537" t="n"/>
      <c r="G98" s="593" t="n"/>
      <c r="H98" s="537" t="n"/>
      <c r="I98" s="537" t="n"/>
      <c r="J98" s="537" t="n"/>
      <c r="K98" s="623" t="n"/>
      <c r="L98" s="611" t="n"/>
    </row>
    <row r="99" customFormat="1" s="872">
      <c r="A99" s="563" t="n"/>
      <c r="B99" s="527" t="n"/>
      <c r="C99" s="538" t="n"/>
      <c r="D99" s="533" t="n"/>
      <c r="E99" s="538" t="n"/>
      <c r="F99" s="537" t="n"/>
      <c r="G99" s="593" t="n"/>
      <c r="H99" s="537" t="n"/>
      <c r="I99" s="537" t="n"/>
      <c r="J99" s="537" t="n"/>
      <c r="K99" s="623" t="n"/>
      <c r="L99" s="611" t="n"/>
    </row>
    <row r="100" customFormat="1" s="872">
      <c r="A100" s="563" t="n"/>
      <c r="B100" s="527" t="n"/>
      <c r="C100" s="538" t="n"/>
      <c r="D100" s="533" t="n"/>
      <c r="E100" s="538" t="n"/>
      <c r="F100" s="537" t="n"/>
      <c r="G100" s="593" t="n"/>
      <c r="H100" s="537" t="n"/>
      <c r="I100" s="537" t="n"/>
      <c r="J100" s="537" t="n"/>
      <c r="K100" s="623" t="n"/>
      <c r="L100" s="611" t="n"/>
    </row>
    <row r="101" customFormat="1" s="872">
      <c r="A101" s="563" t="n"/>
      <c r="B101" s="527" t="n"/>
      <c r="C101" s="538" t="n"/>
      <c r="D101" s="533" t="n"/>
      <c r="E101" s="538" t="n"/>
      <c r="F101" s="537" t="n"/>
      <c r="G101" s="593" t="n"/>
      <c r="H101" s="537" t="n"/>
      <c r="I101" s="537" t="n"/>
      <c r="J101" s="537" t="n"/>
      <c r="K101" s="623" t="n"/>
      <c r="L101" s="611" t="n"/>
    </row>
    <row r="102" customFormat="1" s="872">
      <c r="A102" s="563" t="n"/>
      <c r="B102" s="527" t="n"/>
      <c r="C102" s="538" t="n"/>
      <c r="D102" s="533" t="n"/>
      <c r="E102" s="538" t="n"/>
      <c r="F102" s="537" t="n"/>
      <c r="G102" s="593" t="n"/>
      <c r="H102" s="537" t="n"/>
      <c r="I102" s="537" t="n"/>
      <c r="J102" s="537" t="n"/>
      <c r="K102" s="623" t="n"/>
      <c r="L102" s="611" t="n"/>
    </row>
    <row r="103" customFormat="1" s="872">
      <c r="A103" s="563" t="n"/>
      <c r="B103" s="527" t="n"/>
      <c r="C103" s="538" t="n"/>
      <c r="D103" s="533" t="n"/>
      <c r="E103" s="538" t="n"/>
      <c r="F103" s="537" t="n"/>
      <c r="G103" s="593" t="n"/>
      <c r="H103" s="537" t="n"/>
      <c r="I103" s="537" t="n"/>
      <c r="J103" s="537" t="n"/>
      <c r="K103" s="623" t="n"/>
      <c r="L103" s="611" t="n"/>
    </row>
    <row r="104" customFormat="1" s="872">
      <c r="A104" s="563" t="n"/>
      <c r="B104" s="527" t="n"/>
      <c r="C104" s="538" t="n"/>
      <c r="D104" s="533" t="n"/>
      <c r="E104" s="538" t="n"/>
      <c r="F104" s="537" t="n"/>
      <c r="G104" s="593" t="n"/>
      <c r="H104" s="537" t="n"/>
      <c r="I104" s="537" t="n"/>
      <c r="J104" s="537" t="n"/>
      <c r="K104" s="623" t="n"/>
      <c r="L104" s="611" t="n"/>
    </row>
    <row r="105" customFormat="1" s="872">
      <c r="A105" s="563" t="n"/>
      <c r="B105" s="527" t="n"/>
      <c r="C105" s="538" t="n"/>
      <c r="D105" s="533" t="n"/>
      <c r="E105" s="538" t="n"/>
      <c r="F105" s="537" t="n"/>
      <c r="G105" s="593" t="n"/>
      <c r="H105" s="537" t="n"/>
      <c r="I105" s="537" t="n"/>
      <c r="J105" s="537" t="n"/>
      <c r="K105" s="623" t="n"/>
      <c r="L105" s="611" t="n"/>
    </row>
    <row r="106" customFormat="1" s="872">
      <c r="A106" s="563" t="n"/>
      <c r="B106" s="527" t="n"/>
      <c r="C106" s="538" t="n"/>
      <c r="D106" s="533" t="n"/>
      <c r="E106" s="538" t="n"/>
      <c r="F106" s="537" t="n"/>
      <c r="G106" s="593" t="n"/>
      <c r="H106" s="537" t="n"/>
      <c r="I106" s="537" t="n"/>
      <c r="J106" s="537" t="n"/>
      <c r="K106" s="623" t="n"/>
      <c r="L106" s="611" t="n"/>
    </row>
    <row r="107" customFormat="1" s="872">
      <c r="A107" s="563" t="n"/>
      <c r="B107" s="527" t="n"/>
      <c r="C107" s="538" t="n"/>
      <c r="D107" s="533" t="n"/>
      <c r="E107" s="538" t="n"/>
      <c r="F107" s="537" t="n"/>
      <c r="G107" s="593" t="n"/>
      <c r="H107" s="537" t="n"/>
      <c r="I107" s="537" t="n"/>
      <c r="J107" s="537" t="n"/>
      <c r="K107" s="623" t="n"/>
      <c r="L107" s="611" t="n"/>
    </row>
    <row r="108" customFormat="1" s="872">
      <c r="A108" s="563" t="n"/>
      <c r="B108" s="527" t="n"/>
      <c r="C108" s="538" t="n"/>
      <c r="D108" s="533" t="n"/>
      <c r="E108" s="538" t="n"/>
      <c r="F108" s="537" t="n"/>
      <c r="G108" s="593" t="n"/>
      <c r="H108" s="537" t="n"/>
      <c r="I108" s="537" t="n"/>
      <c r="J108" s="537" t="n"/>
      <c r="K108" s="623" t="n"/>
      <c r="L108" s="611" t="n"/>
    </row>
    <row r="109" customFormat="1" s="872">
      <c r="A109" s="563" t="n"/>
      <c r="B109" s="527" t="n"/>
      <c r="C109" s="538" t="n"/>
      <c r="D109" s="533" t="n"/>
      <c r="E109" s="538" t="n"/>
      <c r="F109" s="537" t="n"/>
      <c r="G109" s="593" t="n"/>
      <c r="H109" s="537" t="n"/>
      <c r="I109" s="537" t="n"/>
      <c r="J109" s="537" t="n"/>
      <c r="K109" s="623" t="n"/>
      <c r="L109" s="611" t="n"/>
    </row>
    <row r="110" customFormat="1" s="872">
      <c r="A110" s="563" t="n"/>
      <c r="B110" s="527" t="n"/>
      <c r="C110" s="538" t="n"/>
      <c r="D110" s="533" t="n"/>
      <c r="E110" s="538" t="n"/>
      <c r="F110" s="537" t="n"/>
      <c r="G110" s="593" t="n"/>
      <c r="H110" s="537" t="n"/>
      <c r="I110" s="537" t="n"/>
      <c r="J110" s="537" t="n"/>
      <c r="K110" s="623" t="n"/>
      <c r="L110" s="611" t="n"/>
    </row>
    <row r="111" customFormat="1" s="872">
      <c r="A111" s="563" t="n"/>
      <c r="B111" s="527" t="n"/>
      <c r="C111" s="538" t="n"/>
      <c r="D111" s="533" t="n"/>
      <c r="E111" s="538" t="n"/>
      <c r="F111" s="537" t="n"/>
      <c r="G111" s="593" t="n"/>
      <c r="H111" s="537" t="n"/>
      <c r="I111" s="537" t="n"/>
      <c r="J111" s="537" t="n"/>
      <c r="K111" s="623" t="n"/>
      <c r="L111" s="611" t="n"/>
    </row>
    <row r="112" customFormat="1" s="872">
      <c r="A112" s="563" t="n"/>
      <c r="B112" s="527" t="n"/>
      <c r="C112" s="538" t="n"/>
      <c r="D112" s="533" t="n"/>
      <c r="E112" s="538" t="n"/>
      <c r="F112" s="537" t="n"/>
      <c r="G112" s="593" t="n"/>
      <c r="H112" s="537" t="n"/>
      <c r="I112" s="537" t="n"/>
      <c r="J112" s="537" t="n"/>
      <c r="K112" s="623" t="n"/>
      <c r="L112" s="611" t="n"/>
    </row>
    <row r="113" customFormat="1" s="872">
      <c r="A113" s="563" t="n"/>
      <c r="B113" s="527" t="n"/>
      <c r="C113" s="538" t="n"/>
      <c r="D113" s="533" t="n"/>
      <c r="E113" s="538" t="n"/>
      <c r="F113" s="537" t="n"/>
      <c r="G113" s="593" t="n"/>
      <c r="H113" s="537" t="n"/>
      <c r="I113" s="537" t="n"/>
      <c r="J113" s="537" t="n"/>
      <c r="K113" s="623" t="n"/>
      <c r="L113" s="611" t="n"/>
    </row>
    <row r="114" customFormat="1" s="872">
      <c r="A114" s="563" t="n"/>
      <c r="B114" s="527" t="n"/>
      <c r="C114" s="538" t="n"/>
      <c r="D114" s="533" t="n"/>
      <c r="E114" s="538" t="n"/>
      <c r="F114" s="537" t="n"/>
      <c r="G114" s="593" t="n"/>
      <c r="H114" s="537" t="n"/>
      <c r="I114" s="537" t="n"/>
      <c r="J114" s="537" t="n"/>
      <c r="K114" s="623" t="n"/>
      <c r="L114" s="611" t="n"/>
    </row>
    <row r="115" customFormat="1" s="872">
      <c r="A115" s="563" t="n"/>
      <c r="B115" s="527" t="n"/>
      <c r="C115" s="538" t="n"/>
      <c r="D115" s="533" t="n"/>
      <c r="E115" s="538" t="n"/>
      <c r="F115" s="537" t="n"/>
      <c r="G115" s="593" t="n"/>
      <c r="H115" s="537" t="n"/>
      <c r="I115" s="537" t="n"/>
      <c r="J115" s="537" t="n"/>
      <c r="K115" s="623" t="n"/>
      <c r="L115" s="611" t="n"/>
    </row>
    <row r="116" customFormat="1" s="872">
      <c r="A116" s="563" t="n"/>
      <c r="B116" s="527" t="n"/>
      <c r="C116" s="538" t="n"/>
      <c r="D116" s="533" t="n"/>
      <c r="E116" s="538" t="n"/>
      <c r="F116" s="537" t="n"/>
      <c r="G116" s="593" t="n"/>
      <c r="H116" s="537" t="n"/>
      <c r="I116" s="537" t="n"/>
      <c r="J116" s="537" t="n"/>
      <c r="K116" s="623" t="n"/>
      <c r="L116" s="611" t="n"/>
    </row>
    <row r="117" customFormat="1" s="872">
      <c r="A117" s="563" t="n"/>
      <c r="B117" s="527" t="n"/>
      <c r="C117" s="538" t="n"/>
      <c r="D117" s="533" t="n"/>
      <c r="E117" s="538" t="n"/>
      <c r="F117" s="537" t="n"/>
      <c r="G117" s="593" t="n"/>
      <c r="H117" s="537" t="n"/>
      <c r="I117" s="537" t="n"/>
      <c r="J117" s="537" t="n"/>
      <c r="K117" s="623" t="n"/>
      <c r="L117" s="611" t="n"/>
    </row>
    <row r="118" customFormat="1" s="872">
      <c r="A118" s="563" t="n"/>
      <c r="B118" s="527" t="n"/>
      <c r="C118" s="538" t="n"/>
      <c r="D118" s="533" t="n"/>
      <c r="E118" s="538" t="n"/>
      <c r="F118" s="537" t="n"/>
      <c r="G118" s="593" t="n"/>
      <c r="H118" s="537" t="n"/>
      <c r="I118" s="537" t="n"/>
      <c r="J118" s="537" t="n"/>
      <c r="K118" s="623" t="n"/>
      <c r="L118" s="611" t="n"/>
    </row>
    <row r="119" customFormat="1" s="872">
      <c r="A119" s="563" t="n"/>
      <c r="B119" s="527" t="n"/>
      <c r="C119" s="538" t="n"/>
      <c r="D119" s="533" t="n"/>
      <c r="E119" s="538" t="n"/>
      <c r="F119" s="537" t="n"/>
      <c r="G119" s="593" t="n"/>
      <c r="H119" s="537" t="n"/>
      <c r="I119" s="537" t="n"/>
      <c r="J119" s="537" t="n"/>
      <c r="K119" s="623" t="n"/>
      <c r="L119" s="611" t="n"/>
    </row>
    <row r="120" customFormat="1" s="872">
      <c r="A120" s="563" t="n"/>
      <c r="B120" s="527" t="n"/>
      <c r="C120" s="538" t="n"/>
      <c r="D120" s="533" t="n"/>
      <c r="E120" s="538" t="n"/>
      <c r="F120" s="537" t="n"/>
      <c r="G120" s="593" t="n"/>
      <c r="H120" s="537" t="n"/>
      <c r="I120" s="537" t="n"/>
      <c r="J120" s="537" t="n"/>
      <c r="K120" s="623" t="n"/>
      <c r="L120" s="611" t="n"/>
    </row>
    <row r="121" customFormat="1" s="872">
      <c r="A121" s="563" t="n"/>
      <c r="B121" s="527" t="n"/>
      <c r="C121" s="538" t="n"/>
      <c r="D121" s="533" t="n"/>
      <c r="E121" s="538" t="n"/>
      <c r="F121" s="537" t="n"/>
      <c r="G121" s="593" t="n"/>
      <c r="H121" s="537" t="n"/>
      <c r="I121" s="537" t="n"/>
      <c r="J121" s="537" t="n"/>
      <c r="K121" s="623" t="n"/>
      <c r="L121" s="611" t="n"/>
    </row>
    <row r="122" customFormat="1" s="872">
      <c r="A122" s="563" t="n"/>
      <c r="B122" s="527" t="n"/>
      <c r="C122" s="538" t="n"/>
      <c r="D122" s="533" t="n"/>
      <c r="E122" s="538" t="n"/>
      <c r="F122" s="537" t="n"/>
      <c r="G122" s="593" t="n"/>
      <c r="H122" s="537" t="n"/>
      <c r="I122" s="537" t="n"/>
      <c r="J122" s="537" t="n"/>
      <c r="K122" s="623" t="n"/>
      <c r="L122" s="611" t="n"/>
    </row>
    <row r="123" customFormat="1" s="872">
      <c r="A123" s="563" t="n"/>
      <c r="B123" s="527" t="n"/>
      <c r="C123" s="538" t="n"/>
      <c r="D123" s="533" t="n"/>
      <c r="E123" s="538" t="n"/>
      <c r="F123" s="537" t="n"/>
      <c r="G123" s="593" t="n"/>
      <c r="H123" s="537" t="n"/>
      <c r="I123" s="537" t="n"/>
      <c r="J123" s="537" t="n"/>
      <c r="K123" s="623" t="n"/>
      <c r="L123" s="611" t="n"/>
    </row>
    <row r="124" customFormat="1" s="872">
      <c r="A124" s="563" t="n"/>
      <c r="B124" s="527" t="n"/>
      <c r="C124" s="538" t="n"/>
      <c r="D124" s="533" t="n"/>
      <c r="E124" s="538" t="n"/>
      <c r="F124" s="537" t="n"/>
      <c r="G124" s="593" t="n"/>
      <c r="H124" s="537" t="n"/>
      <c r="I124" s="537" t="n"/>
      <c r="J124" s="537" t="n"/>
      <c r="K124" s="623" t="n"/>
      <c r="L124" s="611" t="n"/>
    </row>
    <row r="125" customFormat="1" s="872">
      <c r="A125" s="563" t="n"/>
      <c r="B125" s="527" t="n"/>
      <c r="C125" s="538" t="n"/>
      <c r="D125" s="533" t="n"/>
      <c r="E125" s="538" t="n"/>
      <c r="F125" s="537" t="n"/>
      <c r="G125" s="593" t="n"/>
      <c r="H125" s="537" t="n"/>
      <c r="I125" s="537" t="n"/>
      <c r="J125" s="537" t="n"/>
      <c r="K125" s="623" t="n"/>
      <c r="L125" s="611" t="n"/>
    </row>
    <row r="126" customFormat="1" s="872">
      <c r="A126" s="563" t="n"/>
      <c r="B126" s="527" t="n"/>
      <c r="C126" s="538" t="n"/>
      <c r="D126" s="533" t="n"/>
      <c r="E126" s="538" t="n"/>
      <c r="F126" s="537" t="n"/>
      <c r="G126" s="593" t="n"/>
      <c r="H126" s="537" t="n"/>
      <c r="I126" s="537" t="n"/>
      <c r="J126" s="537" t="n"/>
      <c r="K126" s="623" t="n"/>
      <c r="L126" s="611" t="n"/>
    </row>
    <row r="127" customFormat="1" s="872">
      <c r="A127" s="563" t="n"/>
      <c r="B127" s="527" t="n"/>
      <c r="C127" s="538" t="n"/>
      <c r="D127" s="533" t="n"/>
      <c r="E127" s="538" t="n"/>
      <c r="F127" s="537" t="n"/>
      <c r="G127" s="593" t="n"/>
      <c r="H127" s="537" t="n"/>
      <c r="I127" s="537" t="n"/>
      <c r="J127" s="537" t="n"/>
      <c r="K127" s="623" t="n"/>
      <c r="L127" s="611" t="n"/>
    </row>
    <row r="128" customFormat="1" s="872">
      <c r="A128" s="563" t="n"/>
      <c r="B128" s="527" t="n"/>
      <c r="C128" s="538" t="n"/>
      <c r="D128" s="533" t="n"/>
      <c r="E128" s="538" t="n"/>
      <c r="F128" s="537" t="n"/>
      <c r="G128" s="593" t="n"/>
      <c r="H128" s="537" t="n"/>
      <c r="I128" s="537" t="n"/>
      <c r="J128" s="537" t="n"/>
      <c r="K128" s="623" t="n"/>
      <c r="L128" s="611" t="n"/>
    </row>
    <row r="129" customFormat="1" s="872">
      <c r="A129" s="563" t="n"/>
      <c r="B129" s="527" t="n"/>
      <c r="C129" s="538" t="n"/>
      <c r="D129" s="533" t="n"/>
      <c r="E129" s="538" t="n"/>
      <c r="F129" s="537" t="n"/>
      <c r="G129" s="593" t="n"/>
      <c r="H129" s="537" t="n"/>
      <c r="I129" s="537" t="n"/>
      <c r="J129" s="537" t="n"/>
      <c r="K129" s="623" t="n"/>
      <c r="L129" s="611" t="n"/>
    </row>
    <row r="130" customFormat="1" s="872">
      <c r="A130" s="563" t="n"/>
      <c r="B130" s="527" t="n"/>
      <c r="C130" s="538" t="n"/>
      <c r="D130" s="533" t="n"/>
      <c r="E130" s="538" t="n"/>
      <c r="F130" s="537" t="n"/>
      <c r="G130" s="593" t="n"/>
      <c r="H130" s="537" t="n"/>
      <c r="I130" s="537" t="n"/>
      <c r="J130" s="537" t="n"/>
      <c r="K130" s="623" t="n"/>
      <c r="L130" s="611" t="n"/>
    </row>
    <row r="131" customFormat="1" s="872">
      <c r="A131" s="563" t="n"/>
      <c r="B131" s="527" t="n"/>
      <c r="C131" s="538" t="n"/>
      <c r="D131" s="533" t="n"/>
      <c r="E131" s="538" t="n"/>
      <c r="F131" s="537" t="n"/>
      <c r="G131" s="593" t="n"/>
      <c r="H131" s="537" t="n"/>
      <c r="I131" s="537" t="n"/>
      <c r="J131" s="537" t="n"/>
      <c r="K131" s="623" t="n"/>
      <c r="L131" s="611" t="n"/>
    </row>
    <row r="132" customFormat="1" s="872">
      <c r="A132" s="563" t="n"/>
      <c r="B132" s="527" t="n"/>
      <c r="C132" s="538" t="n"/>
      <c r="D132" s="533" t="n"/>
      <c r="E132" s="538" t="n"/>
      <c r="F132" s="537" t="n"/>
      <c r="G132" s="593" t="n"/>
      <c r="H132" s="537" t="n"/>
      <c r="I132" s="537" t="n"/>
      <c r="J132" s="537" t="n"/>
      <c r="K132" s="623" t="n"/>
      <c r="L132" s="611" t="n"/>
    </row>
    <row r="133" customFormat="1" s="872">
      <c r="A133" s="563" t="n"/>
      <c r="B133" s="527" t="n"/>
      <c r="C133" s="538" t="n"/>
      <c r="D133" s="533" t="n"/>
      <c r="E133" s="538" t="n"/>
      <c r="F133" s="537" t="n"/>
      <c r="G133" s="593" t="n"/>
      <c r="H133" s="537" t="n"/>
      <c r="I133" s="537" t="n"/>
      <c r="J133" s="537" t="n"/>
      <c r="K133" s="623" t="n"/>
      <c r="L133" s="611" t="n"/>
    </row>
    <row r="134" customFormat="1" s="872">
      <c r="A134" s="563" t="n"/>
      <c r="B134" s="527" t="n"/>
      <c r="C134" s="538" t="n"/>
      <c r="D134" s="533" t="n"/>
      <c r="E134" s="538" t="n"/>
      <c r="F134" s="537" t="n"/>
      <c r="G134" s="593" t="n"/>
      <c r="H134" s="537" t="n"/>
      <c r="I134" s="537" t="n"/>
      <c r="J134" s="537" t="n"/>
      <c r="K134" s="623" t="n"/>
      <c r="L134" s="611" t="n"/>
    </row>
    <row r="135" customFormat="1" s="872">
      <c r="A135" s="563" t="n"/>
      <c r="B135" s="527" t="n"/>
      <c r="C135" s="538" t="n"/>
      <c r="D135" s="533" t="n"/>
      <c r="E135" s="538" t="n"/>
      <c r="F135" s="537" t="n"/>
      <c r="G135" s="593" t="n"/>
      <c r="H135" s="537" t="n"/>
      <c r="I135" s="537" t="n"/>
      <c r="J135" s="537" t="n"/>
      <c r="K135" s="623" t="n"/>
      <c r="L135" s="611" t="n"/>
    </row>
    <row r="136" customFormat="1" s="872">
      <c r="A136" s="563" t="n"/>
      <c r="B136" s="527" t="n"/>
      <c r="C136" s="538" t="n"/>
      <c r="D136" s="533" t="n"/>
      <c r="E136" s="538" t="n"/>
      <c r="F136" s="537" t="n"/>
      <c r="G136" s="593" t="n"/>
      <c r="H136" s="537" t="n"/>
      <c r="I136" s="537" t="n"/>
      <c r="J136" s="537" t="n"/>
      <c r="K136" s="623" t="n"/>
      <c r="L136" s="611" t="n"/>
    </row>
    <row r="137" customFormat="1" s="872">
      <c r="A137" s="563" t="n"/>
      <c r="B137" s="527" t="n"/>
      <c r="C137" s="538" t="n"/>
      <c r="D137" s="533" t="n"/>
      <c r="E137" s="538" t="n"/>
      <c r="F137" s="537" t="n"/>
      <c r="G137" s="593" t="n"/>
      <c r="H137" s="537" t="n"/>
      <c r="I137" s="537" t="n"/>
      <c r="J137" s="537" t="n"/>
      <c r="K137" s="623" t="n"/>
      <c r="L137" s="611" t="n"/>
    </row>
    <row r="138" customFormat="1" s="872">
      <c r="A138" s="563" t="n"/>
      <c r="B138" s="527" t="n"/>
      <c r="C138" s="538" t="n"/>
      <c r="D138" s="533" t="n"/>
      <c r="E138" s="538" t="n"/>
      <c r="F138" s="537" t="n"/>
      <c r="G138" s="593" t="n"/>
      <c r="H138" s="537" t="n"/>
      <c r="I138" s="537" t="n"/>
      <c r="J138" s="537" t="n"/>
      <c r="K138" s="623" t="n"/>
      <c r="L138" s="611" t="n"/>
    </row>
    <row r="139" customFormat="1" s="872">
      <c r="A139" s="563" t="n"/>
      <c r="B139" s="527" t="n"/>
      <c r="C139" s="538" t="n"/>
      <c r="D139" s="533" t="n"/>
      <c r="E139" s="538" t="n"/>
      <c r="F139" s="537" t="n"/>
      <c r="G139" s="593" t="n"/>
      <c r="H139" s="537" t="n"/>
      <c r="I139" s="537" t="n"/>
      <c r="J139" s="537" t="n"/>
      <c r="K139" s="623" t="n"/>
      <c r="L139" s="611" t="n"/>
    </row>
    <row r="140" customFormat="1" s="872">
      <c r="A140" s="563" t="n"/>
      <c r="B140" s="527" t="n"/>
      <c r="C140" s="538" t="n"/>
      <c r="D140" s="533" t="n"/>
      <c r="E140" s="538" t="n"/>
      <c r="F140" s="537" t="n"/>
      <c r="G140" s="593" t="n"/>
      <c r="H140" s="537" t="n"/>
      <c r="I140" s="537" t="n"/>
      <c r="J140" s="537" t="n"/>
      <c r="K140" s="623" t="n"/>
      <c r="L140" s="611" t="n"/>
    </row>
    <row r="141" customFormat="1" s="872">
      <c r="A141" s="563" t="n"/>
      <c r="B141" s="527" t="n"/>
      <c r="C141" s="538" t="n"/>
      <c r="D141" s="533" t="n"/>
      <c r="E141" s="538" t="n"/>
      <c r="F141" s="537" t="n"/>
      <c r="G141" s="593" t="n"/>
      <c r="H141" s="537" t="n"/>
      <c r="I141" s="537" t="n"/>
      <c r="J141" s="537" t="n"/>
      <c r="K141" s="623" t="n"/>
      <c r="L141" s="611" t="n"/>
    </row>
    <row r="142" customFormat="1" s="872">
      <c r="A142" s="563" t="n"/>
      <c r="B142" s="527" t="n"/>
      <c r="C142" s="538" t="n"/>
      <c r="D142" s="533" t="n"/>
      <c r="E142" s="538" t="n"/>
      <c r="F142" s="537" t="n"/>
      <c r="G142" s="593" t="n"/>
      <c r="H142" s="537" t="n"/>
      <c r="I142" s="537" t="n"/>
      <c r="J142" s="537" t="n"/>
      <c r="K142" s="623" t="n"/>
      <c r="L142" s="611" t="n"/>
    </row>
    <row r="143" customFormat="1" s="872">
      <c r="A143" s="563" t="n"/>
      <c r="B143" s="527" t="n"/>
      <c r="C143" s="538" t="n"/>
      <c r="D143" s="533" t="n"/>
      <c r="E143" s="538" t="n"/>
      <c r="F143" s="537" t="n"/>
      <c r="G143" s="593" t="n"/>
      <c r="H143" s="537" t="n"/>
      <c r="I143" s="537" t="n"/>
      <c r="J143" s="537" t="n"/>
      <c r="K143" s="623" t="n"/>
      <c r="L143" s="611" t="n"/>
    </row>
    <row r="144" customFormat="1" s="872">
      <c r="A144" s="563" t="n"/>
      <c r="B144" s="527" t="n"/>
      <c r="C144" s="538" t="n"/>
      <c r="D144" s="533" t="n"/>
      <c r="E144" s="538" t="n"/>
      <c r="F144" s="537" t="n"/>
      <c r="G144" s="593" t="n"/>
      <c r="H144" s="537" t="n"/>
      <c r="I144" s="537" t="n"/>
      <c r="J144" s="537" t="n"/>
      <c r="K144" s="623" t="n"/>
      <c r="L144" s="611" t="n"/>
    </row>
    <row r="145" customFormat="1" s="872">
      <c r="A145" s="564" t="n"/>
      <c r="B145" s="548" t="n"/>
      <c r="C145" s="549" t="n"/>
      <c r="D145" s="550" t="n"/>
      <c r="E145" s="549" t="n"/>
      <c r="F145" s="547" t="n"/>
      <c r="G145" s="594" t="n"/>
      <c r="H145" s="547" t="n"/>
      <c r="I145" s="547" t="n"/>
      <c r="J145" s="547" t="n"/>
      <c r="K145" s="624" t="n"/>
      <c r="L145" s="612" t="n"/>
    </row>
    <row r="146" customFormat="1" s="872">
      <c r="B146" s="56" t="n"/>
      <c r="C146" s="551" t="n"/>
      <c r="D146" s="39" t="n"/>
      <c r="E146" s="551" t="n"/>
    </row>
    <row r="147" customFormat="1" s="872">
      <c r="B147" s="56" t="n"/>
      <c r="C147" s="55" t="n"/>
      <c r="D147" s="39" t="n"/>
      <c r="E147" s="55" t="n"/>
    </row>
    <row r="148" customFormat="1" s="872">
      <c r="B148" s="56" t="n"/>
      <c r="C148" s="55" t="n"/>
      <c r="D148" s="39" t="n"/>
      <c r="E148" s="55" t="n"/>
    </row>
    <row r="149" customFormat="1" s="872">
      <c r="B149" s="56" t="n"/>
      <c r="C149" s="55" t="n"/>
      <c r="D149" s="39" t="n"/>
      <c r="E149" s="55" t="n"/>
    </row>
    <row r="150" customFormat="1" s="872">
      <c r="B150" s="56" t="n"/>
      <c r="C150" s="55" t="n"/>
      <c r="D150" s="39" t="n"/>
      <c r="E150" s="55" t="n"/>
    </row>
    <row r="151" customFormat="1" s="872">
      <c r="B151" s="56" t="n"/>
      <c r="C151" s="55" t="n"/>
      <c r="D151" s="39" t="n"/>
      <c r="E151" s="55" t="n"/>
    </row>
    <row r="152" customFormat="1" s="872">
      <c r="B152" s="56" t="n"/>
      <c r="C152" s="55" t="n"/>
      <c r="D152" s="39" t="n"/>
      <c r="E152" s="55" t="n"/>
    </row>
    <row r="153" customFormat="1" s="872">
      <c r="B153" s="56" t="n"/>
      <c r="C153" s="55" t="n"/>
      <c r="D153" s="39" t="n"/>
      <c r="E153" s="55" t="n"/>
    </row>
    <row r="154" customFormat="1" s="872">
      <c r="B154" s="56" t="n"/>
      <c r="C154" s="55" t="n"/>
      <c r="D154" s="39" t="n"/>
      <c r="E154" s="55" t="n"/>
    </row>
    <row r="155" customFormat="1" s="872">
      <c r="B155" s="56" t="n"/>
      <c r="C155" s="55" t="n"/>
      <c r="D155" s="39" t="n"/>
      <c r="E155" s="55" t="n"/>
    </row>
    <row r="156" customFormat="1" s="872">
      <c r="B156" s="56" t="n"/>
      <c r="C156" s="55" t="n"/>
      <c r="D156" s="39" t="n"/>
      <c r="E156" s="55" t="n"/>
    </row>
    <row r="157" customFormat="1" s="872">
      <c r="B157" s="56" t="n"/>
      <c r="C157" s="55" t="n"/>
      <c r="D157" s="39" t="n"/>
      <c r="E157" s="55" t="n"/>
    </row>
    <row r="158" customFormat="1" s="872">
      <c r="B158" s="56" t="n"/>
      <c r="C158" s="55" t="n"/>
      <c r="D158" s="39" t="n"/>
      <c r="E158" s="55" t="n"/>
    </row>
    <row r="159" customFormat="1" s="872">
      <c r="B159" s="56" t="n"/>
      <c r="C159" s="55" t="n"/>
      <c r="D159" s="39" t="n"/>
      <c r="E159" s="55" t="n"/>
    </row>
    <row r="160" customFormat="1" s="872">
      <c r="B160" s="56" t="n"/>
      <c r="C160" s="55" t="n"/>
      <c r="D160" s="39" t="n"/>
      <c r="E160" s="55" t="n"/>
    </row>
    <row r="161" customFormat="1" s="872">
      <c r="B161" s="56" t="n"/>
      <c r="C161" s="55" t="n"/>
      <c r="D161" s="39" t="n"/>
      <c r="E161" s="55" t="n"/>
    </row>
    <row r="162" customFormat="1" s="872">
      <c r="B162" s="56" t="n"/>
      <c r="C162" s="55" t="n"/>
      <c r="D162" s="39" t="n"/>
      <c r="E162" s="55" t="n"/>
    </row>
    <row r="163" customFormat="1" s="872">
      <c r="B163" s="56" t="n"/>
      <c r="C163" s="55" t="n"/>
      <c r="D163" s="39" t="n"/>
      <c r="E163" s="55" t="n"/>
    </row>
    <row r="164" customFormat="1" s="48">
      <c r="B164" s="52" t="n"/>
      <c r="C164" s="51" t="n"/>
      <c r="D164" s="50" t="n"/>
      <c r="E164" s="49" t="n"/>
    </row>
    <row r="165" customFormat="1" s="45">
      <c r="B165" s="43" t="n"/>
      <c r="C165" s="42" t="n"/>
      <c r="D165" s="41" t="n"/>
      <c r="E165" s="40" t="n"/>
    </row>
    <row r="166">
      <c r="B166" s="43" t="n"/>
      <c r="C166" s="42" t="n"/>
      <c r="D166" s="41" t="n"/>
      <c r="E166" s="40" t="n"/>
    </row>
  </sheetData>
  <mergeCells count="161">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P7:P8"/>
    <mergeCell ref="AM7:AM8"/>
    <mergeCell ref="FF7:FF8"/>
    <mergeCell ref="CA7:CA8"/>
    <mergeCell ref="T7:T8"/>
    <mergeCell ref="V7:V8"/>
    <mergeCell ref="CM7:CM8"/>
    <mergeCell ref="AN7:AN8"/>
    <mergeCell ref="AP7:AP8"/>
    <mergeCell ref="AF7:AF8"/>
    <mergeCell ref="DG7:DG8"/>
    <mergeCell ref="AH7:AH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BF7:BF8"/>
    <mergeCell ref="FO7:FO8"/>
    <mergeCell ref="BH7:BH8"/>
    <mergeCell ref="FQ7:FQ8"/>
    <mergeCell ref="DY7:DY8"/>
    <mergeCell ref="EA7:EA8"/>
    <mergeCell ref="DJ7:DJ8"/>
    <mergeCell ref="BT7:BT8"/>
    <mergeCell ref="DP7:DP8"/>
    <mergeCell ref="BI7:BI8"/>
    <mergeCell ref="S7:S8"/>
    <mergeCell ref="EB7:EB8"/>
    <mergeCell ref="U7:U8"/>
    <mergeCell ref="FL7:FL8"/>
    <mergeCell ref="W7:W8"/>
    <mergeCell ref="BW7:BW8"/>
    <mergeCell ref="CT7:CT8"/>
    <mergeCell ref="CF7:CF8"/>
    <mergeCell ref="EF7:EF8"/>
    <mergeCell ref="Y7:Y8"/>
    <mergeCell ref="AI7:AI8"/>
    <mergeCell ref="CZ7:CZ8"/>
    <mergeCell ref="AA7:AA8"/>
    <mergeCell ref="EH7:EH8"/>
    <mergeCell ref="CR7:CR8"/>
    <mergeCell ref="AS7:AS8"/>
    <mergeCell ref="AU7:AU8"/>
    <mergeCell ref="CC7:CC8"/>
    <mergeCell ref="ET7:ET8"/>
    <mergeCell ref="EV7:EV8"/>
    <mergeCell ref="CW7:CW8"/>
    <mergeCell ref="FN7:FN8"/>
    <mergeCell ref="CO7:CO8"/>
    <mergeCell ref="FP7:FP8"/>
    <mergeCell ref="DI7:DI8"/>
    <mergeCell ref="AY7:AY8"/>
    <mergeCell ref="AD7:AD8"/>
    <mergeCell ref="CU7:CU8"/>
    <mergeCell ref="DR7:DR8"/>
    <mergeCell ref="BK7:BK8"/>
    <mergeCell ref="DO7:DO8"/>
    <mergeCell ref="BQ7:BQ8"/>
    <mergeCell ref="DA7:DA8"/>
    <mergeCell ref="DU7:DU8"/>
    <mergeCell ref="N7:N8"/>
    <mergeCell ref="BN7:BN8"/>
    <mergeCell ref="BP7:BP8"/>
    <mergeCell ref="EG7:EG8"/>
    <mergeCell ref="BZ7:BZ8"/>
    <mergeCell ref="CB7:CB8"/>
    <mergeCell ref="R7:R8"/>
    <mergeCell ref="CE7:CE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B7:FB8"/>
    <mergeCell ref="DL7:DL8"/>
    <mergeCell ref="BV7:BV8"/>
    <mergeCell ref="BE7:BE8"/>
    <mergeCell ref="DD7:DD8"/>
    <mergeCell ref="DF7:DF8"/>
    <mergeCell ref="O7:O8"/>
    <mergeCell ref="BG7:BG8"/>
    <mergeCell ref="DX7:DX8"/>
    <mergeCell ref="Q7:Q8"/>
    <mergeCell ref="DZ7:DZ8"/>
    <mergeCell ref="FH7:FH8"/>
    <mergeCell ref="BS7:BS8"/>
    <mergeCell ref="EJ7:EJ8"/>
    <mergeCell ref="BU7:BU8"/>
    <mergeCell ref="DW7:DW8"/>
    <mergeCell ref="AR7:AR8"/>
    <mergeCell ref="EI7:EI8"/>
    <mergeCell ref="ED7:ED8"/>
    <mergeCell ref="AO7:AO8"/>
    <mergeCell ref="BY7:BY8"/>
    <mergeCell ref="AQ7:AQ8"/>
    <mergeCell ref="ER7:ER8"/>
    <mergeCell ref="CS7:CS8"/>
    <mergeCell ref="FJ7:FJ8"/>
    <mergeCell ref="DE7:DE8"/>
    <mergeCell ref="X7:X8"/>
    <mergeCell ref="Z7:Z8"/>
    <mergeCell ref="CQ7:CQ8"/>
    <mergeCell ref="ES7:ES8"/>
    <mergeCell ref="EU7:EU8"/>
    <mergeCell ref="BM7:BM8"/>
    <mergeCell ref="AZ7:AZ8"/>
    <mergeCell ref="DQ7:DQ8"/>
    <mergeCell ref="AB7:AB8"/>
    <mergeCell ref="BJ7:BJ8"/>
    <mergeCell ref="BL7:BL8"/>
    <mergeCell ref="EC7:EC8"/>
    <mergeCell ref="CD7:CD8"/>
    <mergeCell ref="FK7:FK8"/>
    <mergeCell ref="EE7:EE8"/>
    <mergeCell ref="DN7:DN8"/>
    <mergeCell ref="FM7:FM8"/>
    <mergeCell ref="BX7:BX8"/>
    <mergeCell ref="CY7:CY8"/>
    <mergeCell ref="CX7:CX8"/>
    <mergeCell ref="CH7:CH8"/>
    <mergeCell ref="AK7:AK8"/>
    <mergeCell ref="AC7:AC8"/>
    <mergeCell ref="EL7:EL8"/>
    <mergeCell ref="AE7:AE8"/>
    <mergeCell ref="CV7:CV8"/>
    <mergeCell ref="AW7:AW8"/>
  </mergeCells>
  <pageMargins left="0.7" right="0.7" top="0.75" bottom="0.75" header="0.3" footer="0.3"/>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Q3"/>
  <sheetViews>
    <sheetView workbookViewId="0">
      <selection activeCell="D2" sqref="D2"/>
    </sheetView>
  </sheetViews>
  <sheetFormatPr baseColWidth="8" defaultColWidth="8.7109375" defaultRowHeight="15"/>
  <cols>
    <col width="6.140625" bestFit="1" customWidth="1" style="85" min="1" max="1"/>
    <col width="12.140625" bestFit="1" customWidth="1" style="85" min="2" max="2"/>
    <col width="19.28515625" bestFit="1" customWidth="1" style="85" min="3" max="3"/>
    <col width="12.85546875" bestFit="1" customWidth="1" style="85" min="4" max="4"/>
    <col width="15.85546875" bestFit="1" customWidth="1" style="85" min="5" max="5"/>
    <col width="34.85546875" bestFit="1" customWidth="1" style="85" min="6" max="6"/>
    <col width="20" bestFit="1" customWidth="1" style="85" min="7" max="7"/>
    <col width="10" bestFit="1" customWidth="1" style="85" min="8" max="8"/>
    <col width="22.7109375" bestFit="1" customWidth="1" style="85" min="9" max="10"/>
    <col width="10" bestFit="1" customWidth="1" style="85" min="11" max="11"/>
    <col width="8.85546875" bestFit="1" customWidth="1" style="85" min="12" max="12"/>
    <col width="4.7109375" bestFit="1" customWidth="1" style="97" min="13" max="13"/>
    <col width="14.42578125" bestFit="1" customWidth="1" style="85" min="14" max="14"/>
    <col width="13.28515625" bestFit="1" customWidth="1" style="85" min="15" max="15"/>
    <col width="8.140625" bestFit="1" customWidth="1" style="85" min="16" max="16"/>
    <col width="22.7109375" bestFit="1" customWidth="1" style="85" min="17" max="17"/>
    <col width="8.7109375" customWidth="1" style="85" min="18" max="16384"/>
  </cols>
  <sheetData>
    <row r="1" ht="26.25" customHeight="1">
      <c r="A1" s="335" t="inlineStr">
        <is>
          <t>Wells</t>
        </is>
      </c>
      <c r="B1" s="336" t="n"/>
      <c r="C1" s="336" t="n"/>
      <c r="D1" s="336" t="n"/>
      <c r="E1" s="336" t="n"/>
      <c r="F1" s="336" t="n"/>
      <c r="G1" s="336" t="n"/>
      <c r="H1" s="336" t="n"/>
      <c r="I1" s="91" t="n"/>
      <c r="J1" s="91" t="n"/>
      <c r="K1" s="91" t="n"/>
      <c r="L1" s="91" t="n"/>
      <c r="M1" s="98" t="n"/>
      <c r="N1" s="91" t="n"/>
      <c r="O1" s="91" t="n"/>
      <c r="P1" s="91" t="n"/>
      <c r="Q1" s="91" t="n"/>
    </row>
    <row r="2">
      <c r="A2" s="709" t="inlineStr">
        <is>
          <t>Well #</t>
        </is>
      </c>
      <c r="B2" s="707" t="inlineStr">
        <is>
          <t>API #</t>
        </is>
      </c>
      <c r="C2" s="706" t="inlineStr">
        <is>
          <t>Current Operator</t>
        </is>
      </c>
      <c r="D2" s="707" t="inlineStr">
        <is>
          <t>Well Name</t>
        </is>
      </c>
      <c r="E2" s="707" t="inlineStr">
        <is>
          <t>Formation</t>
        </is>
      </c>
      <c r="F2" s="707" t="inlineStr">
        <is>
          <t>Surface Location</t>
        </is>
      </c>
      <c r="G2" s="707" t="inlineStr">
        <is>
          <t>Bottom Hole Location</t>
        </is>
      </c>
      <c r="H2" s="707" t="inlineStr">
        <is>
          <t>Spud Date</t>
        </is>
      </c>
      <c r="I2" s="708" t="inlineStr">
        <is>
          <t>Perforated Interval(s)</t>
        </is>
      </c>
      <c r="J2" s="708" t="inlineStr">
        <is>
          <t>TD &amp; TVD</t>
        </is>
      </c>
      <c r="K2" s="707" t="inlineStr">
        <is>
          <t>Spacing</t>
        </is>
      </c>
      <c r="L2" s="708" t="inlineStr">
        <is>
          <t>MU Order</t>
        </is>
      </c>
      <c r="M2" s="708" t="inlineStr">
        <is>
          <t>Type</t>
        </is>
      </c>
      <c r="N2" s="704" t="inlineStr">
        <is>
          <t>Completion Date</t>
        </is>
      </c>
      <c r="O2" s="705" t="inlineStr">
        <is>
          <t>Last Production</t>
        </is>
      </c>
      <c r="P2" s="707" t="inlineStr">
        <is>
          <t>Plugging</t>
        </is>
      </c>
      <c r="Q2" s="710" t="inlineStr">
        <is>
          <t>Allocation</t>
        </is>
      </c>
    </row>
    <row r="3" ht="45" customHeight="1">
      <c r="A3" s="895" t="inlineStr">
        <is>
          <t>1-31</t>
        </is>
      </c>
      <c r="B3" s="333" t="inlineStr">
        <is>
          <t>35-129-22925</t>
        </is>
      </c>
      <c r="C3" s="333" t="inlineStr">
        <is>
          <t>Martin's Resources LLC</t>
        </is>
      </c>
      <c r="D3" s="333" t="inlineStr">
        <is>
          <t>Alexander 1-31</t>
        </is>
      </c>
      <c r="E3" s="333" t="inlineStr">
        <is>
          <t>Cherokee</t>
        </is>
      </c>
      <c r="F3" s="333" t="inlineStr">
        <is>
          <t>Sec 31-12N-24W, C NW/4 SE/4, 660' FWL x 1980' FSL</t>
        </is>
      </c>
      <c r="G3" s="333" t="inlineStr">
        <is>
          <t>Not confirmed of record</t>
        </is>
      </c>
      <c r="H3" s="334" t="inlineStr">
        <is>
          <t>Not confirmed of record</t>
        </is>
      </c>
      <c r="I3" s="96" t="inlineStr">
        <is>
          <t>Not confirmed of record</t>
        </is>
      </c>
      <c r="J3" s="86" t="inlineStr">
        <is>
          <t>Not confirmed of record</t>
        </is>
      </c>
      <c r="K3" s="89" t="inlineStr">
        <is>
          <t>640 (order not of record)</t>
        </is>
      </c>
      <c r="L3" s="87" t="inlineStr">
        <is>
          <t>No</t>
        </is>
      </c>
      <c r="M3" s="99" t="inlineStr">
        <is>
          <t>Oil</t>
        </is>
      </c>
      <c r="N3" s="896" t="n">
        <v>38856</v>
      </c>
      <c r="O3" s="897" t="n">
        <v>46082</v>
      </c>
      <c r="P3" s="88" t="inlineStr">
        <is>
          <t>None of record</t>
        </is>
      </c>
      <c r="Q3" s="90" t="inlineStr">
        <is>
          <t>Not confirmed of record</t>
        </is>
      </c>
    </row>
  </sheetData>
  <pageMargins left="0.7" right="0.7" top="0.75" bottom="0.75" header="0.3" footer="0.3"/>
  <pageSetup orientation="landscape" fitToWidth="1"/>
</worksheet>
</file>

<file path=xl/worksheets/sheet14.xml><?xml version="1.0" encoding="utf-8"?>
<worksheet xmlns="http://schemas.openxmlformats.org/spreadsheetml/2006/main">
  <sheetPr>
    <tabColor rgb="FFC00000"/>
    <outlinePr summaryBelow="1" summaryRight="1"/>
    <pageSetUpPr/>
  </sheetPr>
  <dimension ref="A1:I88"/>
  <sheetViews>
    <sheetView workbookViewId="0">
      <selection activeCell="A1" sqref="A1"/>
    </sheetView>
  </sheetViews>
  <sheetFormatPr baseColWidth="8" defaultRowHeight="15"/>
  <cols>
    <col width="17.28515625" bestFit="1" customWidth="1" min="1" max="1"/>
    <col width="21.85546875" customWidth="1" min="2" max="2"/>
    <col width="22.140625" bestFit="1" customWidth="1" min="3" max="3"/>
    <col width="68.5703125" customWidth="1" min="4" max="4"/>
    <col width="57" bestFit="1" customWidth="1" min="5" max="5"/>
    <col width="8.85546875" bestFit="1" customWidth="1" min="6" max="6"/>
    <col width="6.28515625" bestFit="1" customWidth="1" min="7" max="7"/>
    <col width="7.5703125" bestFit="1" customWidth="1" min="8" max="8"/>
  </cols>
  <sheetData>
    <row r="1" ht="25.5" customHeight="1">
      <c r="A1" s="212" t="inlineStr">
        <is>
          <t>QA Note - Pre-Edit Inventory</t>
        </is>
      </c>
      <c r="B1" s="212" t="n"/>
      <c r="C1" s="212" t="n"/>
      <c r="D1" s="212" t="n"/>
      <c r="E1" s="212" t="n"/>
    </row>
    <row r="2">
      <c r="A2" s="213" t="inlineStr">
        <is>
          <t>Prepared</t>
        </is>
      </c>
      <c r="B2" s="214" t="n">
        <v>46208</v>
      </c>
      <c r="C2" s="213" t="inlineStr">
        <is>
          <t>Mission</t>
        </is>
      </c>
      <c r="D2" s="213" t="inlineStr">
        <is>
          <t>Rebuild template for Section 31-12N-24W, Roger Mills County, Oklahoma</t>
        </is>
      </c>
      <c r="E2" s="213" t="n"/>
    </row>
    <row r="3">
      <c r="A3" s="213" t="n"/>
      <c r="B3" s="213" t="n"/>
      <c r="C3" s="213" t="n"/>
      <c r="D3" s="213" t="n"/>
      <c r="E3" s="213" t="n"/>
    </row>
    <row r="4">
      <c r="A4" s="215" t="inlineStr">
        <is>
          <t>Controlling Rules</t>
        </is>
      </c>
      <c r="B4" s="215" t="n"/>
      <c r="C4" s="215" t="n"/>
      <c r="D4" s="215" t="n"/>
      <c r="E4" s="215" t="n"/>
    </row>
    <row r="5" ht="63.75" customHeight="1">
      <c r="A5" s="216" t="n">
        <v>1</v>
      </c>
      <c r="B5" s="213" t="inlineStr">
        <is>
          <t>Runsheet OGL and Tract 1.xlsx controls all substantive title, lease, tract, and rawdata content.</t>
        </is>
      </c>
      <c r="C5" s="213" t="n"/>
      <c r="D5" s="213" t="n"/>
      <c r="E5" s="213" t="n"/>
    </row>
    <row r="6" ht="63.75" customHeight="1">
      <c r="A6" s="216" t="n">
        <v>2</v>
      </c>
      <c r="B6" s="213" t="inlineStr">
        <is>
          <t>Notes columns control conveyances, reservations, exceptions, lease terms, and ownership movement.</t>
        </is>
      </c>
      <c r="C6" s="213" t="n"/>
      <c r="D6" s="213" t="n"/>
      <c r="E6" s="213" t="n"/>
    </row>
    <row r="7" ht="63.75" customHeight="1">
      <c r="A7" s="216" t="n">
        <v>3</v>
      </c>
      <c r="B7" s="213" t="inlineStr">
        <is>
          <t>No ownership will be invented; totals will not be forced; negative owned-interest numbers will not be created.</t>
        </is>
      </c>
      <c r="C7" s="213" t="n"/>
      <c r="D7" s="213" t="n"/>
      <c r="E7" s="213" t="n"/>
    </row>
    <row r="8" ht="51" customHeight="1">
      <c r="A8" s="216" t="n">
        <v>4</v>
      </c>
      <c r="B8" s="213" t="inlineStr">
        <is>
          <t>Every document legal description must be compared before assigning it to a tract.</t>
        </is>
      </c>
      <c r="C8" s="213" t="n"/>
      <c r="D8" s="213" t="n"/>
      <c r="E8" s="213" t="n"/>
    </row>
    <row r="9" ht="76.5" customHeight="1">
      <c r="A9" s="216" t="n">
        <v>5</v>
      </c>
      <c r="B9" s="213" t="inlineStr">
        <is>
          <t>Template formatting, formulas, merged cells, borders, widths, print settings, and report layout will be preserved where possible.</t>
        </is>
      </c>
      <c r="C9" s="213" t="n"/>
      <c r="D9" s="213" t="n"/>
      <c r="E9" s="213" t="n"/>
    </row>
    <row r="10">
      <c r="A10" s="216" t="n"/>
      <c r="B10" s="213" t="n"/>
      <c r="C10" s="213" t="n"/>
      <c r="D10" s="213" t="n"/>
      <c r="E10" s="213" t="n"/>
    </row>
    <row r="11" ht="25.5" customHeight="1">
      <c r="A11" s="215" t="inlineStr">
        <is>
          <t>Template Workbook Inventory</t>
        </is>
      </c>
      <c r="B11" s="215" t="inlineStr">
        <is>
          <t>Used Range</t>
        </is>
      </c>
      <c r="C11" s="215" t="inlineStr">
        <is>
          <t>Original prior-section data?</t>
        </is>
      </c>
      <c r="D11" s="215" t="inlineStr">
        <is>
          <t>Observed Evidence / Current Content</t>
        </is>
      </c>
      <c r="E11" s="215" t="inlineStr">
        <is>
          <t>Replacement Action</t>
        </is>
      </c>
    </row>
    <row r="12" ht="25.5" customHeight="1">
      <c r="A12" s="216" t="inlineStr">
        <is>
          <t>Overview</t>
        </is>
      </c>
      <c r="B12" s="213" t="inlineStr">
        <is>
          <t>A1:AJ56</t>
        </is>
      </c>
      <c r="C12" s="213" t="inlineStr">
        <is>
          <t>Yes</t>
        </is>
      </c>
      <c r="D12" s="213" t="inlineStr">
        <is>
          <t>Original template location fields were prior project identity fields; replaced with Section 31, Township 12N, Range 24W, Roger Mills, Oklahoma.</t>
        </is>
      </c>
      <c r="E12" s="213" t="inlineStr">
        <is>
          <t>Replace location with Section 31, Township 12N, Range 24W; keep overview layout.</t>
        </is>
      </c>
    </row>
    <row r="13" ht="25.5" customHeight="1">
      <c r="A13" s="216" t="inlineStr">
        <is>
          <t xml:space="preserve">Title </t>
        </is>
      </c>
      <c r="B13" s="213" t="inlineStr">
        <is>
          <t>A4:G131</t>
        </is>
      </c>
      <c r="C13" s="213" t="inlineStr">
        <is>
          <t>Yes</t>
        </is>
      </c>
      <c r="D13" s="213" t="inlineStr">
        <is>
          <t>Old title summary and tract owner/lease table; Tract 1 begins with N/2 NE/4, SE/4 NE/4 and 120 acres.</t>
        </is>
      </c>
      <c r="E13" s="213" t="inlineStr">
        <is>
          <t>Replace summary/owners/OGL links with Section 31 source-supported data only.</t>
        </is>
      </c>
    </row>
    <row r="14" ht="25.5" customHeight="1">
      <c r="A14" s="216" t="inlineStr">
        <is>
          <t>OGL</t>
        </is>
      </c>
      <c r="B14" s="213" t="inlineStr">
        <is>
          <t>A1:AB29</t>
        </is>
      </c>
      <c r="C14" s="213" t="inlineStr">
        <is>
          <t>Yes</t>
        </is>
      </c>
      <c r="D14" s="213" t="inlineStr">
        <is>
          <t>Old OGL table with lease records and tract references tied to the template section.</t>
        </is>
      </c>
      <c r="E14" s="213" t="inlineStr">
        <is>
          <t>Replace lease records from source OGL; preserve formatting and report columns.</t>
        </is>
      </c>
    </row>
    <row r="15" ht="25.5" customHeight="1">
      <c r="A15" s="216" t="inlineStr">
        <is>
          <t>PLAT</t>
        </is>
      </c>
      <c r="B15" s="213" t="inlineStr">
        <is>
          <t>B6:AF20</t>
        </is>
      </c>
      <c r="C15" s="213" t="inlineStr">
        <is>
          <t>Yes</t>
        </is>
      </c>
      <c r="D15" s="213" t="inlineStr">
        <is>
          <t>Old tract plat labels and Not Examined cells.</t>
        </is>
      </c>
      <c r="E15" s="213" t="inlineStr">
        <is>
          <t>Rebuild/clear to Section 31 tract layout only after legal descriptions are assigned.</t>
        </is>
      </c>
    </row>
    <row r="16" ht="25.5" customHeight="1">
      <c r="A16" s="216" t="inlineStr">
        <is>
          <t>Runsheet</t>
        </is>
      </c>
      <c r="B16" s="213" t="inlineStr">
        <is>
          <t>A1:K145</t>
        </is>
      </c>
      <c r="C16" s="213" t="inlineStr">
        <is>
          <t>Yes</t>
        </is>
      </c>
      <c r="D16" s="213" t="inlineStr">
        <is>
          <t>Original title chain contained prior-project references in historical template notes; rebuilt from Section 31 source data.</t>
        </is>
      </c>
      <c r="E16" s="213" t="inlineStr">
        <is>
          <t>Replace with source Runsheet records for Section 31; Notes column controls.</t>
        </is>
      </c>
    </row>
    <row r="17" ht="25.5" customHeight="1">
      <c r="A17" s="216" t="inlineStr">
        <is>
          <t>Tract 1</t>
        </is>
      </c>
      <c r="B17" s="213" t="inlineStr">
        <is>
          <t>A1:GF208</t>
        </is>
      </c>
      <c r="C17" s="213" t="inlineStr">
        <is>
          <t>Yes</t>
        </is>
      </c>
      <c r="D17" s="213" t="inlineStr">
        <is>
          <t>Old Tract 1 grid; D2 = N/2 NE/4, SE/4 NE/4, containing 120 acres.</t>
        </is>
      </c>
      <c r="E17" s="213" t="inlineStr">
        <is>
          <t>Replace content/mechanics with source Tract 1 data while preserving template Tract 1 format.</t>
        </is>
      </c>
    </row>
    <row r="18" ht="25.5" customHeight="1">
      <c r="A18" s="216" t="inlineStr">
        <is>
          <t>Tract 2</t>
        </is>
      </c>
      <c r="B18" s="213" t="inlineStr">
        <is>
          <t>A1:GF210</t>
        </is>
      </c>
      <c r="C18" s="213" t="inlineStr">
        <is>
          <t>Yes</t>
        </is>
      </c>
      <c r="D18" s="213" t="inlineStr">
        <is>
          <t>Old Tract 2 grid; D2 = SW/4 NE/4, containing 40 acres.</t>
        </is>
      </c>
      <c r="E18" s="213" t="inlineStr">
        <is>
          <t>Do not invent; rebuild only if Section 31 source supports a separate tract.</t>
        </is>
      </c>
    </row>
    <row r="19">
      <c r="A19" s="216" t="inlineStr">
        <is>
          <t>Tract 3</t>
        </is>
      </c>
      <c r="B19" s="213" t="inlineStr">
        <is>
          <t>A1:GF212</t>
        </is>
      </c>
      <c r="C19" s="213" t="inlineStr">
        <is>
          <t>Yes</t>
        </is>
      </c>
      <c r="D19" s="213" t="inlineStr">
        <is>
          <t>Old tract ownership grid and formulas.</t>
        </is>
      </c>
      <c r="E19" s="213" t="inlineStr">
        <is>
          <t>Do not invent; rebuild only after source legal assignment.</t>
        </is>
      </c>
    </row>
    <row r="20">
      <c r="A20" s="216" t="inlineStr">
        <is>
          <t>Tract 4</t>
        </is>
      </c>
      <c r="B20" s="213" t="inlineStr">
        <is>
          <t>A1:FP191</t>
        </is>
      </c>
      <c r="C20" s="213" t="inlineStr">
        <is>
          <t>Yes</t>
        </is>
      </c>
      <c r="D20" s="213" t="inlineStr">
        <is>
          <t>Old tract ownership grid and formulas.</t>
        </is>
      </c>
      <c r="E20" s="213" t="inlineStr">
        <is>
          <t>Do not invent; rebuild only after source legal assignment.</t>
        </is>
      </c>
    </row>
    <row r="21">
      <c r="A21" s="216" t="inlineStr">
        <is>
          <t>Tract 5</t>
        </is>
      </c>
      <c r="B21" s="213" t="inlineStr">
        <is>
          <t>A1:GF212</t>
        </is>
      </c>
      <c r="C21" s="213" t="inlineStr">
        <is>
          <t>Yes</t>
        </is>
      </c>
      <c r="D21" s="213" t="inlineStr">
        <is>
          <t>Old tract ownership grid and formulas.</t>
        </is>
      </c>
      <c r="E21" s="213" t="inlineStr">
        <is>
          <t>Do not invent; rebuild only after source legal assignment.</t>
        </is>
      </c>
    </row>
    <row r="22">
      <c r="A22" s="216" t="inlineStr">
        <is>
          <t>WI 2</t>
        </is>
      </c>
      <c r="B22" s="213" t="inlineStr">
        <is>
          <t>A1:FQ145</t>
        </is>
      </c>
      <c r="C22" s="213" t="inlineStr">
        <is>
          <t>Yes / dependent</t>
        </is>
      </c>
      <c r="D22" s="213" t="inlineStr">
        <is>
          <t>Original working-interest/title ownership grid was prior-project model data.</t>
        </is>
      </c>
      <c r="E22" s="213" t="inlineStr">
        <is>
          <t>Rebuild/clear only when supported by Section 31 ownership outputs.</t>
        </is>
      </c>
    </row>
    <row r="23">
      <c r="A23" s="216" t="inlineStr">
        <is>
          <t>WI 1</t>
        </is>
      </c>
      <c r="B23" s="213" t="inlineStr">
        <is>
          <t>A1:FX166</t>
        </is>
      </c>
      <c r="C23" s="213" t="inlineStr">
        <is>
          <t>Yes / dependent</t>
        </is>
      </c>
      <c r="D23" s="213" t="inlineStr">
        <is>
          <t>Original working-interest/title ownership grid was prior-project model data.</t>
        </is>
      </c>
      <c r="E23" s="213" t="inlineStr">
        <is>
          <t>Rebuild/clear only when supported by Section 31 ownership outputs.</t>
        </is>
      </c>
    </row>
    <row r="24" ht="25.5" customHeight="1">
      <c r="A24" s="216" t="inlineStr">
        <is>
          <t>Well 1</t>
        </is>
      </c>
      <c r="B24" s="213" t="inlineStr">
        <is>
          <t>A1:Q5</t>
        </is>
      </c>
      <c r="C24" s="213" t="inlineStr">
        <is>
          <t>No substantive data found</t>
        </is>
      </c>
      <c r="D24" s="213" t="inlineStr">
        <is>
          <t>Header-only well schedule shell.</t>
        </is>
      </c>
      <c r="E24" s="213" t="inlineStr">
        <is>
          <t>Review before editing; populate only with source-supported Section 31 well data if provided.</t>
        </is>
      </c>
    </row>
    <row r="25">
      <c r="A25" s="216" t="n"/>
      <c r="B25" s="213" t="n"/>
      <c r="C25" s="213" t="n"/>
      <c r="D25" s="213" t="n"/>
      <c r="E25" s="213" t="n"/>
    </row>
    <row r="26" ht="25.5" customHeight="1">
      <c r="A26" s="216" t="inlineStr">
        <is>
          <t>Source Workbook Inventory</t>
        </is>
      </c>
      <c r="B26" s="213" t="inlineStr">
        <is>
          <t>Used Range</t>
        </is>
      </c>
      <c r="C26" s="213" t="inlineStr">
        <is>
          <t>Section 31 Data?</t>
        </is>
      </c>
      <c r="D26" s="213" t="inlineStr">
        <is>
          <t>Observed Evidence / Current Content</t>
        </is>
      </c>
      <c r="E26" s="213" t="inlineStr">
        <is>
          <t>How It Will Control</t>
        </is>
      </c>
    </row>
    <row r="27" ht="25.5" customHeight="1">
      <c r="A27" s="215" t="inlineStr">
        <is>
          <t>OGL</t>
        </is>
      </c>
      <c r="B27" s="215" t="inlineStr">
        <is>
          <t>A1:GO70</t>
        </is>
      </c>
      <c r="C27" s="215" t="inlineStr">
        <is>
          <t>Yes</t>
        </is>
      </c>
      <c r="D27" s="215" t="inlineStr">
        <is>
          <t>69 Section 31 legal-description matches in J2:J70; OGL terms/royalty/lease notes in adjacent columns.</t>
        </is>
      </c>
      <c r="E27" s="215" t="inlineStr">
        <is>
          <t>Controls Section 31 lease schedule and OGL summary.</t>
        </is>
      </c>
    </row>
    <row r="28" ht="25.5" customHeight="1">
      <c r="A28" s="216" t="inlineStr">
        <is>
          <t>Runsheet</t>
        </is>
      </c>
      <c r="B28" s="213" t="inlineStr">
        <is>
          <t>A1:GR566</t>
        </is>
      </c>
      <c r="C28" s="213" t="inlineStr">
        <is>
          <t>Yes</t>
        </is>
      </c>
      <c r="D28" s="213" t="inlineStr">
        <is>
          <t>623 Section 31 matches; legal descriptions in I, controlling Notes in J, links in K.</t>
        </is>
      </c>
      <c r="E28" s="213" t="inlineStr">
        <is>
          <t>Controls title chain, conveyances, reservations, exceptions, and ownership movement.</t>
        </is>
      </c>
    </row>
    <row r="29" ht="25.5" customHeight="1">
      <c r="A29" s="216" t="inlineStr">
        <is>
          <t>Tract 1</t>
        </is>
      </c>
      <c r="B29" s="213" t="inlineStr">
        <is>
          <t>A1:GR208</t>
        </is>
      </c>
      <c r="C29" s="213" t="inlineStr">
        <is>
          <t>Yes - source tract sheet</t>
        </is>
      </c>
      <c r="D29" s="213" t="inlineStr">
        <is>
          <t>D2 = N/2 NE/4, containing 80 acres; no direct 31-12N-24W text, but workbook source role controls.</t>
        </is>
      </c>
      <c r="E29" s="213" t="inlineStr">
        <is>
          <t>Controls Section 31 Tract 1 content/modeling where it matches source documents.</t>
        </is>
      </c>
    </row>
    <row r="30" ht="25.5" customHeight="1">
      <c r="A30" s="216" t="inlineStr">
        <is>
          <t>rawdata</t>
        </is>
      </c>
      <c r="B30" s="213" t="inlineStr">
        <is>
          <t>A1:Z2197</t>
        </is>
      </c>
      <c r="C30" s="213" t="inlineStr">
        <is>
          <t>Yes</t>
        </is>
      </c>
      <c r="D30" s="213" t="inlineStr">
        <is>
          <t>2,469 Section 31 matches; raw legal/evidence fields include 31-12N-24W and Roger Mills support notes.</t>
        </is>
      </c>
      <c r="E30" s="213" t="inlineStr">
        <is>
          <t>Controls source evidence and validation against Runsheet/OGL/Tract 1.</t>
        </is>
      </c>
    </row>
    <row r="31">
      <c r="A31" s="216" t="n"/>
      <c r="B31" s="213" t="n"/>
      <c r="C31" s="213" t="n"/>
      <c r="D31" s="213" t="n"/>
      <c r="E31" s="213" t="n"/>
    </row>
    <row r="32" ht="38.25" customHeight="1">
      <c r="A32" s="216" t="inlineStr">
        <is>
          <t>Replacement Checklist Before Edits</t>
        </is>
      </c>
      <c r="B32" s="213" t="n"/>
      <c r="C32" s="213" t="n"/>
      <c r="D32" s="213" t="n"/>
      <c r="E32" s="213" t="n"/>
    </row>
    <row r="33" ht="51" customHeight="1">
      <c r="A33" s="216" t="inlineStr">
        <is>
          <t>A</t>
        </is>
      </c>
      <c r="B33" s="213" t="inlineStr">
        <is>
          <t>Replace all prior-project location references with Section 31-12N-24W where supported.</t>
        </is>
      </c>
      <c r="C33" s="213" t="n"/>
      <c r="D33" s="213" t="n"/>
      <c r="E33" s="213" t="n"/>
    </row>
    <row r="34" ht="76.5" customHeight="1">
      <c r="A34" s="215" t="inlineStr">
        <is>
          <t>B</t>
        </is>
      </c>
      <c r="B34" s="215" t="inlineStr">
        <is>
          <t>Replace template Runsheet rows with source Runsheet rows; compare legal descriptions before tract assignment.</t>
        </is>
      </c>
      <c r="C34" s="215" t="n"/>
      <c r="D34" s="215" t="n"/>
      <c r="E34" s="215" t="n"/>
    </row>
    <row r="35" ht="76.5" customHeight="1">
      <c r="A35" s="216" t="inlineStr">
        <is>
          <t>C</t>
        </is>
      </c>
      <c r="B35" s="213" t="inlineStr">
        <is>
          <t>Replace template OGL rows with source OGL rows; carry lease terms, royalty, reservations, clauses, and notes from source.</t>
        </is>
      </c>
      <c r="C35" s="213" t="n"/>
      <c r="D35" s="213" t="n"/>
      <c r="E35" s="213" t="n"/>
    </row>
    <row r="36" ht="51" customHeight="1">
      <c r="A36" s="216" t="inlineStr">
        <is>
          <t>D</t>
        </is>
      </c>
      <c r="B36" s="213" t="inlineStr">
        <is>
          <t>Add/import source rawdata sheet because the template currently has no rawdata sheet.</t>
        </is>
      </c>
      <c r="C36" s="213" t="n"/>
      <c r="D36" s="213" t="n"/>
      <c r="E36" s="213" t="n"/>
    </row>
    <row r="37" ht="76.5" customHeight="1">
      <c r="A37" s="216" t="inlineStr">
        <is>
          <t>E</t>
        </is>
      </c>
      <c r="B37" s="213" t="inlineStr">
        <is>
          <t>Rebuild Title and Tract sheets from source-supported Section 31 ownership only; preserve formatting and formulas where possible.</t>
        </is>
      </c>
      <c r="C37" s="213" t="n"/>
      <c r="D37" s="213" t="n"/>
      <c r="E37" s="213" t="n"/>
    </row>
    <row r="38" ht="76.5" customHeight="1">
      <c r="A38" s="216" t="inlineStr">
        <is>
          <t>F</t>
        </is>
      </c>
      <c r="B38" s="213" t="inlineStr">
        <is>
          <t>Leave unsupported tract/WI/well outputs blank or flagged for review; do not force totals or create negative owned-interest numbers.</t>
        </is>
      </c>
      <c r="C38" s="213" t="n"/>
      <c r="D38" s="213" t="n"/>
      <c r="E38" s="213" t="n"/>
    </row>
    <row r="39">
      <c r="A39" s="216" t="n"/>
      <c r="B39" s="213" t="n"/>
      <c r="C39" s="213" t="n"/>
      <c r="D39" s="213" t="n"/>
      <c r="E39" s="213" t="n"/>
    </row>
    <row r="40" ht="51" customHeight="1">
      <c r="A40" s="216" t="inlineStr">
        <is>
          <t>Status</t>
        </is>
      </c>
      <c r="B40" s="213" t="inlineStr">
        <is>
          <t>Initial QA note recorded source/template inventory before rebuild edits.</t>
        </is>
      </c>
      <c r="C40" s="213" t="n"/>
      <c r="D40" s="213" t="n"/>
      <c r="E40" s="213" t="n"/>
    </row>
    <row r="41">
      <c r="A41" s="217" t="n"/>
      <c r="B41" s="218" t="n"/>
      <c r="C41" s="218" t="n"/>
      <c r="D41" s="218" t="n"/>
      <c r="E41" s="218" t="n"/>
    </row>
    <row r="42">
      <c r="A42" s="219" t="n"/>
      <c r="B42" s="219" t="n"/>
      <c r="C42" s="219" t="n"/>
      <c r="D42" s="219" t="n"/>
      <c r="E42" s="219" t="n"/>
    </row>
    <row r="44" ht="30" customHeight="1">
      <c r="A44" s="229" t="inlineStr">
        <is>
          <t>Replacement Import QA</t>
        </is>
      </c>
      <c r="B44" s="229" t="n"/>
      <c r="C44" s="229" t="n"/>
      <c r="D44" s="229" t="n"/>
      <c r="E44" s="229" t="n"/>
      <c r="F44" s="229" t="n"/>
      <c r="G44" s="229" t="n"/>
      <c r="H44" s="229" t="n"/>
      <c r="I44" s="229" t="n"/>
    </row>
    <row r="45" ht="30" customHeight="1">
      <c r="A45" s="207" t="inlineStr">
        <is>
          <t>Source Workbook</t>
        </is>
      </c>
      <c r="B45" s="207" t="inlineStr">
        <is>
          <t>Runsheet OGL and Tract 1.xlsx</t>
        </is>
      </c>
      <c r="C45" s="207" t="n"/>
      <c r="D45" s="207" t="n"/>
      <c r="E45" s="207" t="n"/>
      <c r="F45" s="207" t="n"/>
      <c r="G45" s="207" t="n"/>
      <c r="H45" s="207" t="n"/>
      <c r="I45" s="207" t="n"/>
    </row>
    <row r="46" ht="120" customHeight="1">
      <c r="A46" s="207" t="inlineStr">
        <is>
          <t>Import Method</t>
        </is>
      </c>
      <c r="B46" s="207" t="inlineStr">
        <is>
          <t>Resolved source workbook links, then converted imported footprint to static values; source columns preserved and QA flags added outside source footprint.</t>
        </is>
      </c>
      <c r="C46" s="207" t="n"/>
      <c r="D46" s="207" t="n"/>
      <c r="E46" s="207" t="n"/>
      <c r="F46" s="207" t="n"/>
      <c r="G46" s="207" t="n"/>
      <c r="H46" s="207" t="n"/>
      <c r="I46" s="207" t="n"/>
    </row>
    <row r="47">
      <c r="A47" s="207" t="n"/>
      <c r="B47" s="207" t="n"/>
      <c r="C47" s="207" t="n"/>
      <c r="D47" s="207" t="n"/>
      <c r="E47" s="207" t="n"/>
      <c r="F47" s="207" t="n"/>
      <c r="G47" s="207" t="n"/>
      <c r="H47" s="207" t="n"/>
      <c r="I47" s="207" t="n"/>
    </row>
    <row r="48" ht="75" customHeight="1">
      <c r="A48" s="230" t="inlineStr">
        <is>
          <t>Sheet</t>
        </is>
      </c>
      <c r="B48" s="230" t="inlineStr">
        <is>
          <t>Rows Imported incl. Header</t>
        </is>
      </c>
      <c r="C48" s="230" t="inlineStr">
        <is>
          <t>Data Rows Imported</t>
        </is>
      </c>
      <c r="D48" s="230" t="inlineStr">
        <is>
          <t>Source Columns Preserved</t>
        </is>
      </c>
      <c r="E48" s="230" t="inlineStr">
        <is>
          <t>Blank Bk/Pg</t>
        </is>
      </c>
      <c r="F48" s="230" t="inlineStr">
        <is>
          <t>Blank Legal Descriptions</t>
        </is>
      </c>
      <c r="G48" s="230" t="inlineStr">
        <is>
          <t>Blank Notes</t>
        </is>
      </c>
      <c r="H48" s="230" t="inlineStr">
        <is>
          <t>Legal Not Clearly Section 31</t>
        </is>
      </c>
      <c r="I48" s="230" t="inlineStr">
        <is>
          <t>Needs Verification Flags</t>
        </is>
      </c>
    </row>
    <row r="49">
      <c r="A49" s="207" t="inlineStr">
        <is>
          <t>OGL</t>
        </is>
      </c>
      <c r="B49" s="207" t="n">
        <v>70</v>
      </c>
      <c r="C49" s="207" t="n">
        <v>69</v>
      </c>
      <c r="D49" s="207" t="n">
        <v>197</v>
      </c>
      <c r="E49" s="207" t="n">
        <v>0</v>
      </c>
      <c r="F49" s="207" t="n">
        <v>0</v>
      </c>
      <c r="G49" s="207" t="n">
        <v>0</v>
      </c>
      <c r="H49" s="207" t="n">
        <v>0</v>
      </c>
      <c r="I49" s="207" t="n">
        <v>0</v>
      </c>
    </row>
    <row r="50">
      <c r="A50" s="207" t="inlineStr">
        <is>
          <t>Runsheet</t>
        </is>
      </c>
      <c r="B50" s="207" t="n">
        <v>566</v>
      </c>
      <c r="C50" s="207" t="n">
        <v>565</v>
      </c>
      <c r="D50" s="207" t="n">
        <v>200</v>
      </c>
      <c r="E50" s="207" t="n">
        <v>2</v>
      </c>
      <c r="F50" s="207" t="n">
        <v>2</v>
      </c>
      <c r="G50" s="207" t="n">
        <v>2</v>
      </c>
      <c r="H50" s="207" t="n">
        <v>12</v>
      </c>
      <c r="I50" s="207" t="n">
        <v>56</v>
      </c>
    </row>
    <row r="51">
      <c r="A51" s="207" t="n"/>
      <c r="B51" s="207" t="n"/>
      <c r="C51" s="207" t="n"/>
      <c r="D51" s="207" t="n"/>
      <c r="E51" s="207" t="n"/>
      <c r="F51" s="207" t="n"/>
      <c r="G51" s="207" t="n"/>
      <c r="H51" s="207" t="n"/>
      <c r="I51" s="207" t="n"/>
    </row>
    <row r="52">
      <c r="A52" s="230" t="inlineStr">
        <is>
          <t>Exception Detail</t>
        </is>
      </c>
      <c r="B52" s="230" t="n"/>
      <c r="C52" s="230" t="n"/>
      <c r="D52" s="230" t="n"/>
      <c r="E52" s="230" t="n"/>
      <c r="F52" s="230" t="n"/>
      <c r="G52" s="230" t="n"/>
      <c r="H52" s="230" t="n"/>
      <c r="I52" s="230" t="n"/>
    </row>
    <row r="53">
      <c r="A53" s="207" t="inlineStr">
        <is>
          <t>Sheet</t>
        </is>
      </c>
      <c r="B53" s="207" t="inlineStr">
        <is>
          <t>Check</t>
        </is>
      </c>
      <c r="C53" s="207" t="inlineStr">
        <is>
          <t>Count</t>
        </is>
      </c>
      <c r="D53" s="207" t="inlineStr">
        <is>
          <t>Rows</t>
        </is>
      </c>
      <c r="E53" s="207" t="inlineStr">
        <is>
          <t>Notes</t>
        </is>
      </c>
      <c r="F53" s="207" t="n"/>
      <c r="G53" s="207" t="n"/>
      <c r="H53" s="207" t="n"/>
      <c r="I53" s="207" t="n"/>
    </row>
    <row r="54">
      <c r="A54" s="207" t="inlineStr">
        <is>
          <t>OGL</t>
        </is>
      </c>
      <c r="B54" s="207" t="inlineStr">
        <is>
          <t>Blank Bk/Pg</t>
        </is>
      </c>
      <c r="C54" s="207" t="n">
        <v>0</v>
      </c>
      <c r="D54" s="207" t="inlineStr">
        <is>
          <t>None</t>
        </is>
      </c>
      <c r="E54" s="207" t="n"/>
      <c r="F54" s="207" t="n"/>
      <c r="G54" s="207" t="n"/>
      <c r="H54" s="207" t="n"/>
      <c r="I54" s="207" t="n"/>
    </row>
    <row r="55" ht="30" customHeight="1">
      <c r="A55" s="207" t="inlineStr">
        <is>
          <t>OGL</t>
        </is>
      </c>
      <c r="B55" s="207" t="inlineStr">
        <is>
          <t>Blank legal descriptions</t>
        </is>
      </c>
      <c r="C55" s="207" t="n">
        <v>0</v>
      </c>
      <c r="D55" s="207" t="inlineStr">
        <is>
          <t>None</t>
        </is>
      </c>
      <c r="E55" s="207" t="n"/>
      <c r="F55" s="207" t="n"/>
      <c r="G55" s="207" t="n"/>
      <c r="H55" s="207" t="n"/>
      <c r="I55" s="207" t="n"/>
    </row>
    <row r="56">
      <c r="A56" s="207" t="inlineStr">
        <is>
          <t>OGL</t>
        </is>
      </c>
      <c r="B56" s="207" t="inlineStr">
        <is>
          <t>Blank notes</t>
        </is>
      </c>
      <c r="C56" s="207" t="n">
        <v>0</v>
      </c>
      <c r="D56" s="207" t="inlineStr">
        <is>
          <t>None</t>
        </is>
      </c>
      <c r="E56" s="207" t="n"/>
      <c r="F56" s="207" t="n"/>
      <c r="G56" s="207" t="n"/>
      <c r="H56" s="207" t="n"/>
      <c r="I56" s="207" t="n"/>
    </row>
    <row r="57" ht="30" customHeight="1">
      <c r="A57" s="207" t="inlineStr">
        <is>
          <t>OGL</t>
        </is>
      </c>
      <c r="B57" s="207" t="inlineStr">
        <is>
          <t>Legal does not clearly match Section 31</t>
        </is>
      </c>
      <c r="C57" s="207" t="n">
        <v>0</v>
      </c>
      <c r="D57" s="207" t="inlineStr">
        <is>
          <t>None</t>
        </is>
      </c>
      <c r="E57" s="207" t="inlineStr">
        <is>
          <t>Nonblank legal descriptions lacking 31-12N-24W / Section 31, 12N, 24W.</t>
        </is>
      </c>
      <c r="F57" s="207" t="n"/>
      <c r="G57" s="207" t="n"/>
      <c r="H57" s="207" t="n"/>
      <c r="I57" s="207" t="n"/>
    </row>
    <row r="58" ht="30" customHeight="1">
      <c r="A58" s="207" t="inlineStr">
        <is>
          <t>OGL</t>
        </is>
      </c>
      <c r="B58" s="207" t="inlineStr">
        <is>
          <t>Ambiguous / verification notes</t>
        </is>
      </c>
      <c r="C58" s="207" t="n">
        <v>0</v>
      </c>
      <c r="D58" s="207" t="inlineStr">
        <is>
          <t>None</t>
        </is>
      </c>
      <c r="E58" s="207" t="inlineStr">
        <is>
          <t>Notes containing ambig/unclear/verify/confirm/not found.</t>
        </is>
      </c>
      <c r="F58" s="207" t="n"/>
      <c r="G58" s="207" t="n"/>
      <c r="H58" s="207" t="n"/>
      <c r="I58" s="207" t="n"/>
    </row>
    <row r="59" ht="30" customHeight="1">
      <c r="A59" s="207" t="inlineStr">
        <is>
          <t>OGL</t>
        </is>
      </c>
      <c r="B59" s="207" t="inlineStr">
        <is>
          <t>Needs Verification flag rows</t>
        </is>
      </c>
      <c r="C59" s="207" t="n">
        <v>0</v>
      </c>
      <c r="D59" s="207" t="inlineStr">
        <is>
          <t>None</t>
        </is>
      </c>
      <c r="E59" s="207" t="inlineStr">
        <is>
          <t>See OGL!GP:GQ.</t>
        </is>
      </c>
      <c r="F59" s="207" t="n"/>
      <c r="G59" s="207" t="n"/>
      <c r="H59" s="207" t="n"/>
      <c r="I59" s="207" t="n"/>
    </row>
    <row r="60">
      <c r="A60" s="207" t="inlineStr">
        <is>
          <t>Runsheet</t>
        </is>
      </c>
      <c r="B60" s="207" t="inlineStr">
        <is>
          <t>Blank Bk/Pg</t>
        </is>
      </c>
      <c r="C60" s="207" t="n">
        <v>2</v>
      </c>
      <c r="D60" s="207" t="inlineStr">
        <is>
          <t>565, 566</t>
        </is>
      </c>
      <c r="E60" s="207" t="n"/>
      <c r="F60" s="207" t="n"/>
      <c r="G60" s="207" t="n"/>
      <c r="H60" s="207" t="n"/>
      <c r="I60" s="207" t="n"/>
    </row>
    <row r="61" ht="30" customHeight="1">
      <c r="A61" s="207" t="inlineStr">
        <is>
          <t>Runsheet</t>
        </is>
      </c>
      <c r="B61" s="207" t="inlineStr">
        <is>
          <t>Blank legal descriptions</t>
        </is>
      </c>
      <c r="C61" s="207" t="n">
        <v>2</v>
      </c>
      <c r="D61" s="207" t="inlineStr">
        <is>
          <t>565, 566</t>
        </is>
      </c>
      <c r="E61" s="207" t="n"/>
      <c r="F61" s="207" t="n"/>
      <c r="G61" s="207" t="n"/>
      <c r="H61" s="207" t="n"/>
      <c r="I61" s="207" t="n"/>
    </row>
    <row r="62">
      <c r="A62" s="207" t="inlineStr">
        <is>
          <t>Runsheet</t>
        </is>
      </c>
      <c r="B62" s="207" t="inlineStr">
        <is>
          <t>Blank notes</t>
        </is>
      </c>
      <c r="C62" s="207" t="n">
        <v>2</v>
      </c>
      <c r="D62" s="207" t="inlineStr">
        <is>
          <t>565, 566</t>
        </is>
      </c>
      <c r="E62" s="207" t="n"/>
      <c r="F62" s="207" t="n"/>
      <c r="G62" s="207" t="n"/>
      <c r="H62" s="207" t="n"/>
      <c r="I62" s="207" t="n"/>
    </row>
    <row r="63">
      <c r="A63" s="207" t="inlineStr">
        <is>
          <t>Runsheet</t>
        </is>
      </c>
      <c r="B63" s="207" t="inlineStr">
        <is>
          <t>Missing links</t>
        </is>
      </c>
      <c r="C63" s="207" t="n">
        <v>2</v>
      </c>
      <c r="D63" s="207" t="inlineStr">
        <is>
          <t>565, 566</t>
        </is>
      </c>
      <c r="E63" s="207" t="inlineStr">
        <is>
          <t>Based on source Link column K.</t>
        </is>
      </c>
      <c r="F63" s="207" t="n"/>
      <c r="G63" s="207" t="n"/>
      <c r="H63" s="207" t="n"/>
      <c r="I63" s="207" t="n"/>
    </row>
    <row r="64" ht="30" customHeight="1">
      <c r="A64" s="207" t="inlineStr">
        <is>
          <t>Runsheet</t>
        </is>
      </c>
      <c r="B64" s="207" t="inlineStr">
        <is>
          <t>Legal does not clearly match Section 31</t>
        </is>
      </c>
      <c r="C64" s="207" t="n">
        <v>12</v>
      </c>
      <c r="D64" s="207" t="inlineStr">
        <is>
          <t>30, 31, 34, 243, 250, 451, 452, 454, 467, 490, 531, 553</t>
        </is>
      </c>
      <c r="E64" s="207" t="inlineStr">
        <is>
          <t>Nonblank legal descriptions lacking 31-12N-24W / Section 31, 12N, 24W.</t>
        </is>
      </c>
      <c r="F64" s="207" t="n"/>
      <c r="G64" s="207" t="n"/>
      <c r="H64" s="207" t="n"/>
      <c r="I64" s="207" t="n"/>
    </row>
    <row r="65" ht="45" customHeight="1">
      <c r="A65" s="207" t="inlineStr">
        <is>
          <t>Runsheet</t>
        </is>
      </c>
      <c r="B65" s="207" t="inlineStr">
        <is>
          <t>Ambiguous / verification notes</t>
        </is>
      </c>
      <c r="C65" s="207" t="n">
        <v>45</v>
      </c>
      <c r="D65" s="207" t="inlineStr">
        <is>
          <t>3, 25, 26, 29, 30, 34, 37, 39, 44, 45, 48, 52, 57, 63, 98, 180, 220, 238, 251, 256, 270, 271, 272, 273, 274, 275, 276, 283, 285, 295, 297, 300, 311, 314, 349, 353, 354, 358, 360, 365, 371, 384, 410, 467, 509</t>
        </is>
      </c>
      <c r="E65" s="207" t="inlineStr">
        <is>
          <t>Notes containing ambig/unclear/verify/confirm/not found.</t>
        </is>
      </c>
      <c r="F65" s="207" t="n"/>
      <c r="G65" s="207" t="n"/>
      <c r="H65" s="207" t="n"/>
      <c r="I65" s="207" t="n"/>
    </row>
    <row r="66" ht="60" customHeight="1">
      <c r="A66" s="207" t="inlineStr">
        <is>
          <t>Runsheet</t>
        </is>
      </c>
      <c r="B66" s="207" t="inlineStr">
        <is>
          <t>Needs Verification flag rows</t>
        </is>
      </c>
      <c r="C66" s="207" t="n">
        <v>56</v>
      </c>
      <c r="D66" s="207" t="inlineStr">
        <is>
          <t>3, 25, 26, 29, 30, 31, 34, 37, 39, 44, 45, 48, 52, 57, 63, 98, 180, 220, 238, 243, 250, 251, 256, 270, 271, 272, 273, 274, 275, 276, 283, 285, 295, 297, 300, 311, 314, 349, 353, 354, 358, 360, 365, 371, 384, 410, 451, 452, 454, 467, 490, 509, 531, 553, 565, 566</t>
        </is>
      </c>
      <c r="E66" s="207" t="inlineStr">
        <is>
          <t>See Runsheet!GS:GT.</t>
        </is>
      </c>
      <c r="F66" s="207" t="n"/>
      <c r="G66" s="207" t="n"/>
      <c r="H66" s="207" t="n"/>
      <c r="I66" s="207" t="n"/>
    </row>
    <row r="68" ht="30" customHeight="1">
      <c r="A68" s="229" t="inlineStr">
        <is>
          <t>Tract Grid Rebuild QA</t>
        </is>
      </c>
      <c r="B68" s="229" t="n"/>
      <c r="C68" s="229" t="n"/>
      <c r="D68" s="229" t="n"/>
      <c r="E68" s="229" t="n"/>
      <c r="F68" s="229" t="n"/>
      <c r="G68" s="229" t="n"/>
      <c r="H68" s="229" t="n"/>
    </row>
    <row r="69" ht="90" customHeight="1">
      <c r="A69" s="207" t="inlineStr">
        <is>
          <t>Action</t>
        </is>
      </c>
      <c r="B69" s="207" t="inlineStr">
        <is>
          <t>Created Section 31 tract grid from Runsheet/OGL legal descriptions; old template tract labels replaced.</t>
        </is>
      </c>
      <c r="C69" s="207" t="n"/>
      <c r="D69" s="207" t="n"/>
      <c r="E69" s="207" t="n"/>
      <c r="F69" s="207" t="n"/>
      <c r="G69" s="207" t="n"/>
      <c r="H69" s="207" t="n"/>
    </row>
    <row r="70">
      <c r="A70" s="207" t="inlineStr">
        <is>
          <t>Tract count</t>
        </is>
      </c>
      <c r="B70" s="207" t="n">
        <v>5</v>
      </c>
      <c r="C70" s="207" t="inlineStr">
        <is>
          <t>Gross tract source total</t>
        </is>
      </c>
      <c r="D70" s="207" t="n">
        <v>627.47</v>
      </c>
      <c r="E70" s="207" t="inlineStr">
        <is>
          <t>Needs Verification rows</t>
        </is>
      </c>
      <c r="F70" s="207" t="n">
        <v>417</v>
      </c>
      <c r="G70" s="207" t="n"/>
      <c r="H70" s="207" t="n"/>
    </row>
    <row r="71" ht="45" customHeight="1">
      <c r="A71" s="207" t="inlineStr">
        <is>
          <t>Overview updated</t>
        </is>
      </c>
      <c r="B71" s="207" t="inlineStr">
        <is>
          <t>Section 31 / Township 12N / Range 24W and five tract labels.</t>
        </is>
      </c>
      <c r="C71" s="207" t="n"/>
      <c r="D71" s="207" t="n"/>
      <c r="E71" s="207" t="n"/>
      <c r="F71" s="207" t="n"/>
      <c r="G71" s="207" t="n"/>
      <c r="H71" s="207" t="n"/>
    </row>
    <row r="72" ht="60" customHeight="1">
      <c r="A72" s="207" t="inlineStr">
        <is>
          <t>PLAT updated</t>
        </is>
      </c>
      <c r="B72" s="207" t="inlineStr">
        <is>
          <t>Five tract labels and warning to use Tract_Summary/Needs_Verification.</t>
        </is>
      </c>
      <c r="C72" s="207" t="n"/>
      <c r="D72" s="207" t="n"/>
      <c r="E72" s="207" t="n"/>
      <c r="F72" s="207" t="n"/>
      <c r="G72" s="207" t="n"/>
      <c r="H72" s="207" t="n"/>
    </row>
    <row r="73" ht="60" customHeight="1">
      <c r="A73" s="207" t="inlineStr">
        <is>
          <t>Caution</t>
        </is>
      </c>
      <c r="B73" s="207" t="inlineStr">
        <is>
          <t>Gross source total does not equal 640.00; flagged for verification rather than forced.</t>
        </is>
      </c>
      <c r="C73" s="207" t="n"/>
      <c r="D73" s="207" t="n"/>
      <c r="E73" s="207" t="n"/>
      <c r="F73" s="207" t="n"/>
      <c r="G73" s="207" t="n"/>
      <c r="H73" s="207" t="n"/>
    </row>
    <row r="74" ht="75" customHeight="1">
      <c r="A74" s="207" t="inlineStr">
        <is>
          <t>Caution</t>
        </is>
      </c>
      <c r="B74" s="207" t="inlineStr">
        <is>
          <t>Tract 4 acreage discrepancy and Tract 5 Lot 3 wording variance retained as uncertainty.</t>
        </is>
      </c>
      <c r="C74" s="207" t="n"/>
      <c r="D74" s="207" t="n"/>
      <c r="E74" s="207" t="n"/>
      <c r="F74" s="207" t="n"/>
      <c r="G74" s="207" t="n"/>
      <c r="H74" s="207" t="n"/>
    </row>
    <row r="75" ht="45" customHeight="1">
      <c r="A75" s="207" t="inlineStr">
        <is>
          <t>Source rule</t>
        </is>
      </c>
      <c r="B75" s="207" t="inlineStr">
        <is>
          <t>Ambiguous legal descriptions were not assigned to ownership.</t>
        </is>
      </c>
      <c r="C75" s="207" t="n"/>
      <c r="D75" s="207" t="n"/>
      <c r="E75" s="207" t="n"/>
      <c r="F75" s="207" t="n"/>
      <c r="G75" s="207" t="n"/>
      <c r="H75" s="207" t="n"/>
    </row>
    <row r="77" ht="30" customHeight="1">
      <c r="A77" s="229" t="inlineStr">
        <is>
          <t>Final Tract Grid Verification</t>
        </is>
      </c>
      <c r="B77" s="229" t="n"/>
      <c r="C77" s="229" t="n"/>
      <c r="D77" s="229" t="n"/>
      <c r="E77" s="229" t="n"/>
      <c r="F77" s="229" t="n"/>
      <c r="G77" s="229" t="n"/>
      <c r="H77" s="229" t="n"/>
    </row>
    <row r="78" ht="45" customHeight="1">
      <c r="A78" s="207" t="inlineStr">
        <is>
          <t>Status</t>
        </is>
      </c>
      <c r="B78" s="207" t="inlineStr">
        <is>
          <t>Completed tract grid rebuild from Runsheet/OGL legals.</t>
        </is>
      </c>
      <c r="C78" s="207" t="n"/>
      <c r="D78" s="207" t="n"/>
      <c r="E78" s="207" t="n"/>
      <c r="F78" s="207" t="n"/>
      <c r="G78" s="207" t="n"/>
      <c r="H78" s="207" t="n"/>
    </row>
    <row r="79" ht="60" customHeight="1">
      <c r="A79" s="207" t="inlineStr">
        <is>
          <t>Old data sweep</t>
        </is>
      </c>
      <c r="B79" s="207" t="inlineStr">
        <is>
          <t>No prior-project location hits remain outside historical audit wording.</t>
        </is>
      </c>
      <c r="C79" s="207" t="n"/>
      <c r="D79" s="207" t="n"/>
      <c r="E79" s="207" t="n"/>
      <c r="F79" s="207" t="n"/>
      <c r="G79" s="207" t="n"/>
      <c r="H79" s="207" t="n"/>
    </row>
    <row r="80" ht="75" customHeight="1">
      <c r="A80" s="207" t="inlineStr">
        <is>
          <t>Output sheets</t>
        </is>
      </c>
      <c r="B80" s="207" t="inlineStr">
        <is>
          <t>Tract_Summary and Needs_Verification created; Overview/PLAT/Tract 1-5 labels updated.</t>
        </is>
      </c>
      <c r="C80" s="207" t="n"/>
      <c r="D80" s="207" t="n"/>
      <c r="E80" s="207" t="n"/>
      <c r="F80" s="207" t="n"/>
      <c r="G80" s="207" t="n"/>
      <c r="H80" s="207" t="n"/>
    </row>
    <row r="82">
      <c r="A82" t="inlineStr">
        <is>
          <t>Final assembly pass</t>
        </is>
      </c>
      <c r="B82" t="inlineStr">
        <is>
          <t>2026-07-07</t>
        </is>
      </c>
    </row>
    <row r="83">
      <c r="A83" t="inlineStr">
        <is>
          <t>Runsheet</t>
        </is>
      </c>
      <c r="B83" t="inlineStr">
        <is>
          <t>Re-sequenced to source chronological order: Sheriff's Deed entries I-1915-000349 (D21/463) and I-1916-000206 (D21/507) moved from rows 563-564 to rows 27-28 per the source runsheet. Textual 'Runsheet row' pointers on WI 1 / WI 2 / Title / Well_QA re-pointed. Hidden QA row lists compiled before the re-sequence were not renumbered; instrument numbers and book/page control.</t>
        </is>
      </c>
    </row>
    <row r="84">
      <c r="A84" t="inlineStr">
        <is>
          <t>Well 1</t>
        </is>
      </c>
      <c r="B84" t="inlineStr">
        <is>
          <t>Well number restored to text '1-31' (was date-coerced); stale shell header cells in row 1 cleared.</t>
        </is>
      </c>
    </row>
    <row r="85">
      <c r="A85" t="inlineStr">
        <is>
          <t>Overview</t>
        </is>
      </c>
      <c r="B85" t="inlineStr">
        <is>
          <t>Schematic redrawn to the final ten-tract control with chain-sheet references; acreage line set to 637.42 control total with 627.47 chain-group total disclosed; report date / last entry / examiner aligned to 7/7/2026, 2704/142, RG.</t>
        </is>
      </c>
    </row>
    <row r="86">
      <c r="A86" t="inlineStr">
        <is>
          <t>Title</t>
        </is>
      </c>
      <c r="B86" t="inlineStr">
        <is>
          <t>Report date 7/7/2026; chain-sheet vs control-tract crosswalk added below curative section; section headers clarified.</t>
        </is>
      </c>
    </row>
    <row r="87">
      <c r="A87" t="inlineStr">
        <is>
          <t>WI 2</t>
        </is>
      </c>
      <c r="B87" t="inlineStr">
        <is>
          <t>Unhidden as a report sheet (depth-limited leasehold, top leases, and assignment control rows).</t>
        </is>
      </c>
    </row>
    <row r="88">
      <c r="A88" t="inlineStr">
        <is>
          <t>Print</t>
        </is>
      </c>
      <c r="B88" t="inlineStr">
        <is>
          <t>Print areas extended/added: Runsheet A1:J564, OGL A1:Y70, WI 1 A1:L59, WI 2 A1:L111, Well 1 A1:Q3, Title A1:G113.</t>
        </is>
      </c>
    </row>
  </sheetData>
  <pageMargins left="0.7" right="0.7" top="0.75" bottom="0.75" header="0.3" footer="0.3"/>
</worksheet>
</file>

<file path=xl/worksheets/sheet15.xml><?xml version="1.0" encoding="utf-8"?>
<worksheet xmlns="http://schemas.openxmlformats.org/spreadsheetml/2006/main">
  <sheetPr>
    <tabColor rgb="FF70AD47"/>
    <outlinePr summaryBelow="1" summaryRight="1"/>
    <pageSetUpPr/>
  </sheetPr>
  <dimension ref="A1:H13"/>
  <sheetViews>
    <sheetView workbookViewId="0">
      <selection activeCell="A1" sqref="A1"/>
    </sheetView>
  </sheetViews>
  <sheetFormatPr baseColWidth="8" defaultRowHeight="15"/>
  <cols>
    <col width="9.140625" customWidth="1" style="231" min="1" max="4"/>
    <col width="12.5703125" bestFit="1" customWidth="1" style="231" min="5" max="5"/>
    <col width="9" bestFit="1" customWidth="1" style="231" min="6" max="6"/>
    <col width="12.5703125" bestFit="1" customWidth="1" style="231" min="7" max="7"/>
    <col width="9.140625" customWidth="1" style="231" min="8" max="8"/>
  </cols>
  <sheetData>
    <row r="1" ht="105" customHeight="1">
      <c r="A1" s="232" t="inlineStr">
        <is>
          <t>Section 31-12N-24W Tract Grid Summary</t>
        </is>
      </c>
      <c r="B1" s="232" t="n"/>
      <c r="C1" s="232" t="n"/>
      <c r="D1" s="232" t="n"/>
      <c r="E1" s="232" t="n"/>
      <c r="F1" s="232" t="n"/>
      <c r="G1" s="232" t="n"/>
      <c r="H1" s="232" t="n"/>
    </row>
    <row r="2" ht="180" customHeight="1">
      <c r="A2" s="231" t="inlineStr">
        <is>
          <t>Project</t>
        </is>
      </c>
      <c r="B2" s="231" t="inlineStr">
        <is>
          <t>Section 31, Township 12 North, Range 24 West, Roger Mills County, Oklahoma</t>
        </is>
      </c>
    </row>
    <row r="3" ht="195" customHeight="1">
      <c r="A3" s="231" t="inlineStr">
        <is>
          <t>Basis</t>
        </is>
      </c>
      <c r="B3" s="231" t="inlineStr">
        <is>
          <t>Runsheet and OGL legal descriptions only; prior template tracts were not used as evidence.</t>
        </is>
      </c>
    </row>
    <row r="4" ht="240" customHeight="1">
      <c r="A4" s="231" t="inlineStr">
        <is>
          <t>Source gross tract total</t>
        </is>
      </c>
      <c r="B4" s="898" t="n">
        <v>627.47</v>
      </c>
      <c r="C4" s="231" t="inlineStr">
        <is>
          <t>Does not equal 640.00; do not force total. Verify surveyed/government lot acreage before final ownership tie-out.</t>
        </is>
      </c>
    </row>
    <row r="6" ht="60" customHeight="1">
      <c r="A6" s="233" t="inlineStr">
        <is>
          <t>Tract #</t>
        </is>
      </c>
      <c r="B6" s="233" t="inlineStr">
        <is>
          <t>Legal Description</t>
        </is>
      </c>
      <c r="C6" s="233" t="inlineStr">
        <is>
          <t>Gross Acres</t>
        </is>
      </c>
      <c r="D6" s="233" t="inlineStr">
        <is>
          <t>Confidence / Basis</t>
        </is>
      </c>
      <c r="E6" s="233" t="inlineStr">
        <is>
          <t>Runsheet Source Rows</t>
        </is>
      </c>
      <c r="F6" s="233" t="inlineStr">
        <is>
          <t>OGL Source Rows</t>
        </is>
      </c>
      <c r="G6" s="233" t="inlineStr">
        <is>
          <t>All-Section Rows Applied</t>
        </is>
      </c>
      <c r="H6" s="233" t="inlineStr">
        <is>
          <t>Uncertainty / Curative Issue</t>
        </is>
      </c>
    </row>
    <row r="7" ht="330" customHeight="1">
      <c r="A7" s="231" t="inlineStr">
        <is>
          <t>Tract 1</t>
        </is>
      </c>
      <c r="B7" s="231" t="inlineStr">
        <is>
          <t>N/2 NE/4</t>
        </is>
      </c>
      <c r="C7" s="231" t="n">
        <v>80</v>
      </c>
      <c r="D7" s="231" t="inlineStr">
        <is>
          <t>Source Tract 1 model + exact Runsheet legal calls</t>
        </is>
      </c>
      <c r="E7" s="231" t="inlineStr">
        <is>
          <t>36: 12, 13, 17, 20, 21, 25, 32, 33, 35, 37, 42, 43, 79, 131, 262, 265, 266, 267, 268, 284, 290, 291, 381, 399, 401, 421, 450, 472, 487, 506, 542, 545, 549, 556, 563, 564</t>
        </is>
      </c>
      <c r="F7" s="231" t="inlineStr">
        <is>
          <t>6: 2, 3, 4, 5, 65, 67</t>
        </is>
      </c>
      <c r="G7" s="231" t="inlineStr">
        <is>
          <t xml:space="preserve">RS 68: 23, 36, 140, 192, 194, 210, 236, 255, 346, 364, 403, 410, 414, 424, 430, 442, 443, 447, 453, 455, 458, 460, 461, 464, 468, 469, 473, 474, 475, 478, 479, 480, 481, 482, 486, 488, 491, 492, 494, 495, 496, 502, 503, 504, 508, 510, 513, 514, 517, 518, 519, 521, 522, 523, 525, 526, 527, 528, 529, 534 ... | OGL 0: </t>
        </is>
      </c>
      <c r="H7" s="231" t="inlineStr">
        <is>
          <t>None for tract definition; still review Needs_Verification before title credit.</t>
        </is>
      </c>
    </row>
    <row r="8" ht="330" customHeight="1">
      <c r="A8" s="231" t="inlineStr">
        <is>
          <t>Tract 2</t>
        </is>
      </c>
      <c r="B8" s="231" t="inlineStr">
        <is>
          <t>E/2 NW/4, SE/4 NE/4, NE/4 SE/4, N/2 NE/4 SW/4</t>
        </is>
      </c>
      <c r="C8" s="231" t="n">
        <v>180</v>
      </c>
      <c r="D8" s="231" t="inlineStr">
        <is>
          <t>Recurring OGL/Runsheet 180-acre legal group</t>
        </is>
      </c>
      <c r="E8" s="231" t="inlineStr">
        <is>
          <t>124: 2, 3, 4, 7, 9, 14, 16, 22, 29, 39, 40, 42, 46, 47, 48, 59, 60, 61, 62, 81, 82, 83, 84, 85, 86, 88, 105, 106, 109, 116, 117, 121, 130, 137, 158, 180, 181, 182, 184, 185, 187, 188, 190, 196, 197, 198, 212, 213, 238, 239, 248, 251, 252, 253, 258, 259, 260, 261, 262, 263 ...</t>
        </is>
      </c>
      <c r="F8" s="231" t="inlineStr">
        <is>
          <t>18: 2, 3, 4, 5, 9, 25, 41, 46, 50, 51, 61, 62, 65, 66, 67, 68, 69, 70</t>
        </is>
      </c>
      <c r="G8" s="231" t="inlineStr">
        <is>
          <t xml:space="preserve">RS 68: 23, 36, 140, 192, 194, 210, 236, 255, 346, 364, 403, 410, 414, 424, 430, 442, 443, 447, 453, 455, 458, 460, 461, 464, 468, 469, 473, 474, 475, 478, 479, 480, 481, 482, 486, 488, 491, 492, 494, 495, 496, 502, 503, 504, 508, 510, 513, 514, 517, 518, 519, 521, 522, 523, 525, 526, 527, 528, 529, 534 ... | OGL 0: </t>
        </is>
      </c>
      <c r="H8" s="231" t="inlineStr">
        <is>
          <t>None for tract definition; still review Needs_Verification before title credit.</t>
        </is>
      </c>
    </row>
    <row r="9" ht="330" customHeight="1">
      <c r="A9" s="231" t="inlineStr">
        <is>
          <t>Tract 3</t>
        </is>
      </c>
      <c r="B9" s="231" t="inlineStr">
        <is>
          <t>SW/4 NE/4, W/2 SE/4, SE/4 SE/4</t>
        </is>
      </c>
      <c r="C9" s="231" t="n">
        <v>160</v>
      </c>
      <c r="D9" s="231" t="inlineStr">
        <is>
          <t>Recurring 160-acre group; equivalent to SW/4 NE/4, NW/4 SE/4, S/2 SE/4</t>
        </is>
      </c>
      <c r="E9" s="231" t="inlineStr">
        <is>
          <t>216: 5, 6, 11, 15, 19, 42, 65, 66, 67, 68, 69, 70, 71, 72, 76, 80, 92, 93, 94, 95, 96, 99, 100, 101, 102, 103, 107, 111, 114, 115, 118, 119, 120, 123, 125, 126, 127, 128, 129, 132, 133, 134, 135, 138, 143, 144, 145, 146, 147, 148, 149, 150, 151, 152, 153, 154, 155, 156, 159, 160 ...</t>
        </is>
      </c>
      <c r="F9" s="231" t="inlineStr">
        <is>
          <t>36: 6, 7, 8, 12, 14, 15, 16, 17, 18, 19, 20, 21, 27, 28, 29, 30, 31, 32, 33, 34, 38, 39, 40, 42, 43, 44, 45, 52, 53, 54, 55, 56, 57, 58, 59, 60</t>
        </is>
      </c>
      <c r="G9" s="231" t="inlineStr">
        <is>
          <t xml:space="preserve">RS 68: 23, 36, 140, 192, 194, 210, 236, 255, 346, 364, 403, 410, 414, 424, 430, 442, 443, 447, 453, 455, 458, 460, 461, 464, 468, 469, 473, 474, 475, 478, 479, 480, 481, 482, 486, 488, 491, 492, 494, 495, 496, 502, 503, 504, 508, 510, 513, 514, 517, 518, 519, 521, 522, 523, 525, 526, 527, 528, 529, 534 ... | OGL 0: </t>
        </is>
      </c>
      <c r="H9" s="231" t="inlineStr">
        <is>
          <t>None for tract definition; still review Needs_Verification before title credit.</t>
        </is>
      </c>
    </row>
    <row r="10" ht="330" customHeight="1">
      <c r="A10" s="231" t="inlineStr">
        <is>
          <t>Tract 4</t>
        </is>
      </c>
      <c r="B10" s="231" t="inlineStr">
        <is>
          <t>Lots 1 and 2, N/2 of Lot 3</t>
        </is>
      </c>
      <c r="C10" s="231" t="n">
        <v>92.13500000000001</v>
      </c>
      <c r="D10" s="231" t="inlineStr">
        <is>
          <t>Government lot/NW legal group; acreage discrepancy needs verification</t>
        </is>
      </c>
      <c r="E10" s="231" t="inlineStr">
        <is>
          <t>30: 2, 3, 4, 9, 110, 113, 186, 220, 254, 283, 285, 286, 295, 297, 299, 300, 301, 317, 323, 327, 344, 348, 366, 374, 378, 383, 401, 434, 446, 448</t>
        </is>
      </c>
      <c r="F10" s="231" t="inlineStr">
        <is>
          <t>4: 11, 13, 47, 63</t>
        </is>
      </c>
      <c r="G10" s="231" t="inlineStr">
        <is>
          <t xml:space="preserve">RS 68: 23, 36, 140, 192, 194, 210, 236, 255, 346, 364, 403, 410, 414, 424, 430, 442, 443, 447, 453, 455, 458, 460, 461, 464, 468, 469, 473, 474, 475, 478, 479, 480, 481, 482, 486, 488, 491, 492, 494, 495, 496, 502, 503, 504, 508, 510, 513, 514, 517, 518, 519, 521, 522, 523, 525, 526, 527, 528, 529, 534 ... | OGL 0: </t>
        </is>
      </c>
      <c r="H10" s="231" t="inlineStr">
        <is>
          <t>Source shows 92.085 and 92.135 acres; verify lot acreage.</t>
        </is>
      </c>
    </row>
    <row r="11" ht="330" customHeight="1">
      <c r="A11" s="231" t="inlineStr">
        <is>
          <t>Tract 5</t>
        </is>
      </c>
      <c r="B11" s="231" t="inlineStr">
        <is>
          <t>Lot 4, S/2 of Lot 3, S/2 NE/4 SW/4, SE/4 SW/4</t>
        </is>
      </c>
      <c r="C11" s="231" t="n">
        <v>115.335</v>
      </c>
      <c r="D11" s="231" t="inlineStr">
        <is>
          <t>Recurring SW/lot legal group; Lot 3 wording varies</t>
        </is>
      </c>
      <c r="E11" s="231" t="inlineStr">
        <is>
          <t>75: 8, 10, 18, 24, 38, 43, 44, 45, 48, 49, 52, 53, 54, 55, 108, 136, 141, 142, 174, 175, 176, 177, 178, 179, 183, 186, 193, 208, 209, 211, 214, 235, 241, 256, 265, 266, 267, 268, 279, 281, 284, 290, 291, 307, 308, 309, 312, 313, 314, 316, 318, 324, 345, 358, 359, 361, 376, 402, 406, 408 ...</t>
        </is>
      </c>
      <c r="F11" s="231" t="inlineStr">
        <is>
          <t>18: 2, 3, 4, 5, 10, 22, 23, 24, 26, 35, 36, 37, 48, 49, 64, 65, 66, 67</t>
        </is>
      </c>
      <c r="G11" s="231" t="inlineStr">
        <is>
          <t xml:space="preserve">RS 68: 23, 36, 140, 192, 194, 210, 236, 255, 346, 364, 403, 410, 414, 424, 430, 442, 443, 447, 453, 455, 458, 460, 461, 464, 468, 469, 473, 474, 475, 478, 479, 480, 481, 482, 486, 488, 491, 492, 494, 495, 496, 502, 503, 504, 508, 510, 513, 514, 517, 518, 519, 521, 522, 523, 525, 526, 527, 528, 529, 534 ... | OGL 0: </t>
        </is>
      </c>
      <c r="H11" s="231" t="inlineStr">
        <is>
          <t>Source alternates Lot 3 vs S/2 Lot 3; verify before final ownership credit.</t>
        </is>
      </c>
    </row>
    <row r="13" ht="195" customHeight="1">
      <c r="A13" s="231" t="inlineStr">
        <is>
          <t>Needs Verification Summary</t>
        </is>
      </c>
      <c r="B13" s="231" t="n">
        <v>417</v>
      </c>
      <c r="C13" s="231" t="inlineStr">
        <is>
          <t>Rows not assigned to ownership from ambiguous/legal-only/control text. See Needs_Verification sheet.</t>
        </is>
      </c>
    </row>
  </sheetData>
  <pageMargins left="0.7" right="0.7" top="0.75" bottom="0.75" header="0.3" footer="0.3"/>
</worksheet>
</file>

<file path=xl/worksheets/sheet16.xml><?xml version="1.0" encoding="utf-8"?>
<worksheet xmlns="http://schemas.openxmlformats.org/spreadsheetml/2006/main">
  <sheetPr>
    <tabColor rgb="FFFFC000"/>
    <outlinePr summaryBelow="1" summaryRight="1"/>
    <pageSetUpPr/>
  </sheetPr>
  <dimension ref="A1:H418"/>
  <sheetViews>
    <sheetView workbookViewId="0">
      <selection activeCell="A1" sqref="A1"/>
    </sheetView>
  </sheetViews>
  <sheetFormatPr baseColWidth="8" defaultRowHeight="15"/>
  <cols>
    <col width="8.7109375" bestFit="1" customWidth="1" style="231" min="1" max="1"/>
    <col width="4.85546875" bestFit="1" customWidth="1" style="231" min="2" max="2"/>
    <col width="9" bestFit="1" customWidth="1" style="231" min="3" max="3"/>
    <col width="9.140625" customWidth="1" style="231" min="4" max="4"/>
    <col width="12" bestFit="1" customWidth="1" style="231" min="5" max="5"/>
    <col width="11" bestFit="1" customWidth="1" style="231" min="6" max="6"/>
    <col width="8.85546875" bestFit="1" customWidth="1" style="231" min="7" max="7"/>
    <col width="9.140625" customWidth="1" style="231" min="8" max="8"/>
  </cols>
  <sheetData>
    <row r="1" ht="60" customHeight="1">
      <c r="A1" s="232" t="inlineStr">
        <is>
          <t>Source Sheet</t>
        </is>
      </c>
      <c r="B1" s="232" t="inlineStr">
        <is>
          <t>Row</t>
        </is>
      </c>
      <c r="C1" s="232" t="inlineStr">
        <is>
          <t>Instrument/OGL #</t>
        </is>
      </c>
      <c r="D1" s="232" t="inlineStr">
        <is>
          <t>Book/Page</t>
        </is>
      </c>
      <c r="E1" s="232" t="inlineStr">
        <is>
          <t>Original Legal Description (QA view)</t>
        </is>
      </c>
      <c r="F1" s="232" t="inlineStr">
        <is>
          <t>Notes / Misc Notes (QA view)</t>
        </is>
      </c>
      <c r="G1" s="232" t="inlineStr">
        <is>
          <t>Reason</t>
        </is>
      </c>
      <c r="H1" s="232" t="inlineStr">
        <is>
          <t>Treatment</t>
        </is>
      </c>
    </row>
    <row r="2" ht="210" customHeight="1">
      <c r="A2" s="231" t="inlineStr">
        <is>
          <t>Runsheet</t>
        </is>
      </c>
      <c r="B2" s="231" t="n">
        <v>3</v>
      </c>
      <c r="C2" s="231" t="inlineStr">
        <is>
          <t>1905-000429</t>
        </is>
      </c>
      <c r="D2" s="231" t="inlineStr">
        <is>
          <t>D6/206</t>
        </is>
      </c>
      <c r="E2" s="231" t="inlineStr">
        <is>
          <t>E/2 NW/4, Lots 1, 2 of 31-12N-24W</t>
        </is>
      </c>
      <c r="F2" s="231" t="inlineStr">
        <is>
          <t>ARTI Chain note: no source of title into Leo Kennett located of record. Confirm ownership before crediting this conveyan</t>
        </is>
      </c>
      <c r="G2" s="231" t="inlineStr">
        <is>
          <t>Source text requires verification</t>
        </is>
      </c>
      <c r="H2" s="231" t="inlineStr">
        <is>
          <t>Needs Verification - not assigned to ownership</t>
        </is>
      </c>
    </row>
    <row r="3" ht="105" customHeight="1">
      <c r="A3" s="231" t="inlineStr">
        <is>
          <t>Runsheet</t>
        </is>
      </c>
      <c r="B3" s="231" t="n">
        <v>5</v>
      </c>
      <c r="C3" s="231" t="inlineStr">
        <is>
          <t>I-1907-002036</t>
        </is>
      </c>
      <c r="D3" s="231" t="inlineStr">
        <is>
          <t>FR2/199</t>
        </is>
      </c>
      <c r="E3" s="231" t="inlineStr">
        <is>
          <t>SW/4 NE/4, W/2 SE/4, SE/4 SE/4 of 31-12N-24W, aol</t>
        </is>
      </c>
      <c r="F3" s="231" t="inlineStr">
        <is>
          <t>ARTI</t>
        </is>
      </c>
      <c r="G3" s="231" t="inlineStr">
        <is>
          <t>AOL/outside-lands reference</t>
        </is>
      </c>
      <c r="H3" s="231" t="inlineStr">
        <is>
          <t>Needs Verification - not assigned to ownership</t>
        </is>
      </c>
    </row>
    <row r="4" ht="105" customHeight="1">
      <c r="A4" s="231" t="inlineStr">
        <is>
          <t>Runsheet</t>
        </is>
      </c>
      <c r="B4" s="231" t="n">
        <v>11</v>
      </c>
      <c r="C4" s="231" t="inlineStr">
        <is>
          <t>1908-000607</t>
        </is>
      </c>
      <c r="D4" s="231" t="inlineStr">
        <is>
          <t>D11/448</t>
        </is>
      </c>
      <c r="E4" s="231" t="inlineStr">
        <is>
          <t>SW/4 NE/4, W/2 SE/4, SE/4 SE/4 of 31-12N-24W, aol</t>
        </is>
      </c>
      <c r="F4" s="231" t="inlineStr">
        <is>
          <t>ARTI</t>
        </is>
      </c>
      <c r="G4" s="231" t="inlineStr">
        <is>
          <t>AOL/outside-lands reference</t>
        </is>
      </c>
      <c r="H4" s="231" t="inlineStr">
        <is>
          <t>Needs Verification - not assigned to ownership</t>
        </is>
      </c>
    </row>
    <row r="5" ht="105" customHeight="1">
      <c r="A5" s="231" t="inlineStr">
        <is>
          <t>Runsheet</t>
        </is>
      </c>
      <c r="B5" s="231" t="n">
        <v>12</v>
      </c>
      <c r="C5" s="231" t="inlineStr">
        <is>
          <t>I-1908-000930</t>
        </is>
      </c>
      <c r="D5" s="231" t="inlineStr">
        <is>
          <t>FR2/448</t>
        </is>
      </c>
      <c r="E5" s="231" t="inlineStr">
        <is>
          <t>N/2 NE/4 of 31-12N-24W, aol</t>
        </is>
      </c>
      <c r="F5" s="231" t="inlineStr">
        <is>
          <t>ARTI</t>
        </is>
      </c>
      <c r="G5" s="231" t="inlineStr">
        <is>
          <t>AOL/outside-lands reference</t>
        </is>
      </c>
      <c r="H5" s="231" t="inlineStr">
        <is>
          <t>Needs Verification - not assigned to ownership</t>
        </is>
      </c>
    </row>
    <row r="6" ht="105" customHeight="1">
      <c r="A6" s="231" t="inlineStr">
        <is>
          <t>Runsheet</t>
        </is>
      </c>
      <c r="B6" s="231" t="n">
        <v>13</v>
      </c>
      <c r="C6" s="231" t="inlineStr">
        <is>
          <t>1930-002914</t>
        </is>
      </c>
      <c r="D6" s="231" t="inlineStr">
        <is>
          <t>PAT10/234</t>
        </is>
      </c>
      <c r="E6" s="231" t="inlineStr">
        <is>
          <t>N/2 NE/4 of 31-12N-24W, aol</t>
        </is>
      </c>
      <c r="F6" s="231" t="inlineStr">
        <is>
          <t>ARTI</t>
        </is>
      </c>
      <c r="G6" s="231" t="inlineStr">
        <is>
          <t>AOL/outside-lands reference</t>
        </is>
      </c>
      <c r="H6" s="231" t="inlineStr">
        <is>
          <t>Needs Verification - not assigned to ownership</t>
        </is>
      </c>
    </row>
    <row r="7" ht="195" customHeight="1">
      <c r="A7" s="231" t="inlineStr">
        <is>
          <t>Runsheet</t>
        </is>
      </c>
      <c r="B7" s="231" t="n">
        <v>15</v>
      </c>
      <c r="C7" s="231" t="inlineStr">
        <is>
          <t>1919-001437</t>
        </is>
      </c>
      <c r="D7" s="231" t="inlineStr">
        <is>
          <t>MIS11/154</t>
        </is>
      </c>
      <c r="E7" s="231" t="inlineStr">
        <is>
          <t>SW/4 NE/4, W/2 SE/4, SE/4 SE/4 of 31-12N-24W, aol</t>
        </is>
      </c>
      <c r="F7" s="231" t="inlineStr">
        <is>
          <t xml:space="preserve">Affidavit (E. L. Martin) of identity: Eugene S. Repass = E. S. Repass — grantee under the Lancaster deed (5/30/1908, Bk </t>
        </is>
      </c>
      <c r="G7" s="231" t="inlineStr">
        <is>
          <t>AOL/outside-lands reference</t>
        </is>
      </c>
      <c r="H7" s="231" t="inlineStr">
        <is>
          <t>Needs Verification - not assigned to ownership</t>
        </is>
      </c>
    </row>
    <row r="8" ht="105" customHeight="1">
      <c r="A8" s="231" t="inlineStr">
        <is>
          <t>Runsheet</t>
        </is>
      </c>
      <c r="B8" s="231" t="n">
        <v>17</v>
      </c>
      <c r="C8" s="231" t="inlineStr">
        <is>
          <t>1916-000332</t>
        </is>
      </c>
      <c r="D8" s="231" t="inlineStr">
        <is>
          <t>D22/248</t>
        </is>
      </c>
      <c r="E8" s="231" t="inlineStr">
        <is>
          <t>N/2 NE/4 of 31-12N-24W, aol</t>
        </is>
      </c>
      <c r="F8" s="231" t="inlineStr">
        <is>
          <t>ARTI</t>
        </is>
      </c>
      <c r="G8" s="231" t="inlineStr">
        <is>
          <t>AOL/outside-lands reference</t>
        </is>
      </c>
      <c r="H8" s="231" t="inlineStr">
        <is>
          <t>Needs Verification - not assigned to ownership</t>
        </is>
      </c>
    </row>
    <row r="9" ht="105" customHeight="1">
      <c r="A9" s="231" t="inlineStr">
        <is>
          <t>Runsheet</t>
        </is>
      </c>
      <c r="B9" s="231" t="n">
        <v>20</v>
      </c>
      <c r="C9" s="231" t="inlineStr">
        <is>
          <t>1921-000501</t>
        </is>
      </c>
      <c r="D9" s="231" t="inlineStr">
        <is>
          <t>D31/387</t>
        </is>
      </c>
      <c r="E9" s="231" t="inlineStr">
        <is>
          <t>N/2 NE/4 of 31-12N-24W, aol</t>
        </is>
      </c>
      <c r="F9" s="231" t="inlineStr">
        <is>
          <t>ARTI</t>
        </is>
      </c>
      <c r="G9" s="231" t="inlineStr">
        <is>
          <t>AOL/outside-lands reference</t>
        </is>
      </c>
      <c r="H9" s="231" t="inlineStr">
        <is>
          <t>Needs Verification - not assigned to ownership</t>
        </is>
      </c>
    </row>
    <row r="10" ht="105" customHeight="1">
      <c r="A10" s="231" t="inlineStr">
        <is>
          <t>Runsheet</t>
        </is>
      </c>
      <c r="B10" s="231" t="n">
        <v>21</v>
      </c>
      <c r="C10" s="231" t="inlineStr">
        <is>
          <t>1921-000502</t>
        </is>
      </c>
      <c r="D10" s="231" t="inlineStr">
        <is>
          <t>D31/388</t>
        </is>
      </c>
      <c r="E10" s="231" t="inlineStr">
        <is>
          <t>N/2 NE/4 of 31-12N-24W, aol</t>
        </is>
      </c>
      <c r="F10" s="231" t="inlineStr">
        <is>
          <t>ARTI</t>
        </is>
      </c>
      <c r="G10" s="231" t="inlineStr">
        <is>
          <t>AOL/outside-lands reference</t>
        </is>
      </c>
      <c r="H10" s="231" t="inlineStr">
        <is>
          <t>Needs Verification - not assigned to ownership</t>
        </is>
      </c>
    </row>
    <row r="11" ht="225" customHeight="1">
      <c r="A11" s="231" t="inlineStr">
        <is>
          <t>Runsheet</t>
        </is>
      </c>
      <c r="B11" s="231" t="n">
        <v>25</v>
      </c>
      <c r="C11" s="231" t="inlineStr">
        <is>
          <t>1927-000712</t>
        </is>
      </c>
      <c r="D11" s="231" t="inlineStr">
        <is>
          <t>D38/173</t>
        </is>
      </c>
      <c r="E11" s="231" t="inlineStr">
        <is>
          <t>N/2 NE/4 of 31-12N-24W</t>
        </is>
      </c>
      <c r="F11" s="231" t="inlineStr">
        <is>
          <t>An undivided 1/2 interest in all of the oil, gas, coal and other minerals Chain note: source of title — MINERAL DEED 190</t>
        </is>
      </c>
      <c r="G11" s="231" t="inlineStr">
        <is>
          <t>Source text requires verification</t>
        </is>
      </c>
      <c r="H11" s="231" t="inlineStr">
        <is>
          <t>Needs Verification - not assigned to ownership</t>
        </is>
      </c>
    </row>
    <row r="12" ht="225" customHeight="1">
      <c r="A12" s="231" t="inlineStr">
        <is>
          <t>Runsheet</t>
        </is>
      </c>
      <c r="B12" s="231" t="n">
        <v>26</v>
      </c>
      <c r="C12" s="231" t="inlineStr">
        <is>
          <t>1927-000706</t>
        </is>
      </c>
      <c r="D12" s="231" t="inlineStr">
        <is>
          <t>D38/162</t>
        </is>
      </c>
      <c r="E12" s="231" t="inlineStr">
        <is>
          <t>W/2 NW/4 of 31-12N-24W</t>
        </is>
      </c>
      <c r="F12" s="231" t="inlineStr">
        <is>
          <t>An undivided 1/2 interest in all of the oil, gas, coal and other minerals Chain note: source of title — MINERAL DEED 190</t>
        </is>
      </c>
      <c r="G12" s="231" t="inlineStr">
        <is>
          <t>Source text requires verification</t>
        </is>
      </c>
      <c r="H12" s="231" t="inlineStr">
        <is>
          <t>Needs Verification - not assigned to ownership</t>
        </is>
      </c>
    </row>
    <row r="13" ht="210" customHeight="1">
      <c r="A13" s="231" t="inlineStr">
        <is>
          <t>Runsheet</t>
        </is>
      </c>
      <c r="B13" s="231" t="n">
        <v>27</v>
      </c>
      <c r="C13" s="231" t="inlineStr">
        <is>
          <t>1930-001789</t>
        </is>
      </c>
      <c r="D13" s="231" t="inlineStr">
        <is>
          <t>MIS15/290</t>
        </is>
      </c>
      <c r="E13" s="231" t="inlineStr">
        <is>
          <t>31-12N-24W</t>
        </is>
      </c>
      <c r="F13" s="231" t="inlineStr">
        <is>
          <t>Lease amendment — Lee &amp; Mollie Aulbert → Roy M. Johnson O&amp;G lease (5/20/1930; SW/4 SW/4, S/2 N/2 SW/4 &amp; undiv. 1/2 SE/4,</t>
        </is>
      </c>
      <c r="G13" s="231" t="inlineStr">
        <is>
          <t>Section-only / quarter call missing</t>
        </is>
      </c>
      <c r="H13" s="231" t="inlineStr">
        <is>
          <t>Needs Verification - not assigned to ownership</t>
        </is>
      </c>
    </row>
    <row r="14" ht="210" customHeight="1">
      <c r="A14" s="231" t="inlineStr">
        <is>
          <t>Runsheet</t>
        </is>
      </c>
      <c r="B14" s="231" t="n">
        <v>28</v>
      </c>
      <c r="C14" s="231" t="inlineStr">
        <is>
          <t>1930-001819</t>
        </is>
      </c>
      <c r="D14" s="231" t="inlineStr">
        <is>
          <t>MIS15/330</t>
        </is>
      </c>
      <c r="E14" s="231" t="inlineStr">
        <is>
          <t>31-12N-24W, aol</t>
        </is>
      </c>
      <c r="F14" s="231" t="inlineStr">
        <is>
          <t>Lease amendment — Louis E. &amp; Virginia Jaques → Roy M. Johnson O&amp;G lease (5/20/1930; S/2 SE/4 Sec 30 &amp; undiv. int. NE/4 N</t>
        </is>
      </c>
      <c r="G14" s="231" t="inlineStr">
        <is>
          <t>Section-only / quarter call missing; AOL/outside-lands reference</t>
        </is>
      </c>
      <c r="H14" s="231" t="inlineStr">
        <is>
          <t>Needs Verification - not assigned to ownership</t>
        </is>
      </c>
    </row>
    <row r="15" ht="210" customHeight="1">
      <c r="A15" s="231" t="inlineStr">
        <is>
          <t>Runsheet</t>
        </is>
      </c>
      <c r="B15" s="231" t="n">
        <v>29</v>
      </c>
      <c r="C15" s="231" t="inlineStr">
        <is>
          <t>1931-000994</t>
        </is>
      </c>
      <c r="D15" s="231" t="inlineStr">
        <is>
          <t>D43/608</t>
        </is>
      </c>
      <c r="E15" s="231" t="inlineStr">
        <is>
          <t>SE/4 NE/4, NE/4 SE/4 of 31-12N-24W</t>
        </is>
      </c>
      <c r="F15" s="231" t="inlineStr">
        <is>
          <t>ARTI Chain note: source of title — MINERAL DEED 1922-000463 at D31/637, W. C. Danforth and Susie Danforth, HW to Benjami</t>
        </is>
      </c>
      <c r="G15" s="231" t="inlineStr">
        <is>
          <t>Source text requires verification</t>
        </is>
      </c>
      <c r="H15" s="231" t="inlineStr">
        <is>
          <t>Needs Verification - not assigned to ownership</t>
        </is>
      </c>
    </row>
    <row r="16" ht="330" customHeight="1">
      <c r="A16" s="231" t="inlineStr">
        <is>
          <t>Runsheet</t>
        </is>
      </c>
      <c r="B16" s="231" t="n">
        <v>30</v>
      </c>
      <c r="C16" s="231" t="inlineStr">
        <is>
          <t>1931-000573</t>
        </is>
      </c>
      <c r="D16" s="231" t="inlineStr">
        <is>
          <t>D41/447</t>
        </is>
      </c>
      <c r="E16" s="231" t="inlineStr">
        <is>
          <t>Beginning at the North west corner of the North west quarter of Section Thirty one (31) in Township Twelve (12) North of Range Twenty four (24) West I.M., thence East on section line 18.20 chains (or 72 8/10 rods) thence</t>
        </is>
      </c>
      <c r="F16" s="231" t="inlineStr">
        <is>
          <t xml:space="preserve">ARTI Chain note: source of title — MINERAL DEED 1907-001545 at D11/209, Herbert E. McGuire and Claude J. McGuire, HW to </t>
        </is>
      </c>
      <c r="G16" s="231" t="inlineStr">
        <is>
          <t>Source text requires verification; Metes/bounds needs manual tract confirmation</t>
        </is>
      </c>
      <c r="H16" s="231" t="inlineStr">
        <is>
          <t>Needs Verification - not assigned to ownership</t>
        </is>
      </c>
    </row>
    <row r="17" ht="330" customHeight="1">
      <c r="A17" s="231" t="inlineStr">
        <is>
          <t>Runsheet</t>
        </is>
      </c>
      <c r="B17" s="231" t="n">
        <v>31</v>
      </c>
      <c r="C17" s="231" t="inlineStr">
        <is>
          <t>1932-000511</t>
        </is>
      </c>
      <c r="D17" s="231" t="inlineStr">
        <is>
          <t>D46/89</t>
        </is>
      </c>
      <c r="E17" s="231" t="inlineStr">
        <is>
          <t xml:space="preserve">A tract of land out of the West Half of Northwest Quarter and North Half Northwest Quarter of Southwest Quarter of Section Thirty one (31) in Township Twelve (12) North of Range Twenty four (24) West I. M., described as </t>
        </is>
      </c>
      <c r="F17" s="231" t="inlineStr">
        <is>
          <t>ARTI</t>
        </is>
      </c>
      <c r="G17" s="231" t="inlineStr">
        <is>
          <t>Metes/bounds needs manual tract confirmation; AOL/outside-lands reference</t>
        </is>
      </c>
      <c r="H17" s="231" t="inlineStr">
        <is>
          <t>Needs Verification - not assigned to ownership</t>
        </is>
      </c>
    </row>
    <row r="18" ht="105" customHeight="1">
      <c r="A18" s="231" t="inlineStr">
        <is>
          <t>Runsheet</t>
        </is>
      </c>
      <c r="B18" s="231" t="n">
        <v>32</v>
      </c>
      <c r="C18" s="231" t="inlineStr">
        <is>
          <t>2005-008386</t>
        </is>
      </c>
      <c r="D18" s="231" t="inlineStr">
        <is>
          <t>1816/41</t>
        </is>
      </c>
      <c r="E18" s="231" t="inlineStr">
        <is>
          <t>N/2 NE/4 of 31-12N-24W, aol</t>
        </is>
      </c>
      <c r="F18" s="231" t="inlineStr">
        <is>
          <t>ARTI</t>
        </is>
      </c>
      <c r="G18" s="231" t="inlineStr">
        <is>
          <t>AOL/outside-lands reference</t>
        </is>
      </c>
      <c r="H18" s="231" t="inlineStr">
        <is>
          <t>Needs Verification - not assigned to ownership</t>
        </is>
      </c>
    </row>
    <row r="19" ht="105" customHeight="1">
      <c r="A19" s="231" t="inlineStr">
        <is>
          <t>Runsheet</t>
        </is>
      </c>
      <c r="B19" s="231" t="n">
        <v>33</v>
      </c>
      <c r="C19" s="231" t="inlineStr">
        <is>
          <t>1935-000201</t>
        </is>
      </c>
      <c r="D19" s="231" t="inlineStr">
        <is>
          <t>D45/395</t>
        </is>
      </c>
      <c r="E19" s="231" t="inlineStr">
        <is>
          <t>N/2 NE/4 of 31-12N-24W, aol</t>
        </is>
      </c>
      <c r="F19" s="231" t="inlineStr">
        <is>
          <t>ARTI</t>
        </is>
      </c>
      <c r="G19" s="231" t="inlineStr">
        <is>
          <t>AOL/outside-lands reference</t>
        </is>
      </c>
      <c r="H19" s="231" t="inlineStr">
        <is>
          <t>Needs Verification - not assigned to ownership</t>
        </is>
      </c>
    </row>
    <row r="20" ht="330" customHeight="1">
      <c r="A20" s="231" t="inlineStr">
        <is>
          <t>Runsheet</t>
        </is>
      </c>
      <c r="B20" s="231" t="n">
        <v>34</v>
      </c>
      <c r="C20" s="231" t="inlineStr">
        <is>
          <t>1935-000554</t>
        </is>
      </c>
      <c r="D20" s="231" t="inlineStr">
        <is>
          <t>D46/540</t>
        </is>
      </c>
      <c r="E20" s="231" t="inlineStr">
        <is>
          <t xml:space="preserve">Beginning at the half Section corner on line between Sections Thirty (30) and Thirty-one (31), in Township Twelve (12), North of Range Twenty-four (24), thence South 50 chains (or 200 reds), thence West 18.20 chains (or </t>
        </is>
      </c>
      <c r="F20" s="231" t="inlineStr">
        <is>
          <t xml:space="preserve">ARTI Chain note: source of title — MINERAL DEED 1907-001545 at D11/209, Herbert E. McGuire and Claude J. McGuire, HW to </t>
        </is>
      </c>
      <c r="G20" s="231" t="inlineStr">
        <is>
          <t>Not clearly Section 31-12N-24W; Source text requires verification; Metes/bounds needs manual tract confirmation</t>
        </is>
      </c>
      <c r="H20" s="231" t="inlineStr">
        <is>
          <t>Needs Verification - not assigned to ownership</t>
        </is>
      </c>
    </row>
    <row r="21" ht="150" customHeight="1">
      <c r="A21" s="231" t="inlineStr">
        <is>
          <t>Runsheet</t>
        </is>
      </c>
      <c r="B21" s="231" t="n">
        <v>35</v>
      </c>
      <c r="C21" s="231" t="inlineStr">
        <is>
          <t>1937-000416</t>
        </is>
      </c>
      <c r="D21" s="231" t="inlineStr">
        <is>
          <t>D48/72</t>
        </is>
      </c>
      <c r="E21" s="231" t="inlineStr">
        <is>
          <t>N/2 NE/4 of 31-12N-24W, aol</t>
        </is>
      </c>
      <c r="F21" s="231" t="inlineStr">
        <is>
          <t>ARTI Subject to 1/2 of the royalty sold to Panhandle Co-Operative Royalty Company</t>
        </is>
      </c>
      <c r="G21" s="231" t="inlineStr">
        <is>
          <t>AOL/outside-lands reference</t>
        </is>
      </c>
      <c r="H21" s="231" t="inlineStr">
        <is>
          <t>Needs Verification - not assigned to ownership</t>
        </is>
      </c>
    </row>
    <row r="22" ht="195" customHeight="1">
      <c r="A22" s="231" t="inlineStr">
        <is>
          <t>Runsheet</t>
        </is>
      </c>
      <c r="B22" s="231" t="n">
        <v>36</v>
      </c>
      <c r="C22" s="231" t="inlineStr">
        <is>
          <t>1938-000632</t>
        </is>
      </c>
      <c r="D22" s="231" t="inlineStr">
        <is>
          <t>MIS19/466</t>
        </is>
      </c>
      <c r="E22" s="231" t="inlineStr">
        <is>
          <t>All of 31-12N-24W, aol</t>
        </is>
      </c>
      <c r="F22" s="231" t="inlineStr">
        <is>
          <t>Affidavit of identity (MR Slief): James G. Hambrook = J. G. Hambrook (Probate #744, an heir of Mark Hambrook, dec'd); re</t>
        </is>
      </c>
      <c r="G22" s="231" t="inlineStr">
        <is>
          <t>AOL/outside-lands reference</t>
        </is>
      </c>
      <c r="H22" s="231" t="inlineStr">
        <is>
          <t>Needs Verification - not assigned to ownership</t>
        </is>
      </c>
    </row>
    <row r="23" ht="195" customHeight="1">
      <c r="A23" s="231" t="inlineStr">
        <is>
          <t>Runsheet</t>
        </is>
      </c>
      <c r="B23" s="231" t="n">
        <v>37</v>
      </c>
      <c r="C23" s="231" t="inlineStr">
        <is>
          <t>1939-001120</t>
        </is>
      </c>
      <c r="D23" s="231" t="inlineStr">
        <is>
          <t>QCD3/491</t>
        </is>
      </c>
      <c r="E23" s="231" t="inlineStr">
        <is>
          <t>N/2 NE/4 of 31-12N-24W</t>
        </is>
      </c>
      <c r="F23" s="231" t="inlineStr">
        <is>
          <t>ARTI, to correct deed at 45/395 Chain note: no source of title into Jack Brister and Ethel Brister, HW located of record</t>
        </is>
      </c>
      <c r="G23" s="231" t="inlineStr">
        <is>
          <t>Source text requires verification</t>
        </is>
      </c>
      <c r="H23" s="231" t="inlineStr">
        <is>
          <t>Needs Verification - not assigned to ownership</t>
        </is>
      </c>
    </row>
    <row r="24" ht="105" customHeight="1">
      <c r="A24" s="231" t="inlineStr">
        <is>
          <t>Runsheet</t>
        </is>
      </c>
      <c r="B24" s="231" t="n">
        <v>38</v>
      </c>
      <c r="C24" s="231" t="inlineStr">
        <is>
          <t>1942-000630</t>
        </is>
      </c>
      <c r="D24" s="231" t="inlineStr">
        <is>
          <t>MIS21/471</t>
        </is>
      </c>
      <c r="E24" s="231" t="inlineStr">
        <is>
          <t>SE/4 SW/4 of 31-12N-24W, aol</t>
        </is>
      </c>
      <c r="F24" s="231" t="inlineStr">
        <is>
          <t>ARTI, An undivided interest</t>
        </is>
      </c>
      <c r="G24" s="231" t="inlineStr">
        <is>
          <t>AOL/outside-lands reference</t>
        </is>
      </c>
      <c r="H24" s="231" t="inlineStr">
        <is>
          <t>Needs Verification - not assigned to ownership</t>
        </is>
      </c>
    </row>
    <row r="25" ht="195" customHeight="1">
      <c r="A25" s="231" t="inlineStr">
        <is>
          <t>Runsheet</t>
        </is>
      </c>
      <c r="B25" s="231" t="n">
        <v>39</v>
      </c>
      <c r="C25" s="231" t="inlineStr">
        <is>
          <t>1945-000171</t>
        </is>
      </c>
      <c r="D25" s="231" t="inlineStr">
        <is>
          <t>D55/254</t>
        </is>
      </c>
      <c r="E25" s="231" t="inlineStr">
        <is>
          <t>SE/4 NE/4, NE/4 SE/4 of 31-12N-24W</t>
        </is>
      </c>
      <c r="F25" s="231" t="inlineStr">
        <is>
          <t>ARTI Chain note: no source of title into Maggie Davis, formerly Maggie Bennett &amp; H. V. Davis, wife and husband; Eli L. S</t>
        </is>
      </c>
      <c r="G25" s="231" t="inlineStr">
        <is>
          <t>Source text requires verification</t>
        </is>
      </c>
      <c r="H25" s="231" t="inlineStr">
        <is>
          <t>Needs Verification - not assigned to ownership</t>
        </is>
      </c>
    </row>
    <row r="26" ht="105" customHeight="1">
      <c r="A26" s="231" t="inlineStr">
        <is>
          <t>Runsheet</t>
        </is>
      </c>
      <c r="B26" s="231" t="n">
        <v>40</v>
      </c>
      <c r="C26" s="231" t="inlineStr">
        <is>
          <t>1945-000816</t>
        </is>
      </c>
      <c r="D26" s="231" t="inlineStr">
        <is>
          <t>MIS22/628</t>
        </is>
      </c>
      <c r="E26" s="231" t="inlineStr">
        <is>
          <t>SE/4 NE/4, NE/4 SE/4 of 31-12N-24W, aol</t>
        </is>
      </c>
      <c r="F26" s="231" t="inlineStr">
        <is>
          <t>ARTI</t>
        </is>
      </c>
      <c r="G26" s="231" t="inlineStr">
        <is>
          <t>AOL/outside-lands reference</t>
        </is>
      </c>
      <c r="H26" s="231" t="inlineStr">
        <is>
          <t>Needs Verification - not assigned to ownership</t>
        </is>
      </c>
    </row>
    <row r="27" ht="195" customHeight="1">
      <c r="A27" s="231" t="inlineStr">
        <is>
          <t>Runsheet</t>
        </is>
      </c>
      <c r="B27" s="231" t="n">
        <v>41</v>
      </c>
      <c r="C27" s="231" t="inlineStr">
        <is>
          <t>1949-002138</t>
        </is>
      </c>
      <c r="D27" s="231" t="inlineStr">
        <is>
          <t>MIS25/41</t>
        </is>
      </c>
      <c r="E27" s="231" t="inlineStr">
        <is>
          <t>31-12N-24W, aol</t>
        </is>
      </c>
      <c r="F27" s="231" t="inlineStr">
        <is>
          <t>Conveyance of ~340 ac (S/2 SE/4 Sec 30; E/2 NW/4, N/2 NE/4, SE/4 NE/4, NE/4 SE/4 and N/2 NE/4 SW/4 Sec 31-12N-24W), LESS</t>
        </is>
      </c>
      <c r="G27" s="231" t="inlineStr">
        <is>
          <t>Section-only / quarter call missing; AOL/outside-lands reference</t>
        </is>
      </c>
      <c r="H27" s="231" t="inlineStr">
        <is>
          <t>Needs Verification - not assigned to ownership</t>
        </is>
      </c>
    </row>
    <row r="28" ht="225" customHeight="1">
      <c r="A28" s="231" t="inlineStr">
        <is>
          <t>Runsheet</t>
        </is>
      </c>
      <c r="B28" s="231" t="n">
        <v>42</v>
      </c>
      <c r="C28" s="231" t="inlineStr">
        <is>
          <t>1949-000814</t>
        </is>
      </c>
      <c r="D28" s="231" t="inlineStr">
        <is>
          <t>D59/251</t>
        </is>
      </c>
      <c r="E28" s="231" t="inlineStr">
        <is>
          <t>S/2 SE/4 of Sec 30-12N-24W, E/2 NW/4, N/2 NE/4, SE/4 NE/4, NE/4 SE/4, N/2 NE/4 SW/4 of Sec 31-12N-24W, containing 340 acres, more or less</t>
        </is>
      </c>
      <c r="F28" s="231" t="inlineStr">
        <is>
          <t>1/2 interest, (Parties of the first part reserve unto themselves and undivided one half of all.minerals not heretofore c</t>
        </is>
      </c>
      <c r="G28" s="231" t="inlineStr">
        <is>
          <t>Outside/wrong-section call included</t>
        </is>
      </c>
      <c r="H28" s="231" t="inlineStr">
        <is>
          <t>Needs Verification - not assigned to ownership</t>
        </is>
      </c>
    </row>
    <row r="29" ht="105" customHeight="1">
      <c r="A29" s="231" t="inlineStr">
        <is>
          <t>Runsheet</t>
        </is>
      </c>
      <c r="B29" s="231" t="n">
        <v>43</v>
      </c>
      <c r="C29" s="231" t="inlineStr">
        <is>
          <t>1949-002129</t>
        </is>
      </c>
      <c r="D29" s="231" t="inlineStr">
        <is>
          <t>MIS25/30</t>
        </is>
      </c>
      <c r="E29" s="231" t="inlineStr">
        <is>
          <t>N/2 NE/4, E/2 NE/4, E/2 SW/4 of 31-12N-24W, aol</t>
        </is>
      </c>
      <c r="F29" s="231" t="inlineStr">
        <is>
          <t>Cert of non development</t>
        </is>
      </c>
      <c r="G29" s="231" t="inlineStr">
        <is>
          <t>AOL/outside-lands reference</t>
        </is>
      </c>
      <c r="H29" s="231" t="inlineStr">
        <is>
          <t>Needs Verification - not assigned to ownership</t>
        </is>
      </c>
    </row>
    <row r="30" ht="210" customHeight="1">
      <c r="A30" s="231" t="inlineStr">
        <is>
          <t>Runsheet</t>
        </is>
      </c>
      <c r="B30" s="231" t="n">
        <v>44</v>
      </c>
      <c r="C30" s="231" t="inlineStr">
        <is>
          <t>1949-000809</t>
        </is>
      </c>
      <c r="D30" s="231" t="inlineStr">
        <is>
          <t>D59/246</t>
        </is>
      </c>
      <c r="E30" s="231" t="inlineStr">
        <is>
          <t>Lot 4, S/2 Lot 3, S/2 NE/4 SW/4, SE/4 SW/4 of 31-12N-24W, containing 115.34 acres, more or less</t>
        </is>
      </c>
      <c r="F30" s="231" t="inlineStr">
        <is>
          <t>ARTI Chain note: source of title — MINERAL DEED 1925-000406 at D34/104, E. T. Gamble and Zella M. Gamble, HW to Leo Aulb</t>
        </is>
      </c>
      <c r="G30" s="231" t="inlineStr">
        <is>
          <t>Source text requires verification</t>
        </is>
      </c>
      <c r="H30" s="231" t="inlineStr">
        <is>
          <t>Needs Verification - not assigned to ownership</t>
        </is>
      </c>
    </row>
    <row r="31" ht="195" customHeight="1">
      <c r="A31" s="231" t="inlineStr">
        <is>
          <t>Runsheet</t>
        </is>
      </c>
      <c r="B31" s="231" t="n">
        <v>45</v>
      </c>
      <c r="C31" s="231" t="inlineStr">
        <is>
          <t>1949-003394</t>
        </is>
      </c>
      <c r="D31" s="231" t="inlineStr">
        <is>
          <t>QCD5/92</t>
        </is>
      </c>
      <c r="E31" s="231" t="inlineStr">
        <is>
          <t>S/2 N/2 SW/4, SW/4 SW/4, SE/4 SW/4 of 31-12N-24W</t>
        </is>
      </c>
      <c r="F31" s="231" t="inlineStr">
        <is>
          <t>ARTI, deed is given to remove cloud on title of above land, because of affidavit filed iin Book 12 Miscl. Page 119 Chain</t>
        </is>
      </c>
      <c r="G31" s="231" t="inlineStr">
        <is>
          <t>Source text requires verification</t>
        </is>
      </c>
      <c r="H31" s="231" t="inlineStr">
        <is>
          <t>Needs Verification - not assigned to ownership</t>
        </is>
      </c>
    </row>
    <row r="32" ht="105" customHeight="1">
      <c r="A32" s="231" t="inlineStr">
        <is>
          <t>Runsheet</t>
        </is>
      </c>
      <c r="B32" s="231" t="n">
        <v>46</v>
      </c>
      <c r="C32" s="231" t="inlineStr">
        <is>
          <t>1949-001867</t>
        </is>
      </c>
      <c r="D32" s="231" t="inlineStr">
        <is>
          <t>D63/97</t>
        </is>
      </c>
      <c r="E32" s="231" t="inlineStr">
        <is>
          <t>E/2 NW/4, SE/4 NE/4, NE/4 SE/4, N/2 NE/4 SW/4 of 31-12N-24W, aol</t>
        </is>
      </c>
      <c r="F32" s="231" t="inlineStr">
        <is>
          <t>20/260 interest, being 20 NMA in 2 sections</t>
        </is>
      </c>
      <c r="G32" s="231" t="inlineStr">
        <is>
          <t>AOL/outside-lands reference</t>
        </is>
      </c>
      <c r="H32" s="231" t="inlineStr">
        <is>
          <t>Needs Verification - not assigned to ownership</t>
        </is>
      </c>
    </row>
    <row r="33" ht="150" customHeight="1">
      <c r="A33" s="231" t="inlineStr">
        <is>
          <t>Runsheet</t>
        </is>
      </c>
      <c r="B33" s="231" t="n">
        <v>47</v>
      </c>
      <c r="C33" s="231" t="inlineStr">
        <is>
          <t>1950-000383</t>
        </is>
      </c>
      <c r="D33" s="231" t="inlineStr">
        <is>
          <t>D59/410</t>
        </is>
      </c>
      <c r="E33" s="231" t="inlineStr">
        <is>
          <t>E/2 NW/4, SE/4 NE/4, NE/4 SE/4, N/2 NE/4 SW/4 of 31-12N-24W, aol</t>
        </is>
      </c>
      <c r="F33" s="231" t="inlineStr">
        <is>
          <t>ARTI, Except 1/2 of the ogms in the N/2 NE/4 Corrects deed dated 2/21/1949</t>
        </is>
      </c>
      <c r="G33" s="231" t="inlineStr">
        <is>
          <t>AOL/outside-lands reference</t>
        </is>
      </c>
      <c r="H33" s="231" t="inlineStr">
        <is>
          <t>Needs Verification - not assigned to ownership</t>
        </is>
      </c>
    </row>
    <row r="34" ht="210" customHeight="1">
      <c r="A34" s="231" t="inlineStr">
        <is>
          <t>Runsheet</t>
        </is>
      </c>
      <c r="B34" s="231" t="n">
        <v>48</v>
      </c>
      <c r="C34" s="231" t="inlineStr">
        <is>
          <t>1953-000493</t>
        </is>
      </c>
      <c r="D34" s="231" t="inlineStr">
        <is>
          <t>D67/154</t>
        </is>
      </c>
      <c r="E34" s="231" t="inlineStr">
        <is>
          <t>E/2 NW/4, SE/4 NE/4, NE/4 SE/4, N/2 NE/4 SW/4, Lot 4, S/2 SW/4, SE/4 SW/4 of 31-12N-24W</t>
        </is>
      </c>
      <c r="F34" s="231" t="inlineStr">
        <is>
          <t>ARTI Chain note: no source of title into Elvin J. Ridling and Dorothy Jean Ridling, HW located of record. Confirm owners</t>
        </is>
      </c>
      <c r="G34" s="231" t="inlineStr">
        <is>
          <t>Source text requires verification</t>
        </is>
      </c>
      <c r="H34" s="231" t="inlineStr">
        <is>
          <t>Needs Verification - not assigned to ownership</t>
        </is>
      </c>
    </row>
    <row r="35" ht="180" customHeight="1">
      <c r="A35" s="231" t="inlineStr">
        <is>
          <t>Runsheet</t>
        </is>
      </c>
      <c r="B35" s="231" t="n">
        <v>50</v>
      </c>
      <c r="C35" s="231" t="inlineStr">
        <is>
          <t>1957-001086</t>
        </is>
      </c>
      <c r="D35" s="231" t="inlineStr">
        <is>
          <t>MIS27/380</t>
        </is>
      </c>
      <c r="E35" s="231" t="inlineStr">
        <is>
          <t>31-12N-24W, aol</t>
        </is>
      </c>
      <c r="F35" s="231" t="inlineStr">
        <is>
          <t xml:space="preserve">Contract for sale of real estate (1/24/1957): W. L. Ayers → George M. &amp; Clara Mae Bryan; SURFACE rights only to ~340 ac </t>
        </is>
      </c>
      <c r="G35" s="231" t="inlineStr">
        <is>
          <t>Section-only / quarter call missing; AOL/outside-lands reference</t>
        </is>
      </c>
      <c r="H35" s="231" t="inlineStr">
        <is>
          <t>Needs Verification - not assigned to ownership</t>
        </is>
      </c>
    </row>
    <row r="36" ht="225" customHeight="1">
      <c r="A36" s="231" t="inlineStr">
        <is>
          <t>Runsheet</t>
        </is>
      </c>
      <c r="B36" s="231" t="n">
        <v>51</v>
      </c>
      <c r="C36" s="231" t="inlineStr">
        <is>
          <t>1960-000414</t>
        </is>
      </c>
      <c r="D36" s="231" t="inlineStr">
        <is>
          <t>MIS32/144</t>
        </is>
      </c>
      <c r="E36" s="231" t="inlineStr">
        <is>
          <t>31-12N-24W, aol</t>
        </is>
      </c>
      <c r="F36" s="231" t="inlineStr">
        <is>
          <t>Articles/Memorandum of Merger: Magnolia Petroleum Co. (TX) merged into Socony Mobil Oil Company, Inc. (NY), effective 9/</t>
        </is>
      </c>
      <c r="G36" s="231" t="inlineStr">
        <is>
          <t>Section-only / quarter call missing; AOL/outside-lands reference</t>
        </is>
      </c>
      <c r="H36" s="231" t="inlineStr">
        <is>
          <t>Needs Verification - not assigned to ownership</t>
        </is>
      </c>
    </row>
    <row r="37" ht="180" customHeight="1">
      <c r="A37" s="231" t="inlineStr">
        <is>
          <t>Runsheet</t>
        </is>
      </c>
      <c r="B37" s="231" t="n">
        <v>52</v>
      </c>
      <c r="C37" s="231" t="inlineStr">
        <is>
          <t>1962-001145</t>
        </is>
      </c>
      <c r="D37" s="231" t="inlineStr">
        <is>
          <t>MIS47/169</t>
        </is>
      </c>
      <c r="E37" s="231" t="inlineStr">
        <is>
          <t>Lot 4, S/2 of Lot 3, S/2 NE/4 SW/4, SE/4 SW/4 of 31-12N-24W</t>
        </is>
      </c>
      <c r="F37" s="231" t="inlineStr">
        <is>
          <t>55/115.34 interest, 55 NMA Chain note: no source of title into Robert O. Lister, Jr. and Marie Lister, HW located of rec</t>
        </is>
      </c>
      <c r="G37" s="231" t="inlineStr">
        <is>
          <t>Source text requires verification</t>
        </is>
      </c>
      <c r="H37" s="231" t="inlineStr">
        <is>
          <t>Needs Verification - not assigned to ownership</t>
        </is>
      </c>
    </row>
    <row r="38" ht="105" customHeight="1">
      <c r="A38" s="231" t="inlineStr">
        <is>
          <t>Runsheet</t>
        </is>
      </c>
      <c r="B38" s="231" t="n">
        <v>56</v>
      </c>
      <c r="C38" s="231" t="inlineStr">
        <is>
          <t>1967-002816</t>
        </is>
      </c>
      <c r="D38" s="231" t="inlineStr">
        <is>
          <t>MIS86/33</t>
        </is>
      </c>
      <c r="E38" s="231" t="inlineStr">
        <is>
          <t>SW/4 of 31-12N-24W, aol</t>
        </is>
      </c>
      <c r="F38" s="231" t="inlineStr">
        <is>
          <t>ARTI, An Undivided 75.34 acre mineral interest</t>
        </is>
      </c>
      <c r="G38" s="231" t="inlineStr">
        <is>
          <t>AOL/outside-lands reference</t>
        </is>
      </c>
      <c r="H38" s="231" t="inlineStr">
        <is>
          <t>Needs Verification - not assigned to ownership</t>
        </is>
      </c>
    </row>
    <row r="39" ht="195" customHeight="1">
      <c r="A39" s="231" t="inlineStr">
        <is>
          <t>Runsheet</t>
        </is>
      </c>
      <c r="B39" s="231" t="n">
        <v>57</v>
      </c>
      <c r="C39" s="231" t="inlineStr">
        <is>
          <t>1968-003144</t>
        </is>
      </c>
      <c r="D39" s="231" t="inlineStr">
        <is>
          <t>MIS97/120</t>
        </is>
      </c>
      <c r="E39" s="231" t="inlineStr">
        <is>
          <t>31-12N-24W</t>
        </is>
      </c>
      <c r="F39" s="231" t="inlineStr">
        <is>
          <t>Leasehold / WI Chain note: source of title — MINERAL DEED 1907-000709 at D9/303, Charles T. Kennett and Sadie N. Kennett</t>
        </is>
      </c>
      <c r="G39" s="231" t="inlineStr">
        <is>
          <t>Section-only / quarter call missing; Source text requires verification</t>
        </is>
      </c>
      <c r="H39" s="231" t="inlineStr">
        <is>
          <t>Needs Verification - not assigned to ownership</t>
        </is>
      </c>
    </row>
    <row r="40" ht="210" customHeight="1">
      <c r="A40" s="231" t="inlineStr">
        <is>
          <t>Runsheet</t>
        </is>
      </c>
      <c r="B40" s="231" t="n">
        <v>58</v>
      </c>
      <c r="C40" s="231" t="inlineStr">
        <is>
          <t>1970-003015</t>
        </is>
      </c>
      <c r="D40" s="231" t="inlineStr">
        <is>
          <t>115/485</t>
        </is>
      </c>
      <c r="E40" s="231" t="inlineStr">
        <is>
          <t>31-12N-24W</t>
        </is>
      </c>
      <c r="F40" s="231" t="inlineStr">
        <is>
          <t>Leasehold / WI Chain note: source of title — OUTSIDE LANDS 1942-000630 at MIS21/471, Beckham County Court, RE: In the Ma</t>
        </is>
      </c>
      <c r="G40" s="231" t="inlineStr">
        <is>
          <t>Section-only / quarter call missing</t>
        </is>
      </c>
      <c r="H40" s="231" t="inlineStr">
        <is>
          <t>Needs Verification - not assigned to ownership</t>
        </is>
      </c>
    </row>
    <row r="41" ht="105" customHeight="1">
      <c r="A41" s="231" t="inlineStr">
        <is>
          <t>Runsheet</t>
        </is>
      </c>
      <c r="B41" s="231" t="n">
        <v>59</v>
      </c>
      <c r="C41" s="231" t="inlineStr">
        <is>
          <t>1974-001639</t>
        </is>
      </c>
      <c r="D41" s="231" t="inlineStr">
        <is>
          <t>163/565</t>
        </is>
      </c>
      <c r="E41" s="231" t="inlineStr">
        <is>
          <t>E/2 NW/4, SE/4 NE/4, NE/4 SE/4, N/2 NE/4 SW/4 of 31-12N-24W, aol</t>
        </is>
      </c>
      <c r="F41" s="231" t="inlineStr">
        <is>
          <t>60/260 interest in 2 sections</t>
        </is>
      </c>
      <c r="G41" s="231" t="inlineStr">
        <is>
          <t>AOL/outside-lands reference</t>
        </is>
      </c>
      <c r="H41" s="231" t="inlineStr">
        <is>
          <t>Needs Verification - not assigned to ownership</t>
        </is>
      </c>
    </row>
    <row r="42" ht="105" customHeight="1">
      <c r="A42" s="231" t="inlineStr">
        <is>
          <t>Runsheet</t>
        </is>
      </c>
      <c r="B42" s="231" t="n">
        <v>60</v>
      </c>
      <c r="C42" s="231" t="inlineStr">
        <is>
          <t>1974-001700</t>
        </is>
      </c>
      <c r="D42" s="231" t="inlineStr">
        <is>
          <t>164/66</t>
        </is>
      </c>
      <c r="E42" s="231" t="inlineStr">
        <is>
          <t>E/2 NW/4, SE/4 NE/4, NE/4 SE/4, N/2 NE/4 SW/4 of 31-12N-24W, aol</t>
        </is>
      </c>
      <c r="F42" s="231" t="inlineStr">
        <is>
          <t>40/260 interest in 2 sections</t>
        </is>
      </c>
      <c r="G42" s="231" t="inlineStr">
        <is>
          <t>AOL/outside-lands reference</t>
        </is>
      </c>
      <c r="H42" s="231" t="inlineStr">
        <is>
          <t>Needs Verification - not assigned to ownership</t>
        </is>
      </c>
    </row>
    <row r="43" ht="105" customHeight="1">
      <c r="A43" s="231" t="inlineStr">
        <is>
          <t>Runsheet</t>
        </is>
      </c>
      <c r="B43" s="231" t="n">
        <v>61</v>
      </c>
      <c r="C43" s="231" t="inlineStr">
        <is>
          <t>1974-002044</t>
        </is>
      </c>
      <c r="D43" s="231" t="inlineStr">
        <is>
          <t>165/87</t>
        </is>
      </c>
      <c r="E43" s="231" t="inlineStr">
        <is>
          <t>E/2 NW/4, SE/4 NE/4, NE/4 SE/4, N/2 NE/4 SW/4 of 31-12N-24W, aol</t>
        </is>
      </c>
      <c r="F43" s="231" t="inlineStr">
        <is>
          <t>10/260 interest in 2 sections</t>
        </is>
      </c>
      <c r="G43" s="231" t="inlineStr">
        <is>
          <t>AOL/outside-lands reference</t>
        </is>
      </c>
      <c r="H43" s="231" t="inlineStr">
        <is>
          <t>Needs Verification - not assigned to ownership</t>
        </is>
      </c>
    </row>
    <row r="44" ht="105" customHeight="1">
      <c r="A44" s="231" t="inlineStr">
        <is>
          <t>Runsheet</t>
        </is>
      </c>
      <c r="B44" s="231" t="n">
        <v>62</v>
      </c>
      <c r="C44" s="231" t="inlineStr">
        <is>
          <t>1975-000869</t>
        </is>
      </c>
      <c r="D44" s="231" t="inlineStr">
        <is>
          <t>176/144</t>
        </is>
      </c>
      <c r="E44" s="231" t="inlineStr">
        <is>
          <t>E/2 NW/4, SE/4 NE/4, NE/4 SE/4, N/2 NE/4 SW/4 of 31-12N-24W, aol</t>
        </is>
      </c>
      <c r="F44" s="231" t="inlineStr">
        <is>
          <t>10/260 interest in 2 sections</t>
        </is>
      </c>
      <c r="G44" s="231" t="inlineStr">
        <is>
          <t>AOL/outside-lands reference</t>
        </is>
      </c>
      <c r="H44" s="231" t="inlineStr">
        <is>
          <t>Needs Verification - not assigned to ownership</t>
        </is>
      </c>
    </row>
    <row r="45" ht="315" customHeight="1">
      <c r="A45" s="231" t="inlineStr">
        <is>
          <t>Runsheet</t>
        </is>
      </c>
      <c r="B45" s="231" t="n">
        <v>63</v>
      </c>
      <c r="C45" s="231" t="inlineStr">
        <is>
          <t>1976-003251</t>
        </is>
      </c>
      <c r="D45" s="231" t="inlineStr">
        <is>
          <t>197/116</t>
        </is>
      </c>
      <c r="E45" s="231" t="inlineStr">
        <is>
          <t>The South 51 acres in the following tract of land, to-wit: a tract of land in 31-12N-24W described as follows: Beginning at the NW Corner of the NW/4 of said Section 31, thence East on Section line 18.20 chains (or 72 8/</t>
        </is>
      </c>
      <c r="F45" s="231" t="inlineStr">
        <is>
          <t>ARTI Chain note: no source of title into Elmo W. Kirk and Freeda Kirk, HW located of record. Confirm ownership before cr</t>
        </is>
      </c>
      <c r="G45" s="231" t="inlineStr">
        <is>
          <t>Source text requires verification</t>
        </is>
      </c>
      <c r="H45" s="231" t="inlineStr">
        <is>
          <t>Needs Verification - not assigned to ownership</t>
        </is>
      </c>
    </row>
    <row r="46" ht="105" customHeight="1">
      <c r="A46" s="231" t="inlineStr">
        <is>
          <t>Runsheet</t>
        </is>
      </c>
      <c r="B46" s="231" t="n">
        <v>65</v>
      </c>
      <c r="C46" s="231" t="inlineStr">
        <is>
          <t>1978-002576</t>
        </is>
      </c>
      <c r="D46" s="231" t="inlineStr">
        <is>
          <t>237/367</t>
        </is>
      </c>
      <c r="E46" s="231" t="inlineStr">
        <is>
          <t>SW/4 NE/4, NW/4 SE/4, S/2 SE/4 of 31-12N-24W, aol</t>
        </is>
      </c>
      <c r="F46" s="231" t="inlineStr">
        <is>
          <t>40/791.47 interest in 2 sections</t>
        </is>
      </c>
      <c r="G46" s="231" t="inlineStr">
        <is>
          <t>AOL/outside-lands reference</t>
        </is>
      </c>
      <c r="H46" s="231" t="inlineStr">
        <is>
          <t>Needs Verification - not assigned to ownership</t>
        </is>
      </c>
    </row>
    <row r="47" ht="105" customHeight="1">
      <c r="A47" s="231" t="inlineStr">
        <is>
          <t>Runsheet</t>
        </is>
      </c>
      <c r="B47" s="231" t="n">
        <v>66</v>
      </c>
      <c r="C47" s="231" t="inlineStr">
        <is>
          <t>1978-002579</t>
        </is>
      </c>
      <c r="D47" s="231" t="inlineStr">
        <is>
          <t>237/370</t>
        </is>
      </c>
      <c r="E47" s="231" t="inlineStr">
        <is>
          <t>SW/4 NE/4, NW/4 SE/4, S/2 SE/4 of 31-12N-24W, aol</t>
        </is>
      </c>
      <c r="F47" s="231" t="inlineStr">
        <is>
          <t>40/791.47 interest in 2 sections</t>
        </is>
      </c>
      <c r="G47" s="231" t="inlineStr">
        <is>
          <t>AOL/outside-lands reference</t>
        </is>
      </c>
      <c r="H47" s="231" t="inlineStr">
        <is>
          <t>Needs Verification - not assigned to ownership</t>
        </is>
      </c>
    </row>
    <row r="48" ht="105" customHeight="1">
      <c r="A48" s="231" t="inlineStr">
        <is>
          <t>Runsheet</t>
        </is>
      </c>
      <c r="B48" s="231" t="n">
        <v>67</v>
      </c>
      <c r="C48" s="231" t="inlineStr">
        <is>
          <t>1978-002580</t>
        </is>
      </c>
      <c r="D48" s="231" t="inlineStr">
        <is>
          <t>237/371</t>
        </is>
      </c>
      <c r="E48" s="231" t="inlineStr">
        <is>
          <t>SW/4 NE/4, NW/4 SE/4, S/2 SE/4 of 31-12N-24W, aol</t>
        </is>
      </c>
      <c r="F48" s="231" t="inlineStr">
        <is>
          <t>40/791.47 interest in 2 sections</t>
        </is>
      </c>
      <c r="G48" s="231" t="inlineStr">
        <is>
          <t>AOL/outside-lands reference</t>
        </is>
      </c>
      <c r="H48" s="231" t="inlineStr">
        <is>
          <t>Needs Verification - not assigned to ownership</t>
        </is>
      </c>
    </row>
    <row r="49" ht="105" customHeight="1">
      <c r="A49" s="231" t="inlineStr">
        <is>
          <t>Runsheet</t>
        </is>
      </c>
      <c r="B49" s="231" t="n">
        <v>68</v>
      </c>
      <c r="C49" s="231" t="inlineStr">
        <is>
          <t>1978-002581</t>
        </is>
      </c>
      <c r="D49" s="231" t="inlineStr">
        <is>
          <t>237/372</t>
        </is>
      </c>
      <c r="E49" s="231" t="inlineStr">
        <is>
          <t>SW/4 NE/4, NW/4 SE/4, S/2 SE/4 of 31-12N-24W, aol</t>
        </is>
      </c>
      <c r="F49" s="231" t="inlineStr">
        <is>
          <t>40/791.47 interest in 2 sections</t>
        </is>
      </c>
      <c r="G49" s="231" t="inlineStr">
        <is>
          <t>AOL/outside-lands reference</t>
        </is>
      </c>
      <c r="H49" s="231" t="inlineStr">
        <is>
          <t>Needs Verification - not assigned to ownership</t>
        </is>
      </c>
    </row>
    <row r="50" ht="105" customHeight="1">
      <c r="A50" s="231" t="inlineStr">
        <is>
          <t>Runsheet</t>
        </is>
      </c>
      <c r="B50" s="231" t="n">
        <v>69</v>
      </c>
      <c r="C50" s="231" t="inlineStr">
        <is>
          <t>1978-002582</t>
        </is>
      </c>
      <c r="D50" s="231" t="inlineStr">
        <is>
          <t>237/373</t>
        </is>
      </c>
      <c r="E50" s="231" t="inlineStr">
        <is>
          <t>SW/4 NE/4, NW/4 SE/4, S/2 SE/4 of 31-12N-24W, aol</t>
        </is>
      </c>
      <c r="F50" s="231" t="inlineStr">
        <is>
          <t>40/791.47 interest in 2 sections</t>
        </is>
      </c>
      <c r="G50" s="231" t="inlineStr">
        <is>
          <t>AOL/outside-lands reference</t>
        </is>
      </c>
      <c r="H50" s="231" t="inlineStr">
        <is>
          <t>Needs Verification - not assigned to ownership</t>
        </is>
      </c>
    </row>
    <row r="51" ht="105" customHeight="1">
      <c r="A51" s="231" t="inlineStr">
        <is>
          <t>Runsheet</t>
        </is>
      </c>
      <c r="B51" s="231" t="n">
        <v>70</v>
      </c>
      <c r="C51" s="231" t="inlineStr">
        <is>
          <t>1978-002583</t>
        </is>
      </c>
      <c r="D51" s="231" t="inlineStr">
        <is>
          <t>237/374</t>
        </is>
      </c>
      <c r="E51" s="231" t="inlineStr">
        <is>
          <t>SW/4 NE/4, NW/4 SE/4, S/2 SE/4 of 31-12N-24W, aol</t>
        </is>
      </c>
      <c r="F51" s="231" t="inlineStr">
        <is>
          <t>40/791.47 interest in 2 sections</t>
        </is>
      </c>
      <c r="G51" s="231" t="inlineStr">
        <is>
          <t>AOL/outside-lands reference</t>
        </is>
      </c>
      <c r="H51" s="231" t="inlineStr">
        <is>
          <t>Needs Verification - not assigned to ownership</t>
        </is>
      </c>
    </row>
    <row r="52" ht="105" customHeight="1">
      <c r="A52" s="231" t="inlineStr">
        <is>
          <t>Runsheet</t>
        </is>
      </c>
      <c r="B52" s="231" t="n">
        <v>71</v>
      </c>
      <c r="C52" s="231" t="inlineStr">
        <is>
          <t>1978-002585</t>
        </is>
      </c>
      <c r="D52" s="231" t="inlineStr">
        <is>
          <t>237/376</t>
        </is>
      </c>
      <c r="E52" s="231" t="inlineStr">
        <is>
          <t>SW/4 NE/4, NW/4 SE/4, S/2 SE/4 of 31-12N-24W, aol</t>
        </is>
      </c>
      <c r="F52" s="231" t="inlineStr">
        <is>
          <t>40/791.47 interest in 2 sections</t>
        </is>
      </c>
      <c r="G52" s="231" t="inlineStr">
        <is>
          <t>AOL/outside-lands reference</t>
        </is>
      </c>
      <c r="H52" s="231" t="inlineStr">
        <is>
          <t>Needs Verification - not assigned to ownership</t>
        </is>
      </c>
    </row>
    <row r="53" ht="105" customHeight="1">
      <c r="A53" s="231" t="inlineStr">
        <is>
          <t>Runsheet</t>
        </is>
      </c>
      <c r="B53" s="231" t="n">
        <v>72</v>
      </c>
      <c r="C53" s="231" t="inlineStr">
        <is>
          <t>1978-002584</t>
        </is>
      </c>
      <c r="D53" s="231" t="inlineStr">
        <is>
          <t>237/375</t>
        </is>
      </c>
      <c r="E53" s="231" t="inlineStr">
        <is>
          <t>SW/4 NE/4, NW/4 SE/4, S/2 SE/4 of 31-12N-24W, aol</t>
        </is>
      </c>
      <c r="F53" s="231" t="inlineStr">
        <is>
          <t>40/791.47 interest in 2 sections</t>
        </is>
      </c>
      <c r="G53" s="231" t="inlineStr">
        <is>
          <t>AOL/outside-lands reference</t>
        </is>
      </c>
      <c r="H53" s="231" t="inlineStr">
        <is>
          <t>Needs Verification - not assigned to ownership</t>
        </is>
      </c>
    </row>
    <row r="54" ht="105" customHeight="1">
      <c r="A54" s="231" t="inlineStr">
        <is>
          <t>Runsheet</t>
        </is>
      </c>
      <c r="B54" s="231" t="n">
        <v>73</v>
      </c>
      <c r="C54" s="231" t="inlineStr">
        <is>
          <t>1978-005886</t>
        </is>
      </c>
      <c r="D54" s="231" t="inlineStr">
        <is>
          <t>248/240</t>
        </is>
      </c>
      <c r="E54" s="231" t="inlineStr">
        <is>
          <t>31-12N-24W</t>
        </is>
      </c>
      <c r="F54" s="231" t="inlineStr">
        <is>
          <t>Leasehold / WI</t>
        </is>
      </c>
      <c r="G54" s="231" t="inlineStr">
        <is>
          <t>Section-only / quarter call missing</t>
        </is>
      </c>
      <c r="H54" s="231" t="inlineStr">
        <is>
          <t>Needs Verification - not assigned to ownership</t>
        </is>
      </c>
    </row>
    <row r="55" ht="315" customHeight="1">
      <c r="A55" s="231" t="inlineStr">
        <is>
          <t>Runsheet</t>
        </is>
      </c>
      <c r="B55" s="231" t="n">
        <v>74</v>
      </c>
      <c r="C55" s="231" t="inlineStr">
        <is>
          <t>1979-002206</t>
        </is>
      </c>
      <c r="D55" s="231" t="inlineStr">
        <is>
          <t>264/428</t>
        </is>
      </c>
      <c r="E55" s="231" t="inlineStr">
        <is>
          <t>A tract in 31-12N-24W described as follows: Beginning at the NW Corner of the NW/4 of 31-12N-24W thence East on Section line 18.20 chains (or 72.8 rods), thence South 50 chains (or 200 rods), thence West 18.20 chains (or</t>
        </is>
      </c>
      <c r="F55" s="231" t="inlineStr">
        <is>
          <t>ARTI, 46 NMA</t>
        </is>
      </c>
      <c r="G55" s="231" t="inlineStr">
        <is>
          <t>Metes/bounds needs manual tract confirmation; AOL/outside-lands reference</t>
        </is>
      </c>
      <c r="H55" s="231" t="inlineStr">
        <is>
          <t>Needs Verification - not assigned to ownership</t>
        </is>
      </c>
    </row>
    <row r="56" ht="150" customHeight="1">
      <c r="A56" s="231" t="inlineStr">
        <is>
          <t>Runsheet</t>
        </is>
      </c>
      <c r="B56" s="231" t="n">
        <v>75</v>
      </c>
      <c r="C56" s="231" t="inlineStr">
        <is>
          <t>1979-002207</t>
        </is>
      </c>
      <c r="D56" s="231" t="inlineStr">
        <is>
          <t>264/432</t>
        </is>
      </c>
      <c r="E56" s="231" t="inlineStr">
        <is>
          <t>31-12N-24W, aol</t>
        </is>
      </c>
      <c r="F56" s="231" t="inlineStr">
        <is>
          <t>See instrument</t>
        </is>
      </c>
      <c r="G56" s="231" t="inlineStr">
        <is>
          <t>Section-only / quarter call missing; AOL/outside-lands reference</t>
        </is>
      </c>
      <c r="H56" s="231" t="inlineStr">
        <is>
          <t>Needs Verification - not assigned to ownership</t>
        </is>
      </c>
    </row>
    <row r="57" ht="105" customHeight="1">
      <c r="A57" s="231" t="inlineStr">
        <is>
          <t>Runsheet</t>
        </is>
      </c>
      <c r="B57" s="231" t="n">
        <v>76</v>
      </c>
      <c r="C57" s="231" t="inlineStr">
        <is>
          <t>1979-004881</t>
        </is>
      </c>
      <c r="D57" s="231" t="inlineStr">
        <is>
          <t>274/566</t>
        </is>
      </c>
      <c r="E57" s="231" t="inlineStr">
        <is>
          <t>SW/4 NE/4, NW/4 SE/4, S/2 SE/4 of 31-12N-24W, aol</t>
        </is>
      </c>
      <c r="F57" s="231" t="inlineStr">
        <is>
          <t>10/791.47 interest in 2 sections</t>
        </is>
      </c>
      <c r="G57" s="231" t="inlineStr">
        <is>
          <t>AOL/outside-lands reference</t>
        </is>
      </c>
      <c r="H57" s="231" t="inlineStr">
        <is>
          <t>Needs Verification - not assigned to ownership</t>
        </is>
      </c>
    </row>
    <row r="58" ht="150" customHeight="1">
      <c r="A58" s="231" t="inlineStr">
        <is>
          <t>Runsheet</t>
        </is>
      </c>
      <c r="B58" s="231" t="n">
        <v>77</v>
      </c>
      <c r="C58" s="231" t="inlineStr">
        <is>
          <t>1979-005006</t>
        </is>
      </c>
      <c r="D58" s="231" t="inlineStr">
        <is>
          <t>275/168</t>
        </is>
      </c>
      <c r="E58" s="231" t="inlineStr">
        <is>
          <t>31-12N-24W, aol</t>
        </is>
      </c>
      <c r="F58" s="231" t="inlineStr">
        <is>
          <t>Leasehold / WI</t>
        </is>
      </c>
      <c r="G58" s="231" t="inlineStr">
        <is>
          <t>Section-only / quarter call missing; AOL/outside-lands reference</t>
        </is>
      </c>
      <c r="H58" s="231" t="inlineStr">
        <is>
          <t>Needs Verification - not assigned to ownership</t>
        </is>
      </c>
    </row>
    <row r="59" ht="150" customHeight="1">
      <c r="A59" s="231" t="inlineStr">
        <is>
          <t>Runsheet</t>
        </is>
      </c>
      <c r="B59" s="231" t="n">
        <v>78</v>
      </c>
      <c r="C59" s="231" t="inlineStr">
        <is>
          <t>1979-005007</t>
        </is>
      </c>
      <c r="D59" s="231" t="inlineStr">
        <is>
          <t>275/170</t>
        </is>
      </c>
      <c r="E59" s="231" t="inlineStr">
        <is>
          <t>31-12N-24W, aol</t>
        </is>
      </c>
      <c r="F59" s="231" t="inlineStr">
        <is>
          <t>Leasehold / WI</t>
        </is>
      </c>
      <c r="G59" s="231" t="inlineStr">
        <is>
          <t>Section-only / quarter call missing; AOL/outside-lands reference</t>
        </is>
      </c>
      <c r="H59" s="231" t="inlineStr">
        <is>
          <t>Needs Verification - not assigned to ownership</t>
        </is>
      </c>
    </row>
    <row r="60" ht="105" customHeight="1">
      <c r="A60" s="231" t="inlineStr">
        <is>
          <t>Runsheet</t>
        </is>
      </c>
      <c r="B60" s="231" t="n">
        <v>79</v>
      </c>
      <c r="C60" s="231" t="inlineStr">
        <is>
          <t>1979-005655</t>
        </is>
      </c>
      <c r="D60" s="231" t="inlineStr">
        <is>
          <t>277/64</t>
        </is>
      </c>
      <c r="E60" s="231" t="inlineStr">
        <is>
          <t>N/2 NE/4, W/2 NW/4 of 31-12N-24W, aol</t>
        </is>
      </c>
      <c r="F60" s="231" t="inlineStr">
        <is>
          <t>ARTI (60 ac.) see 838/162, 838/173</t>
        </is>
      </c>
      <c r="G60" s="231" t="inlineStr">
        <is>
          <t>AOL/outside-lands reference</t>
        </is>
      </c>
      <c r="H60" s="231" t="inlineStr">
        <is>
          <t>Needs Verification - not assigned to ownership</t>
        </is>
      </c>
    </row>
    <row r="61" ht="105" customHeight="1">
      <c r="A61" s="231" t="inlineStr">
        <is>
          <t>Runsheet</t>
        </is>
      </c>
      <c r="B61" s="231" t="n">
        <v>80</v>
      </c>
      <c r="C61" s="231" t="inlineStr">
        <is>
          <t>1979-006593</t>
        </is>
      </c>
      <c r="D61" s="231" t="inlineStr">
        <is>
          <t>280/42</t>
        </is>
      </c>
      <c r="E61" s="231" t="inlineStr">
        <is>
          <t>SW/4 NE/4, NW/4 SE/4, S/2 SE/4 of 31-12N-24W, aol</t>
        </is>
      </c>
      <c r="F61" s="231" t="inlineStr">
        <is>
          <t>Trust An undivided 40/791.47 interest</t>
        </is>
      </c>
      <c r="G61" s="231" t="inlineStr">
        <is>
          <t>AOL/outside-lands reference</t>
        </is>
      </c>
      <c r="H61" s="231" t="inlineStr">
        <is>
          <t>Needs Verification - not assigned to ownership</t>
        </is>
      </c>
    </row>
    <row r="62" ht="105" customHeight="1">
      <c r="A62" s="231" t="inlineStr">
        <is>
          <t>Runsheet</t>
        </is>
      </c>
      <c r="B62" s="231" t="n">
        <v>82</v>
      </c>
      <c r="C62" s="231" t="inlineStr">
        <is>
          <t>1981-005180</t>
        </is>
      </c>
      <c r="D62" s="231" t="inlineStr">
        <is>
          <t>341/154</t>
        </is>
      </c>
      <c r="E62" s="231" t="inlineStr">
        <is>
          <t>E/2 NW/4, SE/4 NE/4, NE/4 SE/4, N/2 NE/4 SW/4 of 31-12N-24W, aol</t>
        </is>
      </c>
      <c r="F62" s="231" t="inlineStr">
        <is>
          <t>10/260 interest in 2 sections</t>
        </is>
      </c>
      <c r="G62" s="231" t="inlineStr">
        <is>
          <t>AOL/outside-lands reference</t>
        </is>
      </c>
      <c r="H62" s="231" t="inlineStr">
        <is>
          <t>Needs Verification - not assigned to ownership</t>
        </is>
      </c>
    </row>
    <row r="63" ht="105" customHeight="1">
      <c r="A63" s="231" t="inlineStr">
        <is>
          <t>Runsheet</t>
        </is>
      </c>
      <c r="B63" s="231" t="n">
        <v>83</v>
      </c>
      <c r="C63" s="231" t="inlineStr">
        <is>
          <t>1981-005181</t>
        </is>
      </c>
      <c r="D63" s="231" t="inlineStr">
        <is>
          <t>341/155</t>
        </is>
      </c>
      <c r="E63" s="231" t="inlineStr">
        <is>
          <t>E/2 NW/4, SE/4 NE/4, NE/4 SE/4, N/2 NE/4 SW/4 of 31-12N-24W, aol</t>
        </is>
      </c>
      <c r="F63" s="231" t="inlineStr">
        <is>
          <t>5/260 interest in 2 sections</t>
        </is>
      </c>
      <c r="G63" s="231" t="inlineStr">
        <is>
          <t>AOL/outside-lands reference</t>
        </is>
      </c>
      <c r="H63" s="231" t="inlineStr">
        <is>
          <t>Needs Verification - not assigned to ownership</t>
        </is>
      </c>
    </row>
    <row r="64" ht="105" customHeight="1">
      <c r="A64" s="231" t="inlineStr">
        <is>
          <t>Runsheet</t>
        </is>
      </c>
      <c r="B64" s="231" t="n">
        <v>86</v>
      </c>
      <c r="C64" s="231" t="inlineStr">
        <is>
          <t>1982-004342</t>
        </is>
      </c>
      <c r="D64" s="231" t="inlineStr">
        <is>
          <t>432/110</t>
        </is>
      </c>
      <c r="E64" s="231" t="inlineStr">
        <is>
          <t>E/2 NW/4, SE/4 NE/4, NE/4 SE/4, N/2 NE/4 SW/4 of 31-12N-24W, aol</t>
        </is>
      </c>
      <c r="F64" s="231" t="inlineStr">
        <is>
          <t>40/260 interest in 2 sections</t>
        </is>
      </c>
      <c r="G64" s="231" t="inlineStr">
        <is>
          <t>AOL/outside-lands reference</t>
        </is>
      </c>
      <c r="H64" s="231" t="inlineStr">
        <is>
          <t>Needs Verification - not assigned to ownership</t>
        </is>
      </c>
    </row>
    <row r="65" ht="150" customHeight="1">
      <c r="A65" s="231" t="inlineStr">
        <is>
          <t>Runsheet</t>
        </is>
      </c>
      <c r="B65" s="231" t="n">
        <v>87</v>
      </c>
      <c r="C65" s="231" t="inlineStr">
        <is>
          <t>1982-004658</t>
        </is>
      </c>
      <c r="D65" s="231" t="inlineStr">
        <is>
          <t>434/163</t>
        </is>
      </c>
      <c r="E65" s="231" t="inlineStr">
        <is>
          <t>31-12N-24W, aol</t>
        </is>
      </c>
      <c r="F65" s="231" t="inlineStr">
        <is>
          <t>See instrument</t>
        </is>
      </c>
      <c r="G65" s="231" t="inlineStr">
        <is>
          <t>Section-only / quarter call missing; AOL/outside-lands reference</t>
        </is>
      </c>
      <c r="H65" s="231" t="inlineStr">
        <is>
          <t>Needs Verification - not assigned to ownership</t>
        </is>
      </c>
    </row>
    <row r="66" ht="105" customHeight="1">
      <c r="A66" s="231" t="inlineStr">
        <is>
          <t>Runsheet</t>
        </is>
      </c>
      <c r="B66" s="231" t="n">
        <v>89</v>
      </c>
      <c r="C66" s="231" t="inlineStr">
        <is>
          <t>1982-006217</t>
        </is>
      </c>
      <c r="D66" s="231" t="inlineStr">
        <is>
          <t>443/310</t>
        </is>
      </c>
      <c r="E66" s="231" t="inlineStr">
        <is>
          <t>31-12N-24W</t>
        </is>
      </c>
      <c r="F66" s="231" t="inlineStr">
        <is>
          <t>See instrument</t>
        </is>
      </c>
      <c r="G66" s="231" t="inlineStr">
        <is>
          <t>Section-only / quarter call missing</t>
        </is>
      </c>
      <c r="H66" s="231" t="inlineStr">
        <is>
          <t>Needs Verification - not assigned to ownership</t>
        </is>
      </c>
    </row>
    <row r="67" ht="105" customHeight="1">
      <c r="A67" s="231" t="inlineStr">
        <is>
          <t>Runsheet</t>
        </is>
      </c>
      <c r="B67" s="231" t="n">
        <v>90</v>
      </c>
      <c r="C67" s="231" t="inlineStr">
        <is>
          <t>1982-006218</t>
        </is>
      </c>
      <c r="D67" s="231" t="inlineStr">
        <is>
          <t>443/311</t>
        </is>
      </c>
      <c r="E67" s="231" t="inlineStr">
        <is>
          <t>31-12N-24W</t>
        </is>
      </c>
      <c r="F67" s="231" t="inlineStr">
        <is>
          <t>See instrument</t>
        </is>
      </c>
      <c r="G67" s="231" t="inlineStr">
        <is>
          <t>Section-only / quarter call missing</t>
        </is>
      </c>
      <c r="H67" s="231" t="inlineStr">
        <is>
          <t>Needs Verification - not assigned to ownership</t>
        </is>
      </c>
    </row>
    <row r="68" ht="345" customHeight="1">
      <c r="A68" s="231" t="inlineStr">
        <is>
          <t>Runsheet</t>
        </is>
      </c>
      <c r="B68" s="231" t="n">
        <v>91</v>
      </c>
      <c r="C68" s="231" t="inlineStr">
        <is>
          <t>1982-007158</t>
        </is>
      </c>
      <c r="D68" s="231" t="inlineStr">
        <is>
          <t>451/176</t>
        </is>
      </c>
      <c r="E68" s="231" t="inlineStr">
        <is>
          <t>A tract of land in 31-12N-24W, described as follows: Beginning at the NWcorner of the NW/4 of 31-12N-24W thence East on Section Line 18.20 Chains (or 72 8/10ths rods) thence South 50 chains (or 200 rods) thence West 18.2</t>
        </is>
      </c>
      <c r="F68" s="231" t="inlineStr">
        <is>
          <t>2 acres</t>
        </is>
      </c>
      <c r="G68" s="231" t="inlineStr">
        <is>
          <t>Metes/bounds needs manual tract confirmation</t>
        </is>
      </c>
      <c r="H68" s="231" t="inlineStr">
        <is>
          <t>Needs Verification - not assigned to ownership</t>
        </is>
      </c>
    </row>
    <row r="69" ht="105" customHeight="1">
      <c r="A69" s="231" t="inlineStr">
        <is>
          <t>Runsheet</t>
        </is>
      </c>
      <c r="B69" s="231" t="n">
        <v>92</v>
      </c>
      <c r="C69" s="231" t="inlineStr">
        <is>
          <t>1982-011144</t>
        </is>
      </c>
      <c r="D69" s="231" t="inlineStr">
        <is>
          <t>480/72</t>
        </is>
      </c>
      <c r="E69" s="231" t="inlineStr">
        <is>
          <t>S/2 SE/4, NW/4 SE/4, SW/4 NE/4 of 31-12N-24W, aol</t>
        </is>
      </c>
      <c r="F69" s="231" t="inlineStr">
        <is>
          <t>1/791.47 interest in 2 sections</t>
        </is>
      </c>
      <c r="G69" s="231" t="inlineStr">
        <is>
          <t>AOL/outside-lands reference</t>
        </is>
      </c>
      <c r="H69" s="231" t="inlineStr">
        <is>
          <t>Needs Verification - not assigned to ownership</t>
        </is>
      </c>
    </row>
    <row r="70" ht="105" customHeight="1">
      <c r="A70" s="231" t="inlineStr">
        <is>
          <t>Runsheet</t>
        </is>
      </c>
      <c r="B70" s="231" t="n">
        <v>93</v>
      </c>
      <c r="C70" s="231" t="inlineStr">
        <is>
          <t>1982-011142</t>
        </is>
      </c>
      <c r="D70" s="231" t="inlineStr">
        <is>
          <t>480/70</t>
        </is>
      </c>
      <c r="E70" s="231" t="inlineStr">
        <is>
          <t>S/2 SE/4, NW/4 SE/4, SW/4 NE/4 of 31-12N-24W, aol</t>
        </is>
      </c>
      <c r="F70" s="231" t="inlineStr">
        <is>
          <t>1/791.47 interest in 2 sections</t>
        </is>
      </c>
      <c r="G70" s="231" t="inlineStr">
        <is>
          <t>AOL/outside-lands reference</t>
        </is>
      </c>
      <c r="H70" s="231" t="inlineStr">
        <is>
          <t>Needs Verification - not assigned to ownership</t>
        </is>
      </c>
    </row>
    <row r="71" ht="105" customHeight="1">
      <c r="A71" s="231" t="inlineStr">
        <is>
          <t>Runsheet</t>
        </is>
      </c>
      <c r="B71" s="231" t="n">
        <v>94</v>
      </c>
      <c r="C71" s="231" t="inlineStr">
        <is>
          <t>1982-011143</t>
        </is>
      </c>
      <c r="D71" s="231" t="inlineStr">
        <is>
          <t>480/71</t>
        </is>
      </c>
      <c r="E71" s="231" t="inlineStr">
        <is>
          <t>S/2 SE/4, NW/4 SE/4, SW/4 NE/4 of 31-12N-24W, aol</t>
        </is>
      </c>
      <c r="F71" s="231" t="inlineStr">
        <is>
          <t>1/791.47 interest in 2 sections</t>
        </is>
      </c>
      <c r="G71" s="231" t="inlineStr">
        <is>
          <t>AOL/outside-lands reference</t>
        </is>
      </c>
      <c r="H71" s="231" t="inlineStr">
        <is>
          <t>Needs Verification - not assigned to ownership</t>
        </is>
      </c>
    </row>
    <row r="72" ht="105" customHeight="1">
      <c r="A72" s="231" t="inlineStr">
        <is>
          <t>Runsheet</t>
        </is>
      </c>
      <c r="B72" s="231" t="n">
        <v>95</v>
      </c>
      <c r="C72" s="231" t="inlineStr">
        <is>
          <t>1983-001670</t>
        </is>
      </c>
      <c r="D72" s="231" t="inlineStr">
        <is>
          <t>512/66</t>
        </is>
      </c>
      <c r="E72" s="231" t="inlineStr">
        <is>
          <t>S/2 SE/4, NW/4 SE/4, SW/4 NE/4 of 31-12N-24W, aol</t>
        </is>
      </c>
      <c r="F72" s="231" t="inlineStr">
        <is>
          <t>3/791.47 interest</t>
        </is>
      </c>
      <c r="G72" s="231" t="inlineStr">
        <is>
          <t>AOL/outside-lands reference</t>
        </is>
      </c>
      <c r="H72" s="231" t="inlineStr">
        <is>
          <t>Needs Verification - not assigned to ownership</t>
        </is>
      </c>
    </row>
    <row r="73" ht="105" customHeight="1">
      <c r="A73" s="231" t="inlineStr">
        <is>
          <t>Runsheet</t>
        </is>
      </c>
      <c r="B73" s="231" t="n">
        <v>96</v>
      </c>
      <c r="C73" s="231" t="inlineStr">
        <is>
          <t>1983-001669</t>
        </is>
      </c>
      <c r="D73" s="231" t="inlineStr">
        <is>
          <t>512/65</t>
        </is>
      </c>
      <c r="E73" s="231" t="inlineStr">
        <is>
          <t>S/2 SE/4, NW/4 SE/4, SW/4 NE/4 of 31-12N-24W, aol</t>
        </is>
      </c>
      <c r="F73" s="231" t="inlineStr">
        <is>
          <t>3/791.47 interest in 2 sections</t>
        </is>
      </c>
      <c r="G73" s="231" t="inlineStr">
        <is>
          <t>AOL/outside-lands reference</t>
        </is>
      </c>
      <c r="H73" s="231" t="inlineStr">
        <is>
          <t>Needs Verification - not assigned to ownership</t>
        </is>
      </c>
    </row>
    <row r="74" ht="150" customHeight="1">
      <c r="A74" s="231" t="inlineStr">
        <is>
          <t>Runsheet</t>
        </is>
      </c>
      <c r="B74" s="231" t="n">
        <v>97</v>
      </c>
      <c r="C74" s="231" t="inlineStr">
        <is>
          <t>1983-001668</t>
        </is>
      </c>
      <c r="D74" s="231" t="inlineStr">
        <is>
          <t>512/61</t>
        </is>
      </c>
      <c r="E74" s="231" t="inlineStr">
        <is>
          <t>31-12N-24W, aol</t>
        </is>
      </c>
      <c r="F74" s="231" t="inlineStr">
        <is>
          <t>Trust Agreement</t>
        </is>
      </c>
      <c r="G74" s="231" t="inlineStr">
        <is>
          <t>Section-only / quarter call missing; AOL/outside-lands reference</t>
        </is>
      </c>
      <c r="H74" s="231" t="inlineStr">
        <is>
          <t>Needs Verification - not assigned to ownership</t>
        </is>
      </c>
    </row>
    <row r="75" ht="210" customHeight="1">
      <c r="A75" s="231" t="inlineStr">
        <is>
          <t>Runsheet</t>
        </is>
      </c>
      <c r="B75" s="231" t="n">
        <v>98</v>
      </c>
      <c r="C75" s="231" t="inlineStr">
        <is>
          <t>1983-001671</t>
        </is>
      </c>
      <c r="D75" s="231" t="inlineStr">
        <is>
          <t>512/67</t>
        </is>
      </c>
      <c r="E75" s="231" t="inlineStr">
        <is>
          <t>31-12N-24W not found on document</t>
        </is>
      </c>
      <c r="F75" s="231" t="inlineStr">
        <is>
          <t>ARTI Chain note: source of title — OUTSIDE LANDS 2005-008386 at 1816/41, Roger Mills County Court RE: In the Matter of t</t>
        </is>
      </c>
      <c r="G75" s="231" t="inlineStr">
        <is>
          <t>Source text requires verification</t>
        </is>
      </c>
      <c r="H75" s="231" t="inlineStr">
        <is>
          <t>Needs Verification - not assigned to ownership</t>
        </is>
      </c>
    </row>
    <row r="76" ht="105" customHeight="1">
      <c r="A76" s="231" t="inlineStr">
        <is>
          <t>Runsheet</t>
        </is>
      </c>
      <c r="B76" s="231" t="n">
        <v>99</v>
      </c>
      <c r="C76" s="231" t="inlineStr">
        <is>
          <t>1983-002348</t>
        </is>
      </c>
      <c r="D76" s="231" t="inlineStr">
        <is>
          <t>517/134</t>
        </is>
      </c>
      <c r="E76" s="231" t="inlineStr">
        <is>
          <t>S/2 SE/4, NW/4 SE/4, SW/4 NE/4 of 31-12N-24W, aol</t>
        </is>
      </c>
      <c r="F76" s="231" t="inlineStr">
        <is>
          <t>1/791.47 interest in 2 sections</t>
        </is>
      </c>
      <c r="G76" s="231" t="inlineStr">
        <is>
          <t>AOL/outside-lands reference</t>
        </is>
      </c>
      <c r="H76" s="231" t="inlineStr">
        <is>
          <t>Needs Verification - not assigned to ownership</t>
        </is>
      </c>
    </row>
    <row r="77" ht="105" customHeight="1">
      <c r="A77" s="231" t="inlineStr">
        <is>
          <t>Runsheet</t>
        </is>
      </c>
      <c r="B77" s="231" t="n">
        <v>100</v>
      </c>
      <c r="C77" s="231" t="inlineStr">
        <is>
          <t>1983-002349</t>
        </is>
      </c>
      <c r="D77" s="231" t="inlineStr">
        <is>
          <t>517/135</t>
        </is>
      </c>
      <c r="E77" s="231" t="inlineStr">
        <is>
          <t>S/2 SE/4, NW/4 SE/4, SW/4 NE/4 of 31-12N-24W, aol</t>
        </is>
      </c>
      <c r="F77" s="231" t="inlineStr">
        <is>
          <t>1/791.47 interest in 2 sections</t>
        </is>
      </c>
      <c r="G77" s="231" t="inlineStr">
        <is>
          <t>AOL/outside-lands reference</t>
        </is>
      </c>
      <c r="H77" s="231" t="inlineStr">
        <is>
          <t>Needs Verification - not assigned to ownership</t>
        </is>
      </c>
    </row>
    <row r="78" ht="105" customHeight="1">
      <c r="A78" s="231" t="inlineStr">
        <is>
          <t>Runsheet</t>
        </is>
      </c>
      <c r="B78" s="231" t="n">
        <v>101</v>
      </c>
      <c r="C78" s="231" t="inlineStr">
        <is>
          <t>1983-002350</t>
        </is>
      </c>
      <c r="D78" s="231" t="inlineStr">
        <is>
          <t>517/136</t>
        </is>
      </c>
      <c r="E78" s="231" t="inlineStr">
        <is>
          <t>S/2 SE/4, NW/4 SE/4, SW/4 NE/4 of 31-12N-24W, aol</t>
        </is>
      </c>
      <c r="F78" s="231" t="inlineStr">
        <is>
          <t>1/791.47 interest in 2 sections</t>
        </is>
      </c>
      <c r="G78" s="231" t="inlineStr">
        <is>
          <t>AOL/outside-lands reference</t>
        </is>
      </c>
      <c r="H78" s="231" t="inlineStr">
        <is>
          <t>Needs Verification - not assigned to ownership</t>
        </is>
      </c>
    </row>
    <row r="79" ht="105" customHeight="1">
      <c r="A79" s="231" t="inlineStr">
        <is>
          <t>Runsheet</t>
        </is>
      </c>
      <c r="B79" s="231" t="n">
        <v>102</v>
      </c>
      <c r="C79" s="231" t="inlineStr">
        <is>
          <t>1983-002351</t>
        </is>
      </c>
      <c r="D79" s="231" t="inlineStr">
        <is>
          <t>517/137</t>
        </is>
      </c>
      <c r="E79" s="231" t="inlineStr">
        <is>
          <t>S/2 SE/4, NW/4 SE/4, SW/4 NE/4 of 31-12N-24W, aol</t>
        </is>
      </c>
      <c r="F79" s="231" t="inlineStr">
        <is>
          <t>1/791.47 interest in 2 sections</t>
        </is>
      </c>
      <c r="G79" s="231" t="inlineStr">
        <is>
          <t>AOL/outside-lands reference</t>
        </is>
      </c>
      <c r="H79" s="231" t="inlineStr">
        <is>
          <t>Needs Verification - not assigned to ownership</t>
        </is>
      </c>
    </row>
    <row r="80" ht="105" customHeight="1">
      <c r="A80" s="231" t="inlineStr">
        <is>
          <t>Runsheet</t>
        </is>
      </c>
      <c r="B80" s="231" t="n">
        <v>103</v>
      </c>
      <c r="C80" s="231" t="inlineStr">
        <is>
          <t>1983-002352</t>
        </is>
      </c>
      <c r="D80" s="231" t="inlineStr">
        <is>
          <t>517/138</t>
        </is>
      </c>
      <c r="E80" s="231" t="inlineStr">
        <is>
          <t>S/2 SE/4, NW/4 SE/4, SW/4 NE/4 of 31-12N-24W, aol</t>
        </is>
      </c>
      <c r="F80" s="231" t="inlineStr">
        <is>
          <t>2/791.47 interest in 2 sections</t>
        </is>
      </c>
      <c r="G80" s="231" t="inlineStr">
        <is>
          <t>AOL/outside-lands reference</t>
        </is>
      </c>
      <c r="H80" s="231" t="inlineStr">
        <is>
          <t>Needs Verification - not assigned to ownership</t>
        </is>
      </c>
    </row>
    <row r="81" ht="105" customHeight="1">
      <c r="A81" s="231" t="inlineStr">
        <is>
          <t>Runsheet</t>
        </is>
      </c>
      <c r="B81" s="231" t="n">
        <v>104</v>
      </c>
      <c r="C81" s="231" t="inlineStr">
        <is>
          <t>1983-009331</t>
        </is>
      </c>
      <c r="D81" s="231" t="inlineStr">
        <is>
          <t>581/225</t>
        </is>
      </c>
      <c r="E81" s="231" t="inlineStr">
        <is>
          <t>31-12N-24W</t>
        </is>
      </c>
      <c r="F81" s="231" t="inlineStr">
        <is>
          <t>See instrument</t>
        </is>
      </c>
      <c r="G81" s="231" t="inlineStr">
        <is>
          <t>Section-only / quarter call missing</t>
        </is>
      </c>
      <c r="H81" s="231" t="inlineStr">
        <is>
          <t>Needs Verification - not assigned to ownership</t>
        </is>
      </c>
    </row>
    <row r="82" ht="135" customHeight="1">
      <c r="A82" s="231" t="inlineStr">
        <is>
          <t>Runsheet</t>
        </is>
      </c>
      <c r="B82" s="231" t="n">
        <v>105</v>
      </c>
      <c r="C82" s="231" t="inlineStr">
        <is>
          <t>1984-002943</t>
        </is>
      </c>
      <c r="D82" s="231" t="inlineStr">
        <is>
          <t>604/350</t>
        </is>
      </c>
      <c r="E82" s="231" t="inlineStr">
        <is>
          <t>E/2 NW/4 of 31-12N-24W, aol</t>
        </is>
      </c>
      <c r="F82" s="231" t="inlineStr">
        <is>
          <t>An undivided 89% of 25% of Grantor's interest in the oil, gas and other minerals</t>
        </is>
      </c>
      <c r="G82" s="231" t="inlineStr">
        <is>
          <t>AOL/outside-lands reference</t>
        </is>
      </c>
      <c r="H82" s="231" t="inlineStr">
        <is>
          <t>Needs Verification - not assigned to ownership</t>
        </is>
      </c>
    </row>
    <row r="83" ht="135" customHeight="1">
      <c r="A83" s="231" t="inlineStr">
        <is>
          <t>Runsheet</t>
        </is>
      </c>
      <c r="B83" s="231" t="n">
        <v>106</v>
      </c>
      <c r="C83" s="231" t="inlineStr">
        <is>
          <t>1984-002948</t>
        </is>
      </c>
      <c r="D83" s="231" t="inlineStr">
        <is>
          <t>605/27</t>
        </is>
      </c>
      <c r="E83" s="231" t="inlineStr">
        <is>
          <t>E/2 NW/4 of 31-12N-24W, aol</t>
        </is>
      </c>
      <c r="F83" s="231" t="inlineStr">
        <is>
          <t>An undivided 15.789% of 11% of Grantor's interest in the oil, gas and other minerals</t>
        </is>
      </c>
      <c r="G83" s="231" t="inlineStr">
        <is>
          <t>AOL/outside-lands reference</t>
        </is>
      </c>
      <c r="H83" s="231" t="inlineStr">
        <is>
          <t>Needs Verification - not assigned to ownership</t>
        </is>
      </c>
    </row>
    <row r="84" ht="105" customHeight="1">
      <c r="A84" s="231" t="inlineStr">
        <is>
          <t>Runsheet</t>
        </is>
      </c>
      <c r="B84" s="231" t="n">
        <v>107</v>
      </c>
      <c r="C84" s="231" t="inlineStr">
        <is>
          <t>1984-003786</t>
        </is>
      </c>
      <c r="D84" s="231" t="inlineStr">
        <is>
          <t>611/58</t>
        </is>
      </c>
      <c r="E84" s="231" t="inlineStr">
        <is>
          <t>S/2 SE/4, NW/4 SE/4, SW/4 NE/4 of 31-12N-24W, aol</t>
        </is>
      </c>
      <c r="F84" s="231" t="inlineStr">
        <is>
          <t>1/791.47 interest in 2 sections</t>
        </is>
      </c>
      <c r="G84" s="231" t="inlineStr">
        <is>
          <t>AOL/outside-lands reference</t>
        </is>
      </c>
      <c r="H84" s="231" t="inlineStr">
        <is>
          <t>Needs Verification - not assigned to ownership</t>
        </is>
      </c>
    </row>
    <row r="85" ht="210" customHeight="1">
      <c r="A85" s="231" t="inlineStr">
        <is>
          <t>Runsheet</t>
        </is>
      </c>
      <c r="B85" s="231" t="n">
        <v>108</v>
      </c>
      <c r="C85" s="231" t="inlineStr">
        <is>
          <t>1984-009873</t>
        </is>
      </c>
      <c r="D85" s="231" t="inlineStr">
        <is>
          <t>658/241</t>
        </is>
      </c>
      <c r="E85" s="231" t="inlineStr">
        <is>
          <t>SE/4 SW/4 of 31-12N-24W, aol</t>
        </is>
      </c>
      <c r="F85" s="231" t="inlineStr">
        <is>
          <t>MARY MARGARET WILSON, now MARY MARGARET DEVENAS, residing at 1302 Highland Avenue, Waukegan, Illinois 60085. 5.84 acres</t>
        </is>
      </c>
      <c r="G85" s="231" t="inlineStr">
        <is>
          <t>AOL/outside-lands reference</t>
        </is>
      </c>
      <c r="H85" s="231" t="inlineStr">
        <is>
          <t>Needs Verification - not assigned to ownership</t>
        </is>
      </c>
    </row>
    <row r="86" ht="105" customHeight="1">
      <c r="A86" s="231" t="inlineStr">
        <is>
          <t>Runsheet</t>
        </is>
      </c>
      <c r="B86" s="231" t="n">
        <v>109</v>
      </c>
      <c r="C86" s="231" t="inlineStr">
        <is>
          <t>1985-002650</t>
        </is>
      </c>
      <c r="D86" s="231" t="inlineStr">
        <is>
          <t>710/34</t>
        </is>
      </c>
      <c r="E86" s="231" t="inlineStr">
        <is>
          <t>NE/4 SE/4, SE/4 NE/4, N/2 NE/4 SW/4, E/2 NW/4 of 31-12N-24W, aol</t>
        </is>
      </c>
      <c r="F86" s="231" t="inlineStr">
        <is>
          <t>ARTI</t>
        </is>
      </c>
      <c r="G86" s="231" t="inlineStr">
        <is>
          <t>AOL/outside-lands reference</t>
        </is>
      </c>
      <c r="H86" s="231" t="inlineStr">
        <is>
          <t>Needs Verification - not assigned to ownership</t>
        </is>
      </c>
    </row>
    <row r="87" ht="330" customHeight="1">
      <c r="A87" s="231" t="inlineStr">
        <is>
          <t>Runsheet</t>
        </is>
      </c>
      <c r="B87" s="231" t="n">
        <v>110</v>
      </c>
      <c r="C87" s="231" t="inlineStr">
        <is>
          <t>1985-005895</t>
        </is>
      </c>
      <c r="D87" s="231" t="inlineStr">
        <is>
          <t>745/75</t>
        </is>
      </c>
      <c r="E87" s="231" t="inlineStr">
        <is>
          <t>A tract in Lot 1 in 31-12N-24W, described as follows: Beginning at the NW Corner of said Lot Is thence East 420.38 feets thence South 725 feets thence West 420.58 feet, thence North 725 feet to the point of beginning. co</t>
        </is>
      </c>
      <c r="F87" s="231" t="inlineStr">
        <is>
          <t>ARTI, On the 15th day of February, 1985, in an action then pending in said Court, wherein City National Bank of Sayre, O</t>
        </is>
      </c>
      <c r="G87" s="231" t="inlineStr">
        <is>
          <t>Metes/bounds needs manual tract confirmation</t>
        </is>
      </c>
      <c r="H87" s="231" t="inlineStr">
        <is>
          <t>Needs Verification - not assigned to ownership</t>
        </is>
      </c>
    </row>
    <row r="88" ht="105" customHeight="1">
      <c r="A88" s="231" t="inlineStr">
        <is>
          <t>Runsheet</t>
        </is>
      </c>
      <c r="B88" s="231" t="n">
        <v>111</v>
      </c>
      <c r="C88" s="231" t="inlineStr">
        <is>
          <t>1985-006556</t>
        </is>
      </c>
      <c r="D88" s="231" t="inlineStr">
        <is>
          <t>751/68</t>
        </is>
      </c>
      <c r="E88" s="231" t="inlineStr">
        <is>
          <t>S/2 SE/4, NW/4 SE/4, SW/4 NE/4 of 31-12N-24W, aol</t>
        </is>
      </c>
      <c r="F88" s="231" t="inlineStr">
        <is>
          <t>1/791.47 interest in 2 sections</t>
        </is>
      </c>
      <c r="G88" s="231" t="inlineStr">
        <is>
          <t>AOL/outside-lands reference</t>
        </is>
      </c>
      <c r="H88" s="231" t="inlineStr">
        <is>
          <t>Needs Verification - not assigned to ownership</t>
        </is>
      </c>
    </row>
    <row r="89" ht="195" customHeight="1">
      <c r="A89" s="231" t="inlineStr">
        <is>
          <t>Runsheet</t>
        </is>
      </c>
      <c r="B89" s="231" t="n">
        <v>112</v>
      </c>
      <c r="C89" s="231" t="inlineStr">
        <is>
          <t>1985-007068</t>
        </is>
      </c>
      <c r="D89" s="231" t="inlineStr">
        <is>
          <t>756/16</t>
        </is>
      </c>
      <c r="E89" s="231" t="inlineStr">
        <is>
          <t>31-12N-24W not found on document</t>
        </is>
      </c>
      <c r="F89" s="231" t="inlineStr">
        <is>
          <t>ARTI, The Grantor received distribution of the interests covered by this Trustee's Deed as Co-Trustee with Roy Craig und</t>
        </is>
      </c>
      <c r="G89" s="231" t="inlineStr">
        <is>
          <t>Source text requires verification</t>
        </is>
      </c>
      <c r="H89" s="231" t="inlineStr">
        <is>
          <t>Needs Verification - not assigned to ownership</t>
        </is>
      </c>
    </row>
    <row r="90" ht="330" customHeight="1">
      <c r="A90" s="231" t="inlineStr">
        <is>
          <t>Runsheet</t>
        </is>
      </c>
      <c r="B90" s="231" t="n">
        <v>113</v>
      </c>
      <c r="C90" s="231" t="inlineStr">
        <is>
          <t>1985-007096</t>
        </is>
      </c>
      <c r="D90" s="231" t="inlineStr">
        <is>
          <t>756/79</t>
        </is>
      </c>
      <c r="E90" s="231" t="inlineStr">
        <is>
          <t>A tract in Lot 1 in 31-12N-24W, described as follows: Beginning at the NW Corner of said Lot Is thence East 420.38 feets thence South 725 feets thence West 420.58 feet, thence North 725 feet to the point of beginning. co</t>
        </is>
      </c>
      <c r="F90" s="231" t="inlineStr">
        <is>
          <t>ARTI</t>
        </is>
      </c>
      <c r="G90" s="231" t="inlineStr">
        <is>
          <t>Metes/bounds needs manual tract confirmation</t>
        </is>
      </c>
      <c r="H90" s="231" t="inlineStr">
        <is>
          <t>Needs Verification - not assigned to ownership</t>
        </is>
      </c>
    </row>
    <row r="91" ht="105" customHeight="1">
      <c r="A91" s="231" t="inlineStr">
        <is>
          <t>Runsheet</t>
        </is>
      </c>
      <c r="B91" s="231" t="n">
        <v>114</v>
      </c>
      <c r="C91" s="231" t="inlineStr">
        <is>
          <t>1985-000061</t>
        </is>
      </c>
      <c r="D91" s="231" t="inlineStr">
        <is>
          <t>583/236</t>
        </is>
      </c>
      <c r="E91" s="231" t="inlineStr">
        <is>
          <t>S/2 SE/4, NW/4 SE/4, SW/4 NE/4 of 31-12N-24W, aol</t>
        </is>
      </c>
      <c r="F91" s="231" t="inlineStr">
        <is>
          <t>1/791.47 interest in 2 sections</t>
        </is>
      </c>
      <c r="G91" s="231" t="inlineStr">
        <is>
          <t>AOL/outside-lands reference</t>
        </is>
      </c>
      <c r="H91" s="231" t="inlineStr">
        <is>
          <t>Needs Verification - not assigned to ownership</t>
        </is>
      </c>
    </row>
    <row r="92" ht="105" customHeight="1">
      <c r="A92" s="231" t="inlineStr">
        <is>
          <t>Runsheet</t>
        </is>
      </c>
      <c r="B92" s="231" t="n">
        <v>115</v>
      </c>
      <c r="C92" s="231" t="inlineStr">
        <is>
          <t>1985-000060</t>
        </is>
      </c>
      <c r="D92" s="231" t="inlineStr">
        <is>
          <t>583/234</t>
        </is>
      </c>
      <c r="E92" s="231" t="inlineStr">
        <is>
          <t>S/2 SE/4, NW/4 SE/4, SW/4 NE/4 of 31-12N-24W, aol</t>
        </is>
      </c>
      <c r="F92" s="231" t="inlineStr">
        <is>
          <t>2/791.47 interest in 2 sections</t>
        </is>
      </c>
      <c r="G92" s="231" t="inlineStr">
        <is>
          <t>AOL/outside-lands reference</t>
        </is>
      </c>
      <c r="H92" s="231" t="inlineStr">
        <is>
          <t>Needs Verification - not assigned to ownership</t>
        </is>
      </c>
    </row>
    <row r="93" ht="195" customHeight="1">
      <c r="A93" s="231" t="inlineStr">
        <is>
          <t>Runsheet</t>
        </is>
      </c>
      <c r="B93" s="231" t="n">
        <v>116</v>
      </c>
      <c r="C93" s="231" t="inlineStr">
        <is>
          <t>1986-000268</t>
        </is>
      </c>
      <c r="D93" s="231" t="inlineStr">
        <is>
          <t>781/183</t>
        </is>
      </c>
      <c r="E93" s="231" t="inlineStr">
        <is>
          <t>E/2 NW/4, SE/4 NE/4, NE/4 SE/4, N/2 NE/4 SW/4 of 31-12N-24W, aol</t>
        </is>
      </c>
      <c r="F93" s="231" t="inlineStr">
        <is>
          <t>2/260 interest in 2 sections being the same property conveved in Mineral Deed dated May 24, 1974, from Marie Lister to M</t>
        </is>
      </c>
      <c r="G93" s="231" t="inlineStr">
        <is>
          <t>AOL/outside-lands reference</t>
        </is>
      </c>
      <c r="H93" s="231" t="inlineStr">
        <is>
          <t>Needs Verification - not assigned to ownership</t>
        </is>
      </c>
    </row>
    <row r="94" ht="105" customHeight="1">
      <c r="A94" s="231" t="inlineStr">
        <is>
          <t>Runsheet</t>
        </is>
      </c>
      <c r="B94" s="231" t="n">
        <v>118</v>
      </c>
      <c r="C94" s="231" t="inlineStr">
        <is>
          <t>1986-003428</t>
        </is>
      </c>
      <c r="D94" s="231" t="inlineStr">
        <is>
          <t>815/191</t>
        </is>
      </c>
      <c r="E94" s="231" t="inlineStr">
        <is>
          <t>S/2 SE/4, NW/4 SE/4, SW/4 NE/4 of 31-12N-24W, aol</t>
        </is>
      </c>
      <c r="F94" s="231" t="inlineStr">
        <is>
          <t>2/791.47 interest in 2 sections</t>
        </is>
      </c>
      <c r="G94" s="231" t="inlineStr">
        <is>
          <t>AOL/outside-lands reference</t>
        </is>
      </c>
      <c r="H94" s="231" t="inlineStr">
        <is>
          <t>Needs Verification - not assigned to ownership</t>
        </is>
      </c>
    </row>
    <row r="95" ht="105" customHeight="1">
      <c r="A95" s="231" t="inlineStr">
        <is>
          <t>Runsheet</t>
        </is>
      </c>
      <c r="B95" s="231" t="n">
        <v>119</v>
      </c>
      <c r="C95" s="231" t="inlineStr">
        <is>
          <t>1986-004476</t>
        </is>
      </c>
      <c r="D95" s="231" t="inlineStr">
        <is>
          <t>829/7</t>
        </is>
      </c>
      <c r="E95" s="231" t="inlineStr">
        <is>
          <t>S/2 SE/4, NW/4 SE/4, SW/4 NE/4 of 31-12N-24W, aol</t>
        </is>
      </c>
      <c r="F95" s="231" t="inlineStr">
        <is>
          <t>3/791.47 interest in 2 sections</t>
        </is>
      </c>
      <c r="G95" s="231" t="inlineStr">
        <is>
          <t>AOL/outside-lands reference</t>
        </is>
      </c>
      <c r="H95" s="231" t="inlineStr">
        <is>
          <t>Needs Verification - not assigned to ownership</t>
        </is>
      </c>
    </row>
    <row r="96" ht="105" customHeight="1">
      <c r="A96" s="231" t="inlineStr">
        <is>
          <t>Runsheet</t>
        </is>
      </c>
      <c r="B96" s="231" t="n">
        <v>120</v>
      </c>
      <c r="C96" s="231" t="inlineStr">
        <is>
          <t>1986-005223</t>
        </is>
      </c>
      <c r="D96" s="231" t="inlineStr">
        <is>
          <t>837/199</t>
        </is>
      </c>
      <c r="E96" s="231" t="inlineStr">
        <is>
          <t>S/2 SE/4, NW/4 SE/4, SW/4 NE/4 of 31-12N-24W, aol</t>
        </is>
      </c>
      <c r="F96" s="231" t="inlineStr">
        <is>
          <t>5/791.47 interest in 2 sections</t>
        </is>
      </c>
      <c r="G96" s="231" t="inlineStr">
        <is>
          <t>AOL/outside-lands reference</t>
        </is>
      </c>
      <c r="H96" s="231" t="inlineStr">
        <is>
          <t>Needs Verification - not assigned to ownership</t>
        </is>
      </c>
    </row>
    <row r="97" ht="150" customHeight="1">
      <c r="A97" s="231" t="inlineStr">
        <is>
          <t>Runsheet</t>
        </is>
      </c>
      <c r="B97" s="231" t="n">
        <v>122</v>
      </c>
      <c r="C97" s="231" t="inlineStr">
        <is>
          <t>1987-000496</t>
        </is>
      </c>
      <c r="D97" s="231" t="inlineStr">
        <is>
          <t>858/277</t>
        </is>
      </c>
      <c r="E97" s="231" t="inlineStr">
        <is>
          <t>31-12N-24W, aol</t>
        </is>
      </c>
      <c r="F97" s="231" t="inlineStr">
        <is>
          <t>See instrument</t>
        </is>
      </c>
      <c r="G97" s="231" t="inlineStr">
        <is>
          <t>Section-only / quarter call missing; AOL/outside-lands reference</t>
        </is>
      </c>
      <c r="H97" s="231" t="inlineStr">
        <is>
          <t>Needs Verification - not assigned to ownership</t>
        </is>
      </c>
    </row>
    <row r="98" ht="105" customHeight="1">
      <c r="A98" s="231" t="inlineStr">
        <is>
          <t>Runsheet</t>
        </is>
      </c>
      <c r="B98" s="231" t="n">
        <v>123</v>
      </c>
      <c r="C98" s="231" t="inlineStr">
        <is>
          <t>1987-002610</t>
        </is>
      </c>
      <c r="D98" s="231" t="inlineStr">
        <is>
          <t>883/168</t>
        </is>
      </c>
      <c r="E98" s="231" t="inlineStr">
        <is>
          <t>S/2 SE/4, NW/4 SE/4, SW/4 NE/4 of 31-12N-24W, aol</t>
        </is>
      </c>
      <c r="F98" s="231" t="inlineStr">
        <is>
          <t>2/791.47 interest in 2 sections</t>
        </is>
      </c>
      <c r="G98" s="231" t="inlineStr">
        <is>
          <t>AOL/outside-lands reference</t>
        </is>
      </c>
      <c r="H98" s="231" t="inlineStr">
        <is>
          <t>Needs Verification - not assigned to ownership</t>
        </is>
      </c>
    </row>
    <row r="99" ht="150" customHeight="1">
      <c r="A99" s="231" t="inlineStr">
        <is>
          <t>Runsheet</t>
        </is>
      </c>
      <c r="B99" s="231" t="n">
        <v>124</v>
      </c>
      <c r="C99" s="231" t="inlineStr">
        <is>
          <t>1987-003826</t>
        </is>
      </c>
      <c r="D99" s="231" t="inlineStr">
        <is>
          <t>897/244</t>
        </is>
      </c>
      <c r="E99" s="231" t="inlineStr">
        <is>
          <t>31-12N-24W (AOL)</t>
        </is>
      </c>
      <c r="F99" s="231" t="inlineStr">
        <is>
          <t>ARTI in minerals</t>
        </is>
      </c>
      <c r="G99" s="231" t="inlineStr">
        <is>
          <t>Section-only / quarter call missing; AOL/outside-lands reference</t>
        </is>
      </c>
      <c r="H99" s="231" t="inlineStr">
        <is>
          <t>Needs Verification - not assigned to ownership</t>
        </is>
      </c>
    </row>
    <row r="100" ht="105" customHeight="1">
      <c r="A100" s="231" t="inlineStr">
        <is>
          <t>Runsheet</t>
        </is>
      </c>
      <c r="B100" s="231" t="n">
        <v>125</v>
      </c>
      <c r="C100" s="231" t="inlineStr">
        <is>
          <t>1987-005625</t>
        </is>
      </c>
      <c r="D100" s="231" t="inlineStr">
        <is>
          <t>913/261</t>
        </is>
      </c>
      <c r="E100" s="231" t="inlineStr">
        <is>
          <t>S/2 SE/4, NW/4 SE/4, SW/4 NE/4 of 31-12N-24W, aol</t>
        </is>
      </c>
      <c r="F100" s="231" t="inlineStr">
        <is>
          <t>1/791.47 interest in 2 sections</t>
        </is>
      </c>
      <c r="G100" s="231" t="inlineStr">
        <is>
          <t>AOL/outside-lands reference</t>
        </is>
      </c>
      <c r="H100" s="231" t="inlineStr">
        <is>
          <t>Needs Verification - not assigned to ownership</t>
        </is>
      </c>
    </row>
    <row r="101" ht="105" customHeight="1">
      <c r="A101" s="231" t="inlineStr">
        <is>
          <t>Runsheet</t>
        </is>
      </c>
      <c r="B101" s="231" t="n">
        <v>126</v>
      </c>
      <c r="C101" s="231" t="inlineStr">
        <is>
          <t>1987-006732</t>
        </is>
      </c>
      <c r="D101" s="231" t="inlineStr">
        <is>
          <t>924/139</t>
        </is>
      </c>
      <c r="E101" s="231" t="inlineStr">
        <is>
          <t>S/2 SE/4, NW/4 SE/4, SW/4 NE/4 of 31-12N-24W, aol</t>
        </is>
      </c>
      <c r="F101" s="231" t="inlineStr">
        <is>
          <t>1/791.47 interest in 2 sections</t>
        </is>
      </c>
      <c r="G101" s="231" t="inlineStr">
        <is>
          <t>AOL/outside-lands reference</t>
        </is>
      </c>
      <c r="H101" s="231" t="inlineStr">
        <is>
          <t>Needs Verification - not assigned to ownership</t>
        </is>
      </c>
    </row>
    <row r="102" ht="105" customHeight="1">
      <c r="A102" s="231" t="inlineStr">
        <is>
          <t>Runsheet</t>
        </is>
      </c>
      <c r="B102" s="231" t="n">
        <v>127</v>
      </c>
      <c r="C102" s="231" t="inlineStr">
        <is>
          <t>1987-006731</t>
        </is>
      </c>
      <c r="D102" s="231" t="inlineStr">
        <is>
          <t>924/138</t>
        </is>
      </c>
      <c r="E102" s="231" t="inlineStr">
        <is>
          <t>S/2 SE/4, NW/4 SE/4, SW/4 NE/4 of 31-12N-24W, aol</t>
        </is>
      </c>
      <c r="F102" s="231" t="inlineStr">
        <is>
          <t>6/791.47 interest in 2 sections</t>
        </is>
      </c>
      <c r="G102" s="231" t="inlineStr">
        <is>
          <t>AOL/outside-lands reference</t>
        </is>
      </c>
      <c r="H102" s="231" t="inlineStr">
        <is>
          <t>Needs Verification - not assigned to ownership</t>
        </is>
      </c>
    </row>
    <row r="103" ht="165" customHeight="1">
      <c r="A103" s="231" t="inlineStr">
        <is>
          <t>Runsheet</t>
        </is>
      </c>
      <c r="B103" s="231" t="n">
        <v>128</v>
      </c>
      <c r="C103" s="231" t="inlineStr">
        <is>
          <t>1987-006730</t>
        </is>
      </c>
      <c r="D103" s="231" t="inlineStr">
        <is>
          <t>924/136</t>
        </is>
      </c>
      <c r="E103" s="231" t="inlineStr">
        <is>
          <t>S/2 SE/4, NW/4 SE/4, SW/4 NE/4 of 31-12N-24W, aol</t>
        </is>
      </c>
      <c r="F103" s="231" t="inlineStr">
        <is>
          <t>O K. Oil Venture, is the owner of a royalty interest in and to a portion of the above described real estate. The joint v</t>
        </is>
      </c>
      <c r="G103" s="231" t="inlineStr">
        <is>
          <t>AOL/outside-lands reference</t>
        </is>
      </c>
      <c r="H103" s="231" t="inlineStr">
        <is>
          <t>Needs Verification - not assigned to ownership</t>
        </is>
      </c>
    </row>
    <row r="104" ht="105" customHeight="1">
      <c r="A104" s="231" t="inlineStr">
        <is>
          <t>Runsheet</t>
        </is>
      </c>
      <c r="B104" s="231" t="n">
        <v>129</v>
      </c>
      <c r="C104" s="231" t="inlineStr">
        <is>
          <t>1987-007680</t>
        </is>
      </c>
      <c r="D104" s="231" t="inlineStr">
        <is>
          <t>933/226</t>
        </is>
      </c>
      <c r="E104" s="231" t="inlineStr">
        <is>
          <t>S/2 SE/4, NW/4 SE/4, SW/4 NE/4 of 31-12N-24W, aol</t>
        </is>
      </c>
      <c r="F104" s="231" t="inlineStr">
        <is>
          <t>3/791.47 interest in 2 sections</t>
        </is>
      </c>
      <c r="G104" s="231" t="inlineStr">
        <is>
          <t>AOL/outside-lands reference</t>
        </is>
      </c>
      <c r="H104" s="231" t="inlineStr">
        <is>
          <t>Needs Verification - not assigned to ownership</t>
        </is>
      </c>
    </row>
    <row r="105" ht="105" customHeight="1">
      <c r="A105" s="231" t="inlineStr">
        <is>
          <t>Runsheet</t>
        </is>
      </c>
      <c r="B105" s="231" t="n">
        <v>130</v>
      </c>
      <c r="C105" s="231" t="inlineStr">
        <is>
          <t>1988-000762</t>
        </is>
      </c>
      <c r="D105" s="231" t="inlineStr">
        <is>
          <t>946/223</t>
        </is>
      </c>
      <c r="E105" s="231" t="inlineStr">
        <is>
          <t>E/2 NW/4 of 31-12N-24W, aol</t>
        </is>
      </c>
      <c r="F105" s="231" t="inlineStr">
        <is>
          <t>ARTI</t>
        </is>
      </c>
      <c r="G105" s="231" t="inlineStr">
        <is>
          <t>AOL/outside-lands reference</t>
        </is>
      </c>
      <c r="H105" s="231" t="inlineStr">
        <is>
          <t>Needs Verification - not assigned to ownership</t>
        </is>
      </c>
    </row>
    <row r="106" ht="120" customHeight="1">
      <c r="A106" s="231" t="inlineStr">
        <is>
          <t>Runsheet</t>
        </is>
      </c>
      <c r="B106" s="231" t="n">
        <v>131</v>
      </c>
      <c r="C106" s="231" t="inlineStr">
        <is>
          <t>1988-004185</t>
        </is>
      </c>
      <c r="D106" s="231" t="inlineStr">
        <is>
          <t>981/2</t>
        </is>
      </c>
      <c r="E106" s="231" t="inlineStr">
        <is>
          <t>N/2 NE/4, W/2 NW/4 of 31-12N-24W, aol</t>
        </is>
      </c>
      <c r="F106" s="231" t="inlineStr">
        <is>
          <t>An undivided 1/8 royalty as a free royalty in oil, gas and all other minerals</t>
        </is>
      </c>
      <c r="G106" s="231" t="inlineStr">
        <is>
          <t>AOL/outside-lands reference</t>
        </is>
      </c>
      <c r="H106" s="231" t="inlineStr">
        <is>
          <t>Needs Verification - not assigned to ownership</t>
        </is>
      </c>
    </row>
    <row r="107" ht="105" customHeight="1">
      <c r="A107" s="231" t="inlineStr">
        <is>
          <t>Runsheet</t>
        </is>
      </c>
      <c r="B107" s="231" t="n">
        <v>132</v>
      </c>
      <c r="C107" s="231" t="inlineStr">
        <is>
          <t>1988-004480</t>
        </is>
      </c>
      <c r="D107" s="231" t="inlineStr">
        <is>
          <t>984/181</t>
        </is>
      </c>
      <c r="E107" s="231" t="inlineStr">
        <is>
          <t>S/2 SE/4, NW/4 SE/4, SW/4 NE/4 of 31-12N-24W, aol</t>
        </is>
      </c>
      <c r="F107" s="231" t="inlineStr">
        <is>
          <t>2/791.47 interest in 2 sections</t>
        </is>
      </c>
      <c r="G107" s="231" t="inlineStr">
        <is>
          <t>AOL/outside-lands reference</t>
        </is>
      </c>
      <c r="H107" s="231" t="inlineStr">
        <is>
          <t>Needs Verification - not assigned to ownership</t>
        </is>
      </c>
    </row>
    <row r="108" ht="105" customHeight="1">
      <c r="A108" s="231" t="inlineStr">
        <is>
          <t>Runsheet</t>
        </is>
      </c>
      <c r="B108" s="231" t="n">
        <v>133</v>
      </c>
      <c r="C108" s="231" t="inlineStr">
        <is>
          <t>1988-004481</t>
        </is>
      </c>
      <c r="D108" s="231" t="inlineStr">
        <is>
          <t>984/183</t>
        </is>
      </c>
      <c r="E108" s="231" t="inlineStr">
        <is>
          <t>S/2 SE/4, NW/4 SE/4, SW/4 NE/4 of 31-12N-24W, aol</t>
        </is>
      </c>
      <c r="F108" s="231" t="inlineStr">
        <is>
          <t>2/791.47 interest in 2 sections</t>
        </is>
      </c>
      <c r="G108" s="231" t="inlineStr">
        <is>
          <t>AOL/outside-lands reference</t>
        </is>
      </c>
      <c r="H108" s="231" t="inlineStr">
        <is>
          <t>Needs Verification - not assigned to ownership</t>
        </is>
      </c>
    </row>
    <row r="109" ht="105" customHeight="1">
      <c r="A109" s="231" t="inlineStr">
        <is>
          <t>Runsheet</t>
        </is>
      </c>
      <c r="B109" s="231" t="n">
        <v>134</v>
      </c>
      <c r="C109" s="231" t="inlineStr">
        <is>
          <t>1988-004482</t>
        </is>
      </c>
      <c r="D109" s="231" t="inlineStr">
        <is>
          <t>984/185</t>
        </is>
      </c>
      <c r="E109" s="231" t="inlineStr">
        <is>
          <t>S/2 SE/4, NW/4 SE/4, SW/4 NE/4 of 31-12N-24W, aol</t>
        </is>
      </c>
      <c r="F109" s="231" t="inlineStr">
        <is>
          <t>2/791.47 interest in 2 sections</t>
        </is>
      </c>
      <c r="G109" s="231" t="inlineStr">
        <is>
          <t>AOL/outside-lands reference</t>
        </is>
      </c>
      <c r="H109" s="231" t="inlineStr">
        <is>
          <t>Needs Verification - not assigned to ownership</t>
        </is>
      </c>
    </row>
    <row r="110" ht="105" customHeight="1">
      <c r="A110" s="231" t="inlineStr">
        <is>
          <t>Runsheet</t>
        </is>
      </c>
      <c r="B110" s="231" t="n">
        <v>135</v>
      </c>
      <c r="C110" s="231" t="inlineStr">
        <is>
          <t>1988-004483</t>
        </is>
      </c>
      <c r="D110" s="231" t="inlineStr">
        <is>
          <t>984/187</t>
        </is>
      </c>
      <c r="E110" s="231" t="inlineStr">
        <is>
          <t>S/2 SE/4, NW/4 SE/4, SW/4 NE/4 of 31-12N-24W, aol</t>
        </is>
      </c>
      <c r="F110" s="231" t="inlineStr">
        <is>
          <t>2/791.47 interest in 2 sections</t>
        </is>
      </c>
      <c r="G110" s="231" t="inlineStr">
        <is>
          <t>AOL/outside-lands reference</t>
        </is>
      </c>
      <c r="H110" s="231" t="inlineStr">
        <is>
          <t>Needs Verification - not assigned to ownership</t>
        </is>
      </c>
    </row>
    <row r="111" ht="105" customHeight="1">
      <c r="A111" s="231" t="inlineStr">
        <is>
          <t>Runsheet</t>
        </is>
      </c>
      <c r="B111" s="231" t="n">
        <v>136</v>
      </c>
      <c r="C111" s="231" t="inlineStr">
        <is>
          <t>1988-004635</t>
        </is>
      </c>
      <c r="D111" s="231" t="inlineStr">
        <is>
          <t>986/185</t>
        </is>
      </c>
      <c r="E111" s="231" t="inlineStr">
        <is>
          <t>SE/4 SW/4 of 31-12N-24W, aol</t>
        </is>
      </c>
      <c r="F111" s="231" t="inlineStr">
        <is>
          <t>ARTI, An undivided 7/48ths interest (5.8333 min. ac.)</t>
        </is>
      </c>
      <c r="G111" s="231" t="inlineStr">
        <is>
          <t>AOL/outside-lands reference</t>
        </is>
      </c>
      <c r="H111" s="231" t="inlineStr">
        <is>
          <t>Needs Verification - not assigned to ownership</t>
        </is>
      </c>
    </row>
    <row r="112" ht="105" customHeight="1">
      <c r="A112" s="231" t="inlineStr">
        <is>
          <t>Runsheet</t>
        </is>
      </c>
      <c r="B112" s="231" t="n">
        <v>137</v>
      </c>
      <c r="C112" s="231" t="inlineStr">
        <is>
          <t>1988-005620</t>
        </is>
      </c>
      <c r="D112" s="231" t="inlineStr">
        <is>
          <t>998/204</t>
        </is>
      </c>
      <c r="E112" s="231" t="inlineStr">
        <is>
          <t>NE/4 SE/4, SE/4 NE/4, N/2 NE/4 SW/4, E/2 NW/4 of 31-12N-24W, aol</t>
        </is>
      </c>
      <c r="F112" s="231" t="inlineStr">
        <is>
          <t>ARTI, see 897/244</t>
        </is>
      </c>
      <c r="G112" s="231" t="inlineStr">
        <is>
          <t>AOL/outside-lands reference</t>
        </is>
      </c>
      <c r="H112" s="231" t="inlineStr">
        <is>
          <t>Needs Verification - not assigned to ownership</t>
        </is>
      </c>
    </row>
    <row r="113" ht="105" customHeight="1">
      <c r="A113" s="231" t="inlineStr">
        <is>
          <t>Runsheet</t>
        </is>
      </c>
      <c r="B113" s="231" t="n">
        <v>138</v>
      </c>
      <c r="C113" s="231" t="inlineStr">
        <is>
          <t>1988-006565</t>
        </is>
      </c>
      <c r="D113" s="231" t="inlineStr">
        <is>
          <t>1009/25</t>
        </is>
      </c>
      <c r="E113" s="231" t="inlineStr">
        <is>
          <t>SW/4 NE/4, NW/4 SE/4, S/2 SE/4 of 31-12N-24W, aol</t>
        </is>
      </c>
      <c r="F113" s="231" t="inlineStr">
        <is>
          <t>8.0862 acres.</t>
        </is>
      </c>
      <c r="G113" s="231" t="inlineStr">
        <is>
          <t>AOL/outside-lands reference</t>
        </is>
      </c>
      <c r="H113" s="231" t="inlineStr">
        <is>
          <t>Needs Verification - not assigned to ownership</t>
        </is>
      </c>
    </row>
    <row r="114" ht="150" customHeight="1">
      <c r="A114" s="231" t="inlineStr">
        <is>
          <t>Runsheet</t>
        </is>
      </c>
      <c r="B114" s="231" t="n">
        <v>139</v>
      </c>
      <c r="C114" s="231" t="inlineStr">
        <is>
          <t>1989-000424</t>
        </is>
      </c>
      <c r="D114" s="231" t="inlineStr">
        <is>
          <t>1030/176</t>
        </is>
      </c>
      <c r="E114" s="231" t="inlineStr">
        <is>
          <t>31-12N-24W, aol</t>
        </is>
      </c>
      <c r="F114" s="231" t="inlineStr">
        <is>
          <t>See instrument</t>
        </is>
      </c>
      <c r="G114" s="231" t="inlineStr">
        <is>
          <t>Section-only / quarter call missing; AOL/outside-lands reference</t>
        </is>
      </c>
      <c r="H114" s="231" t="inlineStr">
        <is>
          <t>Needs Verification - not assigned to ownership</t>
        </is>
      </c>
    </row>
    <row r="115" ht="105" customHeight="1">
      <c r="A115" s="231" t="inlineStr">
        <is>
          <t>Runsheet</t>
        </is>
      </c>
      <c r="B115" s="231" t="n">
        <v>140</v>
      </c>
      <c r="C115" s="231" t="inlineStr">
        <is>
          <t>1989-002065</t>
        </is>
      </c>
      <c r="D115" s="231" t="inlineStr">
        <is>
          <t>1047/68</t>
        </is>
      </c>
      <c r="E115" s="231" t="inlineStr">
        <is>
          <t>All of 31-12N-24W, aol</t>
        </is>
      </c>
      <c r="F115" s="231" t="inlineStr">
        <is>
          <t>change of address</t>
        </is>
      </c>
      <c r="G115" s="231" t="inlineStr">
        <is>
          <t>AOL/outside-lands reference</t>
        </is>
      </c>
      <c r="H115" s="231" t="inlineStr">
        <is>
          <t>Needs Verification - not assigned to ownership</t>
        </is>
      </c>
    </row>
    <row r="116" ht="180" customHeight="1">
      <c r="A116" s="231" t="inlineStr">
        <is>
          <t>Runsheet</t>
        </is>
      </c>
      <c r="B116" s="231" t="n">
        <v>141</v>
      </c>
      <c r="C116" s="231" t="inlineStr">
        <is>
          <t>1989-001220</t>
        </is>
      </c>
      <c r="D116" s="231" t="inlineStr">
        <is>
          <t>1038/219</t>
        </is>
      </c>
      <c r="E116" s="231" t="inlineStr">
        <is>
          <t>SE/4 SW/4 of 31-12N-24W, aol</t>
        </is>
      </c>
      <c r="F116" s="231" t="inlineStr">
        <is>
          <t>1/6 of 7/40 interest (0.9722 NMA) from 1/3 of An undivided 7/48ths interest (5.8333 min. ac.) from 1126/234</t>
        </is>
      </c>
      <c r="G116" s="231" t="inlineStr">
        <is>
          <t>AOL/outside-lands reference</t>
        </is>
      </c>
      <c r="H116" s="231" t="inlineStr">
        <is>
          <t>Needs Verification - not assigned to ownership</t>
        </is>
      </c>
    </row>
    <row r="117" ht="105" customHeight="1">
      <c r="A117" s="231" t="inlineStr">
        <is>
          <t>Runsheet</t>
        </is>
      </c>
      <c r="B117" s="231" t="n">
        <v>142</v>
      </c>
      <c r="C117" s="231" t="inlineStr">
        <is>
          <t>1989-001559</t>
        </is>
      </c>
      <c r="D117" s="231" t="inlineStr">
        <is>
          <t>1042/126</t>
        </is>
      </c>
      <c r="E117" s="231" t="inlineStr">
        <is>
          <t>SE/4 SW/4 of 31-12N-24W, aol</t>
        </is>
      </c>
      <c r="F117" s="231" t="inlineStr">
        <is>
          <t>ARTI, An undivided 7/48ths interest (5.8333 min. ac.)</t>
        </is>
      </c>
      <c r="G117" s="231" t="inlineStr">
        <is>
          <t>AOL/outside-lands reference</t>
        </is>
      </c>
      <c r="H117" s="231" t="inlineStr">
        <is>
          <t>Needs Verification - not assigned to ownership</t>
        </is>
      </c>
    </row>
    <row r="118" ht="105" customHeight="1">
      <c r="A118" s="231" t="inlineStr">
        <is>
          <t>Runsheet</t>
        </is>
      </c>
      <c r="B118" s="231" t="n">
        <v>143</v>
      </c>
      <c r="C118" s="231" t="inlineStr">
        <is>
          <t>1989-002320</t>
        </is>
      </c>
      <c r="D118" s="231" t="inlineStr">
        <is>
          <t>1049/289</t>
        </is>
      </c>
      <c r="E118" s="231" t="inlineStr">
        <is>
          <t>S/2 SE/4, NW/4 SE/4, SW/4 NE/4 of 31-12N-24W, aol</t>
        </is>
      </c>
      <c r="F118" s="231" t="inlineStr">
        <is>
          <t>3/791.47 interest in 2 sections</t>
        </is>
      </c>
      <c r="G118" s="231" t="inlineStr">
        <is>
          <t>AOL/outside-lands reference</t>
        </is>
      </c>
      <c r="H118" s="231" t="inlineStr">
        <is>
          <t>Needs Verification - not assigned to ownership</t>
        </is>
      </c>
    </row>
    <row r="119" ht="105" customHeight="1">
      <c r="A119" s="231" t="inlineStr">
        <is>
          <t>Runsheet</t>
        </is>
      </c>
      <c r="B119" s="231" t="n">
        <v>144</v>
      </c>
      <c r="C119" s="231" t="inlineStr">
        <is>
          <t>1989-002321</t>
        </is>
      </c>
      <c r="D119" s="231" t="inlineStr">
        <is>
          <t>1049/291</t>
        </is>
      </c>
      <c r="E119" s="231" t="inlineStr">
        <is>
          <t>S/2 SE/4, NW/4 SE/4, SW/4 NE/4 of 31-12N-24W, aol</t>
        </is>
      </c>
      <c r="F119" s="231" t="inlineStr">
        <is>
          <t>3/791.47 interest in 2 sections</t>
        </is>
      </c>
      <c r="G119" s="231" t="inlineStr">
        <is>
          <t>AOL/outside-lands reference</t>
        </is>
      </c>
      <c r="H119" s="231" t="inlineStr">
        <is>
          <t>Needs Verification - not assigned to ownership</t>
        </is>
      </c>
    </row>
    <row r="120" ht="105" customHeight="1">
      <c r="A120" s="231" t="inlineStr">
        <is>
          <t>Runsheet</t>
        </is>
      </c>
      <c r="B120" s="231" t="n">
        <v>145</v>
      </c>
      <c r="C120" s="231" t="inlineStr">
        <is>
          <t>1989-002322</t>
        </is>
      </c>
      <c r="D120" s="231" t="inlineStr">
        <is>
          <t>1049/293</t>
        </is>
      </c>
      <c r="E120" s="231" t="inlineStr">
        <is>
          <t>S/2 SE/4, NW/4 SE/4, SW/4 NE/4 of 31-12N-24W, aol</t>
        </is>
      </c>
      <c r="F120" s="231" t="inlineStr">
        <is>
          <t>3/791.47 interest in 2 sections</t>
        </is>
      </c>
      <c r="G120" s="231" t="inlineStr">
        <is>
          <t>AOL/outside-lands reference</t>
        </is>
      </c>
      <c r="H120" s="231" t="inlineStr">
        <is>
          <t>Needs Verification - not assigned to ownership</t>
        </is>
      </c>
    </row>
    <row r="121" ht="105" customHeight="1">
      <c r="A121" s="231" t="inlineStr">
        <is>
          <t>Runsheet</t>
        </is>
      </c>
      <c r="B121" s="231" t="n">
        <v>146</v>
      </c>
      <c r="C121" s="231" t="inlineStr">
        <is>
          <t>1989-002323</t>
        </is>
      </c>
      <c r="D121" s="231" t="inlineStr">
        <is>
          <t>1049/295</t>
        </is>
      </c>
      <c r="E121" s="231" t="inlineStr">
        <is>
          <t>S/2 SE/4, NW/4 SE/4, SW/4 NE/4 of 31-12N-24W, aol</t>
        </is>
      </c>
      <c r="F121" s="231" t="inlineStr">
        <is>
          <t>3/791.47 interest in 2 sections</t>
        </is>
      </c>
      <c r="G121" s="231" t="inlineStr">
        <is>
          <t>AOL/outside-lands reference</t>
        </is>
      </c>
      <c r="H121" s="231" t="inlineStr">
        <is>
          <t>Needs Verification - not assigned to ownership</t>
        </is>
      </c>
    </row>
    <row r="122" ht="135" customHeight="1">
      <c r="A122" s="231" t="inlineStr">
        <is>
          <t>Runsheet</t>
        </is>
      </c>
      <c r="B122" s="231" t="n">
        <v>147</v>
      </c>
      <c r="C122" s="231" t="inlineStr">
        <is>
          <t>1989-004248</t>
        </is>
      </c>
      <c r="D122" s="231" t="inlineStr">
        <is>
          <t>1070/182</t>
        </is>
      </c>
      <c r="E122" s="231" t="inlineStr">
        <is>
          <t>SW/4 NE/4, NW/4 SE/4, S/2 SE/4 of 31-12N-24W, aol</t>
        </is>
      </c>
      <c r="F122" s="231" t="inlineStr">
        <is>
          <t>An undivided 43.496666/791.47th interest in and to the oil, gas and other minerals</t>
        </is>
      </c>
      <c r="G122" s="231" t="inlineStr">
        <is>
          <t>AOL/outside-lands reference</t>
        </is>
      </c>
      <c r="H122" s="231" t="inlineStr">
        <is>
          <t>Needs Verification - not assigned to ownership</t>
        </is>
      </c>
    </row>
    <row r="123" ht="135" customHeight="1">
      <c r="A123" s="231" t="inlineStr">
        <is>
          <t>Runsheet</t>
        </is>
      </c>
      <c r="B123" s="231" t="n">
        <v>148</v>
      </c>
      <c r="C123" s="231" t="inlineStr">
        <is>
          <t>1989-004249</t>
        </is>
      </c>
      <c r="D123" s="231" t="inlineStr">
        <is>
          <t>1070/185</t>
        </is>
      </c>
      <c r="E123" s="231" t="inlineStr">
        <is>
          <t>SW/4 NE/4, NW/4 SE/4, S/2 SE/4 of 31-12N-24W, aol</t>
        </is>
      </c>
      <c r="F123" s="231" t="inlineStr">
        <is>
          <t>An undivided 43.496666/791.47th interest in and to the oil, gas and other minerals</t>
        </is>
      </c>
      <c r="G123" s="231" t="inlineStr">
        <is>
          <t>AOL/outside-lands reference</t>
        </is>
      </c>
      <c r="H123" s="231" t="inlineStr">
        <is>
          <t>Needs Verification - not assigned to ownership</t>
        </is>
      </c>
    </row>
    <row r="124" ht="135" customHeight="1">
      <c r="A124" s="231" t="inlineStr">
        <is>
          <t>Runsheet</t>
        </is>
      </c>
      <c r="B124" s="231" t="n">
        <v>149</v>
      </c>
      <c r="C124" s="231" t="inlineStr">
        <is>
          <t>1989-004250</t>
        </is>
      </c>
      <c r="D124" s="231" t="inlineStr">
        <is>
          <t>1070/188</t>
        </is>
      </c>
      <c r="E124" s="231" t="inlineStr">
        <is>
          <t>SW/4 NE/4, NW/4 SE/4, S/2 SE/4 of 31-12N-24W, aol</t>
        </is>
      </c>
      <c r="F124" s="231" t="inlineStr">
        <is>
          <t>An undivided 43.496666/791.47th interest in and to the oil, gas and other minerals</t>
        </is>
      </c>
      <c r="G124" s="231" t="inlineStr">
        <is>
          <t>AOL/outside-lands reference</t>
        </is>
      </c>
      <c r="H124" s="231" t="inlineStr">
        <is>
          <t>Needs Verification - not assigned to ownership</t>
        </is>
      </c>
    </row>
    <row r="125" ht="135" customHeight="1">
      <c r="A125" s="231" t="inlineStr">
        <is>
          <t>Runsheet</t>
        </is>
      </c>
      <c r="B125" s="231" t="n">
        <v>150</v>
      </c>
      <c r="C125" s="231" t="inlineStr">
        <is>
          <t>1989-004251</t>
        </is>
      </c>
      <c r="D125" s="231" t="inlineStr">
        <is>
          <t>1070/191</t>
        </is>
      </c>
      <c r="E125" s="231" t="inlineStr">
        <is>
          <t>SW/4 NE/4, NW/4 SE/4, S/2 SE/4 of 31-12N-24W, aol</t>
        </is>
      </c>
      <c r="F125" s="231" t="inlineStr">
        <is>
          <t>An undivided 43.496666/791.47th interest in and to the oil, gas and other minerals</t>
        </is>
      </c>
      <c r="G125" s="231" t="inlineStr">
        <is>
          <t>AOL/outside-lands reference</t>
        </is>
      </c>
      <c r="H125" s="231" t="inlineStr">
        <is>
          <t>Needs Verification - not assigned to ownership</t>
        </is>
      </c>
    </row>
    <row r="126" ht="135" customHeight="1">
      <c r="A126" s="231" t="inlineStr">
        <is>
          <t>Runsheet</t>
        </is>
      </c>
      <c r="B126" s="231" t="n">
        <v>151</v>
      </c>
      <c r="C126" s="231" t="inlineStr">
        <is>
          <t>1989-004252</t>
        </is>
      </c>
      <c r="D126" s="231" t="inlineStr">
        <is>
          <t>1070/194</t>
        </is>
      </c>
      <c r="E126" s="231" t="inlineStr">
        <is>
          <t>SW/4 NE/4, NW/4 SE/4, S/2 SE/4 of 31-12N-24W, aol</t>
        </is>
      </c>
      <c r="F126" s="231" t="inlineStr">
        <is>
          <t>An undivided 43.496666/791.47th interest in and to the oil, gas and other minerals</t>
        </is>
      </c>
      <c r="G126" s="231" t="inlineStr">
        <is>
          <t>AOL/outside-lands reference</t>
        </is>
      </c>
      <c r="H126" s="231" t="inlineStr">
        <is>
          <t>Needs Verification - not assigned to ownership</t>
        </is>
      </c>
    </row>
    <row r="127" ht="135" customHeight="1">
      <c r="A127" s="231" t="inlineStr">
        <is>
          <t>Runsheet</t>
        </is>
      </c>
      <c r="B127" s="231" t="n">
        <v>152</v>
      </c>
      <c r="C127" s="231" t="inlineStr">
        <is>
          <t>1989-004253</t>
        </is>
      </c>
      <c r="D127" s="231" t="inlineStr">
        <is>
          <t>1070/197</t>
        </is>
      </c>
      <c r="E127" s="231" t="inlineStr">
        <is>
          <t>SW/4 NE/4, NW/4 SE/4, S/2 SE/4 of 31-12N-24W, aol</t>
        </is>
      </c>
      <c r="F127" s="231" t="inlineStr">
        <is>
          <t>An undivided 43.496666/791.47th interest in and to the oil, gas and other minerals</t>
        </is>
      </c>
      <c r="G127" s="231" t="inlineStr">
        <is>
          <t>AOL/outside-lands reference</t>
        </is>
      </c>
      <c r="H127" s="231" t="inlineStr">
        <is>
          <t>Needs Verification - not assigned to ownership</t>
        </is>
      </c>
    </row>
    <row r="128" ht="135" customHeight="1">
      <c r="A128" s="231" t="inlineStr">
        <is>
          <t>Runsheet</t>
        </is>
      </c>
      <c r="B128" s="231" t="n">
        <v>153</v>
      </c>
      <c r="C128" s="231" t="inlineStr">
        <is>
          <t>1989-004254</t>
        </is>
      </c>
      <c r="D128" s="231" t="inlineStr">
        <is>
          <t>1070/200</t>
        </is>
      </c>
      <c r="E128" s="231" t="inlineStr">
        <is>
          <t>SW/4 NE/4, NW/4 SE/4, S/2 SE/4 of 31-12N-24W, aol</t>
        </is>
      </c>
      <c r="F128" s="231" t="inlineStr">
        <is>
          <t>An undivided 43.496666/791.47th interest in and to the oil, gas and other minerals</t>
        </is>
      </c>
      <c r="G128" s="231" t="inlineStr">
        <is>
          <t>AOL/outside-lands reference</t>
        </is>
      </c>
      <c r="H128" s="231" t="inlineStr">
        <is>
          <t>Needs Verification - not assigned to ownership</t>
        </is>
      </c>
    </row>
    <row r="129" ht="135" customHeight="1">
      <c r="A129" s="231" t="inlineStr">
        <is>
          <t>Runsheet</t>
        </is>
      </c>
      <c r="B129" s="231" t="n">
        <v>154</v>
      </c>
      <c r="C129" s="231" t="inlineStr">
        <is>
          <t>1989-004255</t>
        </is>
      </c>
      <c r="D129" s="231" t="inlineStr">
        <is>
          <t>1070/203</t>
        </is>
      </c>
      <c r="E129" s="231" t="inlineStr">
        <is>
          <t>SW/4 NE/4, NW/4 SE/4, S/2 SE/4 of 31-12N-24W, aol</t>
        </is>
      </c>
      <c r="F129" s="231" t="inlineStr">
        <is>
          <t>An undivided 43.496666/791.47th interest in and to the oil, gas and other minerals</t>
        </is>
      </c>
      <c r="G129" s="231" t="inlineStr">
        <is>
          <t>AOL/outside-lands reference</t>
        </is>
      </c>
      <c r="H129" s="231" t="inlineStr">
        <is>
          <t>Needs Verification - not assigned to ownership</t>
        </is>
      </c>
    </row>
    <row r="130" ht="135" customHeight="1">
      <c r="A130" s="231" t="inlineStr">
        <is>
          <t>Runsheet</t>
        </is>
      </c>
      <c r="B130" s="231" t="n">
        <v>155</v>
      </c>
      <c r="C130" s="231" t="inlineStr">
        <is>
          <t>1989-004256</t>
        </is>
      </c>
      <c r="D130" s="231" t="inlineStr">
        <is>
          <t>1070/206</t>
        </is>
      </c>
      <c r="E130" s="231" t="inlineStr">
        <is>
          <t>SW/4 NE/4, NW/4 SE/4, S/2 SE/4 of 31-12N-24W, aol</t>
        </is>
      </c>
      <c r="F130" s="231" t="inlineStr">
        <is>
          <t>An undivided 43.496666/791.47th interest in and to the oil, gas and other minerals</t>
        </is>
      </c>
      <c r="G130" s="231" t="inlineStr">
        <is>
          <t>AOL/outside-lands reference</t>
        </is>
      </c>
      <c r="H130" s="231" t="inlineStr">
        <is>
          <t>Needs Verification - not assigned to ownership</t>
        </is>
      </c>
    </row>
    <row r="131" ht="105" customHeight="1">
      <c r="A131" s="231" t="inlineStr">
        <is>
          <t>Runsheet</t>
        </is>
      </c>
      <c r="B131" s="231" t="n">
        <v>156</v>
      </c>
      <c r="C131" s="231" t="inlineStr">
        <is>
          <t>1989-005656</t>
        </is>
      </c>
      <c r="D131" s="231" t="inlineStr">
        <is>
          <t>1088/5</t>
        </is>
      </c>
      <c r="E131" s="231" t="inlineStr">
        <is>
          <t>SW/4 NE/4, NW/4 SE/4, S/2 SE/4 of 31-12N-24W, aol</t>
        </is>
      </c>
      <c r="F131" s="231" t="inlineStr">
        <is>
          <t>ARTI</t>
        </is>
      </c>
      <c r="G131" s="231" t="inlineStr">
        <is>
          <t>AOL/outside-lands reference</t>
        </is>
      </c>
      <c r="H131" s="231" t="inlineStr">
        <is>
          <t>Needs Verification - not assigned to ownership</t>
        </is>
      </c>
    </row>
    <row r="132" ht="150" customHeight="1">
      <c r="A132" s="231" t="inlineStr">
        <is>
          <t>Runsheet</t>
        </is>
      </c>
      <c r="B132" s="231" t="n">
        <v>157</v>
      </c>
      <c r="C132" s="231" t="inlineStr">
        <is>
          <t>1989-005860</t>
        </is>
      </c>
      <c r="D132" s="231" t="inlineStr">
        <is>
          <t>1090/217</t>
        </is>
      </c>
      <c r="E132" s="231" t="inlineStr">
        <is>
          <t>31-12N-24W, aol</t>
        </is>
      </c>
      <c r="F132" s="231" t="inlineStr">
        <is>
          <t>See instrument</t>
        </is>
      </c>
      <c r="G132" s="231" t="inlineStr">
        <is>
          <t>Section-only / quarter call missing; AOL/outside-lands reference</t>
        </is>
      </c>
      <c r="H132" s="231" t="inlineStr">
        <is>
          <t>Needs Verification - not assigned to ownership</t>
        </is>
      </c>
    </row>
    <row r="133" ht="105" customHeight="1">
      <c r="A133" s="231" t="inlineStr">
        <is>
          <t>Runsheet</t>
        </is>
      </c>
      <c r="B133" s="231" t="n">
        <v>158</v>
      </c>
      <c r="C133" s="231" t="inlineStr">
        <is>
          <t>1989-006590</t>
        </is>
      </c>
      <c r="D133" s="231" t="inlineStr">
        <is>
          <t>1100/48</t>
        </is>
      </c>
      <c r="E133" s="231" t="inlineStr">
        <is>
          <t>E/2 NW/4, SE/4 NE/4, NE/4 SE/4, N/2 NE/4 SW/4 of 31-12N-24W, aol</t>
        </is>
      </c>
      <c r="F133" s="231" t="inlineStr">
        <is>
          <t>10/260 interest in 2 sections</t>
        </is>
      </c>
      <c r="G133" s="231" t="inlineStr">
        <is>
          <t>AOL/outside-lands reference</t>
        </is>
      </c>
      <c r="H133" s="231" t="inlineStr">
        <is>
          <t>Needs Verification - not assigned to ownership</t>
        </is>
      </c>
    </row>
    <row r="134" ht="120" customHeight="1">
      <c r="A134" s="231" t="inlineStr">
        <is>
          <t>Runsheet</t>
        </is>
      </c>
      <c r="B134" s="231" t="n">
        <v>159</v>
      </c>
      <c r="C134" s="231" t="inlineStr">
        <is>
          <t>1989-007000</t>
        </is>
      </c>
      <c r="D134" s="231" t="inlineStr">
        <is>
          <t>1104/87</t>
        </is>
      </c>
      <c r="E134" s="231" t="inlineStr">
        <is>
          <t>SW/4 NE/4, NW/4 SE/4, S/2 SE/4 of 31-12N-24W, aol</t>
        </is>
      </c>
      <c r="F134" s="231" t="inlineStr">
        <is>
          <t>An undivided 2/160th (2 acres) in 31-12N-24W, 10/791.47 interest in 2 sections</t>
        </is>
      </c>
      <c r="G134" s="231" t="inlineStr">
        <is>
          <t>AOL/outside-lands reference</t>
        </is>
      </c>
      <c r="H134" s="231" t="inlineStr">
        <is>
          <t>Needs Verification - not assigned to ownership</t>
        </is>
      </c>
    </row>
    <row r="135" ht="120" customHeight="1">
      <c r="A135" s="231" t="inlineStr">
        <is>
          <t>Runsheet</t>
        </is>
      </c>
      <c r="B135" s="231" t="n">
        <v>160</v>
      </c>
      <c r="C135" s="231" t="inlineStr">
        <is>
          <t>1989-007001</t>
        </is>
      </c>
      <c r="D135" s="231" t="inlineStr">
        <is>
          <t>1104/90</t>
        </is>
      </c>
      <c r="E135" s="231" t="inlineStr">
        <is>
          <t>SW/4 NE/4, NW/4 SE/4, S/2 SE/4 of 31-12N-24W, aol</t>
        </is>
      </c>
      <c r="F135" s="231" t="inlineStr">
        <is>
          <t>An undivided 2/160th (2 acres) in 31-12N-24W, 10/791.47 interest in 2 sections</t>
        </is>
      </c>
      <c r="G135" s="231" t="inlineStr">
        <is>
          <t>AOL/outside-lands reference</t>
        </is>
      </c>
      <c r="H135" s="231" t="inlineStr">
        <is>
          <t>Needs Verification - not assigned to ownership</t>
        </is>
      </c>
    </row>
    <row r="136" ht="105" customHeight="1">
      <c r="A136" s="231" t="inlineStr">
        <is>
          <t>Runsheet</t>
        </is>
      </c>
      <c r="B136" s="231" t="n">
        <v>161</v>
      </c>
      <c r="C136" s="231" t="inlineStr">
        <is>
          <t>1990-000905</t>
        </is>
      </c>
      <c r="D136" s="231" t="inlineStr">
        <is>
          <t>1114/222</t>
        </is>
      </c>
      <c r="E136" s="231" t="inlineStr">
        <is>
          <t>SW/4 NE/4, NW/4 SE/4, S/2 SE/4 of 31-12N-24W, aol</t>
        </is>
      </c>
      <c r="F136" s="231" t="inlineStr">
        <is>
          <t>An undivided 3.33333/791.47 interest in 2 sections</t>
        </is>
      </c>
      <c r="G136" s="231" t="inlineStr">
        <is>
          <t>AOL/outside-lands reference</t>
        </is>
      </c>
      <c r="H136" s="231" t="inlineStr">
        <is>
          <t>Needs Verification - not assigned to ownership</t>
        </is>
      </c>
    </row>
    <row r="137" ht="105" customHeight="1">
      <c r="A137" s="231" t="inlineStr">
        <is>
          <t>Runsheet</t>
        </is>
      </c>
      <c r="B137" s="231" t="n">
        <v>162</v>
      </c>
      <c r="C137" s="231" t="inlineStr">
        <is>
          <t>1990-000906</t>
        </is>
      </c>
      <c r="D137" s="231" t="inlineStr">
        <is>
          <t>1114/225</t>
        </is>
      </c>
      <c r="E137" s="231" t="inlineStr">
        <is>
          <t>SW/4 NE/4, NW/4 SE/4, S/2 SE/4 of 31-12N-24W, aol</t>
        </is>
      </c>
      <c r="F137" s="231" t="inlineStr">
        <is>
          <t>An undivided 3.33333/791.47 interest in 2 sections</t>
        </is>
      </c>
      <c r="G137" s="231" t="inlineStr">
        <is>
          <t>AOL/outside-lands reference</t>
        </is>
      </c>
      <c r="H137" s="231" t="inlineStr">
        <is>
          <t>Needs Verification - not assigned to ownership</t>
        </is>
      </c>
    </row>
    <row r="138" ht="105" customHeight="1">
      <c r="A138" s="231" t="inlineStr">
        <is>
          <t>Runsheet</t>
        </is>
      </c>
      <c r="B138" s="231" t="n">
        <v>163</v>
      </c>
      <c r="C138" s="231" t="inlineStr">
        <is>
          <t>1990-000907</t>
        </is>
      </c>
      <c r="D138" s="231" t="inlineStr">
        <is>
          <t>1114/228</t>
        </is>
      </c>
      <c r="E138" s="231" t="inlineStr">
        <is>
          <t>SW/4 NE/4, NW/4 SE/4, S/2 SE/4 of 31-12N-24W, aol</t>
        </is>
      </c>
      <c r="F138" s="231" t="inlineStr">
        <is>
          <t>An undivided 3.33333/791.47 interest in 2 sections</t>
        </is>
      </c>
      <c r="G138" s="231" t="inlineStr">
        <is>
          <t>AOL/outside-lands reference</t>
        </is>
      </c>
      <c r="H138" s="231" t="inlineStr">
        <is>
          <t>Needs Verification - not assigned to ownership</t>
        </is>
      </c>
    </row>
    <row r="139" ht="105" customHeight="1">
      <c r="A139" s="231" t="inlineStr">
        <is>
          <t>Runsheet</t>
        </is>
      </c>
      <c r="B139" s="231" t="n">
        <v>164</v>
      </c>
      <c r="C139" s="231" t="inlineStr">
        <is>
          <t>1990-000908</t>
        </is>
      </c>
      <c r="D139" s="231" t="inlineStr">
        <is>
          <t>1114/231</t>
        </is>
      </c>
      <c r="E139" s="231" t="inlineStr">
        <is>
          <t>SW/4 NE/4, NW/4 SE/4, S/2 SE/4 of 31-12N-24W, aol</t>
        </is>
      </c>
      <c r="F139" s="231" t="inlineStr">
        <is>
          <t>An undivided 3.33333/791.47 interest in 2 sections</t>
        </is>
      </c>
      <c r="G139" s="231" t="inlineStr">
        <is>
          <t>AOL/outside-lands reference</t>
        </is>
      </c>
      <c r="H139" s="231" t="inlineStr">
        <is>
          <t>Needs Verification - not assigned to ownership</t>
        </is>
      </c>
    </row>
    <row r="140" ht="105" customHeight="1">
      <c r="A140" s="231" t="inlineStr">
        <is>
          <t>Runsheet</t>
        </is>
      </c>
      <c r="B140" s="231" t="n">
        <v>165</v>
      </c>
      <c r="C140" s="231" t="inlineStr">
        <is>
          <t>1990-000909</t>
        </is>
      </c>
      <c r="D140" s="231" t="inlineStr">
        <is>
          <t>1114/234</t>
        </is>
      </c>
      <c r="E140" s="231" t="inlineStr">
        <is>
          <t>SW/4 NE/4, NW/4 SE/4, S/2 SE/4 of 31-12N-24W, aol</t>
        </is>
      </c>
      <c r="F140" s="231" t="inlineStr">
        <is>
          <t>An undivided 3.33333/791.47 interest in 2 sections</t>
        </is>
      </c>
      <c r="G140" s="231" t="inlineStr">
        <is>
          <t>AOL/outside-lands reference</t>
        </is>
      </c>
      <c r="H140" s="231" t="inlineStr">
        <is>
          <t>Needs Verification - not assigned to ownership</t>
        </is>
      </c>
    </row>
    <row r="141" ht="105" customHeight="1">
      <c r="A141" s="231" t="inlineStr">
        <is>
          <t>Runsheet</t>
        </is>
      </c>
      <c r="B141" s="231" t="n">
        <v>166</v>
      </c>
      <c r="C141" s="231" t="inlineStr">
        <is>
          <t>1990-000910</t>
        </is>
      </c>
      <c r="D141" s="231" t="inlineStr">
        <is>
          <t>1114/237</t>
        </is>
      </c>
      <c r="E141" s="231" t="inlineStr">
        <is>
          <t>SW/4 NE/4, NW/4 SE/4, S/2 SE/4 of 31-12N-24W, aol</t>
        </is>
      </c>
      <c r="F141" s="231" t="inlineStr">
        <is>
          <t>An undivided 3.33333/791.47 interest in 2 sections</t>
        </is>
      </c>
      <c r="G141" s="231" t="inlineStr">
        <is>
          <t>AOL/outside-lands reference</t>
        </is>
      </c>
      <c r="H141" s="231" t="inlineStr">
        <is>
          <t>Needs Verification - not assigned to ownership</t>
        </is>
      </c>
    </row>
    <row r="142" ht="105" customHeight="1">
      <c r="A142" s="231" t="inlineStr">
        <is>
          <t>Runsheet</t>
        </is>
      </c>
      <c r="B142" s="231" t="n">
        <v>167</v>
      </c>
      <c r="C142" s="231" t="inlineStr">
        <is>
          <t>1990-000911</t>
        </is>
      </c>
      <c r="D142" s="231" t="inlineStr">
        <is>
          <t>1114/240</t>
        </is>
      </c>
      <c r="E142" s="231" t="inlineStr">
        <is>
          <t>SW/4 NE/4, NW/4 SE/4, S/2 SE/4 of 31-12N-24W, aol</t>
        </is>
      </c>
      <c r="F142" s="231" t="inlineStr">
        <is>
          <t>An undivided 3.33333/791.47 interest in 2 sections</t>
        </is>
      </c>
      <c r="G142" s="231" t="inlineStr">
        <is>
          <t>AOL/outside-lands reference</t>
        </is>
      </c>
      <c r="H142" s="231" t="inlineStr">
        <is>
          <t>Needs Verification - not assigned to ownership</t>
        </is>
      </c>
    </row>
    <row r="143" ht="105" customHeight="1">
      <c r="A143" s="231" t="inlineStr">
        <is>
          <t>Runsheet</t>
        </is>
      </c>
      <c r="B143" s="231" t="n">
        <v>168</v>
      </c>
      <c r="C143" s="231" t="inlineStr">
        <is>
          <t>1990-000912</t>
        </is>
      </c>
      <c r="D143" s="231" t="inlineStr">
        <is>
          <t>1114/243</t>
        </is>
      </c>
      <c r="E143" s="231" t="inlineStr">
        <is>
          <t>SW/4 NE/4, NW/4 SE/4, S/2 SE/4 of 31-12N-24W, aol</t>
        </is>
      </c>
      <c r="F143" s="231" t="inlineStr">
        <is>
          <t>An undivided 3.33333/791.47 interest in 2 sections</t>
        </is>
      </c>
      <c r="G143" s="231" t="inlineStr">
        <is>
          <t>AOL/outside-lands reference</t>
        </is>
      </c>
      <c r="H143" s="231" t="inlineStr">
        <is>
          <t>Needs Verification - not assigned to ownership</t>
        </is>
      </c>
    </row>
    <row r="144" ht="105" customHeight="1">
      <c r="A144" s="231" t="inlineStr">
        <is>
          <t>Runsheet</t>
        </is>
      </c>
      <c r="B144" s="231" t="n">
        <v>169</v>
      </c>
      <c r="C144" s="231" t="inlineStr">
        <is>
          <t>1990-000913</t>
        </is>
      </c>
      <c r="D144" s="231" t="inlineStr">
        <is>
          <t>1114/246</t>
        </is>
      </c>
      <c r="E144" s="231" t="inlineStr">
        <is>
          <t>SW/4 NE/4, NW/4 SE/4, S/2 SE/4 of 31-12N-24W, aol</t>
        </is>
      </c>
      <c r="F144" s="231" t="inlineStr">
        <is>
          <t>An undivided 3.33333/791.47 interest in 2 sections</t>
        </is>
      </c>
      <c r="G144" s="231" t="inlineStr">
        <is>
          <t>AOL/outside-lands reference</t>
        </is>
      </c>
      <c r="H144" s="231" t="inlineStr">
        <is>
          <t>Needs Verification - not assigned to ownership</t>
        </is>
      </c>
    </row>
    <row r="145" ht="105" customHeight="1">
      <c r="A145" s="231" t="inlineStr">
        <is>
          <t>Runsheet</t>
        </is>
      </c>
      <c r="B145" s="231" t="n">
        <v>170</v>
      </c>
      <c r="C145" s="231" t="inlineStr">
        <is>
          <t>1990-001592</t>
        </is>
      </c>
      <c r="D145" s="231" t="inlineStr">
        <is>
          <t>1122/69</t>
        </is>
      </c>
      <c r="E145" s="231" t="inlineStr">
        <is>
          <t>SW/4 NE/4, NW/4 SE/4, S/2 SE/4 of 31-12N-24W, aol</t>
        </is>
      </c>
      <c r="F145" s="231" t="inlineStr">
        <is>
          <t>ARTI</t>
        </is>
      </c>
      <c r="G145" s="231" t="inlineStr">
        <is>
          <t>AOL/outside-lands reference</t>
        </is>
      </c>
      <c r="H145" s="231" t="inlineStr">
        <is>
          <t>Needs Verification - not assigned to ownership</t>
        </is>
      </c>
    </row>
    <row r="146" ht="120" customHeight="1">
      <c r="A146" s="231" t="inlineStr">
        <is>
          <t>Runsheet</t>
        </is>
      </c>
      <c r="B146" s="231" t="n">
        <v>171</v>
      </c>
      <c r="C146" s="231" t="inlineStr">
        <is>
          <t>1990-001689</t>
        </is>
      </c>
      <c r="D146" s="231" t="inlineStr">
        <is>
          <t>1122/274</t>
        </is>
      </c>
      <c r="E146" s="231" t="inlineStr">
        <is>
          <t>SW/4 NE/4, NW/4 SE/4, S/2 SE/4 of 31-12N-24W, aol</t>
        </is>
      </c>
      <c r="F146" s="231" t="inlineStr">
        <is>
          <t>An undivided 2/160th (2 acres) in 31-12N-24W, 10/791.47 interest in 2 sections</t>
        </is>
      </c>
      <c r="G146" s="231" t="inlineStr">
        <is>
          <t>AOL/outside-lands reference</t>
        </is>
      </c>
      <c r="H146" s="231" t="inlineStr">
        <is>
          <t>Needs Verification - not assigned to ownership</t>
        </is>
      </c>
    </row>
    <row r="147" ht="120" customHeight="1">
      <c r="A147" s="231" t="inlineStr">
        <is>
          <t>Runsheet</t>
        </is>
      </c>
      <c r="B147" s="231" t="n">
        <v>172</v>
      </c>
      <c r="C147" s="231" t="inlineStr">
        <is>
          <t>1990-001690</t>
        </is>
      </c>
      <c r="D147" s="231" t="inlineStr">
        <is>
          <t>1122/277</t>
        </is>
      </c>
      <c r="E147" s="231" t="inlineStr">
        <is>
          <t>SW/4 NE/4, NW/4 SE/4, S/2 SE/4 of 31-12N-24W, aol</t>
        </is>
      </c>
      <c r="F147" s="231" t="inlineStr">
        <is>
          <t>An undivided 2/160th (2 acres) in 31-12N-24W, 10/791.47 interest in 2 sections</t>
        </is>
      </c>
      <c r="G147" s="231" t="inlineStr">
        <is>
          <t>AOL/outside-lands reference</t>
        </is>
      </c>
      <c r="H147" s="231" t="inlineStr">
        <is>
          <t>Needs Verification - not assigned to ownership</t>
        </is>
      </c>
    </row>
    <row r="148" ht="105" customHeight="1">
      <c r="A148" s="231" t="inlineStr">
        <is>
          <t>Runsheet</t>
        </is>
      </c>
      <c r="B148" s="231" t="n">
        <v>173</v>
      </c>
      <c r="C148" s="231" t="inlineStr">
        <is>
          <t>1990-001750</t>
        </is>
      </c>
      <c r="D148" s="231" t="inlineStr">
        <is>
          <t>1123/100</t>
        </is>
      </c>
      <c r="E148" s="231" t="inlineStr">
        <is>
          <t>SW/4 NE/4, NW/4 SE/4, S/2 SE/4 of 31-12N-24W, aol</t>
        </is>
      </c>
      <c r="F148" s="231" t="inlineStr">
        <is>
          <t>ARTI</t>
        </is>
      </c>
      <c r="G148" s="231" t="inlineStr">
        <is>
          <t>AOL/outside-lands reference</t>
        </is>
      </c>
      <c r="H148" s="231" t="inlineStr">
        <is>
          <t>Needs Verification - not assigned to ownership</t>
        </is>
      </c>
    </row>
    <row r="149" ht="105" customHeight="1">
      <c r="A149" s="231" t="inlineStr">
        <is>
          <t>Runsheet</t>
        </is>
      </c>
      <c r="B149" s="231" t="n">
        <v>174</v>
      </c>
      <c r="C149" s="231" t="inlineStr">
        <is>
          <t>1990-001992</t>
        </is>
      </c>
      <c r="D149" s="231" t="inlineStr">
        <is>
          <t>1126/229</t>
        </is>
      </c>
      <c r="E149" s="231" t="inlineStr">
        <is>
          <t>SE/4 SW/4 of 31-12N-24W, aol</t>
        </is>
      </c>
      <c r="F149" s="231" t="inlineStr">
        <is>
          <t>An undivided 7/48ths interest (5.8333 min. ac.)</t>
        </is>
      </c>
      <c r="G149" s="231" t="inlineStr">
        <is>
          <t>AOL/outside-lands reference</t>
        </is>
      </c>
      <c r="H149" s="231" t="inlineStr">
        <is>
          <t>Needs Verification - not assigned to ownership</t>
        </is>
      </c>
    </row>
    <row r="150" ht="105" customHeight="1">
      <c r="A150" s="231" t="inlineStr">
        <is>
          <t>Runsheet</t>
        </is>
      </c>
      <c r="B150" s="231" t="n">
        <v>175</v>
      </c>
      <c r="C150" s="231" t="inlineStr">
        <is>
          <t>1990-001987</t>
        </is>
      </c>
      <c r="D150" s="231" t="inlineStr">
        <is>
          <t>1126/210</t>
        </is>
      </c>
      <c r="E150" s="231" t="inlineStr">
        <is>
          <t>SE/4 SW/4 of 31-12N-24W, aol</t>
        </is>
      </c>
      <c r="F150" s="231" t="inlineStr">
        <is>
          <t>An undivided 7/48ths interest (5.8333 min. ac.)</t>
        </is>
      </c>
      <c r="G150" s="231" t="inlineStr">
        <is>
          <t>AOL/outside-lands reference</t>
        </is>
      </c>
      <c r="H150" s="231" t="inlineStr">
        <is>
          <t>Needs Verification - not assigned to ownership</t>
        </is>
      </c>
    </row>
    <row r="151" ht="105" customHeight="1">
      <c r="A151" s="231" t="inlineStr">
        <is>
          <t>Runsheet</t>
        </is>
      </c>
      <c r="B151" s="231" t="n">
        <v>176</v>
      </c>
      <c r="C151" s="231" t="inlineStr">
        <is>
          <t>1990-001996</t>
        </is>
      </c>
      <c r="D151" s="231" t="inlineStr">
        <is>
          <t>1126/234</t>
        </is>
      </c>
      <c r="E151" s="231" t="inlineStr">
        <is>
          <t>SE/4 SW/4 of 31-12N-24W, aol</t>
        </is>
      </c>
      <c r="F151" s="231" t="inlineStr">
        <is>
          <t>An undivided 7/48ths interest (5.8333 min. ac.)</t>
        </is>
      </c>
      <c r="G151" s="231" t="inlineStr">
        <is>
          <t>AOL/outside-lands reference</t>
        </is>
      </c>
      <c r="H151" s="231" t="inlineStr">
        <is>
          <t>Needs Verification - not assigned to ownership</t>
        </is>
      </c>
    </row>
    <row r="152" ht="105" customHeight="1">
      <c r="A152" s="231" t="inlineStr">
        <is>
          <t>Runsheet</t>
        </is>
      </c>
      <c r="B152" s="231" t="n">
        <v>177</v>
      </c>
      <c r="C152" s="231" t="inlineStr">
        <is>
          <t>1990-001986</t>
        </is>
      </c>
      <c r="D152" s="231" t="inlineStr">
        <is>
          <t>1126/202</t>
        </is>
      </c>
      <c r="E152" s="231" t="inlineStr">
        <is>
          <t>SE/4 SW/4 of 31-12N-24W, aol</t>
        </is>
      </c>
      <c r="F152" s="231" t="inlineStr">
        <is>
          <t>An undivided 7/48ths interest (5.8333 min. ac.)</t>
        </is>
      </c>
      <c r="G152" s="231" t="inlineStr">
        <is>
          <t>AOL/outside-lands reference</t>
        </is>
      </c>
      <c r="H152" s="231" t="inlineStr">
        <is>
          <t>Needs Verification - not assigned to ownership</t>
        </is>
      </c>
    </row>
    <row r="153" ht="105" customHeight="1">
      <c r="A153" s="231" t="inlineStr">
        <is>
          <t>Runsheet</t>
        </is>
      </c>
      <c r="B153" s="231" t="n">
        <v>178</v>
      </c>
      <c r="C153" s="231" t="inlineStr">
        <is>
          <t>1990-001993</t>
        </is>
      </c>
      <c r="D153" s="231" t="inlineStr">
        <is>
          <t>1126/231</t>
        </is>
      </c>
      <c r="E153" s="231" t="inlineStr">
        <is>
          <t>SE/4 SW/4 of 31-12N-24W, aol</t>
        </is>
      </c>
      <c r="F153" s="231" t="inlineStr">
        <is>
          <t>An undivided 7/48ths interest (5.8333 min. ac.)</t>
        </is>
      </c>
      <c r="G153" s="231" t="inlineStr">
        <is>
          <t>AOL/outside-lands reference</t>
        </is>
      </c>
      <c r="H153" s="231" t="inlineStr">
        <is>
          <t>Needs Verification - not assigned to ownership</t>
        </is>
      </c>
    </row>
    <row r="154" ht="105" customHeight="1">
      <c r="A154" s="231" t="inlineStr">
        <is>
          <t>Runsheet</t>
        </is>
      </c>
      <c r="B154" s="231" t="n">
        <v>179</v>
      </c>
      <c r="C154" s="231" t="inlineStr">
        <is>
          <t>1990-001991</t>
        </is>
      </c>
      <c r="D154" s="231" t="inlineStr">
        <is>
          <t>1126/226</t>
        </is>
      </c>
      <c r="E154" s="231" t="inlineStr">
        <is>
          <t>SE/4 SW/4 of 31-12N-24W, aol</t>
        </is>
      </c>
      <c r="F154" s="231" t="inlineStr">
        <is>
          <t>An undivided 7/48ths interest (5.8333 min. ac.)</t>
        </is>
      </c>
      <c r="G154" s="231" t="inlineStr">
        <is>
          <t>AOL/outside-lands reference</t>
        </is>
      </c>
      <c r="H154" s="231" t="inlineStr">
        <is>
          <t>Needs Verification - not assigned to ownership</t>
        </is>
      </c>
    </row>
    <row r="155" ht="195" customHeight="1">
      <c r="A155" s="231" t="inlineStr">
        <is>
          <t>Runsheet</t>
        </is>
      </c>
      <c r="B155" s="231" t="n">
        <v>180</v>
      </c>
      <c r="C155" s="231" t="inlineStr">
        <is>
          <t>1990-001925</t>
        </is>
      </c>
      <c r="D155" s="231" t="inlineStr">
        <is>
          <t>1126/98</t>
        </is>
      </c>
      <c r="E155" s="231" t="inlineStr">
        <is>
          <t>E/2 NW/4, N/2 NE/4 SW/4, SE/4 NE/4, NE/4 SE/4 of 31-12N-24W</t>
        </is>
      </c>
      <c r="F155" s="231" t="inlineStr">
        <is>
          <t>ARTI Chain note: no source of title into Federal Deposit Insurance Corporation located of record. Confirm ownership befo</t>
        </is>
      </c>
      <c r="G155" s="231" t="inlineStr">
        <is>
          <t>Source text requires verification</t>
        </is>
      </c>
      <c r="H155" s="231" t="inlineStr">
        <is>
          <t>Needs Verification - not assigned to ownership</t>
        </is>
      </c>
    </row>
    <row r="156" ht="210" customHeight="1">
      <c r="A156" s="231" t="inlineStr">
        <is>
          <t>Runsheet</t>
        </is>
      </c>
      <c r="B156" s="231" t="n">
        <v>183</v>
      </c>
      <c r="C156" s="231" t="inlineStr">
        <is>
          <t>1990-002606</t>
        </is>
      </c>
      <c r="D156" s="231" t="inlineStr">
        <is>
          <t>1132/285</t>
        </is>
      </c>
      <c r="E156" s="231" t="inlineStr">
        <is>
          <t>SE/4 SW/4 of 31-12N-24W, aol</t>
        </is>
      </c>
      <c r="F156" s="231" t="inlineStr">
        <is>
          <t>An undivided 1/3 of 7/48ths interest in all of the mineral interests or undivided interests in oil, gas and other minera</t>
        </is>
      </c>
      <c r="G156" s="231" t="inlineStr">
        <is>
          <t>AOL/outside-lands reference</t>
        </is>
      </c>
      <c r="H156" s="231" t="inlineStr">
        <is>
          <t>Needs Verification - not assigned to ownership</t>
        </is>
      </c>
    </row>
    <row r="157" ht="105" customHeight="1">
      <c r="A157" s="231" t="inlineStr">
        <is>
          <t>Runsheet</t>
        </is>
      </c>
      <c r="B157" s="231" t="n">
        <v>186</v>
      </c>
      <c r="C157" s="231" t="inlineStr">
        <is>
          <t>1990-004213</t>
        </is>
      </c>
      <c r="D157" s="231" t="inlineStr">
        <is>
          <t>1151/107</t>
        </is>
      </c>
      <c r="E157" s="231" t="inlineStr">
        <is>
          <t>Lot 1, S/2 of Lot 3, S/2 NE/4 SW/4, SE/4 SW/4 of 31-12N-24W, aol</t>
        </is>
      </c>
      <c r="F157" s="231" t="inlineStr">
        <is>
          <t>ARTI</t>
        </is>
      </c>
      <c r="G157" s="231" t="inlineStr">
        <is>
          <t>AOL/outside-lands reference</t>
        </is>
      </c>
      <c r="H157" s="231" t="inlineStr">
        <is>
          <t>Needs Verification - not assigned to ownership</t>
        </is>
      </c>
    </row>
    <row r="158" ht="105" customHeight="1">
      <c r="A158" s="231" t="inlineStr">
        <is>
          <t>Runsheet</t>
        </is>
      </c>
      <c r="B158" s="231" t="n">
        <v>187</v>
      </c>
      <c r="C158" s="231" t="inlineStr">
        <is>
          <t>1990-005042</t>
        </is>
      </c>
      <c r="D158" s="231" t="inlineStr">
        <is>
          <t>1159/224</t>
        </is>
      </c>
      <c r="E158" s="231" t="inlineStr">
        <is>
          <t>NE/4 SE/4, SE/4 NE/4, N/2 NE/4 SW/4, E/2 NW/4 of 31-12N-24W, aol</t>
        </is>
      </c>
      <c r="F158" s="231" t="inlineStr">
        <is>
          <t>5/260 interest in 2 sections</t>
        </is>
      </c>
      <c r="G158" s="231" t="inlineStr">
        <is>
          <t>AOL/outside-lands reference</t>
        </is>
      </c>
      <c r="H158" s="231" t="inlineStr">
        <is>
          <t>Needs Verification - not assigned to ownership</t>
        </is>
      </c>
    </row>
    <row r="159" ht="105" customHeight="1">
      <c r="A159" s="231" t="inlineStr">
        <is>
          <t>Runsheet</t>
        </is>
      </c>
      <c r="B159" s="231" t="n">
        <v>188</v>
      </c>
      <c r="C159" s="231" t="inlineStr">
        <is>
          <t>1990-005043</t>
        </is>
      </c>
      <c r="D159" s="231" t="inlineStr">
        <is>
          <t>1159/225</t>
        </is>
      </c>
      <c r="E159" s="231" t="inlineStr">
        <is>
          <t>NE/4 SE/4, SE/4 NE/4, N/2 NE/4 SW/4, E/2 NW/4 of 31-12N-24W, aol</t>
        </is>
      </c>
      <c r="F159" s="231" t="inlineStr">
        <is>
          <t>ARTI</t>
        </is>
      </c>
      <c r="G159" s="231" t="inlineStr">
        <is>
          <t>AOL/outside-lands reference</t>
        </is>
      </c>
      <c r="H159" s="231" t="inlineStr">
        <is>
          <t>Needs Verification - not assigned to ownership</t>
        </is>
      </c>
    </row>
    <row r="160" ht="105" customHeight="1">
      <c r="A160" s="231" t="inlineStr">
        <is>
          <t>Runsheet</t>
        </is>
      </c>
      <c r="B160" s="231" t="n">
        <v>189</v>
      </c>
      <c r="C160" s="231" t="inlineStr">
        <is>
          <t>1990-005848</t>
        </is>
      </c>
      <c r="D160" s="231" t="inlineStr">
        <is>
          <t>1167/200</t>
        </is>
      </c>
      <c r="E160" s="231" t="inlineStr">
        <is>
          <t>SW/4 NE/4, NW/4 SE/4, S/2 SE/4 of 31-12N-24W, aol</t>
        </is>
      </c>
      <c r="F160" s="231" t="inlineStr">
        <is>
          <t>ARTI</t>
        </is>
      </c>
      <c r="G160" s="231" t="inlineStr">
        <is>
          <t>AOL/outside-lands reference</t>
        </is>
      </c>
      <c r="H160" s="231" t="inlineStr">
        <is>
          <t>Needs Verification - not assigned to ownership</t>
        </is>
      </c>
    </row>
    <row r="161" ht="105" customHeight="1">
      <c r="A161" s="231" t="inlineStr">
        <is>
          <t>Runsheet</t>
        </is>
      </c>
      <c r="B161" s="231" t="n">
        <v>191</v>
      </c>
      <c r="C161" s="231" t="inlineStr">
        <is>
          <t>1991-000858</t>
        </is>
      </c>
      <c r="D161" s="231" t="inlineStr">
        <is>
          <t>1194/257</t>
        </is>
      </c>
      <c r="E161" s="231" t="inlineStr">
        <is>
          <t>SW/4 NE/4, NW/4 SE/4, S/2 SE/4 of 31-12N-24W, aol</t>
        </is>
      </c>
      <c r="F161" s="231" t="inlineStr">
        <is>
          <t>ARTI</t>
        </is>
      </c>
      <c r="G161" s="231" t="inlineStr">
        <is>
          <t>AOL/outside-lands reference</t>
        </is>
      </c>
      <c r="H161" s="231" t="inlineStr">
        <is>
          <t>Needs Verification - not assigned to ownership</t>
        </is>
      </c>
    </row>
    <row r="162" ht="195" customHeight="1">
      <c r="A162" s="231" t="inlineStr">
        <is>
          <t>Runsheet</t>
        </is>
      </c>
      <c r="B162" s="231" t="n">
        <v>192</v>
      </c>
      <c r="C162" s="231" t="inlineStr">
        <is>
          <t>1991-002734</t>
        </is>
      </c>
      <c r="D162" s="231" t="inlineStr">
        <is>
          <t>1218/1</t>
        </is>
      </c>
      <c r="E162" s="231" t="inlineStr">
        <is>
          <t>All of 31-12N-24W, aol</t>
        </is>
      </c>
      <c r="F162" s="231" t="inlineStr">
        <is>
          <t>Certificate dated May 24, 1991 evidencing the Certificate of Merger filed May 23, 1991 with the Secretary of State of Ok</t>
        </is>
      </c>
      <c r="G162" s="231" t="inlineStr">
        <is>
          <t>AOL/outside-lands reference</t>
        </is>
      </c>
      <c r="H162" s="231" t="inlineStr">
        <is>
          <t>Needs Verification - not assigned to ownership</t>
        </is>
      </c>
    </row>
    <row r="163" ht="210" customHeight="1">
      <c r="A163" s="231" t="inlineStr">
        <is>
          <t>Runsheet</t>
        </is>
      </c>
      <c r="B163" s="231" t="n">
        <v>193</v>
      </c>
      <c r="C163" s="231" t="inlineStr">
        <is>
          <t>1991-003518</t>
        </is>
      </c>
      <c r="D163" s="231" t="inlineStr">
        <is>
          <t>1229/180</t>
        </is>
      </c>
      <c r="E163" s="231" t="inlineStr">
        <is>
          <t>SE/4 SW/4 of 31-12N-24W, aol</t>
        </is>
      </c>
      <c r="F163" s="231" t="inlineStr">
        <is>
          <t xml:space="preserve">An undivided 7/48ths interest in all of the mineral interests or undivided interests in oil, gas and other minerals and </t>
        </is>
      </c>
      <c r="G163" s="231" t="inlineStr">
        <is>
          <t>AOL/outside-lands reference</t>
        </is>
      </c>
      <c r="H163" s="231" t="inlineStr">
        <is>
          <t>Needs Verification - not assigned to ownership</t>
        </is>
      </c>
    </row>
    <row r="164" ht="105" customHeight="1">
      <c r="A164" s="231" t="inlineStr">
        <is>
          <t>Runsheet</t>
        </is>
      </c>
      <c r="B164" s="231" t="n">
        <v>194</v>
      </c>
      <c r="C164" s="231" t="inlineStr">
        <is>
          <t>1991-004456</t>
        </is>
      </c>
      <c r="D164" s="231" t="inlineStr">
        <is>
          <t>1240/115</t>
        </is>
      </c>
      <c r="E164" s="231" t="inlineStr">
        <is>
          <t>All of 31-12N-24W, aol</t>
        </is>
      </c>
      <c r="F164" s="231" t="inlineStr">
        <is>
          <t>ARTI</t>
        </is>
      </c>
      <c r="G164" s="231" t="inlineStr">
        <is>
          <t>AOL/outside-lands reference</t>
        </is>
      </c>
      <c r="H164" s="231" t="inlineStr">
        <is>
          <t>Needs Verification - not assigned to ownership</t>
        </is>
      </c>
    </row>
    <row r="165" ht="105" customHeight="1">
      <c r="A165" s="231" t="inlineStr">
        <is>
          <t>Runsheet</t>
        </is>
      </c>
      <c r="B165" s="231" t="n">
        <v>195</v>
      </c>
      <c r="C165" s="231" t="inlineStr">
        <is>
          <t>1991-005340</t>
        </is>
      </c>
      <c r="D165" s="231" t="inlineStr">
        <is>
          <t>1249/161</t>
        </is>
      </c>
      <c r="E165" s="231" t="inlineStr">
        <is>
          <t>SW/4 NE/4, NW/4 SE/4, S/2 SE/4 of 31-12N-24W, aol</t>
        </is>
      </c>
      <c r="F165" s="231" t="inlineStr">
        <is>
          <t>ARTI</t>
        </is>
      </c>
      <c r="G165" s="231" t="inlineStr">
        <is>
          <t>AOL/outside-lands reference</t>
        </is>
      </c>
      <c r="H165" s="231" t="inlineStr">
        <is>
          <t>Needs Verification - not assigned to ownership</t>
        </is>
      </c>
    </row>
    <row r="166" ht="105" customHeight="1">
      <c r="A166" s="231" t="inlineStr">
        <is>
          <t>Runsheet</t>
        </is>
      </c>
      <c r="B166" s="231" t="n">
        <v>198</v>
      </c>
      <c r="C166" s="231" t="inlineStr">
        <is>
          <t>1992-001682</t>
        </is>
      </c>
      <c r="D166" s="231" t="inlineStr">
        <is>
          <t>1274/277</t>
        </is>
      </c>
      <c r="E166" s="231" t="inlineStr">
        <is>
          <t>NE/4 SE/4, SE/4 NE/4, N/2 NE/4 SW/4, E/2 NW/4 of 31-12N-24W, aol</t>
        </is>
      </c>
      <c r="F166" s="231" t="inlineStr">
        <is>
          <t>0.69 NMA in 31-12N-24W, 1/260 interest in 2 sections</t>
        </is>
      </c>
      <c r="G166" s="231" t="inlineStr">
        <is>
          <t>AOL/outside-lands reference</t>
        </is>
      </c>
      <c r="H166" s="231" t="inlineStr">
        <is>
          <t>Needs Verification - not assigned to ownership</t>
        </is>
      </c>
    </row>
    <row r="167" ht="135" customHeight="1">
      <c r="A167" s="231" t="inlineStr">
        <is>
          <t>Runsheet</t>
        </is>
      </c>
      <c r="B167" s="231" t="n">
        <v>199</v>
      </c>
      <c r="C167" s="231" t="inlineStr">
        <is>
          <t>1992-001861</t>
        </is>
      </c>
      <c r="D167" s="231" t="inlineStr">
        <is>
          <t>1276/267</t>
        </is>
      </c>
      <c r="E167" s="231" t="inlineStr">
        <is>
          <t>SW/4 NE/4, NW/4 SE/4, S/2 SE/4 of 31-12N-24W, aol</t>
        </is>
      </c>
      <c r="F167" s="231" t="inlineStr">
        <is>
          <t>An undivided 4.8329635/791.47th interest in and to the oil, gas and other minerals</t>
        </is>
      </c>
      <c r="G167" s="231" t="inlineStr">
        <is>
          <t>AOL/outside-lands reference</t>
        </is>
      </c>
      <c r="H167" s="231" t="inlineStr">
        <is>
          <t>Needs Verification - not assigned to ownership</t>
        </is>
      </c>
    </row>
    <row r="168" ht="135" customHeight="1">
      <c r="A168" s="231" t="inlineStr">
        <is>
          <t>Runsheet</t>
        </is>
      </c>
      <c r="B168" s="231" t="n">
        <v>200</v>
      </c>
      <c r="C168" s="231" t="inlineStr">
        <is>
          <t>1992-001862</t>
        </is>
      </c>
      <c r="D168" s="231" t="inlineStr">
        <is>
          <t>1276/270</t>
        </is>
      </c>
      <c r="E168" s="231" t="inlineStr">
        <is>
          <t>SW/4 NE/4, NW/4 SE/4, S/2 SE/4 of 31-12N-24W, aol</t>
        </is>
      </c>
      <c r="F168" s="231" t="inlineStr">
        <is>
          <t>An undivided 4.8329635/791.47th interest in and to the oil, gas and other minerals</t>
        </is>
      </c>
      <c r="G168" s="231" t="inlineStr">
        <is>
          <t>AOL/outside-lands reference</t>
        </is>
      </c>
      <c r="H168" s="231" t="inlineStr">
        <is>
          <t>Needs Verification - not assigned to ownership</t>
        </is>
      </c>
    </row>
    <row r="169" ht="135" customHeight="1">
      <c r="A169" s="231" t="inlineStr">
        <is>
          <t>Runsheet</t>
        </is>
      </c>
      <c r="B169" s="231" t="n">
        <v>201</v>
      </c>
      <c r="C169" s="231" t="inlineStr">
        <is>
          <t>1992-001863</t>
        </is>
      </c>
      <c r="D169" s="231" t="inlineStr">
        <is>
          <t>1276/273</t>
        </is>
      </c>
      <c r="E169" s="231" t="inlineStr">
        <is>
          <t>SW/4 NE/4, NW/4 SE/4, S/2 SE/4 of 31-12N-24W, aol</t>
        </is>
      </c>
      <c r="F169" s="231" t="inlineStr">
        <is>
          <t>An undivided 4.8329635/791.47th interest in and to the oil, gas and other minerals</t>
        </is>
      </c>
      <c r="G169" s="231" t="inlineStr">
        <is>
          <t>AOL/outside-lands reference</t>
        </is>
      </c>
      <c r="H169" s="231" t="inlineStr">
        <is>
          <t>Needs Verification - not assigned to ownership</t>
        </is>
      </c>
    </row>
    <row r="170" ht="135" customHeight="1">
      <c r="A170" s="231" t="inlineStr">
        <is>
          <t>Runsheet</t>
        </is>
      </c>
      <c r="B170" s="231" t="n">
        <v>202</v>
      </c>
      <c r="C170" s="231" t="inlineStr">
        <is>
          <t>1992-001865</t>
        </is>
      </c>
      <c r="D170" s="231" t="inlineStr">
        <is>
          <t>1276/279</t>
        </is>
      </c>
      <c r="E170" s="231" t="inlineStr">
        <is>
          <t>SW/4 NE/4, NW/4 SE/4, S/2 SE/4 of 31-12N-24W, aol</t>
        </is>
      </c>
      <c r="F170" s="231" t="inlineStr">
        <is>
          <t>An undivided 4.8329635/791.47th interest in and to the oil, gas and other minerals</t>
        </is>
      </c>
      <c r="G170" s="231" t="inlineStr">
        <is>
          <t>AOL/outside-lands reference</t>
        </is>
      </c>
      <c r="H170" s="231" t="inlineStr">
        <is>
          <t>Needs Verification - not assigned to ownership</t>
        </is>
      </c>
    </row>
    <row r="171" ht="135" customHeight="1">
      <c r="A171" s="231" t="inlineStr">
        <is>
          <t>Runsheet</t>
        </is>
      </c>
      <c r="B171" s="231" t="n">
        <v>203</v>
      </c>
      <c r="C171" s="231" t="inlineStr">
        <is>
          <t>1992-001866</t>
        </is>
      </c>
      <c r="D171" s="231" t="inlineStr">
        <is>
          <t>1276/282</t>
        </is>
      </c>
      <c r="E171" s="231" t="inlineStr">
        <is>
          <t>SW/4 NE/4, NW/4 SE/4, S/2 SE/4 of 31-12N-24W, aol</t>
        </is>
      </c>
      <c r="F171" s="231" t="inlineStr">
        <is>
          <t>An undivided 4.8329635/791.47th interest in and to the oil, gas and other minerals</t>
        </is>
      </c>
      <c r="G171" s="231" t="inlineStr">
        <is>
          <t>AOL/outside-lands reference</t>
        </is>
      </c>
      <c r="H171" s="231" t="inlineStr">
        <is>
          <t>Needs Verification - not assigned to ownership</t>
        </is>
      </c>
    </row>
    <row r="172" ht="135" customHeight="1">
      <c r="A172" s="231" t="inlineStr">
        <is>
          <t>Runsheet</t>
        </is>
      </c>
      <c r="B172" s="231" t="n">
        <v>204</v>
      </c>
      <c r="C172" s="231" t="inlineStr">
        <is>
          <t>1992-001867</t>
        </is>
      </c>
      <c r="D172" s="231" t="inlineStr">
        <is>
          <t>1276/285</t>
        </is>
      </c>
      <c r="E172" s="231" t="inlineStr">
        <is>
          <t>SW/4 NE/4, NW/4 SE/4, S/2 SE/4 of 31-12N-24W, aol</t>
        </is>
      </c>
      <c r="F172" s="231" t="inlineStr">
        <is>
          <t>An undivided 4.8329635/791.47th interest in and to the oil, gas and other minerals</t>
        </is>
      </c>
      <c r="G172" s="231" t="inlineStr">
        <is>
          <t>AOL/outside-lands reference</t>
        </is>
      </c>
      <c r="H172" s="231" t="inlineStr">
        <is>
          <t>Needs Verification - not assigned to ownership</t>
        </is>
      </c>
    </row>
    <row r="173" ht="195" customHeight="1">
      <c r="A173" s="231" t="inlineStr">
        <is>
          <t>Runsheet</t>
        </is>
      </c>
      <c r="B173" s="231" t="n">
        <v>205</v>
      </c>
      <c r="C173" s="231" t="inlineStr">
        <is>
          <t>1992-003373</t>
        </is>
      </c>
      <c r="D173" s="231" t="inlineStr">
        <is>
          <t>1294/169</t>
        </is>
      </c>
      <c r="E173" s="231" t="inlineStr">
        <is>
          <t>SW/4 of 31-12N-24W, aol</t>
        </is>
      </c>
      <c r="F173" s="231" t="inlineStr">
        <is>
          <t>Undivided 18.835 acre mineral interest in 31-12N-24W, Undivided 42.5 acre mineral interest in and to Sections 30 and 31</t>
        </is>
      </c>
      <c r="G173" s="231" t="inlineStr">
        <is>
          <t>AOL/outside-lands reference</t>
        </is>
      </c>
      <c r="H173" s="231" t="inlineStr">
        <is>
          <t>Needs Verification - not assigned to ownership</t>
        </is>
      </c>
    </row>
    <row r="174" ht="105" customHeight="1">
      <c r="A174" s="231" t="inlineStr">
        <is>
          <t>Runsheet</t>
        </is>
      </c>
      <c r="B174" s="231" t="n">
        <v>206</v>
      </c>
      <c r="C174" s="231" t="inlineStr">
        <is>
          <t>1992-003494</t>
        </is>
      </c>
      <c r="D174" s="231" t="inlineStr">
        <is>
          <t>1296/141</t>
        </is>
      </c>
      <c r="E174" s="231" t="inlineStr">
        <is>
          <t>SW/4 NE/4, NW/4 SE/4, S/2 SE/4 of 31-12N-24W, aol</t>
        </is>
      </c>
      <c r="F174" s="231" t="inlineStr">
        <is>
          <t>5/791.47 (5 FULL ACRES in 2 sections)</t>
        </is>
      </c>
      <c r="G174" s="231" t="inlineStr">
        <is>
          <t>AOL/outside-lands reference</t>
        </is>
      </c>
      <c r="H174" s="231" t="inlineStr">
        <is>
          <t>Needs Verification - not assigned to ownership</t>
        </is>
      </c>
    </row>
    <row r="175" ht="150" customHeight="1">
      <c r="A175" s="231" t="inlineStr">
        <is>
          <t>Runsheet</t>
        </is>
      </c>
      <c r="B175" s="231" t="n">
        <v>207</v>
      </c>
      <c r="C175" s="231" t="inlineStr">
        <is>
          <t>1993-000717</t>
        </is>
      </c>
      <c r="D175" s="231" t="inlineStr">
        <is>
          <t>1321/53</t>
        </is>
      </c>
      <c r="E175" s="231" t="inlineStr">
        <is>
          <t>31-12N-24W, aol</t>
        </is>
      </c>
      <c r="F175" s="231" t="inlineStr">
        <is>
          <t>See instrument</t>
        </is>
      </c>
      <c r="G175" s="231" t="inlineStr">
        <is>
          <t>Section-only / quarter call missing; AOL/outside-lands reference</t>
        </is>
      </c>
      <c r="H175" s="231" t="inlineStr">
        <is>
          <t>Needs Verification - not assigned to ownership</t>
        </is>
      </c>
    </row>
    <row r="176" ht="105" customHeight="1">
      <c r="A176" s="231" t="inlineStr">
        <is>
          <t>Runsheet</t>
        </is>
      </c>
      <c r="B176" s="231" t="n">
        <v>208</v>
      </c>
      <c r="C176" s="231" t="inlineStr">
        <is>
          <t>1993-000918</t>
        </is>
      </c>
      <c r="D176" s="231" t="inlineStr">
        <is>
          <t>1324/22</t>
        </is>
      </c>
      <c r="E176" s="231" t="inlineStr">
        <is>
          <t>S/2 NE/4 SW/4, South Half of Lot 3, Lot 4, SE/4 SW/4 of 31-12N-24W, aol</t>
        </is>
      </c>
      <c r="F176" s="231" t="inlineStr">
        <is>
          <t>An undivided 10 acres of mineral interest</t>
        </is>
      </c>
      <c r="G176" s="231" t="inlineStr">
        <is>
          <t>AOL/outside-lands reference</t>
        </is>
      </c>
      <c r="H176" s="231" t="inlineStr">
        <is>
          <t>Needs Verification - not assigned to ownership</t>
        </is>
      </c>
    </row>
    <row r="177" ht="105" customHeight="1">
      <c r="A177" s="231" t="inlineStr">
        <is>
          <t>Runsheet</t>
        </is>
      </c>
      <c r="B177" s="231" t="n">
        <v>209</v>
      </c>
      <c r="C177" s="231" t="inlineStr">
        <is>
          <t>1993-000978</t>
        </is>
      </c>
      <c r="D177" s="231" t="inlineStr">
        <is>
          <t>1326/88</t>
        </is>
      </c>
      <c r="E177" s="231" t="inlineStr">
        <is>
          <t>SE/4 SW/4 of 31-12N-24W, aol</t>
        </is>
      </c>
      <c r="F177" s="231" t="inlineStr">
        <is>
          <t>ARTI, An undivided 7/48ths interest (5.8333 min. ac.)</t>
        </is>
      </c>
      <c r="G177" s="231" t="inlineStr">
        <is>
          <t>AOL/outside-lands reference</t>
        </is>
      </c>
      <c r="H177" s="231" t="inlineStr">
        <is>
          <t>Needs Verification - not assigned to ownership</t>
        </is>
      </c>
    </row>
    <row r="178" ht="105" customHeight="1">
      <c r="A178" s="231" t="inlineStr">
        <is>
          <t>Runsheet</t>
        </is>
      </c>
      <c r="B178" s="231" t="n">
        <v>210</v>
      </c>
      <c r="C178" s="231" t="inlineStr">
        <is>
          <t>1993-003365</t>
        </is>
      </c>
      <c r="D178" s="231" t="inlineStr">
        <is>
          <t>1355/192</t>
        </is>
      </c>
      <c r="E178" s="231" t="inlineStr">
        <is>
          <t>All of 31-12N-24W, aol</t>
        </is>
      </c>
      <c r="F178" s="231" t="inlineStr">
        <is>
          <t>ARTI</t>
        </is>
      </c>
      <c r="G178" s="231" t="inlineStr">
        <is>
          <t>AOL/outside-lands reference</t>
        </is>
      </c>
      <c r="H178" s="231" t="inlineStr">
        <is>
          <t>Needs Verification - not assigned to ownership</t>
        </is>
      </c>
    </row>
    <row r="179" ht="105" customHeight="1">
      <c r="A179" s="231" t="inlineStr">
        <is>
          <t>Runsheet</t>
        </is>
      </c>
      <c r="B179" s="231" t="n">
        <v>211</v>
      </c>
      <c r="C179" s="231" t="inlineStr">
        <is>
          <t>1994-004940</t>
        </is>
      </c>
      <c r="D179" s="231" t="inlineStr">
        <is>
          <t>1405/223</t>
        </is>
      </c>
      <c r="E179" s="231" t="inlineStr">
        <is>
          <t>SE/4 SW/4 of 31-12N-24W, aol</t>
        </is>
      </c>
      <c r="F179" s="231" t="inlineStr">
        <is>
          <t>ARTI, An undivided 5.83333 mineral acres</t>
        </is>
      </c>
      <c r="G179" s="231" t="inlineStr">
        <is>
          <t>AOL/outside-lands reference</t>
        </is>
      </c>
      <c r="H179" s="231" t="inlineStr">
        <is>
          <t>Needs Verification - not assigned to ownership</t>
        </is>
      </c>
    </row>
    <row r="180" ht="105" customHeight="1">
      <c r="A180" s="231" t="inlineStr">
        <is>
          <t>Runsheet</t>
        </is>
      </c>
      <c r="B180" s="231" t="n">
        <v>212</v>
      </c>
      <c r="C180" s="231" t="inlineStr">
        <is>
          <t>1994-006415</t>
        </is>
      </c>
      <c r="D180" s="231" t="inlineStr">
        <is>
          <t>1422/9</t>
        </is>
      </c>
      <c r="E180" s="231" t="inlineStr">
        <is>
          <t>E/2 NW/4, N/2 NE/4 SW/4, NE/4 SE/4, SE/4 NE/4 of 31-12N-24W, aol</t>
        </is>
      </c>
      <c r="F180" s="231" t="inlineStr">
        <is>
          <t>2/260 interest in 2 sections</t>
        </is>
      </c>
      <c r="G180" s="231" t="inlineStr">
        <is>
          <t>AOL/outside-lands reference</t>
        </is>
      </c>
      <c r="H180" s="231" t="inlineStr">
        <is>
          <t>Needs Verification - not assigned to ownership</t>
        </is>
      </c>
    </row>
    <row r="181" ht="105" customHeight="1">
      <c r="A181" s="231" t="inlineStr">
        <is>
          <t>Runsheet</t>
        </is>
      </c>
      <c r="B181" s="231" t="n">
        <v>213</v>
      </c>
      <c r="C181" s="231" t="inlineStr">
        <is>
          <t>1995-003404</t>
        </is>
      </c>
      <c r="D181" s="231" t="inlineStr">
        <is>
          <t>1457/173</t>
        </is>
      </c>
      <c r="E181" s="231" t="inlineStr">
        <is>
          <t>E/2 NW/4, N/2 NE/4 SW/4, NE/4 SE/4, SE/4 NE/4 of 31-12N-24W, aol</t>
        </is>
      </c>
      <c r="F181" s="231" t="inlineStr">
        <is>
          <t>ARTI</t>
        </is>
      </c>
      <c r="G181" s="231" t="inlineStr">
        <is>
          <t>AOL/outside-lands reference</t>
        </is>
      </c>
      <c r="H181" s="231" t="inlineStr">
        <is>
          <t>Needs Verification - not assigned to ownership</t>
        </is>
      </c>
    </row>
    <row r="182" ht="105" customHeight="1">
      <c r="A182" s="231" t="inlineStr">
        <is>
          <t>Runsheet</t>
        </is>
      </c>
      <c r="B182" s="231" t="n">
        <v>214</v>
      </c>
      <c r="C182" s="231" t="inlineStr">
        <is>
          <t>1995-003767</t>
        </is>
      </c>
      <c r="D182" s="231" t="inlineStr">
        <is>
          <t>1459/583</t>
        </is>
      </c>
      <c r="E182" s="231" t="inlineStr">
        <is>
          <t>SE/4 SW/4 of 31-12N-24W, aol</t>
        </is>
      </c>
      <c r="F182" s="231" t="inlineStr">
        <is>
          <t>ARTI, An undivided 7/48ths interest (5.8333 min. ac.)</t>
        </is>
      </c>
      <c r="G182" s="231" t="inlineStr">
        <is>
          <t>AOL/outside-lands reference</t>
        </is>
      </c>
      <c r="H182" s="231" t="inlineStr">
        <is>
          <t>Needs Verification - not assigned to ownership</t>
        </is>
      </c>
    </row>
    <row r="183" ht="225" customHeight="1">
      <c r="A183" s="231" t="inlineStr">
        <is>
          <t>Runsheet</t>
        </is>
      </c>
      <c r="B183" s="231" t="n">
        <v>215</v>
      </c>
      <c r="C183" s="231" t="inlineStr">
        <is>
          <t>1995-000396</t>
        </is>
      </c>
      <c r="D183" s="231" t="inlineStr">
        <is>
          <t>1470/59</t>
        </is>
      </c>
      <c r="E183" s="231" t="inlineStr">
        <is>
          <t>NW/4 SE/4, SW/4 NE/4, S/2 SE/4 of 31-12N-24W, aol</t>
        </is>
      </c>
      <c r="F183" s="231" t="inlineStr">
        <is>
          <t xml:space="preserve">ARTI It is the intention of the Grantor to grant, bargain, sell, convey, transfer, assign and deliver unto aboved named </t>
        </is>
      </c>
      <c r="G183" s="231" t="inlineStr">
        <is>
          <t>AOL/outside-lands reference</t>
        </is>
      </c>
      <c r="H183" s="231" t="inlineStr">
        <is>
          <t>Needs Verification - not assigned to ownership</t>
        </is>
      </c>
    </row>
    <row r="184" ht="330" customHeight="1">
      <c r="A184" s="231" t="inlineStr">
        <is>
          <t>Runsheet</t>
        </is>
      </c>
      <c r="B184" s="231" t="n">
        <v>216</v>
      </c>
      <c r="C184" s="231" t="inlineStr">
        <is>
          <t>1995-000748</t>
        </is>
      </c>
      <c r="D184" s="231" t="inlineStr">
        <is>
          <t>1471/574</t>
        </is>
      </c>
      <c r="E184" s="231" t="inlineStr">
        <is>
          <t>A tract of land lying in 31-12N-24W, described as beginning at the NW corner of the NW/4 of Section 31, thence East on section line 18.20 chains (72.8 rods), thence South 50 chains (200 rods), thence West 18.20 chains (7</t>
        </is>
      </c>
      <c r="F184" s="231" t="inlineStr">
        <is>
          <t>ARTI in minerals</t>
        </is>
      </c>
      <c r="G184" s="231" t="inlineStr">
        <is>
          <t>Metes/bounds needs manual tract confirmation; AOL/outside-lands reference</t>
        </is>
      </c>
      <c r="H184" s="231" t="inlineStr">
        <is>
          <t>Needs Verification - not assigned to ownership</t>
        </is>
      </c>
    </row>
    <row r="185" ht="120" customHeight="1">
      <c r="A185" s="231" t="inlineStr">
        <is>
          <t>Runsheet</t>
        </is>
      </c>
      <c r="B185" s="231" t="n">
        <v>217</v>
      </c>
      <c r="C185" s="231" t="inlineStr">
        <is>
          <t>1995-001954</t>
        </is>
      </c>
      <c r="D185" s="231" t="inlineStr">
        <is>
          <t>1479/191</t>
        </is>
      </c>
      <c r="E185" s="231" t="inlineStr">
        <is>
          <t>NW/4 SE/4, S/2 SE/4, SW/4 NE/4 of 31-12N-24W, aol</t>
        </is>
      </c>
      <c r="F185" s="231" t="inlineStr">
        <is>
          <t>ARTI, An undivided 10/791.47ths interest in the oil, gas and other minerals</t>
        </is>
      </c>
      <c r="G185" s="231" t="inlineStr">
        <is>
          <t>AOL/outside-lands reference</t>
        </is>
      </c>
      <c r="H185" s="231" t="inlineStr">
        <is>
          <t>Needs Verification - not assigned to ownership</t>
        </is>
      </c>
    </row>
    <row r="186" ht="105" customHeight="1">
      <c r="A186" s="231" t="inlineStr">
        <is>
          <t>Runsheet</t>
        </is>
      </c>
      <c r="B186" s="231" t="n">
        <v>218</v>
      </c>
      <c r="C186" s="231" t="inlineStr">
        <is>
          <t>1997-006370</t>
        </is>
      </c>
      <c r="D186" s="231" t="inlineStr">
        <is>
          <t>1510/566</t>
        </is>
      </c>
      <c r="E186" s="231" t="inlineStr">
        <is>
          <t>NE/4 of 31-12N-24W, aol</t>
        </is>
      </c>
      <c r="F186" s="231" t="inlineStr">
        <is>
          <t>ARTI</t>
        </is>
      </c>
      <c r="G186" s="231" t="inlineStr">
        <is>
          <t>AOL/outside-lands reference</t>
        </is>
      </c>
      <c r="H186" s="231" t="inlineStr">
        <is>
          <t>Needs Verification - not assigned to ownership</t>
        </is>
      </c>
    </row>
    <row r="187" ht="105" customHeight="1">
      <c r="A187" s="231" t="inlineStr">
        <is>
          <t>Runsheet</t>
        </is>
      </c>
      <c r="B187" s="231" t="n">
        <v>219</v>
      </c>
      <c r="C187" s="231" t="inlineStr">
        <is>
          <t>1997-005183</t>
        </is>
      </c>
      <c r="D187" s="231" t="inlineStr">
        <is>
          <t>1511/32</t>
        </is>
      </c>
      <c r="E187" s="231" t="inlineStr">
        <is>
          <t>NE/4 of 31-12N-24W, aol</t>
        </is>
      </c>
      <c r="F187" s="231" t="inlineStr">
        <is>
          <t>ARTI</t>
        </is>
      </c>
      <c r="G187" s="231" t="inlineStr">
        <is>
          <t>AOL/outside-lands reference</t>
        </is>
      </c>
      <c r="H187" s="231" t="inlineStr">
        <is>
          <t>Needs Verification - not assigned to ownership</t>
        </is>
      </c>
    </row>
    <row r="188" ht="315" customHeight="1">
      <c r="A188" s="231" t="inlineStr">
        <is>
          <t>Runsheet</t>
        </is>
      </c>
      <c r="B188" s="231" t="n">
        <v>220</v>
      </c>
      <c r="C188" s="231" t="inlineStr">
        <is>
          <t>1997-003023</t>
        </is>
      </c>
      <c r="D188" s="231" t="inlineStr">
        <is>
          <t>1514/525</t>
        </is>
      </c>
      <c r="E188" s="231" t="inlineStr">
        <is>
          <t>A tract of land in Lot One 1 of 31-12N-24W described as follows: Beginning at the NW corner of said Lot 1, thence East 420.58 feet, thence South 725 feet, thence West 420.58 feet, and thence North 725 feet to the point o</t>
        </is>
      </c>
      <c r="F188" s="231" t="inlineStr">
        <is>
          <t>ARTI Chain note: source of title — OUTSIDE LANDS 1989-005656 at 1088/5, Beckham County Court, RE: In the Matter of the E</t>
        </is>
      </c>
      <c r="G188" s="231" t="inlineStr">
        <is>
          <t>Source text requires verification; Metes/bounds needs manual tract confirmation</t>
        </is>
      </c>
      <c r="H188" s="231" t="inlineStr">
        <is>
          <t>Needs Verification - not assigned to ownership</t>
        </is>
      </c>
    </row>
    <row r="189" ht="315" customHeight="1">
      <c r="A189" s="231" t="inlineStr">
        <is>
          <t>Runsheet</t>
        </is>
      </c>
      <c r="B189" s="231" t="n">
        <v>221</v>
      </c>
      <c r="C189" s="231" t="inlineStr">
        <is>
          <t>1997-004254</t>
        </is>
      </c>
      <c r="D189" s="231" t="inlineStr">
        <is>
          <t>1522/215</t>
        </is>
      </c>
      <c r="E189" s="231" t="inlineStr">
        <is>
          <t>A tract of land lying in 31-12N-24W described as beginning at the NW corner of the NW/4 of Section 31, thence East on section line 18.20 chains (72.8 rods), thence South 50 chains (200 rods), thence West 18.20 chains (72</t>
        </is>
      </c>
      <c r="F189" s="231" t="inlineStr">
        <is>
          <t>ARTI, Charles R. Atha died intestate on March 12, 1997 Evidence of ownership is by Quit Claim Joint Tenancy Mineral Deed</t>
        </is>
      </c>
      <c r="G189" s="231" t="inlineStr">
        <is>
          <t>Metes/bounds needs manual tract confirmation</t>
        </is>
      </c>
      <c r="H189" s="231" t="inlineStr">
        <is>
          <t>Needs Verification - not assigned to ownership</t>
        </is>
      </c>
    </row>
    <row r="190" ht="105" customHeight="1">
      <c r="A190" s="231" t="inlineStr">
        <is>
          <t>Runsheet</t>
        </is>
      </c>
      <c r="B190" s="231" t="n">
        <v>222</v>
      </c>
      <c r="C190" s="231" t="inlineStr">
        <is>
          <t>1998-000584</t>
        </is>
      </c>
      <c r="D190" s="231" t="inlineStr">
        <is>
          <t>1564/310</t>
        </is>
      </c>
      <c r="E190" s="231" t="inlineStr">
        <is>
          <t>NW/4 SE/4, S/2 SE/4, SW/4 NE/4 of 31-12N-24W, aol</t>
        </is>
      </c>
      <c r="F190" s="231" t="inlineStr">
        <is>
          <t>ARTI</t>
        </is>
      </c>
      <c r="G190" s="231" t="inlineStr">
        <is>
          <t>AOL/outside-lands reference</t>
        </is>
      </c>
      <c r="H190" s="231" t="inlineStr">
        <is>
          <t>Needs Verification - not assigned to ownership</t>
        </is>
      </c>
    </row>
    <row r="191" ht="210" customHeight="1">
      <c r="A191" s="231" t="inlineStr">
        <is>
          <t>Runsheet</t>
        </is>
      </c>
      <c r="B191" s="231" t="n">
        <v>223</v>
      </c>
      <c r="C191" s="231" t="inlineStr">
        <is>
          <t>1998-000907</t>
        </is>
      </c>
      <c r="D191" s="231" t="inlineStr">
        <is>
          <t>1567/245</t>
        </is>
      </c>
      <c r="E191" s="231" t="inlineStr">
        <is>
          <t>NW/4 SE/4, S/2 SE/4, SW/4 NE/4 of 31-12N-24W, aol</t>
        </is>
      </c>
      <c r="F191" s="231" t="inlineStr">
        <is>
          <t>ARTI, Jan Ann Schroff, 14.286% ARTI, An undivided 10/791.47ths interest in the oil, gas and other minerals by Final Decr</t>
        </is>
      </c>
      <c r="G191" s="231" t="inlineStr">
        <is>
          <t>AOL/outside-lands reference</t>
        </is>
      </c>
      <c r="H191" s="231" t="inlineStr">
        <is>
          <t>Needs Verification - not assigned to ownership</t>
        </is>
      </c>
    </row>
    <row r="192" ht="105" customHeight="1">
      <c r="A192" s="231" t="inlineStr">
        <is>
          <t>Runsheet</t>
        </is>
      </c>
      <c r="B192" s="231" t="n">
        <v>224</v>
      </c>
      <c r="C192" s="231" t="inlineStr">
        <is>
          <t>1999-002220</t>
        </is>
      </c>
      <c r="D192" s="231" t="inlineStr">
        <is>
          <t>1576/222</t>
        </is>
      </c>
      <c r="E192" s="231" t="inlineStr">
        <is>
          <t>NW/4 SE/4, S/2 SE/4, SW/4 NE/4 of 31-12N-24W, aol</t>
        </is>
      </c>
      <c r="F192" s="231" t="inlineStr">
        <is>
          <t>An undivided 1/791.47 interest in 2 sections</t>
        </is>
      </c>
      <c r="G192" s="231" t="inlineStr">
        <is>
          <t>AOL/outside-lands reference</t>
        </is>
      </c>
      <c r="H192" s="231" t="inlineStr">
        <is>
          <t>Needs Verification - not assigned to ownership</t>
        </is>
      </c>
    </row>
    <row r="193" ht="105" customHeight="1">
      <c r="A193" s="231" t="inlineStr">
        <is>
          <t>Runsheet</t>
        </is>
      </c>
      <c r="B193" s="231" t="n">
        <v>225</v>
      </c>
      <c r="C193" s="231" t="inlineStr">
        <is>
          <t>1999-002219</t>
        </is>
      </c>
      <c r="D193" s="231" t="inlineStr">
        <is>
          <t>1576/219</t>
        </is>
      </c>
      <c r="E193" s="231" t="inlineStr">
        <is>
          <t>NW/4 SE/4, S/2 SE/4, SW/4 NE/4 of 31-12N-24W, aol</t>
        </is>
      </c>
      <c r="F193" s="231" t="inlineStr">
        <is>
          <t>An undivided 6/791.47 interest in 2 sections</t>
        </is>
      </c>
      <c r="G193" s="231" t="inlineStr">
        <is>
          <t>AOL/outside-lands reference</t>
        </is>
      </c>
      <c r="H193" s="231" t="inlineStr">
        <is>
          <t>Needs Verification - not assigned to ownership</t>
        </is>
      </c>
    </row>
    <row r="194" ht="105" customHeight="1">
      <c r="A194" s="231" t="inlineStr">
        <is>
          <t>Runsheet</t>
        </is>
      </c>
      <c r="B194" s="231" t="n">
        <v>226</v>
      </c>
      <c r="C194" s="231" t="inlineStr">
        <is>
          <t>1999-002739</t>
        </is>
      </c>
      <c r="D194" s="231" t="inlineStr">
        <is>
          <t>1579/358</t>
        </is>
      </c>
      <c r="E194" s="231" t="inlineStr">
        <is>
          <t>NW/4 SE/4, S/2 SE/4, SW/4 NE/4 of 31-12N-24W, aol</t>
        </is>
      </c>
      <c r="F194" s="231" t="inlineStr">
        <is>
          <t>ARTI</t>
        </is>
      </c>
      <c r="G194" s="231" t="inlineStr">
        <is>
          <t>AOL/outside-lands reference</t>
        </is>
      </c>
      <c r="H194" s="231" t="inlineStr">
        <is>
          <t>Needs Verification - not assigned to ownership</t>
        </is>
      </c>
    </row>
    <row r="195" ht="105" customHeight="1">
      <c r="A195" s="231" t="inlineStr">
        <is>
          <t>Runsheet</t>
        </is>
      </c>
      <c r="B195" s="231" t="n">
        <v>228</v>
      </c>
      <c r="C195" s="231" t="inlineStr">
        <is>
          <t>1999-003362</t>
        </is>
      </c>
      <c r="D195" s="231" t="inlineStr">
        <is>
          <t>1583/389</t>
        </is>
      </c>
      <c r="E195" s="231" t="inlineStr">
        <is>
          <t>NW/4 SE/4, S/2 SE/4, SW/4 NE/4 of 31-12N-24W, aol</t>
        </is>
      </c>
      <c r="F195" s="231" t="inlineStr">
        <is>
          <t>ARTI, An undivided 4.8329635/791.47 interest</t>
        </is>
      </c>
      <c r="G195" s="231" t="inlineStr">
        <is>
          <t>AOL/outside-lands reference</t>
        </is>
      </c>
      <c r="H195" s="231" t="inlineStr">
        <is>
          <t>Needs Verification - not assigned to ownership</t>
        </is>
      </c>
    </row>
    <row r="196" ht="150" customHeight="1">
      <c r="A196" s="231" t="inlineStr">
        <is>
          <t>Runsheet</t>
        </is>
      </c>
      <c r="B196" s="231" t="n">
        <v>229</v>
      </c>
      <c r="C196" s="231" t="inlineStr">
        <is>
          <t>1999-003363</t>
        </is>
      </c>
      <c r="D196" s="231" t="inlineStr">
        <is>
          <t>1583/391</t>
        </is>
      </c>
      <c r="E196" s="231" t="inlineStr">
        <is>
          <t>NW/4 SE/4, S/2 SE/4, SW/4 NE/4 of 31-12N-24W, aol</t>
        </is>
      </c>
      <c r="F196" s="231" t="inlineStr">
        <is>
          <t>An undivided 11.457870/791.47 interest in and to all of the oil, gas and other minerals</t>
        </is>
      </c>
      <c r="G196" s="231" t="inlineStr">
        <is>
          <t>AOL/outside-lands reference</t>
        </is>
      </c>
      <c r="H196" s="231" t="inlineStr">
        <is>
          <t>Needs Verification - not assigned to ownership</t>
        </is>
      </c>
    </row>
    <row r="197" ht="150" customHeight="1">
      <c r="A197" s="231" t="inlineStr">
        <is>
          <t>Runsheet</t>
        </is>
      </c>
      <c r="B197" s="231" t="n">
        <v>230</v>
      </c>
      <c r="C197" s="231" t="inlineStr">
        <is>
          <t>1999-003365</t>
        </is>
      </c>
      <c r="D197" s="231" t="inlineStr">
        <is>
          <t>1583/405</t>
        </is>
      </c>
      <c r="E197" s="231" t="inlineStr">
        <is>
          <t>NW/4 SE/4, S/2 SE/4, SW/4 NE/4 of 31-12N-24W, aol</t>
        </is>
      </c>
      <c r="F197" s="231" t="inlineStr">
        <is>
          <t>An undivided 22.915741/791.47 interest in and to all of the oil, gas and other minerals</t>
        </is>
      </c>
      <c r="G197" s="231" t="inlineStr">
        <is>
          <t>AOL/outside-lands reference</t>
        </is>
      </c>
      <c r="H197" s="231" t="inlineStr">
        <is>
          <t>Needs Verification - not assigned to ownership</t>
        </is>
      </c>
    </row>
    <row r="198" ht="150" customHeight="1">
      <c r="A198" s="231" t="inlineStr">
        <is>
          <t>Runsheet</t>
        </is>
      </c>
      <c r="B198" s="231" t="n">
        <v>231</v>
      </c>
      <c r="C198" s="231" t="inlineStr">
        <is>
          <t>1999-003366</t>
        </is>
      </c>
      <c r="D198" s="231" t="inlineStr">
        <is>
          <t>1583/412</t>
        </is>
      </c>
      <c r="E198" s="231" t="inlineStr">
        <is>
          <t>NW/4 SE/4, S/2 SE/4, SW/4 NE/4 of 31-12N-24W, aol</t>
        </is>
      </c>
      <c r="F198" s="231" t="inlineStr">
        <is>
          <t>An undivided 22.915741/791.47 interest in and to all of the oil, gas and other minerals</t>
        </is>
      </c>
      <c r="G198" s="231" t="inlineStr">
        <is>
          <t>AOL/outside-lands reference</t>
        </is>
      </c>
      <c r="H198" s="231" t="inlineStr">
        <is>
          <t>Needs Verification - not assigned to ownership</t>
        </is>
      </c>
    </row>
    <row r="199" ht="150" customHeight="1">
      <c r="A199" s="231" t="inlineStr">
        <is>
          <t>Runsheet</t>
        </is>
      </c>
      <c r="B199" s="231" t="n">
        <v>232</v>
      </c>
      <c r="C199" s="231" t="inlineStr">
        <is>
          <t>1999-003367</t>
        </is>
      </c>
      <c r="D199" s="231" t="inlineStr">
        <is>
          <t>1583/419</t>
        </is>
      </c>
      <c r="E199" s="231" t="inlineStr">
        <is>
          <t>NW/4 SE/4, S/2 SE/4, SW/4 NE/4 of 31-12N-24W, aol</t>
        </is>
      </c>
      <c r="F199" s="231" t="inlineStr">
        <is>
          <t>An undivided 28.644676/791.47 interest in and to all of the oil, gas and other minerals</t>
        </is>
      </c>
      <c r="G199" s="231" t="inlineStr">
        <is>
          <t>AOL/outside-lands reference</t>
        </is>
      </c>
      <c r="H199" s="231" t="inlineStr">
        <is>
          <t>Needs Verification - not assigned to ownership</t>
        </is>
      </c>
    </row>
    <row r="200" ht="105" customHeight="1">
      <c r="A200" s="231" t="inlineStr">
        <is>
          <t>Runsheet</t>
        </is>
      </c>
      <c r="B200" s="231" t="n">
        <v>233</v>
      </c>
      <c r="C200" s="231" t="inlineStr">
        <is>
          <t>1999-003368</t>
        </is>
      </c>
      <c r="D200" s="231" t="inlineStr">
        <is>
          <t>1583/426</t>
        </is>
      </c>
      <c r="E200" s="231" t="inlineStr">
        <is>
          <t>NW/4 SE/4, S/2 SE/4, SW/4 NE/4 of 31-12N-24W, aol</t>
        </is>
      </c>
      <c r="F200" s="231" t="inlineStr">
        <is>
          <t>An undivided 4.8329635/791.47 interest</t>
        </is>
      </c>
      <c r="G200" s="231" t="inlineStr">
        <is>
          <t>AOL/outside-lands reference</t>
        </is>
      </c>
      <c r="H200" s="231" t="inlineStr">
        <is>
          <t>Needs Verification - not assigned to ownership</t>
        </is>
      </c>
    </row>
    <row r="201" ht="150" customHeight="1">
      <c r="A201" s="231" t="inlineStr">
        <is>
          <t>Runsheet</t>
        </is>
      </c>
      <c r="B201" s="231" t="n">
        <v>234</v>
      </c>
      <c r="C201" s="231" t="inlineStr">
        <is>
          <t>1999-003364</t>
        </is>
      </c>
      <c r="D201" s="231" t="inlineStr">
        <is>
          <t>1583/398</t>
        </is>
      </c>
      <c r="E201" s="231" t="inlineStr">
        <is>
          <t>NW/4 SE/4, S/2 SE/4, SW/4 NE/4 of 31-12N-24W, aol</t>
        </is>
      </c>
      <c r="F201" s="231" t="inlineStr">
        <is>
          <t>An undivided 5.728935/791.47 interest in and to all of the oil, gas and other minerals</t>
        </is>
      </c>
      <c r="G201" s="231" t="inlineStr">
        <is>
          <t>AOL/outside-lands reference</t>
        </is>
      </c>
      <c r="H201" s="231" t="inlineStr">
        <is>
          <t>Needs Verification - not assigned to ownership</t>
        </is>
      </c>
    </row>
    <row r="202" ht="105" customHeight="1">
      <c r="A202" s="231" t="inlineStr">
        <is>
          <t>Runsheet</t>
        </is>
      </c>
      <c r="B202" s="231" t="n">
        <v>235</v>
      </c>
      <c r="C202" s="231" t="inlineStr">
        <is>
          <t>2016-002265</t>
        </is>
      </c>
      <c r="D202" s="231" t="inlineStr">
        <is>
          <t>2348/288</t>
        </is>
      </c>
      <c r="E202" s="231" t="inlineStr">
        <is>
          <t>SE/4 SW/4 Lot 4 of 31-12N-24W, aol</t>
        </is>
      </c>
      <c r="F202" s="231" t="inlineStr">
        <is>
          <t>Trust</t>
        </is>
      </c>
      <c r="G202" s="231" t="inlineStr">
        <is>
          <t>AOL/outside-lands reference</t>
        </is>
      </c>
      <c r="H202" s="231" t="inlineStr">
        <is>
          <t>Needs Verification - not assigned to ownership</t>
        </is>
      </c>
    </row>
    <row r="203" ht="105" customHeight="1">
      <c r="A203" s="231" t="inlineStr">
        <is>
          <t>Runsheet</t>
        </is>
      </c>
      <c r="B203" s="231" t="n">
        <v>236</v>
      </c>
      <c r="C203" s="231" t="inlineStr">
        <is>
          <t>1999-005522</t>
        </is>
      </c>
      <c r="D203" s="231" t="inlineStr">
        <is>
          <t>1597/174</t>
        </is>
      </c>
      <c r="E203" s="231" t="inlineStr">
        <is>
          <t>All of 31-12N-24W, aol</t>
        </is>
      </c>
      <c r="F203" s="231" t="inlineStr">
        <is>
          <t>ARTI</t>
        </is>
      </c>
      <c r="G203" s="231" t="inlineStr">
        <is>
          <t>AOL/outside-lands reference</t>
        </is>
      </c>
      <c r="H203" s="231" t="inlineStr">
        <is>
          <t>Needs Verification - not assigned to ownership</t>
        </is>
      </c>
    </row>
    <row r="204" ht="315" customHeight="1">
      <c r="A204" s="231" t="inlineStr">
        <is>
          <t>Runsheet</t>
        </is>
      </c>
      <c r="B204" s="231" t="n">
        <v>237</v>
      </c>
      <c r="C204" s="231" t="inlineStr">
        <is>
          <t>1999-005936</t>
        </is>
      </c>
      <c r="D204" s="231" t="inlineStr">
        <is>
          <t>1600/1</t>
        </is>
      </c>
      <c r="E204" s="231" t="inlineStr">
        <is>
          <t>A tract of land lying in 1-12N-24W, described as beginning at the NW corner of the NW/4 of Section 31; thence East on section line 18.20 chains (72.8 rods); thence South 50 chains (200 rods); thence West 18.20 chains (72</t>
        </is>
      </c>
      <c r="F204" s="231" t="inlineStr">
        <is>
          <t>ARTI, An undivided 23 acre interest in and to the OIL, GAS AND OTHER MINERALS</t>
        </is>
      </c>
      <c r="G204" s="231" t="inlineStr">
        <is>
          <t>Metes/bounds needs manual tract confirmation; Outside/wrong-section call included</t>
        </is>
      </c>
      <c r="H204" s="231" t="inlineStr">
        <is>
          <t>Needs Verification - not assigned to ownership</t>
        </is>
      </c>
    </row>
    <row r="205" ht="225" customHeight="1">
      <c r="A205" s="231" t="inlineStr">
        <is>
          <t>Runsheet</t>
        </is>
      </c>
      <c r="B205" s="231" t="n">
        <v>238</v>
      </c>
      <c r="C205" s="231" t="inlineStr">
        <is>
          <t>2000-006764</t>
        </is>
      </c>
      <c r="D205" s="231" t="inlineStr">
        <is>
          <t>1604/455</t>
        </is>
      </c>
      <c r="E205" s="231" t="inlineStr">
        <is>
          <t>E/2 NW/4, N/2 NE/4 SW/4, NE/4 SE/4, SE/4 NE/4 of 31-12N-24W</t>
        </is>
      </c>
      <c r="F205" s="231" t="inlineStr">
        <is>
          <t>ARTI, J. E. Barnett died on 11/7/1990 Chain note: source of title — OUTSIDE LANDS 1975-000869 at 176/144, Marie Lister t</t>
        </is>
      </c>
      <c r="G205" s="231" t="inlineStr">
        <is>
          <t>Source text requires verification</t>
        </is>
      </c>
      <c r="H205" s="231" t="inlineStr">
        <is>
          <t>Needs Verification - not assigned to ownership</t>
        </is>
      </c>
    </row>
    <row r="206" ht="105" customHeight="1">
      <c r="A206" s="231" t="inlineStr">
        <is>
          <t>Runsheet</t>
        </is>
      </c>
      <c r="B206" s="231" t="n">
        <v>239</v>
      </c>
      <c r="C206" s="231" t="inlineStr">
        <is>
          <t>2000-007685</t>
        </is>
      </c>
      <c r="D206" s="231" t="inlineStr">
        <is>
          <t>1611/503</t>
        </is>
      </c>
      <c r="E206" s="231" t="inlineStr">
        <is>
          <t>E/2 NW/4, N/2 NE/4 SW/4, NE/4 SE/4, SE/4 NE/4 of 31-12N-24W, aol</t>
        </is>
      </c>
      <c r="F206" s="231" t="inlineStr">
        <is>
          <t>ARTI</t>
        </is>
      </c>
      <c r="G206" s="231" t="inlineStr">
        <is>
          <t>AOL/outside-lands reference</t>
        </is>
      </c>
      <c r="H206" s="231" t="inlineStr">
        <is>
          <t>Needs Verification - not assigned to ownership</t>
        </is>
      </c>
    </row>
    <row r="207" ht="105" customHeight="1">
      <c r="A207" s="231" t="inlineStr">
        <is>
          <t>Runsheet</t>
        </is>
      </c>
      <c r="B207" s="231" t="n">
        <v>240</v>
      </c>
      <c r="C207" s="231" t="inlineStr">
        <is>
          <t>2000-010180</t>
        </is>
      </c>
      <c r="D207" s="231" t="inlineStr">
        <is>
          <t>1625/440</t>
        </is>
      </c>
      <c r="E207" s="231" t="inlineStr">
        <is>
          <t>NW/4 SE/4, S/2 SE/4, SW/4 NE/4 of 31-12N-24W, aol</t>
        </is>
      </c>
      <c r="F207" s="231" t="inlineStr">
        <is>
          <t>ARTI</t>
        </is>
      </c>
      <c r="G207" s="231" t="inlineStr">
        <is>
          <t>AOL/outside-lands reference</t>
        </is>
      </c>
      <c r="H207" s="231" t="inlineStr">
        <is>
          <t>Needs Verification - not assigned to ownership</t>
        </is>
      </c>
    </row>
    <row r="208" ht="120" customHeight="1">
      <c r="A208" s="231" t="inlineStr">
        <is>
          <t>Runsheet</t>
        </is>
      </c>
      <c r="B208" s="231" t="n">
        <v>241</v>
      </c>
      <c r="C208" s="231" t="inlineStr">
        <is>
          <t>2007-000723</t>
        </is>
      </c>
      <c r="D208" s="231" t="inlineStr">
        <is>
          <t>1866/238</t>
        </is>
      </c>
      <c r="E208" s="231" t="inlineStr">
        <is>
          <t>SE/4 SW/4 of 31-12N-24W, aol</t>
        </is>
      </c>
      <c r="F208" s="231" t="inlineStr">
        <is>
          <t>An undivided ½ interest in 5.83333 mineral acres (No Production)</t>
        </is>
      </c>
      <c r="G208" s="231" t="inlineStr">
        <is>
          <t>AOL/outside-lands reference</t>
        </is>
      </c>
      <c r="H208" s="231" t="inlineStr">
        <is>
          <t>Needs Verification - not assigned to ownership</t>
        </is>
      </c>
    </row>
    <row r="209" ht="105" customHeight="1">
      <c r="A209" s="231" t="inlineStr">
        <is>
          <t>Runsheet</t>
        </is>
      </c>
      <c r="B209" s="231" t="n">
        <v>242</v>
      </c>
      <c r="C209" s="231" t="inlineStr">
        <is>
          <t>2001-000618</t>
        </is>
      </c>
      <c r="D209" s="231" t="inlineStr">
        <is>
          <t>1634/353</t>
        </is>
      </c>
      <c r="E209" s="231" t="inlineStr">
        <is>
          <t>NE/4 of 31-12N-24W, aol</t>
        </is>
      </c>
      <c r="F209" s="231" t="inlineStr">
        <is>
          <t>ARTI</t>
        </is>
      </c>
      <c r="G209" s="231" t="inlineStr">
        <is>
          <t>AOL/outside-lands reference</t>
        </is>
      </c>
      <c r="H209" s="231" t="inlineStr">
        <is>
          <t>Needs Verification - not assigned to ownership</t>
        </is>
      </c>
    </row>
    <row r="210" ht="345" customHeight="1">
      <c r="A210" s="231" t="inlineStr">
        <is>
          <t>Runsheet</t>
        </is>
      </c>
      <c r="B210" s="231" t="n">
        <v>243</v>
      </c>
      <c r="C210" s="231" t="inlineStr">
        <is>
          <t>2001-000619</t>
        </is>
      </c>
      <c r="D210" s="231" t="inlineStr">
        <is>
          <t>1634/367</t>
        </is>
      </c>
      <c r="E210" s="231" t="inlineStr">
        <is>
          <t>NE/4, a tract of land in 1-12N-24W, described by metes and bounds as follows: Beginning at a point 1281.6 feet West of the NW corner of the NE/4, thence East 64.8 feet, thence South 3300 feet, thence East 64.8 feet, then</t>
        </is>
      </c>
      <c r="F210" s="231" t="inlineStr">
        <is>
          <t>ARTI, Letha M. Crouse received 1/4 of Patsy J. Crouse's estate by 1634/353 Lara L. Smoot received 1/4 of Patsy J. Crouse</t>
        </is>
      </c>
      <c r="G210" s="231" t="inlineStr">
        <is>
          <t>Not clearly Section 31-12N-24W; Metes/bounds needs manual tract confirmation; Outside/wrong-section call included; AOL/outside-lands reference</t>
        </is>
      </c>
      <c r="H210" s="231" t="inlineStr">
        <is>
          <t>Needs Verification - not assigned to ownership</t>
        </is>
      </c>
    </row>
    <row r="211" ht="105" customHeight="1">
      <c r="A211" s="231" t="inlineStr">
        <is>
          <t>Runsheet</t>
        </is>
      </c>
      <c r="B211" s="231" t="n">
        <v>244</v>
      </c>
      <c r="C211" s="231" t="inlineStr">
        <is>
          <t>2001-000103</t>
        </is>
      </c>
      <c r="D211" s="231" t="inlineStr">
        <is>
          <t>1631/416</t>
        </is>
      </c>
      <c r="E211" s="231" t="inlineStr">
        <is>
          <t>NW/4 SE/4, S/2 SE/4, SW/4 NE/4 of 31-12N-24W, aol</t>
        </is>
      </c>
      <c r="F211" s="231" t="inlineStr">
        <is>
          <t>ARTI</t>
        </is>
      </c>
      <c r="G211" s="231" t="inlineStr">
        <is>
          <t>AOL/outside-lands reference</t>
        </is>
      </c>
      <c r="H211" s="231" t="inlineStr">
        <is>
          <t>Needs Verification - not assigned to ownership</t>
        </is>
      </c>
    </row>
    <row r="212" ht="105" customHeight="1">
      <c r="A212" s="231" t="inlineStr">
        <is>
          <t>Runsheet</t>
        </is>
      </c>
      <c r="B212" s="231" t="n">
        <v>246</v>
      </c>
      <c r="C212" s="231" t="inlineStr">
        <is>
          <t>2001-000926</t>
        </is>
      </c>
      <c r="D212" s="231" t="inlineStr">
        <is>
          <t>1636/554</t>
        </is>
      </c>
      <c r="E212" s="231" t="inlineStr">
        <is>
          <t>NW/4 SE/4, S/2 SE/4, SW/4 NE/4 of 31-12N-24W, aol</t>
        </is>
      </c>
      <c r="F212" s="231" t="inlineStr">
        <is>
          <t>ARTI</t>
        </is>
      </c>
      <c r="G212" s="231" t="inlineStr">
        <is>
          <t>AOL/outside-lands reference</t>
        </is>
      </c>
      <c r="H212" s="231" t="inlineStr">
        <is>
          <t>Needs Verification - not assigned to ownership</t>
        </is>
      </c>
    </row>
    <row r="213" ht="105" customHeight="1">
      <c r="A213" s="231" t="inlineStr">
        <is>
          <t>Runsheet</t>
        </is>
      </c>
      <c r="B213" s="231" t="n">
        <v>248</v>
      </c>
      <c r="C213" s="231" t="inlineStr">
        <is>
          <t>2001-000957</t>
        </is>
      </c>
      <c r="D213" s="231" t="inlineStr">
        <is>
          <t>1637/26</t>
        </is>
      </c>
      <c r="E213" s="231" t="inlineStr">
        <is>
          <t>E/2 NW/4, N/2 NE/4 SW/4, NE/4 SE/4, SE/4 NE/4 of 31-12N-24W, aol</t>
        </is>
      </c>
      <c r="F213" s="231" t="inlineStr">
        <is>
          <t>ARTI</t>
        </is>
      </c>
      <c r="G213" s="231" t="inlineStr">
        <is>
          <t>AOL/outside-lands reference</t>
        </is>
      </c>
      <c r="H213" s="231" t="inlineStr">
        <is>
          <t>Needs Verification - not assigned to ownership</t>
        </is>
      </c>
    </row>
    <row r="214" ht="210" customHeight="1">
      <c r="A214" s="231" t="inlineStr">
        <is>
          <t>Runsheet</t>
        </is>
      </c>
      <c r="B214" s="231" t="n">
        <v>249</v>
      </c>
      <c r="C214" s="231" t="inlineStr">
        <is>
          <t>2001-001091</t>
        </is>
      </c>
      <c r="D214" s="231" t="inlineStr">
        <is>
          <t>1637/471</t>
        </is>
      </c>
      <c r="E214" s="231" t="inlineStr">
        <is>
          <t>NW/4 NE/4 of 31-12N-24W, aol</t>
        </is>
      </c>
      <c r="F214" s="231" t="inlineStr">
        <is>
          <t>Affidavit and Certificate of Trust, which is in the possession of Laurence L. Crouse, Trustee of the Crouse Family Trust</t>
        </is>
      </c>
      <c r="G214" s="231" t="inlineStr">
        <is>
          <t>AOL/outside-lands reference</t>
        </is>
      </c>
      <c r="H214" s="231" t="inlineStr">
        <is>
          <t>Needs Verification - not assigned to ownership</t>
        </is>
      </c>
    </row>
    <row r="215" ht="345" customHeight="1">
      <c r="A215" s="231" t="inlineStr">
        <is>
          <t>Runsheet</t>
        </is>
      </c>
      <c r="B215" s="231" t="n">
        <v>250</v>
      </c>
      <c r="C215" s="231" t="inlineStr">
        <is>
          <t>2001-001092</t>
        </is>
      </c>
      <c r="D215" s="231" t="inlineStr">
        <is>
          <t>1637/476</t>
        </is>
      </c>
      <c r="E215" s="231" t="inlineStr">
        <is>
          <t>NE/4, a tract of land in 1-12N-24W, described by metes and bounds as follows: Beginning at a point 1281.6 feet West of the NW corner of the NE/4, thence East 64.8 feet, thence South 3300 feet, thence East 64.8 feet, then</t>
        </is>
      </c>
      <c r="F215" s="231" t="inlineStr">
        <is>
          <t>ARTI</t>
        </is>
      </c>
      <c r="G215" s="231" t="inlineStr">
        <is>
          <t>Not clearly Section 31-12N-24W; Metes/bounds needs manual tract confirmation; Outside/wrong-section call included; AOL/outside-lands reference</t>
        </is>
      </c>
      <c r="H215" s="231" t="inlineStr">
        <is>
          <t>Needs Verification - not assigned to ownership</t>
        </is>
      </c>
    </row>
    <row r="216" ht="210" customHeight="1">
      <c r="A216" s="231" t="inlineStr">
        <is>
          <t>Runsheet</t>
        </is>
      </c>
      <c r="B216" s="231" t="n">
        <v>251</v>
      </c>
      <c r="C216" s="231" t="inlineStr">
        <is>
          <t>2001-001414</t>
        </is>
      </c>
      <c r="D216" s="231" t="inlineStr">
        <is>
          <t>1639/206</t>
        </is>
      </c>
      <c r="E216" s="231" t="inlineStr">
        <is>
          <t>E/2 NW/4, N/2 NE/4 SW/4, NE/4 SE/4, SE/4 NE/4 of 31-12N-24W</t>
        </is>
      </c>
      <c r="F216" s="231" t="inlineStr">
        <is>
          <t>ARTI Chain note: source of title — MINERAL DEED 1990-006747 at 1176/54, Beckham County Court, RE: In the Matter of the E</t>
        </is>
      </c>
      <c r="G216" s="231" t="inlineStr">
        <is>
          <t>Source text requires verification</t>
        </is>
      </c>
      <c r="H216" s="231" t="inlineStr">
        <is>
          <t>Needs Verification - not assigned to ownership</t>
        </is>
      </c>
    </row>
    <row r="217" ht="105" customHeight="1">
      <c r="A217" s="231" t="inlineStr">
        <is>
          <t>Runsheet</t>
        </is>
      </c>
      <c r="B217" s="231" t="n">
        <v>252</v>
      </c>
      <c r="C217" s="231" t="inlineStr">
        <is>
          <t>2001-001463</t>
        </is>
      </c>
      <c r="D217" s="231" t="inlineStr">
        <is>
          <t>1639/426</t>
        </is>
      </c>
      <c r="E217" s="231" t="inlineStr">
        <is>
          <t>E/2 NW/4, N/2 NE/4 SW/4, NE/4 SE/4, SE/4 NE/4 of 31-12N-24W, aol</t>
        </is>
      </c>
      <c r="F217" s="231" t="inlineStr">
        <is>
          <t>ARTI</t>
        </is>
      </c>
      <c r="G217" s="231" t="inlineStr">
        <is>
          <t>AOL/outside-lands reference</t>
        </is>
      </c>
      <c r="H217" s="231" t="inlineStr">
        <is>
          <t>Needs Verification - not assigned to ownership</t>
        </is>
      </c>
    </row>
    <row r="218" ht="105" customHeight="1">
      <c r="A218" s="231" t="inlineStr">
        <is>
          <t>Runsheet</t>
        </is>
      </c>
      <c r="B218" s="231" t="n">
        <v>253</v>
      </c>
      <c r="C218" s="231" t="inlineStr">
        <is>
          <t>2001-002342</t>
        </is>
      </c>
      <c r="D218" s="231" t="inlineStr">
        <is>
          <t>1643/389</t>
        </is>
      </c>
      <c r="E218" s="231" t="inlineStr">
        <is>
          <t>E/2 NW/4, N/2 NE/4 SW/4, NE/4 SE/4, SE/4 NE/4 of 31-12N-24W, aol</t>
        </is>
      </c>
      <c r="F218" s="231" t="inlineStr">
        <is>
          <t>ARTI, an undivided 6.92307 mineral acres interest</t>
        </is>
      </c>
      <c r="G218" s="231" t="inlineStr">
        <is>
          <t>AOL/outside-lands reference</t>
        </is>
      </c>
      <c r="H218" s="231" t="inlineStr">
        <is>
          <t>Needs Verification - not assigned to ownership</t>
        </is>
      </c>
    </row>
    <row r="219" ht="315" customHeight="1">
      <c r="A219" s="231" t="inlineStr">
        <is>
          <t>Runsheet</t>
        </is>
      </c>
      <c r="B219" s="231" t="n">
        <v>254</v>
      </c>
      <c r="C219" s="231" t="inlineStr">
        <is>
          <t>2001-002190</t>
        </is>
      </c>
      <c r="D219" s="231" t="inlineStr">
        <is>
          <t>1642/532</t>
        </is>
      </c>
      <c r="E219" s="231" t="inlineStr">
        <is>
          <t>A tract of land in Lot 1 of 31-12N-24W, described as follows: Beginning at the NW corner of said Lot 1, thence East 420.58 feet, thence South 725 feet, thence West 420.58 feet, and thence North 725 feet to the point of b</t>
        </is>
      </c>
      <c r="F219" s="231" t="inlineStr">
        <is>
          <t>ARTI Chain note: source of title — MINERAL DEED 1997-003023 at 1514/525, Eula Cross, a single person to Leonard Herzperg</t>
        </is>
      </c>
      <c r="G219" s="231" t="inlineStr">
        <is>
          <t>Metes/bounds needs manual tract confirmation</t>
        </is>
      </c>
      <c r="H219" s="231" t="inlineStr">
        <is>
          <t>Needs Verification - not assigned to ownership</t>
        </is>
      </c>
    </row>
    <row r="220" ht="105" customHeight="1">
      <c r="A220" s="231" t="inlineStr">
        <is>
          <t>Runsheet</t>
        </is>
      </c>
      <c r="B220" s="231" t="n">
        <v>255</v>
      </c>
      <c r="C220" s="231" t="inlineStr">
        <is>
          <t>2002-002227</t>
        </is>
      </c>
      <c r="D220" s="231" t="inlineStr">
        <is>
          <t>1680/318</t>
        </is>
      </c>
      <c r="E220" s="231" t="inlineStr">
        <is>
          <t>ALL of 31-12N-24W, aol</t>
        </is>
      </c>
      <c r="F220" s="231" t="inlineStr">
        <is>
          <t>11.5385 NMA From 1637/26, 1639/206, 1639/426</t>
        </is>
      </c>
      <c r="G220" s="231" t="inlineStr">
        <is>
          <t>AOL/outside-lands reference</t>
        </is>
      </c>
      <c r="H220" s="231" t="inlineStr">
        <is>
          <t>Needs Verification - not assigned to ownership</t>
        </is>
      </c>
    </row>
    <row r="221" ht="210" customHeight="1">
      <c r="A221" s="231" t="inlineStr">
        <is>
          <t>Runsheet</t>
        </is>
      </c>
      <c r="B221" s="231" t="n">
        <v>256</v>
      </c>
      <c r="C221" s="231" t="inlineStr">
        <is>
          <t>2002-003563</t>
        </is>
      </c>
      <c r="D221" s="231" t="inlineStr">
        <is>
          <t>1688/374</t>
        </is>
      </c>
      <c r="E221" s="231" t="inlineStr">
        <is>
          <t>SE/4 SW/4 of 31-12N-24W</t>
        </is>
      </c>
      <c r="F221" s="231" t="inlineStr">
        <is>
          <t>ARTI, a 2.5 net mineral acre interest, in and to all of the oil, gas and other minerals Chain note: no source of title i</t>
        </is>
      </c>
      <c r="G221" s="231" t="inlineStr">
        <is>
          <t>Source text requires verification</t>
        </is>
      </c>
      <c r="H221" s="231" t="inlineStr">
        <is>
          <t>Needs Verification - not assigned to ownership</t>
        </is>
      </c>
    </row>
    <row r="222" ht="165" customHeight="1">
      <c r="A222" s="231" t="inlineStr">
        <is>
          <t>Runsheet</t>
        </is>
      </c>
      <c r="B222" s="231" t="n">
        <v>257</v>
      </c>
      <c r="C222" s="231" t="inlineStr">
        <is>
          <t>2002-004378</t>
        </is>
      </c>
      <c r="D222" s="231" t="inlineStr">
        <is>
          <t>1694/156</t>
        </is>
      </c>
      <c r="E222" s="231" t="inlineStr">
        <is>
          <t>NW/4 SE/4, S/2 SE/4, SW/4 NE/4 of 31-12N-24W, aol</t>
        </is>
      </c>
      <c r="F222" s="231" t="inlineStr">
        <is>
          <t>An undivided 43.496672/791.47ths interest in and to all ofthe oil, gas, and other minerals in 2 sections</t>
        </is>
      </c>
      <c r="G222" s="231" t="inlineStr">
        <is>
          <t>AOL/outside-lands reference</t>
        </is>
      </c>
      <c r="H222" s="231" t="inlineStr">
        <is>
          <t>Needs Verification - not assigned to ownership</t>
        </is>
      </c>
    </row>
    <row r="223" ht="135" customHeight="1">
      <c r="A223" s="231" t="inlineStr">
        <is>
          <t>Runsheet</t>
        </is>
      </c>
      <c r="B223" s="231" t="n">
        <v>258</v>
      </c>
      <c r="C223" s="231" t="inlineStr">
        <is>
          <t>2002-004595</t>
        </is>
      </c>
      <c r="D223" s="231" t="inlineStr">
        <is>
          <t>1695/238</t>
        </is>
      </c>
      <c r="E223" s="231" t="inlineStr">
        <is>
          <t>E/2 NW/4, N/2 NE/4 SW/4, NE/4 SE/4, SE/4 NE/4 of 31-12N-24W, aol</t>
        </is>
      </c>
      <c r="F223" s="231" t="inlineStr">
        <is>
          <t>All its mineral interest (being appx 1.386 net acres m/1) (Re: Bk 1159, Pg 224)</t>
        </is>
      </c>
      <c r="G223" s="231" t="inlineStr">
        <is>
          <t>AOL/outside-lands reference</t>
        </is>
      </c>
      <c r="H223" s="231" t="inlineStr">
        <is>
          <t>Needs Verification - not assigned to ownership</t>
        </is>
      </c>
    </row>
    <row r="224" ht="105" customHeight="1">
      <c r="A224" s="231" t="inlineStr">
        <is>
          <t>Runsheet</t>
        </is>
      </c>
      <c r="B224" s="231" t="n">
        <v>259</v>
      </c>
      <c r="C224" s="231" t="inlineStr">
        <is>
          <t>2003-001558</t>
        </is>
      </c>
      <c r="D224" s="231" t="inlineStr">
        <is>
          <t>1706/384</t>
        </is>
      </c>
      <c r="E224" s="231" t="inlineStr">
        <is>
          <t>E/2 NW/4, N/2 NE/4 SW/4, NE/4 SE/4, SE/4 NE/4 of 31-12N-24W, aol</t>
        </is>
      </c>
      <c r="F224" s="231" t="inlineStr">
        <is>
          <t>ARTI</t>
        </is>
      </c>
      <c r="G224" s="231" t="inlineStr">
        <is>
          <t>AOL/outside-lands reference</t>
        </is>
      </c>
      <c r="H224" s="231" t="inlineStr">
        <is>
          <t>Needs Verification - not assigned to ownership</t>
        </is>
      </c>
    </row>
    <row r="225" ht="105" customHeight="1">
      <c r="A225" s="231" t="inlineStr">
        <is>
          <t>Runsheet</t>
        </is>
      </c>
      <c r="B225" s="231" t="n">
        <v>260</v>
      </c>
      <c r="C225" s="231" t="inlineStr">
        <is>
          <t>2003-001559</t>
        </is>
      </c>
      <c r="D225" s="231" t="inlineStr">
        <is>
          <t>1706/386</t>
        </is>
      </c>
      <c r="E225" s="231" t="inlineStr">
        <is>
          <t>E/2 NW/4, N/2 NE/4 SW/4, NE/4 SE/4, SE/4 NE/4 of 31-12N-24W, aol</t>
        </is>
      </c>
      <c r="F225" s="231" t="inlineStr">
        <is>
          <t>ARTI</t>
        </is>
      </c>
      <c r="G225" s="231" t="inlineStr">
        <is>
          <t>AOL/outside-lands reference</t>
        </is>
      </c>
      <c r="H225" s="231" t="inlineStr">
        <is>
          <t>Needs Verification - not assigned to ownership</t>
        </is>
      </c>
    </row>
    <row r="226" ht="210" customHeight="1">
      <c r="A226" s="231" t="inlineStr">
        <is>
          <t>Runsheet</t>
        </is>
      </c>
      <c r="B226" s="231" t="n">
        <v>261</v>
      </c>
      <c r="C226" s="231" t="inlineStr">
        <is>
          <t>2003-001781</t>
        </is>
      </c>
      <c r="D226" s="231" t="inlineStr">
        <is>
          <t>1707/512</t>
        </is>
      </c>
      <c r="E226" s="231" t="inlineStr">
        <is>
          <t>E/2 NW/4, N/2 NE/4 SE/4, NE/4 SE/4, SE/4 NE/4 of 31-12N-24W, aol</t>
        </is>
      </c>
      <c r="F226" s="231" t="inlineStr">
        <is>
          <t>Irrevocably and unconditionally disclaims and renounces all claim, right, title and interest whatsoever that I might oth</t>
        </is>
      </c>
      <c r="G226" s="231" t="inlineStr">
        <is>
          <t>AOL/outside-lands reference</t>
        </is>
      </c>
      <c r="H226" s="231" t="inlineStr">
        <is>
          <t>Needs Verification - not assigned to ownership</t>
        </is>
      </c>
    </row>
    <row r="227" ht="105" customHeight="1">
      <c r="A227" s="231" t="inlineStr">
        <is>
          <t>Runsheet</t>
        </is>
      </c>
      <c r="B227" s="231" t="n">
        <v>262</v>
      </c>
      <c r="C227" s="231" t="inlineStr">
        <is>
          <t>2003-005699</t>
        </is>
      </c>
      <c r="D227" s="231" t="inlineStr">
        <is>
          <t>1728/457</t>
        </is>
      </c>
      <c r="E227" s="231" t="inlineStr">
        <is>
          <t>E/2 NW/4, SE/4 NE/4, NE/4 SE/4, N/2 NE/4, SE/4of 31-12N-24W, aol</t>
        </is>
      </c>
      <c r="F227" s="231" t="inlineStr">
        <is>
          <t>ARTI, An undivided 1/78th (2.308 min. ac.) interest</t>
        </is>
      </c>
      <c r="G227" s="231" t="inlineStr">
        <is>
          <t>AOL/outside-lands reference</t>
        </is>
      </c>
      <c r="H227" s="231" t="inlineStr">
        <is>
          <t>Needs Verification - not assigned to ownership</t>
        </is>
      </c>
    </row>
    <row r="228" ht="195" customHeight="1">
      <c r="A228" s="231" t="inlineStr">
        <is>
          <t>Runsheet</t>
        </is>
      </c>
      <c r="B228" s="231" t="n">
        <v>263</v>
      </c>
      <c r="C228" s="231" t="inlineStr">
        <is>
          <t>2003-004945</t>
        </is>
      </c>
      <c r="D228" s="231" t="inlineStr">
        <is>
          <t>1724/582</t>
        </is>
      </c>
      <c r="E228" s="231" t="inlineStr">
        <is>
          <t>E/2 NW/4, N/2 NE/4 SW/4, NE/4 SE/4, SE/4 NE/4 of 31-12N-24W, aol</t>
        </is>
      </c>
      <c r="F228" s="231" t="inlineStr">
        <is>
          <t>ARTI, being the same property conveyed in Mineral Deed dated May 24, 1974, from Marie Lister to Mann Children's Trust, r</t>
        </is>
      </c>
      <c r="G228" s="231" t="inlineStr">
        <is>
          <t>AOL/outside-lands reference</t>
        </is>
      </c>
      <c r="H228" s="231" t="inlineStr">
        <is>
          <t>Needs Verification - not assigned to ownership</t>
        </is>
      </c>
    </row>
    <row r="229" ht="105" customHeight="1">
      <c r="A229" s="231" t="inlineStr">
        <is>
          <t>Runsheet</t>
        </is>
      </c>
      <c r="B229" s="231" t="n">
        <v>264</v>
      </c>
      <c r="C229" s="231" t="inlineStr">
        <is>
          <t>2004-000099</t>
        </is>
      </c>
      <c r="D229" s="231" t="inlineStr">
        <is>
          <t>1734/14</t>
        </is>
      </c>
      <c r="E229" s="231" t="inlineStr">
        <is>
          <t>E/2 NW/4, N/2 NE/4 SW/4, NE/4 SE/4, SE/4 NE/4 of 31-12N-24W, aol</t>
        </is>
      </c>
      <c r="F229" s="231" t="inlineStr">
        <is>
          <t>ARTI</t>
        </is>
      </c>
      <c r="G229" s="231" t="inlineStr">
        <is>
          <t>AOL/outside-lands reference</t>
        </is>
      </c>
      <c r="H229" s="231" t="inlineStr">
        <is>
          <t>Needs Verification - not assigned to ownership</t>
        </is>
      </c>
    </row>
    <row r="230" ht="210" customHeight="1">
      <c r="A230" s="231" t="inlineStr">
        <is>
          <t>Runsheet</t>
        </is>
      </c>
      <c r="B230" s="231" t="n">
        <v>270</v>
      </c>
      <c r="C230" s="231" t="inlineStr">
        <is>
          <t>2004-000725</t>
        </is>
      </c>
      <c r="D230" s="231" t="inlineStr">
        <is>
          <t>1736/598</t>
        </is>
      </c>
      <c r="E230" s="231" t="inlineStr">
        <is>
          <t>NW/4 SE/4, S/2 SE/4, SW/4 NE/4 of 31-12N-24W</t>
        </is>
      </c>
      <c r="F230" s="231" t="inlineStr">
        <is>
          <t xml:space="preserve">160 gross acres 3 yrs 3/16ths royalty Chain note: source of title — MINERAL DEED 1927-000706 at D38/162, Mark Hambrook, </t>
        </is>
      </c>
      <c r="G230" s="231" t="inlineStr">
        <is>
          <t>Source text requires verification</t>
        </is>
      </c>
      <c r="H230" s="231" t="inlineStr">
        <is>
          <t>Needs Verification - not assigned to ownership</t>
        </is>
      </c>
    </row>
    <row r="231" ht="225" customHeight="1">
      <c r="A231" s="231" t="inlineStr">
        <is>
          <t>Runsheet</t>
        </is>
      </c>
      <c r="B231" s="231" t="n">
        <v>271</v>
      </c>
      <c r="C231" s="231" t="inlineStr">
        <is>
          <t>2004-000580</t>
        </is>
      </c>
      <c r="D231" s="231" t="inlineStr">
        <is>
          <t>1736/195</t>
        </is>
      </c>
      <c r="E231" s="231" t="inlineStr">
        <is>
          <t>NW/4 SE/4, S/2 SE/4, SW/4 NE/4 of 31-12N-24W</t>
        </is>
      </c>
      <c r="F231" s="231" t="inlineStr">
        <is>
          <t xml:space="preserve">160 gross acres 3 yrs 3/16ths royalty Chain note: source of title — OUTSIDE LANDS 1989-007000 at 1104/87, Ernest Jensen </t>
        </is>
      </c>
      <c r="G231" s="231" t="inlineStr">
        <is>
          <t>Source text requires verification</t>
        </is>
      </c>
      <c r="H231" s="231" t="inlineStr">
        <is>
          <t>Needs Verification - not assigned to ownership</t>
        </is>
      </c>
    </row>
    <row r="232" ht="225" customHeight="1">
      <c r="A232" s="231" t="inlineStr">
        <is>
          <t>Runsheet</t>
        </is>
      </c>
      <c r="B232" s="231" t="n">
        <v>272</v>
      </c>
      <c r="C232" s="231" t="inlineStr">
        <is>
          <t>2004-000721</t>
        </is>
      </c>
      <c r="D232" s="231" t="inlineStr">
        <is>
          <t>1736/590</t>
        </is>
      </c>
      <c r="E232" s="231" t="inlineStr">
        <is>
          <t>NW/4 SE/4, S/2 SE/4, SW/4 NE/4 of 31-12N-24W</t>
        </is>
      </c>
      <c r="F232" s="231" t="inlineStr">
        <is>
          <t>160 gross acres 3 yrs 3/16ths royalty Chain note: source of title — OUTSIDE LANDS 1979-004881 at 274/566, Juanita M. Wol</t>
        </is>
      </c>
      <c r="G232" s="231" t="inlineStr">
        <is>
          <t>Source text requires verification</t>
        </is>
      </c>
      <c r="H232" s="231" t="inlineStr">
        <is>
          <t>Needs Verification - not assigned to ownership</t>
        </is>
      </c>
    </row>
    <row r="233" ht="225" customHeight="1">
      <c r="A233" s="231" t="inlineStr">
        <is>
          <t>Runsheet</t>
        </is>
      </c>
      <c r="B233" s="231" t="n">
        <v>273</v>
      </c>
      <c r="C233" s="231" t="inlineStr">
        <is>
          <t>2004-000582</t>
        </is>
      </c>
      <c r="D233" s="231" t="inlineStr">
        <is>
          <t>1736/199</t>
        </is>
      </c>
      <c r="E233" s="231" t="inlineStr">
        <is>
          <t>NW/4 SE/4, S/2 SE/4, SW/4 NE/4 of 31-12N-24W</t>
        </is>
      </c>
      <c r="F233" s="231" t="inlineStr">
        <is>
          <t xml:space="preserve">160 gross acres 3 yrs 3/16ths royalty Chain note: source of title — OUTSIDE LANDS 1989-007001 at 1104/90, Ernest Jensen </t>
        </is>
      </c>
      <c r="G233" s="231" t="inlineStr">
        <is>
          <t>Source text requires verification</t>
        </is>
      </c>
      <c r="H233" s="231" t="inlineStr">
        <is>
          <t>Needs Verification - not assigned to ownership</t>
        </is>
      </c>
    </row>
    <row r="234" ht="225" customHeight="1">
      <c r="A234" s="231" t="inlineStr">
        <is>
          <t>Runsheet</t>
        </is>
      </c>
      <c r="B234" s="231" t="n">
        <v>274</v>
      </c>
      <c r="C234" s="231" t="inlineStr">
        <is>
          <t>2004-000579</t>
        </is>
      </c>
      <c r="D234" s="231" t="inlineStr">
        <is>
          <t>1736/193</t>
        </is>
      </c>
      <c r="E234" s="231" t="inlineStr">
        <is>
          <t>NW/4 SE/4, S/2 SE/4, SW/4 NE/4 of 31-12N-24W</t>
        </is>
      </c>
      <c r="F234" s="231" t="inlineStr">
        <is>
          <t>160 gross acres 3 yrs 3/16ths royalty Chain note: source of title — OUTSIDE LANDS 1989-004255 at 1070/203, William Cobal</t>
        </is>
      </c>
      <c r="G234" s="231" t="inlineStr">
        <is>
          <t>Source text requires verification</t>
        </is>
      </c>
      <c r="H234" s="231" t="inlineStr">
        <is>
          <t>Needs Verification - not assigned to ownership</t>
        </is>
      </c>
    </row>
    <row r="235" ht="225" customHeight="1">
      <c r="A235" s="231" t="inlineStr">
        <is>
          <t>Runsheet</t>
        </is>
      </c>
      <c r="B235" s="231" t="n">
        <v>275</v>
      </c>
      <c r="C235" s="231" t="inlineStr">
        <is>
          <t>2006-001223</t>
        </is>
      </c>
      <c r="D235" s="231" t="inlineStr">
        <is>
          <t>1824/181</t>
        </is>
      </c>
      <c r="E235" s="231" t="inlineStr">
        <is>
          <t>NW/4 SE/4, S/2 SE/4, SW/4 NE/4 of 31-12N-24W</t>
        </is>
      </c>
      <c r="F235" s="231" t="inlineStr">
        <is>
          <t>160 gross acres 3 yrs 3/16ths royalty Chain note: source of title — OUTSIDE LANDS 1989-004255 at 1070/203, William Cobal</t>
        </is>
      </c>
      <c r="G235" s="231" t="inlineStr">
        <is>
          <t>Source text requires verification</t>
        </is>
      </c>
      <c r="H235" s="231" t="inlineStr">
        <is>
          <t>Needs Verification - not assigned to ownership</t>
        </is>
      </c>
    </row>
    <row r="236" ht="210" customHeight="1">
      <c r="A236" s="231" t="inlineStr">
        <is>
          <t>Runsheet</t>
        </is>
      </c>
      <c r="B236" s="231" t="n">
        <v>276</v>
      </c>
      <c r="C236" s="231" t="inlineStr">
        <is>
          <t>2004-000720</t>
        </is>
      </c>
      <c r="D236" s="231" t="inlineStr">
        <is>
          <t>1736/588</t>
        </is>
      </c>
      <c r="E236" s="231" t="inlineStr">
        <is>
          <t>NW/4 SE/4, S/2 SE/4, SW/4 NE/4 of 31-12N-24W</t>
        </is>
      </c>
      <c r="F236" s="231" t="inlineStr">
        <is>
          <t>160 gross acres 3 yrs 3/16ths royalty Chain note: source of title — OUTSIDE LANDS 1986-004476 at 829/7, Billy W. Bain to</t>
        </is>
      </c>
      <c r="G236" s="231" t="inlineStr">
        <is>
          <t>Source text requires verification</t>
        </is>
      </c>
      <c r="H236" s="231" t="inlineStr">
        <is>
          <t>Needs Verification - not assigned to ownership</t>
        </is>
      </c>
    </row>
    <row r="237" ht="225" customHeight="1">
      <c r="A237" s="231" t="inlineStr">
        <is>
          <t>Runsheet</t>
        </is>
      </c>
      <c r="B237" s="231" t="n">
        <v>283</v>
      </c>
      <c r="C237" s="231" t="inlineStr">
        <is>
          <t>2004-000679</t>
        </is>
      </c>
      <c r="D237" s="231" t="inlineStr">
        <is>
          <t>1736/473</t>
        </is>
      </c>
      <c r="E237" s="231" t="inlineStr">
        <is>
          <t>Lots 1 and 2, N/2 of Lot 3 of 31-12N-24W</t>
        </is>
      </c>
      <c r="F237" s="231" t="inlineStr">
        <is>
          <t>92.135 gross acres 3 yrs 3/16ths royalty Chain note: source of title — OUTSIDE LANDS I-1907-002036 at FR2/199, General L</t>
        </is>
      </c>
      <c r="G237" s="231" t="inlineStr">
        <is>
          <t>Source text requires verification</t>
        </is>
      </c>
      <c r="H237" s="231" t="inlineStr">
        <is>
          <t>Needs Verification - not assigned to ownership</t>
        </is>
      </c>
    </row>
    <row r="238" ht="210" customHeight="1">
      <c r="A238" s="231" t="inlineStr">
        <is>
          <t>Runsheet</t>
        </is>
      </c>
      <c r="B238" s="231" t="n">
        <v>285</v>
      </c>
      <c r="C238" s="231" t="inlineStr">
        <is>
          <t>2004-000880</t>
        </is>
      </c>
      <c r="D238" s="231" t="inlineStr">
        <is>
          <t>1737/580</t>
        </is>
      </c>
      <c r="E238" s="231" t="inlineStr">
        <is>
          <t>Lots 1 and 2, N/2 of Lot 3 of 31-12N-24W</t>
        </is>
      </c>
      <c r="F238" s="231" t="inlineStr">
        <is>
          <t>92.0850 gross acres 3 years 3/16ths royalty Chain note: no source of title into Sandra Lorrain York PO Box 34 Fort Cobb,</t>
        </is>
      </c>
      <c r="G238" s="231" t="inlineStr">
        <is>
          <t>Source text requires verification</t>
        </is>
      </c>
      <c r="H238" s="231" t="inlineStr">
        <is>
          <t>Needs Verification - not assigned to ownership</t>
        </is>
      </c>
    </row>
    <row r="239" ht="210" customHeight="1">
      <c r="A239" s="231" t="inlineStr">
        <is>
          <t>Runsheet</t>
        </is>
      </c>
      <c r="B239" s="231" t="n">
        <v>288</v>
      </c>
      <c r="C239" s="231" t="inlineStr">
        <is>
          <t>2004-001735</t>
        </is>
      </c>
      <c r="D239" s="231" t="inlineStr">
        <is>
          <t>1742/271</t>
        </is>
      </c>
      <c r="E239" s="231" t="inlineStr">
        <is>
          <t>E/2 NW/4, N/2 NE/4 SW/4, NE/4 SE/4, SE/4 NE/4 of 31-12N-24W, aol</t>
        </is>
      </c>
      <c r="F239" s="231" t="inlineStr">
        <is>
          <t>An undivided 2.30769 mineral acres interest, deed was duly recorded on March 30, 1992, in Book 1267 at page 168 of the r</t>
        </is>
      </c>
      <c r="G239" s="231" t="inlineStr">
        <is>
          <t>AOL/outside-lands reference</t>
        </is>
      </c>
      <c r="H239" s="231" t="inlineStr">
        <is>
          <t>Needs Verification - not assigned to ownership</t>
        </is>
      </c>
    </row>
    <row r="240" ht="195" customHeight="1">
      <c r="A240" s="231" t="inlineStr">
        <is>
          <t>Runsheet</t>
        </is>
      </c>
      <c r="B240" s="231" t="n">
        <v>289</v>
      </c>
      <c r="C240" s="231" t="inlineStr">
        <is>
          <t>2004-002491</t>
        </is>
      </c>
      <c r="D240" s="231" t="inlineStr">
        <is>
          <t>1746/158</t>
        </is>
      </c>
      <c r="E240" s="231" t="inlineStr">
        <is>
          <t>NW/4 SE/4, S/2 SE/4, SW/4 NE/4 of 31-12N-24W, aol</t>
        </is>
      </c>
      <c r="F240" s="231" t="inlineStr">
        <is>
          <t>Mineral deed was recorded in the records of the County Clerk of Roger Mills County, Oklahoma, in Book 1631, Page 416. Th</t>
        </is>
      </c>
      <c r="G240" s="231" t="inlineStr">
        <is>
          <t>AOL/outside-lands reference</t>
        </is>
      </c>
      <c r="H240" s="231" t="inlineStr">
        <is>
          <t>Needs Verification - not assigned to ownership</t>
        </is>
      </c>
    </row>
    <row r="241" ht="315" customHeight="1">
      <c r="A241" s="231" t="inlineStr">
        <is>
          <t>Runsheet</t>
        </is>
      </c>
      <c r="B241" s="231" t="n">
        <v>295</v>
      </c>
      <c r="C241" s="231" t="inlineStr">
        <is>
          <t>2004-005738</t>
        </is>
      </c>
      <c r="D241" s="231" t="inlineStr">
        <is>
          <t>1764/344</t>
        </is>
      </c>
      <c r="E241" s="231" t="inlineStr">
        <is>
          <t>Lots 1 and Lot 2 and the North Half of Lot 3 of Section 31, as described as follows: Beginning at the NW Corner of the NW/4 of Section 31, thence East on Section Line 18.20 chains (or 72.8 rods), thence South 50 chains (</t>
        </is>
      </c>
      <c r="F241" s="231" t="inlineStr">
        <is>
          <t>An undivided 10 acre mineral interest Chain note: source of title — OGL / BASE LEASE 2004-000880 at 1737/580, Sandra Lor</t>
        </is>
      </c>
      <c r="G241" s="231" t="inlineStr">
        <is>
          <t>Source text requires verification; Metes/bounds needs manual tract confirmation</t>
        </is>
      </c>
      <c r="H241" s="231" t="inlineStr">
        <is>
          <t>Needs Verification - not assigned to ownership</t>
        </is>
      </c>
    </row>
    <row r="242" ht="315" customHeight="1">
      <c r="A242" s="231" t="inlineStr">
        <is>
          <t>Runsheet</t>
        </is>
      </c>
      <c r="B242" s="231" t="n">
        <v>297</v>
      </c>
      <c r="C242" s="231" t="inlineStr">
        <is>
          <t>2004-005739</t>
        </is>
      </c>
      <c r="D242" s="231" t="inlineStr">
        <is>
          <t>1764/345</t>
        </is>
      </c>
      <c r="E242" s="231" t="inlineStr">
        <is>
          <t>Lots 1 and Lot 2 and the North Half of Lot 3 of Section 31, as described as follows: Beginning at the NW Corner of the NW/4 of Section 31, thence East on Section Line 18.20 chains (or 72.8 rods), thence South 50 chains (</t>
        </is>
      </c>
      <c r="F242" s="231" t="inlineStr">
        <is>
          <t>An undivided 5 acre mineral interest Chain note: source of title — OGL / BASE LEASE 2004-000880 at 1737/580, Sandra Lorr</t>
        </is>
      </c>
      <c r="G242" s="231" t="inlineStr">
        <is>
          <t>Source text requires verification; Metes/bounds needs manual tract confirmation</t>
        </is>
      </c>
      <c r="H242" s="231" t="inlineStr">
        <is>
          <t>Needs Verification - not assigned to ownership</t>
        </is>
      </c>
    </row>
    <row r="243" ht="105" customHeight="1">
      <c r="A243" s="231" t="inlineStr">
        <is>
          <t>Runsheet</t>
        </is>
      </c>
      <c r="B243" s="231" t="n">
        <v>298</v>
      </c>
      <c r="C243" s="231" t="inlineStr">
        <is>
          <t>2004-005901</t>
        </is>
      </c>
      <c r="D243" s="231" t="inlineStr">
        <is>
          <t>1765/306</t>
        </is>
      </c>
      <c r="E243" s="231" t="inlineStr">
        <is>
          <t>E/2 NW/4, N/2 NE/4 SW/4, NE/4 SE/4, SE/4 NE/4 of 31-12N-24W, aol</t>
        </is>
      </c>
      <c r="F243" s="231" t="inlineStr">
        <is>
          <t>ARTI</t>
        </is>
      </c>
      <c r="G243" s="231" t="inlineStr">
        <is>
          <t>AOL/outside-lands reference</t>
        </is>
      </c>
      <c r="H243" s="231" t="inlineStr">
        <is>
          <t>Needs Verification - not assigned to ownership</t>
        </is>
      </c>
    </row>
    <row r="244" ht="315" customHeight="1">
      <c r="A244" s="231" t="inlineStr">
        <is>
          <t>Runsheet</t>
        </is>
      </c>
      <c r="B244" s="231" t="n">
        <v>299</v>
      </c>
      <c r="C244" s="231" t="inlineStr">
        <is>
          <t>2008-006536</t>
        </is>
      </c>
      <c r="D244" s="231" t="inlineStr">
        <is>
          <t>1937/418</t>
        </is>
      </c>
      <c r="E244" s="231" t="inlineStr">
        <is>
          <t>Lots 1 and Lot 2 and the North Half of Lot 3 of Section 31, as described as follows: Beginning at the NW Corner of the NW/4 of Section 31, thence East on Section Line 18.20 chains (or 72.8 rods), thence South 50 chains (</t>
        </is>
      </c>
      <c r="F244" s="231" t="inlineStr">
        <is>
          <t>An undivided 5 acre mineral interest</t>
        </is>
      </c>
      <c r="G244" s="231" t="inlineStr">
        <is>
          <t>Metes/bounds needs manual tract confirmation</t>
        </is>
      </c>
      <c r="H244" s="231" t="inlineStr">
        <is>
          <t>Needs Verification - not assigned to ownership</t>
        </is>
      </c>
    </row>
    <row r="245" ht="195" customHeight="1">
      <c r="A245" s="231" t="inlineStr">
        <is>
          <t>Runsheet</t>
        </is>
      </c>
      <c r="B245" s="231" t="n">
        <v>300</v>
      </c>
      <c r="C245" s="231" t="inlineStr">
        <is>
          <t>2004-006577</t>
        </is>
      </c>
      <c r="D245" s="231" t="inlineStr">
        <is>
          <t>1768/339</t>
        </is>
      </c>
      <c r="E245" s="231" t="inlineStr">
        <is>
          <t>Lots 1 and 2 also described as the W/2 NW/4 and the N/2 of Lot 3 of 31-12N-24W</t>
        </is>
      </c>
      <c r="F245" s="231" t="inlineStr">
        <is>
          <t>ARTI Chain note: source of title — OGL / BASE LEASE 2004-000880 at 1737/580, Sandra Lorrain York PO Box 34 Fort Cobb, OK</t>
        </is>
      </c>
      <c r="G245" s="231" t="inlineStr">
        <is>
          <t>Source text requires verification</t>
        </is>
      </c>
      <c r="H245" s="231" t="inlineStr">
        <is>
          <t>Needs Verification - not assigned to ownership</t>
        </is>
      </c>
    </row>
    <row r="246" ht="105" customHeight="1">
      <c r="A246" s="231" t="inlineStr">
        <is>
          <t>Runsheet</t>
        </is>
      </c>
      <c r="B246" s="231" t="n">
        <v>301</v>
      </c>
      <c r="C246" s="231" t="inlineStr">
        <is>
          <t>2005-000347</t>
        </is>
      </c>
      <c r="D246" s="231" t="inlineStr">
        <is>
          <t>1775/296</t>
        </is>
      </c>
      <c r="E246" s="231" t="inlineStr">
        <is>
          <t>Lot 1, 2, N/2 of 3, NW/4 SE/4, S/2 SE/4, SW/4 NE/4 of 31-12N-24W, aol</t>
        </is>
      </c>
      <c r="F246" s="231" t="inlineStr">
        <is>
          <t>ARTI</t>
        </is>
      </c>
      <c r="G246" s="231" t="inlineStr">
        <is>
          <t>AOL/outside-lands reference</t>
        </is>
      </c>
      <c r="H246" s="231" t="inlineStr">
        <is>
          <t>Needs Verification - not assigned to ownership</t>
        </is>
      </c>
    </row>
    <row r="247" ht="105" customHeight="1">
      <c r="A247" s="231" t="inlineStr">
        <is>
          <t>Runsheet</t>
        </is>
      </c>
      <c r="B247" s="231" t="n">
        <v>302</v>
      </c>
      <c r="C247" s="231" t="inlineStr">
        <is>
          <t>2005-000158</t>
        </is>
      </c>
      <c r="D247" s="231" t="inlineStr">
        <is>
          <t>1774/309</t>
        </is>
      </c>
      <c r="E247" s="231" t="inlineStr">
        <is>
          <t>E/2 NW/4, N/2 NE/4 SW/4, NE/4 SE/4, SE/4 NE/4 of 31-12N-24W, aol</t>
        </is>
      </c>
      <c r="F247" s="231" t="inlineStr">
        <is>
          <t>ARTI (.69 net acre interest in 31-12N-24W)</t>
        </is>
      </c>
      <c r="G247" s="231" t="inlineStr">
        <is>
          <t>AOL/outside-lands reference</t>
        </is>
      </c>
      <c r="H247" s="231" t="inlineStr">
        <is>
          <t>Needs Verification - not assigned to ownership</t>
        </is>
      </c>
    </row>
    <row r="248" ht="330" customHeight="1">
      <c r="A248" s="231" t="inlineStr">
        <is>
          <t>Runsheet</t>
        </is>
      </c>
      <c r="B248" s="231" t="n">
        <v>309</v>
      </c>
      <c r="C248" s="231" t="inlineStr">
        <is>
          <t>2005-002327</t>
        </is>
      </c>
      <c r="D248" s="231" t="inlineStr">
        <is>
          <t>1785/276</t>
        </is>
      </c>
      <c r="E248" s="231" t="inlineStr">
        <is>
          <t xml:space="preserve">Lot 4 &amp; S/2 of Lot 3 &amp; S/2 NE/4 SW/4 &amp; SE/4 SW/4, less and except a tract of land described as: Beginning at the SE/corner of the SW/4; then North 946 feet; then West 2547.60 feet: then South 946 feet; then East 2547.60 </t>
        </is>
      </c>
      <c r="F248" s="231" t="inlineStr">
        <is>
          <t>115.34 gross acres 3/16ths royalty 3 yrs Chain note: source of title — OUTSIDE LANDS 1993-000918 at 1324/22, Roger Mills</t>
        </is>
      </c>
      <c r="G248" s="231" t="inlineStr">
        <is>
          <t>Metes/bounds needs manual tract confirmation</t>
        </is>
      </c>
      <c r="H248" s="231" t="inlineStr">
        <is>
          <t>Needs Verification - not assigned to ownership</t>
        </is>
      </c>
    </row>
    <row r="249" ht="105" customHeight="1">
      <c r="A249" s="231" t="inlineStr">
        <is>
          <t>Runsheet</t>
        </is>
      </c>
      <c r="B249" s="231" t="n">
        <v>310</v>
      </c>
      <c r="C249" s="231" t="inlineStr">
        <is>
          <t>2005-001839</t>
        </is>
      </c>
      <c r="D249" s="231" t="inlineStr">
        <is>
          <t>1783/99</t>
        </is>
      </c>
      <c r="E249" s="231" t="inlineStr">
        <is>
          <t>NW/4 SE/4, SW/4 NE/4 of 31-12N-24W, aol</t>
        </is>
      </c>
      <c r="F249" s="231" t="inlineStr">
        <is>
          <t>ARTI</t>
        </is>
      </c>
      <c r="G249" s="231" t="inlineStr">
        <is>
          <t>AOL/outside-lands reference</t>
        </is>
      </c>
      <c r="H249" s="231" t="inlineStr">
        <is>
          <t>Needs Verification - not assigned to ownership</t>
        </is>
      </c>
    </row>
    <row r="250" ht="225" customHeight="1">
      <c r="A250" s="231" t="inlineStr">
        <is>
          <t>Runsheet</t>
        </is>
      </c>
      <c r="B250" s="231" t="n">
        <v>311</v>
      </c>
      <c r="C250" s="231" t="inlineStr">
        <is>
          <t>2005-002646</t>
        </is>
      </c>
      <c r="D250" s="231" t="inlineStr">
        <is>
          <t>1787/47</t>
        </is>
      </c>
      <c r="E250" s="231" t="inlineStr">
        <is>
          <t>E/2 NW/4, N/2 NE/4 SW/4, NE/4 SE/4, SE/4 NE/4 of 31-12N-24W</t>
        </is>
      </c>
      <c r="F250" s="231" t="inlineStr">
        <is>
          <t>180 gross acres 3 yrs 3/16ths royalty Chain note: source of title — OUTSIDE LANDS 1982-004342 at 432/110, W. H. Sorenson</t>
        </is>
      </c>
      <c r="G250" s="231" t="inlineStr">
        <is>
          <t>Source text requires verification</t>
        </is>
      </c>
      <c r="H250" s="231" t="inlineStr">
        <is>
          <t>Needs Verification - not assigned to ownership</t>
        </is>
      </c>
    </row>
    <row r="251" ht="210" customHeight="1">
      <c r="A251" s="231" t="inlineStr">
        <is>
          <t>Runsheet</t>
        </is>
      </c>
      <c r="B251" s="231" t="n">
        <v>314</v>
      </c>
      <c r="C251" s="231" t="inlineStr">
        <is>
          <t>2005-003939</t>
        </is>
      </c>
      <c r="D251" s="231" t="inlineStr">
        <is>
          <t>1793/501</t>
        </is>
      </c>
      <c r="E251" s="231" t="inlineStr">
        <is>
          <t>SE/4 SW/4 of 31-12N-24W</t>
        </is>
      </c>
      <c r="F251" s="231" t="inlineStr">
        <is>
          <t>Ratification of Oil and Gas Lease at 1792/517 Chain note: no source of title into Molly Devenas 862 West Church Street N</t>
        </is>
      </c>
      <c r="G251" s="231" t="inlineStr">
        <is>
          <t>Source text requires verification</t>
        </is>
      </c>
      <c r="H251" s="231" t="inlineStr">
        <is>
          <t>Needs Verification - not assigned to ownership</t>
        </is>
      </c>
    </row>
    <row r="252" ht="210" customHeight="1">
      <c r="A252" s="231" t="inlineStr">
        <is>
          <t>Runsheet</t>
        </is>
      </c>
      <c r="B252" s="231" t="n">
        <v>315</v>
      </c>
      <c r="C252" s="231" t="inlineStr">
        <is>
          <t>2005-001909</t>
        </is>
      </c>
      <c r="D252" s="231" t="inlineStr">
        <is>
          <t>1783/306</t>
        </is>
      </c>
      <c r="E252" s="231" t="inlineStr">
        <is>
          <t>NW/4 SE/4, S/2 SE/4, SW/4 NE/4 of 31-12N-24W, aol</t>
        </is>
      </c>
      <c r="F252" s="231" t="inlineStr">
        <is>
          <t>ARTI It is the Intent to convey All Grantor's mineral interest he now possesses and may acquire as heir of Billy Wayne B</t>
        </is>
      </c>
      <c r="G252" s="231" t="inlineStr">
        <is>
          <t>AOL/outside-lands reference</t>
        </is>
      </c>
      <c r="H252" s="231" t="inlineStr">
        <is>
          <t>Needs Verification - not assigned to ownership</t>
        </is>
      </c>
    </row>
    <row r="253" ht="105" customHeight="1">
      <c r="A253" s="231" t="inlineStr">
        <is>
          <t>Runsheet</t>
        </is>
      </c>
      <c r="B253" s="231" t="n">
        <v>322</v>
      </c>
      <c r="C253" s="231" t="inlineStr">
        <is>
          <t>2005-004818</t>
        </is>
      </c>
      <c r="D253" s="231" t="inlineStr">
        <is>
          <t>1798/150</t>
        </is>
      </c>
      <c r="E253" s="231" t="inlineStr">
        <is>
          <t>NW/4 SE/4, SW/4 NE/4 of 31-12N-24W aol</t>
        </is>
      </c>
      <c r="F253" s="231" t="inlineStr">
        <is>
          <t>160 gross acres 3 yrs 3/16ths royalty</t>
        </is>
      </c>
      <c r="G253" s="231" t="inlineStr">
        <is>
          <t>AOL/outside-lands reference</t>
        </is>
      </c>
      <c r="H253" s="231" t="inlineStr">
        <is>
          <t>Needs Verification - not assigned to ownership</t>
        </is>
      </c>
    </row>
    <row r="254" ht="105" customHeight="1">
      <c r="A254" s="231" t="inlineStr">
        <is>
          <t>Runsheet</t>
        </is>
      </c>
      <c r="B254" s="231" t="n">
        <v>325</v>
      </c>
      <c r="C254" s="231" t="inlineStr">
        <is>
          <t>2005-003389</t>
        </is>
      </c>
      <c r="D254" s="231" t="inlineStr">
        <is>
          <t>1790/386</t>
        </is>
      </c>
      <c r="E254" s="231" t="inlineStr">
        <is>
          <t>NW/4 SE/4, S/2 SE/4, SW/4 NE/4 of 31-12N-24W, aol</t>
        </is>
      </c>
      <c r="F254" s="231" t="inlineStr">
        <is>
          <t>2/791.47 acres in 2 sections</t>
        </is>
      </c>
      <c r="G254" s="231" t="inlineStr">
        <is>
          <t>AOL/outside-lands reference</t>
        </is>
      </c>
      <c r="H254" s="231" t="inlineStr">
        <is>
          <t>Needs Verification - not assigned to ownership</t>
        </is>
      </c>
    </row>
    <row r="255" ht="210" customHeight="1">
      <c r="A255" s="231" t="inlineStr">
        <is>
          <t>Runsheet</t>
        </is>
      </c>
      <c r="B255" s="231" t="n">
        <v>326</v>
      </c>
      <c r="C255" s="231" t="inlineStr">
        <is>
          <t>2005-003691</t>
        </is>
      </c>
      <c r="D255" s="231" t="inlineStr">
        <is>
          <t>1791/515</t>
        </is>
      </c>
      <c r="E255" s="231" t="inlineStr">
        <is>
          <t>E/2 NW/4, N/2 NE/4 SW/4, NE/4 SE/4, NW/4 SE/4, S/2 SE/4, SE/4 NE/4, SW/4 NE/4 of 31-12N-24W, aol</t>
        </is>
      </c>
      <c r="F255" s="231" t="inlineStr">
        <is>
          <t>An undivided Forty Percent (40%) interest in and to the oil and gas leases at 1780/409, 1781/204, 1782/261, 1782/267, 17</t>
        </is>
      </c>
      <c r="G255" s="231" t="inlineStr">
        <is>
          <t>AOL/outside-lands reference</t>
        </is>
      </c>
      <c r="H255" s="231" t="inlineStr">
        <is>
          <t>Needs Verification - not assigned to ownership</t>
        </is>
      </c>
    </row>
    <row r="256" ht="315" customHeight="1">
      <c r="A256" s="231" t="inlineStr">
        <is>
          <t>Runsheet</t>
        </is>
      </c>
      <c r="B256" s="231" t="n">
        <v>327</v>
      </c>
      <c r="C256" s="231" t="inlineStr">
        <is>
          <t>2005-004044</t>
        </is>
      </c>
      <c r="D256" s="231" t="inlineStr">
        <is>
          <t>1794/173</t>
        </is>
      </c>
      <c r="E256" s="231" t="inlineStr">
        <is>
          <t>Lots 1 and Lot 2 and the N/2 of Lot 3 of Section 31, also described as follows: Beginning at the NW Corner of the NW/4 of Section 31, thence East on Section Line 18.20 chains (or 72.8 rods), thence South 50 chains (or 20</t>
        </is>
      </c>
      <c r="F256" s="231" t="inlineStr">
        <is>
          <t>ARTI Chain note: source of title — MINERAL DEED 2004-005738 at 1764/344, Sandra Lorraine York to Koala Production Compan</t>
        </is>
      </c>
      <c r="G256" s="231" t="inlineStr">
        <is>
          <t>Metes/bounds needs manual tract confirmation</t>
        </is>
      </c>
      <c r="H256" s="231" t="inlineStr">
        <is>
          <t>Needs Verification - not assigned to ownership</t>
        </is>
      </c>
    </row>
    <row r="257" ht="210" customHeight="1">
      <c r="A257" s="231" t="inlineStr">
        <is>
          <t>Runsheet</t>
        </is>
      </c>
      <c r="B257" s="231" t="n">
        <v>334</v>
      </c>
      <c r="C257" s="231" t="inlineStr">
        <is>
          <t>2005-005406</t>
        </is>
      </c>
      <c r="D257" s="231" t="inlineStr">
        <is>
          <t>1802/107</t>
        </is>
      </c>
      <c r="E257" s="231" t="inlineStr">
        <is>
          <t>E/2 NW/4, N/2 NE/4 SW/4, NE/4 SE/4, NW/4 SE/4, S/2 SE/4, SE/4 NE/4, SW/4 NE/4 of 31-12N-24W, aol</t>
        </is>
      </c>
      <c r="F257" s="231" t="inlineStr">
        <is>
          <t>an undivided Twenty Percent (20%) interest in and to the oil and gas leases at 1787/47, 1782/261, 1782/267 1781/204, 178</t>
        </is>
      </c>
      <c r="G257" s="231" t="inlineStr">
        <is>
          <t>AOL/outside-lands reference</t>
        </is>
      </c>
      <c r="H257" s="231" t="inlineStr">
        <is>
          <t>Needs Verification - not assigned to ownership</t>
        </is>
      </c>
    </row>
    <row r="258" ht="105" customHeight="1">
      <c r="A258" s="231" t="inlineStr">
        <is>
          <t>Runsheet</t>
        </is>
      </c>
      <c r="B258" s="231" t="n">
        <v>335</v>
      </c>
      <c r="C258" s="231" t="inlineStr">
        <is>
          <t>2005-007540</t>
        </is>
      </c>
      <c r="D258" s="231" t="inlineStr">
        <is>
          <t>1812/120</t>
        </is>
      </c>
      <c r="E258" s="231" t="inlineStr">
        <is>
          <t>NW/4 SE/4, S/2 SE/4, SW/4 NE/4 of 31-12N-24W, aol</t>
        </is>
      </c>
      <c r="F258" s="231" t="inlineStr">
        <is>
          <t>ARTI</t>
        </is>
      </c>
      <c r="G258" s="231" t="inlineStr">
        <is>
          <t>AOL/outside-lands reference</t>
        </is>
      </c>
      <c r="H258" s="231" t="inlineStr">
        <is>
          <t>Needs Verification - not assigned to ownership</t>
        </is>
      </c>
    </row>
    <row r="259" ht="210" customHeight="1">
      <c r="A259" s="231" t="inlineStr">
        <is>
          <t>Runsheet</t>
        </is>
      </c>
      <c r="B259" s="231" t="n">
        <v>342</v>
      </c>
      <c r="C259" s="231" t="inlineStr">
        <is>
          <t>2005-006992</t>
        </is>
      </c>
      <c r="D259" s="231" t="inlineStr">
        <is>
          <t>1809/264</t>
        </is>
      </c>
      <c r="E259" s="231" t="inlineStr">
        <is>
          <t>E/2 NW/4, N/2 NE/4 SW/4, NE/4 SE/4, SE/4 NE/4 of 31-12N-24W, aol</t>
        </is>
      </c>
      <c r="F259" s="231" t="inlineStr">
        <is>
          <t>It is the intention of Assignor to convey, and Assignor does hereby convey, all of Assignor's interest, whether describe</t>
        </is>
      </c>
      <c r="G259" s="231" t="inlineStr">
        <is>
          <t>AOL/outside-lands reference</t>
        </is>
      </c>
      <c r="H259" s="231" t="inlineStr">
        <is>
          <t>Needs Verification - not assigned to ownership</t>
        </is>
      </c>
    </row>
    <row r="260" ht="105" customHeight="1">
      <c r="A260" s="231" t="inlineStr">
        <is>
          <t>Runsheet</t>
        </is>
      </c>
      <c r="B260" s="231" t="n">
        <v>347</v>
      </c>
      <c r="C260" s="231" t="inlineStr">
        <is>
          <t>2005-007551</t>
        </is>
      </c>
      <c r="D260" s="231" t="inlineStr">
        <is>
          <t>1812/138</t>
        </is>
      </c>
      <c r="E260" s="231" t="inlineStr">
        <is>
          <t>E/2 NW/4, N/2 NE/4 SW/4, NE/4 SE/4, SE/4 NE/4 of 31-12N-24W, aol</t>
        </is>
      </c>
      <c r="F260" s="231" t="inlineStr">
        <is>
          <t>ARTI</t>
        </is>
      </c>
      <c r="G260" s="231" t="inlineStr">
        <is>
          <t>AOL/outside-lands reference</t>
        </is>
      </c>
      <c r="H260" s="231" t="inlineStr">
        <is>
          <t>Needs Verification - not assigned to ownership</t>
        </is>
      </c>
    </row>
    <row r="261" ht="195" customHeight="1">
      <c r="A261" s="231" t="inlineStr">
        <is>
          <t>Runsheet</t>
        </is>
      </c>
      <c r="B261" s="231" t="n">
        <v>348</v>
      </c>
      <c r="C261" s="231" t="inlineStr">
        <is>
          <t>2006-000767</t>
        </is>
      </c>
      <c r="D261" s="231" t="inlineStr">
        <is>
          <t>1822/18</t>
        </is>
      </c>
      <c r="E261" s="231" t="inlineStr">
        <is>
          <t>N 40 acres in a tract of land desc as W 18.20 chains (72-8/10 rods) of Lots 1, 2 a/d/a W 18.20 chains (or 72-8/10 rods) of W/2 NW/4 of 31-12N-24W</t>
        </is>
      </c>
      <c r="F261" s="231" t="inlineStr">
        <is>
          <t>Assigns all right, title and interest in and to the Oil and Gas Lease recorded at 1816/358</t>
        </is>
      </c>
      <c r="G261" s="231" t="inlineStr">
        <is>
          <t>Metes/bounds needs manual tract confirmation</t>
        </is>
      </c>
      <c r="H261" s="231" t="inlineStr">
        <is>
          <t>Needs Verification - not assigned to ownership</t>
        </is>
      </c>
    </row>
    <row r="262" ht="225" customHeight="1">
      <c r="A262" s="231" t="inlineStr">
        <is>
          <t>Runsheet</t>
        </is>
      </c>
      <c r="B262" s="231" t="n">
        <v>349</v>
      </c>
      <c r="C262" s="231" t="inlineStr">
        <is>
          <t>2005-008530</t>
        </is>
      </c>
      <c r="D262" s="231" t="inlineStr">
        <is>
          <t>1816/389</t>
        </is>
      </c>
      <c r="E262" s="231" t="inlineStr">
        <is>
          <t>SE/4 SE/4, SW/4 NE/4, W/2 SE/4 of 31-12N-24W</t>
        </is>
      </c>
      <c r="F262" s="231" t="inlineStr">
        <is>
          <t>160 gross acres 3 yrs 3/16ths royalty Chain note: source of title — OUTSIDE LANDS 1982-011143 at 480/71, Billy W. Bain a</t>
        </is>
      </c>
      <c r="G262" s="231" t="inlineStr">
        <is>
          <t>Source text requires verification</t>
        </is>
      </c>
      <c r="H262" s="231" t="inlineStr">
        <is>
          <t>Needs Verification - not assigned to ownership</t>
        </is>
      </c>
    </row>
    <row r="263" ht="180" customHeight="1">
      <c r="A263" s="231" t="inlineStr">
        <is>
          <t>Runsheet</t>
        </is>
      </c>
      <c r="B263" s="231" t="n">
        <v>350</v>
      </c>
      <c r="C263" s="231" t="inlineStr">
        <is>
          <t>2005-007541</t>
        </is>
      </c>
      <c r="D263" s="231" t="inlineStr">
        <is>
          <t>1812/121</t>
        </is>
      </c>
      <c r="E263" s="231" t="inlineStr">
        <is>
          <t>NW/4 SE/4, S/2 SE/4, SW/4 NE/4 of 31-12N-24W, aol</t>
        </is>
      </c>
      <c r="F263" s="231" t="inlineStr">
        <is>
          <t>An undivided 13.62593725/791.47 net acre interest in and to all of the oil, gas and other minerals in 2 sections</t>
        </is>
      </c>
      <c r="G263" s="231" t="inlineStr">
        <is>
          <t>AOL/outside-lands reference</t>
        </is>
      </c>
      <c r="H263" s="231" t="inlineStr">
        <is>
          <t>Needs Verification - not assigned to ownership</t>
        </is>
      </c>
    </row>
    <row r="264" ht="105" customHeight="1">
      <c r="A264" s="231" t="inlineStr">
        <is>
          <t>Runsheet</t>
        </is>
      </c>
      <c r="B264" s="231" t="n">
        <v>351</v>
      </c>
      <c r="C264" s="231" t="inlineStr">
        <is>
          <t>2005-008247</t>
        </is>
      </c>
      <c r="D264" s="231" t="inlineStr">
        <is>
          <t>1815/247</t>
        </is>
      </c>
      <c r="E264" s="231" t="inlineStr">
        <is>
          <t>E/2 NW/4, N/2 NE/4 SW/4, NE/4 SE/4, SE/4 NE/4 of 31-12N-24W, aol</t>
        </is>
      </c>
      <c r="F264" s="231" t="inlineStr">
        <is>
          <t>ARTI</t>
        </is>
      </c>
      <c r="G264" s="231" t="inlineStr">
        <is>
          <t>AOL/outside-lands reference</t>
        </is>
      </c>
      <c r="H264" s="231" t="inlineStr">
        <is>
          <t>Needs Verification - not assigned to ownership</t>
        </is>
      </c>
    </row>
    <row r="265" ht="225" customHeight="1">
      <c r="A265" s="231" t="inlineStr">
        <is>
          <t>Runsheet</t>
        </is>
      </c>
      <c r="B265" s="231" t="n">
        <v>353</v>
      </c>
      <c r="C265" s="231" t="inlineStr">
        <is>
          <t>2006-000936</t>
        </is>
      </c>
      <c r="D265" s="231" t="inlineStr">
        <is>
          <t>1822/572</t>
        </is>
      </c>
      <c r="E265" s="231" t="inlineStr">
        <is>
          <t>SW/4 NE/4, W/2 SE/4, SE/4 SE/4, ada S/2 SE/4, NW/4 SE/4, SW/4 NE/4 of 31-12N-24W</t>
        </is>
      </c>
      <c r="F265" s="231" t="inlineStr">
        <is>
          <t>160 gross acres 3 yrs 3/16ths royalty Chain note: source of title — OUTSIDE LANDS 1984-003786 at 611/58, Juanita M. Wolf</t>
        </is>
      </c>
      <c r="G265" s="231" t="inlineStr">
        <is>
          <t>Source text requires verification</t>
        </is>
      </c>
      <c r="H265" s="231" t="inlineStr">
        <is>
          <t>Needs Verification - not assigned to ownership</t>
        </is>
      </c>
    </row>
    <row r="266" ht="225" customHeight="1">
      <c r="A266" s="231" t="inlineStr">
        <is>
          <t>Runsheet</t>
        </is>
      </c>
      <c r="B266" s="231" t="n">
        <v>354</v>
      </c>
      <c r="C266" s="231" t="inlineStr">
        <is>
          <t>2006-000939</t>
        </is>
      </c>
      <c r="D266" s="231" t="inlineStr">
        <is>
          <t>1822/578</t>
        </is>
      </c>
      <c r="E266" s="231" t="inlineStr">
        <is>
          <t>SW/4 NE/4, W/2 SE/4, SE/4 SE/4, ada S/2 SE/4, NW/4 SE/4, SW/4 NE/4 of 31-12N-24W</t>
        </is>
      </c>
      <c r="F266" s="231" t="inlineStr">
        <is>
          <t>160 gross acres 3 yrs 3/16ths royalty Chain note: source of title — OUTSIDE LANDS 1982-011144 at 480/72, Barbara J. Bain</t>
        </is>
      </c>
      <c r="G266" s="231" t="inlineStr">
        <is>
          <t>Source text requires verification</t>
        </is>
      </c>
      <c r="H266" s="231" t="inlineStr">
        <is>
          <t>Needs Verification - not assigned to ownership</t>
        </is>
      </c>
    </row>
    <row r="267" ht="225" customHeight="1">
      <c r="A267" s="231" t="inlineStr">
        <is>
          <t>Runsheet</t>
        </is>
      </c>
      <c r="B267" s="231" t="n">
        <v>358</v>
      </c>
      <c r="C267" s="231" t="inlineStr">
        <is>
          <t>2005-008522</t>
        </is>
      </c>
      <c r="D267" s="231" t="inlineStr">
        <is>
          <t>1816/374</t>
        </is>
      </c>
      <c r="E267" s="231" t="inlineStr">
        <is>
          <t>Lot 4, S/2 N/2 SW/4 ada S/2 of Lot 3, S/2 NE/4 SW/4, SE/4 SW/4 of 31-12N-24W</t>
        </is>
      </c>
      <c r="F267" s="231" t="inlineStr">
        <is>
          <t>115.3350 gross acres 3 yrs 3/16ths royalty Chain note: source of title — OUTSIDE LANDS 1984-009873 at 658/241, Mary Marg</t>
        </is>
      </c>
      <c r="G267" s="231" t="inlineStr">
        <is>
          <t>Source text requires verification</t>
        </is>
      </c>
      <c r="H267" s="231" t="inlineStr">
        <is>
          <t>Needs Verification - not assigned to ownership</t>
        </is>
      </c>
    </row>
    <row r="268" ht="225" customHeight="1">
      <c r="A268" s="231" t="inlineStr">
        <is>
          <t>Runsheet</t>
        </is>
      </c>
      <c r="B268" s="231" t="n">
        <v>360</v>
      </c>
      <c r="C268" s="231" t="inlineStr">
        <is>
          <t>2006-000938</t>
        </is>
      </c>
      <c r="D268" s="231" t="inlineStr">
        <is>
          <t>1822/576</t>
        </is>
      </c>
      <c r="E268" s="231" t="inlineStr">
        <is>
          <t>E/2 NW/4 of 31-12N-24W</t>
        </is>
      </c>
      <c r="F268" s="231" t="inlineStr">
        <is>
          <t>80 gross acres 3 yrs 1/4th royalty Chain note: source of title — OUTSIDE LANDS I-1907-002036 at FR2/199, General Land Of</t>
        </is>
      </c>
      <c r="G268" s="231" t="inlineStr">
        <is>
          <t>Source text requires verification</t>
        </is>
      </c>
      <c r="H268" s="231" t="inlineStr">
        <is>
          <t>Needs Verification - not assigned to ownership</t>
        </is>
      </c>
    </row>
    <row r="269" ht="240" customHeight="1">
      <c r="A269" s="231" t="inlineStr">
        <is>
          <t>Runsheet</t>
        </is>
      </c>
      <c r="B269" s="231" t="n">
        <v>365</v>
      </c>
      <c r="C269" s="231" t="inlineStr">
        <is>
          <t>2006-000931</t>
        </is>
      </c>
      <c r="D269" s="231" t="inlineStr">
        <is>
          <t>1822/562</t>
        </is>
      </c>
      <c r="E269" s="231" t="inlineStr">
        <is>
          <t>E/2 NW/4 of 31-12N-24W</t>
        </is>
      </c>
      <c r="F269" s="231" t="inlineStr">
        <is>
          <t xml:space="preserve">80 gross acres 3 yrs 1/4th royalty Chain note: source of title — OUTSIDE LANDS 1984-002948 at 605/27, Leede Exploration </t>
        </is>
      </c>
      <c r="G269" s="231" t="inlineStr">
        <is>
          <t>Source text requires verification</t>
        </is>
      </c>
      <c r="H269" s="231" t="inlineStr">
        <is>
          <t>Needs Verification - not assigned to ownership</t>
        </is>
      </c>
    </row>
    <row r="270" ht="210" customHeight="1">
      <c r="A270" s="231" t="inlineStr">
        <is>
          <t>Runsheet</t>
        </is>
      </c>
      <c r="B270" s="231" t="n">
        <v>367</v>
      </c>
      <c r="C270" s="231" t="inlineStr">
        <is>
          <t>2006-000151</t>
        </is>
      </c>
      <c r="D270" s="231" t="inlineStr">
        <is>
          <t>1819/154</t>
        </is>
      </c>
      <c r="E270" s="231" t="inlineStr">
        <is>
          <t>NW/4 SE/4, S/2 SE/4, SW/4 NE/4 of 31-12N-24W, aol</t>
        </is>
      </c>
      <c r="F270" s="231" t="inlineStr">
        <is>
          <t>This 1/32 non-participating royalty interest was reserved by Disclaiming Party in 5 separate Mineral Deeds, all dated Ma</t>
        </is>
      </c>
      <c r="G270" s="231" t="inlineStr">
        <is>
          <t>AOL/outside-lands reference</t>
        </is>
      </c>
      <c r="H270" s="231" t="inlineStr">
        <is>
          <t>Needs Verification - not assigned to ownership</t>
        </is>
      </c>
    </row>
    <row r="271" ht="225" customHeight="1">
      <c r="A271" s="231" t="inlineStr">
        <is>
          <t>Runsheet</t>
        </is>
      </c>
      <c r="B271" s="231" t="n">
        <v>371</v>
      </c>
      <c r="C271" s="231" t="inlineStr">
        <is>
          <t>2006-000321</t>
        </is>
      </c>
      <c r="D271" s="231" t="inlineStr">
        <is>
          <t>1820/15</t>
        </is>
      </c>
      <c r="E271" s="231" t="inlineStr">
        <is>
          <t>NW/4 SE/4, S/2 SE/4, SW/4 NE/4 of 31-12N-24W</t>
        </is>
      </c>
      <c r="F271" s="231" t="inlineStr">
        <is>
          <t>160 gross acres 3 yrs 3/16ths royalty Chain note: source of title — OUTSIDE LANDS 1982-011142 at 480/70, Billy W. Bain a</t>
        </is>
      </c>
      <c r="G271" s="231" t="inlineStr">
        <is>
          <t>Source text requires verification</t>
        </is>
      </c>
      <c r="H271" s="231" t="inlineStr">
        <is>
          <t>Needs Verification - not assigned to ownership</t>
        </is>
      </c>
    </row>
    <row r="272" ht="225" customHeight="1">
      <c r="A272" s="231" t="inlineStr">
        <is>
          <t>Runsheet</t>
        </is>
      </c>
      <c r="B272" s="231" t="n">
        <v>384</v>
      </c>
      <c r="C272" s="231" t="inlineStr">
        <is>
          <t>2006-002044</t>
        </is>
      </c>
      <c r="D272" s="231" t="inlineStr">
        <is>
          <t>1829/26</t>
        </is>
      </c>
      <c r="E272" s="231" t="inlineStr">
        <is>
          <t>E/2 NW/4, N/2 NE/4 SW/4, NE/4 SE/4, SE/4 NE/4 of 31-12N-24W</t>
        </is>
      </c>
      <c r="F272" s="231" t="inlineStr">
        <is>
          <t>180 gross acres 3 yrs 1/4th royalty Chain note: source of title — OUTSIDE LANDS 1990-005043 at 1159/225, Termo Company t</t>
        </is>
      </c>
      <c r="G272" s="231" t="inlineStr">
        <is>
          <t>Source text requires verification</t>
        </is>
      </c>
      <c r="H272" s="231" t="inlineStr">
        <is>
          <t>Needs Verification - not assigned to ownership</t>
        </is>
      </c>
    </row>
    <row r="273" ht="195" customHeight="1">
      <c r="A273" s="231" t="inlineStr">
        <is>
          <t>Runsheet</t>
        </is>
      </c>
      <c r="B273" s="231" t="n">
        <v>388</v>
      </c>
      <c r="C273" s="231" t="inlineStr">
        <is>
          <t>2006-003765</t>
        </is>
      </c>
      <c r="D273" s="231" t="inlineStr">
        <is>
          <t>1838/136</t>
        </is>
      </c>
      <c r="E273" s="231" t="inlineStr">
        <is>
          <t>NW/4 SE/4, S/2 SE/4, SW/4 NE/4 of 31-12N-24W, aol</t>
        </is>
      </c>
      <c r="F273" s="231" t="inlineStr">
        <is>
          <t>ARTI, It is the Intent to convey equally All Grantor's mineral interest acquired in Mineral Deed 1783/306, recorded in R</t>
        </is>
      </c>
      <c r="G273" s="231" t="inlineStr">
        <is>
          <t>AOL/outside-lands reference</t>
        </is>
      </c>
      <c r="H273" s="231" t="inlineStr">
        <is>
          <t>Needs Verification - not assigned to ownership</t>
        </is>
      </c>
    </row>
    <row r="274" ht="105" customHeight="1">
      <c r="A274" s="231" t="inlineStr">
        <is>
          <t>Runsheet</t>
        </is>
      </c>
      <c r="B274" s="231" t="n">
        <v>389</v>
      </c>
      <c r="C274" s="231" t="inlineStr">
        <is>
          <t>2006-006122</t>
        </is>
      </c>
      <c r="D274" s="231" t="inlineStr">
        <is>
          <t>1852/8</t>
        </is>
      </c>
      <c r="E274" s="231" t="inlineStr">
        <is>
          <t>NW/4 SE/4, S/2 SE/4, SW/4 NE/4 of 31-12N-24W, aol</t>
        </is>
      </c>
      <c r="F274" s="231" t="inlineStr">
        <is>
          <t>ARTI</t>
        </is>
      </c>
      <c r="G274" s="231" t="inlineStr">
        <is>
          <t>AOL/outside-lands reference</t>
        </is>
      </c>
      <c r="H274" s="231" t="inlineStr">
        <is>
          <t>Needs Verification - not assigned to ownership</t>
        </is>
      </c>
    </row>
    <row r="275" ht="105" customHeight="1">
      <c r="A275" s="231" t="inlineStr">
        <is>
          <t>Runsheet</t>
        </is>
      </c>
      <c r="B275" s="231" t="n">
        <v>392</v>
      </c>
      <c r="C275" s="231" t="inlineStr">
        <is>
          <t>2006-005146</t>
        </is>
      </c>
      <c r="D275" s="231" t="inlineStr">
        <is>
          <t>1845/333</t>
        </is>
      </c>
      <c r="E275" s="231" t="inlineStr">
        <is>
          <t>E/2 NW/4 of 31-12N-24W, aol</t>
        </is>
      </c>
      <c r="F275" s="231" t="inlineStr">
        <is>
          <t>Memorandum of Ruth Olson Living Trust dated 2/28/1991.</t>
        </is>
      </c>
      <c r="G275" s="231" t="inlineStr">
        <is>
          <t>AOL/outside-lands reference</t>
        </is>
      </c>
      <c r="H275" s="231" t="inlineStr">
        <is>
          <t>Needs Verification - not assigned to ownership</t>
        </is>
      </c>
    </row>
    <row r="276" ht="120" customHeight="1">
      <c r="A276" s="231" t="inlineStr">
        <is>
          <t>Runsheet</t>
        </is>
      </c>
      <c r="B276" s="231" t="n">
        <v>399</v>
      </c>
      <c r="C276" s="231" t="inlineStr">
        <is>
          <t>2007-003914</t>
        </is>
      </c>
      <c r="D276" s="231" t="inlineStr">
        <is>
          <t>1883/582</t>
        </is>
      </c>
      <c r="E276" s="231" t="inlineStr">
        <is>
          <t>N/2 NE/4, NE/4 SE/4, SE/4 NE/4 of 31-12N-24W, aol</t>
        </is>
      </c>
      <c r="F276" s="231" t="inlineStr">
        <is>
          <t>Memorandum of option for easement agreement. See instrument.</t>
        </is>
      </c>
      <c r="G276" s="231" t="inlineStr">
        <is>
          <t>AOL/outside-lands reference</t>
        </is>
      </c>
      <c r="H276" s="231" t="inlineStr">
        <is>
          <t>Needs Verification - not assigned to ownership</t>
        </is>
      </c>
    </row>
    <row r="277" ht="105" customHeight="1">
      <c r="A277" s="231" t="inlineStr">
        <is>
          <t>Runsheet</t>
        </is>
      </c>
      <c r="B277" s="231" t="n">
        <v>400</v>
      </c>
      <c r="C277" s="231" t="inlineStr">
        <is>
          <t>2007-001374</t>
        </is>
      </c>
      <c r="D277" s="231" t="inlineStr">
        <is>
          <t>1869/351</t>
        </is>
      </c>
      <c r="E277" s="231" t="inlineStr">
        <is>
          <t>NW/4 SE/4, S/2 SE/4, SW/4 NE/4 of 31-12N-24W, aol</t>
        </is>
      </c>
      <c r="F277" s="231" t="inlineStr">
        <is>
          <t>ARTI</t>
        </is>
      </c>
      <c r="G277" s="231" t="inlineStr">
        <is>
          <t>AOL/outside-lands reference</t>
        </is>
      </c>
      <c r="H277" s="231" t="inlineStr">
        <is>
          <t>Needs Verification - not assigned to ownership</t>
        </is>
      </c>
    </row>
    <row r="278" ht="105" customHeight="1">
      <c r="A278" s="231" t="inlineStr">
        <is>
          <t>Runsheet</t>
        </is>
      </c>
      <c r="B278" s="231" t="n">
        <v>403</v>
      </c>
      <c r="C278" s="231" t="inlineStr">
        <is>
          <t>2007-004018</t>
        </is>
      </c>
      <c r="D278" s="231" t="inlineStr">
        <is>
          <t>1884/508</t>
        </is>
      </c>
      <c r="E278" s="231" t="inlineStr">
        <is>
          <t>All of 31-12N-24W, aol</t>
        </is>
      </c>
      <c r="F278" s="231" t="inlineStr">
        <is>
          <t>See instrument</t>
        </is>
      </c>
      <c r="G278" s="231" t="inlineStr">
        <is>
          <t>AOL/outside-lands reference</t>
        </is>
      </c>
      <c r="H278" s="231" t="inlineStr">
        <is>
          <t>Needs Verification - not assigned to ownership</t>
        </is>
      </c>
    </row>
    <row r="279" ht="105" customHeight="1">
      <c r="A279" s="231" t="inlineStr">
        <is>
          <t>Runsheet</t>
        </is>
      </c>
      <c r="B279" s="231" t="n">
        <v>404</v>
      </c>
      <c r="C279" s="231" t="inlineStr">
        <is>
          <t>1998-000843</t>
        </is>
      </c>
      <c r="D279" s="231" t="inlineStr">
        <is>
          <t>1567/6</t>
        </is>
      </c>
      <c r="E279" s="231" t="inlineStr">
        <is>
          <t>E/2 NW/4, NE/4 SE/4, SE/4 NE/4, W/2 NE/4 of 31-12N-24W, aol</t>
        </is>
      </c>
      <c r="F279" s="231" t="inlineStr">
        <is>
          <t>ARTI</t>
        </is>
      </c>
      <c r="G279" s="231" t="inlineStr">
        <is>
          <t>AOL/outside-lands reference</t>
        </is>
      </c>
      <c r="H279" s="231" t="inlineStr">
        <is>
          <t>Needs Verification - not assigned to ownership</t>
        </is>
      </c>
    </row>
    <row r="280" ht="150" customHeight="1">
      <c r="A280" s="231" t="inlineStr">
        <is>
          <t>Runsheet</t>
        </is>
      </c>
      <c r="B280" s="231" t="n">
        <v>405</v>
      </c>
      <c r="C280" s="231" t="inlineStr">
        <is>
          <t>2007-005167</t>
        </is>
      </c>
      <c r="D280" s="231" t="inlineStr">
        <is>
          <t>1892/567</t>
        </is>
      </c>
      <c r="E280" s="231" t="inlineStr">
        <is>
          <t>NW/4 SE/4, S/2 SE/4, SW/4 NE/4 of 31-12N-24W, aol</t>
        </is>
      </c>
      <c r="F280" s="231" t="inlineStr">
        <is>
          <t>ARTI An undivided 15.985121 acre interest, more or less, in the OIL, GAS and OTHER MINERALS</t>
        </is>
      </c>
      <c r="G280" s="231" t="inlineStr">
        <is>
          <t>AOL/outside-lands reference</t>
        </is>
      </c>
      <c r="H280" s="231" t="inlineStr">
        <is>
          <t>Needs Verification - not assigned to ownership</t>
        </is>
      </c>
    </row>
    <row r="281" ht="105" customHeight="1">
      <c r="A281" s="231" t="inlineStr">
        <is>
          <t>Runsheet</t>
        </is>
      </c>
      <c r="B281" s="231" t="n">
        <v>406</v>
      </c>
      <c r="C281" s="231" t="inlineStr">
        <is>
          <t>2008-004060</t>
        </is>
      </c>
      <c r="D281" s="231" t="inlineStr">
        <is>
          <t>1919/359</t>
        </is>
      </c>
      <c r="E281" s="231" t="inlineStr">
        <is>
          <t>SE/4 SW/4 of 31-12N-24W, aol</t>
        </is>
      </c>
      <c r="F281" s="231" t="inlineStr">
        <is>
          <t>ARTI</t>
        </is>
      </c>
      <c r="G281" s="231" t="inlineStr">
        <is>
          <t>AOL/outside-lands reference</t>
        </is>
      </c>
      <c r="H281" s="231" t="inlineStr">
        <is>
          <t>Needs Verification - not assigned to ownership</t>
        </is>
      </c>
    </row>
    <row r="282" ht="105" customHeight="1">
      <c r="A282" s="231" t="inlineStr">
        <is>
          <t>Runsheet</t>
        </is>
      </c>
      <c r="B282" s="231" t="n">
        <v>407</v>
      </c>
      <c r="C282" s="231" t="inlineStr">
        <is>
          <t>2008-007325</t>
        </is>
      </c>
      <c r="D282" s="231" t="inlineStr">
        <is>
          <t>1941/550</t>
        </is>
      </c>
      <c r="E282" s="231" t="inlineStr">
        <is>
          <t>NW/4 SE/4, S/2 SE/4, SW/4 NE/4 of 31-12N-24W, aol</t>
        </is>
      </c>
      <c r="F282" s="231" t="inlineStr">
        <is>
          <t>ARTI</t>
        </is>
      </c>
      <c r="G282" s="231" t="inlineStr">
        <is>
          <t>AOL/outside-lands reference</t>
        </is>
      </c>
      <c r="H282" s="231" t="inlineStr">
        <is>
          <t>Needs Verification - not assigned to ownership</t>
        </is>
      </c>
    </row>
    <row r="283" ht="105" customHeight="1">
      <c r="A283" s="231" t="inlineStr">
        <is>
          <t>Runsheet</t>
        </is>
      </c>
      <c r="B283" s="231" t="n">
        <v>408</v>
      </c>
      <c r="C283" s="231" t="inlineStr">
        <is>
          <t>2008-007080</t>
        </is>
      </c>
      <c r="D283" s="231" t="inlineStr">
        <is>
          <t>1940/420</t>
        </is>
      </c>
      <c r="E283" s="231" t="inlineStr">
        <is>
          <t>SE/4 SW/4 of 31-12N-24W, aol</t>
        </is>
      </c>
      <c r="F283" s="231" t="inlineStr">
        <is>
          <t>ARTI to Trust</t>
        </is>
      </c>
      <c r="G283" s="231" t="inlineStr">
        <is>
          <t>AOL/outside-lands reference</t>
        </is>
      </c>
      <c r="H283" s="231" t="inlineStr">
        <is>
          <t>Needs Verification - not assigned to ownership</t>
        </is>
      </c>
    </row>
    <row r="284" ht="105" customHeight="1">
      <c r="A284" s="231" t="inlineStr">
        <is>
          <t>Runsheet</t>
        </is>
      </c>
      <c r="B284" s="231" t="n">
        <v>409</v>
      </c>
      <c r="C284" s="231" t="inlineStr">
        <is>
          <t>2009-000222</t>
        </is>
      </c>
      <c r="D284" s="231" t="inlineStr">
        <is>
          <t>1945/410</t>
        </is>
      </c>
      <c r="E284" s="231" t="inlineStr">
        <is>
          <t>E/2 NW/4, N/2 NE/4 SW/4, NE/4 SE/4, SE/4 NE/4 of 31-12N-24W, aol</t>
        </is>
      </c>
      <c r="F284" s="231" t="inlineStr">
        <is>
          <t>ARTI</t>
        </is>
      </c>
      <c r="G284" s="231" t="inlineStr">
        <is>
          <t>AOL/outside-lands reference</t>
        </is>
      </c>
      <c r="H284" s="231" t="inlineStr">
        <is>
          <t>Needs Verification - not assigned to ownership</t>
        </is>
      </c>
    </row>
    <row r="285" ht="195" customHeight="1">
      <c r="A285" s="231" t="inlineStr">
        <is>
          <t>Runsheet</t>
        </is>
      </c>
      <c r="B285" s="231" t="n">
        <v>410</v>
      </c>
      <c r="C285" s="231" t="inlineStr">
        <is>
          <t>2009-000702</t>
        </is>
      </c>
      <c r="D285" s="231" t="inlineStr">
        <is>
          <t>1948/262</t>
        </is>
      </c>
      <c r="E285" s="231" t="inlineStr">
        <is>
          <t>All of 31-12N-24W</t>
        </is>
      </c>
      <c r="F285" s="231" t="inlineStr">
        <is>
          <t xml:space="preserve">ARTI Chain note: source of title — MINERAL DEED 1907-001545 at D11/209, Herbert E. McGuire and Claude J. McGuire, HW to </t>
        </is>
      </c>
      <c r="G285" s="231" t="inlineStr">
        <is>
          <t>Source text requires verification</t>
        </is>
      </c>
      <c r="H285" s="231" t="inlineStr">
        <is>
          <t>Needs Verification - not assigned to ownership</t>
        </is>
      </c>
    </row>
    <row r="286" ht="105" customHeight="1">
      <c r="A286" s="231" t="inlineStr">
        <is>
          <t>Runsheet</t>
        </is>
      </c>
      <c r="B286" s="231" t="n">
        <v>411</v>
      </c>
      <c r="C286" s="231" t="inlineStr">
        <is>
          <t>2009-000895</t>
        </is>
      </c>
      <c r="D286" s="231" t="inlineStr">
        <is>
          <t>1949/217</t>
        </is>
      </c>
      <c r="E286" s="231" t="inlineStr">
        <is>
          <t>NW/4 SE/4, S/2 SE/4, SW/4 NE/4 of 31-12N-24W, aol</t>
        </is>
      </c>
      <c r="F286" s="231" t="inlineStr">
        <is>
          <t>An undivided 22.915741/791.47 interest in 2 sections</t>
        </is>
      </c>
      <c r="G286" s="231" t="inlineStr">
        <is>
          <t>AOL/outside-lands reference</t>
        </is>
      </c>
      <c r="H286" s="231" t="inlineStr">
        <is>
          <t>Needs Verification - not assigned to ownership</t>
        </is>
      </c>
    </row>
    <row r="287" ht="105" customHeight="1">
      <c r="A287" s="231" t="inlineStr">
        <is>
          <t>Runsheet</t>
        </is>
      </c>
      <c r="B287" s="231" t="n">
        <v>412</v>
      </c>
      <c r="C287" s="231" t="inlineStr">
        <is>
          <t>2009-004292</t>
        </is>
      </c>
      <c r="D287" s="231" t="inlineStr">
        <is>
          <t>1972/574</t>
        </is>
      </c>
      <c r="E287" s="231" t="inlineStr">
        <is>
          <t>LALEXANDER 1-31 of 31-12N-24W, aol</t>
        </is>
      </c>
      <c r="F287" s="231" t="inlineStr">
        <is>
          <t>See instrument</t>
        </is>
      </c>
      <c r="G287" s="231" t="inlineStr">
        <is>
          <t>AOL/outside-lands reference</t>
        </is>
      </c>
      <c r="H287" s="231" t="inlineStr">
        <is>
          <t>Needs Verification - not assigned to ownership</t>
        </is>
      </c>
    </row>
    <row r="288" ht="105" customHeight="1">
      <c r="A288" s="231" t="inlineStr">
        <is>
          <t>Runsheet</t>
        </is>
      </c>
      <c r="B288" s="231" t="n">
        <v>413</v>
      </c>
      <c r="C288" s="231" t="inlineStr">
        <is>
          <t>2010-002337</t>
        </is>
      </c>
      <c r="D288" s="231" t="inlineStr">
        <is>
          <t>2002/576</t>
        </is>
      </c>
      <c r="E288" s="231" t="inlineStr">
        <is>
          <t>NW/4 SE/4, S/2 SE/4, SW/4 NE/4 of 31-12N-24W, aol</t>
        </is>
      </c>
      <c r="F288" s="231" t="inlineStr">
        <is>
          <t>ARTI</t>
        </is>
      </c>
      <c r="G288" s="231" t="inlineStr">
        <is>
          <t>AOL/outside-lands reference</t>
        </is>
      </c>
      <c r="H288" s="231" t="inlineStr">
        <is>
          <t>Needs Verification - not assigned to ownership</t>
        </is>
      </c>
    </row>
    <row r="289" ht="105" customHeight="1">
      <c r="A289" s="231" t="inlineStr">
        <is>
          <t>Runsheet</t>
        </is>
      </c>
      <c r="B289" s="231" t="n">
        <v>414</v>
      </c>
      <c r="C289" s="231" t="inlineStr">
        <is>
          <t>2009-006282</t>
        </is>
      </c>
      <c r="D289" s="231" t="inlineStr">
        <is>
          <t>1984/236</t>
        </is>
      </c>
      <c r="E289" s="231" t="inlineStr">
        <is>
          <t>All of 31-12N-24W, aol</t>
        </is>
      </c>
      <c r="F289" s="231" t="inlineStr">
        <is>
          <t>11.5385 NMA From 1637/26, 1639/206, 1639/426</t>
        </is>
      </c>
      <c r="G289" s="231" t="inlineStr">
        <is>
          <t>AOL/outside-lands reference</t>
        </is>
      </c>
      <c r="H289" s="231" t="inlineStr">
        <is>
          <t>Needs Verification - not assigned to ownership</t>
        </is>
      </c>
    </row>
    <row r="290" ht="150" customHeight="1">
      <c r="A290" s="231" t="inlineStr">
        <is>
          <t>Runsheet</t>
        </is>
      </c>
      <c r="B290" s="231" t="n">
        <v>415</v>
      </c>
      <c r="C290" s="231" t="inlineStr">
        <is>
          <t>2010-005367</t>
        </is>
      </c>
      <c r="D290" s="231" t="inlineStr">
        <is>
          <t>2019/500</t>
        </is>
      </c>
      <c r="E290" s="231" t="inlineStr">
        <is>
          <t>31-12N-24W, aol</t>
        </is>
      </c>
      <c r="F290" s="231" t="inlineStr">
        <is>
          <t>See instrument</t>
        </is>
      </c>
      <c r="G290" s="231" t="inlineStr">
        <is>
          <t>Section-only / quarter call missing; AOL/outside-lands reference</t>
        </is>
      </c>
      <c r="H290" s="231" t="inlineStr">
        <is>
          <t>Needs Verification - not assigned to ownership</t>
        </is>
      </c>
    </row>
    <row r="291" ht="195" customHeight="1">
      <c r="A291" s="231" t="inlineStr">
        <is>
          <t>Runsheet</t>
        </is>
      </c>
      <c r="B291" s="231" t="n">
        <v>416</v>
      </c>
      <c r="C291" s="231" t="inlineStr">
        <is>
          <t>2010-006561</t>
        </is>
      </c>
      <c r="D291" s="231" t="inlineStr">
        <is>
          <t>2027/85</t>
        </is>
      </c>
      <c r="E291" s="231" t="inlineStr">
        <is>
          <t>NW/4 SE/4, S/2 SE/4, SW/4 NE/4 of 31-12N-24W, aol</t>
        </is>
      </c>
      <c r="F291" s="231" t="inlineStr">
        <is>
          <t>ARTI, Corrects Quit Claim Mineral Deed dated October 30, 2008, duly recorded in Book 1941, Page 550</t>
        </is>
      </c>
      <c r="G291" s="231" t="inlineStr">
        <is>
          <t>AOL/outside-lands reference</t>
        </is>
      </c>
      <c r="H291" s="231" t="inlineStr">
        <is>
          <t>Needs Verification - not assigned to ownership</t>
        </is>
      </c>
    </row>
    <row r="292" ht="105" customHeight="1">
      <c r="A292" s="231" t="inlineStr">
        <is>
          <t>Runsheet</t>
        </is>
      </c>
      <c r="B292" s="231" t="n">
        <v>417</v>
      </c>
      <c r="C292" s="231" t="inlineStr">
        <is>
          <t>2010-005993</t>
        </is>
      </c>
      <c r="D292" s="231" t="inlineStr">
        <is>
          <t>2022/493</t>
        </is>
      </c>
      <c r="E292" s="231" t="inlineStr">
        <is>
          <t>NW/4 SE/4, S/2 SE/4, SW/4 NE/4 of 31-12N-24W, aol</t>
        </is>
      </c>
      <c r="F292" s="231" t="inlineStr">
        <is>
          <t>ARTI</t>
        </is>
      </c>
      <c r="G292" s="231" t="inlineStr">
        <is>
          <t>AOL/outside-lands reference</t>
        </is>
      </c>
      <c r="H292" s="231" t="inlineStr">
        <is>
          <t>Needs Verification - not assigned to ownership</t>
        </is>
      </c>
    </row>
    <row r="293" ht="210" customHeight="1">
      <c r="A293" s="231" t="inlineStr">
        <is>
          <t>Runsheet</t>
        </is>
      </c>
      <c r="B293" s="231" t="n">
        <v>418</v>
      </c>
      <c r="C293" s="231" t="inlineStr">
        <is>
          <t>2010-006266</t>
        </is>
      </c>
      <c r="D293" s="231" t="inlineStr">
        <is>
          <t>2024/85</t>
        </is>
      </c>
      <c r="E293" s="231" t="inlineStr">
        <is>
          <t>E/2 NW/4 of 31-12N-24W, aol</t>
        </is>
      </c>
      <c r="F293" s="231" t="inlineStr">
        <is>
          <t>fifty percent (50%) of all the interest of the Assignor in and to the Oil &amp; Gas Properties, Wells, Substances, Equipment</t>
        </is>
      </c>
      <c r="G293" s="231" t="inlineStr">
        <is>
          <t>AOL/outside-lands reference</t>
        </is>
      </c>
      <c r="H293" s="231" t="inlineStr">
        <is>
          <t>Needs Verification - not assigned to ownership</t>
        </is>
      </c>
    </row>
    <row r="294" ht="210" customHeight="1">
      <c r="A294" s="231" t="inlineStr">
        <is>
          <t>Runsheet</t>
        </is>
      </c>
      <c r="B294" s="231" t="n">
        <v>419</v>
      </c>
      <c r="C294" s="231" t="inlineStr">
        <is>
          <t>2010-006265</t>
        </is>
      </c>
      <c r="D294" s="231" t="inlineStr">
        <is>
          <t>2024/74</t>
        </is>
      </c>
      <c r="E294" s="231" t="inlineStr">
        <is>
          <t>E/2 NW/4 of 31-12N-24W, aol</t>
        </is>
      </c>
      <c r="F294" s="231" t="inlineStr">
        <is>
          <t>fifty percent (50%) of all the interest of the Assignor in and to the Oil &amp; Gas Properties, Wells, Substances, Equipment</t>
        </is>
      </c>
      <c r="G294" s="231" t="inlineStr">
        <is>
          <t>AOL/outside-lands reference</t>
        </is>
      </c>
      <c r="H294" s="231" t="inlineStr">
        <is>
          <t>Needs Verification - not assigned to ownership</t>
        </is>
      </c>
    </row>
    <row r="295" ht="105" customHeight="1">
      <c r="A295" s="231" t="inlineStr">
        <is>
          <t>Runsheet</t>
        </is>
      </c>
      <c r="B295" s="231" t="n">
        <v>422</v>
      </c>
      <c r="C295" s="231" t="inlineStr">
        <is>
          <t>2010-008922</t>
        </is>
      </c>
      <c r="D295" s="231" t="inlineStr">
        <is>
          <t>2041/379</t>
        </is>
      </c>
      <c r="E295" s="231" t="inlineStr">
        <is>
          <t>NW/4 SE/4, S/2 SE/4, SW/4 NE/4 of 31-12N-24W, aol</t>
        </is>
      </c>
      <c r="F295" s="231" t="inlineStr">
        <is>
          <t>ARTI</t>
        </is>
      </c>
      <c r="G295" s="231" t="inlineStr">
        <is>
          <t>AOL/outside-lands reference</t>
        </is>
      </c>
      <c r="H295" s="231" t="inlineStr">
        <is>
          <t>Needs Verification - not assigned to ownership</t>
        </is>
      </c>
    </row>
    <row r="296" ht="105" customHeight="1">
      <c r="A296" s="231" t="inlineStr">
        <is>
          <t>Runsheet</t>
        </is>
      </c>
      <c r="B296" s="231" t="n">
        <v>423</v>
      </c>
      <c r="C296" s="231" t="inlineStr">
        <is>
          <t>2010-008934</t>
        </is>
      </c>
      <c r="D296" s="231" t="inlineStr">
        <is>
          <t>2041/406</t>
        </is>
      </c>
      <c r="E296" s="231" t="inlineStr">
        <is>
          <t>E/2 NW/4 of 31-12N-24W, aol</t>
        </is>
      </c>
      <c r="F296" s="231" t="inlineStr">
        <is>
          <t>ARTI</t>
        </is>
      </c>
      <c r="G296" s="231" t="inlineStr">
        <is>
          <t>AOL/outside-lands reference</t>
        </is>
      </c>
      <c r="H296" s="231" t="inlineStr">
        <is>
          <t>Needs Verification - not assigned to ownership</t>
        </is>
      </c>
    </row>
    <row r="297" ht="105" customHeight="1">
      <c r="A297" s="231" t="inlineStr">
        <is>
          <t>Runsheet</t>
        </is>
      </c>
      <c r="B297" s="231" t="n">
        <v>424</v>
      </c>
      <c r="C297" s="231" t="inlineStr">
        <is>
          <t>2011-000110</t>
        </is>
      </c>
      <c r="D297" s="231" t="inlineStr">
        <is>
          <t>2057/347</t>
        </is>
      </c>
      <c r="E297" s="231" t="inlineStr">
        <is>
          <t>All of 31-12N-24W, aol</t>
        </is>
      </c>
      <c r="F297" s="231" t="inlineStr">
        <is>
          <t>ARTI</t>
        </is>
      </c>
      <c r="G297" s="231" t="inlineStr">
        <is>
          <t>AOL/outside-lands reference</t>
        </is>
      </c>
      <c r="H297" s="231" t="inlineStr">
        <is>
          <t>Needs Verification - not assigned to ownership</t>
        </is>
      </c>
    </row>
    <row r="298" ht="105" customHeight="1">
      <c r="A298" s="231" t="inlineStr">
        <is>
          <t>Runsheet</t>
        </is>
      </c>
      <c r="B298" s="231" t="n">
        <v>425</v>
      </c>
      <c r="C298" s="231" t="inlineStr">
        <is>
          <t>2011-001008</t>
        </is>
      </c>
      <c r="D298" s="231" t="inlineStr">
        <is>
          <t>2063/494</t>
        </is>
      </c>
      <c r="E298" s="231" t="inlineStr">
        <is>
          <t>E/2 NW/4, N/2 NE/4 SE/4, NE/4 SE/4, SE/4 NE/4 of 31-12N-24W, aol</t>
        </is>
      </c>
      <c r="F298" s="231" t="inlineStr">
        <is>
          <t>ARTI</t>
        </is>
      </c>
      <c r="G298" s="231" t="inlineStr">
        <is>
          <t>AOL/outside-lands reference</t>
        </is>
      </c>
      <c r="H298" s="231" t="inlineStr">
        <is>
          <t>Needs Verification - not assigned to ownership</t>
        </is>
      </c>
    </row>
    <row r="299" ht="105" customHeight="1">
      <c r="A299" s="231" t="inlineStr">
        <is>
          <t>Runsheet</t>
        </is>
      </c>
      <c r="B299" s="231" t="n">
        <v>426</v>
      </c>
      <c r="C299" s="231" t="inlineStr">
        <is>
          <t>2011-001007</t>
        </is>
      </c>
      <c r="D299" s="231" t="inlineStr">
        <is>
          <t>2063/491</t>
        </is>
      </c>
      <c r="E299" s="231" t="inlineStr">
        <is>
          <t>E/2 NW/4, N/2 NE/4 SE/4, NE/4 SE/4, SE/4 NE/4 of 31-12N-24W, aol</t>
        </is>
      </c>
      <c r="F299" s="231" t="inlineStr">
        <is>
          <t>ARTI</t>
        </is>
      </c>
      <c r="G299" s="231" t="inlineStr">
        <is>
          <t>AOL/outside-lands reference</t>
        </is>
      </c>
      <c r="H299" s="231" t="inlineStr">
        <is>
          <t>Needs Verification - not assigned to ownership</t>
        </is>
      </c>
    </row>
    <row r="300" ht="105" customHeight="1">
      <c r="A300" s="231" t="inlineStr">
        <is>
          <t>Runsheet</t>
        </is>
      </c>
      <c r="B300" s="231" t="n">
        <v>427</v>
      </c>
      <c r="C300" s="231" t="inlineStr">
        <is>
          <t>2011-001009</t>
        </is>
      </c>
      <c r="D300" s="231" t="inlineStr">
        <is>
          <t>2063/497</t>
        </is>
      </c>
      <c r="E300" s="231" t="inlineStr">
        <is>
          <t>E/2 NW/4, N/2 NE/4 SE/4, NE/4 SE/4, SE/4 NE/4 of 31-12N-24W, aol</t>
        </is>
      </c>
      <c r="F300" s="231" t="inlineStr">
        <is>
          <t>ARTI</t>
        </is>
      </c>
      <c r="G300" s="231" t="inlineStr">
        <is>
          <t>AOL/outside-lands reference</t>
        </is>
      </c>
      <c r="H300" s="231" t="inlineStr">
        <is>
          <t>Needs Verification - not assigned to ownership</t>
        </is>
      </c>
    </row>
    <row r="301" ht="105" customHeight="1">
      <c r="A301" s="231" t="inlineStr">
        <is>
          <t>Runsheet</t>
        </is>
      </c>
      <c r="B301" s="231" t="n">
        <v>428</v>
      </c>
      <c r="C301" s="231" t="inlineStr">
        <is>
          <t>2011-003023</t>
        </is>
      </c>
      <c r="D301" s="231" t="inlineStr">
        <is>
          <t>2074/536</t>
        </is>
      </c>
      <c r="E301" s="231" t="inlineStr">
        <is>
          <t>NW/4 SE/4, S/2 SE/4, SW/4 NE/4 of 31-12N-24W, aol</t>
        </is>
      </c>
      <c r="F301" s="231" t="inlineStr">
        <is>
          <t>ARTI</t>
        </is>
      </c>
      <c r="G301" s="231" t="inlineStr">
        <is>
          <t>AOL/outside-lands reference</t>
        </is>
      </c>
      <c r="H301" s="231" t="inlineStr">
        <is>
          <t>Needs Verification - not assigned to ownership</t>
        </is>
      </c>
    </row>
    <row r="302" ht="195" customHeight="1">
      <c r="A302" s="231" t="inlineStr">
        <is>
          <t>Runsheet</t>
        </is>
      </c>
      <c r="B302" s="231" t="n">
        <v>430</v>
      </c>
      <c r="C302" s="231" t="inlineStr">
        <is>
          <t>2011-005926</t>
        </is>
      </c>
      <c r="D302" s="231" t="inlineStr">
        <is>
          <t>2093/461</t>
        </is>
      </c>
      <c r="E302" s="231" t="inlineStr">
        <is>
          <t>All of 31-12N-24W, aol</t>
        </is>
      </c>
      <c r="F302" s="231" t="inlineStr">
        <is>
          <t>assigns forever, all of Transferor's right, title, interest and estate, both at law and in equity, in and to all oil and</t>
        </is>
      </c>
      <c r="G302" s="231" t="inlineStr">
        <is>
          <t>AOL/outside-lands reference</t>
        </is>
      </c>
      <c r="H302" s="231" t="inlineStr">
        <is>
          <t>Needs Verification - not assigned to ownership</t>
        </is>
      </c>
    </row>
    <row r="303" ht="105" customHeight="1">
      <c r="A303" s="231" t="inlineStr">
        <is>
          <t>Runsheet</t>
        </is>
      </c>
      <c r="B303" s="231" t="n">
        <v>431</v>
      </c>
      <c r="C303" s="231" t="inlineStr">
        <is>
          <t>2011-007727</t>
        </is>
      </c>
      <c r="D303" s="231" t="inlineStr">
        <is>
          <t>2104/234</t>
        </is>
      </c>
      <c r="E303" s="231" t="inlineStr">
        <is>
          <t>NW/4 SE/4, S/2 SE/4, SW/4 NE/4 of 31-12N-24W, aol</t>
        </is>
      </c>
      <c r="F303" s="231" t="inlineStr">
        <is>
          <t>ARTI</t>
        </is>
      </c>
      <c r="G303" s="231" t="inlineStr">
        <is>
          <t>AOL/outside-lands reference</t>
        </is>
      </c>
      <c r="H303" s="231" t="inlineStr">
        <is>
          <t>Needs Verification - not assigned to ownership</t>
        </is>
      </c>
    </row>
    <row r="304" ht="105" customHeight="1">
      <c r="A304" s="231" t="inlineStr">
        <is>
          <t>Runsheet</t>
        </is>
      </c>
      <c r="B304" s="231" t="n">
        <v>432</v>
      </c>
      <c r="C304" s="231" t="inlineStr">
        <is>
          <t>2011-007728</t>
        </is>
      </c>
      <c r="D304" s="231" t="inlineStr">
        <is>
          <t>2104/239</t>
        </is>
      </c>
      <c r="E304" s="231" t="inlineStr">
        <is>
          <t>SE/4 SE/4, SW/4 NE/4, W/2 SE/4 of 31-12N-24W, aol</t>
        </is>
      </c>
      <c r="F304" s="231" t="inlineStr">
        <is>
          <t>ARTI</t>
        </is>
      </c>
      <c r="G304" s="231" t="inlineStr">
        <is>
          <t>AOL/outside-lands reference</t>
        </is>
      </c>
      <c r="H304" s="231" t="inlineStr">
        <is>
          <t>Needs Verification - not assigned to ownership</t>
        </is>
      </c>
    </row>
    <row r="305" ht="105" customHeight="1">
      <c r="A305" s="231" t="inlineStr">
        <is>
          <t>Runsheet</t>
        </is>
      </c>
      <c r="B305" s="231" t="n">
        <v>433</v>
      </c>
      <c r="C305" s="231" t="inlineStr">
        <is>
          <t>2011-007729</t>
        </is>
      </c>
      <c r="D305" s="231" t="inlineStr">
        <is>
          <t>2104/242</t>
        </is>
      </c>
      <c r="E305" s="231" t="inlineStr">
        <is>
          <t>NW/4 SE/4, S/2 SE/4, SW/4 NE/4 of 31-12N-24W, aol</t>
        </is>
      </c>
      <c r="F305" s="231" t="inlineStr">
        <is>
          <t>ARTI</t>
        </is>
      </c>
      <c r="G305" s="231" t="inlineStr">
        <is>
          <t>AOL/outside-lands reference</t>
        </is>
      </c>
      <c r="H305" s="231" t="inlineStr">
        <is>
          <t>Needs Verification - not assigned to ownership</t>
        </is>
      </c>
    </row>
    <row r="306" ht="330" customHeight="1">
      <c r="A306" s="231" t="inlineStr">
        <is>
          <t>Runsheet</t>
        </is>
      </c>
      <c r="B306" s="231" t="n">
        <v>434</v>
      </c>
      <c r="C306" s="231" t="inlineStr">
        <is>
          <t>2011-007826</t>
        </is>
      </c>
      <c r="D306" s="231" t="inlineStr">
        <is>
          <t>2104/537</t>
        </is>
      </c>
      <c r="E306" s="231" t="inlineStr">
        <is>
          <t xml:space="preserve">Lots 1 and 2 and the North Half of Lot 3 of Section 31, a/d/a Beginning at the Northwest corner of the Northwest Quarter of Section 31, Thence East on Section line 18.20 chains (or 72.8 rods), Thence South 50 chains (or </t>
        </is>
      </c>
      <c r="F306" s="231" t="inlineStr">
        <is>
          <t>An undivided 2.00 net mineral acres in 31-12N-24W An undivided 8.79166/1,052.085 net mineral acre interest</t>
        </is>
      </c>
      <c r="G306" s="231" t="inlineStr">
        <is>
          <t>Metes/bounds needs manual tract confirmation; AOL/outside-lands reference</t>
        </is>
      </c>
      <c r="H306" s="231" t="inlineStr">
        <is>
          <t>Needs Verification - not assigned to ownership</t>
        </is>
      </c>
    </row>
    <row r="307" ht="105" customHeight="1">
      <c r="A307" s="231" t="inlineStr">
        <is>
          <t>Runsheet</t>
        </is>
      </c>
      <c r="B307" s="231" t="n">
        <v>435</v>
      </c>
      <c r="C307" s="231" t="inlineStr">
        <is>
          <t>2011-008134</t>
        </is>
      </c>
      <c r="D307" s="231" t="inlineStr">
        <is>
          <t>2106/387</t>
        </is>
      </c>
      <c r="E307" s="231" t="inlineStr">
        <is>
          <t>NW/4 SE/4, S/2 SE/4, SE/4 NE/4 of 31-12N-24W, aol</t>
        </is>
      </c>
      <c r="F307" s="231" t="inlineStr">
        <is>
          <t>1/791.47 interest 1 (One) Net mineral acre, in 2 sections</t>
        </is>
      </c>
      <c r="G307" s="231" t="inlineStr">
        <is>
          <t>AOL/outside-lands reference</t>
        </is>
      </c>
      <c r="H307" s="231" t="inlineStr">
        <is>
          <t>Needs Verification - not assigned to ownership</t>
        </is>
      </c>
    </row>
    <row r="308" ht="105" customHeight="1">
      <c r="A308" s="231" t="inlineStr">
        <is>
          <t>Runsheet</t>
        </is>
      </c>
      <c r="B308" s="231" t="n">
        <v>436</v>
      </c>
      <c r="C308" s="231" t="inlineStr">
        <is>
          <t>2013-006083</t>
        </is>
      </c>
      <c r="D308" s="231" t="inlineStr">
        <is>
          <t>2219/516</t>
        </is>
      </c>
      <c r="E308" s="231" t="inlineStr">
        <is>
          <t>NW/4 SE/4, S/2 SE/4, SW/4 NE/4 of 31-12N-24W, aol</t>
        </is>
      </c>
      <c r="F308" s="231" t="inlineStr">
        <is>
          <t>1/791.47 interest 1 (One) Net mineral acre, in 2 sections</t>
        </is>
      </c>
      <c r="G308" s="231" t="inlineStr">
        <is>
          <t>AOL/outside-lands reference</t>
        </is>
      </c>
      <c r="H308" s="231" t="inlineStr">
        <is>
          <t>Needs Verification - not assigned to ownership</t>
        </is>
      </c>
    </row>
    <row r="309" ht="210" customHeight="1">
      <c r="A309" s="231" t="inlineStr">
        <is>
          <t>Runsheet</t>
        </is>
      </c>
      <c r="B309" s="231" t="n">
        <v>439</v>
      </c>
      <c r="C309" s="231" t="inlineStr">
        <is>
          <t>2012-005041</t>
        </is>
      </c>
      <c r="D309" s="231" t="inlineStr">
        <is>
          <t>2148/385</t>
        </is>
      </c>
      <c r="E309" s="231" t="inlineStr">
        <is>
          <t>SE/4 SW/4 of 31-12N-24W, aol</t>
        </is>
      </c>
      <c r="F309" s="231" t="inlineStr">
        <is>
          <t>Rosa C. Standiford and Kimberly D. Standiford be and they hereby are appointed as Co-Trustees of the Fred A. Standiford,</t>
        </is>
      </c>
      <c r="G309" s="231" t="inlineStr">
        <is>
          <t>AOL/outside-lands reference</t>
        </is>
      </c>
      <c r="H309" s="231" t="inlineStr">
        <is>
          <t>Needs Verification - not assigned to ownership</t>
        </is>
      </c>
    </row>
    <row r="310" ht="120" customHeight="1">
      <c r="A310" s="231" t="inlineStr">
        <is>
          <t>Runsheet</t>
        </is>
      </c>
      <c r="B310" s="231" t="n">
        <v>440</v>
      </c>
      <c r="C310" s="231" t="inlineStr">
        <is>
          <t>2012-001856</t>
        </is>
      </c>
      <c r="D310" s="231" t="inlineStr">
        <is>
          <t>2121/77</t>
        </is>
      </c>
      <c r="E310" s="231" t="inlineStr">
        <is>
          <t>NW/4 SE/4, S/2 NE/4 SW/4 Lots 3-4, S/2 SE/4, SE/4 SW/4, SW/4 NE/4 of 31-12N-24W, aol</t>
        </is>
      </c>
      <c r="F310" s="231" t="inlineStr">
        <is>
          <t>Mortgage partial release</t>
        </is>
      </c>
      <c r="G310" s="231" t="inlineStr">
        <is>
          <t>AOL/outside-lands reference</t>
        </is>
      </c>
      <c r="H310" s="231" t="inlineStr">
        <is>
          <t>Needs Verification - not assigned to ownership</t>
        </is>
      </c>
    </row>
    <row r="311" ht="105" customHeight="1">
      <c r="A311" s="231" t="inlineStr">
        <is>
          <t>Runsheet</t>
        </is>
      </c>
      <c r="B311" s="231" t="n">
        <v>441</v>
      </c>
      <c r="C311" s="231" t="inlineStr">
        <is>
          <t>2012-002191</t>
        </is>
      </c>
      <c r="D311" s="231" t="inlineStr">
        <is>
          <t>2124/117</t>
        </is>
      </c>
      <c r="E311" s="231" t="inlineStr">
        <is>
          <t>SE/4 SW/4 of 31-12N-24W, aol</t>
        </is>
      </c>
      <c r="F311" s="231" t="inlineStr">
        <is>
          <t>ARTI</t>
        </is>
      </c>
      <c r="G311" s="231" t="inlineStr">
        <is>
          <t>AOL/outside-lands reference</t>
        </is>
      </c>
      <c r="H311" s="231" t="inlineStr">
        <is>
          <t>Needs Verification - not assigned to ownership</t>
        </is>
      </c>
    </row>
    <row r="312" ht="105" customHeight="1">
      <c r="A312" s="231" t="inlineStr">
        <is>
          <t>Runsheet</t>
        </is>
      </c>
      <c r="B312" s="231" t="n">
        <v>442</v>
      </c>
      <c r="C312" s="231" t="inlineStr">
        <is>
          <t>2012-005854</t>
        </is>
      </c>
      <c r="D312" s="231" t="inlineStr">
        <is>
          <t>2154/229</t>
        </is>
      </c>
      <c r="E312" s="231" t="inlineStr">
        <is>
          <t>All of 31-12N-24W, aol</t>
        </is>
      </c>
      <c r="F312" s="231" t="inlineStr">
        <is>
          <t>99.9% of their interest</t>
        </is>
      </c>
      <c r="G312" s="231" t="inlineStr">
        <is>
          <t>AOL/outside-lands reference</t>
        </is>
      </c>
      <c r="H312" s="231" t="inlineStr">
        <is>
          <t>Needs Verification - not assigned to ownership</t>
        </is>
      </c>
    </row>
    <row r="313" ht="105" customHeight="1">
      <c r="A313" s="231" t="inlineStr">
        <is>
          <t>Runsheet</t>
        </is>
      </c>
      <c r="B313" s="231" t="n">
        <v>443</v>
      </c>
      <c r="C313" s="231" t="inlineStr">
        <is>
          <t>2012-002539</t>
        </is>
      </c>
      <c r="D313" s="231" t="inlineStr">
        <is>
          <t>2129/1</t>
        </is>
      </c>
      <c r="E313" s="231" t="inlineStr">
        <is>
          <t>All of 31-12N-24W, aol</t>
        </is>
      </c>
      <c r="F313" s="231" t="inlineStr">
        <is>
          <t>99.9% of their interest</t>
        </is>
      </c>
      <c r="G313" s="231" t="inlineStr">
        <is>
          <t>AOL/outside-lands reference</t>
        </is>
      </c>
      <c r="H313" s="231" t="inlineStr">
        <is>
          <t>Needs Verification - not assigned to ownership</t>
        </is>
      </c>
    </row>
    <row r="314" ht="195" customHeight="1">
      <c r="A314" s="231" t="inlineStr">
        <is>
          <t>Runsheet</t>
        </is>
      </c>
      <c r="B314" s="231" t="n">
        <v>444</v>
      </c>
      <c r="C314" s="231" t="inlineStr">
        <is>
          <t>2012-002930</t>
        </is>
      </c>
      <c r="D314" s="231" t="inlineStr">
        <is>
          <t>2131/599</t>
        </is>
      </c>
      <c r="E314" s="231" t="inlineStr">
        <is>
          <t>NW/4 SE/4, S/2 SE/4, SW/4 NE/4 of 31-12N-24W, aol</t>
        </is>
      </c>
      <c r="F314" s="231" t="inlineStr">
        <is>
          <t>3 NMA in 31-12N-24W, A total of six (6) net mineral acres of Grantor's right, title and interest in and to all of the oi</t>
        </is>
      </c>
      <c r="G314" s="231" t="inlineStr">
        <is>
          <t>AOL/outside-lands reference</t>
        </is>
      </c>
      <c r="H314" s="231" t="inlineStr">
        <is>
          <t>Needs Verification - not assigned to ownership</t>
        </is>
      </c>
    </row>
    <row r="315" ht="165" customHeight="1">
      <c r="A315" s="231" t="inlineStr">
        <is>
          <t>Runsheet</t>
        </is>
      </c>
      <c r="B315" s="231" t="n">
        <v>445</v>
      </c>
      <c r="C315" s="231" t="inlineStr">
        <is>
          <t>2012-004060</t>
        </is>
      </c>
      <c r="D315" s="231" t="inlineStr">
        <is>
          <t>2141/3</t>
        </is>
      </c>
      <c r="E315" s="231" t="inlineStr">
        <is>
          <t>NW/4 SE/4, S/2 SE/4, SE/4 NE/4 of 31-12N-24W, aol</t>
        </is>
      </c>
      <c r="F315" s="231" t="inlineStr">
        <is>
          <t>all of his right, title and interest in and to all the oil, gas and any and all other minerals in 2 sections</t>
        </is>
      </c>
      <c r="G315" s="231" t="inlineStr">
        <is>
          <t>AOL/outside-lands reference</t>
        </is>
      </c>
      <c r="H315" s="231" t="inlineStr">
        <is>
          <t>Needs Verification - not assigned to ownership</t>
        </is>
      </c>
    </row>
    <row r="316" ht="105" customHeight="1">
      <c r="A316" s="231" t="inlineStr">
        <is>
          <t>Runsheet</t>
        </is>
      </c>
      <c r="B316" s="231" t="n">
        <v>447</v>
      </c>
      <c r="C316" s="231" t="inlineStr">
        <is>
          <t>2012-004836</t>
        </is>
      </c>
      <c r="D316" s="231" t="inlineStr">
        <is>
          <t>2147/239</t>
        </is>
      </c>
      <c r="E316" s="231" t="inlineStr">
        <is>
          <t>All of 31-12N-24W, aol</t>
        </is>
      </c>
      <c r="F316" s="231" t="inlineStr">
        <is>
          <t>See instrument</t>
        </is>
      </c>
      <c r="G316" s="231" t="inlineStr">
        <is>
          <t>AOL/outside-lands reference</t>
        </is>
      </c>
      <c r="H316" s="231" t="inlineStr">
        <is>
          <t>Needs Verification - not assigned to ownership</t>
        </is>
      </c>
    </row>
    <row r="317" ht="165" customHeight="1">
      <c r="A317" s="231" t="inlineStr">
        <is>
          <t>Runsheet</t>
        </is>
      </c>
      <c r="B317" s="231" t="n">
        <v>449</v>
      </c>
      <c r="C317" s="231" t="inlineStr">
        <is>
          <t>2013-002047</t>
        </is>
      </c>
      <c r="D317" s="231" t="inlineStr">
        <is>
          <t>2179/1</t>
        </is>
      </c>
      <c r="E317" s="231" t="inlineStr">
        <is>
          <t>S29 T16N R22W A S22 T16N R25W A 322 more candidate from related target search page of 31-12N-24W, aol</t>
        </is>
      </c>
      <c r="F317" s="231" t="inlineStr">
        <is>
          <t>Provides record notice of lease</t>
        </is>
      </c>
      <c r="G317" s="231" t="inlineStr">
        <is>
          <t>AOL/outside-lands reference</t>
        </is>
      </c>
      <c r="H317" s="231" t="inlineStr">
        <is>
          <t>Needs Verification - not assigned to ownership</t>
        </is>
      </c>
    </row>
    <row r="318" ht="195" customHeight="1">
      <c r="A318" s="231" t="inlineStr">
        <is>
          <t>Runsheet</t>
        </is>
      </c>
      <c r="B318" s="231" t="n">
        <v>450</v>
      </c>
      <c r="C318" s="231" t="inlineStr">
        <is>
          <t>2013-000518</t>
        </is>
      </c>
      <c r="D318" s="231" t="inlineStr">
        <is>
          <t>2177/33</t>
        </is>
      </c>
      <c r="E318" s="231" t="inlineStr">
        <is>
          <t>E/2 NW/4, N/2 NE/4, N/2 NE/4 SW/4, NE/4 SE/4, SE/4 NE/4, SE/4 NE/4 SW/4 S/2 of Lot 3, Lot 4, SE/4 SW/4 of 31-12N-24W, aol</t>
        </is>
      </c>
      <c r="F318" s="231" t="inlineStr">
        <is>
          <t xml:space="preserve">ARTI, An undivided 1/8th (37.50 acre) interest in the oil, gas and other minerals in the N/2 NE/4 and E/2 NW/4 and SE/4 </t>
        </is>
      </c>
      <c r="G318" s="231" t="inlineStr">
        <is>
          <t>AOL/outside-lands reference</t>
        </is>
      </c>
      <c r="H318" s="231" t="inlineStr">
        <is>
          <t>Needs Verification - not assigned to ownership</t>
        </is>
      </c>
    </row>
    <row r="319" ht="330" customHeight="1">
      <c r="A319" s="231" t="inlineStr">
        <is>
          <t>Runsheet</t>
        </is>
      </c>
      <c r="B319" s="231" t="n">
        <v>451</v>
      </c>
      <c r="C319" s="231" t="inlineStr">
        <is>
          <t>2013-001272</t>
        </is>
      </c>
      <c r="D319" s="231" t="inlineStr">
        <is>
          <t>2182/95</t>
        </is>
      </c>
      <c r="E319" s="231" t="inlineStr">
        <is>
          <t>Lots One (1) and Lot Two (2) and the North Half of Lot Three (3) of Section 31, also described as follows: Beginning at the Northwest Corner of the Northwest Quarter of Section 31, thence East on Section Line 18.20 chain</t>
        </is>
      </c>
      <c r="F319" s="231" t="inlineStr">
        <is>
          <t>An undivided five (5) net acres</t>
        </is>
      </c>
      <c r="G319" s="231" t="inlineStr">
        <is>
          <t>Not clearly Section 31-12N-24W; Metes/bounds needs manual tract confirmation</t>
        </is>
      </c>
      <c r="H319" s="231" t="inlineStr">
        <is>
          <t>Needs Verification - not assigned to ownership</t>
        </is>
      </c>
    </row>
    <row r="320" ht="330" customHeight="1">
      <c r="A320" s="231" t="inlineStr">
        <is>
          <t>Runsheet</t>
        </is>
      </c>
      <c r="B320" s="231" t="n">
        <v>452</v>
      </c>
      <c r="C320" s="231" t="inlineStr">
        <is>
          <t>2013-001724</t>
        </is>
      </c>
      <c r="D320" s="231" t="inlineStr">
        <is>
          <t>2184/570</t>
        </is>
      </c>
      <c r="E320" s="231" t="inlineStr">
        <is>
          <t xml:space="preserve">Lots 1 and 2 and the North Half of Lot 3 of Section 31, a/d/a Beginning at the Northwest corner of the Northwest Quarter of Section 31, Thence East on Section line 18.20 chains (or 72.8 rods), Thence South 50 chains (or </t>
        </is>
      </c>
      <c r="F320" s="231" t="inlineStr">
        <is>
          <t>An undivided 2.00 net mineral acre interest, (The Grantor is hereby executing this QCMD for the sole purpose of clarifyi</t>
        </is>
      </c>
      <c r="G320" s="231" t="inlineStr">
        <is>
          <t>Not clearly Section 31-12N-24W; Metes/bounds needs manual tract confirmation</t>
        </is>
      </c>
      <c r="H320" s="231" t="inlineStr">
        <is>
          <t>Needs Verification - not assigned to ownership</t>
        </is>
      </c>
    </row>
    <row r="321" ht="105" customHeight="1">
      <c r="A321" s="231" t="inlineStr">
        <is>
          <t>Runsheet</t>
        </is>
      </c>
      <c r="B321" s="231" t="n">
        <v>453</v>
      </c>
      <c r="C321" s="231" t="inlineStr">
        <is>
          <t>2013-002727</t>
        </is>
      </c>
      <c r="D321" s="231" t="inlineStr">
        <is>
          <t>2193/517</t>
        </is>
      </c>
      <c r="E321" s="231" t="inlineStr">
        <is>
          <t>All of 31-12N-24W, aol</t>
        </is>
      </c>
      <c r="F321" s="231" t="inlineStr">
        <is>
          <t>MEMORANDUM OF CRUDE OIL SALES COMMITMENT</t>
        </is>
      </c>
      <c r="G321" s="231" t="inlineStr">
        <is>
          <t>AOL/outside-lands reference</t>
        </is>
      </c>
      <c r="H321" s="231" t="inlineStr">
        <is>
          <t>Needs Verification - not assigned to ownership</t>
        </is>
      </c>
    </row>
    <row r="322" ht="345" customHeight="1">
      <c r="A322" s="231" t="inlineStr">
        <is>
          <t>Runsheet</t>
        </is>
      </c>
      <c r="B322" s="231" t="n">
        <v>454</v>
      </c>
      <c r="C322" s="231" t="inlineStr">
        <is>
          <t>2013-004163</t>
        </is>
      </c>
      <c r="D322" s="231" t="inlineStr">
        <is>
          <t>2203/395</t>
        </is>
      </c>
      <c r="E322" s="231" t="inlineStr">
        <is>
          <t>An undivided 3.00 net mineral acres in and under Lot One (1), Lot Two (2) and the North Half of Lot Three (3) a/d/a follows: Beginning at the Northwest Corner of the Northwest Quarter of Section 31, Thence East on Sectio</t>
        </is>
      </c>
      <c r="F322" s="231" t="inlineStr">
        <is>
          <t>An undivided 3.00 net mineral acres in 31-12N-24W, An undivided 5.00/252.085 net mineral acre interest in 2 sections</t>
        </is>
      </c>
      <c r="G322" s="231" t="inlineStr">
        <is>
          <t>Not clearly Section 31-12N-24W; Metes/bounds needs manual tract confirmation</t>
        </is>
      </c>
      <c r="H322" s="231" t="inlineStr">
        <is>
          <t>Needs Verification - not assigned to ownership</t>
        </is>
      </c>
    </row>
    <row r="323" ht="105" customHeight="1">
      <c r="A323" s="231" t="inlineStr">
        <is>
          <t>Runsheet</t>
        </is>
      </c>
      <c r="B323" s="231" t="n">
        <v>455</v>
      </c>
      <c r="C323" s="231" t="inlineStr">
        <is>
          <t>2013-004038</t>
        </is>
      </c>
      <c r="D323" s="231" t="inlineStr">
        <is>
          <t>2202/378</t>
        </is>
      </c>
      <c r="E323" s="231" t="inlineStr">
        <is>
          <t>All of 31-12N-24W, aol</t>
        </is>
      </c>
      <c r="F323" s="231" t="inlineStr">
        <is>
          <t>ORRI</t>
        </is>
      </c>
      <c r="G323" s="231" t="inlineStr">
        <is>
          <t>AOL/outside-lands reference</t>
        </is>
      </c>
      <c r="H323" s="231" t="inlineStr">
        <is>
          <t>Needs Verification - not assigned to ownership</t>
        </is>
      </c>
    </row>
    <row r="324" ht="195" customHeight="1">
      <c r="A324" s="231" t="inlineStr">
        <is>
          <t>Runsheet</t>
        </is>
      </c>
      <c r="B324" s="231" t="n">
        <v>456</v>
      </c>
      <c r="C324" s="231" t="inlineStr">
        <is>
          <t>2013-006585</t>
        </is>
      </c>
      <c r="D324" s="231" t="inlineStr">
        <is>
          <t>2224/382</t>
        </is>
      </c>
      <c r="E324" s="231" t="inlineStr">
        <is>
          <t>NW/4 SE/4, S/2 SE/4, SW/4 of 31-12N-24W, aol</t>
        </is>
      </c>
      <c r="F324" s="231" t="inlineStr">
        <is>
          <t>An undivided 2.00 net mineral acre interest in 31-12N-24W a total of ten (10) net mineral acres in 2 sections</t>
        </is>
      </c>
      <c r="G324" s="231" t="inlineStr">
        <is>
          <t>AOL/outside-lands reference</t>
        </is>
      </c>
      <c r="H324" s="231" t="inlineStr">
        <is>
          <t>Needs Verification - not assigned to ownership</t>
        </is>
      </c>
    </row>
    <row r="325" ht="105" customHeight="1">
      <c r="A325" s="231" t="inlineStr">
        <is>
          <t>Runsheet</t>
        </is>
      </c>
      <c r="B325" s="231" t="n">
        <v>457</v>
      </c>
      <c r="C325" s="231" t="inlineStr">
        <is>
          <t>2013-006129</t>
        </is>
      </c>
      <c r="D325" s="231" t="inlineStr">
        <is>
          <t>2220/118</t>
        </is>
      </c>
      <c r="E325" s="231" t="inlineStr">
        <is>
          <t>SE/4 SW/4 of 31-12N-24W, aol</t>
        </is>
      </c>
      <c r="F325" s="231" t="inlineStr">
        <is>
          <t>An undivided 1/2 interest in 5.83333 mineral acres</t>
        </is>
      </c>
      <c r="G325" s="231" t="inlineStr">
        <is>
          <t>AOL/outside-lands reference</t>
        </is>
      </c>
      <c r="H325" s="231" t="inlineStr">
        <is>
          <t>Needs Verification - not assigned to ownership</t>
        </is>
      </c>
    </row>
    <row r="326" ht="105" customHeight="1">
      <c r="A326" s="231" t="inlineStr">
        <is>
          <t>Runsheet</t>
        </is>
      </c>
      <c r="B326" s="231" t="n">
        <v>459</v>
      </c>
      <c r="C326" s="231" t="inlineStr">
        <is>
          <t>2013-006584</t>
        </is>
      </c>
      <c r="D326" s="231" t="inlineStr">
        <is>
          <t>2224/378</t>
        </is>
      </c>
      <c r="E326" s="231" t="inlineStr">
        <is>
          <t>NW/4 SE/4, S/2 SE/4, SW/4 of 31-12N-24W, aol</t>
        </is>
      </c>
      <c r="F326" s="231" t="inlineStr">
        <is>
          <t>See instrument</t>
        </is>
      </c>
      <c r="G326" s="231" t="inlineStr">
        <is>
          <t>AOL/outside-lands reference</t>
        </is>
      </c>
      <c r="H326" s="231" t="inlineStr">
        <is>
          <t>Needs Verification - not assigned to ownership</t>
        </is>
      </c>
    </row>
    <row r="327" ht="105" customHeight="1">
      <c r="A327" s="231" t="inlineStr">
        <is>
          <t>Runsheet</t>
        </is>
      </c>
      <c r="B327" s="231" t="n">
        <v>460</v>
      </c>
      <c r="C327" s="231" t="inlineStr">
        <is>
          <t>2013-006188</t>
        </is>
      </c>
      <c r="D327" s="231" t="inlineStr">
        <is>
          <t>2220/400</t>
        </is>
      </c>
      <c r="E327" s="231" t="inlineStr">
        <is>
          <t>All of 31-12N-24W, aol</t>
        </is>
      </c>
      <c r="F327" s="231" t="inlineStr">
        <is>
          <t>ARTI</t>
        </is>
      </c>
      <c r="G327" s="231" t="inlineStr">
        <is>
          <t>AOL/outside-lands reference</t>
        </is>
      </c>
      <c r="H327" s="231" t="inlineStr">
        <is>
          <t>Needs Verification - not assigned to ownership</t>
        </is>
      </c>
    </row>
    <row r="328" ht="105" customHeight="1">
      <c r="A328" s="231" t="inlineStr">
        <is>
          <t>Runsheet</t>
        </is>
      </c>
      <c r="B328" s="231" t="n">
        <v>462</v>
      </c>
      <c r="C328" s="231" t="inlineStr">
        <is>
          <t>2013-006644</t>
        </is>
      </c>
      <c r="D328" s="231" t="inlineStr">
        <is>
          <t>2224/529</t>
        </is>
      </c>
      <c r="E328" s="231" t="inlineStr">
        <is>
          <t>NW/4 SE/4, S/2 SE/4, SW/4 NE/4 of 31-12N-24W, aol</t>
        </is>
      </c>
      <c r="F328" s="231" t="inlineStr">
        <is>
          <t>ARTI</t>
        </is>
      </c>
      <c r="G328" s="231" t="inlineStr">
        <is>
          <t>AOL/outside-lands reference</t>
        </is>
      </c>
      <c r="H328" s="231" t="inlineStr">
        <is>
          <t>Needs Verification - not assigned to ownership</t>
        </is>
      </c>
    </row>
    <row r="329" ht="105" customHeight="1">
      <c r="A329" s="231" t="inlineStr">
        <is>
          <t>Runsheet</t>
        </is>
      </c>
      <c r="B329" s="231" t="n">
        <v>463</v>
      </c>
      <c r="C329" s="231" t="inlineStr">
        <is>
          <t>2013-006645</t>
        </is>
      </c>
      <c r="D329" s="231" t="inlineStr">
        <is>
          <t>2224/535</t>
        </is>
      </c>
      <c r="E329" s="231" t="inlineStr">
        <is>
          <t>NW/4 SE/4, S/2 SE/4, SW/4 NE/4 of 31-12N-24W, aol</t>
        </is>
      </c>
      <c r="F329" s="231" t="inlineStr">
        <is>
          <t>ARTI</t>
        </is>
      </c>
      <c r="G329" s="231" t="inlineStr">
        <is>
          <t>AOL/outside-lands reference</t>
        </is>
      </c>
      <c r="H329" s="231" t="inlineStr">
        <is>
          <t>Needs Verification - not assigned to ownership</t>
        </is>
      </c>
    </row>
    <row r="330" ht="195" customHeight="1">
      <c r="A330" s="231" t="inlineStr">
        <is>
          <t>Runsheet</t>
        </is>
      </c>
      <c r="B330" s="231" t="n">
        <v>464</v>
      </c>
      <c r="C330" s="231" t="inlineStr">
        <is>
          <t>2014-002337</t>
        </is>
      </c>
      <c r="D330" s="231" t="inlineStr">
        <is>
          <t>2247/183</t>
        </is>
      </c>
      <c r="E330" s="231" t="inlineStr">
        <is>
          <t>All of 31-12N-24W, aol</t>
        </is>
      </c>
      <c r="F330" s="231" t="inlineStr">
        <is>
          <t>We are the successor to all right title and interest in and to only the minerals once owned, or may still be owned of re</t>
        </is>
      </c>
      <c r="G330" s="231" t="inlineStr">
        <is>
          <t>AOL/outside-lands reference</t>
        </is>
      </c>
      <c r="H330" s="231" t="inlineStr">
        <is>
          <t>Needs Verification - not assigned to ownership</t>
        </is>
      </c>
    </row>
    <row r="331" ht="165" customHeight="1">
      <c r="A331" s="231" t="inlineStr">
        <is>
          <t>Runsheet</t>
        </is>
      </c>
      <c r="B331" s="231" t="n">
        <v>465</v>
      </c>
      <c r="C331" s="231" t="inlineStr">
        <is>
          <t>2014-002935</t>
        </is>
      </c>
      <c r="D331" s="231" t="inlineStr">
        <is>
          <t>2251/22</t>
        </is>
      </c>
      <c r="E331" s="231" t="inlineStr">
        <is>
          <t>NW/4 SE/4, S/2 SE/4, SW/4 NE/4 of 31-12N-24W, aol</t>
        </is>
      </c>
      <c r="F331" s="231" t="inlineStr">
        <is>
          <t>An undivided 22.915741/791.47 interest in all of the oil, gas, and other minerals in and under 2 sections</t>
        </is>
      </c>
      <c r="G331" s="231" t="inlineStr">
        <is>
          <t>AOL/outside-lands reference</t>
        </is>
      </c>
      <c r="H331" s="231" t="inlineStr">
        <is>
          <t>Needs Verification - not assigned to ownership</t>
        </is>
      </c>
    </row>
    <row r="332" ht="195" customHeight="1">
      <c r="A332" s="231" t="inlineStr">
        <is>
          <t>Runsheet</t>
        </is>
      </c>
      <c r="B332" s="231" t="n">
        <v>466</v>
      </c>
      <c r="C332" s="231" t="inlineStr">
        <is>
          <t>2014-003089</t>
        </is>
      </c>
      <c r="D332" s="231" t="inlineStr">
        <is>
          <t>2251/529</t>
        </is>
      </c>
      <c r="E332" s="231" t="inlineStr">
        <is>
          <t>E/2 NW/4, N/2 NE/4 SW/4, NE/4 SE/4, SE/4 NE/4 of 31-12N-24W, aol</t>
        </is>
      </c>
      <c r="F332" s="231" t="inlineStr">
        <is>
          <t>an undivided 110/260th interest in and to all of the oil, gas and other minerals (It is the intention of this instrument</t>
        </is>
      </c>
      <c r="G332" s="231" t="inlineStr">
        <is>
          <t>AOL/outside-lands reference</t>
        </is>
      </c>
      <c r="H332" s="231" t="inlineStr">
        <is>
          <t>Needs Verification - not assigned to ownership</t>
        </is>
      </c>
    </row>
    <row r="333" ht="330" customHeight="1">
      <c r="A333" s="231" t="inlineStr">
        <is>
          <t>Runsheet</t>
        </is>
      </c>
      <c r="B333" s="231" t="n">
        <v>467</v>
      </c>
      <c r="C333" s="231" t="inlineStr">
        <is>
          <t>2014-004525</t>
        </is>
      </c>
      <c r="D333" s="231" t="inlineStr">
        <is>
          <t>2261/255</t>
        </is>
      </c>
      <c r="E333" s="231" t="inlineStr">
        <is>
          <t>A tract of land in Lot One (1) of Section Thirty-one (31) in Township Twelve (12) North of Range Twenty-four West of the Indian Meridian, decribed as follows: Beginning at the Northwest Corner of said Lot One (1), THENCE</t>
        </is>
      </c>
      <c r="F333" s="231" t="inlineStr">
        <is>
          <t>ARTI Chain note: source of title — MINERAL DEED 1983-001671 at 512/67, Roger Mills County Court RE: In the Matter of the</t>
        </is>
      </c>
      <c r="G333" s="231" t="inlineStr">
        <is>
          <t>Source text requires verification; Metes/bounds needs manual tract confirmation</t>
        </is>
      </c>
      <c r="H333" s="231" t="inlineStr">
        <is>
          <t>Needs Verification - not assigned to ownership</t>
        </is>
      </c>
    </row>
    <row r="334" ht="105" customHeight="1">
      <c r="A334" s="231" t="inlineStr">
        <is>
          <t>Runsheet</t>
        </is>
      </c>
      <c r="B334" s="231" t="n">
        <v>468</v>
      </c>
      <c r="C334" s="231" t="inlineStr">
        <is>
          <t>2015-002747</t>
        </is>
      </c>
      <c r="D334" s="231" t="inlineStr">
        <is>
          <t>2307/1</t>
        </is>
      </c>
      <c r="E334" s="231" t="inlineStr">
        <is>
          <t>All of 31-12N-24W, aol</t>
        </is>
      </c>
      <c r="F334" s="231" t="inlineStr">
        <is>
          <t>ARTI</t>
        </is>
      </c>
      <c r="G334" s="231" t="inlineStr">
        <is>
          <t>AOL/outside-lands reference</t>
        </is>
      </c>
      <c r="H334" s="231" t="inlineStr">
        <is>
          <t>Needs Verification - not assigned to ownership</t>
        </is>
      </c>
    </row>
    <row r="335" ht="105" customHeight="1">
      <c r="A335" s="231" t="inlineStr">
        <is>
          <t>Runsheet</t>
        </is>
      </c>
      <c r="B335" s="231" t="n">
        <v>469</v>
      </c>
      <c r="C335" s="231" t="inlineStr">
        <is>
          <t>2014-005920</t>
        </is>
      </c>
      <c r="D335" s="231" t="inlineStr">
        <is>
          <t>2270/316</t>
        </is>
      </c>
      <c r="E335" s="231" t="inlineStr">
        <is>
          <t>All of 31-12N-24W, aol</t>
        </is>
      </c>
      <c r="F335" s="231" t="inlineStr">
        <is>
          <t>ARTI</t>
        </is>
      </c>
      <c r="G335" s="231" t="inlineStr">
        <is>
          <t>AOL/outside-lands reference</t>
        </is>
      </c>
      <c r="H335" s="231" t="inlineStr">
        <is>
          <t>Needs Verification - not assigned to ownership</t>
        </is>
      </c>
    </row>
    <row r="336" ht="195" customHeight="1">
      <c r="A336" s="231" t="inlineStr">
        <is>
          <t>Runsheet</t>
        </is>
      </c>
      <c r="B336" s="231" t="n">
        <v>470</v>
      </c>
      <c r="C336" s="231" t="inlineStr">
        <is>
          <t>2014-004286</t>
        </is>
      </c>
      <c r="D336" s="231" t="inlineStr">
        <is>
          <t>2259/397</t>
        </is>
      </c>
      <c r="E336" s="231" t="inlineStr">
        <is>
          <t>NW/4 SE/4, S/2 SE/4, SW/4 NE/4 of 31-12N-24W, aol</t>
        </is>
      </c>
      <c r="F336" s="231" t="inlineStr">
        <is>
          <t>ARTI, An undivided 1/791.47 interest (1 net mineral acre, more or less), in and to all of the OIL, GAS and OTHER MINERAL</t>
        </is>
      </c>
      <c r="G336" s="231" t="inlineStr">
        <is>
          <t>AOL/outside-lands reference</t>
        </is>
      </c>
      <c r="H336" s="231" t="inlineStr">
        <is>
          <t>Needs Verification - not assigned to ownership</t>
        </is>
      </c>
    </row>
    <row r="337" ht="105" customHeight="1">
      <c r="A337" s="231" t="inlineStr">
        <is>
          <t>Runsheet</t>
        </is>
      </c>
      <c r="B337" s="231" t="n">
        <v>471</v>
      </c>
      <c r="C337" s="231" t="inlineStr">
        <is>
          <t>2014-005899</t>
        </is>
      </c>
      <c r="D337" s="231" t="inlineStr">
        <is>
          <t>2270/252</t>
        </is>
      </c>
      <c r="E337" s="231" t="inlineStr">
        <is>
          <t>NW/4 of 31-12N-24W, aol</t>
        </is>
      </c>
      <c r="F337" s="231" t="inlineStr">
        <is>
          <t>ARTI</t>
        </is>
      </c>
      <c r="G337" s="231" t="inlineStr">
        <is>
          <t>AOL/outside-lands reference</t>
        </is>
      </c>
      <c r="H337" s="231" t="inlineStr">
        <is>
          <t>Needs Verification - not assigned to ownership</t>
        </is>
      </c>
    </row>
    <row r="338" ht="195" customHeight="1">
      <c r="A338" s="231" t="inlineStr">
        <is>
          <t>Runsheet</t>
        </is>
      </c>
      <c r="B338" s="231" t="n">
        <v>472</v>
      </c>
      <c r="C338" s="231" t="inlineStr">
        <is>
          <t>2014-006293</t>
        </is>
      </c>
      <c r="D338" s="231" t="inlineStr">
        <is>
          <t>2273/223</t>
        </is>
      </c>
      <c r="E338" s="231" t="inlineStr">
        <is>
          <t>E/2 NW/4, N/2 NE/4, NE/4 SE/4, SE/4 NE/4 of 31-12N-24W, aol</t>
        </is>
      </c>
      <c r="F338" s="231" t="inlineStr">
        <is>
          <t>2.30769 min. ac. In 31-12N-24W all right, title and interest of Grantor in the oil, gas and other minerals and mineral r</t>
        </is>
      </c>
      <c r="G338" s="231" t="inlineStr">
        <is>
          <t>AOL/outside-lands reference</t>
        </is>
      </c>
      <c r="H338" s="231" t="inlineStr">
        <is>
          <t>Needs Verification - not assigned to ownership</t>
        </is>
      </c>
    </row>
    <row r="339" ht="105" customHeight="1">
      <c r="A339" s="231" t="inlineStr">
        <is>
          <t>Runsheet</t>
        </is>
      </c>
      <c r="B339" s="231" t="n">
        <v>473</v>
      </c>
      <c r="C339" s="231" t="inlineStr">
        <is>
          <t>2014-006352</t>
        </is>
      </c>
      <c r="D339" s="231" t="inlineStr">
        <is>
          <t>2273/539</t>
        </is>
      </c>
      <c r="E339" s="231" t="inlineStr">
        <is>
          <t>All of 31-12N-24W, aol</t>
        </is>
      </c>
      <c r="F339" s="231" t="inlineStr">
        <is>
          <t>See instrument</t>
        </is>
      </c>
      <c r="G339" s="231" t="inlineStr">
        <is>
          <t>AOL/outside-lands reference</t>
        </is>
      </c>
      <c r="H339" s="231" t="inlineStr">
        <is>
          <t>Needs Verification - not assigned to ownership</t>
        </is>
      </c>
    </row>
    <row r="340" ht="105" customHeight="1">
      <c r="A340" s="231" t="inlineStr">
        <is>
          <t>Runsheet</t>
        </is>
      </c>
      <c r="B340" s="231" t="n">
        <v>474</v>
      </c>
      <c r="C340" s="231" t="inlineStr">
        <is>
          <t>2015-002749</t>
        </is>
      </c>
      <c r="D340" s="231" t="inlineStr">
        <is>
          <t>2308/23</t>
        </is>
      </c>
      <c r="E340" s="231" t="inlineStr">
        <is>
          <t>All of 31-12N-24W, aol</t>
        </is>
      </c>
      <c r="F340" s="231" t="inlineStr">
        <is>
          <t>ARTI</t>
        </is>
      </c>
      <c r="G340" s="231" t="inlineStr">
        <is>
          <t>AOL/outside-lands reference</t>
        </is>
      </c>
      <c r="H340" s="231" t="inlineStr">
        <is>
          <t>Needs Verification - not assigned to ownership</t>
        </is>
      </c>
    </row>
    <row r="341" ht="105" customHeight="1">
      <c r="A341" s="231" t="inlineStr">
        <is>
          <t>Runsheet</t>
        </is>
      </c>
      <c r="B341" s="231" t="n">
        <v>475</v>
      </c>
      <c r="C341" s="231" t="inlineStr">
        <is>
          <t>2015-000058</t>
        </is>
      </c>
      <c r="D341" s="231" t="inlineStr">
        <is>
          <t>2282/234</t>
        </is>
      </c>
      <c r="E341" s="231" t="inlineStr">
        <is>
          <t>All of 31-12N-24W, aol</t>
        </is>
      </c>
      <c r="F341" s="231" t="inlineStr">
        <is>
          <t>ARTI</t>
        </is>
      </c>
      <c r="G341" s="231" t="inlineStr">
        <is>
          <t>AOL/outside-lands reference</t>
        </is>
      </c>
      <c r="H341" s="231" t="inlineStr">
        <is>
          <t>Needs Verification - not assigned to ownership</t>
        </is>
      </c>
    </row>
    <row r="342" ht="105" customHeight="1">
      <c r="A342" s="231" t="inlineStr">
        <is>
          <t>Runsheet</t>
        </is>
      </c>
      <c r="B342" s="231" t="n">
        <v>476</v>
      </c>
      <c r="C342" s="231" t="inlineStr">
        <is>
          <t>2015-000877</t>
        </is>
      </c>
      <c r="D342" s="231" t="inlineStr">
        <is>
          <t>2290/178</t>
        </is>
      </c>
      <c r="E342" s="231" t="inlineStr">
        <is>
          <t>NW/4 SE/4, S/2 SE/4, SW/4 NE/4 of 31-12N-24W, aol</t>
        </is>
      </c>
      <c r="F342" s="231" t="inlineStr">
        <is>
          <t>ARTI</t>
        </is>
      </c>
      <c r="G342" s="231" t="inlineStr">
        <is>
          <t>AOL/outside-lands reference</t>
        </is>
      </c>
      <c r="H342" s="231" t="inlineStr">
        <is>
          <t>Needs Verification - not assigned to ownership</t>
        </is>
      </c>
    </row>
    <row r="343" ht="135" customHeight="1">
      <c r="A343" s="231" t="inlineStr">
        <is>
          <t>Runsheet</t>
        </is>
      </c>
      <c r="B343" s="231" t="n">
        <v>478</v>
      </c>
      <c r="C343" s="231" t="inlineStr">
        <is>
          <t>2015-001661</t>
        </is>
      </c>
      <c r="D343" s="231" t="inlineStr">
        <is>
          <t>2295/372</t>
        </is>
      </c>
      <c r="E343" s="231" t="inlineStr">
        <is>
          <t>All of 31-12N-24W, aol</t>
        </is>
      </c>
      <c r="F343" s="231" t="inlineStr">
        <is>
          <t>.063364 Min. Acres: Stipulation of Mineral Interest, book 1853, pg 546, Sept. 22, 2006.</t>
        </is>
      </c>
      <c r="G343" s="231" t="inlineStr">
        <is>
          <t>AOL/outside-lands reference</t>
        </is>
      </c>
      <c r="H343" s="231" t="inlineStr">
        <is>
          <t>Needs Verification - not assigned to ownership</t>
        </is>
      </c>
    </row>
    <row r="344" ht="225" customHeight="1">
      <c r="A344" s="231" t="inlineStr">
        <is>
          <t>Runsheet</t>
        </is>
      </c>
      <c r="B344" s="231" t="n">
        <v>479</v>
      </c>
      <c r="C344" s="231" t="inlineStr">
        <is>
          <t>2015-002368</t>
        </is>
      </c>
      <c r="D344" s="231" t="inlineStr">
        <is>
          <t>2302/507</t>
        </is>
      </c>
      <c r="E344" s="231" t="inlineStr">
        <is>
          <t>All of 31-12N-24W, aol</t>
        </is>
      </c>
      <c r="F344" s="231" t="inlineStr">
        <is>
          <t>A net profits overriding royalty interest (the "NPP") equal to ninety-eight and one-half percent (98.5%) of the net prof</t>
        </is>
      </c>
      <c r="G344" s="231" t="inlineStr">
        <is>
          <t>AOL/outside-lands reference</t>
        </is>
      </c>
      <c r="H344" s="231" t="inlineStr">
        <is>
          <t>Needs Verification - not assigned to ownership</t>
        </is>
      </c>
    </row>
    <row r="345" ht="225" customHeight="1">
      <c r="A345" s="231" t="inlineStr">
        <is>
          <t>Runsheet</t>
        </is>
      </c>
      <c r="B345" s="231" t="n">
        <v>480</v>
      </c>
      <c r="C345" s="231" t="inlineStr">
        <is>
          <t>2015-002369</t>
        </is>
      </c>
      <c r="D345" s="231" t="inlineStr">
        <is>
          <t>2302/512</t>
        </is>
      </c>
      <c r="E345" s="231" t="inlineStr">
        <is>
          <t>All of 31-12N-24W, aol</t>
        </is>
      </c>
      <c r="F345" s="231" t="inlineStr">
        <is>
          <t>A net profits overriding royalty interest (the "NPP") equal to ninety-eight and one-half percent (98.5%) of the net prof</t>
        </is>
      </c>
      <c r="G345" s="231" t="inlineStr">
        <is>
          <t>AOL/outside-lands reference</t>
        </is>
      </c>
      <c r="H345" s="231" t="inlineStr">
        <is>
          <t>Needs Verification - not assigned to ownership</t>
        </is>
      </c>
    </row>
    <row r="346" ht="210" customHeight="1">
      <c r="A346" s="231" t="inlineStr">
        <is>
          <t>Runsheet</t>
        </is>
      </c>
      <c r="B346" s="231" t="n">
        <v>481</v>
      </c>
      <c r="C346" s="231" t="inlineStr">
        <is>
          <t>2015-003023</t>
        </is>
      </c>
      <c r="D346" s="231" t="inlineStr">
        <is>
          <t>2311/337</t>
        </is>
      </c>
      <c r="E346" s="231" t="inlineStr">
        <is>
          <t>All of 31-12N-24W, aol</t>
        </is>
      </c>
      <c r="F346" s="231" t="inlineStr">
        <is>
          <t>Memorandum of Conveyance dated effective September 1, 2014, recorded in Book 2302, Page 507, in the Conveyance Records o</t>
        </is>
      </c>
      <c r="G346" s="231" t="inlineStr">
        <is>
          <t>AOL/outside-lands reference</t>
        </is>
      </c>
      <c r="H346" s="231" t="inlineStr">
        <is>
          <t>Needs Verification - not assigned to ownership</t>
        </is>
      </c>
    </row>
    <row r="347" ht="210" customHeight="1">
      <c r="A347" s="231" t="inlineStr">
        <is>
          <t>Runsheet</t>
        </is>
      </c>
      <c r="B347" s="231" t="n">
        <v>482</v>
      </c>
      <c r="C347" s="231" t="inlineStr">
        <is>
          <t>2015-003022</t>
        </is>
      </c>
      <c r="D347" s="231" t="inlineStr">
        <is>
          <t>2311/333</t>
        </is>
      </c>
      <c r="E347" s="231" t="inlineStr">
        <is>
          <t>All of 31-12N-24W, aol</t>
        </is>
      </c>
      <c r="F347" s="231" t="inlineStr">
        <is>
          <t>Memorandum of Conveyance dated effective September 1, 2014, recorded in Book 2302, Page 512, in the Conveyance Records o</t>
        </is>
      </c>
      <c r="G347" s="231" t="inlineStr">
        <is>
          <t>AOL/outside-lands reference</t>
        </is>
      </c>
      <c r="H347" s="231" t="inlineStr">
        <is>
          <t>Needs Verification - not assigned to ownership</t>
        </is>
      </c>
    </row>
    <row r="348" ht="165" customHeight="1">
      <c r="A348" s="231" t="inlineStr">
        <is>
          <t>Runsheet</t>
        </is>
      </c>
      <c r="B348" s="231" t="n">
        <v>483</v>
      </c>
      <c r="C348" s="231" t="inlineStr">
        <is>
          <t>2015-002791</t>
        </is>
      </c>
      <c r="D348" s="231" t="inlineStr">
        <is>
          <t>2309/236</t>
        </is>
      </c>
      <c r="E348" s="231" t="inlineStr">
        <is>
          <t>NW/4 SW/4, S/2 SE/4, SW/4 NE/4 of 31-12N-24W, aol</t>
        </is>
      </c>
      <c r="F348" s="231" t="inlineStr">
        <is>
          <t>An undivided 22.915741/791.47 interest in all of the oil, gas and other minerals in and under 2 sections</t>
        </is>
      </c>
      <c r="G348" s="231" t="inlineStr">
        <is>
          <t>AOL/outside-lands reference</t>
        </is>
      </c>
      <c r="H348" s="231" t="inlineStr">
        <is>
          <t>Needs Verification - not assigned to ownership</t>
        </is>
      </c>
    </row>
    <row r="349" ht="105" customHeight="1">
      <c r="A349" s="231" t="inlineStr">
        <is>
          <t>Runsheet</t>
        </is>
      </c>
      <c r="B349" s="231" t="n">
        <v>484</v>
      </c>
      <c r="C349" s="231" t="inlineStr">
        <is>
          <t>2016-001244</t>
        </is>
      </c>
      <c r="D349" s="231" t="inlineStr">
        <is>
          <t>2332/223</t>
        </is>
      </c>
      <c r="E349" s="231" t="inlineStr">
        <is>
          <t>NW/4 SW/4, S/2 SE/4, SW/4 NE/4 of 31-12N-24W, aol</t>
        </is>
      </c>
      <c r="F349" s="231" t="inlineStr">
        <is>
          <t>Trust</t>
        </is>
      </c>
      <c r="G349" s="231" t="inlineStr">
        <is>
          <t>AOL/outside-lands reference</t>
        </is>
      </c>
      <c r="H349" s="231" t="inlineStr">
        <is>
          <t>Needs Verification - not assigned to ownership</t>
        </is>
      </c>
    </row>
    <row r="350" ht="225" customHeight="1">
      <c r="A350" s="231" t="inlineStr">
        <is>
          <t>Runsheet</t>
        </is>
      </c>
      <c r="B350" s="231" t="n">
        <v>485</v>
      </c>
      <c r="C350" s="231" t="inlineStr">
        <is>
          <t>2015-003284</t>
        </is>
      </c>
      <c r="D350" s="231" t="inlineStr">
        <is>
          <t>2315/42</t>
        </is>
      </c>
      <c r="E350" s="231" t="inlineStr">
        <is>
          <t>NW/4 SE/4, S/2 SE/4, SW/4 NE/4 of 31-12N-24W, aol</t>
        </is>
      </c>
      <c r="F350" s="231" t="inlineStr">
        <is>
          <t>3 NMA in 31-12N-24W A total of Twenty Five and 7,225/10,000ths net mineral acres (25.7225) of Grantor's right, title and</t>
        </is>
      </c>
      <c r="G350" s="231" t="inlineStr">
        <is>
          <t>AOL/outside-lands reference</t>
        </is>
      </c>
      <c r="H350" s="231" t="inlineStr">
        <is>
          <t>Needs Verification - not assigned to ownership</t>
        </is>
      </c>
    </row>
    <row r="351" ht="105" customHeight="1">
      <c r="A351" s="231" t="inlineStr">
        <is>
          <t>Runsheet</t>
        </is>
      </c>
      <c r="B351" s="231" t="n">
        <v>486</v>
      </c>
      <c r="C351" s="231" t="inlineStr">
        <is>
          <t>2016-001883</t>
        </is>
      </c>
      <c r="D351" s="231" t="inlineStr">
        <is>
          <t>2343/1</t>
        </is>
      </c>
      <c r="E351" s="231" t="inlineStr">
        <is>
          <t>All of 31-12N-24W, aol</t>
        </is>
      </c>
      <c r="F351" s="231" t="inlineStr">
        <is>
          <t>ARTI</t>
        </is>
      </c>
      <c r="G351" s="231" t="inlineStr">
        <is>
          <t>AOL/outside-lands reference</t>
        </is>
      </c>
      <c r="H351" s="231" t="inlineStr">
        <is>
          <t>Needs Verification - not assigned to ownership</t>
        </is>
      </c>
    </row>
    <row r="352" ht="135" customHeight="1">
      <c r="A352" s="231" t="inlineStr">
        <is>
          <t>Runsheet</t>
        </is>
      </c>
      <c r="B352" s="231" t="n">
        <v>487</v>
      </c>
      <c r="C352" s="231" t="inlineStr">
        <is>
          <t>2016-001882</t>
        </is>
      </c>
      <c r="D352" s="231" t="inlineStr">
        <is>
          <t>2342/219</t>
        </is>
      </c>
      <c r="E352" s="231" t="inlineStr">
        <is>
          <t>N/2 NE/4, W/2 NW/4 of 31-12N-24W, aol</t>
        </is>
      </c>
      <c r="F352" s="231" t="inlineStr">
        <is>
          <t>all of Grantor's right, title and interest in and to the oil, gas and other minerals</t>
        </is>
      </c>
      <c r="G352" s="231" t="inlineStr">
        <is>
          <t>AOL/outside-lands reference</t>
        </is>
      </c>
      <c r="H352" s="231" t="inlineStr">
        <is>
          <t>Needs Verification - not assigned to ownership</t>
        </is>
      </c>
    </row>
    <row r="353" ht="105" customHeight="1">
      <c r="A353" s="231" t="inlineStr">
        <is>
          <t>Runsheet</t>
        </is>
      </c>
      <c r="B353" s="231" t="n">
        <v>488</v>
      </c>
      <c r="C353" s="231" t="inlineStr">
        <is>
          <t>2016-002793</t>
        </is>
      </c>
      <c r="D353" s="231" t="inlineStr">
        <is>
          <t>2354/229</t>
        </is>
      </c>
      <c r="E353" s="231" t="inlineStr">
        <is>
          <t>All of 31-12N-24W, aol</t>
        </is>
      </c>
      <c r="F353" s="231" t="inlineStr">
        <is>
          <t>ARTI</t>
        </is>
      </c>
      <c r="G353" s="231" t="inlineStr">
        <is>
          <t>AOL/outside-lands reference</t>
        </is>
      </c>
      <c r="H353" s="231" t="inlineStr">
        <is>
          <t>Needs Verification - not assigned to ownership</t>
        </is>
      </c>
    </row>
    <row r="354" ht="105" customHeight="1">
      <c r="A354" s="231" t="inlineStr">
        <is>
          <t>Runsheet</t>
        </is>
      </c>
      <c r="B354" s="231" t="n">
        <v>489</v>
      </c>
      <c r="C354" s="231" t="inlineStr">
        <is>
          <t>2017-000083</t>
        </is>
      </c>
      <c r="D354" s="231" t="inlineStr">
        <is>
          <t>2356/399</t>
        </is>
      </c>
      <c r="E354" s="231" t="inlineStr">
        <is>
          <t>LALEXANDER of 31-12N-24W, aol</t>
        </is>
      </c>
      <c r="F354" s="231" t="inlineStr">
        <is>
          <t>ARTI</t>
        </is>
      </c>
      <c r="G354" s="231" t="inlineStr">
        <is>
          <t>AOL/outside-lands reference</t>
        </is>
      </c>
      <c r="H354" s="231" t="inlineStr">
        <is>
          <t>Needs Verification - not assigned to ownership</t>
        </is>
      </c>
    </row>
    <row r="355" ht="345" customHeight="1">
      <c r="A355" s="231" t="inlineStr">
        <is>
          <t>Runsheet</t>
        </is>
      </c>
      <c r="B355" s="231" t="n">
        <v>490</v>
      </c>
      <c r="C355" s="231" t="inlineStr">
        <is>
          <t>2017-000951</t>
        </is>
      </c>
      <c r="D355" s="231" t="inlineStr">
        <is>
          <t>2365/338</t>
        </is>
      </c>
      <c r="E355" s="231" t="inlineStr">
        <is>
          <t>The South Fifty-one (51) acres in the following tract of land, to-wit: a tract of land in Section 31, Township 12 North, Range 24 West I.M., described as follows: Beginning at the Northwest Corner of the Northwest Quarte</t>
        </is>
      </c>
      <c r="F355" s="231" t="inlineStr">
        <is>
          <t>An undivided 2.2 acre interest, more or less, in the OIL, GAS and OTHER MINERALS</t>
        </is>
      </c>
      <c r="G355" s="231" t="inlineStr">
        <is>
          <t>Not clearly Section 31-12N-24W; Metes/bounds needs manual tract confirmation</t>
        </is>
      </c>
      <c r="H355" s="231" t="inlineStr">
        <is>
          <t>Needs Verification - not assigned to ownership</t>
        </is>
      </c>
    </row>
    <row r="356" ht="120" customHeight="1">
      <c r="A356" s="231" t="inlineStr">
        <is>
          <t>Runsheet</t>
        </is>
      </c>
      <c r="B356" s="231" t="n">
        <v>491</v>
      </c>
      <c r="C356" s="231" t="inlineStr">
        <is>
          <t>2017-001403</t>
        </is>
      </c>
      <c r="D356" s="231" t="inlineStr">
        <is>
          <t>2370/359</t>
        </is>
      </c>
      <c r="E356" s="231" t="inlineStr">
        <is>
          <t>All of 31-12N-24W, aol</t>
        </is>
      </c>
      <c r="F356" s="231" t="inlineStr">
        <is>
          <t>Change of address of record only, no effect on mineral or title ownership.</t>
        </is>
      </c>
      <c r="G356" s="231" t="inlineStr">
        <is>
          <t>AOL/outside-lands reference</t>
        </is>
      </c>
      <c r="H356" s="231" t="inlineStr">
        <is>
          <t>Needs Verification - not assigned to ownership</t>
        </is>
      </c>
    </row>
    <row r="357" ht="105" customHeight="1">
      <c r="A357" s="231" t="inlineStr">
        <is>
          <t>Runsheet</t>
        </is>
      </c>
      <c r="B357" s="231" t="n">
        <v>492</v>
      </c>
      <c r="C357" s="231" t="inlineStr">
        <is>
          <t>2017-001880</t>
        </is>
      </c>
      <c r="D357" s="231" t="inlineStr">
        <is>
          <t>2376/100</t>
        </is>
      </c>
      <c r="E357" s="231" t="inlineStr">
        <is>
          <t>All of 31-12N-24W, aol</t>
        </is>
      </c>
      <c r="F357" s="231" t="inlineStr">
        <is>
          <t>ARTI</t>
        </is>
      </c>
      <c r="G357" s="231" t="inlineStr">
        <is>
          <t>AOL/outside-lands reference</t>
        </is>
      </c>
      <c r="H357" s="231" t="inlineStr">
        <is>
          <t>Needs Verification - not assigned to ownership</t>
        </is>
      </c>
    </row>
    <row r="358" ht="225" customHeight="1">
      <c r="A358" s="231" t="inlineStr">
        <is>
          <t>Runsheet</t>
        </is>
      </c>
      <c r="B358" s="231" t="n">
        <v>494</v>
      </c>
      <c r="C358" s="231" t="inlineStr">
        <is>
          <t>2018-001569</t>
        </is>
      </c>
      <c r="D358" s="231" t="inlineStr">
        <is>
          <t>2394/591</t>
        </is>
      </c>
      <c r="E358" s="231" t="inlineStr">
        <is>
          <t>All of 31-12N-24W, aol</t>
        </is>
      </c>
      <c r="F358" s="231" t="inlineStr">
        <is>
          <t>Fortune is a corporation organized under the laws of the State of Delaware. As evidenced by the Certificate of Merger fr</t>
        </is>
      </c>
      <c r="G358" s="231" t="inlineStr">
        <is>
          <t>AOL/outside-lands reference</t>
        </is>
      </c>
      <c r="H358" s="231" t="inlineStr">
        <is>
          <t>Needs Verification - not assigned to ownership</t>
        </is>
      </c>
    </row>
    <row r="359" ht="105" customHeight="1">
      <c r="A359" s="231" t="inlineStr">
        <is>
          <t>Runsheet</t>
        </is>
      </c>
      <c r="B359" s="231" t="n">
        <v>495</v>
      </c>
      <c r="C359" s="231" t="inlineStr">
        <is>
          <t>2018-002786</t>
        </is>
      </c>
      <c r="D359" s="231" t="inlineStr">
        <is>
          <t>2407/124</t>
        </is>
      </c>
      <c r="E359" s="231" t="inlineStr">
        <is>
          <t>All of 31-12N-24W, aol</t>
        </is>
      </c>
      <c r="F359" s="231" t="inlineStr">
        <is>
          <t>ARTI, see 786/270</t>
        </is>
      </c>
      <c r="G359" s="231" t="inlineStr">
        <is>
          <t>AOL/outside-lands reference</t>
        </is>
      </c>
      <c r="H359" s="231" t="inlineStr">
        <is>
          <t>Needs Verification - not assigned to ownership</t>
        </is>
      </c>
    </row>
    <row r="360" ht="105" customHeight="1">
      <c r="A360" s="231" t="inlineStr">
        <is>
          <t>Runsheet</t>
        </is>
      </c>
      <c r="B360" s="231" t="n">
        <v>496</v>
      </c>
      <c r="C360" s="231" t="inlineStr">
        <is>
          <t>2018-002049</t>
        </is>
      </c>
      <c r="D360" s="231" t="inlineStr">
        <is>
          <t>2399/188</t>
        </is>
      </c>
      <c r="E360" s="231" t="inlineStr">
        <is>
          <t>All of 31-12N-24W, aol</t>
        </is>
      </c>
      <c r="F360" s="231" t="inlineStr">
        <is>
          <t>Provides record notice of lease</t>
        </is>
      </c>
      <c r="G360" s="231" t="inlineStr">
        <is>
          <t>AOL/outside-lands reference</t>
        </is>
      </c>
      <c r="H360" s="231" t="inlineStr">
        <is>
          <t>Needs Verification - not assigned to ownership</t>
        </is>
      </c>
    </row>
    <row r="361" ht="105" customHeight="1">
      <c r="A361" s="231" t="inlineStr">
        <is>
          <t>Runsheet</t>
        </is>
      </c>
      <c r="B361" s="231" t="n">
        <v>497</v>
      </c>
      <c r="C361" s="231" t="inlineStr">
        <is>
          <t>2018-002650</t>
        </is>
      </c>
      <c r="D361" s="231" t="inlineStr">
        <is>
          <t>2406/228</t>
        </is>
      </c>
      <c r="E361" s="231" t="inlineStr">
        <is>
          <t>E/2 NW/4, N/2 NE/4 SW/4, NE/4 SE/4, SE/4 NE/4 of 31-12N-24W, aol</t>
        </is>
      </c>
      <c r="F361" s="231" t="inlineStr">
        <is>
          <t>ARTI, an undivided 110/260th in 2 sections</t>
        </is>
      </c>
      <c r="G361" s="231" t="inlineStr">
        <is>
          <t>AOL/outside-lands reference</t>
        </is>
      </c>
      <c r="H361" s="231" t="inlineStr">
        <is>
          <t>Needs Verification - not assigned to ownership</t>
        </is>
      </c>
    </row>
    <row r="362" ht="105" customHeight="1">
      <c r="A362" s="231" t="inlineStr">
        <is>
          <t>Runsheet</t>
        </is>
      </c>
      <c r="B362" s="231" t="n">
        <v>498</v>
      </c>
      <c r="C362" s="231" t="inlineStr">
        <is>
          <t>2019-001747</t>
        </is>
      </c>
      <c r="D362" s="231" t="inlineStr">
        <is>
          <t>2425/225</t>
        </is>
      </c>
      <c r="E362" s="231" t="inlineStr">
        <is>
          <t>NW/4 SE/4, S/2 SE/4, SW/4 NE/4 of 31-12N-24W, aol</t>
        </is>
      </c>
      <c r="F362" s="231" t="inlineStr">
        <is>
          <t>ARTI</t>
        </is>
      </c>
      <c r="G362" s="231" t="inlineStr">
        <is>
          <t>AOL/outside-lands reference</t>
        </is>
      </c>
      <c r="H362" s="231" t="inlineStr">
        <is>
          <t>Needs Verification - not assigned to ownership</t>
        </is>
      </c>
    </row>
    <row r="363" ht="135" customHeight="1">
      <c r="A363" s="231" t="inlineStr">
        <is>
          <t>Runsheet</t>
        </is>
      </c>
      <c r="B363" s="231" t="n">
        <v>499</v>
      </c>
      <c r="C363" s="231" t="inlineStr">
        <is>
          <t>2026-002877</t>
        </is>
      </c>
      <c r="D363" s="231" t="inlineStr">
        <is>
          <t>2700/395</t>
        </is>
      </c>
      <c r="E363" s="231" t="inlineStr">
        <is>
          <t>S/2 of Lot 3, Lot 4, S/2 NE/4 SW/4, SE/4 SW/4 of 31-12N-24W, aol</t>
        </is>
      </c>
      <c r="F363" s="231" t="inlineStr">
        <is>
          <t>ARTI, An undivided 10/115 34 interest in and to all of the oil, gas, and other minerals</t>
        </is>
      </c>
      <c r="G363" s="231" t="inlineStr">
        <is>
          <t>AOL/outside-lands reference</t>
        </is>
      </c>
      <c r="H363" s="231" t="inlineStr">
        <is>
          <t>Needs Verification - not assigned to ownership</t>
        </is>
      </c>
    </row>
    <row r="364" ht="105" customHeight="1">
      <c r="A364" s="231" t="inlineStr">
        <is>
          <t>Runsheet</t>
        </is>
      </c>
      <c r="B364" s="231" t="n">
        <v>502</v>
      </c>
      <c r="C364" s="231" t="inlineStr">
        <is>
          <t>2020-001283</t>
        </is>
      </c>
      <c r="D364" s="231" t="inlineStr">
        <is>
          <t>2449/333</t>
        </is>
      </c>
      <c r="E364" s="231" t="inlineStr">
        <is>
          <t>All of 31-12N-24W, aol</t>
        </is>
      </c>
      <c r="F364" s="231" t="inlineStr">
        <is>
          <t>ARTI</t>
        </is>
      </c>
      <c r="G364" s="231" t="inlineStr">
        <is>
          <t>AOL/outside-lands reference</t>
        </is>
      </c>
      <c r="H364" s="231" t="inlineStr">
        <is>
          <t>Needs Verification - not assigned to ownership</t>
        </is>
      </c>
    </row>
    <row r="365" ht="210" customHeight="1">
      <c r="A365" s="231" t="inlineStr">
        <is>
          <t>Runsheet</t>
        </is>
      </c>
      <c r="B365" s="231" t="n">
        <v>503</v>
      </c>
      <c r="C365" s="231" t="inlineStr">
        <is>
          <t>2021-001486</t>
        </is>
      </c>
      <c r="D365" s="231" t="inlineStr">
        <is>
          <t>2473/1</t>
        </is>
      </c>
      <c r="E365" s="231" t="inlineStr">
        <is>
          <t>All of 31-12N-24W, aol</t>
        </is>
      </c>
      <c r="F365" s="231" t="inlineStr">
        <is>
          <t>Correction to Assignment, Conveyance and Bill of Sale, effective August 1, 2020, and recorded in Book 2454 at Page 234</t>
        </is>
      </c>
      <c r="G365" s="231" t="inlineStr">
        <is>
          <t>AOL/outside-lands reference</t>
        </is>
      </c>
      <c r="H365" s="231" t="inlineStr">
        <is>
          <t>Needs Verification - not assigned to ownership</t>
        </is>
      </c>
    </row>
    <row r="366" ht="225" customHeight="1">
      <c r="A366" s="231" t="inlineStr">
        <is>
          <t>Runsheet</t>
        </is>
      </c>
      <c r="B366" s="231" t="n">
        <v>504</v>
      </c>
      <c r="C366" s="231" t="inlineStr">
        <is>
          <t>2020-001279</t>
        </is>
      </c>
      <c r="D366" s="231" t="inlineStr">
        <is>
          <t>2447/81</t>
        </is>
      </c>
      <c r="E366" s="231" t="inlineStr">
        <is>
          <t>All of 31-12N-24W, aol</t>
        </is>
      </c>
      <c r="F366" s="231" t="inlineStr">
        <is>
          <t>Certain assets, including those described on attached Exhibit "B" (the "Assets") were owned by Templar Energy, LLC, TE H</t>
        </is>
      </c>
      <c r="G366" s="231" t="inlineStr">
        <is>
          <t>AOL/outside-lands reference</t>
        </is>
      </c>
      <c r="H366" s="231" t="inlineStr">
        <is>
          <t>Needs Verification - not assigned to ownership</t>
        </is>
      </c>
    </row>
    <row r="367" ht="105" customHeight="1">
      <c r="A367" s="231" t="inlineStr">
        <is>
          <t>Runsheet</t>
        </is>
      </c>
      <c r="B367" s="231" t="n">
        <v>505</v>
      </c>
      <c r="C367" s="231" t="inlineStr">
        <is>
          <t>2020-001374</t>
        </is>
      </c>
      <c r="D367" s="231" t="inlineStr">
        <is>
          <t>2450/598</t>
        </is>
      </c>
      <c r="E367" s="231" t="inlineStr">
        <is>
          <t>S/2 NE/4 SW/4, S/2 of Lot 3, Lot 4, SE/4 SW/4 of 31-12N-24W, aol</t>
        </is>
      </c>
      <c r="F367" s="231" t="inlineStr">
        <is>
          <t>ARTI</t>
        </is>
      </c>
      <c r="G367" s="231" t="inlineStr">
        <is>
          <t>AOL/outside-lands reference</t>
        </is>
      </c>
      <c r="H367" s="231" t="inlineStr">
        <is>
          <t>Needs Verification - not assigned to ownership</t>
        </is>
      </c>
    </row>
    <row r="368" ht="105" customHeight="1">
      <c r="A368" s="231" t="inlineStr">
        <is>
          <t>Runsheet</t>
        </is>
      </c>
      <c r="B368" s="231" t="n">
        <v>506</v>
      </c>
      <c r="C368" s="231" t="inlineStr">
        <is>
          <t>2020-001577</t>
        </is>
      </c>
      <c r="D368" s="231" t="inlineStr">
        <is>
          <t>2452/235</t>
        </is>
      </c>
      <c r="E368" s="231" t="inlineStr">
        <is>
          <t>All, E/2 NW/4, N/2 NE/4, NW/4 SE/4 of 31-12N-24W, aol</t>
        </is>
      </c>
      <c r="F368" s="231" t="inlineStr">
        <is>
          <t>ARTI</t>
        </is>
      </c>
      <c r="G368" s="231" t="inlineStr">
        <is>
          <t>AOL/outside-lands reference</t>
        </is>
      </c>
      <c r="H368" s="231" t="inlineStr">
        <is>
          <t>Needs Verification - not assigned to ownership</t>
        </is>
      </c>
    </row>
    <row r="369" ht="195" customHeight="1">
      <c r="A369" s="231" t="inlineStr">
        <is>
          <t>Runsheet</t>
        </is>
      </c>
      <c r="B369" s="231" t="n">
        <v>507</v>
      </c>
      <c r="C369" s="231" t="inlineStr">
        <is>
          <t>2020-001650</t>
        </is>
      </c>
      <c r="D369" s="231" t="inlineStr">
        <is>
          <t>2453/219</t>
        </is>
      </c>
      <c r="E369" s="231" t="inlineStr">
        <is>
          <t>NW/4 SE/4, S/2 SE/4, SW/4 NE/4 of 31-12N-24W, aol</t>
        </is>
      </c>
      <c r="F369" s="231" t="inlineStr">
        <is>
          <t>ARTI, It is the intent of Grantor to convey unto Grantee ALL of Grantor's right, title and interest in Roger Mills Count</t>
        </is>
      </c>
      <c r="G369" s="231" t="inlineStr">
        <is>
          <t>AOL/outside-lands reference</t>
        </is>
      </c>
      <c r="H369" s="231" t="inlineStr">
        <is>
          <t>Needs Verification - not assigned to ownership</t>
        </is>
      </c>
    </row>
    <row r="370" ht="180" customHeight="1">
      <c r="A370" s="231" t="inlineStr">
        <is>
          <t>Runsheet</t>
        </is>
      </c>
      <c r="B370" s="231" t="n">
        <v>508</v>
      </c>
      <c r="C370" s="231" t="inlineStr">
        <is>
          <t>2020-001708</t>
        </is>
      </c>
      <c r="D370" s="231" t="inlineStr">
        <is>
          <t>2453/452</t>
        </is>
      </c>
      <c r="E370" s="231" t="inlineStr">
        <is>
          <t>All of 31-12N-24W, aol</t>
        </is>
      </c>
      <c r="F370" s="231" t="inlineStr">
        <is>
          <t>ARTI, all of Grantor's right, title and interest in and to all of the oil, gas and other minerals, royalties, and overri</t>
        </is>
      </c>
      <c r="G370" s="231" t="inlineStr">
        <is>
          <t>AOL/outside-lands reference</t>
        </is>
      </c>
      <c r="H370" s="231" t="inlineStr">
        <is>
          <t>Needs Verification - not assigned to ownership</t>
        </is>
      </c>
    </row>
    <row r="371" ht="225" customHeight="1">
      <c r="A371" s="231" t="inlineStr">
        <is>
          <t>Runsheet</t>
        </is>
      </c>
      <c r="B371" s="231" t="n">
        <v>509</v>
      </c>
      <c r="C371" s="231" t="inlineStr">
        <is>
          <t>2020-001954</t>
        </is>
      </c>
      <c r="D371" s="231" t="inlineStr">
        <is>
          <t>2455/446</t>
        </is>
      </c>
      <c r="E371" s="231" t="inlineStr">
        <is>
          <t>LALEXANDER of 31-12N-24W</t>
        </is>
      </c>
      <c r="F371" s="231" t="inlineStr">
        <is>
          <t>Leasehold assigned (chain) Index row only reviewed. Assignment terms/interest not fully stated in index; full assignment</t>
        </is>
      </c>
      <c r="G371" s="231" t="inlineStr">
        <is>
          <t>Source text requires verification</t>
        </is>
      </c>
      <c r="H371" s="231" t="inlineStr">
        <is>
          <t>Needs Verification - not assigned to ownership</t>
        </is>
      </c>
    </row>
    <row r="372" ht="105" customHeight="1">
      <c r="A372" s="231" t="inlineStr">
        <is>
          <t>Runsheet</t>
        </is>
      </c>
      <c r="B372" s="231" t="n">
        <v>510</v>
      </c>
      <c r="C372" s="231" t="inlineStr">
        <is>
          <t>2021-000697</t>
        </is>
      </c>
      <c r="D372" s="231" t="inlineStr">
        <is>
          <t>2463/147</t>
        </is>
      </c>
      <c r="E372" s="231" t="inlineStr">
        <is>
          <t>All of 31-12N-24W, aol</t>
        </is>
      </c>
      <c r="F372" s="231" t="inlineStr">
        <is>
          <t>Identifies same party under new name</t>
        </is>
      </c>
      <c r="G372" s="231" t="inlineStr">
        <is>
          <t>AOL/outside-lands reference</t>
        </is>
      </c>
      <c r="H372" s="231" t="inlineStr">
        <is>
          <t>Needs Verification - not assigned to ownership</t>
        </is>
      </c>
    </row>
    <row r="373" ht="105" customHeight="1">
      <c r="A373" s="231" t="inlineStr">
        <is>
          <t>Runsheet</t>
        </is>
      </c>
      <c r="B373" s="231" t="n">
        <v>511</v>
      </c>
      <c r="C373" s="231" t="inlineStr">
        <is>
          <t>2021-001561</t>
        </is>
      </c>
      <c r="D373" s="231" t="inlineStr">
        <is>
          <t>2479/1</t>
        </is>
      </c>
      <c r="E373" s="231" t="inlineStr">
        <is>
          <t>E/2 NW/4, NE/4 SE/4, NW/4 SE/4, S/2 SE/4 of 31-12N-24W, aol</t>
        </is>
      </c>
      <c r="F373" s="231" t="inlineStr">
        <is>
          <t>Transfers leasehold/WI in chain</t>
        </is>
      </c>
      <c r="G373" s="231" t="inlineStr">
        <is>
          <t>AOL/outside-lands reference</t>
        </is>
      </c>
      <c r="H373" s="231" t="inlineStr">
        <is>
          <t>Needs Verification - not assigned to ownership</t>
        </is>
      </c>
    </row>
    <row r="374" ht="105" customHeight="1">
      <c r="A374" s="231" t="inlineStr">
        <is>
          <t>Runsheet</t>
        </is>
      </c>
      <c r="B374" s="231" t="n">
        <v>512</v>
      </c>
      <c r="C374" s="231" t="inlineStr">
        <is>
          <t>2021-001068</t>
        </is>
      </c>
      <c r="D374" s="231" t="inlineStr">
        <is>
          <t>2467/476</t>
        </is>
      </c>
      <c r="E374" s="231" t="inlineStr">
        <is>
          <t>E/2 NW/4, N/2 NE/4 SW/4, NE/4 SE/4, SE/4 NE/4 of 31-12N-24W, aol</t>
        </is>
      </c>
      <c r="F374" s="231" t="inlineStr">
        <is>
          <t>ARTI, See 1765/306</t>
        </is>
      </c>
      <c r="G374" s="231" t="inlineStr">
        <is>
          <t>AOL/outside-lands reference</t>
        </is>
      </c>
      <c r="H374" s="231" t="inlineStr">
        <is>
          <t>Needs Verification - not assigned to ownership</t>
        </is>
      </c>
    </row>
    <row r="375" ht="195" customHeight="1">
      <c r="A375" s="231" t="inlineStr">
        <is>
          <t>Runsheet</t>
        </is>
      </c>
      <c r="B375" s="231" t="n">
        <v>513</v>
      </c>
      <c r="C375" s="231" t="inlineStr">
        <is>
          <t>2021-001557</t>
        </is>
      </c>
      <c r="D375" s="231" t="inlineStr">
        <is>
          <t>2476/1</t>
        </is>
      </c>
      <c r="E375" s="231" t="inlineStr">
        <is>
          <t>All of 31-12N-24W, aol</t>
        </is>
      </c>
      <c r="F375" s="231" t="inlineStr">
        <is>
          <t>I am the General Counsel and Vice President of Land of Presidio Investment Holdings, LLC, a Delaware limited liability c</t>
        </is>
      </c>
      <c r="G375" s="231" t="inlineStr">
        <is>
          <t>AOL/outside-lands reference</t>
        </is>
      </c>
      <c r="H375" s="231" t="inlineStr">
        <is>
          <t>Needs Verification - not assigned to ownership</t>
        </is>
      </c>
    </row>
    <row r="376" ht="210" customHeight="1">
      <c r="A376" s="231" t="inlineStr">
        <is>
          <t>Runsheet</t>
        </is>
      </c>
      <c r="B376" s="231" t="n">
        <v>514</v>
      </c>
      <c r="C376" s="231" t="inlineStr">
        <is>
          <t>2021-001559</t>
        </is>
      </c>
      <c r="D376" s="231" t="inlineStr">
        <is>
          <t>2478/1</t>
        </is>
      </c>
      <c r="E376" s="231" t="inlineStr">
        <is>
          <t>All of 31-12N-24W, aol</t>
        </is>
      </c>
      <c r="F376" s="231" t="inlineStr">
        <is>
          <t>HIS AGREEMENT, entered into by and between Presidio Petroleum, LLC, a Delaware limited liability company, or its success</t>
        </is>
      </c>
      <c r="G376" s="231" t="inlineStr">
        <is>
          <t>AOL/outside-lands reference</t>
        </is>
      </c>
      <c r="H376" s="231" t="inlineStr">
        <is>
          <t>Needs Verification - not assigned to ownership</t>
        </is>
      </c>
    </row>
    <row r="377" ht="210" customHeight="1">
      <c r="A377" s="231" t="inlineStr">
        <is>
          <t>Runsheet</t>
        </is>
      </c>
      <c r="B377" s="231" t="n">
        <v>516</v>
      </c>
      <c r="C377" s="231" t="inlineStr">
        <is>
          <t>2021-001774</t>
        </is>
      </c>
      <c r="D377" s="231" t="inlineStr">
        <is>
          <t>2481/287</t>
        </is>
      </c>
      <c r="E377" s="231" t="inlineStr">
        <is>
          <t>NW/4 SE/4, S/2 SE/4, SW/4 NE/4 of 31-12N-24W, aol</t>
        </is>
      </c>
      <c r="F377" s="231" t="inlineStr">
        <is>
          <t>3.00 NMA, from a total of Twenty Five and 7,225/10,000ths net mineral acres (25.7225) of Grantor's right, title and inte</t>
        </is>
      </c>
      <c r="G377" s="231" t="inlineStr">
        <is>
          <t>AOL/outside-lands reference</t>
        </is>
      </c>
      <c r="H377" s="231" t="inlineStr">
        <is>
          <t>Needs Verification - not assigned to ownership</t>
        </is>
      </c>
    </row>
    <row r="378" ht="105" customHeight="1">
      <c r="A378" s="231" t="inlineStr">
        <is>
          <t>Runsheet</t>
        </is>
      </c>
      <c r="B378" s="231" t="n">
        <v>517</v>
      </c>
      <c r="C378" s="231" t="inlineStr">
        <is>
          <t>2022-000354</t>
        </is>
      </c>
      <c r="D378" s="231" t="inlineStr">
        <is>
          <t>2488/81</t>
        </is>
      </c>
      <c r="E378" s="231" t="inlineStr">
        <is>
          <t>All of 31-12N-24W, aol</t>
        </is>
      </c>
      <c r="F378" s="231" t="inlineStr">
        <is>
          <t>ARTI</t>
        </is>
      </c>
      <c r="G378" s="231" t="inlineStr">
        <is>
          <t>AOL/outside-lands reference</t>
        </is>
      </c>
      <c r="H378" s="231" t="inlineStr">
        <is>
          <t>Needs Verification - not assigned to ownership</t>
        </is>
      </c>
    </row>
    <row r="379" ht="105" customHeight="1">
      <c r="A379" s="231" t="inlineStr">
        <is>
          <t>Runsheet</t>
        </is>
      </c>
      <c r="B379" s="231" t="n">
        <v>518</v>
      </c>
      <c r="C379" s="231" t="inlineStr">
        <is>
          <t>2022-000185</t>
        </is>
      </c>
      <c r="D379" s="231" t="inlineStr">
        <is>
          <t>2486/262</t>
        </is>
      </c>
      <c r="E379" s="231" t="inlineStr">
        <is>
          <t>All of 31-12N-24W, aol</t>
        </is>
      </c>
      <c r="F379" s="231" t="inlineStr">
        <is>
          <t>ARTI, See 1765/306</t>
        </is>
      </c>
      <c r="G379" s="231" t="inlineStr">
        <is>
          <t>AOL/outside-lands reference</t>
        </is>
      </c>
      <c r="H379" s="231" t="inlineStr">
        <is>
          <t>Needs Verification - not assigned to ownership</t>
        </is>
      </c>
    </row>
    <row r="380" ht="210" customHeight="1">
      <c r="A380" s="231" t="inlineStr">
        <is>
          <t>Runsheet</t>
        </is>
      </c>
      <c r="B380" s="231" t="n">
        <v>519</v>
      </c>
      <c r="C380" s="231" t="inlineStr">
        <is>
          <t>2022-001083</t>
        </is>
      </c>
      <c r="D380" s="231" t="inlineStr">
        <is>
          <t>2495/430</t>
        </is>
      </c>
      <c r="E380" s="231" t="inlineStr">
        <is>
          <t>All of 31-12N-24W, aol</t>
        </is>
      </c>
      <c r="F380" s="231" t="inlineStr">
        <is>
          <t xml:space="preserve">PHX MINERALS INC., an Oklahoma corporation, does hereby certify that it is the owner of these locations, and has merged </t>
        </is>
      </c>
      <c r="G380" s="231" t="inlineStr">
        <is>
          <t>AOL/outside-lands reference</t>
        </is>
      </c>
      <c r="H380" s="231" t="inlineStr">
        <is>
          <t>Needs Verification - not assigned to ownership</t>
        </is>
      </c>
    </row>
    <row r="381" ht="105" customHeight="1">
      <c r="A381" s="231" t="inlineStr">
        <is>
          <t>Runsheet</t>
        </is>
      </c>
      <c r="B381" s="231" t="n">
        <v>520</v>
      </c>
      <c r="C381" s="231" t="inlineStr">
        <is>
          <t>2023-002269</t>
        </is>
      </c>
      <c r="D381" s="231" t="inlineStr">
        <is>
          <t>2529/217</t>
        </is>
      </c>
      <c r="E381" s="231" t="inlineStr">
        <is>
          <t>NW/4 SE/4, S/2 SE/4, SW/4 NE/4 of 31-12N-24W, aol</t>
        </is>
      </c>
      <c r="F381" s="231" t="inlineStr">
        <is>
          <t>ARTI</t>
        </is>
      </c>
      <c r="G381" s="231" t="inlineStr">
        <is>
          <t>AOL/outside-lands reference</t>
        </is>
      </c>
      <c r="H381" s="231" t="inlineStr">
        <is>
          <t>Needs Verification - not assigned to ownership</t>
        </is>
      </c>
    </row>
    <row r="382" ht="195" customHeight="1">
      <c r="A382" s="231" t="inlineStr">
        <is>
          <t>Runsheet</t>
        </is>
      </c>
      <c r="B382" s="231" t="n">
        <v>522</v>
      </c>
      <c r="C382" s="231" t="inlineStr">
        <is>
          <t>2024-004961</t>
        </is>
      </c>
      <c r="D382" s="231" t="inlineStr">
        <is>
          <t>2584/149</t>
        </is>
      </c>
      <c r="E382" s="231" t="inlineStr">
        <is>
          <t>All of 31-12N-24W, aol</t>
        </is>
      </c>
      <c r="F382" s="231" t="inlineStr">
        <is>
          <t>All of its right, title and interest in and to the Lands and Leases, Limited to the Des Moines Formation Only, which, fo</t>
        </is>
      </c>
      <c r="G382" s="231" t="inlineStr">
        <is>
          <t>AOL/outside-lands reference</t>
        </is>
      </c>
      <c r="H382" s="231" t="inlineStr">
        <is>
          <t>Needs Verification - not assigned to ownership</t>
        </is>
      </c>
    </row>
    <row r="383" ht="105" customHeight="1">
      <c r="A383" s="231" t="inlineStr">
        <is>
          <t>Runsheet</t>
        </is>
      </c>
      <c r="B383" s="231" t="n">
        <v>523</v>
      </c>
      <c r="C383" s="231" t="inlineStr">
        <is>
          <t>2023-003590</t>
        </is>
      </c>
      <c r="D383" s="231" t="inlineStr">
        <is>
          <t>2542/413</t>
        </is>
      </c>
      <c r="E383" s="231" t="inlineStr">
        <is>
          <t>All of 31-12N-24W, aol</t>
        </is>
      </c>
      <c r="F383" s="231" t="inlineStr">
        <is>
          <t>Transfers wellbore-only rights</t>
        </is>
      </c>
      <c r="G383" s="231" t="inlineStr">
        <is>
          <t>AOL/outside-lands reference</t>
        </is>
      </c>
      <c r="H383" s="231" t="inlineStr">
        <is>
          <t>Needs Verification - not assigned to ownership</t>
        </is>
      </c>
    </row>
    <row r="384" ht="105" customHeight="1">
      <c r="A384" s="231" t="inlineStr">
        <is>
          <t>Runsheet</t>
        </is>
      </c>
      <c r="B384" s="231" t="n">
        <v>524</v>
      </c>
      <c r="C384" s="231" t="inlineStr">
        <is>
          <t>2024-001313</t>
        </is>
      </c>
      <c r="D384" s="231" t="inlineStr">
        <is>
          <t>2561/142</t>
        </is>
      </c>
      <c r="E384" s="231" t="inlineStr">
        <is>
          <t>SW/4 NE/4, NW/4 SE/4, S/2 SE/4 of 31-12N-24W, aol</t>
        </is>
      </c>
      <c r="F384" s="231" t="inlineStr">
        <is>
          <t>New Address: 7828 NW 124th St Kansas City, MO 64163</t>
        </is>
      </c>
      <c r="G384" s="231" t="inlineStr">
        <is>
          <t>AOL/outside-lands reference</t>
        </is>
      </c>
      <c r="H384" s="231" t="inlineStr">
        <is>
          <t>Needs Verification - not assigned to ownership</t>
        </is>
      </c>
    </row>
    <row r="385" ht="105" customHeight="1">
      <c r="A385" s="231" t="inlineStr">
        <is>
          <t>Runsheet</t>
        </is>
      </c>
      <c r="B385" s="231" t="n">
        <v>525</v>
      </c>
      <c r="C385" s="231" t="inlineStr">
        <is>
          <t>2024-007734</t>
        </is>
      </c>
      <c r="D385" s="231" t="inlineStr">
        <is>
          <t>2604/111</t>
        </is>
      </c>
      <c r="E385" s="231" t="inlineStr">
        <is>
          <t>All of 31-12N-24W, aol</t>
        </is>
      </c>
      <c r="F385" s="231" t="inlineStr">
        <is>
          <t>ARTI</t>
        </is>
      </c>
      <c r="G385" s="231" t="inlineStr">
        <is>
          <t>AOL/outside-lands reference</t>
        </is>
      </c>
      <c r="H385" s="231" t="inlineStr">
        <is>
          <t>Needs Verification - not assigned to ownership</t>
        </is>
      </c>
    </row>
    <row r="386" ht="105" customHeight="1">
      <c r="A386" s="231" t="inlineStr">
        <is>
          <t>Runsheet</t>
        </is>
      </c>
      <c r="B386" s="231" t="n">
        <v>526</v>
      </c>
      <c r="C386" s="231" t="inlineStr">
        <is>
          <t>2024-007198</t>
        </is>
      </c>
      <c r="D386" s="231" t="inlineStr">
        <is>
          <t>2599/463</t>
        </is>
      </c>
      <c r="E386" s="231" t="inlineStr">
        <is>
          <t>All of 31-12N-24W, aol</t>
        </is>
      </c>
      <c r="F386" s="231" t="inlineStr">
        <is>
          <t>an undivided thirty-four percent (34%) of Grantor's interest,</t>
        </is>
      </c>
      <c r="G386" s="231" t="inlineStr">
        <is>
          <t>AOL/outside-lands reference</t>
        </is>
      </c>
      <c r="H386" s="231" t="inlineStr">
        <is>
          <t>Needs Verification - not assigned to ownership</t>
        </is>
      </c>
    </row>
    <row r="387" ht="225" customHeight="1">
      <c r="A387" s="231" t="inlineStr">
        <is>
          <t>Runsheet</t>
        </is>
      </c>
      <c r="B387" s="231" t="n">
        <v>527</v>
      </c>
      <c r="C387" s="231" t="inlineStr">
        <is>
          <t>2024-007203</t>
        </is>
      </c>
      <c r="D387" s="231" t="inlineStr">
        <is>
          <t>2599/505</t>
        </is>
      </c>
      <c r="E387" s="231" t="inlineStr">
        <is>
          <t>All of 31-12N-24W, aol</t>
        </is>
      </c>
      <c r="F387" s="231" t="inlineStr">
        <is>
          <t>Effective as of October 24, 2024, Citizen Linn Holdco, LLC, a Delaware limited liability company (“Citizen-Linn"), merge</t>
        </is>
      </c>
      <c r="G387" s="231" t="inlineStr">
        <is>
          <t>AOL/outside-lands reference</t>
        </is>
      </c>
      <c r="H387" s="231" t="inlineStr">
        <is>
          <t>Needs Verification - not assigned to ownership</t>
        </is>
      </c>
    </row>
    <row r="388" ht="105" customHeight="1">
      <c r="A388" s="231" t="inlineStr">
        <is>
          <t>Runsheet</t>
        </is>
      </c>
      <c r="B388" s="231" t="n">
        <v>528</v>
      </c>
      <c r="C388" s="231" t="inlineStr">
        <is>
          <t>2024-007338</t>
        </is>
      </c>
      <c r="D388" s="231" t="inlineStr">
        <is>
          <t>2600/472</t>
        </is>
      </c>
      <c r="E388" s="231" t="inlineStr">
        <is>
          <t>All of 31-12N-24W, aol</t>
        </is>
      </c>
      <c r="F388" s="231" t="inlineStr">
        <is>
          <t>ARTI</t>
        </is>
      </c>
      <c r="G388" s="231" t="inlineStr">
        <is>
          <t>AOL/outside-lands reference</t>
        </is>
      </c>
      <c r="H388" s="231" t="inlineStr">
        <is>
          <t>Needs Verification - not assigned to ownership</t>
        </is>
      </c>
    </row>
    <row r="389" ht="105" customHeight="1">
      <c r="A389" s="231" t="inlineStr">
        <is>
          <t>Runsheet</t>
        </is>
      </c>
      <c r="B389" s="231" t="n">
        <v>529</v>
      </c>
      <c r="C389" s="231" t="inlineStr">
        <is>
          <t>2025-000252</t>
        </is>
      </c>
      <c r="D389" s="231" t="inlineStr">
        <is>
          <t>2608/397</t>
        </is>
      </c>
      <c r="E389" s="231" t="inlineStr">
        <is>
          <t>All of 31-12N-24W, aol</t>
        </is>
      </c>
      <c r="F389" s="231" t="inlineStr">
        <is>
          <t>ARTI</t>
        </is>
      </c>
      <c r="G389" s="231" t="inlineStr">
        <is>
          <t>AOL/outside-lands reference</t>
        </is>
      </c>
      <c r="H389" s="231" t="inlineStr">
        <is>
          <t>Needs Verification - not assigned to ownership</t>
        </is>
      </c>
    </row>
    <row r="390" ht="105" customHeight="1">
      <c r="A390" s="231" t="inlineStr">
        <is>
          <t>Runsheet</t>
        </is>
      </c>
      <c r="B390" s="231" t="n">
        <v>530</v>
      </c>
      <c r="C390" s="231" t="inlineStr">
        <is>
          <t>2025-001343</t>
        </is>
      </c>
      <c r="D390" s="231" t="inlineStr">
        <is>
          <t>2617/228</t>
        </is>
      </c>
      <c r="E390" s="231" t="inlineStr">
        <is>
          <t>S/2 of Lot 3, Lot 4, S/2 NE/4 SW/4, SE/4 SW/4 of 31-12N-24W, aol</t>
        </is>
      </c>
      <c r="F390" s="231" t="inlineStr">
        <is>
          <t>ARTI</t>
        </is>
      </c>
      <c r="G390" s="231" t="inlineStr">
        <is>
          <t>AOL/outside-lands reference</t>
        </is>
      </c>
      <c r="H390" s="231" t="inlineStr">
        <is>
          <t>Needs Verification - not assigned to ownership</t>
        </is>
      </c>
    </row>
    <row r="391" ht="300" customHeight="1">
      <c r="A391" s="231" t="inlineStr">
        <is>
          <t>Runsheet</t>
        </is>
      </c>
      <c r="B391" s="231" t="n">
        <v>531</v>
      </c>
      <c r="C391" s="231" t="inlineStr">
        <is>
          <t>2025-003963</t>
        </is>
      </c>
      <c r="D391" s="231" t="inlineStr">
        <is>
          <t>2638/58</t>
        </is>
      </c>
      <c r="E391" s="231" t="inlineStr">
        <is>
          <t xml:space="preserve">Lots 1, 2, 3, 4 and the East Half of the West Half in Section 31, Township 12 North, Range 24 W.I.M., Roger Mills County, Oklahoma, containing 307.42 acres, more or less. LESS AND EXCEPT a tract of land in the Southwest </t>
        </is>
      </c>
      <c r="F391" s="231" t="inlineStr">
        <is>
          <t>An undivided one-half interest</t>
        </is>
      </c>
      <c r="G391" s="231" t="inlineStr">
        <is>
          <t>Not clearly Section 31-12N-24W; Metes/bounds needs manual tract confirmation</t>
        </is>
      </c>
      <c r="H391" s="231" t="inlineStr">
        <is>
          <t>Needs Verification - not assigned to ownership</t>
        </is>
      </c>
    </row>
    <row r="392" ht="210" customHeight="1">
      <c r="A392" s="231" t="inlineStr">
        <is>
          <t>Runsheet</t>
        </is>
      </c>
      <c r="B392" s="231" t="n">
        <v>532</v>
      </c>
      <c r="C392" s="231" t="inlineStr">
        <is>
          <t>2025-002463</t>
        </is>
      </c>
      <c r="D392" s="231" t="inlineStr">
        <is>
          <t>2625/231</t>
        </is>
      </c>
      <c r="E392" s="231" t="inlineStr">
        <is>
          <t>NW/4 SE/4, S/2 SE/4, SW/4 NE/4 of 31-12N-24W, aol</t>
        </is>
      </c>
      <c r="F392" s="231" t="inlineStr">
        <is>
          <t xml:space="preserve">0.75 net mineral acres in 31-12N-24W from a total of 6.430625 net mineral acres of Grantor's right, title, and interest </t>
        </is>
      </c>
      <c r="G392" s="231" t="inlineStr">
        <is>
          <t>AOL/outside-lands reference</t>
        </is>
      </c>
      <c r="H392" s="231" t="inlineStr">
        <is>
          <t>Needs Verification - not assigned to ownership</t>
        </is>
      </c>
    </row>
    <row r="393" ht="210" customHeight="1">
      <c r="A393" s="231" t="inlineStr">
        <is>
          <t>Runsheet</t>
        </is>
      </c>
      <c r="B393" s="231" t="n">
        <v>533</v>
      </c>
      <c r="C393" s="231" t="inlineStr">
        <is>
          <t>2025-002464</t>
        </is>
      </c>
      <c r="D393" s="231" t="inlineStr">
        <is>
          <t>2625/233</t>
        </is>
      </c>
      <c r="E393" s="231" t="inlineStr">
        <is>
          <t>NW/4 SE/4, S/2 SE/4, SW/4 NE/4 of 31-12N-24W, aol</t>
        </is>
      </c>
      <c r="F393" s="231" t="inlineStr">
        <is>
          <t xml:space="preserve">0.75 net mineral acres in 31-12N-24W from a total of 6.430625 net mineral acres of Grantor's right, title, and interest </t>
        </is>
      </c>
      <c r="G393" s="231" t="inlineStr">
        <is>
          <t>AOL/outside-lands reference</t>
        </is>
      </c>
      <c r="H393" s="231" t="inlineStr">
        <is>
          <t>Needs Verification - not assigned to ownership</t>
        </is>
      </c>
    </row>
    <row r="394" ht="195" customHeight="1">
      <c r="A394" s="231" t="inlineStr">
        <is>
          <t>Runsheet</t>
        </is>
      </c>
      <c r="B394" s="231" t="n">
        <v>534</v>
      </c>
      <c r="C394" s="231" t="inlineStr">
        <is>
          <t>2025-002923</t>
        </is>
      </c>
      <c r="D394" s="231" t="inlineStr">
        <is>
          <t>2628/429</t>
        </is>
      </c>
      <c r="E394" s="231" t="inlineStr">
        <is>
          <t>All of 31-12N-24W, aol</t>
        </is>
      </c>
      <c r="F394" s="231" t="inlineStr">
        <is>
          <t>That a Certificate of Merger was filed with the Secretary of State of the State of Delaware evidencing the merger of Rem</t>
        </is>
      </c>
      <c r="G394" s="231" t="inlineStr">
        <is>
          <t>AOL/outside-lands reference</t>
        </is>
      </c>
      <c r="H394" s="231" t="inlineStr">
        <is>
          <t>Needs Verification - not assigned to ownership</t>
        </is>
      </c>
    </row>
    <row r="395" ht="105" customHeight="1">
      <c r="A395" s="231" t="inlineStr">
        <is>
          <t>Runsheet</t>
        </is>
      </c>
      <c r="B395" s="231" t="n">
        <v>535</v>
      </c>
      <c r="C395" s="231" t="inlineStr">
        <is>
          <t>2025-005448</t>
        </is>
      </c>
      <c r="D395" s="231" t="inlineStr">
        <is>
          <t>2649/286</t>
        </is>
      </c>
      <c r="E395" s="231" t="inlineStr">
        <is>
          <t>NW/4 SE/4, S/2 SE/4, SW/4 NE/4 of 31-12N-24W, aol</t>
        </is>
      </c>
      <c r="F395" s="231" t="inlineStr">
        <is>
          <t>ARTI</t>
        </is>
      </c>
      <c r="G395" s="231" t="inlineStr">
        <is>
          <t>AOL/outside-lands reference</t>
        </is>
      </c>
      <c r="H395" s="231" t="inlineStr">
        <is>
          <t>Needs Verification - not assigned to ownership</t>
        </is>
      </c>
    </row>
    <row r="396" ht="105" customHeight="1">
      <c r="A396" s="231" t="inlineStr">
        <is>
          <t>Runsheet</t>
        </is>
      </c>
      <c r="B396" s="231" t="n">
        <v>536</v>
      </c>
      <c r="C396" s="231" t="inlineStr">
        <is>
          <t>2025-005451</t>
        </is>
      </c>
      <c r="D396" s="231" t="inlineStr">
        <is>
          <t>2649/298</t>
        </is>
      </c>
      <c r="E396" s="231" t="inlineStr">
        <is>
          <t>NW/4 SE/4, S/2 SE/4, SW/4 NE/4 of 31-12N-24W, aol</t>
        </is>
      </c>
      <c r="F396" s="231" t="inlineStr">
        <is>
          <t>ARTI</t>
        </is>
      </c>
      <c r="G396" s="231" t="inlineStr">
        <is>
          <t>AOL/outside-lands reference</t>
        </is>
      </c>
      <c r="H396" s="231" t="inlineStr">
        <is>
          <t>Needs Verification - not assigned to ownership</t>
        </is>
      </c>
    </row>
    <row r="397" ht="105" customHeight="1">
      <c r="A397" s="231" t="inlineStr">
        <is>
          <t>Runsheet</t>
        </is>
      </c>
      <c r="B397" s="231" t="n">
        <v>537</v>
      </c>
      <c r="C397" s="231" t="inlineStr">
        <is>
          <t>2025-006541</t>
        </is>
      </c>
      <c r="D397" s="231" t="inlineStr">
        <is>
          <t>2660/341</t>
        </is>
      </c>
      <c r="E397" s="231" t="inlineStr">
        <is>
          <t>All of 31-12N-24W, aol</t>
        </is>
      </c>
      <c r="F397" s="231" t="inlineStr">
        <is>
          <t>Provides record notice of lease</t>
        </is>
      </c>
      <c r="G397" s="231" t="inlineStr">
        <is>
          <t>AOL/outside-lands reference</t>
        </is>
      </c>
      <c r="H397" s="231" t="inlineStr">
        <is>
          <t>Needs Verification - not assigned to ownership</t>
        </is>
      </c>
    </row>
    <row r="398" ht="105" customHeight="1">
      <c r="A398" s="231" t="inlineStr">
        <is>
          <t>Runsheet</t>
        </is>
      </c>
      <c r="B398" s="231" t="n">
        <v>538</v>
      </c>
      <c r="C398" s="231" t="inlineStr">
        <is>
          <t>2025-006987</t>
        </is>
      </c>
      <c r="D398" s="231" t="inlineStr">
        <is>
          <t>2664/169</t>
        </is>
      </c>
      <c r="E398" s="231" t="inlineStr">
        <is>
          <t>All of 31-12N-24W, aol</t>
        </is>
      </c>
      <c r="F398" s="231" t="inlineStr">
        <is>
          <t>Transfers wellbore-only rights</t>
        </is>
      </c>
      <c r="G398" s="231" t="inlineStr">
        <is>
          <t>AOL/outside-lands reference</t>
        </is>
      </c>
      <c r="H398" s="231" t="inlineStr">
        <is>
          <t>Needs Verification - not assigned to ownership</t>
        </is>
      </c>
    </row>
    <row r="399" ht="165" customHeight="1">
      <c r="A399" s="231" t="inlineStr">
        <is>
          <t>Runsheet</t>
        </is>
      </c>
      <c r="B399" s="231" t="n">
        <v>539</v>
      </c>
      <c r="C399" s="231" t="inlineStr">
        <is>
          <t>2026-000691</t>
        </is>
      </c>
      <c r="D399" s="231" t="inlineStr">
        <is>
          <t>2682/183</t>
        </is>
      </c>
      <c r="E399" s="231" t="inlineStr">
        <is>
          <t>S/2 of Lot 3, S/2 NE/4 SW/4, Lot 4, SE/4 SW/4 of 31-12N-24W, aol</t>
        </is>
      </c>
      <c r="F399" s="231" t="inlineStr">
        <is>
          <t>ARTI, It is the intent of Grantor to convey unto Grantee, ALL of Grantor's right, title and interest</t>
        </is>
      </c>
      <c r="G399" s="231" t="inlineStr">
        <is>
          <t>AOL/outside-lands reference</t>
        </is>
      </c>
      <c r="H399" s="231" t="inlineStr">
        <is>
          <t>Needs Verification - not assigned to ownership</t>
        </is>
      </c>
    </row>
    <row r="400" ht="105" customHeight="1">
      <c r="A400" s="231" t="inlineStr">
        <is>
          <t>Runsheet</t>
        </is>
      </c>
      <c r="B400" s="231" t="n">
        <v>540</v>
      </c>
      <c r="C400" s="231" t="inlineStr">
        <is>
          <t>2026-002547</t>
        </is>
      </c>
      <c r="D400" s="231" t="inlineStr">
        <is>
          <t>2698/69</t>
        </is>
      </c>
      <c r="E400" s="231" t="inlineStr">
        <is>
          <t>NW/4 NW/4 of 31-12N-24W, aol</t>
        </is>
      </c>
      <c r="F400" s="231" t="inlineStr">
        <is>
          <t>Transfers wellbore-only rights See 2664/169</t>
        </is>
      </c>
      <c r="G400" s="231" t="inlineStr">
        <is>
          <t>AOL/outside-lands reference</t>
        </is>
      </c>
      <c r="H400" s="231" t="inlineStr">
        <is>
          <t>Needs Verification - not assigned to ownership</t>
        </is>
      </c>
    </row>
    <row r="401" ht="210" customHeight="1">
      <c r="A401" s="231" t="inlineStr">
        <is>
          <t>Runsheet</t>
        </is>
      </c>
      <c r="B401" s="231" t="n">
        <v>541</v>
      </c>
      <c r="C401" s="231" t="inlineStr">
        <is>
          <t>2026-000506</t>
        </is>
      </c>
      <c r="D401" s="231" t="inlineStr">
        <is>
          <t>2679/1</t>
        </is>
      </c>
      <c r="E401" s="231" t="inlineStr">
        <is>
          <t>All of 31-12N-24W, aol</t>
        </is>
      </c>
      <c r="F401" s="231" t="inlineStr">
        <is>
          <t>WHEREAS, the sole mémber of Windsor OK approved the Plan of Divisional Merger of Windsor OK, LLC, which provided for a d</t>
        </is>
      </c>
      <c r="G401" s="231" t="inlineStr">
        <is>
          <t>AOL/outside-lands reference</t>
        </is>
      </c>
      <c r="H401" s="231" t="inlineStr">
        <is>
          <t>Needs Verification - not assigned to ownership</t>
        </is>
      </c>
    </row>
    <row r="402" ht="195" customHeight="1">
      <c r="A402" s="231" t="inlineStr">
        <is>
          <t>Runsheet</t>
        </is>
      </c>
      <c r="B402" s="231" t="n">
        <v>547</v>
      </c>
      <c r="C402" s="231" t="inlineStr">
        <is>
          <t>2026-001374</t>
        </is>
      </c>
      <c r="D402" s="231" t="inlineStr">
        <is>
          <t>2688/409</t>
        </is>
      </c>
      <c r="E402" s="231" t="inlineStr">
        <is>
          <t>S/2 of Lot 3, Lot 4, NE/4 SW/4, SE/4 SW/4 of 31-12N-24W, aol</t>
        </is>
      </c>
      <c r="F402" s="231" t="inlineStr">
        <is>
          <t>1.25 Net Mineral Acres, all right, title and interest acquired in and to the-mineral-fee-interests, including but not li</t>
        </is>
      </c>
      <c r="G402" s="231" t="inlineStr">
        <is>
          <t>AOL/outside-lands reference</t>
        </is>
      </c>
      <c r="H402" s="231" t="inlineStr">
        <is>
          <t>Needs Verification - not assigned to ownership</t>
        </is>
      </c>
    </row>
    <row r="403" ht="210" customHeight="1">
      <c r="A403" s="231" t="inlineStr">
        <is>
          <t>Runsheet</t>
        </is>
      </c>
      <c r="B403" s="231" t="n">
        <v>548</v>
      </c>
      <c r="C403" s="231" t="inlineStr">
        <is>
          <t>2026-002509</t>
        </is>
      </c>
      <c r="D403" s="231" t="inlineStr">
        <is>
          <t>2697/517</t>
        </is>
      </c>
      <c r="E403" s="231" t="inlineStr">
        <is>
          <t>All of 31-12N-24W, aol</t>
        </is>
      </c>
      <c r="F403" s="231" t="inlineStr">
        <is>
          <t>ARTI Nancy Susan Mitchell died intestate, a resident of Memphis, Shelby County, Tennessee, on or about February 7, 2015,</t>
        </is>
      </c>
      <c r="G403" s="231" t="inlineStr">
        <is>
          <t>AOL/outside-lands reference</t>
        </is>
      </c>
      <c r="H403" s="231" t="inlineStr">
        <is>
          <t>Needs Verification - not assigned to ownership</t>
        </is>
      </c>
    </row>
    <row r="404" ht="210" customHeight="1">
      <c r="A404" s="231" t="inlineStr">
        <is>
          <t>Runsheet</t>
        </is>
      </c>
      <c r="B404" s="231" t="n">
        <v>550</v>
      </c>
      <c r="C404" s="231" t="inlineStr">
        <is>
          <t>2026-001845</t>
        </is>
      </c>
      <c r="D404" s="231" t="inlineStr">
        <is>
          <t>2692/431</t>
        </is>
      </c>
      <c r="E404" s="231" t="inlineStr">
        <is>
          <t>All of 31-12N-24W, aol</t>
        </is>
      </c>
      <c r="F404" s="231" t="inlineStr">
        <is>
          <t>On October 7, 2025, there was filed that certain Mortgage, with Power of Sale, Fixture Filing, As-Extracted Collateral F</t>
        </is>
      </c>
      <c r="G404" s="231" t="inlineStr">
        <is>
          <t>AOL/outside-lands reference</t>
        </is>
      </c>
      <c r="H404" s="231" t="inlineStr">
        <is>
          <t>Needs Verification - not assigned to ownership</t>
        </is>
      </c>
    </row>
    <row r="405" ht="210" customHeight="1">
      <c r="A405" s="231" t="inlineStr">
        <is>
          <t>Runsheet</t>
        </is>
      </c>
      <c r="B405" s="231" t="n">
        <v>551</v>
      </c>
      <c r="C405" s="231" t="inlineStr">
        <is>
          <t>2026-001844</t>
        </is>
      </c>
      <c r="D405" s="231" t="inlineStr">
        <is>
          <t>2692/412</t>
        </is>
      </c>
      <c r="E405" s="231" t="inlineStr">
        <is>
          <t>All of 31-12N-24W, aol</t>
        </is>
      </c>
      <c r="F405" s="231" t="inlineStr">
        <is>
          <t>On October 7, 2025, there was filed that certain Mortgage, with Power of Sale, Fixture Filing, As-Extracted Collateral F</t>
        </is>
      </c>
      <c r="G405" s="231" t="inlineStr">
        <is>
          <t>AOL/outside-lands reference</t>
        </is>
      </c>
      <c r="H405" s="231" t="inlineStr">
        <is>
          <t>Needs Verification - not assigned to ownership</t>
        </is>
      </c>
    </row>
    <row r="406" ht="210" customHeight="1">
      <c r="A406" s="231" t="inlineStr">
        <is>
          <t>Runsheet</t>
        </is>
      </c>
      <c r="B406" s="231" t="n">
        <v>553</v>
      </c>
      <c r="D406" s="231" t="inlineStr">
        <is>
          <t>2700/268</t>
        </is>
      </c>
      <c r="E406" s="231" t="inlineStr">
        <is>
          <t>All of 11-12N-21W aol</t>
        </is>
      </c>
      <c r="F406" s="231" t="inlineStr">
        <is>
          <t>Longreach Energy Investments, Inc Giant Capital Energy 2, LLC (fka Longreach Energy 2, LLC) (copy of Certificate of Name</t>
        </is>
      </c>
      <c r="G406" s="231" t="inlineStr">
        <is>
          <t>Not clearly Section 31-12N-24W; AOL/outside-lands reference</t>
        </is>
      </c>
      <c r="H406" s="231" t="inlineStr">
        <is>
          <t>Needs Verification - not assigned to ownership</t>
        </is>
      </c>
    </row>
    <row r="407" ht="105" customHeight="1">
      <c r="A407" s="231" t="inlineStr">
        <is>
          <t>Runsheet</t>
        </is>
      </c>
      <c r="B407" s="231" t="n">
        <v>554</v>
      </c>
      <c r="C407" s="231" t="inlineStr">
        <is>
          <t>2026-003142</t>
        </is>
      </c>
      <c r="D407" s="231" t="inlineStr">
        <is>
          <t>2702/500</t>
        </is>
      </c>
      <c r="E407" s="231" t="inlineStr">
        <is>
          <t>All of 31-12N-24W, aol</t>
        </is>
      </c>
      <c r="F407" s="231" t="inlineStr">
        <is>
          <t>ARTI</t>
        </is>
      </c>
      <c r="G407" s="231" t="inlineStr">
        <is>
          <t>AOL/outside-lands reference</t>
        </is>
      </c>
      <c r="H407" s="231" t="inlineStr">
        <is>
          <t>Needs Verification - not assigned to ownership</t>
        </is>
      </c>
    </row>
    <row r="408" ht="105" customHeight="1">
      <c r="A408" s="231" t="inlineStr">
        <is>
          <t>Runsheet</t>
        </is>
      </c>
      <c r="B408" s="231" t="n">
        <v>555</v>
      </c>
      <c r="C408" s="231" t="inlineStr">
        <is>
          <t>2026-003143</t>
        </is>
      </c>
      <c r="D408" s="231" t="inlineStr">
        <is>
          <t>2702/503</t>
        </is>
      </c>
      <c r="E408" s="231" t="inlineStr">
        <is>
          <t>All of 31-12N-24W, aol</t>
        </is>
      </c>
      <c r="F408" s="231" t="inlineStr">
        <is>
          <t>ARTI</t>
        </is>
      </c>
      <c r="G408" s="231" t="inlineStr">
        <is>
          <t>AOL/outside-lands reference</t>
        </is>
      </c>
      <c r="H408" s="231" t="inlineStr">
        <is>
          <t>Needs Verification - not assigned to ownership</t>
        </is>
      </c>
    </row>
    <row r="409" ht="225" customHeight="1">
      <c r="A409" s="231" t="inlineStr">
        <is>
          <t>Runsheet</t>
        </is>
      </c>
      <c r="B409" s="231" t="n">
        <v>556</v>
      </c>
      <c r="C409" s="231" t="inlineStr">
        <is>
          <t>2026-003144</t>
        </is>
      </c>
      <c r="D409" s="231" t="inlineStr">
        <is>
          <t>2702/504</t>
        </is>
      </c>
      <c r="E409" s="231" t="inlineStr">
        <is>
          <t>E/2 NW/4, N/2 NE/4, N/2 NE/4 SW/4, NE/4 SE/4, S/2 Lots 3-4, S/2 NE/4 SW/4, SE/4 NE/4, SE/4 SW/4 of 31-12N-24W, aol</t>
        </is>
      </c>
      <c r="F409" s="231" t="inlineStr">
        <is>
          <t>Gena W Moore, Gena Mitchell Williams, Gena Williams, Gena Williams Moore are one and the same person wherever said names</t>
        </is>
      </c>
      <c r="G409" s="231" t="inlineStr">
        <is>
          <t>AOL/outside-lands reference</t>
        </is>
      </c>
      <c r="H409" s="231" t="inlineStr">
        <is>
          <t>Needs Verification - not assigned to ownership</t>
        </is>
      </c>
    </row>
    <row r="410" ht="105" customHeight="1">
      <c r="A410" s="231" t="inlineStr">
        <is>
          <t>Runsheet</t>
        </is>
      </c>
      <c r="B410" s="231" t="n">
        <v>557</v>
      </c>
      <c r="C410" s="231" t="inlineStr">
        <is>
          <t>2026-003315</t>
        </is>
      </c>
      <c r="D410" s="231" t="inlineStr">
        <is>
          <t>2704/142</t>
        </is>
      </c>
      <c r="E410" s="231" t="inlineStr">
        <is>
          <t>NW/4 SE/4, S/2 SE/4, SW/4 NE/4 of 31-12N-24W, aol</t>
        </is>
      </c>
      <c r="F410" s="231" t="inlineStr">
        <is>
          <t>ARTI</t>
        </is>
      </c>
      <c r="G410" s="231" t="inlineStr">
        <is>
          <t>AOL/outside-lands reference</t>
        </is>
      </c>
      <c r="H410" s="231" t="inlineStr">
        <is>
          <t>Needs Verification - not assigned to ownership</t>
        </is>
      </c>
    </row>
    <row r="411" ht="105" customHeight="1">
      <c r="A411" s="231" t="inlineStr">
        <is>
          <t>Runsheet</t>
        </is>
      </c>
      <c r="B411" s="231" t="n">
        <v>558</v>
      </c>
      <c r="C411" s="231" t="inlineStr">
        <is>
          <t>1950-001326</t>
        </is>
      </c>
      <c r="D411" s="231" t="inlineStr">
        <is>
          <t>MIS25/335</t>
        </is>
      </c>
      <c r="E411" s="231" t="inlineStr">
        <is>
          <t>31-12N-24W</t>
        </is>
      </c>
      <c r="F411" s="231" t="inlineStr">
        <is>
          <t>See instrument</t>
        </is>
      </c>
      <c r="G411" s="231" t="inlineStr">
        <is>
          <t>Section-only / quarter call missing</t>
        </is>
      </c>
      <c r="H411" s="231" t="inlineStr">
        <is>
          <t>Needs Verification - not assigned to ownership</t>
        </is>
      </c>
    </row>
    <row r="412" ht="105" customHeight="1">
      <c r="A412" s="231" t="inlineStr">
        <is>
          <t>Runsheet</t>
        </is>
      </c>
      <c r="B412" s="231" t="n">
        <v>559</v>
      </c>
      <c r="C412" s="231" t="inlineStr">
        <is>
          <t>1918-001215</t>
        </is>
      </c>
      <c r="D412" s="231" t="inlineStr">
        <is>
          <t>MIS10/485</t>
        </is>
      </c>
      <c r="E412" s="231" t="inlineStr">
        <is>
          <t>31-12N-24W</t>
        </is>
      </c>
      <c r="F412" s="231" t="inlineStr">
        <is>
          <t>See instrument</t>
        </is>
      </c>
      <c r="G412" s="231" t="inlineStr">
        <is>
          <t>Section-only / quarter call missing</t>
        </is>
      </c>
      <c r="H412" s="231" t="inlineStr">
        <is>
          <t>Needs Verification - not assigned to ownership</t>
        </is>
      </c>
    </row>
    <row r="413" ht="150" customHeight="1">
      <c r="A413" s="231" t="inlineStr">
        <is>
          <t>Runsheet</t>
        </is>
      </c>
      <c r="B413" s="231" t="n">
        <v>560</v>
      </c>
      <c r="C413" s="231" t="inlineStr">
        <is>
          <t>1930-001678</t>
        </is>
      </c>
      <c r="D413" s="231" t="inlineStr">
        <is>
          <t>MIS15/55</t>
        </is>
      </c>
      <c r="E413" s="231" t="inlineStr">
        <is>
          <t>31-12N-24W, aol</t>
        </is>
      </c>
      <c r="F413" s="231" t="inlineStr">
        <is>
          <t>See instrument</t>
        </is>
      </c>
      <c r="G413" s="231" t="inlineStr">
        <is>
          <t>Section-only / quarter call missing; AOL/outside-lands reference</t>
        </is>
      </c>
      <c r="H413" s="231" t="inlineStr">
        <is>
          <t>Needs Verification - not assigned to ownership</t>
        </is>
      </c>
    </row>
    <row r="414" ht="150" customHeight="1">
      <c r="A414" s="231" t="inlineStr">
        <is>
          <t>Runsheet</t>
        </is>
      </c>
      <c r="B414" s="231" t="n">
        <v>561</v>
      </c>
      <c r="C414" s="231" t="inlineStr">
        <is>
          <t>1930-001681</t>
        </is>
      </c>
      <c r="D414" s="231" t="inlineStr">
        <is>
          <t>MIS15/59</t>
        </is>
      </c>
      <c r="E414" s="231" t="inlineStr">
        <is>
          <t>31-12N-24W, aol</t>
        </is>
      </c>
      <c r="F414" s="231" t="inlineStr">
        <is>
          <t>OGLs</t>
        </is>
      </c>
      <c r="G414" s="231" t="inlineStr">
        <is>
          <t>Section-only / quarter call missing; AOL/outside-lands reference</t>
        </is>
      </c>
      <c r="H414" s="231" t="inlineStr">
        <is>
          <t>Needs Verification - not assigned to ownership</t>
        </is>
      </c>
    </row>
    <row r="415" ht="150" customHeight="1">
      <c r="A415" s="231" t="inlineStr">
        <is>
          <t>Runsheet</t>
        </is>
      </c>
      <c r="B415" s="231" t="n">
        <v>562</v>
      </c>
      <c r="C415" s="231" t="inlineStr">
        <is>
          <t>1959-001270</t>
        </is>
      </c>
      <c r="D415" s="231" t="inlineStr">
        <is>
          <t>MIS29/334</t>
        </is>
      </c>
      <c r="E415" s="231" t="inlineStr">
        <is>
          <t>31-12N-24W, aol</t>
        </is>
      </c>
      <c r="F415" s="231" t="inlineStr">
        <is>
          <t>See instrument</t>
        </is>
      </c>
      <c r="G415" s="231" t="inlineStr">
        <is>
          <t>Section-only / quarter call missing; AOL/outside-lands reference</t>
        </is>
      </c>
      <c r="H415" s="231" t="inlineStr">
        <is>
          <t>Needs Verification - not assigned to ownership</t>
        </is>
      </c>
    </row>
    <row r="416" ht="105" customHeight="1">
      <c r="A416" s="231" t="inlineStr">
        <is>
          <t>Runsheet</t>
        </is>
      </c>
      <c r="B416" s="231" t="n">
        <v>565</v>
      </c>
      <c r="G416" s="231" t="inlineStr">
        <is>
          <t>Blank legal</t>
        </is>
      </c>
      <c r="H416" s="231" t="inlineStr">
        <is>
          <t>Needs Verification - not assigned to ownership</t>
        </is>
      </c>
    </row>
    <row r="417" ht="105" customHeight="1">
      <c r="A417" s="231" t="inlineStr">
        <is>
          <t>Runsheet</t>
        </is>
      </c>
      <c r="B417" s="231" t="n">
        <v>566</v>
      </c>
      <c r="G417" s="231" t="inlineStr">
        <is>
          <t>Blank legal</t>
        </is>
      </c>
      <c r="H417" s="231" t="inlineStr">
        <is>
          <t>Needs Verification - not assigned to ownership</t>
        </is>
      </c>
    </row>
    <row r="418" ht="105" customHeight="1">
      <c r="A418" s="231" t="inlineStr">
        <is>
          <t>OGL</t>
        </is>
      </c>
      <c r="B418" s="231" t="n">
        <v>28</v>
      </c>
      <c r="C418" s="231" t="n">
        <v>27</v>
      </c>
      <c r="D418" s="231" t="inlineStr">
        <is>
          <t>1798/150</t>
        </is>
      </c>
      <c r="E418" s="231" t="inlineStr">
        <is>
          <t>NW/4 SE/4, SW/4 NE/4 of 31-12N-24W aol</t>
        </is>
      </c>
      <c r="F418" s="231" t="inlineStr">
        <is>
          <t>160 gross acres 3 yrs 3/16ths royalty</t>
        </is>
      </c>
      <c r="G418" s="231" t="inlineStr">
        <is>
          <t>AOL/outside-lands reference</t>
        </is>
      </c>
      <c r="H418" s="231" t="inlineStr">
        <is>
          <t>Needs Verification - not assigned to ownership</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K82"/>
  <sheetViews>
    <sheetView workbookViewId="0">
      <selection activeCell="A1" sqref="A1"/>
    </sheetView>
  </sheetViews>
  <sheetFormatPr baseColWidth="8" defaultRowHeight="15"/>
  <cols>
    <col width="125.85546875" bestFit="1" customWidth="1" min="1" max="1"/>
    <col width="92.140625" bestFit="1" customWidth="1" min="2" max="2"/>
    <col width="80.5703125" bestFit="1" customWidth="1" min="3" max="3"/>
    <col width="69.85546875" bestFit="1" customWidth="1" min="4" max="4"/>
    <col width="13.28515625" bestFit="1" customWidth="1" min="5" max="5"/>
    <col width="90.28515625" bestFit="1" customWidth="1" min="6" max="6"/>
    <col width="66.5703125" bestFit="1" customWidth="1" min="7" max="7"/>
    <col width="128.140625" bestFit="1" customWidth="1" min="8" max="8"/>
    <col width="180" bestFit="1" customWidth="1" min="9" max="9"/>
    <col width="255.7109375" bestFit="1" customWidth="1" min="10" max="10"/>
    <col width="28.85546875" bestFit="1" customWidth="1" min="11" max="11"/>
  </cols>
  <sheetData>
    <row r="1">
      <c r="A1" s="227" t="inlineStr">
        <is>
          <t>Tract 1 QA Check</t>
        </is>
      </c>
      <c r="B1" s="227" t="n"/>
      <c r="C1" s="227" t="n"/>
      <c r="D1" s="227" t="n"/>
      <c r="E1" s="227" t="n"/>
      <c r="F1" s="227" t="n"/>
      <c r="G1" s="227" t="n"/>
      <c r="H1" s="227" t="n"/>
      <c r="I1" s="227" t="n"/>
      <c r="J1" s="227" t="n"/>
      <c r="K1" s="227" t="n"/>
    </row>
    <row r="2">
      <c r="A2" t="inlineStr">
        <is>
          <t>Source import</t>
        </is>
      </c>
      <c r="B2" t="inlineStr">
        <is>
          <t>Tract 1!A1:GF205 replaced from Runsheet OGL and Tract 1.xlsx / Tract 1</t>
        </is>
      </c>
    </row>
    <row r="3">
      <c r="A3" t="inlineStr">
        <is>
          <t>Legal</t>
        </is>
      </c>
      <c r="B3" t="inlineStr">
        <is>
          <t>N/2 NE/4, containing 80 acres</t>
        </is>
      </c>
      <c r="C3" t="inlineStr">
        <is>
          <t>Gross Acres</t>
        </is>
      </c>
      <c r="D3" t="n">
        <v>80</v>
      </c>
      <c r="E3" t="inlineStr">
        <is>
          <t>Source model</t>
        </is>
      </c>
      <c r="F3" t="inlineStr">
        <is>
          <t>Tract 1 sheet from source workbook</t>
        </is>
      </c>
    </row>
    <row r="4">
      <c r="A4" t="inlineStr">
        <is>
          <t>Beginning ownership</t>
        </is>
      </c>
      <c r="B4" t="inlineStr">
        <is>
          <t>United States of America to Roy A. Garrison</t>
        </is>
      </c>
      <c r="C4" t="inlineStr">
        <is>
          <t>Instrument</t>
        </is>
      </c>
      <c r="D4" t="inlineStr">
        <is>
          <t>1930-002914</t>
        </is>
      </c>
      <c r="E4" t="inlineStr">
        <is>
          <t>Book/Page</t>
        </is>
      </c>
      <c r="F4" t="inlineStr">
        <is>
          <t>PAT10/234</t>
        </is>
      </c>
      <c r="G4" t="inlineStr">
        <is>
          <t>Conveyance</t>
        </is>
      </c>
      <c r="H4" t="inlineStr">
        <is>
          <t>ARTI</t>
        </is>
      </c>
      <c r="I4" t="inlineStr">
        <is>
          <t>Decimal</t>
        </is>
      </c>
      <c r="J4" t="n">
        <v>1</v>
      </c>
    </row>
    <row r="5">
      <c r="A5" t="inlineStr">
        <is>
          <t>Current apparent ownership total</t>
        </is>
      </c>
      <c r="C5" t="inlineStr">
        <is>
          <t>Decimal</t>
        </is>
      </c>
      <c r="D5" t="n">
        <v>1</v>
      </c>
      <c r="E5" t="inlineStr">
        <is>
          <t>Net Acres</t>
        </is>
      </c>
      <c r="F5" t="n">
        <v>80</v>
      </c>
      <c r="G5" t="inlineStr">
        <is>
          <t>Open Decimal</t>
        </is>
      </c>
      <c r="H5" t="n">
        <v>0</v>
      </c>
      <c r="I5" t="inlineStr">
        <is>
          <t>Open Acres</t>
        </is>
      </c>
      <c r="J5" t="n">
        <v>0</v>
      </c>
    </row>
    <row r="6">
      <c r="A6" t="inlineStr">
        <is>
          <t>Negative current owned-interest check</t>
        </is>
      </c>
      <c r="B6" t="inlineStr">
        <is>
          <t>PASS</t>
        </is>
      </c>
      <c r="C6" t="inlineStr">
        <is>
          <t>Transaction columns show conveyance-out math; current owner totals are nonnegative.</t>
        </is>
      </c>
    </row>
    <row r="7">
      <c r="A7" t="inlineStr">
        <is>
          <t>Lease burden summary</t>
        </is>
      </c>
      <c r="B7" t="inlineStr">
        <is>
          <t>Pending OGL/Runsheet lease row review below; do not infer HBP/WI/NRI beyond source notes.</t>
        </is>
      </c>
    </row>
    <row r="8">
      <c r="A8" t="inlineStr">
        <is>
          <t>Curative summary</t>
        </is>
      </c>
      <c r="B8" t="inlineStr">
        <is>
          <t>Rows flagged Open/Needs Verification remain curative until source confirms ownership movement.</t>
        </is>
      </c>
    </row>
    <row r="10">
      <c r="A10" s="228" t="inlineStr">
        <is>
          <t>Current Apparent Ownership</t>
        </is>
      </c>
      <c r="B10" s="228" t="n"/>
      <c r="C10" s="228" t="n"/>
      <c r="D10" s="228" t="n"/>
      <c r="E10" s="228" t="n"/>
      <c r="F10" s="228" t="n"/>
      <c r="G10" s="228" t="n"/>
      <c r="H10" s="228" t="n"/>
      <c r="I10" s="228" t="n"/>
      <c r="J10" s="228" t="n"/>
      <c r="K10" s="228" t="n"/>
    </row>
    <row r="11">
      <c r="A11" t="inlineStr">
        <is>
          <t>Tract Row</t>
        </is>
      </c>
      <c r="B11" t="inlineStr">
        <is>
          <t>Flag/Note</t>
        </is>
      </c>
      <c r="C11" t="inlineStr">
        <is>
          <t>Owner</t>
        </is>
      </c>
      <c r="D11" t="inlineStr">
        <is>
          <t>Owned Decimal</t>
        </is>
      </c>
      <c r="E11" t="inlineStr">
        <is>
          <t>Net Acres</t>
        </is>
      </c>
      <c r="F11" t="inlineStr">
        <is>
          <t>QA Status</t>
        </is>
      </c>
    </row>
    <row r="12">
      <c r="A12" t="n">
        <v>28</v>
      </c>
      <c r="B12" t="inlineStr">
        <is>
          <t>open</t>
        </is>
      </c>
      <c r="C12" t="inlineStr">
        <is>
          <t>Panhandle Royalty Company</t>
        </is>
      </c>
      <c r="D12" t="n">
        <v>0.25</v>
      </c>
      <c r="E12" t="n">
        <v>20</v>
      </c>
      <c r="F12" t="inlineStr">
        <is>
          <t>OK</t>
        </is>
      </c>
    </row>
    <row r="13">
      <c r="A13" t="n">
        <v>29</v>
      </c>
      <c r="B13" t="inlineStr">
        <is>
          <t>open</t>
        </is>
      </c>
      <c r="C13" t="inlineStr">
        <is>
          <t>First City National Bank of Midland, Trustee of the ETA-Flag Royalty Trust</t>
        </is>
      </c>
      <c r="D13" t="n">
        <v>0.25</v>
      </c>
      <c r="E13" t="n">
        <v>20</v>
      </c>
      <c r="F13" t="inlineStr">
        <is>
          <t>OK</t>
        </is>
      </c>
    </row>
    <row r="14">
      <c r="A14" t="n">
        <v>31</v>
      </c>
      <c r="B14" t="inlineStr">
        <is>
          <t>4, 66</t>
        </is>
      </c>
      <c r="C14" t="inlineStr">
        <is>
          <t>Gene G. Williams</t>
        </is>
      </c>
      <c r="D14" t="n">
        <v>0.125</v>
      </c>
      <c r="E14" t="n">
        <v>10</v>
      </c>
      <c r="F14" t="inlineStr">
        <is>
          <t>OK</t>
        </is>
      </c>
    </row>
    <row r="15" ht="45" customHeight="1">
      <c r="A15" t="n">
        <v>32</v>
      </c>
      <c r="B15" t="inlineStr">
        <is>
          <t>1, 64</t>
        </is>
      </c>
      <c r="C15" s="207" t="inlineStr">
        <is>
          <t>James Gerard Buonaccorsi,
Mitchell-Buonaccorsi Living Trust,
Carrie Leeann Mitchell, Trustee</t>
        </is>
      </c>
      <c r="D15" t="n">
        <v>0.125</v>
      </c>
      <c r="E15" t="n">
        <v>10</v>
      </c>
      <c r="F15" t="inlineStr">
        <is>
          <t>OK</t>
        </is>
      </c>
    </row>
    <row r="16">
      <c r="A16" t="n">
        <v>33</v>
      </c>
      <c r="B16" t="inlineStr">
        <is>
          <t>2, 65</t>
        </is>
      </c>
      <c r="C16" t="inlineStr">
        <is>
          <t>Ronald Paul Dold</t>
        </is>
      </c>
      <c r="D16" t="n">
        <v>0.125</v>
      </c>
      <c r="E16" t="n">
        <v>10</v>
      </c>
      <c r="F16" t="inlineStr">
        <is>
          <t>OK</t>
        </is>
      </c>
    </row>
    <row r="17" ht="45" customHeight="1">
      <c r="A17" t="n">
        <v>34</v>
      </c>
      <c r="B17" t="inlineStr">
        <is>
          <t>4, 66</t>
        </is>
      </c>
      <c r="C17" s="207" t="inlineStr">
        <is>
          <t>Gena W. Moore, a/k/a Gena Mitchell
William, a/k/a Gena Williams, a/k/a
Gena Willams Moore</t>
        </is>
      </c>
      <c r="D17" t="n">
        <v>0.125</v>
      </c>
      <c r="E17" t="n">
        <v>10</v>
      </c>
      <c r="F17" t="inlineStr">
        <is>
          <t>OK</t>
        </is>
      </c>
    </row>
    <row r="19">
      <c r="A19" t="inlineStr">
        <is>
          <t>Conveyance / Chain Movement</t>
        </is>
      </c>
    </row>
    <row r="20">
      <c r="A20" t="inlineStr">
        <is>
          <t>Column</t>
        </is>
      </c>
      <c r="B20" t="inlineStr">
        <is>
          <t>Instrument #</t>
        </is>
      </c>
      <c r="C20" t="inlineStr">
        <is>
          <t>Type</t>
        </is>
      </c>
      <c r="D20" t="inlineStr">
        <is>
          <t>Book/Page</t>
        </is>
      </c>
      <c r="E20" t="inlineStr">
        <is>
          <t>Date Serial</t>
        </is>
      </c>
      <c r="F20" t="inlineStr">
        <is>
          <t>Conveyance Label</t>
        </is>
      </c>
      <c r="G20" t="inlineStr">
        <is>
          <t>Conveyed Out Decimal</t>
        </is>
      </c>
      <c r="H20" t="inlineStr">
        <is>
          <t>Conveyed Out From</t>
        </is>
      </c>
      <c r="I20" t="inlineStr">
        <is>
          <t>Received Decimal</t>
        </is>
      </c>
      <c r="J20" t="inlineStr">
        <is>
          <t>Received By</t>
        </is>
      </c>
      <c r="K20" t="inlineStr">
        <is>
          <t>QA Classification</t>
        </is>
      </c>
    </row>
    <row r="21">
      <c r="A21" t="inlineStr">
        <is>
          <t>H</t>
        </is>
      </c>
      <c r="B21" t="inlineStr">
        <is>
          <t>1930-002914</t>
        </is>
      </c>
      <c r="C21" t="inlineStr">
        <is>
          <t>PAT</t>
        </is>
      </c>
      <c r="D21" t="inlineStr">
        <is>
          <t>PAT10/234</t>
        </is>
      </c>
      <c r="F21" t="inlineStr">
        <is>
          <t>ARTI</t>
        </is>
      </c>
      <c r="G21" t="n">
        <v>1</v>
      </c>
      <c r="H21" t="inlineStr">
        <is>
          <t>United States of America (1.0000000000)</t>
        </is>
      </c>
      <c r="I21" t="n">
        <v>1</v>
      </c>
      <c r="J21" t="inlineStr">
        <is>
          <t>Roy A. Garrison (1.0000000000)</t>
        </is>
      </c>
      <c r="K21" t="inlineStr">
        <is>
          <t>Conveyance / chain movement</t>
        </is>
      </c>
    </row>
    <row r="22">
      <c r="A22" t="inlineStr">
        <is>
          <t>I</t>
        </is>
      </c>
      <c r="B22" t="inlineStr">
        <is>
          <t>I-1915-000349</t>
        </is>
      </c>
      <c r="C22" t="inlineStr">
        <is>
          <t>SD</t>
        </is>
      </c>
      <c r="D22" t="inlineStr">
        <is>
          <t>D21/463</t>
        </is>
      </c>
      <c r="E22" t="n">
        <v>10127</v>
      </c>
      <c r="F22" t="inlineStr">
        <is>
          <t>ARTI</t>
        </is>
      </c>
      <c r="G22" t="n">
        <v>1</v>
      </c>
      <c r="H22" t="inlineStr">
        <is>
          <t>Roy A. Garrison (1.0000000000)</t>
        </is>
      </c>
      <c r="I22" t="n">
        <v>1</v>
      </c>
      <c r="J22" t="inlineStr">
        <is>
          <t>W. D. Wilson (1.0000000000)</t>
        </is>
      </c>
      <c r="K22" t="inlineStr">
        <is>
          <t>Conveyance / chain movement</t>
        </is>
      </c>
    </row>
    <row r="23">
      <c r="A23" t="inlineStr">
        <is>
          <t>J</t>
        </is>
      </c>
      <c r="B23" t="inlineStr">
        <is>
          <t>I-1916-000206</t>
        </is>
      </c>
      <c r="C23" t="inlineStr">
        <is>
          <t>SD</t>
        </is>
      </c>
      <c r="D23" t="inlineStr">
        <is>
          <t>D21/507</t>
        </is>
      </c>
      <c r="E23" t="n">
        <v>10618</v>
      </c>
      <c r="F23" t="inlineStr">
        <is>
          <t>ARTI</t>
        </is>
      </c>
      <c r="G23" t="n">
        <v>1</v>
      </c>
      <c r="H23" t="inlineStr">
        <is>
          <t>W. D. Wilson (1.0000000000)</t>
        </is>
      </c>
      <c r="I23" t="n">
        <v>1</v>
      </c>
      <c r="J23" t="inlineStr">
        <is>
          <t>H. L. Rowley and Myrtie Rowley, HW (1.0000000000)</t>
        </is>
      </c>
      <c r="K23" t="inlineStr">
        <is>
          <t>Conveyance / chain movement</t>
        </is>
      </c>
    </row>
    <row r="24">
      <c r="A24" t="inlineStr">
        <is>
          <t>K</t>
        </is>
      </c>
      <c r="B24" t="inlineStr">
        <is>
          <t>1916-000332</t>
        </is>
      </c>
      <c r="C24" t="inlineStr">
        <is>
          <t>DEED</t>
        </is>
      </c>
      <c r="D24" t="inlineStr">
        <is>
          <t>D22/248</t>
        </is>
      </c>
      <c r="E24" t="n">
        <v>10502</v>
      </c>
      <c r="F24" t="inlineStr">
        <is>
          <t>ARTI</t>
        </is>
      </c>
      <c r="G24" t="n">
        <v>1</v>
      </c>
      <c r="H24" t="inlineStr">
        <is>
          <t>H. L. Rowley and Myrtie Rowley, HW (1.0000000000)</t>
        </is>
      </c>
      <c r="I24" t="n">
        <v>1</v>
      </c>
      <c r="J24" t="inlineStr">
        <is>
          <t>H. E. Rupp (1.0000000000)</t>
        </is>
      </c>
      <c r="K24" t="inlineStr">
        <is>
          <t>Conveyance / chain movement</t>
        </is>
      </c>
    </row>
    <row r="25">
      <c r="A25" t="inlineStr">
        <is>
          <t>L</t>
        </is>
      </c>
      <c r="B25" t="inlineStr">
        <is>
          <t>1921-000501</t>
        </is>
      </c>
      <c r="C25" t="inlineStr">
        <is>
          <t>DEED</t>
        </is>
      </c>
      <c r="D25" t="inlineStr">
        <is>
          <t>D31/387</t>
        </is>
      </c>
      <c r="E25" t="n">
        <v>10633</v>
      </c>
      <c r="F25" t="inlineStr">
        <is>
          <t>ARTI</t>
        </is>
      </c>
      <c r="G25" t="n">
        <v>1</v>
      </c>
      <c r="H25" t="inlineStr">
        <is>
          <t>H. E. Rupp (1.0000000000)</t>
        </is>
      </c>
      <c r="I25" t="n">
        <v>1</v>
      </c>
      <c r="J25" t="inlineStr">
        <is>
          <t>E. C. Winford (1.0000000000)</t>
        </is>
      </c>
      <c r="K25" t="inlineStr">
        <is>
          <t>Conveyance / chain movement</t>
        </is>
      </c>
    </row>
    <row r="26">
      <c r="A26" t="inlineStr">
        <is>
          <t>M</t>
        </is>
      </c>
      <c r="B26" t="inlineStr">
        <is>
          <t>1921-000502</t>
        </is>
      </c>
      <c r="C26" t="inlineStr">
        <is>
          <t>DEED</t>
        </is>
      </c>
      <c r="D26" t="inlineStr">
        <is>
          <t>D31/388</t>
        </is>
      </c>
      <c r="E26" t="n">
        <v>10826</v>
      </c>
      <c r="F26" t="inlineStr">
        <is>
          <t>ARTI</t>
        </is>
      </c>
      <c r="G26" t="n">
        <v>1</v>
      </c>
      <c r="H26" t="inlineStr">
        <is>
          <t>E. C. Winford (1.0000000000)</t>
        </is>
      </c>
      <c r="I26" t="n">
        <v>1</v>
      </c>
      <c r="J26" t="inlineStr">
        <is>
          <t>Louis E. Jaques (1.0000000000)</t>
        </is>
      </c>
      <c r="K26" t="inlineStr">
        <is>
          <t>Conveyance / chain movement</t>
        </is>
      </c>
    </row>
    <row r="27">
      <c r="A27" t="inlineStr">
        <is>
          <t>N</t>
        </is>
      </c>
      <c r="B27" t="inlineStr">
        <is>
          <t>1927-000712</t>
        </is>
      </c>
      <c r="C27" t="inlineStr">
        <is>
          <t>DEED</t>
        </is>
      </c>
      <c r="D27" t="inlineStr">
        <is>
          <t>D38/173</t>
        </is>
      </c>
      <c r="E27" t="n">
        <v>16746</v>
      </c>
      <c r="F27" t="inlineStr">
        <is>
          <t>UND 1/2</t>
        </is>
      </c>
      <c r="G27" t="n">
        <v>0.5</v>
      </c>
      <c r="H27" t="inlineStr">
        <is>
          <t>Louis E. Jaques (0.5000000000)</t>
        </is>
      </c>
      <c r="I27" t="n">
        <v>0.5</v>
      </c>
      <c r="J27" t="inlineStr">
        <is>
          <t>Panhandle Co-operative Royalty Co. (0.5000000000)</t>
        </is>
      </c>
      <c r="K27" t="inlineStr">
        <is>
          <t>Conveyance / chain movement</t>
        </is>
      </c>
    </row>
    <row r="28">
      <c r="A28" t="inlineStr">
        <is>
          <t>O</t>
        </is>
      </c>
      <c r="B28" t="inlineStr">
        <is>
          <t>2005-008386</t>
        </is>
      </c>
      <c r="C28" t="inlineStr">
        <is>
          <t>DECREE</t>
        </is>
      </c>
      <c r="D28" t="inlineStr">
        <is>
          <t>1816/41</t>
        </is>
      </c>
      <c r="E28" t="n">
        <v>23995</v>
      </c>
      <c r="F28" t="inlineStr">
        <is>
          <t>ARTI</t>
        </is>
      </c>
      <c r="G28" t="n">
        <v>0.5</v>
      </c>
      <c r="H28" t="inlineStr">
        <is>
          <t>Louis E. Jaques (0.5000000000)</t>
        </is>
      </c>
      <c r="I28" t="n">
        <v>0.5</v>
      </c>
      <c r="J28" t="inlineStr">
        <is>
          <t>Virginia Jaques (0.2500000000); Ethel Brister (0.2500000000)</t>
        </is>
      </c>
      <c r="K28" t="inlineStr">
        <is>
          <t>Conveyance / chain movement</t>
        </is>
      </c>
    </row>
    <row r="29">
      <c r="A29" t="inlineStr">
        <is>
          <t>P</t>
        </is>
      </c>
      <c r="B29" t="inlineStr">
        <is>
          <t>1935-000201</t>
        </is>
      </c>
      <c r="C29" t="inlineStr">
        <is>
          <t>QCD</t>
        </is>
      </c>
      <c r="D29" t="inlineStr">
        <is>
          <t>D45/395</t>
        </is>
      </c>
      <c r="E29" t="n">
        <v>25990</v>
      </c>
      <c r="F29" t="inlineStr">
        <is>
          <t>ARTI</t>
        </is>
      </c>
      <c r="G29" t="n">
        <v>0.25</v>
      </c>
      <c r="H29" t="inlineStr">
        <is>
          <t>Ethel Brister (0.2500000000)</t>
        </is>
      </c>
      <c r="I29" t="n">
        <v>0.25</v>
      </c>
      <c r="J29" t="inlineStr">
        <is>
          <t>Virginia Jaques (0.2500000000)</t>
        </is>
      </c>
      <c r="K29" t="inlineStr">
        <is>
          <t>Conveyance / chain movement</t>
        </is>
      </c>
    </row>
    <row r="30">
      <c r="A30" t="inlineStr">
        <is>
          <t>Q</t>
        </is>
      </c>
      <c r="B30" t="inlineStr">
        <is>
          <t>1937-000416</t>
        </is>
      </c>
      <c r="C30" t="inlineStr">
        <is>
          <t>WD</t>
        </is>
      </c>
      <c r="D30" t="inlineStr">
        <is>
          <t>D48/72</t>
        </is>
      </c>
      <c r="E30" t="n">
        <v>25974</v>
      </c>
      <c r="F30" t="inlineStr">
        <is>
          <t>ARTI</t>
        </is>
      </c>
      <c r="G30" t="n">
        <v>0.5</v>
      </c>
      <c r="H30" t="inlineStr">
        <is>
          <t>Virginia Jaques (0.5000000000)</t>
        </is>
      </c>
      <c r="I30" t="n">
        <v>0.5</v>
      </c>
      <c r="J30" t="inlineStr">
        <is>
          <t>H. M. Carter (0.5000000000)</t>
        </is>
      </c>
      <c r="K30" t="inlineStr">
        <is>
          <t>Conveyance / chain movement</t>
        </is>
      </c>
    </row>
    <row r="31">
      <c r="A31" t="inlineStr">
        <is>
          <t>S</t>
        </is>
      </c>
      <c r="B31" t="inlineStr">
        <is>
          <t>1939-000083</t>
        </is>
      </c>
      <c r="C31" t="inlineStr">
        <is>
          <t>ASSN</t>
        </is>
      </c>
      <c r="D31" t="inlineStr">
        <is>
          <t>ASN13/186</t>
        </is>
      </c>
      <c r="E31" t="n">
        <v>27051</v>
      </c>
      <c r="F31" t="inlineStr">
        <is>
          <t>ARTI</t>
        </is>
      </c>
      <c r="G31" t="n">
        <v>0.125</v>
      </c>
      <c r="H31" t="inlineStr">
        <is>
          <t>Panhandle Co-operative Royalty Co. (0.1250000000)</t>
        </is>
      </c>
      <c r="I31" t="n">
        <v>0.125</v>
      </c>
      <c r="J31" t="inlineStr">
        <is>
          <t>Flag Oil Company of Oklahoma (0.1250000000)</t>
        </is>
      </c>
      <c r="K31" t="inlineStr">
        <is>
          <t>Conveyance / chain movement</t>
        </is>
      </c>
    </row>
    <row r="32">
      <c r="A32" t="inlineStr">
        <is>
          <t>T</t>
        </is>
      </c>
      <c r="B32" t="inlineStr">
        <is>
          <t>1939-000083</t>
        </is>
      </c>
      <c r="C32" t="inlineStr">
        <is>
          <t>ASSN</t>
        </is>
      </c>
      <c r="D32" t="inlineStr">
        <is>
          <t>ASN13/186</t>
        </is>
      </c>
      <c r="E32" t="n">
        <v>29152</v>
      </c>
      <c r="F32" t="inlineStr">
        <is>
          <t>ARTI</t>
        </is>
      </c>
      <c r="G32" t="n">
        <v>0.125</v>
      </c>
      <c r="H32" t="inlineStr">
        <is>
          <t>Panhandle Co-operative Royalty Co. (0.1250000000)</t>
        </is>
      </c>
      <c r="I32" t="n">
        <v>0.125</v>
      </c>
      <c r="J32" t="inlineStr">
        <is>
          <t>Flag Oil Company of Oklahoma (0.1250000000)</t>
        </is>
      </c>
      <c r="K32" t="inlineStr">
        <is>
          <t>Conveyance / chain movement</t>
        </is>
      </c>
    </row>
    <row r="33">
      <c r="A33" t="inlineStr">
        <is>
          <t>U</t>
        </is>
      </c>
      <c r="B33" t="inlineStr">
        <is>
          <t>1949-000814</t>
        </is>
      </c>
      <c r="C33" t="inlineStr">
        <is>
          <t>WD</t>
        </is>
      </c>
      <c r="D33" t="inlineStr">
        <is>
          <t>D59/251</t>
        </is>
      </c>
      <c r="E33" t="n">
        <v>29644</v>
      </c>
      <c r="F33" t="inlineStr">
        <is>
          <t>ARTI</t>
        </is>
      </c>
      <c r="G33" t="n">
        <v>0.5</v>
      </c>
      <c r="H33" t="inlineStr">
        <is>
          <t>H. M. Carter (0.5000000000)</t>
        </is>
      </c>
      <c r="I33" t="n">
        <v>0.5</v>
      </c>
      <c r="J33" t="inlineStr">
        <is>
          <t>Marvin G. Mitchell and Carrie Lou Mitchell, HW, JTWROS (0.5000000000)</t>
        </is>
      </c>
      <c r="K33" t="inlineStr">
        <is>
          <t>Conveyance / chain movement</t>
        </is>
      </c>
    </row>
    <row r="34">
      <c r="A34" t="inlineStr">
        <is>
          <t>W</t>
        </is>
      </c>
      <c r="B34" t="inlineStr">
        <is>
          <t>1967-002816</t>
        </is>
      </c>
      <c r="C34" t="inlineStr">
        <is>
          <t>DECREE</t>
        </is>
      </c>
      <c r="D34" t="inlineStr">
        <is>
          <t>MIS86/33</t>
        </is>
      </c>
      <c r="E34" t="n">
        <v>30767</v>
      </c>
      <c r="F34" t="inlineStr">
        <is>
          <t>UND 1/2</t>
        </is>
      </c>
      <c r="G34" t="n">
        <v>0.5</v>
      </c>
      <c r="H34" t="inlineStr">
        <is>
          <t>Marvin G. Mitchell and Carrie Lou Mitchell, HW, JTWROS (0.5000000000)</t>
        </is>
      </c>
      <c r="I34" t="n">
        <v>0.5</v>
      </c>
      <c r="J34" t="inlineStr">
        <is>
          <t>Marvin Mitchell Williams (0.1250000000); Gena Williams (0.1250000000); Carrie Leeann Williams (0.1250000000); Nancy Susan Mitchell (0.1250000000)</t>
        </is>
      </c>
      <c r="K34" t="inlineStr">
        <is>
          <t>Conveyance / chain movement</t>
        </is>
      </c>
    </row>
    <row r="35">
      <c r="A35" t="inlineStr">
        <is>
          <t>X</t>
        </is>
      </c>
      <c r="B35" t="inlineStr">
        <is>
          <t>1979-005655</t>
        </is>
      </c>
      <c r="C35" t="inlineStr">
        <is>
          <t>MD</t>
        </is>
      </c>
      <c r="D35" t="inlineStr">
        <is>
          <t>277/64</t>
        </is>
      </c>
      <c r="E35" t="n">
        <v>30767</v>
      </c>
      <c r="F35" t="inlineStr">
        <is>
          <t>UND 1/2</t>
        </is>
      </c>
      <c r="G35" t="n">
        <v>0.25</v>
      </c>
      <c r="H35" t="inlineStr">
        <is>
          <t>Panhandle Co-operative Royalty Co. (0.2500000000)</t>
        </is>
      </c>
      <c r="I35" t="n">
        <v>0.25</v>
      </c>
      <c r="J35" t="inlineStr">
        <is>
          <t>Panhandle Royalty Company (0.2500000000)</t>
        </is>
      </c>
      <c r="K35" t="inlineStr">
        <is>
          <t>Conveyance / chain movement</t>
        </is>
      </c>
    </row>
    <row r="36">
      <c r="A36" t="inlineStr">
        <is>
          <t>Y</t>
        </is>
      </c>
      <c r="B36" t="inlineStr">
        <is>
          <t>1988-004185</t>
        </is>
      </c>
      <c r="C36" t="inlineStr">
        <is>
          <t>DEED</t>
        </is>
      </c>
      <c r="D36" t="inlineStr">
        <is>
          <t>981/2</t>
        </is>
      </c>
      <c r="E36" t="n">
        <v>31833</v>
      </c>
      <c r="F36" t="inlineStr">
        <is>
          <t>ARTI</t>
        </is>
      </c>
      <c r="G36" t="n">
        <v>0.25</v>
      </c>
      <c r="H36" t="inlineStr">
        <is>
          <t>Flag Oil Company of Oklahoma (0.2500000000)</t>
        </is>
      </c>
      <c r="I36" t="n">
        <v>0.25</v>
      </c>
      <c r="J36" t="inlineStr">
        <is>
          <t>First City National Bank of Midland, Trustee of the ETA-Flag Royalty Trust (0.2500000000)</t>
        </is>
      </c>
      <c r="K36" t="inlineStr">
        <is>
          <t>Conveyance / chain movement</t>
        </is>
      </c>
    </row>
    <row r="37">
      <c r="A37" t="inlineStr">
        <is>
          <t>Z</t>
        </is>
      </c>
      <c r="B37" t="inlineStr">
        <is>
          <t>1992-003373</t>
        </is>
      </c>
      <c r="C37" t="inlineStr">
        <is>
          <t>MD</t>
        </is>
      </c>
      <c r="D37" t="inlineStr">
        <is>
          <t>1294/169</t>
        </is>
      </c>
      <c r="E37" t="n">
        <v>33056</v>
      </c>
      <c r="F37" t="inlineStr">
        <is>
          <t>ARTI</t>
        </is>
      </c>
      <c r="G37" t="n">
        <v>0.125</v>
      </c>
      <c r="H37" t="inlineStr">
        <is>
          <t>Marvin Mitchell Williams (0.1250000000)</t>
        </is>
      </c>
      <c r="I37" t="n">
        <v>0.125</v>
      </c>
      <c r="J37" t="inlineStr">
        <is>
          <t>Nancy Mitchell Williams (0.1250000000)</t>
        </is>
      </c>
      <c r="K37" t="inlineStr">
        <is>
          <t>Conveyance / chain movement</t>
        </is>
      </c>
    </row>
    <row r="38">
      <c r="A38" t="inlineStr">
        <is>
          <t>AA</t>
        </is>
      </c>
      <c r="B38" t="inlineStr">
        <is>
          <t>2013-000518</t>
        </is>
      </c>
      <c r="C38" t="inlineStr">
        <is>
          <t>DECREE</t>
        </is>
      </c>
      <c r="D38" t="inlineStr">
        <is>
          <t>2177/33</t>
        </is>
      </c>
      <c r="E38" t="n">
        <v>36524</v>
      </c>
      <c r="F38" t="inlineStr">
        <is>
          <t>ARTI</t>
        </is>
      </c>
      <c r="G38" t="n">
        <v>0.125</v>
      </c>
      <c r="H38" t="inlineStr">
        <is>
          <t>Nancy Mitchell Williams (0.1250000000)</t>
        </is>
      </c>
      <c r="I38" t="n">
        <v>0.125</v>
      </c>
      <c r="J38" t="inlineStr">
        <is>
          <t>Gene G. Williams (0.1250000000)</t>
        </is>
      </c>
      <c r="K38" t="inlineStr">
        <is>
          <t>Conveyance / chain movement</t>
        </is>
      </c>
    </row>
    <row r="39" ht="45" customHeight="1">
      <c r="A39" t="inlineStr">
        <is>
          <t>AB</t>
        </is>
      </c>
      <c r="B39" t="inlineStr">
        <is>
          <t>2024-007338</t>
        </is>
      </c>
      <c r="C39" t="inlineStr">
        <is>
          <t>MD</t>
        </is>
      </c>
      <c r="D39" t="inlineStr">
        <is>
          <t>2600/472</t>
        </is>
      </c>
      <c r="E39" t="n">
        <v>38468</v>
      </c>
      <c r="F39" t="inlineStr">
        <is>
          <t>ARTI</t>
        </is>
      </c>
      <c r="G39" t="n">
        <v>0.125</v>
      </c>
      <c r="H39" t="inlineStr">
        <is>
          <t>Carrie Leeann Williams (0.1250000000)</t>
        </is>
      </c>
      <c r="I39" t="n">
        <v>0.125</v>
      </c>
      <c r="J39" s="207" t="inlineStr">
        <is>
          <t>James Gerard Buonaccorsi,
Mitchell-Buonaccorsi Living Trust,
Carrie Leeann Mitchell, Trustee (0.1250000000)</t>
        </is>
      </c>
      <c r="K39" t="inlineStr">
        <is>
          <t>Conveyance / chain movement</t>
        </is>
      </c>
    </row>
    <row r="40">
      <c r="A40" t="inlineStr">
        <is>
          <t>AC</t>
        </is>
      </c>
      <c r="B40" t="inlineStr">
        <is>
          <t>2026-002509</t>
        </is>
      </c>
      <c r="C40" t="inlineStr">
        <is>
          <t>AOH</t>
        </is>
      </c>
      <c r="D40" t="inlineStr">
        <is>
          <t>2697/517</t>
        </is>
      </c>
      <c r="E40" t="n">
        <v>38700</v>
      </c>
      <c r="F40" t="inlineStr">
        <is>
          <t>ARTI</t>
        </is>
      </c>
      <c r="G40" t="n">
        <v>0.125</v>
      </c>
      <c r="H40" t="inlineStr">
        <is>
          <t>Nancy Susan Mitchell (0.1250000000)</t>
        </is>
      </c>
      <c r="I40" t="n">
        <v>0.125</v>
      </c>
      <c r="J40" t="inlineStr">
        <is>
          <t>Ronald Paul Dold (0.1250000000)</t>
        </is>
      </c>
      <c r="K40" t="inlineStr">
        <is>
          <t>Conveyance / chain movement</t>
        </is>
      </c>
    </row>
    <row r="41" ht="45" customHeight="1">
      <c r="A41" t="inlineStr">
        <is>
          <t>AD</t>
        </is>
      </c>
      <c r="B41" t="inlineStr">
        <is>
          <t>2026-003142</t>
        </is>
      </c>
      <c r="C41" t="inlineStr">
        <is>
          <t>AOH</t>
        </is>
      </c>
      <c r="D41" t="inlineStr">
        <is>
          <t>2702/500</t>
        </is>
      </c>
      <c r="E41" t="n">
        <v>38757</v>
      </c>
      <c r="F41" t="inlineStr">
        <is>
          <t>ARTI</t>
        </is>
      </c>
      <c r="G41" t="n">
        <v>0.125</v>
      </c>
      <c r="H41" t="inlineStr">
        <is>
          <t>Gena Williams (0.1250000000)</t>
        </is>
      </c>
      <c r="I41" t="n">
        <v>0.125</v>
      </c>
      <c r="J41" s="207" t="inlineStr">
        <is>
          <t>Gena W. Moore, a/k/a Gena Mitchell
William, a/k/a Gena Williams, a/k/a
Gena Willams Moore (0.1250000000)</t>
        </is>
      </c>
      <c r="K41" t="inlineStr">
        <is>
          <t>Conveyance / chain movement</t>
        </is>
      </c>
    </row>
    <row r="43">
      <c r="A43" t="inlineStr">
        <is>
          <t>Reservations</t>
        </is>
      </c>
    </row>
    <row r="44">
      <c r="A44" t="inlineStr">
        <is>
          <t>None identified in source Tract 1 conveyance labels. Verify against instrument images if reservation language appears in Runsheet Notes.</t>
        </is>
      </c>
    </row>
    <row r="46">
      <c r="A46" s="228" t="inlineStr">
        <is>
          <t>Runsheet Notes / Control Review</t>
        </is>
      </c>
      <c r="B46" s="228" t="n"/>
      <c r="C46" s="228" t="n"/>
      <c r="D46" s="228" t="n"/>
      <c r="E46" s="228" t="n"/>
      <c r="F46" s="228" t="n"/>
      <c r="G46" s="228" t="n"/>
      <c r="H46" s="228" t="n"/>
      <c r="I46" s="228" t="n"/>
      <c r="J46" s="228" t="n"/>
      <c r="K46" s="228" t="n"/>
    </row>
    <row r="47">
      <c r="A47" t="inlineStr">
        <is>
          <t>Seq</t>
        </is>
      </c>
      <c r="B47" t="inlineStr">
        <is>
          <t>Runsheet Row</t>
        </is>
      </c>
      <c r="C47" t="inlineStr">
        <is>
          <t>Instrument #</t>
        </is>
      </c>
      <c r="D47" t="inlineStr">
        <is>
          <t>Doc Type</t>
        </is>
      </c>
      <c r="E47" t="inlineStr">
        <is>
          <t>Book/Page</t>
        </is>
      </c>
      <c r="F47" t="inlineStr">
        <is>
          <t>Grantor</t>
        </is>
      </c>
      <c r="G47" t="inlineStr">
        <is>
          <t>Grantee</t>
        </is>
      </c>
      <c r="H47" t="inlineStr">
        <is>
          <t>Legal Description</t>
        </is>
      </c>
      <c r="I47" t="inlineStr">
        <is>
          <t>Notes (verbatim QA view)</t>
        </is>
      </c>
      <c r="J47" t="inlineStr">
        <is>
          <t>Control / Flags</t>
        </is>
      </c>
      <c r="K47" t="inlineStr">
        <is>
          <t>QA Result</t>
        </is>
      </c>
    </row>
    <row r="48">
      <c r="A48" t="n">
        <v>1</v>
      </c>
      <c r="B48" t="n">
        <v>13</v>
      </c>
      <c r="C48" t="inlineStr">
        <is>
          <t>1930-002914</t>
        </is>
      </c>
      <c r="D48" t="inlineStr">
        <is>
          <t>Patent</t>
        </is>
      </c>
      <c r="E48" t="inlineStr">
        <is>
          <t>PAT10/234</t>
        </is>
      </c>
      <c r="F48" t="inlineStr">
        <is>
          <t>United States of America</t>
        </is>
      </c>
      <c r="G48" t="inlineStr">
        <is>
          <t>Roy A. Garrison</t>
        </is>
      </c>
      <c r="H48" t="inlineStr">
        <is>
          <t>N/2 NE/4 of 31-12N-24W, aol</t>
        </is>
      </c>
      <c r="I48" t="inlineStr">
        <is>
          <t>ARTI</t>
        </is>
      </c>
      <c r="J48" t="inlineStr">
        <is>
          <t>Mineral; basis Conv Amt(dec). Gross=tract-map basis. | CURRENT OWNER SOURCE | OUTSIDE LANDS | Chain — root of title | Yes: 1 (legal supports) | High | Root of title | Yes — on Tract 1 owner list | Candidate 1 (helper — confirm from image) | Medium — helper value</t>
        </is>
      </c>
      <c r="K48" t="inlineStr">
        <is>
          <t>Needs Verification / Curative</t>
        </is>
      </c>
    </row>
    <row r="49">
      <c r="A49" t="n">
        <v>2</v>
      </c>
      <c r="B49" t="n">
        <v>563</v>
      </c>
      <c r="C49" t="inlineStr">
        <is>
          <t>I-1915-000349</t>
        </is>
      </c>
      <c r="D49" t="inlineStr">
        <is>
          <t>SD</t>
        </is>
      </c>
      <c r="E49" t="inlineStr">
        <is>
          <t>D21/463</t>
        </is>
      </c>
      <c r="F49" t="inlineStr">
        <is>
          <t>R. L. Trammell, as Sheriff of Roger Mills County, State of Oklahoma</t>
        </is>
      </c>
      <c r="G49" t="inlineStr">
        <is>
          <t>W. D. Wilson</t>
        </is>
      </c>
      <c r="H49" t="inlineStr">
        <is>
          <t>N/2 NE/4 of 31-12N-24W</t>
        </is>
      </c>
      <c r="I49" t="inlineStr">
        <is>
          <t>ARTI</t>
        </is>
      </c>
      <c r="J49" t="inlineStr">
        <is>
          <t>Mineral; amount not stated — confirm from instrument. Gross=tract-map basis. | Needs source review | Pull recorded image (Bk/Pg D21/463); confirm doc type, grantor, grantee, legal, dates, and conveyed interest. | MINERAL DEED | Review — read instrument (type unclear) | Yes: 1 (legal supports) | High | Review — no exact prior-grantee match | Review | Interest amount needs review | Review | Needs source review: grantor source, interest amount, instrument type</t>
        </is>
      </c>
      <c r="K49" t="inlineStr">
        <is>
          <t>Needs Verification / Curative</t>
        </is>
      </c>
    </row>
    <row r="50">
      <c r="A50" t="n">
        <v>3</v>
      </c>
      <c r="B50" t="n">
        <v>564</v>
      </c>
      <c r="C50" t="inlineStr">
        <is>
          <t>I-1916-000206</t>
        </is>
      </c>
      <c r="D50" t="inlineStr">
        <is>
          <t>SD</t>
        </is>
      </c>
      <c r="E50" t="inlineStr">
        <is>
          <t>D21/507</t>
        </is>
      </c>
      <c r="F50" t="inlineStr">
        <is>
          <t>R. L. Trammell, as Sheriff of Roger Mills County, State of Oklahoma</t>
        </is>
      </c>
      <c r="G50" t="inlineStr">
        <is>
          <t>H. L. Rowley and Myrtie Rowley, HW</t>
        </is>
      </c>
      <c r="H50" t="inlineStr">
        <is>
          <t>N/2 NE/4 of 31-12N-24W</t>
        </is>
      </c>
      <c r="I50" t="inlineStr">
        <is>
          <t>ARTI</t>
        </is>
      </c>
      <c r="J50" t="inlineStr">
        <is>
          <t>Mineral; amount not stated — confirm from instrument. Gross=tract-map basis. | Needs source review | Pull recorded image (Bk/Pg D21/507); confirm doc type, grantor, grantee, legal, dates, and conveyed interest. | MINERAL DEED | Review — read instrument (type unclear) | Yes: 1 (legal supports) | High | Review — no exact prior-grantee match | Review | Interest amount needs review | Review | Needs source review: grantor source, interest amount, instrument type</t>
        </is>
      </c>
      <c r="K50" t="inlineStr">
        <is>
          <t>Needs Verification / Curative</t>
        </is>
      </c>
    </row>
    <row r="51">
      <c r="A51" t="n">
        <v>4</v>
      </c>
      <c r="B51" t="n">
        <v>17</v>
      </c>
      <c r="C51" t="inlineStr">
        <is>
          <t>1916-000332</t>
        </is>
      </c>
      <c r="D51" t="inlineStr">
        <is>
          <t>Deed</t>
        </is>
      </c>
      <c r="E51" t="inlineStr">
        <is>
          <t>D22/248</t>
        </is>
      </c>
      <c r="F51" t="inlineStr">
        <is>
          <t>H. L. Rowley and Myrtie Rowley, HW</t>
        </is>
      </c>
      <c r="G51" t="inlineStr">
        <is>
          <t>H. E. Rupp</t>
        </is>
      </c>
      <c r="H51" t="inlineStr">
        <is>
          <t>N/2 NE/4 of 31-12N-24W, aol</t>
        </is>
      </c>
      <c r="I51" t="inlineStr">
        <is>
          <t>ARTI</t>
        </is>
      </c>
      <c r="J51" t="inlineStr">
        <is>
          <t>Mineral; basis Conv Amt(dec). Gross=tract-map basis. | CURRENT OWNER SOURCE | OUTSIDE LANDS | Chain — deed (confirm minerals vs surface from instrument) | Yes: 1 (legal supports) | High | Review — no exact prior-grantee match | Yes — on Tract 1 owner list | Candidate 1 (helper — confirm from image) | Medium — helper value | Needs source review: grantor source</t>
        </is>
      </c>
      <c r="K51" t="inlineStr">
        <is>
          <t>Needs Verification / Curative</t>
        </is>
      </c>
    </row>
    <row r="52">
      <c r="A52" t="n">
        <v>5</v>
      </c>
      <c r="B52" t="n">
        <v>20</v>
      </c>
      <c r="C52" t="inlineStr">
        <is>
          <t>1921-000501</t>
        </is>
      </c>
      <c r="D52" t="inlineStr">
        <is>
          <t>Deed</t>
        </is>
      </c>
      <c r="E52" t="inlineStr">
        <is>
          <t>D31/387</t>
        </is>
      </c>
      <c r="F52" t="inlineStr">
        <is>
          <t>H. E. Rupp and Lulu M. Rupp, HW</t>
        </is>
      </c>
      <c r="G52" t="inlineStr">
        <is>
          <t>E. C. Winford</t>
        </is>
      </c>
      <c r="H52" t="inlineStr">
        <is>
          <t>N/2 NE/4 of 31-12N-24W, aol</t>
        </is>
      </c>
      <c r="I52" t="inlineStr">
        <is>
          <t>ARTI</t>
        </is>
      </c>
      <c r="J52" t="inlineStr">
        <is>
          <t>Mineral; basis Conv Amt(dec). Gross=tract-map basis. | CURRENT OWNER SOURCE | OUTSIDE LANDS | Chain — deed (confirm minerals vs surface from instrument) | Yes: 1 (legal supports) | High | Review — no exact prior-grantee match | Yes — on Tract 1 owner list | Candidate 1 (helper — confirm from image) | Medium — helper value | Needs source review: grantor source</t>
        </is>
      </c>
      <c r="K52" t="inlineStr">
        <is>
          <t>Needs Verification / Curative</t>
        </is>
      </c>
    </row>
    <row r="53">
      <c r="A53" t="n">
        <v>6</v>
      </c>
      <c r="B53" t="n">
        <v>21</v>
      </c>
      <c r="C53" t="inlineStr">
        <is>
          <t>1921-000502</t>
        </is>
      </c>
      <c r="D53" t="inlineStr">
        <is>
          <t>Deed</t>
        </is>
      </c>
      <c r="E53" t="inlineStr">
        <is>
          <t>D31/388</t>
        </is>
      </c>
      <c r="F53" t="inlineStr">
        <is>
          <t>E. C. Winford and Florence E. Winford, HW</t>
        </is>
      </c>
      <c r="G53" t="inlineStr">
        <is>
          <t>Louis E. Jaques</t>
        </is>
      </c>
      <c r="H53" t="inlineStr">
        <is>
          <t>N/2 NE/4 of 31-12N-24W, aol</t>
        </is>
      </c>
      <c r="I53" t="inlineStr">
        <is>
          <t>ARTI</t>
        </is>
      </c>
      <c r="J53" t="inlineStr">
        <is>
          <t>Mineral; basis Conv Amt(dec). Gross=tract-map basis. | CURRENT OWNER SOURCE | OUTSIDE LANDS | Chain — deed (confirm minerals vs surface from instrument) | Yes: 1 (legal supports) | High | Review — no exact prior-grantee match | Yes — on Tract 1 owner list | Candidate 1 (helper — confirm from image) | Medium — helper value | Needs source review: grantor source</t>
        </is>
      </c>
      <c r="K53" t="inlineStr">
        <is>
          <t>Needs Verification / Curative</t>
        </is>
      </c>
    </row>
    <row r="54" ht="45" customHeight="1">
      <c r="A54" t="n">
        <v>7</v>
      </c>
      <c r="B54" t="n">
        <v>25</v>
      </c>
      <c r="C54" t="inlineStr">
        <is>
          <t>1927-000712</t>
        </is>
      </c>
      <c r="D54" t="inlineStr">
        <is>
          <t>Deed</t>
        </is>
      </c>
      <c r="E54" t="inlineStr">
        <is>
          <t>D38/173</t>
        </is>
      </c>
      <c r="F54" t="inlineStr">
        <is>
          <t>L. E. Jacques and N. V. Jacques, HW</t>
        </is>
      </c>
      <c r="G54" t="inlineStr">
        <is>
          <t>Panhandle Co-operative Royalty Co.</t>
        </is>
      </c>
      <c r="H54" t="inlineStr">
        <is>
          <t>N/2 NE/4 of 31-12N-24W</t>
        </is>
      </c>
      <c r="I54" s="207" t="inlineStr">
        <is>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is>
      </c>
      <c r="J54" t="inlineStr">
        <is>
          <t>Mineral; basis Conv Amt(dec). Gross=tract-map basis. | CURRENT OWNER SOURCE | MINERAL DEED | Chain — deed (confirm minerals vs surface from instrument) | Yes: 1 (legal supports) | High | Review — no exact prior-grantee match | Yes — on Tract 1 owner list | Candidate 0.5 (helper — confirm from image) | Medium — helper value | Needs source review: grantor source</t>
        </is>
      </c>
      <c r="K54" t="inlineStr">
        <is>
          <t>Needs Verification / Curative</t>
        </is>
      </c>
    </row>
    <row r="55" ht="30" customHeight="1">
      <c r="A55" t="n">
        <v>8</v>
      </c>
      <c r="B55" t="n">
        <v>32</v>
      </c>
      <c r="C55" t="inlineStr">
        <is>
          <t>2005-008386</t>
        </is>
      </c>
      <c r="D55" t="inlineStr">
        <is>
          <t>Order and Final Decree</t>
        </is>
      </c>
      <c r="E55" t="inlineStr">
        <is>
          <t>1816/41</t>
        </is>
      </c>
      <c r="F55" s="207" t="inlineStr">
        <is>
          <t>Roger Mills County Court
RE: In the Matter of the Estate of Louis E. Jaques, deceased</t>
        </is>
      </c>
      <c r="G55" s="207" t="inlineStr">
        <is>
          <t>Virginia Jaques, widow, 1/2,
Ethel Brister, 1/2</t>
        </is>
      </c>
      <c r="H55" t="inlineStr">
        <is>
          <t>N/2 NE/4 of 31-12N-24W, aol</t>
        </is>
      </c>
      <c r="I55" t="inlineStr">
        <is>
          <t>ARTI</t>
        </is>
      </c>
      <c r="J55" t="inlineStr">
        <is>
          <t>Mineral; basis Conv Amt(dec). Gross=tract-map basis. | CURRENT OWNER SOURCE | OUTSIDE LANDS | Chain — title support (succession/entity/probate) | Yes: 1 (legal supports) | High | Review — no exact prior-grantee match | Review | Candidate 1 (helper — confirm from image) | Medium — helper value | Needs source review: grantor source</t>
        </is>
      </c>
      <c r="K55" t="inlineStr">
        <is>
          <t>Needs Verification / Curative</t>
        </is>
      </c>
    </row>
    <row r="56">
      <c r="A56" t="n">
        <v>9</v>
      </c>
      <c r="B56" t="n">
        <v>33</v>
      </c>
      <c r="C56" t="inlineStr">
        <is>
          <t>1935-000201</t>
        </is>
      </c>
      <c r="D56" t="inlineStr">
        <is>
          <t>Quit Claim Deed</t>
        </is>
      </c>
      <c r="E56" t="inlineStr">
        <is>
          <t>D45/395</t>
        </is>
      </c>
      <c r="F56" t="inlineStr">
        <is>
          <t>Ethel Brister, heir of L. E. Jaques</t>
        </is>
      </c>
      <c r="G56" t="inlineStr">
        <is>
          <t>Virginia Jaques</t>
        </is>
      </c>
      <c r="H56" t="inlineStr">
        <is>
          <t>N/2 NE/4 of 31-12N-24W, aol</t>
        </is>
      </c>
      <c r="I56" t="inlineStr">
        <is>
          <t>ARTI</t>
        </is>
      </c>
      <c r="J56" t="inlineStr">
        <is>
          <t>Mineral; basis Conv Amt(dec). Gross=tract-map basis. | CURRENT OWNER SOURCE | OUTSIDE LANDS | Chain — deed (confirm minerals vs surface from instrument) | Yes: 1 (legal supports) | High | Review — no exact prior-grantee match | Yes — on Tract 1 owner list | Candidate 1 (helper — confirm from image) | Medium — helper value | Needs source review: grantor source</t>
        </is>
      </c>
      <c r="K56" t="inlineStr">
        <is>
          <t>Needs Verification / Curative</t>
        </is>
      </c>
    </row>
    <row r="57" ht="30" customHeight="1">
      <c r="A57" t="n">
        <v>10</v>
      </c>
      <c r="B57" t="n">
        <v>35</v>
      </c>
      <c r="C57" t="inlineStr">
        <is>
          <t>1937-000416</t>
        </is>
      </c>
      <c r="D57" t="inlineStr">
        <is>
          <t>Warranty Deed</t>
        </is>
      </c>
      <c r="E57" t="inlineStr">
        <is>
          <t>D48/72</t>
        </is>
      </c>
      <c r="F57" t="inlineStr">
        <is>
          <t>Virginia Jaques and N. Virgina Jacques, one and the same person, a widow</t>
        </is>
      </c>
      <c r="G57" t="inlineStr">
        <is>
          <t>H. M. Carter</t>
        </is>
      </c>
      <c r="H57" t="inlineStr">
        <is>
          <t>N/2 NE/4 of 31-12N-24W, aol</t>
        </is>
      </c>
      <c r="I57" s="207" t="inlineStr">
        <is>
          <t>ARTI
Subject to 1/2 of the royalty sold to Panhandle Co-Operative Royalty Company</t>
        </is>
      </c>
      <c r="J57" t="inlineStr">
        <is>
          <t>Mineral; basis Conv Amt(dec). Gross=tract-map basis. | CURRENT OWNER SOURCE | OUTSIDE LANDS | Chain — deed (confirm minerals vs surface from instrument) | Yes: 1 (legal supports) | High | Probable — name-normalized match to Runsheet 33 grantee; confirm | Yes — on Tract 1 owner list | Candidate 1 (helper — confirm from image) | Medium — helper value | Needs source review: grantor source</t>
        </is>
      </c>
      <c r="K57" t="inlineStr">
        <is>
          <t>Needs Verification / Curative</t>
        </is>
      </c>
    </row>
    <row r="58" ht="30" customHeight="1">
      <c r="A58" t="n">
        <v>11</v>
      </c>
      <c r="B58" t="n">
        <v>37</v>
      </c>
      <c r="C58" t="inlineStr">
        <is>
          <t>1939-001120</t>
        </is>
      </c>
      <c r="D58" t="inlineStr">
        <is>
          <t>Quit Claim Deed</t>
        </is>
      </c>
      <c r="E58" t="inlineStr">
        <is>
          <t>QCD3/491</t>
        </is>
      </c>
      <c r="F58" t="inlineStr">
        <is>
          <t>Jack Brister and Ethel Brister, HW</t>
        </is>
      </c>
      <c r="G58" t="inlineStr">
        <is>
          <t>Virginia Jaques</t>
        </is>
      </c>
      <c r="H58" t="inlineStr">
        <is>
          <t>N/2 NE/4 of 31-12N-24W</t>
        </is>
      </c>
      <c r="I58" s="207" t="inlineStr">
        <is>
          <t>ARTI, to correct deed at 45/395
Chain note: no source of title into Jack Brister and Ethel Brister, HW located of record. Confirm ownership before crediting this conveyance.</t>
        </is>
      </c>
      <c r="J58" t="inlineStr">
        <is>
          <t>Mineral; basis Conv Amt(dec). Gross=tract-map basis. | CURRENT OWNER SOURCE | EASEMENT | Chain — deed (confirm minerals vs surface from instrument) | Yes: 1 (legal supports) | High | No — no source located | Yes — on Tract 1 owner list | Candidate 1 (helper — confirm from image) | Medium — helper value | Needs source review: no source of title</t>
        </is>
      </c>
      <c r="K58" t="inlineStr">
        <is>
          <t>Needs Verification / Curative</t>
        </is>
      </c>
    </row>
    <row r="59">
      <c r="A59" t="n">
        <v>12</v>
      </c>
      <c r="B59" t="inlineStr">
        <is>
          <t>Not matched</t>
        </is>
      </c>
      <c r="C59" t="inlineStr">
        <is>
          <t>1939-000083</t>
        </is>
      </c>
      <c r="D59" t="inlineStr">
        <is>
          <t>ASSN</t>
        </is>
      </c>
      <c r="E59" t="inlineStr">
        <is>
          <t>ASN13/186</t>
        </is>
      </c>
      <c r="I59" t="inlineStr">
        <is>
          <t>No matching Runsheet row found by Instrument # or Bk/Pg.</t>
        </is>
      </c>
      <c r="K59" t="inlineStr">
        <is>
          <t>Needs Verification</t>
        </is>
      </c>
    </row>
    <row r="60">
      <c r="A60" t="n">
        <v>13</v>
      </c>
      <c r="B60" t="inlineStr">
        <is>
          <t>Not matched</t>
        </is>
      </c>
      <c r="C60" t="inlineStr">
        <is>
          <t>1939-000083</t>
        </is>
      </c>
      <c r="D60" t="inlineStr">
        <is>
          <t>ASSN</t>
        </is>
      </c>
      <c r="E60" t="inlineStr">
        <is>
          <t>ASN13/186</t>
        </is>
      </c>
      <c r="I60" t="inlineStr">
        <is>
          <t>No matching Runsheet row found by Instrument # or Bk/Pg.</t>
        </is>
      </c>
      <c r="K60" t="inlineStr">
        <is>
          <t>Needs Verification</t>
        </is>
      </c>
    </row>
    <row r="61">
      <c r="A61" t="n">
        <v>14</v>
      </c>
      <c r="B61" t="n">
        <v>42</v>
      </c>
      <c r="C61" t="inlineStr">
        <is>
          <t>1949-000814</t>
        </is>
      </c>
      <c r="D61" t="inlineStr">
        <is>
          <t>Warranty Deed</t>
        </is>
      </c>
      <c r="E61" t="inlineStr">
        <is>
          <t>D59/251</t>
        </is>
      </c>
      <c r="F61" t="inlineStr">
        <is>
          <t>H. M. Carter and Mrs Ethel Carter, HW</t>
        </is>
      </c>
      <c r="G61" t="inlineStr">
        <is>
          <t>Marvin G. Mitchell and Carrie Lou Mitchell, HW, JTWROS</t>
        </is>
      </c>
      <c r="H61" t="inlineStr">
        <is>
          <t>S/2 SE/4 of Sec 30-12N-24W, E/2 NW/4, N/2 NE/4, SE/4 NE/4, NE/4 SE/4, N/2 NE/4 SW/4 of Sec 31-12N-24W, containing 340 acres, more or less</t>
        </is>
      </c>
      <c r="I61" t="inlineStr">
        <is>
          <t>1/2 interest, (Parties of the first part reserve unto themselves and undivided one half of all.minerals not heretofore conveyed on the a bove described tract of land with rights of ingrees and egress)</t>
        </is>
      </c>
      <c r="J61" t="inlineStr">
        <is>
          <t>Mineral; basis Conv Amt(dec). Gross=tract-map basis. | CURRENT OWNER SOURCE | MINERAL DEED | Chain — deed (confirm minerals vs surface from instrument) | Legal maps to 1, 3, 4, 7, 10; helper says 1, 2, 3, 4, 7, 8 | Review | Review — no exact prior-grantee match | Yes — on Tract 1 owner list | Candidate 0.5 (helper — confirm from image) | Medium — helper value | Needs source review: tract, grantor source</t>
        </is>
      </c>
      <c r="K61" t="inlineStr">
        <is>
          <t>Needs Verification / Curative</t>
        </is>
      </c>
    </row>
    <row r="62" ht="30" customHeight="1">
      <c r="A62" t="n">
        <v>15</v>
      </c>
      <c r="B62" t="n">
        <v>47</v>
      </c>
      <c r="C62" t="inlineStr">
        <is>
          <t>1950-000383</t>
        </is>
      </c>
      <c r="D62" t="inlineStr">
        <is>
          <t>Warranty Deed</t>
        </is>
      </c>
      <c r="E62" t="inlineStr">
        <is>
          <t>D59/410</t>
        </is>
      </c>
      <c r="F62" t="inlineStr">
        <is>
          <t>H. M. Carter and Ethel Carter, HW</t>
        </is>
      </c>
      <c r="G62" t="inlineStr">
        <is>
          <t>Marvin G. Mitchell and Carrie Lou Mitchell, HW, JTWROS</t>
        </is>
      </c>
      <c r="H62" t="inlineStr">
        <is>
          <t>E/2 NW/4, SE/4 NE/4, NE/4 SE/4, N/2 NE/4 SW/4 of 31-12N-24W, aol</t>
        </is>
      </c>
      <c r="I62" s="207" t="inlineStr">
        <is>
          <t>ARTI, Except 1/2 of the ogms in the N/2 NE/4
Corrects deed dated 2/21/1949</t>
        </is>
      </c>
      <c r="J62" t="inlineStr">
        <is>
          <t>Mineral; basis Conv Amt(dec). Gross=tract-map basis. | CURRENT OWNER SOURCE | OUTSIDE LANDS | Chain — deed (confirm minerals vs surface from instrument) | Legal maps to 1, 3, 4, 7, 10; helper says 1, 3, 4, 7, 8 | Review | Review — no exact prior-grantee match | Yes — on Tract 1 owner list | Candidate 1 (helper — confirm from image) | Medium — helper value | Needs source review: tract, grantor source</t>
        </is>
      </c>
      <c r="K62" t="inlineStr">
        <is>
          <t>Needs Verification / Curative</t>
        </is>
      </c>
    </row>
    <row r="63" ht="60" customHeight="1">
      <c r="A63" t="n">
        <v>16</v>
      </c>
      <c r="B63" t="n">
        <v>56</v>
      </c>
      <c r="C63" t="inlineStr">
        <is>
          <t>1967-002816</t>
        </is>
      </c>
      <c r="D63" t="inlineStr">
        <is>
          <t>Final Decree and Order for Distribution</t>
        </is>
      </c>
      <c r="E63" t="inlineStr">
        <is>
          <t>MIS86/33</t>
        </is>
      </c>
      <c r="F63" s="207" t="inlineStr">
        <is>
          <t>Kiowa County Court,
RE: In the Matter of the Estate of Carrie Lou Mitchell, Deceased</t>
        </is>
      </c>
      <c r="G63" s="207" t="inlineStr">
        <is>
          <t>Marvin Mitchell Williams, 1/4,
Gena Williams, 1/4,
Carrie Leeann Williams, 1/4,
Nancy Susan Mitchell, 1/4</t>
        </is>
      </c>
      <c r="H63" t="inlineStr">
        <is>
          <t>SW/4 of 31-12N-24W, aol</t>
        </is>
      </c>
      <c r="I63" t="inlineStr">
        <is>
          <t>ARTI, An Undivided 75.34 acre mineral interest</t>
        </is>
      </c>
      <c r="J63" t="inlineStr">
        <is>
          <t>Mineral; basis Conv Amt(dec). Gross=tract-map basis. | CURRENT OWNER SOURCE | OUTSIDE LANDS | Chain — title support (succession/entity/probate) | Legal maps to 5, 7, 8, 9; helper says 5, 6, 7 | Review | Review — no exact prior-grantee match | Review | Candidate 1 (helper — confirm from image) | Medium — helper value | Needs source review: tract, grantor source</t>
        </is>
      </c>
      <c r="K63" t="inlineStr">
        <is>
          <t>Needs Verification / Curative</t>
        </is>
      </c>
    </row>
    <row r="64">
      <c r="A64" t="n">
        <v>17</v>
      </c>
      <c r="B64" t="n">
        <v>79</v>
      </c>
      <c r="C64" t="inlineStr">
        <is>
          <t>1979-005655</t>
        </is>
      </c>
      <c r="D64" t="inlineStr">
        <is>
          <t>Mineral Deed</t>
        </is>
      </c>
      <c r="E64" t="inlineStr">
        <is>
          <t>277/64</t>
        </is>
      </c>
      <c r="F64" t="inlineStr">
        <is>
          <t>Panhandle Cooperative Royalty Co.</t>
        </is>
      </c>
      <c r="G64" t="inlineStr">
        <is>
          <t>Panhandle Royalty Company</t>
        </is>
      </c>
      <c r="H64" t="inlineStr">
        <is>
          <t>N/2 NE/4, W/2 NW/4 of 31-12N-24W, aol</t>
        </is>
      </c>
      <c r="I64" t="inlineStr">
        <is>
          <t>ARTI (60 ac.) see 838/162, 838/173</t>
        </is>
      </c>
      <c r="J64" t="inlineStr">
        <is>
          <t>Mineral; basis Conv Amt(dec). Gross=tract-map basis. | CURRENT OWNER SOURCE | OUTSIDE LANDS | Chain — minerals | Yes: 1, 5 (legal supports) | High | Yes — prior grantee match | Yes — on Tract 1 owner list | Candidate 1 (helper — confirm from image) | Medium — helper value</t>
        </is>
      </c>
      <c r="K64" t="inlineStr">
        <is>
          <t>Needs Verification / Curative</t>
        </is>
      </c>
    </row>
    <row r="65">
      <c r="A65" t="n">
        <v>18</v>
      </c>
      <c r="B65" t="n">
        <v>131</v>
      </c>
      <c r="C65" t="inlineStr">
        <is>
          <t>1988-004185</t>
        </is>
      </c>
      <c r="D65" t="inlineStr">
        <is>
          <t>Non-Participating Royalty Deed</t>
        </is>
      </c>
      <c r="E65" t="inlineStr">
        <is>
          <t>981/2</t>
        </is>
      </c>
      <c r="F65" t="inlineStr">
        <is>
          <t>Flag-Redfern Oil Company</t>
        </is>
      </c>
      <c r="G65" t="inlineStr">
        <is>
          <t>First City National Bank of Midland, Trustee of the ETA-Flag Royalty Trust</t>
        </is>
      </c>
      <c r="H65" t="inlineStr">
        <is>
          <t>N/2 NE/4, W/2 NW/4 of 31-12N-24W, aol</t>
        </is>
      </c>
      <c r="I65" t="inlineStr">
        <is>
          <t>An undivided 1/8 royalty as a free royalty in oil, gas and all other minerals</t>
        </is>
      </c>
      <c r="J65" t="inlineStr">
        <is>
          <t>Mineral; basis Conv Amt(dec). Gross=tract-map basis. | CURRENT OWNER SOURCE | OUTSIDE LANDS | Chain — minerals | Yes: 1, 5 (legal supports) | High | Review — no exact prior-grantee match | Yes — on Tract 1 owner list | Candidate 0.125 (helper — confirm from image) | Medium — helper value | Needs source review: grantor source</t>
        </is>
      </c>
      <c r="K65" t="inlineStr">
        <is>
          <t>Needs Verification / Curative</t>
        </is>
      </c>
    </row>
    <row r="66">
      <c r="A66" t="n">
        <v>19</v>
      </c>
      <c r="B66" t="n">
        <v>205</v>
      </c>
      <c r="C66" t="inlineStr">
        <is>
          <t>1992-003373</t>
        </is>
      </c>
      <c r="D66" t="inlineStr">
        <is>
          <t>Mineral Deed</t>
        </is>
      </c>
      <c r="E66" t="inlineStr">
        <is>
          <t>1294/169</t>
        </is>
      </c>
      <c r="F66" t="inlineStr">
        <is>
          <t>Marvin Mitchell Williams</t>
        </is>
      </c>
      <c r="G66" t="inlineStr">
        <is>
          <t>Nancy Mitchell Williams</t>
        </is>
      </c>
      <c r="H66" t="inlineStr">
        <is>
          <t>SW/4 of 31-12N-24W, aol</t>
        </is>
      </c>
      <c r="I66" t="inlineStr">
        <is>
          <t>Undivided 18.835 acre mineral interest in 31-12N-24W, Undivided 42.5 acre mineral interest in and to Sections 30 and 31</t>
        </is>
      </c>
      <c r="J66" t="inlineStr">
        <is>
          <t>Mineral; confirm conveyed amount from instrument image. Gross=tract-map basis. | REVIEW | Denominator / tract allocation for 18.835 NMA from instrument image | OUTSIDE LANDS | Chain — minerals | Legal maps to 5, 7, 8, 9; helper says 5, 6, 7 | Review | Probable — name-normalized match to Runsheet 56 grantee; confirm | Yes — on Tract 5 owner list | Interest amount needs review | Review | Needs source review: tract, grantor source, interest amount</t>
        </is>
      </c>
      <c r="K66" t="inlineStr">
        <is>
          <t>Needs Verification / Curative</t>
        </is>
      </c>
    </row>
    <row r="67" ht="45" customHeight="1">
      <c r="A67" t="n">
        <v>20</v>
      </c>
      <c r="B67" t="n">
        <v>450</v>
      </c>
      <c r="C67" t="inlineStr">
        <is>
          <t>2013-000518</t>
        </is>
      </c>
      <c r="D67" t="inlineStr">
        <is>
          <t>Order Allowing Final Account and Decree of Distribution and Final Discharge</t>
        </is>
      </c>
      <c r="E67" t="inlineStr">
        <is>
          <t>2177/33</t>
        </is>
      </c>
      <c r="F67" s="207" t="inlineStr">
        <is>
          <t>Kiowa County Court,
RE: In the Matter of the Probate of The Last Will and Testament
of Nancy Mitchell WILLIAMS, Deceased</t>
        </is>
      </c>
      <c r="G67" t="inlineStr">
        <is>
          <t>Gene G. Williams</t>
        </is>
      </c>
      <c r="H67" t="inlineStr">
        <is>
          <t>E/2 NW/4, N/2 NE/4, N/2 NE/4 SW/4, NE/4 SE/4, SE/4 NE/4, SE/4 NE/4 SW/4 S/2 of Lot 3, Lot 4, SE/4 SW/4 of 31-12N-24W, aol</t>
        </is>
      </c>
      <c r="I67" s="207" t="inlineStr">
        <is>
          <t>ARTI,
An undivided 1/8th (37.50 acre) interest in the oil, gas and other minerals in the N/2 NE/4 and E/2 NW/4 and SE/4 NE/4 and NE/4 SE/4 and SE/4 SW/4 and N/2 NE/4 SW/4, of Section 31, Township 12 North, Range 24 W.I.M., Roger Mills, County, Oklahoma, containing 300.00 acres. more or less; … Full recital in recorded instrument — see Link.</t>
        </is>
      </c>
      <c r="J67" t="inlineStr">
        <is>
          <t>Mineral; basis Conv Amt(dec). Gross=tract-map basis. | CURRENT OWNER SOURCE | OUTSIDE LANDS | Chain — title support (succession/entity/probate) | Legal maps to 1, 3, 4, 5, 7, 9, 10; helper says 1, 3, 4, 5, 6, 7, 8 | Review | Review — no exact prior-grantee match | Yes — on Tract 1 owner list | Candidate 1 (helper — confirm from image) | Medium — helper value | Needs source review: tract, grantor source</t>
        </is>
      </c>
      <c r="K67" t="inlineStr">
        <is>
          <t>Needs Verification / Curative</t>
        </is>
      </c>
    </row>
    <row r="68" ht="45" customHeight="1">
      <c r="A68" t="n">
        <v>21</v>
      </c>
      <c r="B68" t="n">
        <v>528</v>
      </c>
      <c r="C68" t="inlineStr">
        <is>
          <t>2024-007338</t>
        </is>
      </c>
      <c r="D68" t="inlineStr">
        <is>
          <t>Mineral Deed</t>
        </is>
      </c>
      <c r="E68" t="inlineStr">
        <is>
          <t>2600/472</t>
        </is>
      </c>
      <c r="F68" t="inlineStr">
        <is>
          <t>Carrie Leeann Mitchell</t>
        </is>
      </c>
      <c r="G68" s="207" t="inlineStr">
        <is>
          <t>James Gerard Buonaccorsi,
Mitchell-Buonaccorsi Living Trust,
Carrie Leeann Mitchell, Trustee</t>
        </is>
      </c>
      <c r="H68" t="inlineStr">
        <is>
          <t>All of 31-12N-24W, aol</t>
        </is>
      </c>
      <c r="I68" t="inlineStr">
        <is>
          <t>ARTI</t>
        </is>
      </c>
      <c r="J68" t="inlineStr">
        <is>
          <t>Mineral; basis Conv Amt(dec). All-section coverage. Gross=tract-map basis. | CURRENT OWNER SOURCE | OUTSIDE LANDS | Chain — minerals | Yes: 1, 8 (broad legal) | Medium | Review — no exact prior-grantee match | Yes — on Tract 1 owner list | Candidate 1 (helper — confirm from image) | Medium — helper value | Needs source review: grantor source</t>
        </is>
      </c>
      <c r="K68" t="inlineStr">
        <is>
          <t>Needs Verification / Curative</t>
        </is>
      </c>
    </row>
    <row r="69" ht="60" customHeight="1">
      <c r="A69" t="n">
        <v>22</v>
      </c>
      <c r="B69" t="n">
        <v>548</v>
      </c>
      <c r="C69" t="inlineStr">
        <is>
          <t>2026-002509</t>
        </is>
      </c>
      <c r="D69" t="inlineStr">
        <is>
          <t>Affidavit of Heirship</t>
        </is>
      </c>
      <c r="E69" t="inlineStr">
        <is>
          <t>2697/517</t>
        </is>
      </c>
      <c r="F69" t="inlineStr">
        <is>
          <t>Carrie Leeann Mitchell</t>
        </is>
      </c>
      <c r="G69" s="207" t="inlineStr">
        <is>
          <t>The Public
RE: Nancy Susan Mitchell, Deceased
Heirs:
Ronald Paul Dold</t>
        </is>
      </c>
      <c r="H69" t="inlineStr">
        <is>
          <t>All of 31-12N-24W, aol</t>
        </is>
      </c>
      <c r="I69" s="207" t="inlineStr">
        <is>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 Full recital in recorded instrument — see Link.</t>
        </is>
      </c>
      <c r="J69" t="inlineStr">
        <is>
          <t>Mineral; basis Conv Amt(dec). grantor indexed as 'The Public' — confirm source instrument. All-section coverage. Gross=tract-map basis. | REVIEW | Confirm conveyed mineral acreage from instrument image — named party indexed under 'The Public' (affidavit/notice); identity resolved. | OUTSIDE LANDS | Chain — title support (succession/entity/probate) | Yes: 1, 8 (broad legal) | Medium | Review — no exact prior-grantee match | Review | Candidate 1 (helper — confirm from image) | Medium — helper val…</t>
        </is>
      </c>
      <c r="K69" t="inlineStr">
        <is>
          <t>Needs Verification / Curative</t>
        </is>
      </c>
    </row>
    <row r="70" ht="90" customHeight="1">
      <c r="A70" t="n">
        <v>23</v>
      </c>
      <c r="B70" t="n">
        <v>554</v>
      </c>
      <c r="C70" t="inlineStr">
        <is>
          <t>2026-003142</t>
        </is>
      </c>
      <c r="D70" t="inlineStr">
        <is>
          <t>Affidavit of Death &amp; Heirship</t>
        </is>
      </c>
      <c r="E70" t="inlineStr">
        <is>
          <t>2702/500</t>
        </is>
      </c>
      <c r="F70" t="inlineStr">
        <is>
          <t>Carrie Leeann Mitchell</t>
        </is>
      </c>
      <c r="G70" s="207" t="inlineStr">
        <is>
          <t>The Public
RE: Gene Gilbert Williams, Deceased
Heirs:
Gena W. Moore, a/k/a Gena Mitchell
William, a/k/a Gena Williams, a/k/a
Gena Willams Moore</t>
        </is>
      </c>
      <c r="H70" t="inlineStr">
        <is>
          <t>All of 31-12N-24W, aol</t>
        </is>
      </c>
      <c r="I70" t="inlineStr">
        <is>
          <t>ARTI</t>
        </is>
      </c>
      <c r="J70" t="inlineStr">
        <is>
          <t>Mineral; basis Conv Amt(dec). grantor indexed as 'The Public' — confirm source instrument. All-section coverage. Gross=tract-map basis. | REVIEW | Confirm conveyed mineral acreage from instrument image — named party indexed under 'The Public' (affidavit/notice); identity resolved. | OUTSIDE LANDS | Chain — title support (succession/entity/probate) | Yes: 1, 8 (broad legal) | Medium | Review — no exact prior-grantee match | Review | Candidate 1 (helper — confirm from image) | Medium — helper val…</t>
        </is>
      </c>
      <c r="K70" t="inlineStr">
        <is>
          <t>Needs Verification / Curative</t>
        </is>
      </c>
    </row>
    <row r="72">
      <c r="A72" t="inlineStr">
        <is>
          <t>Lease Burden / OGL Rows</t>
        </is>
      </c>
    </row>
    <row r="73">
      <c r="A73" s="228" t="inlineStr">
        <is>
          <t>OGL Row</t>
        </is>
      </c>
      <c r="B73" s="228" t="inlineStr">
        <is>
          <t>OGL #</t>
        </is>
      </c>
      <c r="C73" s="228" t="inlineStr">
        <is>
          <t>LH/HBP</t>
        </is>
      </c>
      <c r="D73" s="228" t="inlineStr">
        <is>
          <t>Instrument</t>
        </is>
      </c>
      <c r="E73" s="228" t="inlineStr">
        <is>
          <t>Book/Page</t>
        </is>
      </c>
      <c r="F73" s="228" t="inlineStr">
        <is>
          <t>Lessor/Grantor</t>
        </is>
      </c>
      <c r="G73" s="228" t="inlineStr">
        <is>
          <t>Lessee/Grantee</t>
        </is>
      </c>
      <c r="H73" s="228" t="inlineStr">
        <is>
          <t>Royalty</t>
        </is>
      </c>
      <c r="I73" s="228" t="inlineStr">
        <is>
          <t>Exp Date</t>
        </is>
      </c>
      <c r="J73" s="228" t="inlineStr">
        <is>
          <t>Legal Description</t>
        </is>
      </c>
      <c r="K73" s="228" t="inlineStr">
        <is>
          <t>Misc Notes / Clauses / QA</t>
        </is>
      </c>
    </row>
    <row r="74" ht="75" customHeight="1">
      <c r="A74" t="n">
        <v>2</v>
      </c>
      <c r="B74" t="n">
        <v>1</v>
      </c>
      <c r="C74" t="inlineStr">
        <is>
          <t>HBP</t>
        </is>
      </c>
      <c r="D74" t="inlineStr">
        <is>
          <t>Oil and Gas Lease</t>
        </is>
      </c>
      <c r="E74" t="inlineStr">
        <is>
          <t>1736/594</t>
        </is>
      </c>
      <c r="F74" t="inlineStr">
        <is>
          <t>Carrie Leeann Mitchell</t>
        </is>
      </c>
      <c r="G74" t="inlineStr">
        <is>
          <t>R. Michael Lortz</t>
        </is>
      </c>
      <c r="H74" t="n">
        <v>0.1875</v>
      </c>
      <c r="I74" t="n">
        <v>39096</v>
      </c>
      <c r="J74" t="inlineStr">
        <is>
          <t>E/2 NW/4, N/2 NE/4, N/2 NE/4 SW/4, Lot 4, NE/4 SE/4, S/2 NE/4 SW/4, SE/4 NE/4, SE/4 SW/4 of 31-12N-24W</t>
        </is>
      </c>
      <c r="K74" s="207" t="inlineStr">
        <is>
          <t>Exact/includes N/2 NE/4 | 375.335 gross acres
3 yrs
3/16ths royalty | No | No | No | No</t>
        </is>
      </c>
    </row>
    <row r="75" ht="75" customHeight="1">
      <c r="A75" t="n">
        <v>3</v>
      </c>
      <c r="B75" t="n">
        <v>2</v>
      </c>
      <c r="C75" t="inlineStr">
        <is>
          <t>HBP</t>
        </is>
      </c>
      <c r="D75" t="inlineStr">
        <is>
          <t>Oil and Gas Lease</t>
        </is>
      </c>
      <c r="E75" t="inlineStr">
        <is>
          <t>1736/600</t>
        </is>
      </c>
      <c r="F75" t="inlineStr">
        <is>
          <t>Nancy Susan Mitchell</t>
        </is>
      </c>
      <c r="G75" t="inlineStr">
        <is>
          <t>R. Michael Lortz</t>
        </is>
      </c>
      <c r="H75" t="n">
        <v>0.1875</v>
      </c>
      <c r="I75" t="n">
        <v>39096</v>
      </c>
      <c r="J75" t="inlineStr">
        <is>
          <t>E/2 NW/4, N/2 NE/4, N/2 NE/4 SW/4, Lot 4, NE/4 SE/4, S/2 NE/4 SW/4, SE/4 NE/4, SE/4 SW/4 of 31-12N-24W</t>
        </is>
      </c>
      <c r="K75" s="207" t="inlineStr">
        <is>
          <t>Exact/includes N/2 NE/4 | 375.335 gross acres
3 yrs
3/16ths royalty | No | No | No | No</t>
        </is>
      </c>
    </row>
    <row r="76" ht="75" customHeight="1">
      <c r="A76" t="n">
        <v>4</v>
      </c>
      <c r="B76" t="n">
        <v>3</v>
      </c>
      <c r="C76" t="inlineStr">
        <is>
          <t>HBP</t>
        </is>
      </c>
      <c r="D76" t="inlineStr">
        <is>
          <t>Oil and Gas Lease</t>
        </is>
      </c>
      <c r="E76" t="inlineStr">
        <is>
          <t>1736/602</t>
        </is>
      </c>
      <c r="F76" t="inlineStr">
        <is>
          <t>Gena W. Moore</t>
        </is>
      </c>
      <c r="G76" t="inlineStr">
        <is>
          <t>R. Michael Lortz</t>
        </is>
      </c>
      <c r="H76" t="n">
        <v>0.1875</v>
      </c>
      <c r="I76" t="n">
        <v>39096</v>
      </c>
      <c r="J76" t="inlineStr">
        <is>
          <t>E/2 NW/4, N/2 NE/4, N/2 NE/4 SW/4, Lot 4, NE/4 SE/4, S/2 NE/4 SW/4, SE/4 NE/4, SE/4 SW/4 of 31-12N-24W</t>
        </is>
      </c>
      <c r="K76" s="207" t="inlineStr">
        <is>
          <t>Exact/includes N/2 NE/4 | 375.335 gross acres
3 yrs
3/16ths royalty | No | No | No | No</t>
        </is>
      </c>
    </row>
    <row r="77" ht="75" customHeight="1">
      <c r="A77" t="n">
        <v>5</v>
      </c>
      <c r="B77" t="n">
        <v>4</v>
      </c>
      <c r="C77" t="inlineStr">
        <is>
          <t>HBP</t>
        </is>
      </c>
      <c r="D77" t="inlineStr">
        <is>
          <t>Oil and Gas Lease</t>
        </is>
      </c>
      <c r="E77" t="inlineStr">
        <is>
          <t>1736/592</t>
        </is>
      </c>
      <c r="F77" t="inlineStr">
        <is>
          <t>Nancy Mitchell Williams</t>
        </is>
      </c>
      <c r="G77" t="inlineStr">
        <is>
          <t>R. Michael Lortz</t>
        </is>
      </c>
      <c r="H77" t="n">
        <v>0.1875</v>
      </c>
      <c r="I77" t="n">
        <v>39096</v>
      </c>
      <c r="J77" t="inlineStr">
        <is>
          <t>E/2 NW/4, N/2 NE/4, N/2 NE/4 SW/4, Lot 4, NE/4 SE/4, S/2 NE/4 SW/4, SE/4 NE/4, SE/4 SW/4 of 31-12N-24W</t>
        </is>
      </c>
      <c r="K77" s="207" t="inlineStr">
        <is>
          <t>Exact/includes N/2 NE/4 | 375.335 gross acres
3 yrs
3/16ths royalty | No | No | No | No</t>
        </is>
      </c>
    </row>
    <row r="78" ht="225" customHeight="1">
      <c r="A78" t="n">
        <v>65</v>
      </c>
      <c r="B78" t="n">
        <v>64</v>
      </c>
      <c r="C78" t="inlineStr">
        <is>
          <t>Top Lease</t>
        </is>
      </c>
      <c r="D78" t="inlineStr">
        <is>
          <t>Oil and Gas Lease</t>
        </is>
      </c>
      <c r="E78" t="inlineStr">
        <is>
          <t>2693/337</t>
        </is>
      </c>
      <c r="F78" t="inlineStr">
        <is>
          <t>James Gerard Buonaccorsi, Carrie Leeann Mitchell, Trustee of The Mitchell Buonaccorsi Living Trust</t>
        </is>
      </c>
      <c r="G78" t="inlineStr">
        <is>
          <t>Silver Oak Natural Resources, LLC</t>
        </is>
      </c>
      <c r="H78" t="n">
        <v>0.1875</v>
      </c>
      <c r="I78" t="n">
        <v>47172</v>
      </c>
      <c r="J78" t="inlineStr">
        <is>
          <t>E/2 NW/4, N/2 NE/4, N/2 NE/4 SW/4, NE/4 SE/4, NE/4 SW/4, S/2, Lots 3-4, SE/4 NE/4, SE/4 SW/4 of 31-12N-24W</t>
        </is>
      </c>
      <c r="K78" s="207" t="inlineStr">
        <is>
          <t>Exact/includes N/2 NE/4 | 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 Full recital in recorded instrument — see Link. | No | No | No | Yes</t>
        </is>
      </c>
    </row>
    <row r="79" ht="240" customHeight="1">
      <c r="A79" t="n">
        <v>66</v>
      </c>
      <c r="B79" t="n">
        <v>65</v>
      </c>
      <c r="C79" t="inlineStr">
        <is>
          <t>Top Lease</t>
        </is>
      </c>
      <c r="D79" t="inlineStr">
        <is>
          <t>Oil and Gas Lease</t>
        </is>
      </c>
      <c r="E79" t="inlineStr">
        <is>
          <t>2697/524</t>
        </is>
      </c>
      <c r="F79" t="inlineStr">
        <is>
          <t>Ronald Paul Dold</t>
        </is>
      </c>
      <c r="G79" t="inlineStr">
        <is>
          <t>Silver Oak Natural Resources, LLC</t>
        </is>
      </c>
      <c r="H79" t="n">
        <v>0.1875</v>
      </c>
      <c r="I79" t="n">
        <v>47208</v>
      </c>
      <c r="J79" t="inlineStr">
        <is>
          <t>E/2 NW/4, N/2, N/2 NE/4 SW/4, NE/4 SE/4, S/2 of Lots 3, 4, S/2 NE/4 SW/4, SE/4 NE/4, SE/4 SW/4 of 31-12N-24W</t>
        </is>
      </c>
      <c r="K79" s="207" t="inlineStr">
        <is>
          <t>Ambiguous N/2 shorthand - Needs Verification | 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 Full recital in recorded instrument — see Link. | No | No | No | Yes</t>
        </is>
      </c>
    </row>
    <row r="80" ht="210" customHeight="1">
      <c r="A80" t="n">
        <v>67</v>
      </c>
      <c r="B80" t="n">
        <v>66</v>
      </c>
      <c r="C80" t="inlineStr">
        <is>
          <t>Top Lease</t>
        </is>
      </c>
      <c r="D80" t="inlineStr">
        <is>
          <t>Oil and Gas Lease</t>
        </is>
      </c>
      <c r="E80" t="inlineStr">
        <is>
          <t>2702/505</t>
        </is>
      </c>
      <c r="F80" t="inlineStr">
        <is>
          <t>a/k/a Gena Williams, a/k/a Gena Mitchell Williams, Gena W. Moore</t>
        </is>
      </c>
      <c r="G80" t="inlineStr">
        <is>
          <t>Silver Oak Natural Resources, LLC</t>
        </is>
      </c>
      <c r="H80" t="n">
        <v>0.1875</v>
      </c>
      <c r="I80" t="n">
        <v>47890</v>
      </c>
      <c r="J80" t="inlineStr">
        <is>
          <t>N/2 NE/4, N/2 NE/4 SW/4, NE/4 SE/4, NW/4, S/2 of Lot 3, Lot 4, S/2 NE/4 SW/4, SE/4 NE/4, SE/4 SW/4 of 31-12N-24W</t>
        </is>
      </c>
      <c r="K80" s="207" t="inlineStr">
        <is>
          <t>Exact/includes N/2 NE/4 | 375.34 acres, more or less
three-sixteenths (3/16ths) royalty
for a term of five (5) years 
This Lease may be subject to a Prior Oiland Gas Lease (the "Prior Lease") covering the lease premises The
Prior Lease is from Nancy Mitchell Willams, as Lessor, to R. … Full recital in recorded instrument — see Link. | No | No | No | Yes</t>
        </is>
      </c>
    </row>
    <row r="82">
      <c r="A82" t="inlineStr">
        <is>
          <t>Curative / QA Summary</t>
        </is>
      </c>
      <c r="B82" t="inlineStr">
        <is>
          <t>Matched source Tract 1 instruments</t>
        </is>
      </c>
      <c r="C82" t="n">
        <v>21</v>
      </c>
      <c r="D82" t="inlineStr">
        <is>
          <t>Missing instrument matches</t>
        </is>
      </c>
      <c r="E82" t="n">
        <v>2</v>
      </c>
      <c r="F82" t="inlineStr">
        <is>
          <t>Runsheet curative flags</t>
        </is>
      </c>
      <c r="G82" t="n">
        <v>21</v>
      </c>
      <c r="H82" t="inlineStr">
        <is>
          <t>OGL Tract 1 lease rows</t>
        </is>
      </c>
      <c r="I82" t="n">
        <v>7</v>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L471"/>
  <sheetViews>
    <sheetView workbookViewId="0">
      <selection activeCell="A1" sqref="A1"/>
    </sheetView>
  </sheetViews>
  <sheetFormatPr baseColWidth="8" defaultRowHeight="15"/>
  <cols>
    <col width="89.85546875" bestFit="1" customWidth="1" min="1" max="1"/>
    <col width="39" bestFit="1" customWidth="1" min="2" max="2"/>
    <col width="93.5703125" bestFit="1" customWidth="1" min="3" max="3"/>
    <col width="76.28515625" bestFit="1" customWidth="1" min="4" max="4"/>
    <col width="183.28515625" bestFit="1" customWidth="1" min="5" max="5"/>
    <col width="183" bestFit="1" customWidth="1" min="6" max="6"/>
    <col width="187.42578125" bestFit="1" customWidth="1" min="7" max="7"/>
    <col width="190.140625" bestFit="1" customWidth="1" min="8" max="8"/>
    <col width="115.5703125" bestFit="1" customWidth="1" min="9" max="9"/>
    <col width="185" bestFit="1" customWidth="1" min="10" max="10"/>
    <col width="176.7109375" bestFit="1" customWidth="1" min="11" max="11"/>
    <col width="2" bestFit="1" customWidth="1" min="12" max="12"/>
  </cols>
  <sheetData>
    <row r="1">
      <c r="A1" s="237" t="inlineStr">
        <is>
          <t>Tract 2 QA — Section 31-12N-24W</t>
        </is>
      </c>
      <c r="B1" s="237" t="n"/>
      <c r="C1" s="237" t="n"/>
      <c r="D1" s="237" t="n"/>
      <c r="E1" s="237" t="n"/>
      <c r="F1" s="237" t="n"/>
      <c r="G1" s="237" t="n"/>
      <c r="H1" s="237" t="n"/>
      <c r="I1" s="237" t="n"/>
      <c r="J1" s="237" t="n"/>
      <c r="K1" s="237" t="n"/>
      <c r="L1" s="236" t="n"/>
    </row>
    <row r="2">
      <c r="A2" s="236" t="inlineStr">
        <is>
          <t>Prepared</t>
        </is>
      </c>
      <c r="B2" s="236" t="inlineStr">
        <is>
          <t>2026-07-05T20:51:41.444Z</t>
        </is>
      </c>
      <c r="C2" s="236" t="inlineStr">
        <is>
          <t>Rule</t>
        </is>
      </c>
      <c r="D2" s="236" t="inlineStr">
        <is>
          <t>Legal descriptions control; control-column tract hints are not enough without matching legal.</t>
        </is>
      </c>
      <c r="E2" s="236" t="n"/>
      <c r="F2" s="236" t="n"/>
      <c r="G2" s="236" t="n"/>
      <c r="H2" s="236" t="n"/>
      <c r="I2" s="236" t="n"/>
      <c r="J2" s="236" t="n"/>
      <c r="K2" s="236" t="n"/>
      <c r="L2" s="236" t="n"/>
    </row>
    <row r="3">
      <c r="A3" s="236" t="inlineStr">
        <is>
          <t>Tract Legal</t>
        </is>
      </c>
      <c r="B3" s="236" t="inlineStr">
        <is>
          <t>E/2 NW/4, SE/4 NE/4, NE/4 SE/4, N/2 NE/4 SW/4</t>
        </is>
      </c>
      <c r="C3" s="236" t="inlineStr">
        <is>
          <t>Gross Acres</t>
        </is>
      </c>
      <c r="D3" s="236" t="n">
        <v>180</v>
      </c>
      <c r="E3" s="236" t="inlineStr">
        <is>
          <t>Current Owner Total</t>
        </is>
      </c>
      <c r="F3" s="236" t="n">
        <v>1</v>
      </c>
      <c r="G3" s="236" t="inlineStr">
        <is>
          <t>Open Decimal</t>
        </is>
      </c>
      <c r="H3" s="236" t="n">
        <v>0</v>
      </c>
      <c r="I3" s="236" t="inlineStr">
        <is>
          <t>Open Acres</t>
        </is>
      </c>
      <c r="J3" s="236" t="n">
        <v>0</v>
      </c>
      <c r="K3" s="236" t="n"/>
      <c r="L3" s="236" t="n"/>
    </row>
    <row r="4">
      <c r="A4" s="236" t="inlineStr">
        <is>
          <t>Source-Supported Runsheet Rows</t>
        </is>
      </c>
      <c r="B4" s="236" t="n">
        <v>192</v>
      </c>
      <c r="C4" s="236" t="inlineStr">
        <is>
          <t>OGL Rows</t>
        </is>
      </c>
      <c r="D4" s="236" t="n">
        <v>18</v>
      </c>
      <c r="E4" s="236" t="inlineStr">
        <is>
          <t>Header Docs</t>
        </is>
      </c>
      <c r="F4" s="236" t="n">
        <v>29</v>
      </c>
      <c r="G4" s="236" t="inlineStr">
        <is>
          <t>Header Matched/Supported</t>
        </is>
      </c>
      <c r="H4" s="236" t="n">
        <v>0</v>
      </c>
      <c r="I4" s="236" t="inlineStr">
        <is>
          <t>Header Missing</t>
        </is>
      </c>
      <c r="J4" s="236" t="n">
        <v>29</v>
      </c>
      <c r="K4" s="236" t="inlineStr">
        <is>
          <t>Header Legal Mismatch</t>
        </is>
      </c>
      <c r="L4" s="236" t="n">
        <v>0</v>
      </c>
    </row>
    <row r="5">
      <c r="A5" s="236" t="inlineStr">
        <is>
          <t>Negative Current Owners</t>
        </is>
      </c>
      <c r="B5" s="236" t="n">
        <v>0</v>
      </c>
      <c r="C5" s="236" t="inlineStr">
        <is>
          <t>RECHECK/Formulas Errors Seen</t>
        </is>
      </c>
      <c r="D5" s="236" t="n">
        <v>0</v>
      </c>
      <c r="E5" s="236" t="inlineStr">
        <is>
          <t>Control Conflicts</t>
        </is>
      </c>
      <c r="F5" s="236" t="n">
        <v>236</v>
      </c>
      <c r="G5" s="236" t="inlineStr">
        <is>
          <t>Curative/Needs Verification Rows</t>
        </is>
      </c>
      <c r="H5" s="236" t="n">
        <v>636</v>
      </c>
      <c r="I5" s="236" t="n"/>
      <c r="J5" s="236" t="n"/>
      <c r="K5" s="236" t="n"/>
      <c r="L5" s="236" t="n"/>
    </row>
    <row r="6">
      <c r="A6" s="236" t="n"/>
      <c r="B6" s="236" t="n"/>
      <c r="C6" s="236" t="n"/>
      <c r="D6" s="236" t="n"/>
      <c r="E6" s="236" t="n"/>
      <c r="F6" s="236" t="n"/>
      <c r="G6" s="236" t="n"/>
      <c r="H6" s="236" t="n"/>
      <c r="I6" s="236" t="n"/>
      <c r="J6" s="236" t="n"/>
      <c r="K6" s="236" t="n"/>
      <c r="L6" s="236" t="n"/>
    </row>
    <row r="7">
      <c r="A7" s="236" t="inlineStr">
        <is>
          <t>Current Apparent Mineral Ownership (from current tract grid — not forced to 100%)</t>
        </is>
      </c>
      <c r="B7" s="236" t="n"/>
      <c r="C7" s="236" t="n"/>
      <c r="D7" s="236" t="n"/>
      <c r="E7" s="236" t="n"/>
      <c r="F7" s="236" t="n"/>
      <c r="G7" s="236" t="n"/>
      <c r="H7" s="236" t="n"/>
      <c r="I7" s="236" t="n"/>
      <c r="J7" s="236" t="n"/>
      <c r="K7" s="236" t="n"/>
      <c r="L7" s="236" t="n"/>
    </row>
    <row r="8">
      <c r="A8" s="236" t="inlineStr">
        <is>
          <t>Owner</t>
        </is>
      </c>
      <c r="B8" s="236" t="inlineStr">
        <is>
          <t>Decimal Interest</t>
        </is>
      </c>
      <c r="C8" s="236" t="inlineStr">
        <is>
          <t>Net Acres</t>
        </is>
      </c>
      <c r="D8" s="236" t="inlineStr">
        <is>
          <t>Flag</t>
        </is>
      </c>
      <c r="E8" s="236" t="inlineStr">
        <is>
          <t>Cell Reference</t>
        </is>
      </c>
      <c r="F8" s="236" t="n"/>
      <c r="G8" s="236" t="n"/>
      <c r="H8" s="236" t="n"/>
      <c r="I8" s="236" t="n"/>
      <c r="J8" s="236" t="n"/>
      <c r="K8" s="236" t="n"/>
      <c r="L8" s="236" t="n"/>
    </row>
    <row r="9">
      <c r="A9" s="236" t="inlineStr">
        <is>
          <t>Gertrude Goin</t>
        </is>
      </c>
      <c r="B9" s="236" t="n">
        <v>0.125</v>
      </c>
      <c r="C9" s="236" t="n">
        <v>22.5</v>
      </c>
      <c r="D9" s="236" t="n"/>
      <c r="E9" s="236" t="inlineStr">
        <is>
          <t>Tract 2!C20:E20</t>
        </is>
      </c>
      <c r="F9" s="236" t="n"/>
      <c r="G9" s="236" t="n"/>
      <c r="H9" s="236" t="n"/>
      <c r="I9" s="236" t="n"/>
      <c r="J9" s="236" t="n"/>
      <c r="K9" s="236" t="n"/>
      <c r="L9" s="236" t="n"/>
    </row>
    <row r="10">
      <c r="A10" s="236" t="inlineStr">
        <is>
          <t>John G. Goin</t>
        </is>
      </c>
      <c r="B10" s="236" t="n">
        <v>0.125</v>
      </c>
      <c r="C10" s="236" t="n">
        <v>22.5</v>
      </c>
      <c r="D10" s="236" t="n"/>
      <c r="E10" s="236" t="inlineStr">
        <is>
          <t>Tract 2!C21:E21</t>
        </is>
      </c>
      <c r="F10" s="236" t="n"/>
      <c r="G10" s="236" t="n"/>
      <c r="H10" s="236" t="n"/>
      <c r="I10" s="236" t="n"/>
      <c r="J10" s="236" t="n"/>
      <c r="K10" s="236" t="n"/>
      <c r="L10" s="236" t="n"/>
    </row>
    <row r="11">
      <c r="A11" s="236" t="inlineStr">
        <is>
          <t>Gary Dean Goin</t>
        </is>
      </c>
      <c r="B11" s="236" t="n">
        <v>0.0416666666666667</v>
      </c>
      <c r="C11" s="236" t="n">
        <v>7.5</v>
      </c>
      <c r="D11" s="236" t="n"/>
      <c r="E11" s="236" t="inlineStr">
        <is>
          <t>Tract 2!C25:E25</t>
        </is>
      </c>
      <c r="F11" s="236" t="n"/>
      <c r="G11" s="236" t="n"/>
      <c r="H11" s="236" t="n"/>
      <c r="I11" s="236" t="n"/>
      <c r="J11" s="236" t="n"/>
      <c r="K11" s="236" t="n"/>
      <c r="L11" s="236" t="n"/>
    </row>
    <row r="12">
      <c r="A12" s="236" t="inlineStr">
        <is>
          <t>Vera Marlene Burroughs</t>
        </is>
      </c>
      <c r="B12" s="236" t="n">
        <v>0.0416666666666667</v>
      </c>
      <c r="C12" s="236" t="n">
        <v>7.5</v>
      </c>
      <c r="D12" s="236" t="n"/>
      <c r="E12" s="236" t="inlineStr">
        <is>
          <t>Tract 2!C26:E26</t>
        </is>
      </c>
      <c r="F12" s="236" t="n"/>
      <c r="G12" s="236" t="n"/>
      <c r="H12" s="236" t="n"/>
      <c r="I12" s="236" t="n"/>
      <c r="J12" s="236" t="n"/>
      <c r="K12" s="236" t="n"/>
      <c r="L12" s="236" t="n"/>
    </row>
    <row r="13">
      <c r="A13" s="236" t="inlineStr">
        <is>
          <t>Candace Darlene Marsden</t>
        </is>
      </c>
      <c r="B13" s="236" t="n">
        <v>0.0416666666666667</v>
      </c>
      <c r="C13" s="236" t="n">
        <v>7.5</v>
      </c>
      <c r="D13" s="236" t="n"/>
      <c r="E13" s="236" t="inlineStr">
        <is>
          <t>Tract 2!C27:E27</t>
        </is>
      </c>
      <c r="F13" s="236" t="n"/>
      <c r="G13" s="236" t="n"/>
      <c r="H13" s="236" t="n"/>
      <c r="I13" s="236" t="n"/>
      <c r="J13" s="236" t="n"/>
      <c r="K13" s="236" t="n"/>
      <c r="L13" s="236" t="n"/>
    </row>
    <row r="14">
      <c r="A14" s="236" t="inlineStr">
        <is>
          <t>Mountain Front Resources, LLC</t>
        </is>
      </c>
      <c r="B14" s="236" t="n">
        <v>0.0333333333333333</v>
      </c>
      <c r="C14" s="236" t="n">
        <v>6</v>
      </c>
      <c r="D14" s="236" t="n"/>
      <c r="E14" s="236" t="inlineStr">
        <is>
          <t>Tract 2!C36:E36</t>
        </is>
      </c>
      <c r="F14" s="236" t="n"/>
      <c r="G14" s="236" t="n"/>
      <c r="H14" s="236" t="n"/>
      <c r="I14" s="236" t="n"/>
      <c r="J14" s="236" t="n"/>
      <c r="K14" s="236" t="n"/>
      <c r="L14" s="236" t="n"/>
    </row>
    <row r="15">
      <c r="A15" s="236" t="inlineStr">
        <is>
          <t>Dynasty Oil and Gas, LLC</t>
        </is>
      </c>
      <c r="B15" s="236" t="n">
        <v>0.0140625</v>
      </c>
      <c r="C15" s="236" t="n">
        <v>2.53125</v>
      </c>
      <c r="D15" s="236" t="n"/>
      <c r="E15" s="236" t="inlineStr">
        <is>
          <t>Tract 2!C39:E39</t>
        </is>
      </c>
      <c r="F15" s="236" t="n"/>
      <c r="G15" s="236" t="n"/>
      <c r="H15" s="236" t="n"/>
      <c r="I15" s="236" t="n"/>
      <c r="J15" s="236" t="n"/>
      <c r="K15" s="236" t="n"/>
      <c r="L15" s="236" t="n"/>
    </row>
    <row r="16">
      <c r="A16" s="236" t="inlineStr">
        <is>
          <t>Pagosa Resources, LLC</t>
        </is>
      </c>
      <c r="B16" s="236" t="n">
        <v>0.0046875</v>
      </c>
      <c r="C16" s="236" t="n">
        <v>0.84375</v>
      </c>
      <c r="D16" s="236" t="n"/>
      <c r="E16" s="236" t="inlineStr">
        <is>
          <t>Tract 2!C40:E40</t>
        </is>
      </c>
      <c r="F16" s="236" t="n"/>
      <c r="G16" s="236" t="n"/>
      <c r="H16" s="236" t="n"/>
      <c r="I16" s="236" t="n"/>
      <c r="J16" s="236" t="n"/>
      <c r="K16" s="236" t="n"/>
      <c r="L16" s="236" t="n"/>
    </row>
    <row r="17">
      <c r="A17" s="236" t="inlineStr">
        <is>
          <t>EAW Energy Partners Fund I, LP</t>
        </is>
      </c>
      <c r="B17" s="236" t="n">
        <v>0.0520833333333333</v>
      </c>
      <c r="C17" s="236" t="n">
        <v>9.375</v>
      </c>
      <c r="D17" s="236" t="n"/>
      <c r="E17" s="236" t="inlineStr">
        <is>
          <t>Tract 2!C41:E41</t>
        </is>
      </c>
      <c r="F17" s="236" t="n"/>
      <c r="G17" s="236" t="n"/>
      <c r="H17" s="236" t="n"/>
      <c r="I17" s="236" t="n"/>
      <c r="J17" s="236" t="n"/>
      <c r="K17" s="236" t="n"/>
      <c r="L17" s="236" t="n"/>
    </row>
    <row r="18">
      <c r="A18" s="236" t="inlineStr">
        <is>
          <t>Jones Wagonhill Family Revocable Trust</t>
        </is>
      </c>
      <c r="B18" s="236" t="n">
        <v>0.125</v>
      </c>
      <c r="C18" s="236" t="n">
        <v>22.5</v>
      </c>
      <c r="D18" s="236" t="n"/>
      <c r="E18" s="236" t="inlineStr">
        <is>
          <t>Tract 2!C42:E42</t>
        </is>
      </c>
      <c r="F18" s="236" t="n"/>
      <c r="G18" s="236" t="n"/>
      <c r="H18" s="236" t="n"/>
      <c r="I18" s="236" t="n"/>
      <c r="J18" s="236" t="n"/>
      <c r="K18" s="236" t="n"/>
      <c r="L18" s="236" t="n"/>
    </row>
    <row r="19">
      <c r="A19" s="236" t="inlineStr">
        <is>
          <t>Presidio WAB, LLC</t>
        </is>
      </c>
      <c r="B19" s="236" t="n">
        <v>0.25</v>
      </c>
      <c r="C19" s="236" t="n">
        <v>45</v>
      </c>
      <c r="D19" s="236" t="n"/>
      <c r="E19" s="236" t="inlineStr">
        <is>
          <t>Tract 2!C43:E43</t>
        </is>
      </c>
      <c r="F19" s="236" t="n"/>
      <c r="G19" s="236" t="n"/>
      <c r="H19" s="236" t="n"/>
      <c r="I19" s="236" t="n"/>
      <c r="J19" s="236" t="n"/>
      <c r="K19" s="236" t="n"/>
      <c r="L19" s="236" t="n"/>
    </row>
    <row r="20">
      <c r="A20" s="236" t="inlineStr">
        <is>
          <t>Wendel Lee Winkleblack, Jr., a/k/a Wendel Winkleblack</t>
        </is>
      </c>
      <c r="B20" s="236" t="n">
        <v>0.0416666666666667</v>
      </c>
      <c r="C20" s="236" t="n">
        <v>7.5</v>
      </c>
      <c r="D20" s="236" t="n"/>
      <c r="E20" s="236" t="inlineStr">
        <is>
          <t>Tract 2!C44:E44</t>
        </is>
      </c>
      <c r="F20" s="236" t="n"/>
      <c r="G20" s="236" t="n"/>
      <c r="H20" s="236" t="n"/>
      <c r="I20" s="236" t="n"/>
      <c r="J20" s="236" t="n"/>
      <c r="K20" s="236" t="n"/>
      <c r="L20" s="236" t="n"/>
    </row>
    <row r="21">
      <c r="A21" s="236" t="inlineStr">
        <is>
          <t>Wendy A. Henderson</t>
        </is>
      </c>
      <c r="B21" s="236" t="n">
        <v>0.0416666666666667</v>
      </c>
      <c r="C21" s="236" t="n">
        <v>7.5</v>
      </c>
      <c r="D21" s="236" t="n"/>
      <c r="E21" s="236" t="inlineStr">
        <is>
          <t>Tract 2!C45:E45</t>
        </is>
      </c>
      <c r="F21" s="236" t="n"/>
      <c r="G21" s="236" t="n"/>
      <c r="H21" s="236" t="n"/>
      <c r="I21" s="236" t="n"/>
      <c r="J21" s="236" t="n"/>
      <c r="K21" s="236" t="n"/>
      <c r="L21" s="236" t="n"/>
    </row>
    <row r="22">
      <c r="A22" s="236" t="inlineStr">
        <is>
          <t>Ashlee N. Davis</t>
        </is>
      </c>
      <c r="B22" s="236" t="n">
        <v>0.0416666666666667</v>
      </c>
      <c r="C22" s="236" t="n">
        <v>7.5</v>
      </c>
      <c r="D22" s="236" t="n"/>
      <c r="E22" s="236" t="inlineStr">
        <is>
          <t>Tract 2!C46:E46</t>
        </is>
      </c>
      <c r="F22" s="236" t="n"/>
      <c r="G22" s="236" t="n"/>
      <c r="H22" s="236" t="n"/>
      <c r="I22" s="236" t="n"/>
      <c r="J22" s="236" t="n"/>
      <c r="K22" s="236" t="n"/>
      <c r="L22" s="236" t="n"/>
    </row>
    <row r="23">
      <c r="A23" s="236" t="inlineStr">
        <is>
          <t>Fleshman Agency, Inc.</t>
        </is>
      </c>
      <c r="B23" s="236" t="n">
        <v>0.0208333333333333</v>
      </c>
      <c r="C23" s="236" t="n">
        <v>3.75</v>
      </c>
      <c r="D23" s="236" t="n"/>
      <c r="E23" s="236" t="inlineStr">
        <is>
          <t>Tract 2!C47:E47</t>
        </is>
      </c>
      <c r="F23" s="236" t="n"/>
      <c r="G23" s="236" t="n"/>
      <c r="H23" s="236" t="n"/>
      <c r="I23" s="236" t="n"/>
      <c r="J23" s="236" t="n"/>
      <c r="K23" s="236" t="n"/>
      <c r="L23" s="236" t="n"/>
    </row>
    <row r="24">
      <c r="A24" s="236" t="n"/>
      <c r="B24" s="236" t="n"/>
      <c r="C24" s="236" t="n"/>
      <c r="D24" s="236" t="n"/>
      <c r="E24" s="236" t="n"/>
      <c r="F24" s="236" t="n"/>
      <c r="G24" s="236" t="n"/>
      <c r="H24" s="236" t="n"/>
      <c r="I24" s="236" t="n"/>
      <c r="J24" s="236" t="n"/>
      <c r="K24" s="236" t="n"/>
      <c r="L24" s="236" t="n"/>
    </row>
    <row r="25">
      <c r="A25" s="236" t="inlineStr">
        <is>
          <t>Conveyances Out Shown In Current Grid (negative transaction values shown as positive conveyance decimals)</t>
        </is>
      </c>
      <c r="B25" s="236" t="n"/>
      <c r="C25" s="236" t="n"/>
      <c r="D25" s="236" t="n"/>
      <c r="E25" s="236" t="n"/>
      <c r="F25" s="236" t="n"/>
      <c r="G25" s="236" t="n"/>
      <c r="H25" s="236" t="n"/>
      <c r="I25" s="236" t="n"/>
      <c r="J25" s="236" t="n"/>
      <c r="K25" s="236" t="n"/>
      <c r="L25" s="236" t="n"/>
    </row>
    <row r="26">
      <c r="A26" s="236" t="inlineStr">
        <is>
          <t>Doc/Header</t>
        </is>
      </c>
      <c r="B26" s="236" t="inlineStr">
        <is>
          <t>Doc Type</t>
        </is>
      </c>
      <c r="C26" s="236" t="inlineStr">
        <is>
          <t>Bk/Pg</t>
        </is>
      </c>
      <c r="D26" s="236" t="inlineStr">
        <is>
          <t>Grantor</t>
        </is>
      </c>
      <c r="E26" s="236" t="inlineStr">
        <is>
          <t>Grantee</t>
        </is>
      </c>
      <c r="F26" s="236" t="inlineStr">
        <is>
          <t>Owner Row</t>
        </is>
      </c>
      <c r="G26" s="236" t="inlineStr">
        <is>
          <t>Conveyance Decimal</t>
        </is>
      </c>
      <c r="H26" s="236" t="inlineStr">
        <is>
          <t>Source Validation</t>
        </is>
      </c>
      <c r="I26" s="236" t="inlineStr">
        <is>
          <t>Runsheet Row</t>
        </is>
      </c>
      <c r="J26" s="236" t="inlineStr">
        <is>
          <t>Source Notes</t>
        </is>
      </c>
      <c r="K26" s="236" t="inlineStr">
        <is>
          <t>Cell</t>
        </is>
      </c>
      <c r="L26" s="236" t="n"/>
    </row>
    <row r="27">
      <c r="A27" s="236" t="inlineStr">
        <is>
          <t>PAT</t>
        </is>
      </c>
      <c r="B27" s="236" t="inlineStr">
        <is>
          <t>PAT004/80</t>
        </is>
      </c>
      <c r="C27" s="236" t="n">
        <v>2657</v>
      </c>
      <c r="D27" s="236" t="inlineStr">
        <is>
          <t>ARTI</t>
        </is>
      </c>
      <c r="E27" s="236" t="n"/>
      <c r="F27" s="236" t="inlineStr">
        <is>
          <t>United States of America</t>
        </is>
      </c>
      <c r="G27" s="236" t="n">
        <v>1</v>
      </c>
      <c r="H27" s="236" t="inlineStr">
        <is>
          <t>No Runsheet doc#/Bk-Pg match — Needs Verification</t>
        </is>
      </c>
      <c r="I27" s="236" t="n"/>
      <c r="J27" s="236" t="n"/>
      <c r="K27" s="236" t="inlineStr">
        <is>
          <t>Tract 2!H10</t>
        </is>
      </c>
      <c r="L27" s="236" t="n"/>
    </row>
    <row r="28">
      <c r="A28" s="236" t="inlineStr">
        <is>
          <t>WD</t>
        </is>
      </c>
      <c r="B28" s="236" t="inlineStr">
        <is>
          <t>D00015/159</t>
        </is>
      </c>
      <c r="C28" s="236" t="n">
        <v>3250</v>
      </c>
      <c r="D28" s="236" t="inlineStr">
        <is>
          <t>ARTI</t>
        </is>
      </c>
      <c r="E28" s="236" t="n"/>
      <c r="F28" s="236" t="inlineStr">
        <is>
          <t>William L. Rook</t>
        </is>
      </c>
      <c r="G28" s="236" t="n">
        <v>1</v>
      </c>
      <c r="H28" s="236" t="inlineStr">
        <is>
          <t>No Runsheet doc#/Bk-Pg match — Needs Verification</t>
        </is>
      </c>
      <c r="I28" s="236" t="n"/>
      <c r="J28" s="236" t="n"/>
      <c r="K28" s="236" t="inlineStr">
        <is>
          <t>Tract 2!I11</t>
        </is>
      </c>
      <c r="L28" s="236" t="n"/>
    </row>
    <row r="29">
      <c r="A29" s="236" t="inlineStr">
        <is>
          <t>WD</t>
        </is>
      </c>
      <c r="B29" s="236" t="inlineStr">
        <is>
          <t>D00053/585</t>
        </is>
      </c>
      <c r="C29" s="236" t="n">
        <v>15997</v>
      </c>
      <c r="D29" s="236" t="inlineStr">
        <is>
          <t>ARTI</t>
        </is>
      </c>
      <c r="E29" s="236" t="n"/>
      <c r="F29" s="236" t="inlineStr">
        <is>
          <t>Martha J. Dufour</t>
        </is>
      </c>
      <c r="G29" s="236" t="n">
        <v>1</v>
      </c>
      <c r="H29" s="236" t="inlineStr">
        <is>
          <t>No Runsheet doc#/Bk-Pg match — Needs Verification</t>
        </is>
      </c>
      <c r="I29" s="236" t="n"/>
      <c r="J29" s="236" t="n"/>
      <c r="K29" s="236" t="inlineStr">
        <is>
          <t>Tract 2!J12</t>
        </is>
      </c>
      <c r="L29" s="236" t="n"/>
    </row>
    <row r="30">
      <c r="A30" s="236" t="inlineStr">
        <is>
          <t>DECREE</t>
        </is>
      </c>
      <c r="B30" s="236" t="inlineStr">
        <is>
          <t>121/46</t>
        </is>
      </c>
      <c r="C30" s="236" t="n">
        <v>25990</v>
      </c>
      <c r="D30" s="236" t="inlineStr">
        <is>
          <t>ARTI</t>
        </is>
      </c>
      <c r="E30" s="236" t="n"/>
      <c r="F30" s="236" t="inlineStr">
        <is>
          <t>J. W. Goin</t>
        </is>
      </c>
      <c r="G30" s="236" t="n">
        <v>1</v>
      </c>
      <c r="H30" s="236" t="inlineStr">
        <is>
          <t>No Runsheet doc#/Bk-Pg match — Needs Verification</t>
        </is>
      </c>
      <c r="I30" s="236" t="n"/>
      <c r="J30" s="236" t="n"/>
      <c r="K30" s="236" t="inlineStr">
        <is>
          <t>Tract 2!K13</t>
        </is>
      </c>
      <c r="L30" s="236" t="n"/>
    </row>
    <row r="31">
      <c r="A31" s="236" t="inlineStr">
        <is>
          <t>MD</t>
        </is>
      </c>
      <c r="B31" s="236" t="inlineStr">
        <is>
          <t>122/122</t>
        </is>
      </c>
      <c r="C31" s="236" t="n">
        <v>25974</v>
      </c>
      <c r="D31" s="236" t="inlineStr">
        <is>
          <t>ARTI</t>
        </is>
      </c>
      <c r="E31" s="236" t="n"/>
      <c r="F31" s="236" t="inlineStr">
        <is>
          <t>Lola M. Winkleblack</t>
        </is>
      </c>
      <c r="G31" s="236" t="n">
        <v>0.166666666666667</v>
      </c>
      <c r="H31" s="236" t="inlineStr">
        <is>
          <t>No Runsheet doc#/Bk-Pg match — Needs Verification</t>
        </is>
      </c>
      <c r="I31" s="236" t="n"/>
      <c r="J31" s="236" t="n"/>
      <c r="K31" s="236" t="inlineStr">
        <is>
          <t>Tract 2!L15</t>
        </is>
      </c>
      <c r="L31" s="236" t="n"/>
    </row>
    <row r="32">
      <c r="A32" s="236" t="inlineStr">
        <is>
          <t>MD</t>
        </is>
      </c>
      <c r="B32" s="236" t="inlineStr">
        <is>
          <t>122/122</t>
        </is>
      </c>
      <c r="C32" s="236" t="n">
        <v>25974</v>
      </c>
      <c r="D32" s="236" t="inlineStr">
        <is>
          <t>ARTI</t>
        </is>
      </c>
      <c r="E32" s="236" t="n"/>
      <c r="F32" s="236" t="inlineStr">
        <is>
          <t>James W. Goin, Jr.</t>
        </is>
      </c>
      <c r="G32" s="236" t="n">
        <v>0.166666666666667</v>
      </c>
      <c r="H32" s="236" t="inlineStr">
        <is>
          <t>No Runsheet doc#/Bk-Pg match — Needs Verification</t>
        </is>
      </c>
      <c r="I32" s="236" t="n"/>
      <c r="J32" s="236" t="n"/>
      <c r="K32" s="236" t="inlineStr">
        <is>
          <t>Tract 2!L16</t>
        </is>
      </c>
      <c r="L32" s="236" t="n"/>
    </row>
    <row r="33">
      <c r="A33" s="236" t="inlineStr">
        <is>
          <t>MD</t>
        </is>
      </c>
      <c r="B33" s="236" t="inlineStr">
        <is>
          <t>122/122</t>
        </is>
      </c>
      <c r="C33" s="236" t="n">
        <v>25974</v>
      </c>
      <c r="D33" s="236" t="inlineStr">
        <is>
          <t>ARTI</t>
        </is>
      </c>
      <c r="E33" s="236" t="n"/>
      <c r="F33" s="236" t="inlineStr">
        <is>
          <t>Carrol D. Goin</t>
        </is>
      </c>
      <c r="G33" s="236" t="n">
        <v>0.166666666666667</v>
      </c>
      <c r="H33" s="236" t="inlineStr">
        <is>
          <t>No Runsheet doc#/Bk-Pg match — Needs Verification</t>
        </is>
      </c>
      <c r="I33" s="236" t="n"/>
      <c r="J33" s="236" t="n"/>
      <c r="K33" s="236" t="inlineStr">
        <is>
          <t>Tract 2!L17</t>
        </is>
      </c>
      <c r="L33" s="236" t="n"/>
    </row>
    <row r="34">
      <c r="A34" s="236" t="inlineStr">
        <is>
          <t>MD</t>
        </is>
      </c>
      <c r="B34" s="236" t="inlineStr">
        <is>
          <t>122/122</t>
        </is>
      </c>
      <c r="C34" s="236" t="n">
        <v>25974</v>
      </c>
      <c r="D34" s="236" t="inlineStr">
        <is>
          <t>ARTI</t>
        </is>
      </c>
      <c r="E34" s="236" t="n"/>
      <c r="F34" s="236" t="inlineStr">
        <is>
          <t>George W. Goin</t>
        </is>
      </c>
      <c r="G34" s="236" t="n">
        <v>0.166666666666667</v>
      </c>
      <c r="H34" s="236" t="inlineStr">
        <is>
          <t>No Runsheet doc#/Bk-Pg match — Needs Verification</t>
        </is>
      </c>
      <c r="I34" s="236" t="n"/>
      <c r="J34" s="236" t="n"/>
      <c r="K34" s="236" t="inlineStr">
        <is>
          <t>Tract 2!L18</t>
        </is>
      </c>
      <c r="L34" s="236" t="n"/>
    </row>
    <row r="35">
      <c r="A35" s="236" t="inlineStr">
        <is>
          <t>FD</t>
        </is>
      </c>
      <c r="B35" s="236" t="inlineStr">
        <is>
          <t>2165/322</t>
        </is>
      </c>
      <c r="C35" s="236" t="n">
        <v>30446</v>
      </c>
      <c r="D35" s="236" t="inlineStr">
        <is>
          <t>ARTI</t>
        </is>
      </c>
      <c r="E35" s="236" t="n"/>
      <c r="F35" s="236" t="inlineStr">
        <is>
          <t>Emma M. Goin</t>
        </is>
      </c>
      <c r="G35" s="236" t="n">
        <v>1</v>
      </c>
      <c r="H35" s="236" t="inlineStr">
        <is>
          <t>No Runsheet doc#/Bk-Pg match — Needs Verification</t>
        </is>
      </c>
      <c r="I35" s="236" t="n"/>
      <c r="J35" s="236" t="n"/>
      <c r="K35" s="236" t="inlineStr">
        <is>
          <t>Tract 2!N14</t>
        </is>
      </c>
      <c r="L35" s="236" t="n"/>
    </row>
    <row r="36">
      <c r="A36" s="236" t="inlineStr">
        <is>
          <t>WD</t>
        </is>
      </c>
      <c r="B36" s="236" t="inlineStr">
        <is>
          <t>122/126</t>
        </is>
      </c>
      <c r="C36" s="236" t="n">
        <v>26072</v>
      </c>
      <c r="D36" s="236" t="inlineStr">
        <is>
          <t>ARTI</t>
        </is>
      </c>
      <c r="E36" s="236" t="n"/>
      <c r="F36" s="236" t="inlineStr">
        <is>
          <t>James W. Goin, Jr.</t>
        </is>
      </c>
      <c r="G36" s="236" t="n">
        <v>0.25</v>
      </c>
      <c r="H36" s="236" t="inlineStr">
        <is>
          <t>No Runsheet doc#/Bk-Pg match — Needs Verification</t>
        </is>
      </c>
      <c r="I36" s="236" t="n"/>
      <c r="J36" s="236" t="n"/>
      <c r="K36" s="236" t="inlineStr">
        <is>
          <t>Tract 2!O16</t>
        </is>
      </c>
      <c r="L36" s="236" t="n"/>
    </row>
    <row r="37">
      <c r="A37" s="236" t="inlineStr">
        <is>
          <t>QCMD</t>
        </is>
      </c>
      <c r="B37" s="236" t="inlineStr">
        <is>
          <t>1600/559</t>
        </is>
      </c>
      <c r="C37" s="236" t="n">
        <v>36524</v>
      </c>
      <c r="D37" s="236" t="inlineStr">
        <is>
          <t>ARTI</t>
        </is>
      </c>
      <c r="E37" s="236" t="n"/>
      <c r="F37" s="236" t="inlineStr">
        <is>
          <t>George W. Goin</t>
        </is>
      </c>
      <c r="G37" s="236" t="n">
        <v>0.25</v>
      </c>
      <c r="H37" s="236" t="inlineStr">
        <is>
          <t>No Runsheet doc#/Bk-Pg match — Needs Verification</t>
        </is>
      </c>
      <c r="I37" s="236" t="n"/>
      <c r="J37" s="236" t="n"/>
      <c r="K37" s="236" t="inlineStr">
        <is>
          <t>Tract 2!P18</t>
        </is>
      </c>
      <c r="L37" s="236" t="n"/>
    </row>
    <row r="38">
      <c r="A38" s="236" t="inlineStr">
        <is>
          <t>POD&amp;H</t>
        </is>
      </c>
      <c r="B38" s="236" t="inlineStr">
        <is>
          <t>1820/558</t>
        </is>
      </c>
      <c r="C38" s="236" t="n">
        <v>38700</v>
      </c>
      <c r="D38" s="236" t="inlineStr">
        <is>
          <t>ARTI</t>
        </is>
      </c>
      <c r="E38" s="236" t="n"/>
      <c r="F38" s="236" t="inlineStr">
        <is>
          <t>Lola M. Winkleblack</t>
        </is>
      </c>
      <c r="G38" s="236" t="n">
        <v>0.25</v>
      </c>
      <c r="H38" s="236" t="inlineStr">
        <is>
          <t>No Runsheet doc#/Bk-Pg match — Needs Verification</t>
        </is>
      </c>
      <c r="I38" s="236" t="n"/>
      <c r="J38" s="236" t="n"/>
      <c r="K38" s="236" t="inlineStr">
        <is>
          <t>Tract 2!Q15</t>
        </is>
      </c>
      <c r="L38" s="236" t="n"/>
    </row>
    <row r="39">
      <c r="A39" s="236" t="inlineStr">
        <is>
          <t>POD&amp;H</t>
        </is>
      </c>
      <c r="B39" s="236" t="inlineStr">
        <is>
          <t>1826/56</t>
        </is>
      </c>
      <c r="C39" s="236" t="n">
        <v>38757</v>
      </c>
      <c r="D39" s="236" t="inlineStr">
        <is>
          <t>ARTI</t>
        </is>
      </c>
      <c r="E39" s="236" t="n"/>
      <c r="F39" s="236" t="inlineStr">
        <is>
          <t>James W. Goin, Jr.</t>
        </is>
      </c>
      <c r="G39" s="236" t="n">
        <v>0.125</v>
      </c>
      <c r="H39" s="236" t="inlineStr">
        <is>
          <t>No Runsheet doc#/Bk-Pg match — Needs Verification</t>
        </is>
      </c>
      <c r="I39" s="236" t="n"/>
      <c r="J39" s="236" t="n"/>
      <c r="K39" s="236" t="inlineStr">
        <is>
          <t>Tract 2!R19</t>
        </is>
      </c>
      <c r="L39" s="236" t="n"/>
    </row>
    <row r="40">
      <c r="A40" s="236" t="inlineStr">
        <is>
          <t>JEJ</t>
        </is>
      </c>
      <c r="B40" s="236" t="inlineStr">
        <is>
          <t>1992/558</t>
        </is>
      </c>
      <c r="C40" s="236" t="n">
        <v>40204</v>
      </c>
      <c r="D40" s="236" t="inlineStr">
        <is>
          <t>ARTI</t>
        </is>
      </c>
      <c r="E40" s="236" t="n"/>
      <c r="F40" s="236" t="inlineStr">
        <is>
          <t>Carrol D. Goin</t>
        </is>
      </c>
      <c r="G40" s="236" t="n">
        <v>0.25</v>
      </c>
      <c r="H40" s="236" t="inlineStr">
        <is>
          <t>No Runsheet doc#/Bk-Pg match — Needs Verification</t>
        </is>
      </c>
      <c r="I40" s="236" t="n"/>
      <c r="J40" s="236" t="n"/>
      <c r="K40" s="236" t="inlineStr">
        <is>
          <t>Tract 2!S17</t>
        </is>
      </c>
      <c r="L40" s="236" t="n"/>
    </row>
    <row r="41">
      <c r="A41" s="236" t="inlineStr">
        <is>
          <t>MD</t>
        </is>
      </c>
      <c r="B41" s="236" t="inlineStr">
        <is>
          <t>1993/250</t>
        </is>
      </c>
      <c r="C41" s="236" t="n">
        <v>40149</v>
      </c>
      <c r="D41" s="236" t="inlineStr">
        <is>
          <t>ARTI</t>
        </is>
      </c>
      <c r="E41" s="236" t="n"/>
      <c r="F41" s="236" t="inlineStr">
        <is>
          <t>Dale E. Goin</t>
        </is>
      </c>
      <c r="G41" s="236" t="n">
        <v>0.03125</v>
      </c>
      <c r="H41" s="236" t="inlineStr">
        <is>
          <t>No Runsheet doc#/Bk-Pg match — Needs Verification</t>
        </is>
      </c>
      <c r="I41" s="236" t="n"/>
      <c r="J41" s="236" t="n"/>
      <c r="K41" s="236" t="inlineStr">
        <is>
          <t>Tract 2!T29</t>
        </is>
      </c>
      <c r="L41" s="236" t="n"/>
    </row>
    <row r="42">
      <c r="A42" s="236" t="inlineStr">
        <is>
          <t>MD</t>
        </is>
      </c>
      <c r="B42" s="236" t="inlineStr">
        <is>
          <t>1993/253</t>
        </is>
      </c>
      <c r="C42" s="236" t="n">
        <v>40149</v>
      </c>
      <c r="D42" s="236" t="inlineStr">
        <is>
          <t>ARTI</t>
        </is>
      </c>
      <c r="E42" s="236" t="n"/>
      <c r="F42" s="236" t="inlineStr">
        <is>
          <t>Daniel J. Goin</t>
        </is>
      </c>
      <c r="G42" s="236" t="n">
        <v>0.03125</v>
      </c>
      <c r="H42" s="236" t="inlineStr">
        <is>
          <t>No Runsheet doc#/Bk-Pg match — Needs Verification</t>
        </is>
      </c>
      <c r="I42" s="236" t="n"/>
      <c r="J42" s="236" t="n"/>
      <c r="K42" s="236" t="inlineStr">
        <is>
          <t>Tract 2!U30</t>
        </is>
      </c>
      <c r="L42" s="236" t="n"/>
    </row>
    <row r="43">
      <c r="A43" s="236" t="inlineStr">
        <is>
          <t>MD</t>
        </is>
      </c>
      <c r="B43" s="236" t="inlineStr">
        <is>
          <t>1993/256</t>
        </is>
      </c>
      <c r="C43" s="236" t="n">
        <v>40149</v>
      </c>
      <c r="D43" s="236" t="inlineStr">
        <is>
          <t>ARTI</t>
        </is>
      </c>
      <c r="E43" s="236" t="n"/>
      <c r="F43" s="236" t="inlineStr">
        <is>
          <t>David Wayne Goin</t>
        </is>
      </c>
      <c r="G43" s="236" t="n">
        <v>0.03125</v>
      </c>
      <c r="H43" s="236" t="inlineStr">
        <is>
          <t>No Runsheet doc#/Bk-Pg match — Needs Verification</t>
        </is>
      </c>
      <c r="I43" s="236" t="n"/>
      <c r="J43" s="236" t="n"/>
      <c r="K43" s="236" t="inlineStr">
        <is>
          <t>Tract 2!V31</t>
        </is>
      </c>
      <c r="L43" s="236" t="n"/>
    </row>
    <row r="44">
      <c r="A44" s="236" t="inlineStr">
        <is>
          <t>MD</t>
        </is>
      </c>
      <c r="B44" s="236" t="inlineStr">
        <is>
          <t>1993/259</t>
        </is>
      </c>
      <c r="C44" s="236" t="n">
        <v>40149</v>
      </c>
      <c r="D44" s="236" t="inlineStr">
        <is>
          <t>ARTI</t>
        </is>
      </c>
      <c r="E44" s="236" t="n"/>
      <c r="F44" s="236" t="inlineStr">
        <is>
          <t>Richard C. Goin</t>
        </is>
      </c>
      <c r="G44" s="236" t="n">
        <v>0.03125</v>
      </c>
      <c r="H44" s="236" t="inlineStr">
        <is>
          <t>No Runsheet doc#/Bk-Pg match — Needs Verification</t>
        </is>
      </c>
      <c r="I44" s="236" t="n"/>
      <c r="J44" s="236" t="n"/>
      <c r="K44" s="236" t="inlineStr">
        <is>
          <t>Tract 2!W32</t>
        </is>
      </c>
      <c r="L44" s="236" t="n"/>
    </row>
    <row r="45">
      <c r="A45" s="236" t="inlineStr">
        <is>
          <t>MD</t>
        </is>
      </c>
      <c r="B45" s="236" t="inlineStr">
        <is>
          <t>1993/262</t>
        </is>
      </c>
      <c r="C45" s="236" t="n">
        <v>40157</v>
      </c>
      <c r="D45" s="236" t="inlineStr">
        <is>
          <t>ARTI</t>
        </is>
      </c>
      <c r="E45" s="236" t="n"/>
      <c r="F45" s="236" t="inlineStr">
        <is>
          <t>Mary Jane Goin</t>
        </is>
      </c>
      <c r="G45" s="236" t="n">
        <v>0.25</v>
      </c>
      <c r="H45" s="236" t="inlineStr">
        <is>
          <t>No Runsheet doc#/Bk-Pg match — Needs Verification</t>
        </is>
      </c>
      <c r="I45" s="236" t="n"/>
      <c r="J45" s="236" t="n"/>
      <c r="K45" s="236" t="inlineStr">
        <is>
          <t>Tract 2!X28</t>
        </is>
      </c>
      <c r="L45" s="236" t="n"/>
    </row>
    <row r="46">
      <c r="A46" s="236" t="inlineStr">
        <is>
          <t>MD</t>
        </is>
      </c>
      <c r="B46" s="236" t="inlineStr">
        <is>
          <t>1998/302</t>
        </is>
      </c>
      <c r="C46" s="236" t="n">
        <v>40219</v>
      </c>
      <c r="D46" s="236" t="inlineStr">
        <is>
          <t>ARTI</t>
        </is>
      </c>
      <c r="E46" s="236" t="n"/>
      <c r="F46" s="236" t="inlineStr">
        <is>
          <t>Arrowhead Resources, Inc.</t>
        </is>
      </c>
      <c r="G46" s="236" t="n">
        <v>0.25</v>
      </c>
      <c r="H46" s="236" t="inlineStr">
        <is>
          <t>No Runsheet doc#/Bk-Pg match — Needs Verification</t>
        </is>
      </c>
      <c r="I46" s="236" t="n"/>
      <c r="J46" s="236" t="n"/>
      <c r="K46" s="236" t="inlineStr">
        <is>
          <t>Tract 2!Y33</t>
        </is>
      </c>
      <c r="L46" s="236" t="n"/>
    </row>
    <row r="47">
      <c r="A47" s="236" t="inlineStr">
        <is>
          <t>MD</t>
        </is>
      </c>
      <c r="B47" s="236" t="inlineStr">
        <is>
          <t>2177/241</t>
        </is>
      </c>
      <c r="C47" s="236" t="n">
        <v>41061</v>
      </c>
      <c r="D47" s="236" t="inlineStr">
        <is>
          <t>ARTI</t>
        </is>
      </c>
      <c r="E47" s="236" t="n"/>
      <c r="F47" s="236" t="inlineStr">
        <is>
          <t>Cordillera Energy Partners III, LLC</t>
        </is>
      </c>
      <c r="G47" s="236" t="n">
        <v>0.25</v>
      </c>
      <c r="H47" s="236" t="inlineStr">
        <is>
          <t>No Runsheet doc#/Bk-Pg match — Needs Verification</t>
        </is>
      </c>
      <c r="I47" s="236" t="n"/>
      <c r="J47" s="236" t="n"/>
      <c r="K47" s="236" t="inlineStr">
        <is>
          <t>Tract 2!Z34</t>
        </is>
      </c>
      <c r="L47" s="236" t="n"/>
    </row>
    <row r="48">
      <c r="A48" s="236" t="inlineStr">
        <is>
          <t>MD</t>
        </is>
      </c>
      <c r="B48" s="236" t="inlineStr">
        <is>
          <t>2165/330</t>
        </is>
      </c>
      <c r="C48" s="236" t="n">
        <v>41172</v>
      </c>
      <c r="D48" s="236" t="inlineStr">
        <is>
          <t>ARTI</t>
        </is>
      </c>
      <c r="E48" s="236" t="n"/>
      <c r="F48" s="236" t="inlineStr">
        <is>
          <t>James Randal Winkleblack</t>
        </is>
      </c>
      <c r="G48" s="236" t="n">
        <v>0.125</v>
      </c>
      <c r="H48" s="236" t="inlineStr">
        <is>
          <t>No Runsheet doc#/Bk-Pg match — Needs Verification</t>
        </is>
      </c>
      <c r="I48" s="236" t="n"/>
      <c r="J48" s="236" t="n"/>
      <c r="K48" s="236" t="inlineStr">
        <is>
          <t>Tract 2!AA24</t>
        </is>
      </c>
      <c r="L48" s="236" t="n"/>
    </row>
    <row r="49">
      <c r="A49" s="236" t="inlineStr">
        <is>
          <t>MD</t>
        </is>
      </c>
      <c r="B49" s="236" t="inlineStr">
        <is>
          <t>2176/297</t>
        </is>
      </c>
      <c r="C49" s="236" t="n">
        <v>41296</v>
      </c>
      <c r="D49" s="236" t="inlineStr">
        <is>
          <t>34/480</t>
        </is>
      </c>
      <c r="E49" s="236" t="n"/>
      <c r="F49" s="236" t="inlineStr">
        <is>
          <t>Mountain Front Resources, LLC</t>
        </is>
      </c>
      <c r="G49" s="236" t="n">
        <v>0.0708333333333333</v>
      </c>
      <c r="H49" s="236" t="inlineStr">
        <is>
          <t>No Runsheet doc#/Bk-Pg match — Needs Verification</t>
        </is>
      </c>
      <c r="I49" s="236" t="n"/>
      <c r="J49" s="236" t="n"/>
      <c r="K49" s="236" t="inlineStr">
        <is>
          <t>Tract 2!AB36</t>
        </is>
      </c>
      <c r="L49" s="236" t="n"/>
    </row>
    <row r="50">
      <c r="A50" s="236" t="inlineStr">
        <is>
          <t>MD</t>
        </is>
      </c>
      <c r="B50" s="236" t="inlineStr">
        <is>
          <t>2177/522</t>
        </is>
      </c>
      <c r="C50" s="236" t="n">
        <v>41305</v>
      </c>
      <c r="D50" s="236" t="inlineStr">
        <is>
          <t>25/480</t>
        </is>
      </c>
      <c r="E50" s="236" t="n"/>
      <c r="F50" s="236" t="inlineStr">
        <is>
          <t>Piedra Minerals, LLC</t>
        </is>
      </c>
      <c r="G50" s="236" t="n">
        <v>0.0520833333333333</v>
      </c>
      <c r="H50" s="236" t="inlineStr">
        <is>
          <t>No Runsheet doc#/Bk-Pg match — Needs Verification</t>
        </is>
      </c>
      <c r="I50" s="236" t="n"/>
      <c r="J50" s="236" t="n"/>
      <c r="K50" s="236" t="inlineStr">
        <is>
          <t>Tract 2!AC37</t>
        </is>
      </c>
      <c r="L50" s="236" t="n"/>
    </row>
    <row r="51">
      <c r="A51" s="236" t="inlineStr">
        <is>
          <t>MD</t>
        </is>
      </c>
      <c r="B51" s="236" t="inlineStr">
        <is>
          <t>2177/521</t>
        </is>
      </c>
      <c r="C51" s="236" t="n">
        <v>41306</v>
      </c>
      <c r="D51" s="236" t="inlineStr">
        <is>
          <t>4.5/480</t>
        </is>
      </c>
      <c r="E51" s="236" t="n"/>
      <c r="F51" s="236" t="inlineStr">
        <is>
          <t>Piedra Minerals, LLC</t>
        </is>
      </c>
      <c r="G51" s="236" t="n">
        <v>0.009375</v>
      </c>
      <c r="H51" s="236" t="inlineStr">
        <is>
          <t>No Runsheet doc#/Bk-Pg match — Needs Verification</t>
        </is>
      </c>
      <c r="I51" s="236" t="n"/>
      <c r="J51" s="236" t="n"/>
      <c r="K51" s="236" t="inlineStr">
        <is>
          <t>Tract 2!AD37</t>
        </is>
      </c>
      <c r="L51" s="236" t="n"/>
    </row>
    <row r="52">
      <c r="A52" s="236" t="inlineStr">
        <is>
          <t>MD</t>
        </is>
      </c>
      <c r="B52" s="236" t="inlineStr">
        <is>
          <t>2237/381</t>
        </is>
      </c>
      <c r="C52" s="236" t="n">
        <v>41687</v>
      </c>
      <c r="D52" s="236" t="inlineStr">
        <is>
          <t>ARTI</t>
        </is>
      </c>
      <c r="E52" s="236" t="n"/>
      <c r="F52" s="236" t="inlineStr">
        <is>
          <t>Piedra Minerals, LLC</t>
        </is>
      </c>
      <c r="G52" s="236" t="n">
        <v>0.009375</v>
      </c>
      <c r="H52" s="236" t="inlineStr">
        <is>
          <t>No Runsheet doc#/Bk-Pg match — Needs Verification</t>
        </is>
      </c>
      <c r="I52" s="236" t="n"/>
      <c r="J52" s="236" t="n"/>
      <c r="K52" s="236" t="inlineStr">
        <is>
          <t>Tract 2!AE37</t>
        </is>
      </c>
      <c r="L52" s="236" t="n"/>
    </row>
    <row r="53">
      <c r="A53" s="236" t="inlineStr">
        <is>
          <t>MD</t>
        </is>
      </c>
      <c r="B53" s="236" t="inlineStr">
        <is>
          <t>2572/490</t>
        </is>
      </c>
      <c r="C53" s="236" t="n">
        <v>45433</v>
      </c>
      <c r="D53" s="236" t="inlineStr">
        <is>
          <t>ARTI</t>
        </is>
      </c>
      <c r="E53" s="236" t="n"/>
      <c r="F53" s="236" t="inlineStr">
        <is>
          <t>EAW Energy Partners Fund II, LP</t>
        </is>
      </c>
      <c r="G53" s="236" t="n">
        <v>0.0520833333333333</v>
      </c>
      <c r="H53" s="236" t="inlineStr">
        <is>
          <t>No Runsheet doc#/Bk-Pg match — Needs Verification</t>
        </is>
      </c>
      <c r="I53" s="236" t="n"/>
      <c r="J53" s="236" t="n"/>
      <c r="K53" s="236" t="inlineStr">
        <is>
          <t>Tract 2!AF38</t>
        </is>
      </c>
      <c r="L53" s="236" t="n"/>
    </row>
    <row r="54">
      <c r="A54" s="236" t="inlineStr">
        <is>
          <t>MD</t>
        </is>
      </c>
      <c r="B54" s="236" t="inlineStr">
        <is>
          <t>2345/525</t>
        </is>
      </c>
      <c r="C54" s="236" t="n">
        <v>42613</v>
      </c>
      <c r="D54" s="236" t="inlineStr">
        <is>
          <t>ARTI</t>
        </is>
      </c>
      <c r="E54" s="236" t="n"/>
      <c r="F54" s="236" t="inlineStr">
        <is>
          <t>Georgia Sue Jones</t>
        </is>
      </c>
      <c r="G54" s="236" t="n">
        <v>0.125</v>
      </c>
      <c r="H54" s="236" t="inlineStr">
        <is>
          <t>No Runsheet doc#/Bk-Pg match — Needs Verification</t>
        </is>
      </c>
      <c r="I54" s="236" t="n"/>
      <c r="J54" s="236" t="n"/>
      <c r="K54" s="236" t="inlineStr">
        <is>
          <t>Tract 2!AG22</t>
        </is>
      </c>
      <c r="L54" s="236" t="n"/>
    </row>
    <row r="55">
      <c r="A55" s="236" t="inlineStr">
        <is>
          <t>MD</t>
        </is>
      </c>
      <c r="B55" s="236" t="inlineStr">
        <is>
          <t>2423/220</t>
        </is>
      </c>
      <c r="C55" s="236" t="n">
        <v>43435</v>
      </c>
      <c r="D55" s="236" t="inlineStr">
        <is>
          <t>ARTI</t>
        </is>
      </c>
      <c r="E55" s="236" t="n"/>
      <c r="F55" s="236" t="inlineStr">
        <is>
          <t>Apache Corporation</t>
        </is>
      </c>
      <c r="G55" s="236" t="n">
        <v>0.25</v>
      </c>
      <c r="H55" s="236" t="inlineStr">
        <is>
          <t>No Runsheet doc#/Bk-Pg match — Needs Verification</t>
        </is>
      </c>
      <c r="I55" s="236" t="n"/>
      <c r="J55" s="236" t="n"/>
      <c r="K55" s="236" t="inlineStr">
        <is>
          <t>Tract 2!AH35</t>
        </is>
      </c>
      <c r="L55" s="236" t="n"/>
    </row>
    <row r="56">
      <c r="A56" s="236" t="inlineStr">
        <is>
          <t>FD</t>
        </is>
      </c>
      <c r="B56" s="236" t="inlineStr">
        <is>
          <t>2592/371</t>
        </is>
      </c>
      <c r="C56" s="236" t="n">
        <v>45561</v>
      </c>
      <c r="D56" s="236" t="inlineStr">
        <is>
          <t>ARTI</t>
        </is>
      </c>
      <c r="E56" s="236" t="n"/>
      <c r="F56" s="236" t="inlineStr">
        <is>
          <t>Wendel Lee Winkleblack</t>
        </is>
      </c>
      <c r="G56" s="236" t="n">
        <v>0.125</v>
      </c>
      <c r="H56" s="236" t="inlineStr">
        <is>
          <t>No Runsheet doc#/Bk-Pg match — Needs Verification</t>
        </is>
      </c>
      <c r="I56" s="236" t="n"/>
      <c r="J56" s="236" t="n"/>
      <c r="K56" s="236" t="inlineStr">
        <is>
          <t>Tract 2!AI23</t>
        </is>
      </c>
      <c r="L56" s="236" t="n"/>
    </row>
    <row r="57">
      <c r="A57" s="236" t="inlineStr">
        <is>
          <t>MD</t>
        </is>
      </c>
      <c r="B57" s="236" t="inlineStr">
        <is>
          <t>2610/574</t>
        </is>
      </c>
      <c r="C57" s="236" t="n">
        <v>45686</v>
      </c>
      <c r="D57" s="236" t="inlineStr">
        <is>
          <t>10/480</t>
        </is>
      </c>
      <c r="E57" s="236" t="n"/>
      <c r="F57" s="236" t="inlineStr">
        <is>
          <t>Mountain Front Resources, LLC</t>
        </is>
      </c>
      <c r="G57" s="236" t="n">
        <v>0.0208333333333333</v>
      </c>
      <c r="H57" s="236" t="inlineStr">
        <is>
          <t>No Runsheet doc#/Bk-Pg match — Needs Verification</t>
        </is>
      </c>
      <c r="I57" s="236" t="n"/>
      <c r="J57" s="236" t="n"/>
      <c r="K57" s="236" t="inlineStr">
        <is>
          <t>Tract 2!AJ36</t>
        </is>
      </c>
      <c r="L57" s="236" t="n"/>
    </row>
    <row r="58">
      <c r="A58" s="236" t="n"/>
      <c r="B58" s="236" t="n"/>
      <c r="C58" s="236" t="n"/>
      <c r="D58" s="236" t="n"/>
      <c r="E58" s="236" t="n"/>
      <c r="F58" s="236" t="n"/>
      <c r="G58" s="236" t="n"/>
      <c r="H58" s="236" t="n"/>
      <c r="I58" s="236" t="n"/>
      <c r="J58" s="236" t="n"/>
      <c r="K58" s="236" t="n"/>
      <c r="L58" s="236" t="n"/>
    </row>
    <row r="59">
      <c r="A59" s="236" t="inlineStr">
        <is>
          <t>Runsheet Rows Legally Supporting This Tract (legal description only)</t>
        </is>
      </c>
      <c r="B59" s="236" t="n"/>
      <c r="C59" s="236" t="n"/>
      <c r="D59" s="236" t="n"/>
      <c r="E59" s="236" t="n"/>
      <c r="F59" s="236" t="n"/>
      <c r="G59" s="236" t="n"/>
      <c r="H59" s="236" t="n"/>
      <c r="I59" s="236" t="n"/>
      <c r="J59" s="236" t="n"/>
      <c r="K59" s="236" t="n"/>
      <c r="L59" s="236" t="n"/>
    </row>
    <row r="60">
      <c r="A60" s="236" t="inlineStr">
        <is>
          <t>Source Row</t>
        </is>
      </c>
      <c r="B60" s="236" t="inlineStr">
        <is>
          <t>Instrument #</t>
        </is>
      </c>
      <c r="C60" s="236" t="inlineStr">
        <is>
          <t>Doc Type</t>
        </is>
      </c>
      <c r="D60" s="236" t="inlineStr">
        <is>
          <t>Bk/Pg</t>
        </is>
      </c>
      <c r="E60" s="236" t="inlineStr">
        <is>
          <t>Effective Date</t>
        </is>
      </c>
      <c r="F60" s="236" t="inlineStr">
        <is>
          <t>Recorded Date</t>
        </is>
      </c>
      <c r="G60" s="236" t="inlineStr">
        <is>
          <t>Grantor</t>
        </is>
      </c>
      <c r="H60" s="236" t="inlineStr">
        <is>
          <t>Grantee</t>
        </is>
      </c>
      <c r="I60" s="236" t="inlineStr">
        <is>
          <t>Legal Description</t>
        </is>
      </c>
      <c r="J60" s="236" t="inlineStr">
        <is>
          <t>Notes</t>
        </is>
      </c>
      <c r="K60" s="236" t="inlineStr">
        <is>
          <t>Match Level</t>
        </is>
      </c>
      <c r="L60" s="236" t="n"/>
    </row>
    <row r="61">
      <c r="A61" s="236" t="n">
        <v>2</v>
      </c>
      <c r="B61" s="236" t="inlineStr">
        <is>
          <t>I-1905-000993</t>
        </is>
      </c>
      <c r="C61" s="236" t="inlineStr">
        <is>
          <t>Homestead</t>
        </is>
      </c>
      <c r="D61" s="236" t="inlineStr">
        <is>
          <t>FR1/470</t>
        </is>
      </c>
      <c r="E61" s="236" t="n">
        <v>2034</v>
      </c>
      <c r="F61" s="236" t="n">
        <v>2063</v>
      </c>
      <c r="G61" s="236" t="inlineStr">
        <is>
          <t>General Land Office</t>
        </is>
      </c>
      <c r="H61" s="236" t="inlineStr">
        <is>
          <t>Leo Kinnett</t>
        </is>
      </c>
      <c r="I61" s="236" t="inlineStr">
        <is>
          <t>E/2 NW/4, Lots 1, 2 of 31-12N-24W</t>
        </is>
      </c>
      <c r="J61" s="236" t="inlineStr">
        <is>
          <t>ARTI</t>
        </is>
      </c>
      <c r="K61" s="236" t="inlineStr">
        <is>
          <t>Partial tract legal match</t>
        </is>
      </c>
      <c r="L61" s="236" t="n"/>
    </row>
    <row r="62">
      <c r="A62" s="236" t="n">
        <v>3</v>
      </c>
      <c r="B62" s="236" t="inlineStr">
        <is>
          <t>1905-000429</t>
        </is>
      </c>
      <c r="C62" s="236" t="inlineStr">
        <is>
          <t>Deed</t>
        </is>
      </c>
      <c r="D62" s="236" t="inlineStr">
        <is>
          <t>D6/206</t>
        </is>
      </c>
      <c r="E62" s="236" t="n">
        <v>2062</v>
      </c>
      <c r="F62" s="236" t="n">
        <v>2063</v>
      </c>
      <c r="G62" s="236" t="inlineStr">
        <is>
          <t>Leo Kennett</t>
        </is>
      </c>
      <c r="H62" s="236" t="inlineStr">
        <is>
          <t>Mack Hawbrook</t>
        </is>
      </c>
      <c r="I62" s="236" t="inlineStr">
        <is>
          <t>E/2 NW/4, Lots 1, 2 of 31-12N-24W</t>
        </is>
      </c>
      <c r="J62" s="236" t="inlineStr">
        <is>
          <t>ARTI Chain note: no source of title into Leo Kennett located of record. Confirm ownership before crediting this conveyance.</t>
        </is>
      </c>
      <c r="K62" s="236" t="inlineStr">
        <is>
          <t>Partial tract legal match</t>
        </is>
      </c>
      <c r="L62" s="236" t="n"/>
    </row>
    <row r="63">
      <c r="A63" s="236" t="n">
        <v>4</v>
      </c>
      <c r="B63" s="236" t="inlineStr">
        <is>
          <t>1907-005379</t>
        </is>
      </c>
      <c r="C63" s="236" t="inlineStr">
        <is>
          <t>Patent</t>
        </is>
      </c>
      <c r="D63" s="236" t="inlineStr">
        <is>
          <t>PAT3/495</t>
        </is>
      </c>
      <c r="E63" s="236" t="n">
        <v>2169</v>
      </c>
      <c r="F63" s="236" t="n">
        <v>2752</v>
      </c>
      <c r="G63" s="236" t="inlineStr">
        <is>
          <t>United States of America</t>
        </is>
      </c>
      <c r="H63" s="236" t="inlineStr">
        <is>
          <t>Leo Kennett</t>
        </is>
      </c>
      <c r="I63" s="236" t="inlineStr">
        <is>
          <t>E/2 NW/4, Lots 1, 2 of 31-12N-24W</t>
        </is>
      </c>
      <c r="J63" s="236" t="inlineStr">
        <is>
          <t>ARTI, 163.65 ac</t>
        </is>
      </c>
      <c r="K63" s="236" t="inlineStr">
        <is>
          <t>Partial tract legal match</t>
        </is>
      </c>
      <c r="L63" s="236" t="n"/>
    </row>
    <row r="64">
      <c r="A64" s="236" t="n">
        <v>7</v>
      </c>
      <c r="B64" s="236" t="inlineStr">
        <is>
          <t>I-1907-002225</t>
        </is>
      </c>
      <c r="C64" s="236" t="inlineStr">
        <is>
          <t>Homestead</t>
        </is>
      </c>
      <c r="D64" s="236" t="inlineStr">
        <is>
          <t>FR2/293</t>
        </is>
      </c>
      <c r="E64" s="236" t="n">
        <v>2704</v>
      </c>
      <c r="F64" s="236" t="n">
        <v>2754</v>
      </c>
      <c r="G64" s="236" t="inlineStr">
        <is>
          <t>General Land Office</t>
        </is>
      </c>
      <c r="H64" s="236" t="inlineStr">
        <is>
          <t>Ernest Brooks</t>
        </is>
      </c>
      <c r="I64" s="236" t="inlineStr">
        <is>
          <t>SE/4 NE/4, NE/4 SE/4 of 31-12N-24W</t>
        </is>
      </c>
      <c r="J64" s="236" t="inlineStr">
        <is>
          <t>ARTI</t>
        </is>
      </c>
      <c r="K64" s="236" t="inlineStr">
        <is>
          <t>Partial tract legal match</t>
        </is>
      </c>
      <c r="L64" s="236" t="n"/>
    </row>
    <row r="65">
      <c r="A65" s="236" t="n">
        <v>9</v>
      </c>
      <c r="B65" s="236" t="inlineStr">
        <is>
          <t>1907-001545</t>
        </is>
      </c>
      <c r="C65" s="236" t="inlineStr">
        <is>
          <t>Deed</t>
        </is>
      </c>
      <c r="D65" s="236" t="inlineStr">
        <is>
          <t>D11/209</t>
        </is>
      </c>
      <c r="E65" s="236" t="n">
        <v>2754</v>
      </c>
      <c r="F65" s="236" t="n">
        <v>2755</v>
      </c>
      <c r="G65" s="236" t="inlineStr">
        <is>
          <t>Herbert E. McGuire and Claude J. McGuire, HW</t>
        </is>
      </c>
      <c r="H65" s="236" t="inlineStr">
        <is>
          <t>Mark Hambrook</t>
        </is>
      </c>
      <c r="I65" s="236" t="inlineStr">
        <is>
          <t>N/2 of Lot 3, N/2 NE/4 SE/4 of 31-12N-24W</t>
        </is>
      </c>
      <c r="J65" s="236" t="inlineStr">
        <is>
          <t>ARTI</t>
        </is>
      </c>
      <c r="K65" s="236" t="inlineStr">
        <is>
          <t>Partial tract legal match</t>
        </is>
      </c>
      <c r="L65" s="236" t="n"/>
    </row>
    <row r="66">
      <c r="A66" s="236" t="n">
        <v>14</v>
      </c>
      <c r="B66" s="236" t="inlineStr">
        <is>
          <t>1909-002932</t>
        </is>
      </c>
      <c r="C66" s="236" t="inlineStr">
        <is>
          <t>Patent</t>
        </is>
      </c>
      <c r="D66" s="236" t="inlineStr">
        <is>
          <t>PAT6/7</t>
        </is>
      </c>
      <c r="E66" s="236" t="n">
        <v>3652</v>
      </c>
      <c r="F66" s="236" t="n">
        <v>3652</v>
      </c>
      <c r="G66" s="236" t="inlineStr">
        <is>
          <t>United States of America</t>
        </is>
      </c>
      <c r="H66" s="236" t="inlineStr">
        <is>
          <t>Ernest Brooks</t>
        </is>
      </c>
      <c r="I66" s="236" t="inlineStr">
        <is>
          <t>SE/4 NE/4, NE/4 SE/4 of 31-12N-24W</t>
        </is>
      </c>
      <c r="J66" s="236" t="inlineStr">
        <is>
          <t>ARTI</t>
        </is>
      </c>
      <c r="K66" s="236" t="inlineStr">
        <is>
          <t>Partial tract legal match</t>
        </is>
      </c>
      <c r="L66" s="236" t="n"/>
    </row>
    <row r="67" ht="26.25" customHeight="1">
      <c r="A67" s="236" t="n">
        <v>16</v>
      </c>
      <c r="B67" s="236" t="inlineStr">
        <is>
          <t>1913-000413</t>
        </is>
      </c>
      <c r="C67" s="236" t="inlineStr">
        <is>
          <t>Deed</t>
        </is>
      </c>
      <c r="D67" s="236" t="inlineStr">
        <is>
          <t>D19/268</t>
        </is>
      </c>
      <c r="E67" s="236" t="n">
        <v>4759</v>
      </c>
      <c r="F67" s="236" t="n">
        <v>4759</v>
      </c>
      <c r="G67" s="236" t="inlineStr">
        <is>
          <t>Ernest Brooks and Mary Brooks, HW</t>
        </is>
      </c>
      <c r="H67" s="208" t="inlineStr">
        <is>
          <t>Susie Danforth,
W. C. Danforth</t>
        </is>
      </c>
      <c r="I67" s="236" t="inlineStr">
        <is>
          <t>SE/4 NE/4, NE/4 SE/4 of 31-12N-24W</t>
        </is>
      </c>
      <c r="J67" s="236" t="inlineStr">
        <is>
          <t>ARTI</t>
        </is>
      </c>
      <c r="K67" s="236" t="inlineStr">
        <is>
          <t>Partial tract legal match</t>
        </is>
      </c>
      <c r="L67" s="236" t="n"/>
    </row>
    <row r="68">
      <c r="A68" s="236" t="n">
        <v>22</v>
      </c>
      <c r="B68" s="236" t="inlineStr">
        <is>
          <t>1922-000463</t>
        </is>
      </c>
      <c r="C68" s="236" t="inlineStr">
        <is>
          <t>Deed</t>
        </is>
      </c>
      <c r="D68" s="236" t="inlineStr">
        <is>
          <t>D31/637</t>
        </is>
      </c>
      <c r="E68" s="236" t="n">
        <v>7905</v>
      </c>
      <c r="F68" s="236" t="n">
        <v>8121</v>
      </c>
      <c r="G68" s="236" t="inlineStr">
        <is>
          <t>W. C. Danforth and Susie Danforth, HW</t>
        </is>
      </c>
      <c r="H68" s="236" t="inlineStr">
        <is>
          <t>Benjamin H. Shotwell</t>
        </is>
      </c>
      <c r="I68" s="236" t="inlineStr">
        <is>
          <t>NE/4 SE/4, SE/4 NE/4 of 31-12N-24W</t>
        </is>
      </c>
      <c r="J68" s="236" t="inlineStr">
        <is>
          <t>ARTI</t>
        </is>
      </c>
      <c r="K68" s="236" t="inlineStr">
        <is>
          <t>Partial tract legal match</t>
        </is>
      </c>
      <c r="L68" s="236" t="n"/>
    </row>
    <row r="69">
      <c r="A69" s="236" t="n">
        <v>23</v>
      </c>
      <c r="B69" s="236" t="inlineStr">
        <is>
          <t>1923-001306</t>
        </is>
      </c>
      <c r="C69" s="236" t="inlineStr">
        <is>
          <t>Affidavit</t>
        </is>
      </c>
      <c r="D69" s="236" t="inlineStr">
        <is>
          <t>MIS12/119</t>
        </is>
      </c>
      <c r="E69" s="236" t="n">
        <v>8517</v>
      </c>
      <c r="F69" s="236" t="n">
        <v>8518</v>
      </c>
      <c r="G69" s="236" t="inlineStr">
        <is>
          <t>A. H. Douglass</t>
        </is>
      </c>
      <c r="H69" s="236" t="inlineStr">
        <is>
          <t>The Public</t>
        </is>
      </c>
      <c r="I69" s="236" t="inlineStr">
        <is>
          <t>All of 31-12N-24W</t>
        </is>
      </c>
      <c r="J69" s="236" t="inlineStr">
        <is>
          <t>Affidavit / claim of equity: affiant's ~1/1/1925 block agreement to secure a test well; K. J. Gamble &amp; wife Zella Gamble O&amp;G lease (~95 ac, Sec 31-12N-24W) held by block trustees; public notice affiant claims an equity …</t>
        </is>
      </c>
      <c r="K69" s="236" t="inlineStr">
        <is>
          <t>All Section 31</t>
        </is>
      </c>
      <c r="L69" s="236" t="n"/>
    </row>
    <row r="70" ht="51.75" customHeight="1">
      <c r="A70" s="236" t="n">
        <v>29</v>
      </c>
      <c r="B70" s="236" t="inlineStr">
        <is>
          <t>1931-000994</t>
        </is>
      </c>
      <c r="C70" s="236" t="inlineStr">
        <is>
          <t>Quit Claim Deed</t>
        </is>
      </c>
      <c r="D70" s="236" t="inlineStr">
        <is>
          <t>D43/608</t>
        </is>
      </c>
      <c r="E70" s="236" t="n">
        <v>11290</v>
      </c>
      <c r="F70" s="236" t="n">
        <v>11578</v>
      </c>
      <c r="G70" s="236" t="inlineStr">
        <is>
          <t>Lawrence E. Shotwell and Ethel Shotwell, HW</t>
        </is>
      </c>
      <c r="H70" s="208" t="inlineStr">
        <is>
          <t>Maggie Bennett,
Pearl L. Davis,
Eli L. Shotwell,
Roy T. Shotwell</t>
        </is>
      </c>
      <c r="I70" s="236" t="inlineStr">
        <is>
          <t>SE/4 NE/4, NE/4 SE/4 of 31-12N-24W</t>
        </is>
      </c>
      <c r="J70" s="236" t="inlineStr">
        <is>
          <t>ARTI Chain note: source of title — MINERAL DEED 1922-000463 at D31/637, W. C. Danforth and Susie Danforth, HW to Benjamin H. Shotwell, covering NE/4 SE/4, SE/4 NE/4 of 31-12N-24W, interest stated: ARTI. Confirm source i…</t>
        </is>
      </c>
      <c r="K70" s="236" t="inlineStr">
        <is>
          <t>Partial tract legal match</t>
        </is>
      </c>
      <c r="L70" s="236" t="n"/>
    </row>
    <row r="71">
      <c r="A71" s="236" t="n">
        <v>36</v>
      </c>
      <c r="B71" s="236" t="inlineStr">
        <is>
          <t>1938-000632</t>
        </is>
      </c>
      <c r="C71" s="236" t="inlineStr">
        <is>
          <t>Affidavit</t>
        </is>
      </c>
      <c r="D71" s="236" t="inlineStr">
        <is>
          <t>MIS19/466</t>
        </is>
      </c>
      <c r="E71" s="236" t="n">
        <v>13938</v>
      </c>
      <c r="F71" s="236" t="n">
        <v>13924</v>
      </c>
      <c r="G71" s="236" t="inlineStr">
        <is>
          <t>M. R. Slief</t>
        </is>
      </c>
      <c r="H71" s="236" t="inlineStr">
        <is>
          <t>The Public</t>
        </is>
      </c>
      <c r="I71" s="236" t="inlineStr">
        <is>
          <t>All of 31-12N-24W, aol</t>
        </is>
      </c>
      <c r="J71" s="236" t="inlineStr">
        <is>
          <t>Affidavit of identity (MR Slief): James G. Hambrook = J. G. Hambrook (Probate #744, an heir of Mark Hambrook, dec'd); re the 2/20/1931 deed to Thomas O. Hambrook (Bk 41 W. Deeds/448) covering a metes-and-bounds tract in…</t>
        </is>
      </c>
      <c r="K71" s="236" t="inlineStr">
        <is>
          <t>All Section 31</t>
        </is>
      </c>
      <c r="L71" s="236" t="n"/>
    </row>
    <row r="72" ht="26.25" customHeight="1">
      <c r="A72" s="236" t="n">
        <v>39</v>
      </c>
      <c r="B72" s="236" t="inlineStr">
        <is>
          <t>1945-000171</t>
        </is>
      </c>
      <c r="C72" s="236" t="inlineStr">
        <is>
          <t>Warranty Deed</t>
        </is>
      </c>
      <c r="D72" s="236" t="inlineStr">
        <is>
          <t>D55/254</t>
        </is>
      </c>
      <c r="E72" s="236" t="n">
        <v>16434</v>
      </c>
      <c r="F72" s="236" t="n">
        <v>16508</v>
      </c>
      <c r="G72" s="208" t="inlineStr">
        <is>
          <t>Maggie Davis, formerly Maggie Bennett &amp; H. V. Davis, wife and husband; Eli L. Shotwell &amp; Ida M. Shotwell husband &amp; wife; Pearl L. Davis, &amp; O. L. Davis, wife &amp; husband; Roy T. Shotwell &amp; Josie A.
Shotwell, husband &amp; wife; Ida M. Cuff and A. M. Cuff, wife and husband</t>
        </is>
      </c>
      <c r="H72" s="236" t="inlineStr">
        <is>
          <t>H. M. Carter</t>
        </is>
      </c>
      <c r="I72" s="236" t="inlineStr">
        <is>
          <t>SE/4 NE/4, NE/4 SE/4 of 31-12N-24W</t>
        </is>
      </c>
      <c r="J72" s="236" t="inlineStr">
        <is>
          <t>ARTI Chain note: no source of title into Maggie Davis, formerly Maggie Bennett &amp; H. V. Davis, wife and husband; Eli L. Shotwell &amp; Ida M. Shotwell husband &amp; wife; Pearl L. Davis, &amp; O. L. Davis, wife &amp; husband; Roy T. Sho…</t>
        </is>
      </c>
      <c r="K72" s="236" t="inlineStr">
        <is>
          <t>Partial tract legal match</t>
        </is>
      </c>
      <c r="L72" s="236" t="n"/>
    </row>
    <row r="73" ht="64.5" customHeight="1">
      <c r="A73" s="236" t="n">
        <v>40</v>
      </c>
      <c r="B73" s="236" t="inlineStr">
        <is>
          <t>1945-000816</t>
        </is>
      </c>
      <c r="C73" s="236" t="inlineStr">
        <is>
          <t>Final Decree</t>
        </is>
      </c>
      <c r="D73" s="236" t="inlineStr">
        <is>
          <t>MIS22/628</t>
        </is>
      </c>
      <c r="E73" s="236" t="n">
        <v>16439</v>
      </c>
      <c r="F73" s="236" t="n">
        <v>16439</v>
      </c>
      <c r="G73" s="208" t="inlineStr">
        <is>
          <t>Beckham County Court,
RE: In the Matter of the Estate of Benjamin H. Shotwell, Deceased</t>
        </is>
      </c>
      <c r="H73" s="208" t="inlineStr">
        <is>
          <t>Maggie Bennett,
Eli L. Shotwell,
Pearl L. Davis,
Roy T. Shotwell,
Ida M. Cuff</t>
        </is>
      </c>
      <c r="I73" s="236" t="inlineStr">
        <is>
          <t>SE/4 NE/4, NE/4 SE/4 of 31-12N-24W, aol</t>
        </is>
      </c>
      <c r="J73" s="236" t="inlineStr">
        <is>
          <t>ARTI</t>
        </is>
      </c>
      <c r="K73" s="236" t="inlineStr">
        <is>
          <t>Partial tract legal match</t>
        </is>
      </c>
      <c r="L73" s="236" t="n"/>
    </row>
    <row r="74">
      <c r="A74" s="236" t="n">
        <v>42</v>
      </c>
      <c r="B74" s="236" t="inlineStr">
        <is>
          <t>1949-000814</t>
        </is>
      </c>
      <c r="C74" s="236" t="inlineStr">
        <is>
          <t>Warranty Deed</t>
        </is>
      </c>
      <c r="D74" s="236" t="inlineStr">
        <is>
          <t>D59/251</t>
        </is>
      </c>
      <c r="E74" s="236" t="n">
        <v>17950</v>
      </c>
      <c r="F74" s="236" t="n">
        <v>18112</v>
      </c>
      <c r="G74" s="236" t="inlineStr">
        <is>
          <t>H. M. Carter and Mrs Ethel Carter, HW</t>
        </is>
      </c>
      <c r="H74" s="236" t="inlineStr">
        <is>
          <t>Marvin G. Mitchell and Carrie Lou Mitchell, HW, JTWROS</t>
        </is>
      </c>
      <c r="I74" s="236" t="inlineStr">
        <is>
          <t>S/2 SE/4 of Sec 30-12N-24W, E/2 NW/4, N/2 NE/4, SE/4 NE/4, NE/4 SE/4, N/2 NE/4 SW/4 of Sec 31-12N-24W, containing 340 acres, more or less</t>
        </is>
      </c>
      <c r="J74" s="236" t="inlineStr">
        <is>
          <t>1/2 interest, (Parties of the first part reserve unto themselves and undivided one half of all.minerals not heretofore conveyed on the a bove described tract of land with rights of ingrees and egress)</t>
        </is>
      </c>
      <c r="K74" s="236" t="inlineStr">
        <is>
          <t>Exact tract legal match</t>
        </is>
      </c>
      <c r="L74" s="236" t="n"/>
    </row>
    <row r="75" ht="26.25" customHeight="1">
      <c r="A75" s="236" t="n">
        <v>46</v>
      </c>
      <c r="B75" s="236" t="inlineStr">
        <is>
          <t>1949-001867</t>
        </is>
      </c>
      <c r="C75" s="236" t="inlineStr">
        <is>
          <t>Mineral Deed</t>
        </is>
      </c>
      <c r="D75" s="236" t="inlineStr">
        <is>
          <t>D63/97</t>
        </is>
      </c>
      <c r="E75" s="236" t="n">
        <v>18170</v>
      </c>
      <c r="F75" s="236" t="n">
        <v>18170</v>
      </c>
      <c r="G75" s="236" t="inlineStr">
        <is>
          <t>H. M. Carter and Ethel Carter, HW</t>
        </is>
      </c>
      <c r="H75" s="208" t="inlineStr">
        <is>
          <t>G. C. Mitchel,
Glenn D. Mitchel</t>
        </is>
      </c>
      <c r="I75" s="236" t="inlineStr">
        <is>
          <t>E/2 NW/4, SE/4 NE/4, NE/4 SE/4, N/2 NE/4 SW/4 of 31-12N-24W, aol</t>
        </is>
      </c>
      <c r="J75" s="236" t="inlineStr">
        <is>
          <t>20/260 interest, being 20 NMA in 2 sections</t>
        </is>
      </c>
      <c r="K75" s="236" t="inlineStr">
        <is>
          <t>Exact tract legal match</t>
        </is>
      </c>
      <c r="L75" s="236" t="n"/>
    </row>
    <row r="76">
      <c r="A76" s="236" t="n">
        <v>47</v>
      </c>
      <c r="B76" s="236" t="inlineStr">
        <is>
          <t>1950-000383</t>
        </is>
      </c>
      <c r="C76" s="236" t="inlineStr">
        <is>
          <t>Warranty Deed</t>
        </is>
      </c>
      <c r="D76" s="236" t="inlineStr">
        <is>
          <t>D59/410</t>
        </is>
      </c>
      <c r="E76" s="236" t="n">
        <v>18420</v>
      </c>
      <c r="F76" s="236" t="n">
        <v>18420</v>
      </c>
      <c r="G76" s="236" t="inlineStr">
        <is>
          <t>H. M. Carter and Ethel Carter, HW</t>
        </is>
      </c>
      <c r="H76" s="236" t="inlineStr">
        <is>
          <t>Marvin G. Mitchell and Carrie Lou Mitchell, HW, JTWROS</t>
        </is>
      </c>
      <c r="I76" s="236" t="inlineStr">
        <is>
          <t>E/2 NW/4, SE/4 NE/4, NE/4 SE/4, N/2 NE/4 SW/4 of 31-12N-24W, aol</t>
        </is>
      </c>
      <c r="J76" s="236" t="inlineStr">
        <is>
          <t>ARTI, Except 1/2 of the ogms in the N/2 NE/4 Corrects deed dated 2/21/1949</t>
        </is>
      </c>
      <c r="K76" s="236" t="inlineStr">
        <is>
          <t>Exact tract legal match</t>
        </is>
      </c>
      <c r="L76" s="236" t="n"/>
    </row>
    <row r="77">
      <c r="A77" s="236" t="n">
        <v>48</v>
      </c>
      <c r="B77" s="236" t="inlineStr">
        <is>
          <t>1953-000493</t>
        </is>
      </c>
      <c r="C77" s="236" t="inlineStr">
        <is>
          <t>Warranty Deed</t>
        </is>
      </c>
      <c r="D77" s="236" t="inlineStr">
        <is>
          <t>D67/154</t>
        </is>
      </c>
      <c r="E77" s="236" t="n">
        <v>19396</v>
      </c>
      <c r="F77" s="236" t="n">
        <v>19396</v>
      </c>
      <c r="G77" s="236" t="inlineStr">
        <is>
          <t>Elvin J. Ridling and Dorothy Jean Ridling, HW</t>
        </is>
      </c>
      <c r="H77" s="236" t="inlineStr">
        <is>
          <t>M. G. Mitchell and Carrie Lou Mitchell, HW, JTWROS</t>
        </is>
      </c>
      <c r="I77" s="236" t="inlineStr">
        <is>
          <t>E/2 NW/4, SE/4 NE/4, NE/4 SE/4, N/2 NE/4 SW/4, Lot 4, S/2 SW/4, SE/4 SW/4 of 31-12N-24W</t>
        </is>
      </c>
      <c r="J77" s="236" t="inlineStr">
        <is>
          <t>ARTI Chain note: no source of title into Elvin J. Ridling and Dorothy Jean Ridling, HW located of record. Confirm ownership before crediting this conveyance.</t>
        </is>
      </c>
      <c r="K77" s="236" t="inlineStr">
        <is>
          <t>Exact tract legal match</t>
        </is>
      </c>
      <c r="L77" s="236" t="n"/>
    </row>
    <row r="78">
      <c r="A78" s="236" t="n">
        <v>59</v>
      </c>
      <c r="B78" s="236" t="inlineStr">
        <is>
          <t>1974-001639</t>
        </is>
      </c>
      <c r="C78" s="236" t="inlineStr">
        <is>
          <t>Mineral Deed</t>
        </is>
      </c>
      <c r="D78" s="236" t="inlineStr">
        <is>
          <t>163/565</t>
        </is>
      </c>
      <c r="E78" s="236" t="n">
        <v>27163</v>
      </c>
      <c r="F78" s="236" t="n">
        <v>27163</v>
      </c>
      <c r="G78" s="236" t="inlineStr">
        <is>
          <t>L. E. Thurman and Veronica Thurman, HW</t>
        </is>
      </c>
      <c r="H78" s="236" t="inlineStr">
        <is>
          <t>Marie Lister</t>
        </is>
      </c>
      <c r="I78" s="236" t="inlineStr">
        <is>
          <t>E/2 NW/4, SE/4 NE/4, NE/4 SE/4, N/2 NE/4 SW/4 of 31-12N-24W, aol</t>
        </is>
      </c>
      <c r="J78" s="236" t="inlineStr">
        <is>
          <t>60/260 interest in 2 sections</t>
        </is>
      </c>
      <c r="K78" s="236" t="inlineStr">
        <is>
          <t>Exact tract legal match</t>
        </is>
      </c>
      <c r="L78" s="236" t="n"/>
    </row>
    <row r="79">
      <c r="A79" s="236" t="n">
        <v>60</v>
      </c>
      <c r="B79" s="236" t="inlineStr">
        <is>
          <t>1974-001700</t>
        </is>
      </c>
      <c r="C79" s="236" t="inlineStr">
        <is>
          <t>Mineral Deed</t>
        </is>
      </c>
      <c r="D79" s="236" t="inlineStr">
        <is>
          <t>164/66</t>
        </is>
      </c>
      <c r="E79" s="236" t="n">
        <v>27171</v>
      </c>
      <c r="F79" s="236" t="n">
        <v>27171</v>
      </c>
      <c r="G79" s="236" t="inlineStr">
        <is>
          <t>Marie Lister</t>
        </is>
      </c>
      <c r="H79" s="236" t="inlineStr">
        <is>
          <t>W. H. Sorenson</t>
        </is>
      </c>
      <c r="I79" s="236" t="inlineStr">
        <is>
          <t>E/2 NW/4, SE/4 NE/4, NE/4 SE/4, N/2 NE/4 SW/4 of 31-12N-24W, aol</t>
        </is>
      </c>
      <c r="J79" s="236" t="inlineStr">
        <is>
          <t>40/260 interest in 2 sections</t>
        </is>
      </c>
      <c r="K79" s="236" t="inlineStr">
        <is>
          <t>Exact tract legal match</t>
        </is>
      </c>
      <c r="L79" s="236" t="n"/>
    </row>
    <row r="80">
      <c r="A80" s="236" t="n">
        <v>61</v>
      </c>
      <c r="B80" s="236" t="inlineStr">
        <is>
          <t>1974-002044</t>
        </is>
      </c>
      <c r="C80" s="236" t="inlineStr">
        <is>
          <t>Mineral Deed</t>
        </is>
      </c>
      <c r="D80" s="236" t="inlineStr">
        <is>
          <t>165/87</t>
        </is>
      </c>
      <c r="E80" s="236" t="n">
        <v>27207</v>
      </c>
      <c r="F80" s="236" t="n">
        <v>27207</v>
      </c>
      <c r="G80" s="236" t="inlineStr">
        <is>
          <t>Marie Lister</t>
        </is>
      </c>
      <c r="H80" s="236" t="inlineStr">
        <is>
          <t>Mann Childrens Trust</t>
        </is>
      </c>
      <c r="I80" s="236" t="inlineStr">
        <is>
          <t>E/2 NW/4, SE/4 NE/4, NE/4 SE/4, N/2 NE/4 SW/4 of 31-12N-24W, aol</t>
        </is>
      </c>
      <c r="J80" s="236" t="inlineStr">
        <is>
          <t>10/260 interest in 2 sections</t>
        </is>
      </c>
      <c r="K80" s="236" t="inlineStr">
        <is>
          <t>Exact tract legal match</t>
        </is>
      </c>
      <c r="L80" s="236" t="n"/>
    </row>
    <row r="81">
      <c r="A81" s="236" t="n">
        <v>62</v>
      </c>
      <c r="B81" s="236" t="inlineStr">
        <is>
          <t>1975-000869</t>
        </is>
      </c>
      <c r="C81" s="236" t="inlineStr">
        <is>
          <t>Mineral Deed</t>
        </is>
      </c>
      <c r="D81" s="236" t="inlineStr">
        <is>
          <t>176/144</t>
        </is>
      </c>
      <c r="E81" s="236" t="n">
        <v>27481</v>
      </c>
      <c r="F81" s="236" t="n">
        <v>27481</v>
      </c>
      <c r="G81" s="236" t="inlineStr">
        <is>
          <t>Marie Lister</t>
        </is>
      </c>
      <c r="H81" s="236" t="inlineStr">
        <is>
          <t>J. E. Barnett</t>
        </is>
      </c>
      <c r="I81" s="236" t="inlineStr">
        <is>
          <t>E/2 NW/4, SE/4 NE/4, NE/4 SE/4, N/2 NE/4 SW/4 of 31-12N-24W, aol</t>
        </is>
      </c>
      <c r="J81" s="236" t="inlineStr">
        <is>
          <t>10/260 interest in 2 sections</t>
        </is>
      </c>
      <c r="K81" s="236" t="inlineStr">
        <is>
          <t>Exact tract legal match</t>
        </is>
      </c>
      <c r="L81" s="236" t="n"/>
    </row>
    <row r="82">
      <c r="A82" s="236" t="n">
        <v>81</v>
      </c>
      <c r="B82" s="236" t="inlineStr">
        <is>
          <t>1981-003445</t>
        </is>
      </c>
      <c r="C82" s="236" t="inlineStr">
        <is>
          <t>Mineral Deed</t>
        </is>
      </c>
      <c r="D82" s="236" t="inlineStr">
        <is>
          <t>332/238</t>
        </is>
      </c>
      <c r="E82" s="236" t="n">
        <v>29675</v>
      </c>
      <c r="F82" s="236" t="n">
        <v>29675</v>
      </c>
      <c r="G82" s="236" t="inlineStr">
        <is>
          <t>L. E. Thurman</t>
        </is>
      </c>
      <c r="H82" s="236" t="inlineStr">
        <is>
          <t>Moore-Stansberry, Inc.</t>
        </is>
      </c>
      <c r="I82" s="236" t="inlineStr">
        <is>
          <t>E/2 NW/4 of 31-12N-24W</t>
        </is>
      </c>
      <c r="J82" s="236" t="inlineStr">
        <is>
          <t>11 NMA</t>
        </is>
      </c>
      <c r="K82" s="236" t="inlineStr">
        <is>
          <t>Partial tract legal match</t>
        </is>
      </c>
      <c r="L82" s="236" t="n"/>
    </row>
    <row r="83">
      <c r="A83" s="236" t="n">
        <v>82</v>
      </c>
      <c r="B83" s="236" t="inlineStr">
        <is>
          <t>1981-005180</t>
        </is>
      </c>
      <c r="C83" s="236" t="inlineStr">
        <is>
          <t>Mineral Deed</t>
        </is>
      </c>
      <c r="D83" s="236" t="inlineStr">
        <is>
          <t>341/154</t>
        </is>
      </c>
      <c r="E83" s="236" t="n">
        <v>29714</v>
      </c>
      <c r="F83" s="236" t="n">
        <v>29714</v>
      </c>
      <c r="G83" s="236" t="inlineStr">
        <is>
          <t>Glenn D. Mitchel Hazel P. Mitchel, HW</t>
        </is>
      </c>
      <c r="H83" s="236" t="inlineStr">
        <is>
          <t>Nolan E. Britton, Inc.</t>
        </is>
      </c>
      <c r="I83" s="236" t="inlineStr">
        <is>
          <t>E/2 NW/4, SE/4 NE/4, NE/4 SE/4, N/2 NE/4 SW/4 of 31-12N-24W, aol</t>
        </is>
      </c>
      <c r="J83" s="236" t="inlineStr">
        <is>
          <t>10/260 interest in 2 sections</t>
        </is>
      </c>
      <c r="K83" s="236" t="inlineStr">
        <is>
          <t>Exact tract legal match</t>
        </is>
      </c>
      <c r="L83" s="236" t="n"/>
    </row>
    <row r="84">
      <c r="A84" s="236" t="n">
        <v>83</v>
      </c>
      <c r="B84" s="236" t="inlineStr">
        <is>
          <t>1981-005181</t>
        </is>
      </c>
      <c r="C84" s="236" t="inlineStr">
        <is>
          <t>Mineral Deed</t>
        </is>
      </c>
      <c r="D84" s="236" t="inlineStr">
        <is>
          <t>341/155</t>
        </is>
      </c>
      <c r="E84" s="236" t="n">
        <v>29714</v>
      </c>
      <c r="F84" s="236" t="n">
        <v>29714</v>
      </c>
      <c r="G84" s="236" t="inlineStr">
        <is>
          <t>Nolan E. Britton, Inc.</t>
        </is>
      </c>
      <c r="H84" s="236" t="inlineStr">
        <is>
          <t>Chinook Resources, Inc.</t>
        </is>
      </c>
      <c r="I84" s="236" t="inlineStr">
        <is>
          <t>E/2 NW/4, SE/4 NE/4, NE/4 SE/4, N/2 NE/4 SW/4 of 31-12N-24W, aol</t>
        </is>
      </c>
      <c r="J84" s="236" t="inlineStr">
        <is>
          <t>5/260 interest in 2 sections</t>
        </is>
      </c>
      <c r="K84" s="236" t="inlineStr">
        <is>
          <t>Exact tract legal match</t>
        </is>
      </c>
      <c r="L84" s="236" t="n"/>
    </row>
    <row r="85">
      <c r="A85" s="236" t="n">
        <v>84</v>
      </c>
      <c r="B85" s="236" t="inlineStr">
        <is>
          <t>1981-007481</t>
        </is>
      </c>
      <c r="C85" s="236" t="inlineStr">
        <is>
          <t>Mineral Deed</t>
        </is>
      </c>
      <c r="D85" s="236" t="inlineStr">
        <is>
          <t>355/341</t>
        </is>
      </c>
      <c r="E85" s="236" t="n">
        <v>29767</v>
      </c>
      <c r="F85" s="236" t="n">
        <v>29767</v>
      </c>
      <c r="G85" s="236" t="inlineStr">
        <is>
          <t>Moore-Stansberry, Inc.</t>
        </is>
      </c>
      <c r="H85" s="236" t="inlineStr">
        <is>
          <t>Leede Exploration</t>
        </is>
      </c>
      <c r="I85" s="236" t="inlineStr">
        <is>
          <t>E/2 NW/4 of 31-12N-24W</t>
        </is>
      </c>
      <c r="J85" s="236" t="inlineStr">
        <is>
          <t>10.725 NMA</t>
        </is>
      </c>
      <c r="K85" s="236" t="inlineStr">
        <is>
          <t>Partial tract legal match</t>
        </is>
      </c>
      <c r="L85" s="236" t="n"/>
    </row>
    <row r="86">
      <c r="A86" s="236" t="n">
        <v>85</v>
      </c>
      <c r="B86" s="236" t="inlineStr">
        <is>
          <t>1981-009501</t>
        </is>
      </c>
      <c r="C86" s="236" t="inlineStr">
        <is>
          <t>Mineral Deed</t>
        </is>
      </c>
      <c r="D86" s="236" t="inlineStr">
        <is>
          <t>368/272</t>
        </is>
      </c>
      <c r="E86" s="236" t="n">
        <v>29812</v>
      </c>
      <c r="F86" s="236" t="n">
        <v>29812</v>
      </c>
      <c r="G86" s="236" t="inlineStr">
        <is>
          <t>Moore-Stansberry, Inc.</t>
        </is>
      </c>
      <c r="H86" s="236" t="inlineStr">
        <is>
          <t>Brent L. Schooley</t>
        </is>
      </c>
      <c r="I86" s="236" t="inlineStr">
        <is>
          <t>E/2 NW/4 of 31-12N-24W</t>
        </is>
      </c>
      <c r="J86" s="236" t="inlineStr">
        <is>
          <t>0.55 NMA</t>
        </is>
      </c>
      <c r="K86" s="236" t="inlineStr">
        <is>
          <t>Partial tract legal match</t>
        </is>
      </c>
      <c r="L86" s="236" t="n"/>
    </row>
    <row r="87" ht="39" customHeight="1">
      <c r="A87" s="236" t="n">
        <v>86</v>
      </c>
      <c r="B87" s="236" t="inlineStr">
        <is>
          <t>1982-004342</t>
        </is>
      </c>
      <c r="C87" s="236" t="inlineStr">
        <is>
          <t>Mineral Deed</t>
        </is>
      </c>
      <c r="D87" s="236" t="inlineStr">
        <is>
          <t>432/110</t>
        </is>
      </c>
      <c r="E87" s="236" t="n">
        <v>30054</v>
      </c>
      <c r="F87" s="236" t="n">
        <v>30054</v>
      </c>
      <c r="G87" s="236" t="inlineStr">
        <is>
          <t>W. H. Sorenson</t>
        </is>
      </c>
      <c r="H87" s="208" t="inlineStr">
        <is>
          <t>Sorenson Oil &amp; Gas Trust,
Michelle Sorenson Johnson, Trustee,
Marchelle Sorenson Uaigle, Trustee</t>
        </is>
      </c>
      <c r="I87" s="236" t="inlineStr">
        <is>
          <t>E/2 NW/4, SE/4 NE/4, NE/4 SE/4, N/2 NE/4 SW/4 of 31-12N-24W, aol</t>
        </is>
      </c>
      <c r="J87" s="236" t="inlineStr">
        <is>
          <t>40/260 interest in 2 sections</t>
        </is>
      </c>
      <c r="K87" s="236" t="inlineStr">
        <is>
          <t>Exact tract legal match</t>
        </is>
      </c>
      <c r="L87" s="236" t="n"/>
    </row>
    <row r="88">
      <c r="A88" s="236" t="n">
        <v>88</v>
      </c>
      <c r="B88" s="236" t="inlineStr">
        <is>
          <t>1982-005352</t>
        </is>
      </c>
      <c r="C88" s="236" t="inlineStr">
        <is>
          <t>Mineral Deed</t>
        </is>
      </c>
      <c r="D88" s="236" t="inlineStr">
        <is>
          <t>438/128</t>
        </is>
      </c>
      <c r="E88" s="236" t="n">
        <v>30081</v>
      </c>
      <c r="F88" s="236" t="n">
        <v>30081</v>
      </c>
      <c r="G88" s="236" t="inlineStr">
        <is>
          <t>Moore-Stansberry, Inc.</t>
        </is>
      </c>
      <c r="H88" s="236" t="inlineStr">
        <is>
          <t>Leede Exploration</t>
        </is>
      </c>
      <c r="I88" s="236" t="inlineStr">
        <is>
          <t>E/2 NW/4 of 31-12N-24W</t>
        </is>
      </c>
      <c r="J88" s="236" t="inlineStr">
        <is>
          <t>0.22 NMA</t>
        </is>
      </c>
      <c r="K88" s="236" t="inlineStr">
        <is>
          <t>Partial tract legal match</t>
        </is>
      </c>
      <c r="L88" s="236" t="n"/>
    </row>
    <row r="89">
      <c r="A89" s="236" t="n">
        <v>105</v>
      </c>
      <c r="B89" s="236" t="inlineStr">
        <is>
          <t>1984-002943</t>
        </is>
      </c>
      <c r="C89" s="236" t="inlineStr">
        <is>
          <t>Mineral Deed</t>
        </is>
      </c>
      <c r="D89" s="236" t="inlineStr">
        <is>
          <t>604/350</t>
        </is>
      </c>
      <c r="E89" s="236" t="n">
        <v>30741</v>
      </c>
      <c r="F89" s="236" t="n">
        <v>30770</v>
      </c>
      <c r="G89" s="236" t="inlineStr">
        <is>
          <t>Leede Exploration</t>
        </is>
      </c>
      <c r="H89" s="236" t="inlineStr">
        <is>
          <t>O. I. L. Energy, Inc.</t>
        </is>
      </c>
      <c r="I89" s="236" t="inlineStr">
        <is>
          <t>E/2 NW/4 of 31-12N-24W, aol</t>
        </is>
      </c>
      <c r="J89" s="236" t="inlineStr">
        <is>
          <t>An undivided 89% of 25% of Grantor's interest in the oil, gas and other minerals</t>
        </is>
      </c>
      <c r="K89" s="236" t="inlineStr">
        <is>
          <t>Partial tract legal match</t>
        </is>
      </c>
      <c r="L89" s="236" t="n"/>
    </row>
    <row r="90" ht="39" customHeight="1">
      <c r="A90" s="236" t="n">
        <v>106</v>
      </c>
      <c r="B90" s="236" t="inlineStr">
        <is>
          <t>1984-002948</t>
        </is>
      </c>
      <c r="C90" s="236" t="inlineStr">
        <is>
          <t>Mineral Deed</t>
        </is>
      </c>
      <c r="D90" s="236" t="inlineStr">
        <is>
          <t>605/27</t>
        </is>
      </c>
      <c r="E90" s="236" t="n">
        <v>30770</v>
      </c>
      <c r="F90" s="236" t="n">
        <v>30770</v>
      </c>
      <c r="G90" s="236" t="inlineStr">
        <is>
          <t>Leede Exploration</t>
        </is>
      </c>
      <c r="H90" s="208" t="inlineStr">
        <is>
          <t>Robert H. Frazier, 1/3,
Clyde A. Pine, 1/3,
Charles D. Ray, 1/3</t>
        </is>
      </c>
      <c r="I90" s="236" t="inlineStr">
        <is>
          <t>E/2 NW/4 of 31-12N-24W, aol</t>
        </is>
      </c>
      <c r="J90" s="236" t="inlineStr">
        <is>
          <t>An undivided 15.789% of 11% of Grantor's interest in the oil, gas and other minerals</t>
        </is>
      </c>
      <c r="K90" s="236" t="inlineStr">
        <is>
          <t>Partial tract legal match</t>
        </is>
      </c>
      <c r="L90" s="236" t="n"/>
    </row>
    <row r="91">
      <c r="A91" s="236" t="n">
        <v>109</v>
      </c>
      <c r="B91" s="236" t="inlineStr">
        <is>
          <t>1985-002650</t>
        </is>
      </c>
      <c r="C91" s="236" t="inlineStr">
        <is>
          <t>Quitclaim Mineral Deed</t>
        </is>
      </c>
      <c r="D91" s="236" t="inlineStr">
        <is>
          <t>710/34</t>
        </is>
      </c>
      <c r="E91" s="236" t="n">
        <v>31158</v>
      </c>
      <c r="F91" s="236" t="n">
        <v>31158</v>
      </c>
      <c r="G91" s="236" t="inlineStr">
        <is>
          <t>Chinook Resources, Inc.</t>
        </is>
      </c>
      <c r="H91" s="236" t="inlineStr">
        <is>
          <t>Continental Illinois Energy Development Corp</t>
        </is>
      </c>
      <c r="I91" s="236" t="inlineStr">
        <is>
          <t>NE/4 SE/4, SE/4 NE/4, N/2 NE/4 SW/4, E/2 NW/4 of 31-12N-24W, aol</t>
        </is>
      </c>
      <c r="J91" s="236" t="inlineStr">
        <is>
          <t>ARTI</t>
        </is>
      </c>
      <c r="K91" s="236" t="inlineStr">
        <is>
          <t>Exact tract legal match</t>
        </is>
      </c>
      <c r="L91" s="236" t="n"/>
    </row>
    <row r="92">
      <c r="A92" s="236" t="n">
        <v>116</v>
      </c>
      <c r="B92" s="236" t="inlineStr">
        <is>
          <t>1986-000268</t>
        </is>
      </c>
      <c r="C92" s="236" t="inlineStr">
        <is>
          <t>Mineral Deed</t>
        </is>
      </c>
      <c r="D92" s="236" t="inlineStr">
        <is>
          <t>781/183</t>
        </is>
      </c>
      <c r="E92" s="236" t="n">
        <v>31418</v>
      </c>
      <c r="F92" s="236" t="n">
        <v>31418</v>
      </c>
      <c r="G92" s="236" t="inlineStr">
        <is>
          <t>Mann Childrens Trust, by Walter J. Rusek, Trustee</t>
        </is>
      </c>
      <c r="H92" s="236" t="inlineStr">
        <is>
          <t>Mann Group Investment Company</t>
        </is>
      </c>
      <c r="I92" s="236" t="inlineStr">
        <is>
          <t>E/2 NW/4, SE/4 NE/4, NE/4 SE/4, N/2 NE/4 SW/4 of 31-12N-24W, aol</t>
        </is>
      </c>
      <c r="J92" s="236" t="inlineStr">
        <is>
          <t>2/260 interest in 2 sections being the same property conveved in Mineral Deed dated May 24, 1974, from Marie Lister to Mann Children's Trust, recorded in Book 165, Page 87 of the Mineral Records of Roger Mills County, O…</t>
        </is>
      </c>
      <c r="K92" s="236" t="inlineStr">
        <is>
          <t>Exact tract legal match</t>
        </is>
      </c>
      <c r="L92" s="236" t="n"/>
    </row>
    <row r="93">
      <c r="A93" s="236" t="n">
        <v>117</v>
      </c>
      <c r="B93" s="236" t="inlineStr">
        <is>
          <t>1986-000656</t>
        </is>
      </c>
      <c r="C93" s="236" t="inlineStr">
        <is>
          <t>Mineral Deed</t>
        </is>
      </c>
      <c r="D93" s="236" t="inlineStr">
        <is>
          <t>786/270</t>
        </is>
      </c>
      <c r="E93" s="236" t="n">
        <v>31434</v>
      </c>
      <c r="F93" s="236" t="n">
        <v>31434</v>
      </c>
      <c r="G93" s="236" t="inlineStr">
        <is>
          <t>O. I. L. Energy, Inc.</t>
        </is>
      </c>
      <c r="H93" s="236" t="inlineStr">
        <is>
          <t>Black Hawk Oil Company</t>
        </is>
      </c>
      <c r="I93" s="236" t="inlineStr">
        <is>
          <t>E/2 NW/4 of 31-12N-24W</t>
        </is>
      </c>
      <c r="J93" s="236" t="inlineStr">
        <is>
          <t>ARTI</t>
        </is>
      </c>
      <c r="K93" s="236" t="inlineStr">
        <is>
          <t>Partial tract legal match</t>
        </is>
      </c>
      <c r="L93" s="236" t="n"/>
    </row>
    <row r="94">
      <c r="A94" s="236" t="n">
        <v>121</v>
      </c>
      <c r="B94" s="236" t="inlineStr">
        <is>
          <t>1986-005341</t>
        </is>
      </c>
      <c r="C94" s="236" t="inlineStr">
        <is>
          <t>Mineral Deed</t>
        </is>
      </c>
      <c r="D94" s="236" t="inlineStr">
        <is>
          <t>839/100</t>
        </is>
      </c>
      <c r="E94" s="236" t="n">
        <v>31723</v>
      </c>
      <c r="F94" s="236" t="n">
        <v>31723</v>
      </c>
      <c r="G94" s="236" t="inlineStr">
        <is>
          <t>Black Hawk Oil Company</t>
        </is>
      </c>
      <c r="H94" s="236" t="inlineStr">
        <is>
          <t>Proven Properties, Inc.</t>
        </is>
      </c>
      <c r="I94" s="236" t="inlineStr">
        <is>
          <t>E/2 NW/4 of 31-12N-24W</t>
        </is>
      </c>
      <c r="J94" s="236" t="inlineStr">
        <is>
          <t>An undivided 16.385%t of all of GRANTOR'S interest in and to all of the oil, gas, and other minerals</t>
        </is>
      </c>
      <c r="K94" s="236" t="inlineStr">
        <is>
          <t>Partial tract legal match</t>
        </is>
      </c>
      <c r="L94" s="236" t="n"/>
    </row>
    <row r="95">
      <c r="A95" s="236" t="n">
        <v>130</v>
      </c>
      <c r="B95" s="236" t="inlineStr">
        <is>
          <t>1988-000762</t>
        </is>
      </c>
      <c r="C95" s="236" t="inlineStr">
        <is>
          <t>Mineral Deed</t>
        </is>
      </c>
      <c r="D95" s="236" t="inlineStr">
        <is>
          <t>946/223</t>
        </is>
      </c>
      <c r="E95" s="236" t="n">
        <v>32177</v>
      </c>
      <c r="F95" s="236" t="n">
        <v>32177</v>
      </c>
      <c r="G95" s="236" t="inlineStr">
        <is>
          <t>Brent L. Schooley</t>
        </is>
      </c>
      <c r="H95" s="236" t="inlineStr">
        <is>
          <t>Kaiser Francis Oil Co.</t>
        </is>
      </c>
      <c r="I95" s="236" t="inlineStr">
        <is>
          <t>E/2 NW/4 of 31-12N-24W, aol</t>
        </is>
      </c>
      <c r="J95" s="236" t="inlineStr">
        <is>
          <t>ARTI</t>
        </is>
      </c>
      <c r="K95" s="236" t="inlineStr">
        <is>
          <t>Partial tract legal match</t>
        </is>
      </c>
      <c r="L95" s="236" t="n"/>
    </row>
    <row r="96">
      <c r="A96" s="236" t="n">
        <v>137</v>
      </c>
      <c r="B96" s="236" t="inlineStr">
        <is>
          <t>1988-005620</t>
        </is>
      </c>
      <c r="C96" s="236" t="inlineStr">
        <is>
          <t>Mineral Deed</t>
        </is>
      </c>
      <c r="D96" s="236" t="inlineStr">
        <is>
          <t>998/204</t>
        </is>
      </c>
      <c r="E96" s="236" t="n">
        <v>32405</v>
      </c>
      <c r="F96" s="236" t="n">
        <v>32405</v>
      </c>
      <c r="G96" s="236" t="inlineStr">
        <is>
          <t>Cimarron Mineral Corporation</t>
        </is>
      </c>
      <c r="H96" s="236" t="inlineStr">
        <is>
          <t>Inter-American Corporation</t>
        </is>
      </c>
      <c r="I96" s="236" t="inlineStr">
        <is>
          <t>NE/4 SE/4, SE/4 NE/4, N/2 NE/4 SW/4, E/2 NW/4 of 31-12N-24W, aol</t>
        </is>
      </c>
      <c r="J96" s="236" t="inlineStr">
        <is>
          <t>ARTI, see 897/244</t>
        </is>
      </c>
      <c r="K96" s="236" t="inlineStr">
        <is>
          <t>Exact tract legal match</t>
        </is>
      </c>
      <c r="L96" s="236" t="n"/>
    </row>
    <row r="97" ht="26.25" customHeight="1">
      <c r="A97" s="236" t="n">
        <v>140</v>
      </c>
      <c r="B97" s="236" t="inlineStr">
        <is>
          <t>1989-002065</t>
        </is>
      </c>
      <c r="C97" s="236" t="inlineStr">
        <is>
          <t>Affidavit</t>
        </is>
      </c>
      <c r="D97" s="236" t="inlineStr">
        <is>
          <t>1047/68</t>
        </is>
      </c>
      <c r="E97" s="236" t="n">
        <v>32531</v>
      </c>
      <c r="F97" s="236" t="n">
        <v>32601</v>
      </c>
      <c r="G97" s="208" t="inlineStr">
        <is>
          <t>Black Hawk Holding Company,
Roland E. Sledge</t>
        </is>
      </c>
      <c r="H97" s="236" t="inlineStr">
        <is>
          <t>The Public</t>
        </is>
      </c>
      <c r="I97" s="236" t="inlineStr">
        <is>
          <t>All of 31-12N-24W, aol</t>
        </is>
      </c>
      <c r="J97" s="236" t="inlineStr">
        <is>
          <t>change of address</t>
        </is>
      </c>
      <c r="K97" s="236" t="inlineStr">
        <is>
          <t>All Section 31</t>
        </is>
      </c>
      <c r="L97" s="236" t="n"/>
    </row>
    <row r="98">
      <c r="A98" s="236" t="n">
        <v>158</v>
      </c>
      <c r="B98" s="236" t="inlineStr">
        <is>
          <t>1989-006590</t>
        </is>
      </c>
      <c r="C98" s="236" t="inlineStr">
        <is>
          <t>Mineral Deed</t>
        </is>
      </c>
      <c r="D98" s="236" t="inlineStr">
        <is>
          <t>1100/48</t>
        </is>
      </c>
      <c r="E98" s="236" t="n">
        <v>32847</v>
      </c>
      <c r="F98" s="236" t="n">
        <v>32847</v>
      </c>
      <c r="G98" s="236" t="inlineStr">
        <is>
          <t>Mann Group Investment Company</t>
        </is>
      </c>
      <c r="H98" s="236" t="inlineStr">
        <is>
          <t>Bluebonnet Investments, Ltd.</t>
        </is>
      </c>
      <c r="I98" s="236" t="inlineStr">
        <is>
          <t>E/2 NW/4, SE/4 NE/4, NE/4 SE/4, N/2 NE/4 SW/4 of 31-12N-24W, aol</t>
        </is>
      </c>
      <c r="J98" s="236" t="inlineStr">
        <is>
          <t>10/260 interest in 2 sections</t>
        </is>
      </c>
      <c r="K98" s="236" t="inlineStr">
        <is>
          <t>Exact tract legal match</t>
        </is>
      </c>
      <c r="L98" s="236" t="n"/>
    </row>
    <row r="99">
      <c r="A99" s="236" t="n">
        <v>180</v>
      </c>
      <c r="B99" s="236" t="inlineStr">
        <is>
          <t>1990-001925</t>
        </is>
      </c>
      <c r="C99" s="236" t="inlineStr">
        <is>
          <t>Mineral Quit Claim Deed</t>
        </is>
      </c>
      <c r="D99" s="236" t="inlineStr">
        <is>
          <t>1126/98</t>
        </is>
      </c>
      <c r="E99" s="236" t="n">
        <v>32969</v>
      </c>
      <c r="F99" s="236" t="n">
        <v>32969</v>
      </c>
      <c r="G99" s="236" t="inlineStr">
        <is>
          <t>Federal Deposit Insurance Corporation</t>
        </is>
      </c>
      <c r="H99" s="236" t="inlineStr">
        <is>
          <t>First State Bank &amp; Trust Company</t>
        </is>
      </c>
      <c r="I99" s="236" t="inlineStr">
        <is>
          <t>E/2 NW/4, N/2 NE/4 SW/4, SE/4 NE/4, NE/4 SE/4 of 31-12N-24W</t>
        </is>
      </c>
      <c r="J99" s="236" t="inlineStr">
        <is>
          <t>ARTI Chain note: no source of title into Federal Deposit Insurance Corporation located of record. Confirm ownership before crediting this conveyance.</t>
        </is>
      </c>
      <c r="K99" s="236" t="inlineStr">
        <is>
          <t>Exact tract legal match</t>
        </is>
      </c>
      <c r="L99" s="236" t="n"/>
    </row>
    <row r="100">
      <c r="A100" s="236" t="n">
        <v>181</v>
      </c>
      <c r="B100" s="236" t="inlineStr">
        <is>
          <t>1990-002146</t>
        </is>
      </c>
      <c r="C100" s="236" t="inlineStr">
        <is>
          <t>Quit Claim Mineral Deed, Assignment and Conveyance</t>
        </is>
      </c>
      <c r="D100" s="236" t="inlineStr">
        <is>
          <t>1128/39</t>
        </is>
      </c>
      <c r="E100" s="236" t="n">
        <v>32975</v>
      </c>
      <c r="F100" s="236" t="n">
        <v>32975</v>
      </c>
      <c r="G100" s="236" t="inlineStr">
        <is>
          <t>State Bank &amp; Trust Company</t>
        </is>
      </c>
      <c r="H100" s="236" t="inlineStr">
        <is>
          <t>Arrowhead Resources, Inc.</t>
        </is>
      </c>
      <c r="I100" s="236" t="inlineStr">
        <is>
          <t>E/2 NW/4, N/2 NE/4 SW/4, SE/4 NE/4, NE/4 SE/4 of 31-12N-24W</t>
        </is>
      </c>
      <c r="J100" s="236" t="inlineStr">
        <is>
          <t>ARTI</t>
        </is>
      </c>
      <c r="K100" s="236" t="inlineStr">
        <is>
          <t>Exact tract legal match</t>
        </is>
      </c>
      <c r="L100" s="236" t="n"/>
    </row>
    <row r="101">
      <c r="A101" s="236" t="n">
        <v>182</v>
      </c>
      <c r="B101" s="236" t="inlineStr">
        <is>
          <t>1990-002451</t>
        </is>
      </c>
      <c r="C101" s="236" t="inlineStr">
        <is>
          <t>Quit Claim Mineral Deed, Assignment and Conveyance</t>
        </is>
      </c>
      <c r="D101" s="236" t="inlineStr">
        <is>
          <t>1131/89</t>
        </is>
      </c>
      <c r="E101" s="236" t="n">
        <v>32993</v>
      </c>
      <c r="F101" s="236" t="n">
        <v>32993</v>
      </c>
      <c r="G101" s="236" t="inlineStr">
        <is>
          <t>Arrowhead Resources, Inc.</t>
        </is>
      </c>
      <c r="H101" s="236" t="inlineStr">
        <is>
          <t>Daniel D. Ferson</t>
        </is>
      </c>
      <c r="I101" s="236" t="inlineStr">
        <is>
          <t>E/2 NW/4, N/2 NE/4 SW/4, SE/4 NE/4, NE/4 SE/4 of 31-12N-24W</t>
        </is>
      </c>
      <c r="J101" s="236" t="inlineStr">
        <is>
          <t>ARTI</t>
        </is>
      </c>
      <c r="K101" s="236" t="inlineStr">
        <is>
          <t>Exact tract legal match</t>
        </is>
      </c>
      <c r="L101" s="236" t="n"/>
    </row>
    <row r="102">
      <c r="A102" s="236" t="n">
        <v>184</v>
      </c>
      <c r="B102" s="236" t="inlineStr">
        <is>
          <t>1990-003160</t>
        </is>
      </c>
      <c r="C102" s="236" t="inlineStr">
        <is>
          <t>Quit Claim Mineral Deed, Assignment and Conveyance</t>
        </is>
      </c>
      <c r="D102" s="236" t="inlineStr">
        <is>
          <t>1140/26</t>
        </is>
      </c>
      <c r="E102" s="236" t="n">
        <v>33025</v>
      </c>
      <c r="F102" s="236" t="n">
        <v>33025</v>
      </c>
      <c r="G102" s="236" t="inlineStr">
        <is>
          <t>First State Bank &amp; Trust Company</t>
        </is>
      </c>
      <c r="H102" s="236" t="inlineStr">
        <is>
          <t>Arrowhead Resources, Inc.</t>
        </is>
      </c>
      <c r="I102" s="236" t="inlineStr">
        <is>
          <t>E/2 NW/4, N/2 NE/4 SW/4, SE/4 NE/4, NE/4 SE/4 of 31-12N-24W</t>
        </is>
      </c>
      <c r="J102" s="236" t="inlineStr">
        <is>
          <t>ARTI</t>
        </is>
      </c>
      <c r="K102" s="236" t="inlineStr">
        <is>
          <t>Exact tract legal match</t>
        </is>
      </c>
      <c r="L102" s="236" t="n"/>
    </row>
    <row r="103">
      <c r="A103" s="236" t="n">
        <v>185</v>
      </c>
      <c r="B103" s="236" t="inlineStr">
        <is>
          <t>1990-003924</t>
        </is>
      </c>
      <c r="C103" s="236" t="inlineStr">
        <is>
          <t>Quit Claim Mineral Deed, Assignment and Conveyance</t>
        </is>
      </c>
      <c r="D103" s="236" t="inlineStr">
        <is>
          <t>1147/242</t>
        </is>
      </c>
      <c r="E103" s="236" t="n">
        <v>33059</v>
      </c>
      <c r="F103" s="236" t="n">
        <v>33059</v>
      </c>
      <c r="G103" s="236" t="inlineStr">
        <is>
          <t>Arrowhead Resources, Inc.</t>
        </is>
      </c>
      <c r="H103" s="236" t="inlineStr">
        <is>
          <t>The Hefner Corporation</t>
        </is>
      </c>
      <c r="I103" s="236" t="inlineStr">
        <is>
          <t>E/2 NW/4, N/2 NE/4 SW/4, SE/4 NE/4, NE/4 SE/4 of 31-12N-24W</t>
        </is>
      </c>
      <c r="J103" s="236" t="inlineStr">
        <is>
          <t>ARTI</t>
        </is>
      </c>
      <c r="K103" s="236" t="inlineStr">
        <is>
          <t>Exact tract legal match</t>
        </is>
      </c>
      <c r="L103" s="236" t="n"/>
    </row>
    <row r="104">
      <c r="A104" s="236" t="n">
        <v>187</v>
      </c>
      <c r="B104" s="236" t="inlineStr">
        <is>
          <t>1990-005042</t>
        </is>
      </c>
      <c r="C104" s="236" t="inlineStr">
        <is>
          <t>Mineral Deed</t>
        </is>
      </c>
      <c r="D104" s="236" t="inlineStr">
        <is>
          <t>1159/224</t>
        </is>
      </c>
      <c r="E104" s="236" t="n">
        <v>33114</v>
      </c>
      <c r="F104" s="236" t="n">
        <v>33114</v>
      </c>
      <c r="G104" s="236" t="inlineStr">
        <is>
          <t>Inter-American Corporation</t>
        </is>
      </c>
      <c r="H104" s="236" t="inlineStr">
        <is>
          <t>Hayhurst Oil Properties, Inc.</t>
        </is>
      </c>
      <c r="I104" s="236" t="inlineStr">
        <is>
          <t>NE/4 SE/4, SE/4 NE/4, N/2 NE/4 SW/4, E/2 NW/4 of 31-12N-24W, aol</t>
        </is>
      </c>
      <c r="J104" s="236" t="inlineStr">
        <is>
          <t>5/260 interest in 2 sections</t>
        </is>
      </c>
      <c r="K104" s="236" t="inlineStr">
        <is>
          <t>Exact tract legal match</t>
        </is>
      </c>
      <c r="L104" s="236" t="n"/>
    </row>
    <row r="105">
      <c r="A105" s="236" t="n">
        <v>188</v>
      </c>
      <c r="B105" s="236" t="inlineStr">
        <is>
          <t>1990-005043</t>
        </is>
      </c>
      <c r="C105" s="236" t="inlineStr">
        <is>
          <t>Quit Claim Deed</t>
        </is>
      </c>
      <c r="D105" s="236" t="inlineStr">
        <is>
          <t>1159/225</t>
        </is>
      </c>
      <c r="E105" s="236" t="n">
        <v>33114</v>
      </c>
      <c r="F105" s="236" t="n">
        <v>33114</v>
      </c>
      <c r="G105" s="236" t="inlineStr">
        <is>
          <t>Termo Company</t>
        </is>
      </c>
      <c r="H105" s="236" t="inlineStr">
        <is>
          <t>Hayhurst Oil Properties, Inc.</t>
        </is>
      </c>
      <c r="I105" s="236" t="inlineStr">
        <is>
          <t>NE/4 SE/4, SE/4 NE/4, N/2 NE/4 SW/4, E/2 NW/4 of 31-12N-24W, aol</t>
        </is>
      </c>
      <c r="J105" s="236" t="inlineStr">
        <is>
          <t>ARTI</t>
        </is>
      </c>
      <c r="K105" s="236" t="inlineStr">
        <is>
          <t>Exact tract legal match</t>
        </is>
      </c>
      <c r="L105" s="236" t="n"/>
    </row>
    <row r="106" ht="39" customHeight="1">
      <c r="A106" s="236" t="n">
        <v>190</v>
      </c>
      <c r="B106" s="236" t="inlineStr">
        <is>
          <t>1990-006747</t>
        </is>
      </c>
      <c r="C106" s="236" t="inlineStr">
        <is>
          <t>Order and Final Decree</t>
        </is>
      </c>
      <c r="D106" s="236" t="inlineStr">
        <is>
          <t>1176/54</t>
        </is>
      </c>
      <c r="E106" s="236" t="n">
        <v>33205</v>
      </c>
      <c r="F106" s="236" t="n">
        <v>33205</v>
      </c>
      <c r="G106" s="208" t="inlineStr">
        <is>
          <t>Beckham County Court,
RE: In the Matter of the Estate of Annie E. Mitchel, Deceased</t>
        </is>
      </c>
      <c r="H106" s="208" t="inlineStr">
        <is>
          <t>Glenn D. Mitchel, 1/3,
Louise Ormand, 1/3,
Mattie Britton, 1/3</t>
        </is>
      </c>
      <c r="I106" s="236" t="inlineStr">
        <is>
          <t>E/2 NW/4, N/2 NE/4 SW/4, SE/4 NE/4, NE/4 SE/4 of 31-12N-24W</t>
        </is>
      </c>
      <c r="J106" s="236" t="inlineStr">
        <is>
          <t>ARTI, An undivided 1/26th interest Chain note: source of title — OUTSIDE LANDS 1942-000630 at MIS21/471, Beckham County Court, RE: In the Matter of the Estate of Swinburn J. Stewart, Deceased to Gladys Priest, 1/4, Swin…</t>
        </is>
      </c>
      <c r="K106" s="236" t="inlineStr">
        <is>
          <t>Exact tract legal match</t>
        </is>
      </c>
      <c r="L106" s="236" t="n"/>
    </row>
    <row r="107">
      <c r="A107" s="236" t="n">
        <v>192</v>
      </c>
      <c r="B107" s="236" t="inlineStr">
        <is>
          <t>1991-002734</t>
        </is>
      </c>
      <c r="C107" s="236" t="inlineStr">
        <is>
          <t>Affidavit</t>
        </is>
      </c>
      <c r="D107" s="236" t="inlineStr">
        <is>
          <t>1218/1</t>
        </is>
      </c>
      <c r="E107" s="236" t="n">
        <v>33399</v>
      </c>
      <c r="F107" s="236" t="n">
        <v>33399</v>
      </c>
      <c r="G107" s="236" t="inlineStr">
        <is>
          <t>Umc Petroleum Corp - Delaware</t>
        </is>
      </c>
      <c r="H107" s="236" t="inlineStr">
        <is>
          <t>The Public</t>
        </is>
      </c>
      <c r="I107" s="236" t="inlineStr">
        <is>
          <t>All of 31-12N-24W, aol</t>
        </is>
      </c>
      <c r="J107" s="236" t="inlineStr">
        <is>
          <t>Certificate dated May 24, 1991 evidencing the Certificate of Merger filed May 23, 1991 with the Secretary of State of Oklahoma evidencing the merger of UMC Petroleum Corporation, a Texas corporation ("Petroloum--Texas")…</t>
        </is>
      </c>
      <c r="K107" s="236" t="inlineStr">
        <is>
          <t>All Section 31</t>
        </is>
      </c>
      <c r="L107" s="236" t="n"/>
    </row>
    <row r="108">
      <c r="A108" s="236" t="n">
        <v>194</v>
      </c>
      <c r="B108" s="236" t="inlineStr">
        <is>
          <t>1991-004456</t>
        </is>
      </c>
      <c r="C108" s="236" t="inlineStr">
        <is>
          <t>Conveyance</t>
        </is>
      </c>
      <c r="D108" s="236" t="inlineStr">
        <is>
          <t>1240/115</t>
        </is>
      </c>
      <c r="E108" s="236" t="n">
        <v>33522</v>
      </c>
      <c r="F108" s="236" t="n">
        <v>33522</v>
      </c>
      <c r="G108" s="236" t="inlineStr">
        <is>
          <t>El Paso Natural Gas Company</t>
        </is>
      </c>
      <c r="H108" s="236" t="inlineStr">
        <is>
          <t>El Paso Production Company</t>
        </is>
      </c>
      <c r="I108" s="236" t="inlineStr">
        <is>
          <t>All of 31-12N-24W, aol</t>
        </is>
      </c>
      <c r="J108" s="236" t="inlineStr">
        <is>
          <t>ARTI</t>
        </is>
      </c>
      <c r="K108" s="236" t="inlineStr">
        <is>
          <t>All Section 31</t>
        </is>
      </c>
      <c r="L108" s="236" t="n"/>
    </row>
    <row r="109">
      <c r="A109" s="236" t="n">
        <v>196</v>
      </c>
      <c r="B109" s="236" t="inlineStr">
        <is>
          <t>1992-000943</t>
        </is>
      </c>
      <c r="C109" s="236" t="inlineStr">
        <is>
          <t>Affidavit of Address Change</t>
        </is>
      </c>
      <c r="D109" s="236" t="inlineStr">
        <is>
          <t>1266/19</t>
        </is>
      </c>
      <c r="E109" s="236" t="n">
        <v>33682</v>
      </c>
      <c r="F109" s="236" t="n">
        <v>33682</v>
      </c>
      <c r="G109" s="236" t="inlineStr">
        <is>
          <t>Daniel D. Ferson</t>
        </is>
      </c>
      <c r="H109" s="236" t="inlineStr">
        <is>
          <t>The Public</t>
        </is>
      </c>
      <c r="I109" s="236" t="inlineStr">
        <is>
          <t>E/2 NW/4, N/2 NE/4 SW/4, SE/4 NE/4, NE/4 SE/4 of 31-12N-24W</t>
        </is>
      </c>
      <c r="J109" s="236" t="inlineStr">
        <is>
          <t>See instrument</t>
        </is>
      </c>
      <c r="K109" s="236" t="inlineStr">
        <is>
          <t>Exact tract legal match</t>
        </is>
      </c>
      <c r="L109" s="236" t="n"/>
    </row>
    <row r="110">
      <c r="A110" s="236" t="n">
        <v>197</v>
      </c>
      <c r="B110" s="236" t="inlineStr">
        <is>
          <t>1992-001067</t>
        </is>
      </c>
      <c r="C110" s="236" t="inlineStr">
        <is>
          <t>Joint Tenancy Mineral Deed</t>
        </is>
      </c>
      <c r="D110" s="236" t="inlineStr">
        <is>
          <t>1267/168</t>
        </is>
      </c>
      <c r="E110" s="236" t="n">
        <v>33693</v>
      </c>
      <c r="F110" s="236" t="n">
        <v>33693</v>
      </c>
      <c r="G110" s="236" t="inlineStr">
        <is>
          <t>Mattie C. Britton</t>
        </is>
      </c>
      <c r="H110" s="236" t="inlineStr">
        <is>
          <t>Joe Britton and Anna R. Britton, HW, JTWROS</t>
        </is>
      </c>
      <c r="I110" s="236" t="inlineStr">
        <is>
          <t>E/2 NW/4, N/2 NE/4 SW/4, SE/4 NE/4, NE/4 SE/4 of 31-12N-24W</t>
        </is>
      </c>
      <c r="J110" s="236" t="inlineStr">
        <is>
          <t>ARTI</t>
        </is>
      </c>
      <c r="K110" s="236" t="inlineStr">
        <is>
          <t>Exact tract legal match</t>
        </is>
      </c>
      <c r="L110" s="236" t="n"/>
    </row>
    <row r="111">
      <c r="A111" s="236" t="n">
        <v>198</v>
      </c>
      <c r="B111" s="236" t="inlineStr">
        <is>
          <t>1992-001682</t>
        </is>
      </c>
      <c r="C111" s="236" t="inlineStr">
        <is>
          <t>Mineral Deed</t>
        </is>
      </c>
      <c r="D111" s="236" t="inlineStr">
        <is>
          <t>1274/277</t>
        </is>
      </c>
      <c r="E111" s="236" t="n">
        <v>33737</v>
      </c>
      <c r="F111" s="236" t="n">
        <v>33737</v>
      </c>
      <c r="G111" s="236" t="inlineStr">
        <is>
          <t>Hayhurst Oil Properties, Inc.</t>
        </is>
      </c>
      <c r="H111" s="236" t="inlineStr">
        <is>
          <t>Minion Investment Company</t>
        </is>
      </c>
      <c r="I111" s="236" t="inlineStr">
        <is>
          <t>NE/4 SE/4, SE/4 NE/4, N/2 NE/4 SW/4, E/2 NW/4 of 31-12N-24W, aol</t>
        </is>
      </c>
      <c r="J111" s="236" t="inlineStr">
        <is>
          <t>0.69 NMA in 31-12N-24W, 1/260 interest in 2 sections</t>
        </is>
      </c>
      <c r="K111" s="236" t="inlineStr">
        <is>
          <t>Exact tract legal match</t>
        </is>
      </c>
      <c r="L111" s="236" t="n"/>
    </row>
    <row r="112">
      <c r="A112" s="236" t="n">
        <v>210</v>
      </c>
      <c r="B112" s="236" t="inlineStr">
        <is>
          <t>1993-003365</t>
        </is>
      </c>
      <c r="C112" s="236" t="inlineStr">
        <is>
          <t>Deed, Conveyance and Assignment</t>
        </is>
      </c>
      <c r="D112" s="236" t="inlineStr">
        <is>
          <t>1355/192</t>
        </is>
      </c>
      <c r="E112" s="236" t="n">
        <v>34199</v>
      </c>
      <c r="F112" s="236" t="n">
        <v>34199</v>
      </c>
      <c r="G112" s="236" t="inlineStr">
        <is>
          <t>Transok Gas Company (formerly known as TEX/CON Gas Marketing COMPANY)</t>
        </is>
      </c>
      <c r="H112" s="236" t="inlineStr">
        <is>
          <t>West Anadarko Gas Gathering System</t>
        </is>
      </c>
      <c r="I112" s="236" t="inlineStr">
        <is>
          <t>All of 31-12N-24W, aol</t>
        </is>
      </c>
      <c r="J112" s="236" t="inlineStr">
        <is>
          <t>ARTI</t>
        </is>
      </c>
      <c r="K112" s="236" t="inlineStr">
        <is>
          <t>All Section 31</t>
        </is>
      </c>
      <c r="L112" s="236" t="n"/>
    </row>
    <row r="113" ht="26.25" customHeight="1">
      <c r="A113" s="236" t="n">
        <v>212</v>
      </c>
      <c r="B113" s="236" t="inlineStr">
        <is>
          <t>1994-006415</t>
        </is>
      </c>
      <c r="C113" s="236" t="inlineStr">
        <is>
          <t>Mineral Deed</t>
        </is>
      </c>
      <c r="D113" s="236" t="inlineStr">
        <is>
          <t>1422/9</t>
        </is>
      </c>
      <c r="E113" s="236" t="n">
        <v>34542</v>
      </c>
      <c r="F113" s="236" t="n">
        <v>34542</v>
      </c>
      <c r="G113" s="236" t="inlineStr">
        <is>
          <t>Hayhurst Oil Properties, Inc.</t>
        </is>
      </c>
      <c r="H113" s="208" t="inlineStr">
        <is>
          <t>Nam Corporation, 1/2,
Tripco, Inc., 1/2</t>
        </is>
      </c>
      <c r="I113" s="236" t="inlineStr">
        <is>
          <t>E/2 NW/4, N/2 NE/4 SW/4, NE/4 SE/4, SE/4 NE/4 of 31-12N-24W, aol</t>
        </is>
      </c>
      <c r="J113" s="236" t="inlineStr">
        <is>
          <t>2/260 interest in 2 sections</t>
        </is>
      </c>
      <c r="K113" s="236" t="inlineStr">
        <is>
          <t>Exact tract legal match</t>
        </is>
      </c>
      <c r="L113" s="236" t="n"/>
    </row>
    <row r="114">
      <c r="A114" s="236" t="n">
        <v>213</v>
      </c>
      <c r="B114" s="236" t="inlineStr">
        <is>
          <t>1995-003404</t>
        </is>
      </c>
      <c r="C114" s="236" t="inlineStr">
        <is>
          <t>Mineral Deed</t>
        </is>
      </c>
      <c r="D114" s="236" t="inlineStr">
        <is>
          <t>1457/173</t>
        </is>
      </c>
      <c r="E114" s="236" t="n">
        <v>34754</v>
      </c>
      <c r="F114" s="236" t="n">
        <v>34754</v>
      </c>
      <c r="G114" s="236" t="inlineStr">
        <is>
          <t>Tripco, Inc.</t>
        </is>
      </c>
      <c r="H114" s="236" t="inlineStr">
        <is>
          <t>Prudential Securities, C/F Cynthia L. Pipkin I.R.A. Rollover Dated January 23, 1995</t>
        </is>
      </c>
      <c r="I114" s="236" t="inlineStr">
        <is>
          <t>E/2 NW/4, N/2 NE/4 SW/4, NE/4 SE/4, SE/4 NE/4 of 31-12N-24W, aol</t>
        </is>
      </c>
      <c r="J114" s="236" t="inlineStr">
        <is>
          <t>ARTI</t>
        </is>
      </c>
      <c r="K114" s="236" t="inlineStr">
        <is>
          <t>Exact tract legal match</t>
        </is>
      </c>
      <c r="L114" s="236" t="n"/>
    </row>
    <row r="115">
      <c r="A115" s="236" t="n">
        <v>236</v>
      </c>
      <c r="B115" s="236" t="inlineStr">
        <is>
          <t>1999-005522</t>
        </is>
      </c>
      <c r="C115" s="236" t="inlineStr">
        <is>
          <t>Quit Claim Deed</t>
        </is>
      </c>
      <c r="D115" s="236" t="inlineStr">
        <is>
          <t>1597/174</t>
        </is>
      </c>
      <c r="E115" s="236" t="n">
        <v>36481</v>
      </c>
      <c r="F115" s="236" t="n">
        <v>36481</v>
      </c>
      <c r="G115" s="236" t="inlineStr">
        <is>
          <t>Jack Mahoney</t>
        </is>
      </c>
      <c r="H115" s="236" t="inlineStr">
        <is>
          <t>The Mahoney Childrens Trust</t>
        </is>
      </c>
      <c r="I115" s="236" t="inlineStr">
        <is>
          <t>All of 31-12N-24W, aol</t>
        </is>
      </c>
      <c r="J115" s="236" t="inlineStr">
        <is>
          <t>ARTI</t>
        </is>
      </c>
      <c r="K115" s="236" t="inlineStr">
        <is>
          <t>All Section 31</t>
        </is>
      </c>
      <c r="L115" s="236" t="n"/>
    </row>
    <row r="116" ht="77.25" customHeight="1">
      <c r="A116" s="236" t="n">
        <v>238</v>
      </c>
      <c r="B116" s="236" t="inlineStr">
        <is>
          <t>2000-006764</t>
        </is>
      </c>
      <c r="C116" s="236" t="inlineStr">
        <is>
          <t>Proof of Death</t>
        </is>
      </c>
      <c r="D116" s="236" t="inlineStr">
        <is>
          <t>1604/455</t>
        </is>
      </c>
      <c r="E116" s="236" t="n">
        <v>36572</v>
      </c>
      <c r="F116" s="236" t="n">
        <v>36572</v>
      </c>
      <c r="G116" s="236" t="inlineStr">
        <is>
          <t>Nanalee Faye Barnett</t>
        </is>
      </c>
      <c r="H116" s="208" t="inlineStr">
        <is>
          <t>The Public
RE: J.E. Barnett, Deceased
Heirs:
Nanalee Faye Barnett, 1/2,
Karen Barnett Taylor, 1/4,
Jacqueline Barnett Logan, 1/4</t>
        </is>
      </c>
      <c r="I116" s="236" t="inlineStr">
        <is>
          <t>E/2 NW/4, N/2 NE/4 SW/4, NE/4 SE/4, SE/4 NE/4 of 31-12N-24W</t>
        </is>
      </c>
      <c r="J116" s="236" t="inlineStr">
        <is>
          <t>ARTI, J. E. Barnett died on 11/7/1990 Chain note: source of title — OUTSIDE LANDS 1975-000869 at 176/144, Marie Lister to J. E. Barnett, covering E/2 NW/4, SE/4 NE/4, NE/4 SE/4, N/2 NE/4 SW/4 of 31-12N-24W, aol, interes…</t>
        </is>
      </c>
      <c r="K116" s="236" t="inlineStr">
        <is>
          <t>Exact tract legal match</t>
        </is>
      </c>
      <c r="L116" s="236" t="n"/>
    </row>
    <row r="117">
      <c r="A117" s="236" t="n">
        <v>239</v>
      </c>
      <c r="B117" s="236" t="inlineStr">
        <is>
          <t>2000-007685</t>
        </is>
      </c>
      <c r="C117" s="236" t="inlineStr">
        <is>
          <t>Mineral Deed</t>
        </is>
      </c>
      <c r="D117" s="236" t="inlineStr">
        <is>
          <t>1611/503</t>
        </is>
      </c>
      <c r="E117" s="236" t="n">
        <v>36647</v>
      </c>
      <c r="F117" s="236" t="n">
        <v>36647</v>
      </c>
      <c r="G117" s="236" t="inlineStr">
        <is>
          <t>Fer-Scher Exploration, LLC</t>
        </is>
      </c>
      <c r="H117" s="236" t="inlineStr">
        <is>
          <t>Aspen Minerals Group</t>
        </is>
      </c>
      <c r="I117" s="236" t="inlineStr">
        <is>
          <t>E/2 NW/4, N/2 NE/4 SW/4, NE/4 SE/4, SE/4 NE/4 of 31-12N-24W, aol</t>
        </is>
      </c>
      <c r="J117" s="236" t="inlineStr">
        <is>
          <t>ARTI</t>
        </is>
      </c>
      <c r="K117" s="236" t="inlineStr">
        <is>
          <t>Exact tract legal match</t>
        </is>
      </c>
      <c r="L117" s="236" t="n"/>
    </row>
    <row r="118">
      <c r="A118" s="236" t="n">
        <v>248</v>
      </c>
      <c r="B118" s="236" t="inlineStr">
        <is>
          <t>2001-000957</t>
        </is>
      </c>
      <c r="C118" s="236" t="inlineStr">
        <is>
          <t>Mineral Deed</t>
        </is>
      </c>
      <c r="D118" s="236" t="inlineStr">
        <is>
          <t>1637/26</t>
        </is>
      </c>
      <c r="E118" s="236" t="n">
        <v>36922</v>
      </c>
      <c r="F118" s="236" t="n">
        <v>36957</v>
      </c>
      <c r="G118" s="236" t="inlineStr">
        <is>
          <t>Nanalee Faye Barnett</t>
        </is>
      </c>
      <c r="H118" s="236" t="inlineStr">
        <is>
          <t>Arrowhead Resources, Inc.</t>
        </is>
      </c>
      <c r="I118" s="236" t="inlineStr">
        <is>
          <t>E/2 NW/4, N/2 NE/4 SW/4, NE/4 SE/4, SE/4 NE/4 of 31-12N-24W, aol</t>
        </is>
      </c>
      <c r="J118" s="236" t="inlineStr">
        <is>
          <t>ARTI</t>
        </is>
      </c>
      <c r="K118" s="236" t="inlineStr">
        <is>
          <t>Exact tract legal match</t>
        </is>
      </c>
      <c r="L118" s="236" t="n"/>
    </row>
    <row r="119">
      <c r="A119" s="236" t="n">
        <v>251</v>
      </c>
      <c r="B119" s="236" t="inlineStr">
        <is>
          <t>2001-001414</t>
        </is>
      </c>
      <c r="C119" s="236" t="inlineStr">
        <is>
          <t>Mineral Deed</t>
        </is>
      </c>
      <c r="D119" s="236" t="inlineStr">
        <is>
          <t>1639/206</t>
        </is>
      </c>
      <c r="E119" s="236" t="n">
        <v>36957</v>
      </c>
      <c r="F119" s="236" t="n">
        <v>36987</v>
      </c>
      <c r="G119" s="236" t="inlineStr">
        <is>
          <t>Louise Ormand, now Louise Ormand McLerran</t>
        </is>
      </c>
      <c r="H119" s="236" t="inlineStr">
        <is>
          <t>Arrowhead Resources, Inc.</t>
        </is>
      </c>
      <c r="I119" s="236" t="inlineStr">
        <is>
          <t>E/2 NW/4, N/2 NE/4 SW/4, NE/4 SE/4, SE/4 NE/4 of 31-12N-24W</t>
        </is>
      </c>
      <c r="J119" s="236" t="inlineStr">
        <is>
          <t>ARTI Chain note: source of title — MINERAL DEED 1990-006747 at 1176/54, Beckham County Court, RE: In the Matter of the Estate of Annie E. Mitchel, Deceased to Glenn D. Mitchel, 1/3, Louise Ormand, 1/3, Mattie Britton, 1…</t>
        </is>
      </c>
      <c r="K119" s="236" t="inlineStr">
        <is>
          <t>Exact tract legal match</t>
        </is>
      </c>
      <c r="L119" s="236" t="n"/>
    </row>
    <row r="120">
      <c r="A120" s="236" t="n">
        <v>252</v>
      </c>
      <c r="B120" s="236" t="inlineStr">
        <is>
          <t>2001-001463</t>
        </is>
      </c>
      <c r="C120" s="236" t="inlineStr">
        <is>
          <t>Mineral Deed</t>
        </is>
      </c>
      <c r="D120" s="236" t="inlineStr">
        <is>
          <t>1639/426</t>
        </is>
      </c>
      <c r="E120" s="236" t="n">
        <v>36963</v>
      </c>
      <c r="F120" s="236" t="n">
        <v>36991</v>
      </c>
      <c r="G120" s="236" t="inlineStr">
        <is>
          <t>Glenn D. Mitchel, a/k/a Glen D. Mitchel</t>
        </is>
      </c>
      <c r="H120" s="236" t="inlineStr">
        <is>
          <t>Arrowhead Resources, Inc.</t>
        </is>
      </c>
      <c r="I120" s="236" t="inlineStr">
        <is>
          <t>E/2 NW/4, N/2 NE/4 SW/4, NE/4 SE/4, SE/4 NE/4 of 31-12N-24W, aol</t>
        </is>
      </c>
      <c r="J120" s="236" t="inlineStr">
        <is>
          <t>ARTI</t>
        </is>
      </c>
      <c r="K120" s="236" t="inlineStr">
        <is>
          <t>Exact tract legal match</t>
        </is>
      </c>
      <c r="L120" s="236" t="n"/>
    </row>
    <row r="121" ht="26.25" customHeight="1">
      <c r="A121" s="236" t="n">
        <v>253</v>
      </c>
      <c r="B121" s="236" t="inlineStr">
        <is>
          <t>2001-002342</t>
        </is>
      </c>
      <c r="C121" s="236" t="inlineStr">
        <is>
          <t>Decree</t>
        </is>
      </c>
      <c r="D121" s="236" t="inlineStr">
        <is>
          <t>1643/389</t>
        </is>
      </c>
      <c r="E121" s="236" t="n">
        <v>37014</v>
      </c>
      <c r="F121" s="236" t="n">
        <v>37034</v>
      </c>
      <c r="G121" s="208" t="inlineStr">
        <is>
          <t>Roger Mills County Court
RE: In the Matter of the Estate of Jack E. Barnett, Deceased</t>
        </is>
      </c>
      <c r="H121" s="236" t="inlineStr">
        <is>
          <t>Nanalee Faye Barnett</t>
        </is>
      </c>
      <c r="I121" s="236" t="inlineStr">
        <is>
          <t>E/2 NW/4, N/2 NE/4 SW/4, NE/4 SE/4, SE/4 NE/4 of 31-12N-24W, aol</t>
        </is>
      </c>
      <c r="J121" s="236" t="inlineStr">
        <is>
          <t>ARTI, an undivided 6.92307 mineral acres interest</t>
        </is>
      </c>
      <c r="K121" s="236" t="inlineStr">
        <is>
          <t>Exact tract legal match</t>
        </is>
      </c>
      <c r="L121" s="236" t="n"/>
    </row>
    <row r="122" ht="39" customHeight="1">
      <c r="A122" s="236" t="n">
        <v>255</v>
      </c>
      <c r="B122" s="236" t="inlineStr">
        <is>
          <t>2002-002227</t>
        </is>
      </c>
      <c r="C122" s="236" t="inlineStr">
        <is>
          <t>Deed, Assignment and Bill of Sale</t>
        </is>
      </c>
      <c r="D122" s="236" t="inlineStr">
        <is>
          <t>1680/318</t>
        </is>
      </c>
      <c r="E122" s="236" t="n">
        <v>37406</v>
      </c>
      <c r="F122" s="236" t="n">
        <v>37407</v>
      </c>
      <c r="G122" s="236" t="inlineStr">
        <is>
          <t>Arrowhead Resources, Inc.</t>
        </is>
      </c>
      <c r="H122" s="208" t="inlineStr">
        <is>
          <t>Bhch Mineral, Ltd., 47.5%,
Bhch Properties, Ltd., 2.5%,
Garg Oil, 50.0%</t>
        </is>
      </c>
      <c r="I122" s="236" t="inlineStr">
        <is>
          <t>ALL of 31-12N-24W, aol</t>
        </is>
      </c>
      <c r="J122" s="236" t="inlineStr">
        <is>
          <t>11.5385 NMA From 1637/26, 1639/206, 1639/426</t>
        </is>
      </c>
      <c r="K122" s="236" t="inlineStr">
        <is>
          <t>All Section 31</t>
        </is>
      </c>
      <c r="L122" s="236" t="n"/>
    </row>
    <row r="123">
      <c r="A123" s="236" t="n">
        <v>258</v>
      </c>
      <c r="B123" s="236" t="inlineStr">
        <is>
          <t>2002-004595</t>
        </is>
      </c>
      <c r="C123" s="236" t="inlineStr">
        <is>
          <t>Mineral Deed</t>
        </is>
      </c>
      <c r="D123" s="236" t="inlineStr">
        <is>
          <t>1695/238</t>
        </is>
      </c>
      <c r="E123" s="236" t="n">
        <v>37586</v>
      </c>
      <c r="F123" s="236" t="n">
        <v>37592</v>
      </c>
      <c r="G123" s="236" t="inlineStr">
        <is>
          <t>Hayhurst Oil Properties, Inc.</t>
        </is>
      </c>
      <c r="H123" s="236" t="inlineStr">
        <is>
          <t>Peggy J. HAYHURST, TRUSTEE, of the Peggy J. Hayhurst Revocable Trust datedrNovember 9, 1993</t>
        </is>
      </c>
      <c r="I123" s="236" t="inlineStr">
        <is>
          <t>E/2 NW/4, N/2 NE/4 SW/4, NE/4 SE/4, SE/4 NE/4 of 31-12N-24W, aol</t>
        </is>
      </c>
      <c r="J123" s="236" t="inlineStr">
        <is>
          <t>All its mineral interest (being appx 1.386 net acres m/1) (Re: Bk 1159, Pg 224)</t>
        </is>
      </c>
      <c r="K123" s="236" t="inlineStr">
        <is>
          <t>Exact tract legal match</t>
        </is>
      </c>
      <c r="L123" s="236" t="n"/>
    </row>
    <row r="124">
      <c r="A124" s="236" t="n">
        <v>259</v>
      </c>
      <c r="B124" s="236" t="inlineStr">
        <is>
          <t>2003-001558</t>
        </is>
      </c>
      <c r="C124" s="236" t="inlineStr">
        <is>
          <t>Assignment</t>
        </is>
      </c>
      <c r="D124" s="236" t="inlineStr">
        <is>
          <t>1706/384</t>
        </is>
      </c>
      <c r="E124" s="236" t="n">
        <v>37710</v>
      </c>
      <c r="F124" s="236" t="n">
        <v>37715</v>
      </c>
      <c r="G124" s="236" t="inlineStr">
        <is>
          <t>Dorothy G. Hamilton, Executrix</t>
        </is>
      </c>
      <c r="H124" s="236" t="inlineStr">
        <is>
          <t>Dorothy G. Hamilton and Harold D. Rogers, Trustees of the Dorothy Trust</t>
        </is>
      </c>
      <c r="I124" s="236" t="inlineStr">
        <is>
          <t>E/2 NW/4, N/2 NE/4 SW/4, NE/4 SE/4, SE/4 NE/4 of 31-12N-24W, aol</t>
        </is>
      </c>
      <c r="J124" s="236" t="inlineStr">
        <is>
          <t>ARTI</t>
        </is>
      </c>
      <c r="K124" s="236" t="inlineStr">
        <is>
          <t>Exact tract legal match</t>
        </is>
      </c>
      <c r="L124" s="236" t="n"/>
    </row>
    <row r="125">
      <c r="A125" s="236" t="n">
        <v>260</v>
      </c>
      <c r="B125" s="236" t="inlineStr">
        <is>
          <t>2003-001559</t>
        </is>
      </c>
      <c r="C125" s="236" t="inlineStr">
        <is>
          <t>Assignment</t>
        </is>
      </c>
      <c r="D125" s="236" t="inlineStr">
        <is>
          <t>1706/386</t>
        </is>
      </c>
      <c r="E125" s="236" t="n">
        <v>37711</v>
      </c>
      <c r="F125" s="236" t="n">
        <v>37715</v>
      </c>
      <c r="G125" s="236" t="inlineStr">
        <is>
          <t>Dorothy G. Hamilton and Harold D. Rogers, Trustees of the Dorothy Trust</t>
        </is>
      </c>
      <c r="H125" s="236" t="inlineStr">
        <is>
          <t>Dorothy G. Hamilton</t>
        </is>
      </c>
      <c r="I125" s="236" t="inlineStr">
        <is>
          <t>E/2 NW/4, N/2 NE/4 SW/4, NE/4 SE/4, SE/4 NE/4 of 31-12N-24W, aol</t>
        </is>
      </c>
      <c r="J125" s="236" t="inlineStr">
        <is>
          <t>ARTI</t>
        </is>
      </c>
      <c r="K125" s="236" t="inlineStr">
        <is>
          <t>Exact tract legal match</t>
        </is>
      </c>
      <c r="L125" s="236" t="n"/>
    </row>
    <row r="126" ht="39" customHeight="1">
      <c r="A126" s="236" t="n">
        <v>261</v>
      </c>
      <c r="B126" s="236" t="inlineStr">
        <is>
          <t>2003-001781</t>
        </is>
      </c>
      <c r="C126" s="236" t="inlineStr">
        <is>
          <t>Disclaimer</t>
        </is>
      </c>
      <c r="D126" s="236" t="inlineStr">
        <is>
          <t>1707/512</t>
        </is>
      </c>
      <c r="E126" s="236" t="n">
        <v>37729</v>
      </c>
      <c r="F126" s="236" t="n">
        <v>37732</v>
      </c>
      <c r="G126" s="208" t="inlineStr">
        <is>
          <t>Beckham County Court,
RE: In the Matter of the Estate of Glenn Douglas Mitchel, Deceased,
Billy George Mitchel</t>
        </is>
      </c>
      <c r="H126" s="236" t="inlineStr">
        <is>
          <t>The Public</t>
        </is>
      </c>
      <c r="I126" s="236" t="inlineStr">
        <is>
          <t>E/2 NW/4, N/2 NE/4 SE/4, NE/4 SE/4, SE/4 NE/4 of 31-12N-24W, aol</t>
        </is>
      </c>
      <c r="J126" s="236" t="inlineStr">
        <is>
          <t>Irrevocably and unconditionally disclaims and renounces all claim, right, title and interest whatsoever that I might otherwise have acquired as an heir at law, legatee or devisee of Decedent, or as beneficiary of the Gl…</t>
        </is>
      </c>
      <c r="K126" s="236" t="inlineStr">
        <is>
          <t>Partial tract legal match</t>
        </is>
      </c>
      <c r="L126" s="236" t="n"/>
    </row>
    <row r="127" ht="26.25" customHeight="1">
      <c r="A127" s="236" t="n">
        <v>262</v>
      </c>
      <c r="B127" s="236" t="inlineStr">
        <is>
          <t>2003-005699</t>
        </is>
      </c>
      <c r="C127" s="236" t="inlineStr">
        <is>
          <t>Final Decree</t>
        </is>
      </c>
      <c r="D127" s="236" t="inlineStr">
        <is>
          <t>1728/457</t>
        </is>
      </c>
      <c r="E127" s="236" t="n">
        <v>37802</v>
      </c>
      <c r="F127" s="236" t="n">
        <v>37937</v>
      </c>
      <c r="G127" s="208" t="inlineStr">
        <is>
          <t>Beckham County Court,
RE: In the Matter of the Estate of Glenn Douglas Mitchel, Deceased</t>
        </is>
      </c>
      <c r="H127" s="236" t="inlineStr">
        <is>
          <t>The Public</t>
        </is>
      </c>
      <c r="I127" s="236" t="inlineStr">
        <is>
          <t>E/2 NW/4, SE/4 NE/4, NE/4 SE/4, N/2 NE/4, SE/4of 31-12N-24W, aol</t>
        </is>
      </c>
      <c r="J127" s="236" t="inlineStr">
        <is>
          <t>ARTI, An undivided 1/78th (2.308 min. ac.) interest</t>
        </is>
      </c>
      <c r="K127" s="236" t="inlineStr">
        <is>
          <t>Partial tract legal match</t>
        </is>
      </c>
      <c r="L127" s="236" t="n"/>
    </row>
    <row r="128">
      <c r="A128" s="236" t="n">
        <v>263</v>
      </c>
      <c r="B128" s="236" t="inlineStr">
        <is>
          <t>2003-004945</t>
        </is>
      </c>
      <c r="C128" s="236" t="inlineStr">
        <is>
          <t>Special Warranty Deed, Assignment and Bill of Sale</t>
        </is>
      </c>
      <c r="D128" s="236" t="inlineStr">
        <is>
          <t>1724/582</t>
        </is>
      </c>
      <c r="E128" s="236" t="n">
        <v>37848</v>
      </c>
      <c r="F128" s="236" t="n">
        <v>37897</v>
      </c>
      <c r="G128" s="236" t="inlineStr">
        <is>
          <t>Bluebonnet Investments, Ltd.</t>
        </is>
      </c>
      <c r="H128" s="236" t="inlineStr">
        <is>
          <t>White Birch, L.P.</t>
        </is>
      </c>
      <c r="I128" s="236" t="inlineStr">
        <is>
          <t>E/2 NW/4, N/2 NE/4 SW/4, NE/4 SE/4, SE/4 NE/4 of 31-12N-24W, aol</t>
        </is>
      </c>
      <c r="J128" s="236" t="inlineStr">
        <is>
          <t>ARTI, being the same property conveyed in Mineral Deed dated May 24, 1974, from Marie Lister to Mann Children's Trust, recorded in Book 165, Page 87 of the Mineral Records of Roger Mills County, Oklahoma, SAVE AND EXCEP…</t>
        </is>
      </c>
      <c r="K128" s="236" t="inlineStr">
        <is>
          <t>Exact tract legal match</t>
        </is>
      </c>
      <c r="L128" s="236" t="n"/>
    </row>
    <row r="129" ht="26.25" customHeight="1">
      <c r="A129" s="236" t="n">
        <v>264</v>
      </c>
      <c r="B129" s="236" t="inlineStr">
        <is>
          <t>2004-000099</t>
        </is>
      </c>
      <c r="C129" s="236" t="inlineStr">
        <is>
          <t>Final Decree</t>
        </is>
      </c>
      <c r="D129" s="236" t="inlineStr">
        <is>
          <t>1734/14</t>
        </is>
      </c>
      <c r="E129" s="236" t="n">
        <v>37990</v>
      </c>
      <c r="F129" s="236" t="n">
        <v>37994</v>
      </c>
      <c r="G129" s="208" t="inlineStr">
        <is>
          <t>Beckham County Court,
RE: In the Matter of the Estate of Evelyn Louise McLerran, Deceased</t>
        </is>
      </c>
      <c r="H129" s="236" t="inlineStr">
        <is>
          <t>Nana Lou Jones</t>
        </is>
      </c>
      <c r="I129" s="236" t="inlineStr">
        <is>
          <t>E/2 NW/4, N/2 NE/4 SW/4, NE/4 SE/4, SE/4 NE/4 of 31-12N-24W, aol</t>
        </is>
      </c>
      <c r="J129" s="236" t="inlineStr">
        <is>
          <t>ARTI</t>
        </is>
      </c>
      <c r="K129" s="236" t="inlineStr">
        <is>
          <t>Exact tract legal match</t>
        </is>
      </c>
      <c r="L129" s="236" t="n"/>
    </row>
    <row r="130" ht="39" customHeight="1">
      <c r="A130" s="236" t="n">
        <v>265</v>
      </c>
      <c r="B130" s="236" t="inlineStr">
        <is>
          <t>2004-000723</t>
        </is>
      </c>
      <c r="C130" s="236" t="inlineStr">
        <is>
          <t>Oil and Gas Lease</t>
        </is>
      </c>
      <c r="D130" s="236" t="inlineStr">
        <is>
          <t>1736/594</t>
        </is>
      </c>
      <c r="E130" s="236" t="n">
        <v>38000</v>
      </c>
      <c r="F130" s="236" t="n">
        <v>38029</v>
      </c>
      <c r="G130" s="208" t="inlineStr">
        <is>
          <t>Carrie Leeann Mitchell
1880 Old Salem Road
Watkinsville, GA 30308</t>
        </is>
      </c>
      <c r="H130" s="236" t="inlineStr">
        <is>
          <t>R. Michael Lortz</t>
        </is>
      </c>
      <c r="I130" s="236" t="inlineStr">
        <is>
          <t>E/2 NW/4, N/2 NE/4, N/2 NE/4 SW/4, Lot 4, S/2 of Lot 3, NE/4 SE/4, S/2 NE/4 SW/4, SE/4 NE/4, SE/4 SW/4 of 31-12N-24W</t>
        </is>
      </c>
      <c r="J130" s="236" t="inlineStr">
        <is>
          <t>375.335 gross acres 3 yrs 3/16ths royalty</t>
        </is>
      </c>
      <c r="K130" s="236" t="inlineStr">
        <is>
          <t>Exact tract legal match</t>
        </is>
      </c>
      <c r="L130" s="236" t="n"/>
    </row>
    <row r="131" ht="39" customHeight="1">
      <c r="A131" s="236" t="n">
        <v>266</v>
      </c>
      <c r="B131" s="236" t="inlineStr">
        <is>
          <t>2004-000727</t>
        </is>
      </c>
      <c r="C131" s="236" t="inlineStr">
        <is>
          <t>Oil and Gas Lease</t>
        </is>
      </c>
      <c r="D131" s="236" t="inlineStr">
        <is>
          <t>1736/602</t>
        </is>
      </c>
      <c r="E131" s="236" t="n">
        <v>38000</v>
      </c>
      <c r="F131" s="236" t="n">
        <v>38029</v>
      </c>
      <c r="G131" s="208" t="inlineStr">
        <is>
          <t>Gena W. Moore aka Gena Williams
3890 Windyke Drive
Memphis, TN 38125</t>
        </is>
      </c>
      <c r="H131" s="236" t="inlineStr">
        <is>
          <t>R. Michael Lortz</t>
        </is>
      </c>
      <c r="I131" s="236" t="inlineStr">
        <is>
          <t>E/2 NW/4, N/2 NE/4, N/2 NE/4 SW/4, Lot 4, S/2 of Lot 3, NE/4 SE/4, S/2 NE/4 SW/4, SE/4 NE/4, SE/4 SW/4 of 31-12N-24W</t>
        </is>
      </c>
      <c r="J131" s="236" t="inlineStr">
        <is>
          <t>375.335 gross acres 3 yrs 3/16ths royalty</t>
        </is>
      </c>
      <c r="K131" s="236" t="inlineStr">
        <is>
          <t>Exact tract legal match</t>
        </is>
      </c>
      <c r="L131" s="236" t="n"/>
    </row>
    <row r="132" ht="39" customHeight="1">
      <c r="A132" s="236" t="n">
        <v>267</v>
      </c>
      <c r="B132" s="236" t="inlineStr">
        <is>
          <t>2004-000722</t>
        </is>
      </c>
      <c r="C132" s="236" t="inlineStr">
        <is>
          <t>Oil and Gas Lease</t>
        </is>
      </c>
      <c r="D132" s="236" t="inlineStr">
        <is>
          <t>1736/592</t>
        </is>
      </c>
      <c r="E132" s="236" t="n">
        <v>38000</v>
      </c>
      <c r="F132" s="236" t="n">
        <v>38029</v>
      </c>
      <c r="G132" s="208" t="inlineStr">
        <is>
          <t>Nancy Mitchell Williams
100 West Dogwood
Hobart, OK 73651</t>
        </is>
      </c>
      <c r="H132" s="236" t="inlineStr">
        <is>
          <t>R. Michael Lortz</t>
        </is>
      </c>
      <c r="I132" s="236" t="inlineStr">
        <is>
          <t>E/2 NW/4, N/2 NE/4, N/2 NE/4 SW/4, Lot 4, S/2 of Lot 3, NE/4 SE/4, S/2 NE/4 SW/4, SE/4 NE/4, SE/4 SW/4 of 31-12N-24W</t>
        </is>
      </c>
      <c r="J132" s="236" t="inlineStr">
        <is>
          <t>375.335 gross acres 3 yrs 3/16ths royalty</t>
        </is>
      </c>
      <c r="K132" s="236" t="inlineStr">
        <is>
          <t>Exact tract legal match</t>
        </is>
      </c>
      <c r="L132" s="236" t="n"/>
    </row>
    <row r="133" ht="39" customHeight="1">
      <c r="A133" s="236" t="n">
        <v>268</v>
      </c>
      <c r="B133" s="236" t="inlineStr">
        <is>
          <t>2004-000726</t>
        </is>
      </c>
      <c r="C133" s="236" t="inlineStr">
        <is>
          <t>Oil and Gas Lease</t>
        </is>
      </c>
      <c r="D133" s="236" t="inlineStr">
        <is>
          <t>1736/600</t>
        </is>
      </c>
      <c r="E133" s="236" t="n">
        <v>38000</v>
      </c>
      <c r="F133" s="236" t="n">
        <v>38029</v>
      </c>
      <c r="G133" s="208" t="inlineStr">
        <is>
          <t>Nancy Susan Mitchell
753 Velma
Memphis, TN 38104</t>
        </is>
      </c>
      <c r="H133" s="236" t="inlineStr">
        <is>
          <t>R. Michael Lortz</t>
        </is>
      </c>
      <c r="I133" s="236" t="inlineStr">
        <is>
          <t>E/2 NW/4, N/2 NE/4, N/2 NE/4 SW/4, Lot 4, S/2 of Lot 3, NE/4 SE/4, S/2 NE/4 SW/4, SE/4 NE/4, SE/4 SW/4 of 31-12N-24W</t>
        </is>
      </c>
      <c r="J133" s="236" t="inlineStr">
        <is>
          <t>375.335 gross acres 3 yrs 3/16ths royalty</t>
        </is>
      </c>
      <c r="K133" s="236" t="inlineStr">
        <is>
          <t>Exact tract legal match</t>
        </is>
      </c>
      <c r="L133" s="236" t="n"/>
    </row>
    <row r="134" ht="39" customHeight="1">
      <c r="A134" s="236" t="n">
        <v>280</v>
      </c>
      <c r="B134" s="236" t="inlineStr">
        <is>
          <t>2004-000685</t>
        </is>
      </c>
      <c r="C134" s="236" t="inlineStr">
        <is>
          <t>Oil and Gas Lease</t>
        </is>
      </c>
      <c r="D134" s="236" t="inlineStr">
        <is>
          <t>1736/485</t>
        </is>
      </c>
      <c r="E134" s="236" t="n">
        <v>38020</v>
      </c>
      <c r="F134" s="236" t="n">
        <v>38027</v>
      </c>
      <c r="G134" s="208" t="inlineStr">
        <is>
          <t>L. E. Thurman
Rt. 2 Box 34B
Sayre, OK 73662</t>
        </is>
      </c>
      <c r="H134" s="236" t="inlineStr">
        <is>
          <t>R. Michael Lortz</t>
        </is>
      </c>
      <c r="I134" s="236" t="inlineStr">
        <is>
          <t>E/2 NW/4, N/2 NE/4 SW/4, NE/4 SE/4, SE/4 NE/4 of 31-12N-24W</t>
        </is>
      </c>
      <c r="J134" s="236" t="inlineStr">
        <is>
          <t>180 gross acres 3 yrs 3/16ths royalty</t>
        </is>
      </c>
      <c r="K134" s="236" t="inlineStr">
        <is>
          <t>Exact tract legal match</t>
        </is>
      </c>
      <c r="L134" s="236" t="n"/>
    </row>
    <row r="135">
      <c r="A135" s="236" t="n">
        <v>284</v>
      </c>
      <c r="B135" s="236" t="inlineStr">
        <is>
          <t>2004-002305</t>
        </is>
      </c>
      <c r="C135" s="236" t="inlineStr">
        <is>
          <t>Assignment</t>
        </is>
      </c>
      <c r="D135" s="236" t="inlineStr">
        <is>
          <t>1745/48</t>
        </is>
      </c>
      <c r="E135" s="236" t="n">
        <v>38029</v>
      </c>
      <c r="F135" s="236" t="n">
        <v>38117</v>
      </c>
      <c r="G135" s="236" t="inlineStr">
        <is>
          <t>R. Michael Lortz</t>
        </is>
      </c>
      <c r="H135" s="236" t="inlineStr">
        <is>
          <t>B&amp;W Exploration, Inc.</t>
        </is>
      </c>
      <c r="I135" s="236" t="inlineStr">
        <is>
          <t>E/2 NW/4, S/2 of Lot 3, Lot 4, N/2 NE/4, N/2 NE/4 SW/4, NE/4 SE/4, S/2 NE/4 SW/4, SE/4 NE/4, SE/4 SW/4 of 31-12N-24W</t>
        </is>
      </c>
      <c r="J135" s="236" t="inlineStr">
        <is>
          <t>ARTI in OGLs at 1736/592, 1736/594, 1736/600, 1736/602,</t>
        </is>
      </c>
      <c r="K135" s="236" t="inlineStr">
        <is>
          <t>Exact tract legal match</t>
        </is>
      </c>
      <c r="L135" s="236" t="n"/>
    </row>
    <row r="136">
      <c r="A136" s="236" t="n">
        <v>287</v>
      </c>
      <c r="B136" s="236" t="inlineStr">
        <is>
          <t>2004-001493</t>
        </is>
      </c>
      <c r="C136" s="236" t="inlineStr">
        <is>
          <t>Assignment</t>
        </is>
      </c>
      <c r="D136" s="236" t="inlineStr">
        <is>
          <t>1741/70</t>
        </is>
      </c>
      <c r="E136" s="236" t="n">
        <v>38041</v>
      </c>
      <c r="F136" s="236" t="n">
        <v>38071</v>
      </c>
      <c r="G136" s="236" t="inlineStr">
        <is>
          <t>R. Michael Lortz</t>
        </is>
      </c>
      <c r="H136" s="236" t="inlineStr">
        <is>
          <t>Cirrus Production Company</t>
        </is>
      </c>
      <c r="I136" s="236" t="inlineStr">
        <is>
          <t>E/2 NW/4, N/2 NE/4 SW/4, NE/4 SE/4, SE/4 NE/4 of 31-12N-24W</t>
        </is>
      </c>
      <c r="J136" s="236" t="inlineStr">
        <is>
          <t>ARTI in OGL at 1736/485 Assignor reserves unto himself, his heirs, successors and assigns an overriding royalty interest equal to the difference between existing lease burdens and twenty-one percent (21.00%) of all oil,…</t>
        </is>
      </c>
      <c r="K136" s="236" t="inlineStr">
        <is>
          <t>Exact tract legal match</t>
        </is>
      </c>
      <c r="L136" s="236" t="n"/>
    </row>
    <row r="137" ht="26.25" customHeight="1">
      <c r="A137" s="236" t="n">
        <v>288</v>
      </c>
      <c r="B137" s="236" t="inlineStr">
        <is>
          <t>2004-001735</t>
        </is>
      </c>
      <c r="C137" s="236" t="inlineStr">
        <is>
          <t>Affidavit of Termination of Join Tenancy</t>
        </is>
      </c>
      <c r="D137" s="236" t="inlineStr">
        <is>
          <t>1742/271</t>
        </is>
      </c>
      <c r="E137" s="236" t="n">
        <v>38078</v>
      </c>
      <c r="F137" s="236" t="n">
        <v>38084</v>
      </c>
      <c r="G137" s="236" t="inlineStr">
        <is>
          <t>Joe H. Britton</t>
        </is>
      </c>
      <c r="H137" s="208" t="inlineStr">
        <is>
          <t>The Public
Re: Anna R. BRITTON, Deceased</t>
        </is>
      </c>
      <c r="I137" s="236" t="inlineStr">
        <is>
          <t>E/2 NW/4, N/2 NE/4 SW/4, NE/4 SE/4, SE/4 NE/4 of 31-12N-24W, aol</t>
        </is>
      </c>
      <c r="J137" s="236" t="inlineStr">
        <is>
          <t>An undivided 2.30769 mineral acres interest, deed was duly recorded on March 30, 1992, in Book 1267 at page 168 of the records of the County Clerk of Roger Mills County, Oklahoma. Anna R. Britton, same person as Anna Le…</t>
        </is>
      </c>
      <c r="K137" s="236" t="inlineStr">
        <is>
          <t>Exact tract legal match</t>
        </is>
      </c>
      <c r="L137" s="236" t="n"/>
    </row>
    <row r="138">
      <c r="A138" s="236" t="n">
        <v>290</v>
      </c>
      <c r="B138" s="236" t="inlineStr">
        <is>
          <t>2004-002933</t>
        </is>
      </c>
      <c r="C138" s="236" t="inlineStr">
        <is>
          <t>Assignment</t>
        </is>
      </c>
      <c r="D138" s="236" t="inlineStr">
        <is>
          <t>1749/49</t>
        </is>
      </c>
      <c r="E138" s="236" t="n">
        <v>38127</v>
      </c>
      <c r="F138" s="236" t="n">
        <v>38145</v>
      </c>
      <c r="G138" s="236" t="inlineStr">
        <is>
          <t>B. &amp; W. Exploration, Inc.</t>
        </is>
      </c>
      <c r="H138" s="236" t="inlineStr">
        <is>
          <t>R. Michael Lortz</t>
        </is>
      </c>
      <c r="I138" s="236" t="inlineStr">
        <is>
          <t>N/2 NE/4, E/2 NW/4, E/2 SW/4, N/2 NE/4 SW/4, S/2 Lots 3, Lot 4, NE/4 SE/4, SE/4 NE/4 of 31-12N-24W</t>
        </is>
      </c>
      <c r="J138" s="236" t="inlineStr">
        <is>
          <t>ARTI in OGLs at 1736/592, 1736/594, 1736/600, 1736/602,</t>
        </is>
      </c>
      <c r="K138" s="236" t="inlineStr">
        <is>
          <t>Exact tract legal match</t>
        </is>
      </c>
      <c r="L138" s="236" t="n"/>
    </row>
    <row r="139">
      <c r="A139" s="236" t="n">
        <v>291</v>
      </c>
      <c r="B139" s="236" t="inlineStr">
        <is>
          <t>2004-002934</t>
        </is>
      </c>
      <c r="C139" s="236" t="inlineStr">
        <is>
          <t>Assignment</t>
        </is>
      </c>
      <c r="D139" s="236" t="inlineStr">
        <is>
          <t>1749/51</t>
        </is>
      </c>
      <c r="E139" s="236" t="n">
        <v>38139</v>
      </c>
      <c r="F139" s="236" t="n">
        <v>38145</v>
      </c>
      <c r="G139" s="236" t="inlineStr">
        <is>
          <t>R. Michael Lortz</t>
        </is>
      </c>
      <c r="H139" s="236" t="inlineStr">
        <is>
          <t>Newfield Exploration Mid Cont, Inc.</t>
        </is>
      </c>
      <c r="I139" s="236" t="inlineStr">
        <is>
          <t>N/2 NE/4, E/2 NW/4, E/2 SW/4, N/2 NE/4 SW/4, S/2 Lots 3, Lot 4, NE/4 SE/4, SE/4 NE/4 of 31-12N-24W</t>
        </is>
      </c>
      <c r="J139" s="236" t="inlineStr">
        <is>
          <t>ARTI in OGLs at 1736/592, 1736/594, 1736/600, 1736/602, Assignor reserves unto himself, his heirs, successors and assigns an overriding royalty interest equal to the difference between existing lease burdens and twenty-…</t>
        </is>
      </c>
      <c r="K139" s="236" t="inlineStr">
        <is>
          <t>Exact tract legal match</t>
        </is>
      </c>
      <c r="L139" s="236" t="n"/>
    </row>
    <row r="140">
      <c r="A140" s="236" t="n">
        <v>298</v>
      </c>
      <c r="B140" s="236" t="inlineStr">
        <is>
          <t>2004-005901</t>
        </is>
      </c>
      <c r="C140" s="236" t="inlineStr">
        <is>
          <t>Mineral Deed</t>
        </is>
      </c>
      <c r="D140" s="236" t="inlineStr">
        <is>
          <t>1765/306</t>
        </is>
      </c>
      <c r="E140" s="236" t="n">
        <v>38275</v>
      </c>
      <c r="F140" s="236" t="n">
        <v>38281</v>
      </c>
      <c r="G140" s="236" t="inlineStr">
        <is>
          <t>Aspen Energy Group, Inc.</t>
        </is>
      </c>
      <c r="H140" s="236" t="inlineStr">
        <is>
          <t>Crusader Energy Corporation</t>
        </is>
      </c>
      <c r="I140" s="236" t="inlineStr">
        <is>
          <t>E/2 NW/4, N/2 NE/4 SW/4, NE/4 SE/4, SE/4 NE/4 of 31-12N-24W, aol</t>
        </is>
      </c>
      <c r="J140" s="236" t="inlineStr">
        <is>
          <t>ARTI</t>
        </is>
      </c>
      <c r="K140" s="236" t="inlineStr">
        <is>
          <t>Exact tract legal match</t>
        </is>
      </c>
      <c r="L140" s="236" t="n"/>
    </row>
    <row r="141" ht="26.25" customHeight="1">
      <c r="A141" s="236" t="n">
        <v>302</v>
      </c>
      <c r="B141" s="236" t="inlineStr">
        <is>
          <t>2005-000158</t>
        </is>
      </c>
      <c r="C141" s="236" t="inlineStr">
        <is>
          <t>Mineral Deed</t>
        </is>
      </c>
      <c r="D141" s="236" t="inlineStr">
        <is>
          <t>1774/309</t>
        </is>
      </c>
      <c r="E141" s="236" t="n">
        <v>38362</v>
      </c>
      <c r="F141" s="236" t="n">
        <v>38365</v>
      </c>
      <c r="G141" s="208" t="inlineStr">
        <is>
          <t>Minion Investment Co,
Brian L. Rice</t>
        </is>
      </c>
      <c r="H141" s="236" t="inlineStr">
        <is>
          <t>Prism Energy, Inc.</t>
        </is>
      </c>
      <c r="I141" s="236" t="inlineStr">
        <is>
          <t>E/2 NW/4, N/2 NE/4 SW/4, NE/4 SE/4, SE/4 NE/4 of 31-12N-24W, aol</t>
        </is>
      </c>
      <c r="J141" s="236" t="inlineStr">
        <is>
          <t>ARTI (.69 net acre interest in 31-12N-24W)</t>
        </is>
      </c>
      <c r="K141" s="236" t="inlineStr">
        <is>
          <t>Exact tract legal match</t>
        </is>
      </c>
      <c r="L141" s="236" t="n"/>
    </row>
    <row r="142" ht="26.25" customHeight="1">
      <c r="A142" s="236" t="n">
        <v>311</v>
      </c>
      <c r="B142" s="236" t="inlineStr">
        <is>
          <t>2005-002646</t>
        </is>
      </c>
      <c r="C142" s="236" t="inlineStr">
        <is>
          <t>Oil and Gas Lease</t>
        </is>
      </c>
      <c r="D142" s="236" t="inlineStr">
        <is>
          <t>1787/47</t>
        </is>
      </c>
      <c r="E142" s="236" t="n">
        <v>38436</v>
      </c>
      <c r="F142" s="236" t="n">
        <v>38464</v>
      </c>
      <c r="G142" s="208" t="inlineStr">
        <is>
          <t>Marchelle Sorenson Daigle and Michelle Sorenson Johnson, Trustees of the Sorenson Oil and Gas Trust, 13529 Darwin
Lane, Austin, TX 78729</t>
        </is>
      </c>
      <c r="H142" s="236" t="inlineStr">
        <is>
          <t>N/G Discovery, LLC</t>
        </is>
      </c>
      <c r="I142" s="236" t="inlineStr">
        <is>
          <t>E/2 NW/4, N/2 NE/4 SW/4, NE/4 SE/4, SE/4 NE/4 of 31-12N-24W</t>
        </is>
      </c>
      <c r="J142" s="236" t="inlineStr">
        <is>
          <t>180 gross acres 3 yrs 3/16ths royalty Chain note: source of title — OUTSIDE LANDS 1982-004342 at 432/110, W. H. Sorenson to Sorenson Oil &amp; Gas Trust, Michelle Sorenson Johnson, Trustee, Marchelle Sorenson Uaigle, Truste…</t>
        </is>
      </c>
      <c r="K142" s="236" t="inlineStr">
        <is>
          <t>Exact tract legal match</t>
        </is>
      </c>
      <c r="L142" s="236" t="n"/>
    </row>
    <row r="143">
      <c r="A143" s="236" t="n">
        <v>326</v>
      </c>
      <c r="B143" s="236" t="inlineStr">
        <is>
          <t>2005-003691</t>
        </is>
      </c>
      <c r="C143" s="236" t="inlineStr">
        <is>
          <t>Partial Assignment</t>
        </is>
      </c>
      <c r="D143" s="236" t="inlineStr">
        <is>
          <t>1791/515</t>
        </is>
      </c>
      <c r="E143" s="236" t="n">
        <v>38497</v>
      </c>
      <c r="F143" s="236" t="n">
        <v>38499</v>
      </c>
      <c r="G143" s="236" t="inlineStr">
        <is>
          <t>N/G Discovery, LLC</t>
        </is>
      </c>
      <c r="H143" s="236" t="inlineStr">
        <is>
          <t>Sierra Resources, Inc.</t>
        </is>
      </c>
      <c r="I143" s="236" t="inlineStr">
        <is>
          <t>E/2 NW/4, N/2 NE/4 SW/4, NE/4 SE/4, NW/4 SE/4, S/2 SE/4, SE/4 NE/4, SW/4 NE/4 of 31-12N-24W, aol</t>
        </is>
      </c>
      <c r="J143" s="236" t="inlineStr">
        <is>
          <t>An undivided Forty Percent (40%) interest in and to the oil and gas leases at 1780/409, 1781/204, 1782/261, 1782/267, 1787/47</t>
        </is>
      </c>
      <c r="K143" s="236" t="inlineStr">
        <is>
          <t>Exact tract legal match</t>
        </is>
      </c>
      <c r="L143" s="236" t="n"/>
    </row>
    <row r="144">
      <c r="A144" s="236" t="n">
        <v>334</v>
      </c>
      <c r="B144" s="236" t="inlineStr">
        <is>
          <t>2005-005406</t>
        </is>
      </c>
      <c r="C144" s="236" t="inlineStr">
        <is>
          <t>Partial Assignment</t>
        </is>
      </c>
      <c r="D144" s="236" t="inlineStr">
        <is>
          <t>1802/107</t>
        </is>
      </c>
      <c r="E144" s="236" t="n">
        <v>38523</v>
      </c>
      <c r="F144" s="236" t="n">
        <v>38579</v>
      </c>
      <c r="G144" s="236" t="inlineStr">
        <is>
          <t>N/G Discovery, LLC</t>
        </is>
      </c>
      <c r="H144" s="236" t="inlineStr">
        <is>
          <t>Norwich Petroleum Corporation</t>
        </is>
      </c>
      <c r="I144" s="236" t="inlineStr">
        <is>
          <t>E/2 NW/4, N/2 NE/4 SW/4, NE/4 SE/4, NW/4 SE/4, S/2 SE/4, SE/4 NE/4, SW/4 NE/4 of 31-12N-24W, aol</t>
        </is>
      </c>
      <c r="J144" s="236" t="inlineStr">
        <is>
          <t>an undivided Twenty Percent (20%) interest in and to the oil and gas leases at 1787/47, 1782/261, 1782/267 1781/204, 1780/409</t>
        </is>
      </c>
      <c r="K144" s="236" t="inlineStr">
        <is>
          <t>Exact tract legal match</t>
        </is>
      </c>
      <c r="L144" s="236" t="n"/>
    </row>
    <row r="145" ht="39" customHeight="1">
      <c r="A145" s="236" t="n">
        <v>337</v>
      </c>
      <c r="B145" s="236" t="inlineStr">
        <is>
          <t>2005-008721</t>
        </is>
      </c>
      <c r="C145" s="236" t="inlineStr">
        <is>
          <t>Oil and Gas Lease</t>
        </is>
      </c>
      <c r="D145" s="236" t="inlineStr">
        <is>
          <t>1817/386</t>
        </is>
      </c>
      <c r="E145" s="236" t="n">
        <v>38621</v>
      </c>
      <c r="F145" s="236" t="n">
        <v>38709</v>
      </c>
      <c r="G145" s="208" t="inlineStr">
        <is>
          <t>Joe H Britton, aka, Joe Britton
200 Grissom
Elk City, OK 73644</t>
        </is>
      </c>
      <c r="H145" s="208" t="inlineStr">
        <is>
          <t>Todco Properties, Inc.
2401 Tee Circle. Suite 205
Norman. OK. 73069</t>
        </is>
      </c>
      <c r="I145" s="236" t="inlineStr">
        <is>
          <t>E/2 NW/4, N/2 NE/4 SW/4, NE/4 SE/4, SE/4 NE/4 of 31-12N-24W</t>
        </is>
      </c>
      <c r="J145" s="236" t="inlineStr">
        <is>
          <t>180 gross acres 3 yrs 3/16ths royalty</t>
        </is>
      </c>
      <c r="K145" s="236" t="inlineStr">
        <is>
          <t>Exact tract legal match</t>
        </is>
      </c>
      <c r="L145" s="236" t="n"/>
    </row>
    <row r="146" ht="39" customHeight="1">
      <c r="A146" s="236" t="n">
        <v>342</v>
      </c>
      <c r="B146" s="236" t="inlineStr">
        <is>
          <t>2005-006992</t>
        </is>
      </c>
      <c r="C146" s="236" t="inlineStr">
        <is>
          <t>Assignment OF MINERAL INTERESTS</t>
        </is>
      </c>
      <c r="D146" s="236" t="inlineStr">
        <is>
          <t>1809/264</t>
        </is>
      </c>
      <c r="E146" s="236" t="n">
        <v>38629</v>
      </c>
      <c r="F146" s="236" t="n">
        <v>38632</v>
      </c>
      <c r="G146" s="208" t="inlineStr">
        <is>
          <t>The Estate of Dorothy G. Hamilton
Harold D. Hamilton Rogers,
and Heather H. Tedford, Co-executors</t>
        </is>
      </c>
      <c r="H146" s="208" t="inlineStr">
        <is>
          <t>Heather Hamilton Tedford
900 8th Street, Suite 710
Wichita Falls, TX 76301</t>
        </is>
      </c>
      <c r="I146" s="236" t="inlineStr">
        <is>
          <t>E/2 NW/4, N/2 NE/4 SW/4, NE/4 SE/4, SE/4 NE/4 of 31-12N-24W, aol</t>
        </is>
      </c>
      <c r="J146" s="236" t="inlineStr">
        <is>
          <t>It is the intention of Assignor to convey, and Assignor does hereby convey, all of Assignor's interest, whether described above or not, in the oil, gas and minerals (held in any form, whether as minerals, royalty, overr…</t>
        </is>
      </c>
      <c r="K146" s="236" t="inlineStr">
        <is>
          <t>Exact tract legal match</t>
        </is>
      </c>
      <c r="L146" s="236" t="n"/>
    </row>
    <row r="147" ht="39" customHeight="1">
      <c r="A147" s="236" t="n">
        <v>343</v>
      </c>
      <c r="B147" s="236" t="inlineStr">
        <is>
          <t>2005-007202</t>
        </is>
      </c>
      <c r="C147" s="236" t="inlineStr">
        <is>
          <t>Oil and Gas Lease</t>
        </is>
      </c>
      <c r="D147" s="236" t="inlineStr">
        <is>
          <t>1810/310</t>
        </is>
      </c>
      <c r="E147" s="236" t="n">
        <v>38632</v>
      </c>
      <c r="F147" s="236" t="n">
        <v>38644</v>
      </c>
      <c r="G147" s="208" t="inlineStr">
        <is>
          <t>Peggy J. Hayhurst, Trustee of the Peggy J. Hayhurst Revocable Trust dated 11-9-93
P.O. Box 828
Elk City, OK 73648</t>
        </is>
      </c>
      <c r="H147" s="208" t="inlineStr">
        <is>
          <t>Fleshman Agency, Inc.
P.O. Box 2197
Elk City, OK 73648</t>
        </is>
      </c>
      <c r="I147" s="236" t="inlineStr">
        <is>
          <t>E/2 NW/4, N/2 NE/4 SW/4, NE/4 SE/4, SE/4 NE/4 of 31-12N-24W</t>
        </is>
      </c>
      <c r="J147" s="236" t="inlineStr">
        <is>
          <t>180 gross acres 3 yrs 1/4th royalty Depth clause: All depths 100 feet below the stratigraphic equivalent of the total depth drilled in any well during the primary term of this lease shall be released at the expiration o…</t>
        </is>
      </c>
      <c r="K147" s="236" t="inlineStr">
        <is>
          <t>Exact tract legal match</t>
        </is>
      </c>
      <c r="L147" s="236" t="n"/>
    </row>
    <row r="148" ht="39" customHeight="1">
      <c r="A148" s="236" t="n">
        <v>346</v>
      </c>
      <c r="B148" s="236" t="inlineStr">
        <is>
          <t>2005-008528</t>
        </is>
      </c>
      <c r="C148" s="236" t="inlineStr">
        <is>
          <t>Oil and Gas Lease</t>
        </is>
      </c>
      <c r="D148" s="236" t="inlineStr">
        <is>
          <t>1816/386</t>
        </is>
      </c>
      <c r="E148" s="236" t="n">
        <v>38637</v>
      </c>
      <c r="F148" s="236" t="n">
        <v>38701</v>
      </c>
      <c r="G148" s="208" t="inlineStr">
        <is>
          <t>Myron Slobin a/k/a Myron V. Slobin
2216 Jennings
Street, Sioux City, IA 51104</t>
        </is>
      </c>
      <c r="H148" s="208" t="inlineStr">
        <is>
          <t>Jess Harris, III, Inc.
Oklahoma City, OK 73112</t>
        </is>
      </c>
      <c r="I148" s="236" t="inlineStr">
        <is>
          <t>All of 31-12N-24W</t>
        </is>
      </c>
      <c r="J148" s="236" t="inlineStr">
        <is>
          <t>160 gross acres 3 yrs 3/16ths royalty</t>
        </is>
      </c>
      <c r="K148" s="236" t="inlineStr">
        <is>
          <t>All Section 31</t>
        </is>
      </c>
      <c r="L148" s="236" t="n"/>
    </row>
    <row r="149">
      <c r="A149" s="236" t="n">
        <v>347</v>
      </c>
      <c r="B149" s="236" t="inlineStr">
        <is>
          <t>2005-007551</t>
        </is>
      </c>
      <c r="C149" s="236" t="inlineStr">
        <is>
          <t>Mineral Deed</t>
        </is>
      </c>
      <c r="D149" s="236" t="inlineStr">
        <is>
          <t>1812/138</t>
        </is>
      </c>
      <c r="E149" s="236" t="n">
        <v>38650</v>
      </c>
      <c r="F149" s="236" t="n">
        <v>38658</v>
      </c>
      <c r="G149" s="236" t="inlineStr">
        <is>
          <t>Tripco, Inc.</t>
        </is>
      </c>
      <c r="H149" s="236" t="inlineStr">
        <is>
          <t>Prism Energy, Inc.</t>
        </is>
      </c>
      <c r="I149" s="236" t="inlineStr">
        <is>
          <t>E/2 NW/4, N/2 NE/4 SW/4, NE/4 SE/4, SE/4 NE/4 of 31-12N-24W, aol</t>
        </is>
      </c>
      <c r="J149" s="236" t="inlineStr">
        <is>
          <t>ARTI</t>
        </is>
      </c>
      <c r="K149" s="236" t="inlineStr">
        <is>
          <t>Exact tract legal match</t>
        </is>
      </c>
      <c r="L149" s="236" t="n"/>
    </row>
    <row r="150">
      <c r="A150" s="236" t="n">
        <v>351</v>
      </c>
      <c r="B150" s="236" t="inlineStr">
        <is>
          <t>2005-008247</t>
        </is>
      </c>
      <c r="C150" s="236" t="inlineStr">
        <is>
          <t>Assignment, CONVEYANCE, BILL OF SALE AND MINERAL DEED</t>
        </is>
      </c>
      <c r="D150" s="236" t="inlineStr">
        <is>
          <t>1815/247</t>
        </is>
      </c>
      <c r="E150" s="236" t="n">
        <v>38657</v>
      </c>
      <c r="F150" s="236" t="n">
        <v>38692</v>
      </c>
      <c r="G150" s="236" t="inlineStr">
        <is>
          <t>Bruce H. C. Hill and Ellen S. Hill, HW</t>
        </is>
      </c>
      <c r="H150" s="236" t="inlineStr">
        <is>
          <t>Fredericksburg Royalty, Ltd.</t>
        </is>
      </c>
      <c r="I150" s="236" t="inlineStr">
        <is>
          <t>E/2 NW/4, N/2 NE/4 SW/4, NE/4 SE/4, SE/4 NE/4 of 31-12N-24W, aol</t>
        </is>
      </c>
      <c r="J150" s="236" t="inlineStr">
        <is>
          <t>ARTI</t>
        </is>
      </c>
      <c r="K150" s="236" t="inlineStr">
        <is>
          <t>Exact tract legal match</t>
        </is>
      </c>
      <c r="L150" s="236" t="n"/>
    </row>
    <row r="151" ht="39" customHeight="1">
      <c r="A151" s="236" t="n">
        <v>360</v>
      </c>
      <c r="B151" s="236" t="inlineStr">
        <is>
          <t>2006-000938</t>
        </is>
      </c>
      <c r="C151" s="236" t="inlineStr">
        <is>
          <t>Oil and Gas Lease</t>
        </is>
      </c>
      <c r="D151" s="236" t="inlineStr">
        <is>
          <t>1822/576</t>
        </is>
      </c>
      <c r="E151" s="236" t="n">
        <v>38678</v>
      </c>
      <c r="F151" s="236" t="n">
        <v>38754</v>
      </c>
      <c r="G151" s="208" t="inlineStr">
        <is>
          <t>Charles D. Ray
P.O. Box 51608
Midland, TX 79710</t>
        </is>
      </c>
      <c r="H151" s="208" t="inlineStr">
        <is>
          <t>Jess Harris, III, Inc.
Oklahoma City, OK 73112</t>
        </is>
      </c>
      <c r="I151" s="236" t="inlineStr">
        <is>
          <t>E/2 NW/4 of 31-12N-24W</t>
        </is>
      </c>
      <c r="J151" s="236" t="inlineStr">
        <is>
          <t>80 gross acres 3 yrs 1/4th royalty Chain note: source of title — OUTSIDE LANDS I-1907-002036 at FR2/199, General Land Office to Charles F. Kennett, covering SW/4 NE/4, W/2 SE/4, SE/4 SE/4 of 31-12N-24W, aol, interest st…</t>
        </is>
      </c>
      <c r="K151" s="236" t="inlineStr">
        <is>
          <t>Partial tract legal match</t>
        </is>
      </c>
      <c r="L151" s="236" t="n"/>
    </row>
    <row r="152">
      <c r="A152" s="236" t="n">
        <v>364</v>
      </c>
      <c r="B152" s="236" t="inlineStr">
        <is>
          <t>2006-002508</t>
        </is>
      </c>
      <c r="C152" s="236" t="inlineStr">
        <is>
          <t>Agreement</t>
        </is>
      </c>
      <c r="D152" s="236" t="inlineStr">
        <is>
          <t>1831/55</t>
        </is>
      </c>
      <c r="E152" s="236" t="n">
        <v>38691</v>
      </c>
      <c r="F152" s="236" t="n">
        <v>38807</v>
      </c>
      <c r="G152" s="236" t="inlineStr">
        <is>
          <t>Charles D. Ray</t>
        </is>
      </c>
      <c r="H152" s="236" t="inlineStr">
        <is>
          <t>Jess Harris, III, Inc.</t>
        </is>
      </c>
      <c r="I152" s="236" t="inlineStr">
        <is>
          <t>All of 31-12N-24W</t>
        </is>
      </c>
      <c r="J152" s="236" t="inlineStr">
        <is>
          <t>Fractional Interest 3475/5741969</t>
        </is>
      </c>
      <c r="K152" s="236" t="inlineStr">
        <is>
          <t>All Section 31</t>
        </is>
      </c>
      <c r="L152" s="236" t="n"/>
    </row>
    <row r="153" ht="39" customHeight="1">
      <c r="A153" s="236" t="n">
        <v>365</v>
      </c>
      <c r="B153" s="236" t="inlineStr">
        <is>
          <t>2006-000931</t>
        </is>
      </c>
      <c r="C153" s="236" t="inlineStr">
        <is>
          <t>Oil and Gas Lease</t>
        </is>
      </c>
      <c r="D153" s="236" t="inlineStr">
        <is>
          <t>1822/562</t>
        </is>
      </c>
      <c r="E153" s="236" t="n">
        <v>38693</v>
      </c>
      <c r="F153" s="236" t="n">
        <v>38754</v>
      </c>
      <c r="G153" s="208" t="inlineStr">
        <is>
          <t>Clyde A. Pine
4567 Globe Willow
El Paso, TX 79922</t>
        </is>
      </c>
      <c r="H153" s="208" t="inlineStr">
        <is>
          <t>Jess Harris, III, Inc.
Oklahoma City, OK 73112</t>
        </is>
      </c>
      <c r="I153" s="236" t="inlineStr">
        <is>
          <t>E/2 NW/4 of 31-12N-24W</t>
        </is>
      </c>
      <c r="J153" s="236" t="inlineStr">
        <is>
          <t>80 gross acres 3 yrs 1/4th royalty Chain note: source of title — OUTSIDE LANDS 1984-002948 at 605/27, Leede Exploration to Robert H. Frazier, 1/3, Clyde A. Pine, 1/3, Charles D. Ray, 1/3, covering E/2 NW/4 of 31-12N-24W…</t>
        </is>
      </c>
      <c r="K153" s="236" t="inlineStr">
        <is>
          <t>Partial tract legal match</t>
        </is>
      </c>
      <c r="L153" s="236" t="n"/>
    </row>
    <row r="154" ht="26.25" customHeight="1">
      <c r="A154" s="236" t="n">
        <v>368</v>
      </c>
      <c r="B154" s="236" t="inlineStr">
        <is>
          <t>2006-000154</t>
        </is>
      </c>
      <c r="C154" s="236" t="inlineStr">
        <is>
          <t>Disclaimer and Quit Clam of Interest</t>
        </is>
      </c>
      <c r="D154" s="236" t="inlineStr">
        <is>
          <t>1819/157</t>
        </is>
      </c>
      <c r="E154" s="236" t="n">
        <v>38699</v>
      </c>
      <c r="F154" s="236" t="n">
        <v>38727</v>
      </c>
      <c r="G154" s="208" t="inlineStr">
        <is>
          <t>Glenda A. Palmer, Trustee of the Glenn Douglas Mitchel and Hazel
Pearl Mitchel Trust</t>
        </is>
      </c>
      <c r="H154" s="236" t="inlineStr">
        <is>
          <t>The Public</t>
        </is>
      </c>
      <c r="I154" s="236" t="inlineStr">
        <is>
          <t>E/2 NW/4, N/2 NE/4 SW/4, NE/4 SE/4, SE/4 NE/4 of 31-12N-24W</t>
        </is>
      </c>
      <c r="J154" s="236" t="inlineStr">
        <is>
          <t>Disclaiming Party, signs this Disclaimer as evidence that she makes no claim to any of the mineral interests in all or any part of the Lands by and through the Final Decree entered in the Matter of the Estate of Glenn D…</t>
        </is>
      </c>
      <c r="K154" s="236" t="inlineStr">
        <is>
          <t>Exact tract legal match</t>
        </is>
      </c>
      <c r="L154" s="236" t="n"/>
    </row>
    <row r="155" ht="39" customHeight="1">
      <c r="A155" s="236" t="n">
        <v>370</v>
      </c>
      <c r="B155" s="236" t="inlineStr">
        <is>
          <t>2006-002438</t>
        </is>
      </c>
      <c r="C155" s="236" t="inlineStr">
        <is>
          <t>Assignment of Oil and Gas Lease</t>
        </is>
      </c>
      <c r="D155" s="236" t="inlineStr">
        <is>
          <t>1830/518</t>
        </is>
      </c>
      <c r="E155" s="236" t="n">
        <v>38702</v>
      </c>
      <c r="F155" s="236" t="n">
        <v>38806</v>
      </c>
      <c r="G155" s="208" t="inlineStr">
        <is>
          <t>Jess Harris, III, Inc.
Oklahoma City, OK 73112</t>
        </is>
      </c>
      <c r="H155" s="208" t="inlineStr">
        <is>
          <t>Newfield Exploration Mid-Continent, Inc.
110 West 7th, Ste. 1300
Tulsa, OK 74119</t>
        </is>
      </c>
      <c r="I155" s="236" t="inlineStr">
        <is>
          <t>E/2 NW/4 of 31-12N-24W</t>
        </is>
      </c>
      <c r="J155" s="236" t="inlineStr">
        <is>
          <t>Assigns all right, title and interest in and to the Oil and Gas Lease recorded at 1822/576</t>
        </is>
      </c>
      <c r="K155" s="236" t="inlineStr">
        <is>
          <t>Partial tract legal match</t>
        </is>
      </c>
      <c r="L155" s="236" t="n"/>
    </row>
    <row r="156" ht="153.75" customHeight="1">
      <c r="A156" s="236" t="n">
        <v>372</v>
      </c>
      <c r="B156" s="236" t="inlineStr">
        <is>
          <t>2006-006475</t>
        </is>
      </c>
      <c r="C156" s="236" t="inlineStr">
        <is>
          <t>Stipulation of Mineral Ownership, Conveyance of Mineral Interests and Mineral Deed</t>
        </is>
      </c>
      <c r="D156" s="236" t="inlineStr">
        <is>
          <t>1853/546</t>
        </is>
      </c>
      <c r="E156" s="236" t="n">
        <v>38717</v>
      </c>
      <c r="F156" s="236" t="n">
        <v>38982</v>
      </c>
      <c r="G156" s="208" t="inlineStr">
        <is>
          <t>Leede Exploration, a Texas general partnership,
Asarco Oil &amp; Gas Company, Inc.,
COLT Development, L.L.C.,
Roca Development, L.L.C.,
Clyde A. Pine,
Charles D. Ray,
Robert H. Frazier,
Jerry L. Hudgeons,
Thomas A. Morgan</t>
        </is>
      </c>
      <c r="H156" s="208" t="inlineStr">
        <is>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is>
      </c>
      <c r="I156" s="236" t="inlineStr">
        <is>
          <t>E/2 NW/4 of 31-12N-24W</t>
        </is>
      </c>
      <c r="J156" s="236" t="inlineStr">
        <is>
          <t>10.945 NMA</t>
        </is>
      </c>
      <c r="K156" s="236" t="inlineStr">
        <is>
          <t>Partial tract legal match</t>
        </is>
      </c>
      <c r="L156" s="236" t="n"/>
    </row>
    <row r="157" ht="64.5" customHeight="1">
      <c r="A157" s="236" t="n">
        <v>373</v>
      </c>
      <c r="B157" s="236" t="inlineStr">
        <is>
          <t>2006-001886</t>
        </is>
      </c>
      <c r="C157" s="236" t="inlineStr">
        <is>
          <t>Memorandum of Oil and Gas Lease</t>
        </is>
      </c>
      <c r="D157" s="236" t="inlineStr">
        <is>
          <t>1827/548</t>
        </is>
      </c>
      <c r="E157" s="236" t="n">
        <v>38720</v>
      </c>
      <c r="F157" s="236" t="n">
        <v>38785</v>
      </c>
      <c r="G157" s="208" t="inlineStr">
        <is>
          <t>B. H. C. H. Mineral, Ltd.,
B. H. C. H. Properties, Ltd.
By: Bruce HC. Hill, Presidentof B.H.C.H Properties, Ltd..General Partner of B.H.C.H. Mineral, Ltd.
2601 NW Expressway, Suite 200E
Oklahoma City, OK 73112</t>
        </is>
      </c>
      <c r="H157" s="208" t="inlineStr">
        <is>
          <t>Jess Harris, III, Inc.
Oklahoma City, OK 73112</t>
        </is>
      </c>
      <c r="I157" s="236" t="inlineStr">
        <is>
          <t>E/2 NW/4, N/2 NE/4 SW/4, NE/4 SE/4, SE/4 NE/4 of 31-12N-24W</t>
        </is>
      </c>
      <c r="J157" s="236" t="inlineStr">
        <is>
          <t>3 yrs</t>
        </is>
      </c>
      <c r="K157" s="236" t="inlineStr">
        <is>
          <t>Exact tract legal match</t>
        </is>
      </c>
      <c r="L157" s="236" t="n"/>
    </row>
    <row r="158" ht="39" customHeight="1">
      <c r="A158" s="236" t="n">
        <v>379</v>
      </c>
      <c r="B158" s="236" t="inlineStr">
        <is>
          <t>2006-001930</t>
        </is>
      </c>
      <c r="C158" s="236" t="inlineStr">
        <is>
          <t>Assignment of Oil and Gas Lease</t>
        </is>
      </c>
      <c r="D158" s="236" t="inlineStr">
        <is>
          <t>1828/302</t>
        </is>
      </c>
      <c r="E158" s="236" t="n">
        <v>38737</v>
      </c>
      <c r="F158" s="236" t="n">
        <v>38789</v>
      </c>
      <c r="G158" s="208" t="inlineStr">
        <is>
          <t>Jess Harris, III, Inc.
Oklahoma City, OK 73112</t>
        </is>
      </c>
      <c r="H158" s="208" t="inlineStr">
        <is>
          <t>Newfield Exploration Mid-Continent, Inc.
110 West 7th, Ste. 1300
Tulsa, OK 74119</t>
        </is>
      </c>
      <c r="I158" s="236" t="inlineStr">
        <is>
          <t>E/2 NW/4 of 31-12N-24W</t>
        </is>
      </c>
      <c r="J158" s="236" t="inlineStr">
        <is>
          <t>Assigns all right, title and interest in and to the Oil and Gas Lease recorded at 1822/562</t>
        </is>
      </c>
      <c r="K158" s="236" t="inlineStr">
        <is>
          <t>Partial tract legal match</t>
        </is>
      </c>
      <c r="L158" s="236" t="n"/>
    </row>
    <row r="159" ht="39" customHeight="1">
      <c r="A159" s="236" t="n">
        <v>380</v>
      </c>
      <c r="B159" s="236" t="inlineStr">
        <is>
          <t>2006-002590</t>
        </is>
      </c>
      <c r="C159" s="236" t="inlineStr">
        <is>
          <t>Assignment of Oil and Gas Lease</t>
        </is>
      </c>
      <c r="D159" s="236" t="inlineStr">
        <is>
          <t>1831/229</t>
        </is>
      </c>
      <c r="E159" s="236" t="n">
        <v>38748</v>
      </c>
      <c r="F159" s="236" t="n">
        <v>38810</v>
      </c>
      <c r="G159" s="236" t="inlineStr">
        <is>
          <t>Fleshman Agency, Inc.</t>
        </is>
      </c>
      <c r="H159" s="208" t="inlineStr">
        <is>
          <t>Newfield Exploration Mid-Continent, Inc.
110 West 7th, Ste. 1300
Tulsa, OK 74119</t>
        </is>
      </c>
      <c r="I159" s="236" t="inlineStr">
        <is>
          <t>E/2 NW/4, N/2 NE/4 SW/4, NE/4 SE/4, SE/4 NE/4 of 31-12N-24W</t>
        </is>
      </c>
      <c r="J159" s="236" t="inlineStr">
        <is>
          <t>Assigns all right, title and interest in and to the Oil and Gas Lease recorded at 1810/310</t>
        </is>
      </c>
      <c r="K159" s="236" t="inlineStr">
        <is>
          <t>Exact tract legal match</t>
        </is>
      </c>
      <c r="L159" s="236" t="n"/>
    </row>
    <row r="160" ht="39" customHeight="1">
      <c r="A160" s="236" t="n">
        <v>381</v>
      </c>
      <c r="B160" s="236" t="inlineStr">
        <is>
          <t>2006-001349</t>
        </is>
      </c>
      <c r="C160" s="236" t="inlineStr">
        <is>
          <t>Assignment of Oil and Gas Lease</t>
        </is>
      </c>
      <c r="D160" s="236" t="inlineStr">
        <is>
          <t>1825/37</t>
        </is>
      </c>
      <c r="E160" s="236" t="n">
        <v>38748</v>
      </c>
      <c r="F160" s="236" t="n">
        <v>38765</v>
      </c>
      <c r="G160" s="236" t="inlineStr">
        <is>
          <t>Todco Properties, Inc.</t>
        </is>
      </c>
      <c r="H160" s="208" t="inlineStr">
        <is>
          <t>Samson Resources Company
Samson Plaza, Two West Second Street
Tulsa, OK 74103-3103</t>
        </is>
      </c>
      <c r="I160" s="236" t="inlineStr">
        <is>
          <t>E/2 NW/4, N/2 NE/4, NE/4 SE/4, NW/4 SE/4, S/2 NE/4, SE/4 NE/4, SW/4 NE/4 of 31-12N-24W</t>
        </is>
      </c>
      <c r="J160" s="236" t="inlineStr">
        <is>
          <t>ARTI in OGLs at 1817/386, 1817/388</t>
        </is>
      </c>
      <c r="K160" s="236" t="inlineStr">
        <is>
          <t>Partial tract legal match</t>
        </is>
      </c>
      <c r="L160" s="236" t="n"/>
    </row>
    <row r="161" ht="39" customHeight="1">
      <c r="A161" s="236" t="n">
        <v>384</v>
      </c>
      <c r="B161" s="236" t="inlineStr">
        <is>
          <t>2006-002044</t>
        </is>
      </c>
      <c r="C161" s="236" t="inlineStr">
        <is>
          <t>Oil and Gas Lease</t>
        </is>
      </c>
      <c r="D161" s="236" t="inlineStr">
        <is>
          <t>1829/26</t>
        </is>
      </c>
      <c r="E161" s="236" t="n">
        <v>38760</v>
      </c>
      <c r="F161" s="236" t="n">
        <v>38792</v>
      </c>
      <c r="G161" s="208" t="inlineStr">
        <is>
          <t>The Termo Company
P.O. Box 2767
Long Beach, CA 90801</t>
        </is>
      </c>
      <c r="H161" s="208" t="inlineStr">
        <is>
          <t>Devon Energy Production Company, LP
20 N. Broadway, Suite 1500,
Oklahoma City, OK 73102</t>
        </is>
      </c>
      <c r="I161" s="236" t="inlineStr">
        <is>
          <t>E/2 NW/4, N/2 NE/4 SW/4, NE/4 SE/4, SE/4 NE/4 of 31-12N-24W</t>
        </is>
      </c>
      <c r="J161" s="236" t="inlineStr">
        <is>
          <t>180 gross acres 3 yrs 1/4th royalty Chain note: source of title — OUTSIDE LANDS 1990-005043 at 1159/225, Termo Company to Hayhurst Oil Properties, Inc., covering NE/4 SE/4, SE/4 NE/4, N/2 NE/4 SW/4, E/2 NW/4 of 31-12N-2…</t>
        </is>
      </c>
      <c r="K161" s="236" t="inlineStr">
        <is>
          <t>Exact tract legal match</t>
        </is>
      </c>
      <c r="L161" s="236" t="n"/>
    </row>
    <row r="162" ht="39" customHeight="1">
      <c r="A162" s="236" t="n">
        <v>385</v>
      </c>
      <c r="B162" s="236" t="inlineStr">
        <is>
          <t>2006-003963</t>
        </is>
      </c>
      <c r="C162" s="236" t="inlineStr">
        <is>
          <t>Assignment of Oil and Gas Lease</t>
        </is>
      </c>
      <c r="D162" s="236" t="inlineStr">
        <is>
          <t>1839/9</t>
        </is>
      </c>
      <c r="E162" s="236" t="n">
        <v>38769</v>
      </c>
      <c r="F162" s="236" t="n">
        <v>38863</v>
      </c>
      <c r="G162" s="208" t="inlineStr">
        <is>
          <t>Jess Harris, III, Inc.
Oklahoma City, OK 73112</t>
        </is>
      </c>
      <c r="H162" s="208" t="inlineStr">
        <is>
          <t>Newfield Exploration Mid-Continent, Inc.
110 West 7th, Ste. 1300
Tulsa, OK 74119</t>
        </is>
      </c>
      <c r="I162" s="236" t="inlineStr">
        <is>
          <t>E/2 NW/4, N/2 NE/4 SW/4, NE/4 SE/4, SE/4 NE/4 of 31-12N-24W</t>
        </is>
      </c>
      <c r="J162" s="236" t="inlineStr">
        <is>
          <t>Assigns all right, title and interest in and to the Oil and Gas Lease recorded at 1827/548</t>
        </is>
      </c>
      <c r="K162" s="236" t="inlineStr">
        <is>
          <t>Exact tract legal match</t>
        </is>
      </c>
      <c r="L162" s="236" t="n"/>
    </row>
    <row r="163">
      <c r="A163" s="236" t="n">
        <v>390</v>
      </c>
      <c r="B163" s="236" t="inlineStr">
        <is>
          <t>2007-001310</t>
        </is>
      </c>
      <c r="C163" s="236" t="inlineStr">
        <is>
          <t>Assignment of ORRI</t>
        </is>
      </c>
      <c r="D163" s="236" t="inlineStr">
        <is>
          <t>1869/164</t>
        </is>
      </c>
      <c r="E163" s="236" t="n">
        <v>38861</v>
      </c>
      <c r="F163" s="236" t="n">
        <v>39162</v>
      </c>
      <c r="G163" s="236" t="inlineStr">
        <is>
          <t>Samson Resources Co.</t>
        </is>
      </c>
      <c r="H163" s="236" t="inlineStr">
        <is>
          <t>Gary Reid</t>
        </is>
      </c>
      <c r="I163" s="236" t="inlineStr">
        <is>
          <t>E/2 NW/4, N/2 NE/4 SW/4, NE/4 SE/4, NW/4 SE/4, S/2 SE/4, SE/4 NE/4, SW/4 NE/4 of 31-12N-24W</t>
        </is>
      </c>
      <c r="J163" s="236" t="inlineStr">
        <is>
          <t>ORRI</t>
        </is>
      </c>
      <c r="K163" s="236" t="inlineStr">
        <is>
          <t>Exact tract legal match</t>
        </is>
      </c>
      <c r="L163" s="236" t="n"/>
    </row>
    <row r="164">
      <c r="A164" s="236" t="n">
        <v>392</v>
      </c>
      <c r="B164" s="236" t="inlineStr">
        <is>
          <t>2006-005146</t>
        </is>
      </c>
      <c r="C164" s="236" t="inlineStr">
        <is>
          <t>Memorandum of Trust</t>
        </is>
      </c>
      <c r="D164" s="236" t="inlineStr">
        <is>
          <t>1845/333</t>
        </is>
      </c>
      <c r="E164" s="236" t="n">
        <v>38869</v>
      </c>
      <c r="F164" s="236" t="n">
        <v>38915</v>
      </c>
      <c r="G164" s="236" t="inlineStr">
        <is>
          <t>Ruth Olson</t>
        </is>
      </c>
      <c r="H164" s="236" t="inlineStr">
        <is>
          <t>The Public</t>
        </is>
      </c>
      <c r="I164" s="236" t="inlineStr">
        <is>
          <t>E/2 NW/4 of 31-12N-24W, aol</t>
        </is>
      </c>
      <c r="J164" s="236" t="inlineStr">
        <is>
          <t>Memorandum of Ruth Olson Living Trust dated 2/28/1991.</t>
        </is>
      </c>
      <c r="K164" s="236" t="inlineStr">
        <is>
          <t>Partial tract legal match</t>
        </is>
      </c>
      <c r="L164" s="236" t="n"/>
    </row>
    <row r="165" ht="26.25" customHeight="1">
      <c r="A165" s="236" t="n">
        <v>399</v>
      </c>
      <c r="B165" s="236" t="inlineStr">
        <is>
          <t>2007-003914</t>
        </is>
      </c>
      <c r="C165" s="236" t="inlineStr">
        <is>
          <t>Memorandum of Option for Easement Agreement</t>
        </is>
      </c>
      <c r="D165" s="236" t="inlineStr">
        <is>
          <t>1883/582</t>
        </is>
      </c>
      <c r="E165" s="236" t="n">
        <v>39145</v>
      </c>
      <c r="F165" s="236" t="n">
        <v>39325</v>
      </c>
      <c r="G165" s="208" t="inlineStr">
        <is>
          <t>Floyd W. Atha,
Nancy D. Atha</t>
        </is>
      </c>
      <c r="H165" s="236" t="inlineStr">
        <is>
          <t>Boulevard Associates, LLC</t>
        </is>
      </c>
      <c r="I165" s="236" t="inlineStr">
        <is>
          <t>N/2 NE/4, NE/4 SE/4, SE/4 NE/4 of 31-12N-24W, aol</t>
        </is>
      </c>
      <c r="J165" s="236" t="inlineStr">
        <is>
          <t>Memorandum of option for easement agreement. See instrument.</t>
        </is>
      </c>
      <c r="K165" s="236" t="inlineStr">
        <is>
          <t>Partial tract legal match</t>
        </is>
      </c>
      <c r="L165" s="236" t="n"/>
    </row>
    <row r="166">
      <c r="A166" s="236" t="n">
        <v>401</v>
      </c>
      <c r="B166" s="236" t="inlineStr">
        <is>
          <t>2007-001848</t>
        </is>
      </c>
      <c r="C166" s="236" t="inlineStr">
        <is>
          <t>Quit Claim Deed</t>
        </is>
      </c>
      <c r="D166" s="236" t="inlineStr">
        <is>
          <t>1872/277</t>
        </is>
      </c>
      <c r="E166" s="236" t="n">
        <v>39162</v>
      </c>
      <c r="F166" s="236" t="n">
        <v>39197</v>
      </c>
      <c r="G166" s="236" t="inlineStr">
        <is>
          <t>Floyd W. Atha and Nancy D. Atha, HW</t>
        </is>
      </c>
      <c r="H166" s="236" t="inlineStr">
        <is>
          <t>Floyd Atha and Nancy Atha, Co-Trustees of the Floyd Atha and Nancy Atha Revocable Trust dated March 21st, 2007</t>
        </is>
      </c>
      <c r="I166" s="236" t="inlineStr">
        <is>
          <t>E/2 W/2 E/2 Lots 1-4, N/2 NE/4, NE/4 SE/4, SE/4 NE/4 of 31-12N-24W</t>
        </is>
      </c>
      <c r="J166" s="236" t="inlineStr">
        <is>
          <t>ARTI</t>
        </is>
      </c>
      <c r="K166" s="236" t="inlineStr">
        <is>
          <t>Partial tract legal match</t>
        </is>
      </c>
      <c r="L166" s="236" t="n"/>
    </row>
    <row r="167">
      <c r="A167" s="236" t="n">
        <v>403</v>
      </c>
      <c r="B167" s="236" t="inlineStr">
        <is>
          <t>2007-004018</t>
        </is>
      </c>
      <c r="C167" s="236" t="inlineStr">
        <is>
          <t>Power of Attorney</t>
        </is>
      </c>
      <c r="D167" s="236" t="inlineStr">
        <is>
          <t>1884/508</t>
        </is>
      </c>
      <c r="E167" s="236" t="n">
        <v>39315</v>
      </c>
      <c r="F167" s="236" t="n">
        <v>39329</v>
      </c>
      <c r="G167" s="236" t="inlineStr">
        <is>
          <t>Kaiser Francis Oil Company</t>
        </is>
      </c>
      <c r="H167" s="236" t="inlineStr">
        <is>
          <t>The Public</t>
        </is>
      </c>
      <c r="I167" s="236" t="inlineStr">
        <is>
          <t>All of 31-12N-24W, aol</t>
        </is>
      </c>
      <c r="J167" s="236" t="inlineStr">
        <is>
          <t>See instrument</t>
        </is>
      </c>
      <c r="K167" s="236" t="inlineStr">
        <is>
          <t>All Section 31</t>
        </is>
      </c>
      <c r="L167" s="236" t="n"/>
    </row>
    <row r="168" ht="39" customHeight="1">
      <c r="A168" s="236" t="n">
        <v>404</v>
      </c>
      <c r="B168" s="236" t="inlineStr">
        <is>
          <t>1998-000843</t>
        </is>
      </c>
      <c r="C168" s="236" t="inlineStr">
        <is>
          <t>Assignment, Bill of Sale and Conveyance</t>
        </is>
      </c>
      <c r="D168" s="236" t="inlineStr">
        <is>
          <t>1567/6</t>
        </is>
      </c>
      <c r="E168" s="236" t="n">
        <v>39336</v>
      </c>
      <c r="F168" s="236" t="n">
        <v>39336</v>
      </c>
      <c r="G168" s="236" t="inlineStr">
        <is>
          <t>Ocean Energy, Inc.</t>
        </is>
      </c>
      <c r="H168" s="208" t="inlineStr">
        <is>
          <t>Ocean Energy Resources, Inc., a Delaware corporation
410 Seventeenth Street, Suite 1400
Denver, Colorado 80202</t>
        </is>
      </c>
      <c r="I168" s="236" t="inlineStr">
        <is>
          <t>E/2 NW/4, NE/4 SE/4, SE/4 NE/4, W/2 NE/4 of 31-12N-24W, aol</t>
        </is>
      </c>
      <c r="J168" s="236" t="inlineStr">
        <is>
          <t>ARTI</t>
        </is>
      </c>
      <c r="K168" s="236" t="inlineStr">
        <is>
          <t>Partial tract legal match</t>
        </is>
      </c>
      <c r="L168" s="236" t="n"/>
    </row>
    <row r="169">
      <c r="A169" s="236" t="n">
        <v>409</v>
      </c>
      <c r="B169" s="236" t="inlineStr">
        <is>
          <t>2009-000222</t>
        </is>
      </c>
      <c r="C169" s="236" t="inlineStr">
        <is>
          <t>Assignment</t>
        </is>
      </c>
      <c r="D169" s="236" t="inlineStr">
        <is>
          <t>1945/410</t>
        </is>
      </c>
      <c r="E169" s="236" t="n">
        <v>39815</v>
      </c>
      <c r="F169" s="236" t="n">
        <v>39828</v>
      </c>
      <c r="G169" s="236" t="inlineStr">
        <is>
          <t>Encore Operating, L.P.</t>
        </is>
      </c>
      <c r="H169" s="236" t="inlineStr">
        <is>
          <t>Encore Energy Partners Operating, LLC</t>
        </is>
      </c>
      <c r="I169" s="236" t="inlineStr">
        <is>
          <t>E/2 NW/4, N/2 NE/4 SW/4, NE/4 SE/4, SE/4 NE/4 of 31-12N-24W, aol</t>
        </is>
      </c>
      <c r="J169" s="236" t="inlineStr">
        <is>
          <t>ARTI</t>
        </is>
      </c>
      <c r="K169" s="236" t="inlineStr">
        <is>
          <t>Exact tract legal match</t>
        </is>
      </c>
      <c r="L169" s="236" t="n"/>
    </row>
    <row r="170" ht="64.5" customHeight="1">
      <c r="A170" s="236" t="n">
        <v>410</v>
      </c>
      <c r="B170" s="236" t="inlineStr">
        <is>
          <t>2009-000702</t>
        </is>
      </c>
      <c r="C170" s="236" t="inlineStr">
        <is>
          <t>Affidavit of Heirship</t>
        </is>
      </c>
      <c r="D170" s="236" t="inlineStr">
        <is>
          <t>1948/262</t>
        </is>
      </c>
      <c r="E170" s="236" t="n">
        <v>39854</v>
      </c>
      <c r="F170" s="236" t="n">
        <v>39861</v>
      </c>
      <c r="G170" s="236" t="inlineStr">
        <is>
          <t>Willa Hambrook</t>
        </is>
      </c>
      <c r="H170" s="208" t="inlineStr">
        <is>
          <t>The Public
RE: Thomas O HAMBROOK, deceased
Heirs:
Ray HAMBROOK,
Vada Loretth Hubbard</t>
        </is>
      </c>
      <c r="I170" s="236" t="inlineStr">
        <is>
          <t>All of 31-12N-24W</t>
        </is>
      </c>
      <c r="J170" s="236" t="inlineStr">
        <is>
          <t>ARTI Chain note: source of title — MINERAL DEED 1907-001545 at D11/209, Herbert E. McGuire and Claude J. McGuire, HW to Mark Hambrook, covering N/2 of Lot 3, N/2 NE/4 SE/4 of 31-12N-24W, interest stated: ARTI. Confirm s…</t>
        </is>
      </c>
      <c r="K170" s="236" t="inlineStr">
        <is>
          <t>All Section 31</t>
        </is>
      </c>
      <c r="L170" s="236" t="n"/>
    </row>
    <row r="171" ht="39" customHeight="1">
      <c r="A171" s="236" t="n">
        <v>414</v>
      </c>
      <c r="B171" s="236" t="inlineStr">
        <is>
          <t>2009-006282</t>
        </is>
      </c>
      <c r="C171" s="236" t="inlineStr">
        <is>
          <t>Stipulation</t>
        </is>
      </c>
      <c r="D171" s="236" t="inlineStr">
        <is>
          <t>1984/236</t>
        </is>
      </c>
      <c r="E171" s="236" t="n">
        <v>40133</v>
      </c>
      <c r="F171" s="236" t="n">
        <v>40158</v>
      </c>
      <c r="G171" s="236" t="inlineStr">
        <is>
          <t>Arrowhead Resources, Inc.</t>
        </is>
      </c>
      <c r="H171" s="208" t="inlineStr">
        <is>
          <t>Bhch Mineral, Ltd.,
Bhch Properties, Ltd.,
Garg Oil</t>
        </is>
      </c>
      <c r="I171" s="236" t="inlineStr">
        <is>
          <t>All of 31-12N-24W, aol</t>
        </is>
      </c>
      <c r="J171" s="236" t="inlineStr">
        <is>
          <t>11.5385 NMA From 1637/26, 1639/206, 1639/426</t>
        </is>
      </c>
      <c r="K171" s="236" t="inlineStr">
        <is>
          <t>All Section 31</t>
        </is>
      </c>
      <c r="L171" s="236" t="n"/>
    </row>
    <row r="172">
      <c r="A172" s="236" t="n">
        <v>418</v>
      </c>
      <c r="B172" s="236" t="inlineStr">
        <is>
          <t>2010-006266</t>
        </is>
      </c>
      <c r="C172" s="236" t="inlineStr">
        <is>
          <t>Assignment</t>
        </is>
      </c>
      <c r="D172" s="236" t="inlineStr">
        <is>
          <t>2024/85</t>
        </is>
      </c>
      <c r="E172" s="236" t="n">
        <v>40338</v>
      </c>
      <c r="F172" s="236" t="n">
        <v>40345</v>
      </c>
      <c r="G172" s="236" t="inlineStr">
        <is>
          <t>Rialto Oil &amp; Gas Corporation</t>
        </is>
      </c>
      <c r="H172" s="236" t="inlineStr">
        <is>
          <t>Sydtran, LP</t>
        </is>
      </c>
      <c r="I172" s="236" t="inlineStr">
        <is>
          <t>E/2 NW/4 of 31-12N-24W, aol</t>
        </is>
      </c>
      <c r="J172" s="236" t="inlineStr">
        <is>
          <t>fifty percent (50%) of all the interest of the Assignor in and to the Oil &amp; Gas Properties, Wells, Substances, Equipment and Contracts</t>
        </is>
      </c>
      <c r="K172" s="236" t="inlineStr">
        <is>
          <t>Partial tract legal match</t>
        </is>
      </c>
      <c r="L172" s="236" t="n"/>
    </row>
    <row r="173">
      <c r="A173" s="236" t="n">
        <v>419</v>
      </c>
      <c r="B173" s="236" t="inlineStr">
        <is>
          <t>2010-006265</t>
        </is>
      </c>
      <c r="C173" s="236" t="inlineStr">
        <is>
          <t>Assignment</t>
        </is>
      </c>
      <c r="D173" s="236" t="inlineStr">
        <is>
          <t>2024/74</t>
        </is>
      </c>
      <c r="E173" s="236" t="n">
        <v>40338</v>
      </c>
      <c r="F173" s="236" t="n">
        <v>40345</v>
      </c>
      <c r="G173" s="236" t="inlineStr">
        <is>
          <t>Rialto Production Company</t>
        </is>
      </c>
      <c r="H173" s="236" t="inlineStr">
        <is>
          <t>Sydtran Management, LLC</t>
        </is>
      </c>
      <c r="I173" s="236" t="inlineStr">
        <is>
          <t>E/2 NW/4 of 31-12N-24W, aol</t>
        </is>
      </c>
      <c r="J173" s="236" t="inlineStr">
        <is>
          <t>fifty percent (50%) of all the interest of the Assignor in and to the Oil &amp; Gas Properties, Wells, Substances, Equipment and Contracts</t>
        </is>
      </c>
      <c r="K173" s="236" t="inlineStr">
        <is>
          <t>Partial tract legal match</t>
        </is>
      </c>
      <c r="L173" s="236" t="n"/>
    </row>
    <row r="174" ht="26.25" customHeight="1">
      <c r="A174" s="236" t="n">
        <v>421</v>
      </c>
      <c r="B174" s="236" t="inlineStr">
        <is>
          <t>2010-010052</t>
        </is>
      </c>
      <c r="C174" s="236" t="inlineStr">
        <is>
          <t>Notice</t>
        </is>
      </c>
      <c r="D174" s="236" t="inlineStr">
        <is>
          <t>2048/268</t>
        </is>
      </c>
      <c r="E174" s="236" t="n">
        <v>40360</v>
      </c>
      <c r="F174" s="236" t="n">
        <v>40483</v>
      </c>
      <c r="G174" s="236" t="inlineStr">
        <is>
          <t>Boulevard Associates, LLC</t>
        </is>
      </c>
      <c r="H174" s="208" t="inlineStr">
        <is>
          <t>Danielle Delane Tucker,
Monte Earl Tucker</t>
        </is>
      </c>
      <c r="I174" s="236" t="inlineStr">
        <is>
          <t>N/2 NE/4, NE/4 SE/4, SE/4 NE/4 of 31-12N-24W</t>
        </is>
      </c>
      <c r="J174" s="236" t="inlineStr">
        <is>
          <t>See instrument</t>
        </is>
      </c>
      <c r="K174" s="236" t="inlineStr">
        <is>
          <t>Partial tract legal match</t>
        </is>
      </c>
      <c r="L174" s="236" t="n"/>
    </row>
    <row r="175">
      <c r="A175" s="236" t="n">
        <v>423</v>
      </c>
      <c r="B175" s="236" t="inlineStr">
        <is>
          <t>2010-008934</t>
        </is>
      </c>
      <c r="C175" s="236" t="inlineStr">
        <is>
          <t>Mineral Deed</t>
        </is>
      </c>
      <c r="D175" s="236" t="inlineStr">
        <is>
          <t>2041/406</t>
        </is>
      </c>
      <c r="E175" s="236" t="n">
        <v>40437</v>
      </c>
      <c r="F175" s="236" t="n">
        <v>40441</v>
      </c>
      <c r="G175" s="236" t="inlineStr">
        <is>
          <t>Petrohawk Energy Corporation</t>
        </is>
      </c>
      <c r="H175" s="236" t="inlineStr">
        <is>
          <t>Petrohawk Properties, L.P.</t>
        </is>
      </c>
      <c r="I175" s="236" t="inlineStr">
        <is>
          <t>E/2 NW/4 of 31-12N-24W, aol</t>
        </is>
      </c>
      <c r="J175" s="236" t="inlineStr">
        <is>
          <t>ARTI</t>
        </is>
      </c>
      <c r="K175" s="236" t="inlineStr">
        <is>
          <t>Partial tract legal match</t>
        </is>
      </c>
      <c r="L175" s="236" t="n"/>
    </row>
    <row r="176">
      <c r="A176" s="236" t="n">
        <v>424</v>
      </c>
      <c r="B176" s="236" t="inlineStr">
        <is>
          <t>2011-000110</t>
        </is>
      </c>
      <c r="C176" s="236" t="inlineStr">
        <is>
          <t>Quitclaim Deed, Assignment, Transfer and Conveyance of Oil and Gas Interests</t>
        </is>
      </c>
      <c r="D176" s="236" t="inlineStr">
        <is>
          <t>2057/347</t>
        </is>
      </c>
      <c r="E176" s="236" t="n">
        <v>40513</v>
      </c>
      <c r="F176" s="236" t="n">
        <v>40549</v>
      </c>
      <c r="G176" s="236" t="inlineStr">
        <is>
          <t>Hefner Company, Inc.</t>
        </is>
      </c>
      <c r="H176" s="236" t="inlineStr">
        <is>
          <t>Cheyenne Resources, LLC</t>
        </is>
      </c>
      <c r="I176" s="236" t="inlineStr">
        <is>
          <t>All of 31-12N-24W, aol</t>
        </is>
      </c>
      <c r="J176" s="236" t="inlineStr">
        <is>
          <t>ARTI</t>
        </is>
      </c>
      <c r="K176" s="236" t="inlineStr">
        <is>
          <t>All Section 31</t>
        </is>
      </c>
      <c r="L176" s="236" t="n"/>
    </row>
    <row r="177" ht="39" customHeight="1">
      <c r="A177" s="236" t="n">
        <v>425</v>
      </c>
      <c r="B177" s="236" t="inlineStr">
        <is>
          <t>2011-001008</t>
        </is>
      </c>
      <c r="C177" s="236" t="inlineStr">
        <is>
          <t>MINERAL DEED OF TRUSTEE [Deed of Distribution]</t>
        </is>
      </c>
      <c r="D177" s="236" t="inlineStr">
        <is>
          <t>2063/494</t>
        </is>
      </c>
      <c r="E177" s="236" t="n">
        <v>40577</v>
      </c>
      <c r="F177" s="236" t="n">
        <v>40592</v>
      </c>
      <c r="G177" s="236" t="inlineStr">
        <is>
          <t>Glenda Ann Palmer, as Trustee of the Glenn Douglas Mitchel and Hazel Pearl Mitchel Trust</t>
        </is>
      </c>
      <c r="H177" s="208"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177" s="236" t="inlineStr">
        <is>
          <t>E/2 NW/4, N/2 NE/4 SE/4, NE/4 SE/4, SE/4 NE/4 of 31-12N-24W, aol</t>
        </is>
      </c>
      <c r="J177" s="236" t="inlineStr">
        <is>
          <t>ARTI</t>
        </is>
      </c>
      <c r="K177" s="236" t="inlineStr">
        <is>
          <t>Partial tract legal match</t>
        </is>
      </c>
      <c r="L177" s="236" t="n"/>
    </row>
    <row r="178" ht="39" customHeight="1">
      <c r="A178" s="236" t="n">
        <v>426</v>
      </c>
      <c r="B178" s="236" t="inlineStr">
        <is>
          <t>2011-001007</t>
        </is>
      </c>
      <c r="C178" s="236" t="inlineStr">
        <is>
          <t>MINERAL DEED OF TRUSTEE [Deed of Distribution]</t>
        </is>
      </c>
      <c r="D178" s="236" t="inlineStr">
        <is>
          <t>2063/491</t>
        </is>
      </c>
      <c r="E178" s="236" t="n">
        <v>40577</v>
      </c>
      <c r="F178" s="236" t="n">
        <v>40592</v>
      </c>
      <c r="G178" s="236" t="inlineStr">
        <is>
          <t>Richard Palmer and Glenda Palmer, HW</t>
        </is>
      </c>
      <c r="H178" s="208"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178" s="236" t="inlineStr">
        <is>
          <t>E/2 NW/4, N/2 NE/4 SE/4, NE/4 SE/4, SE/4 NE/4 of 31-12N-24W, aol</t>
        </is>
      </c>
      <c r="J178" s="236" t="inlineStr">
        <is>
          <t>ARTI</t>
        </is>
      </c>
      <c r="K178" s="236" t="inlineStr">
        <is>
          <t>Partial tract legal match</t>
        </is>
      </c>
      <c r="L178" s="236" t="n"/>
    </row>
    <row r="179">
      <c r="A179" s="236" t="n">
        <v>427</v>
      </c>
      <c r="B179" s="236" t="inlineStr">
        <is>
          <t>2011-001009</t>
        </is>
      </c>
      <c r="C179" s="236" t="inlineStr">
        <is>
          <t>MINERAL DEED OF TRUSTEE [Deed of Distribution]</t>
        </is>
      </c>
      <c r="D179" s="236" t="inlineStr">
        <is>
          <t>2063/497</t>
        </is>
      </c>
      <c r="E179" s="236" t="n">
        <v>40583</v>
      </c>
      <c r="F179" s="236" t="n">
        <v>40592</v>
      </c>
      <c r="G179" s="236" t="inlineStr">
        <is>
          <t>Shonna Mitchel, same person as Shonna A. Mitchel and as Shonna Arlene Mitchel, single person</t>
        </is>
      </c>
      <c r="H179" s="236" t="inlineStr">
        <is>
          <t>Shonna Arlene Mitchel, same person as Shonna A. Mitchel, as Trustee of The Jack D. Mitchel and Shonna A. Mitchel Family Trust, u/t/a dated September 13, 1990</t>
        </is>
      </c>
      <c r="I179" s="236" t="inlineStr">
        <is>
          <t>E/2 NW/4, N/2 NE/4 SE/4, NE/4 SE/4, SE/4 NE/4 of 31-12N-24W, aol</t>
        </is>
      </c>
      <c r="J179" s="236" t="inlineStr">
        <is>
          <t>ARTI</t>
        </is>
      </c>
      <c r="K179" s="236" t="inlineStr">
        <is>
          <t>Partial tract legal match</t>
        </is>
      </c>
      <c r="L179" s="236" t="n"/>
    </row>
    <row r="180">
      <c r="A180" s="236" t="n">
        <v>430</v>
      </c>
      <c r="B180" s="236" t="inlineStr">
        <is>
          <t>2011-005926</t>
        </is>
      </c>
      <c r="C180" s="236" t="inlineStr">
        <is>
          <t>Quitclaim Deed, Assignment, Transfer and Conveyance of Oil and Gas Interests</t>
        </is>
      </c>
      <c r="D180" s="236" t="inlineStr">
        <is>
          <t>2093/461</t>
        </is>
      </c>
      <c r="E180" s="236" t="n">
        <v>40788</v>
      </c>
      <c r="F180" s="236" t="n">
        <v>40793</v>
      </c>
      <c r="G180" s="236" t="inlineStr">
        <is>
          <t>Cheyenne Resources, LLC</t>
        </is>
      </c>
      <c r="H180" s="236" t="inlineStr">
        <is>
          <t>Hefner Company, Inc.</t>
        </is>
      </c>
      <c r="I180" s="236" t="inlineStr">
        <is>
          <t>All of 31-12N-24W, aol</t>
        </is>
      </c>
      <c r="J180" s="236" t="inlineStr">
        <is>
          <t>assigns forever, all of Transferor's right, title, interest and estate, both at law and in equity, in and to all oil and gas interests</t>
        </is>
      </c>
      <c r="K180" s="236" t="inlineStr">
        <is>
          <t>All Section 31</t>
        </is>
      </c>
      <c r="L180" s="236" t="n"/>
    </row>
    <row r="181">
      <c r="A181" s="236" t="inlineStr">
        <is>
          <t>Additional source-supported rows omitted from display: 72</t>
        </is>
      </c>
      <c r="B181" s="236" t="n"/>
      <c r="C181" s="236" t="n"/>
      <c r="D181" s="236" t="n"/>
      <c r="E181" s="236" t="n"/>
      <c r="F181" s="236" t="n"/>
      <c r="G181" s="236" t="n"/>
      <c r="H181" s="236" t="n"/>
      <c r="I181" s="236" t="n"/>
      <c r="J181" s="236" t="n"/>
      <c r="K181" s="236" t="n"/>
      <c r="L181" s="236" t="n"/>
    </row>
    <row r="182">
      <c r="A182" s="236" t="n"/>
      <c r="B182" s="236" t="n"/>
      <c r="C182" s="236" t="n"/>
      <c r="D182" s="236" t="n"/>
      <c r="E182" s="236" t="n"/>
      <c r="F182" s="236" t="n"/>
      <c r="G182" s="236" t="n"/>
      <c r="H182" s="236" t="n"/>
      <c r="I182" s="236" t="n"/>
      <c r="J182" s="236" t="n"/>
      <c r="K182" s="236" t="n"/>
      <c r="L182" s="236" t="n"/>
    </row>
    <row r="183">
      <c r="A183" s="236" t="inlineStr">
        <is>
          <t>Chain Header Validation Against Runsheet</t>
        </is>
      </c>
      <c r="B183" s="236" t="n"/>
      <c r="C183" s="236" t="n"/>
      <c r="D183" s="236" t="n"/>
      <c r="E183" s="236" t="n"/>
      <c r="F183" s="236" t="n"/>
      <c r="G183" s="236" t="n"/>
      <c r="H183" s="236" t="n"/>
      <c r="I183" s="236" t="n"/>
      <c r="J183" s="236" t="n"/>
      <c r="K183" s="236" t="n"/>
      <c r="L183" s="236" t="n"/>
    </row>
    <row r="184">
      <c r="A184" s="236" t="inlineStr">
        <is>
          <t>Doc/Header</t>
        </is>
      </c>
      <c r="B184" s="236" t="inlineStr">
        <is>
          <t>Doc Type</t>
        </is>
      </c>
      <c r="C184" s="236" t="inlineStr">
        <is>
          <t>Bk/Pg</t>
        </is>
      </c>
      <c r="D184" s="236" t="inlineStr">
        <is>
          <t>Grantor</t>
        </is>
      </c>
      <c r="E184" s="236" t="inlineStr">
        <is>
          <t>Grantee</t>
        </is>
      </c>
      <c r="F184" s="236" t="inlineStr">
        <is>
          <t>Validation</t>
        </is>
      </c>
      <c r="G184" s="236" t="inlineStr">
        <is>
          <t>Runsheet Row</t>
        </is>
      </c>
      <c r="H184" s="236" t="inlineStr">
        <is>
          <t>Source Legal</t>
        </is>
      </c>
      <c r="I184" s="236" t="inlineStr">
        <is>
          <t>Source Notes</t>
        </is>
      </c>
      <c r="J184" s="236" t="n"/>
      <c r="K184" s="236" t="n"/>
      <c r="L184" s="236" t="n"/>
    </row>
    <row r="185">
      <c r="A185" s="236" t="inlineStr">
        <is>
          <t>PAT</t>
        </is>
      </c>
      <c r="B185" s="236" t="inlineStr">
        <is>
          <t>PAT004/80</t>
        </is>
      </c>
      <c r="C185" s="236" t="n">
        <v>2657</v>
      </c>
      <c r="D185" s="236" t="inlineStr">
        <is>
          <t>ARTI</t>
        </is>
      </c>
      <c r="E185" s="236" t="n"/>
      <c r="F185" s="236" t="inlineStr">
        <is>
          <t>No Runsheet doc#/Bk-Pg match — Needs Verification</t>
        </is>
      </c>
      <c r="G185" s="236" t="n"/>
      <c r="H185" s="236" t="n"/>
      <c r="I185" s="236" t="n"/>
      <c r="J185" s="236" t="n"/>
      <c r="K185" s="236" t="n"/>
      <c r="L185" s="236" t="n"/>
    </row>
    <row r="186">
      <c r="A186" s="236" t="inlineStr">
        <is>
          <t>WD</t>
        </is>
      </c>
      <c r="B186" s="236" t="inlineStr">
        <is>
          <t>D00015/159</t>
        </is>
      </c>
      <c r="C186" s="236" t="n">
        <v>3250</v>
      </c>
      <c r="D186" s="236" t="inlineStr">
        <is>
          <t>ARTI</t>
        </is>
      </c>
      <c r="E186" s="236" t="n"/>
      <c r="F186" s="236" t="inlineStr">
        <is>
          <t>No Runsheet doc#/Bk-Pg match — Needs Verification</t>
        </is>
      </c>
      <c r="G186" s="236" t="n"/>
      <c r="H186" s="236" t="n"/>
      <c r="I186" s="236" t="n"/>
      <c r="J186" s="236" t="n"/>
      <c r="K186" s="236" t="n"/>
      <c r="L186" s="236" t="n"/>
    </row>
    <row r="187">
      <c r="A187" s="236" t="inlineStr">
        <is>
          <t>WD</t>
        </is>
      </c>
      <c r="B187" s="236" t="inlineStr">
        <is>
          <t>D00053/585</t>
        </is>
      </c>
      <c r="C187" s="236" t="n">
        <v>15997</v>
      </c>
      <c r="D187" s="236" t="inlineStr">
        <is>
          <t>ARTI</t>
        </is>
      </c>
      <c r="E187" s="236" t="n"/>
      <c r="F187" s="236" t="inlineStr">
        <is>
          <t>No Runsheet doc#/Bk-Pg match — Needs Verification</t>
        </is>
      </c>
      <c r="G187" s="236" t="n"/>
      <c r="H187" s="236" t="n"/>
      <c r="I187" s="236" t="n"/>
      <c r="J187" s="236" t="n"/>
      <c r="K187" s="236" t="n"/>
      <c r="L187" s="236" t="n"/>
    </row>
    <row r="188">
      <c r="A188" s="236" t="inlineStr">
        <is>
          <t>DECREE</t>
        </is>
      </c>
      <c r="B188" s="236" t="inlineStr">
        <is>
          <t>121/46</t>
        </is>
      </c>
      <c r="C188" s="236" t="n">
        <v>25990</v>
      </c>
      <c r="D188" s="236" t="inlineStr">
        <is>
          <t>ARTI</t>
        </is>
      </c>
      <c r="E188" s="236" t="n"/>
      <c r="F188" s="236" t="inlineStr">
        <is>
          <t>No Runsheet doc#/Bk-Pg match — Needs Verification</t>
        </is>
      </c>
      <c r="G188" s="236" t="n"/>
      <c r="H188" s="236" t="n"/>
      <c r="I188" s="236" t="n"/>
      <c r="J188" s="236" t="n"/>
      <c r="K188" s="236" t="n"/>
      <c r="L188" s="236" t="n"/>
    </row>
    <row r="189">
      <c r="A189" s="236" t="inlineStr">
        <is>
          <t>MD</t>
        </is>
      </c>
      <c r="B189" s="236" t="inlineStr">
        <is>
          <t>122/122</t>
        </is>
      </c>
      <c r="C189" s="236" t="n">
        <v>25974</v>
      </c>
      <c r="D189" s="236" t="inlineStr">
        <is>
          <t>ARTI</t>
        </is>
      </c>
      <c r="E189" s="236" t="n"/>
      <c r="F189" s="236" t="inlineStr">
        <is>
          <t>No Runsheet doc#/Bk-Pg match — Needs Verification</t>
        </is>
      </c>
      <c r="G189" s="236" t="n"/>
      <c r="H189" s="236" t="n"/>
      <c r="I189" s="236" t="n"/>
      <c r="J189" s="236" t="n"/>
      <c r="K189" s="236" t="n"/>
      <c r="L189" s="236" t="n"/>
    </row>
    <row r="190">
      <c r="A190" s="236" t="inlineStr">
        <is>
          <t>MD</t>
        </is>
      </c>
      <c r="B190" s="236" t="inlineStr">
        <is>
          <t>121/346</t>
        </is>
      </c>
      <c r="C190" s="236" t="n">
        <v>25974</v>
      </c>
      <c r="D190" s="236" t="inlineStr">
        <is>
          <t>ARTI</t>
        </is>
      </c>
      <c r="E190" s="236" t="n"/>
      <c r="F190" s="236" t="inlineStr">
        <is>
          <t>No Runsheet doc#/Bk-Pg match — Needs Verification</t>
        </is>
      </c>
      <c r="G190" s="236" t="n"/>
      <c r="H190" s="236" t="n"/>
      <c r="I190" s="236" t="n"/>
      <c r="J190" s="236" t="n"/>
      <c r="K190" s="236" t="n"/>
      <c r="L190" s="236" t="n"/>
    </row>
    <row r="191">
      <c r="A191" s="236" t="inlineStr">
        <is>
          <t>FD</t>
        </is>
      </c>
      <c r="B191" s="236" t="inlineStr">
        <is>
          <t>2165/322</t>
        </is>
      </c>
      <c r="C191" s="236" t="n">
        <v>30446</v>
      </c>
      <c r="D191" s="236" t="inlineStr">
        <is>
          <t>ARTI</t>
        </is>
      </c>
      <c r="E191" s="236" t="n"/>
      <c r="F191" s="236" t="inlineStr">
        <is>
          <t>No Runsheet doc#/Bk-Pg match — Needs Verification</t>
        </is>
      </c>
      <c r="G191" s="236" t="n"/>
      <c r="H191" s="236" t="n"/>
      <c r="I191" s="236" t="n"/>
      <c r="J191" s="236" t="n"/>
      <c r="K191" s="236" t="n"/>
      <c r="L191" s="236" t="n"/>
    </row>
    <row r="192">
      <c r="A192" s="236" t="inlineStr">
        <is>
          <t>WD</t>
        </is>
      </c>
      <c r="B192" s="236" t="inlineStr">
        <is>
          <t>122/126</t>
        </is>
      </c>
      <c r="C192" s="236" t="n">
        <v>26072</v>
      </c>
      <c r="D192" s="236" t="inlineStr">
        <is>
          <t>ARTI</t>
        </is>
      </c>
      <c r="E192" s="236" t="n"/>
      <c r="F192" s="236" t="inlineStr">
        <is>
          <t>No Runsheet doc#/Bk-Pg match — Needs Verification</t>
        </is>
      </c>
      <c r="G192" s="236" t="n"/>
      <c r="H192" s="236" t="n"/>
      <c r="I192" s="236" t="n"/>
      <c r="J192" s="236" t="n"/>
      <c r="K192" s="236" t="n"/>
      <c r="L192" s="236" t="n"/>
    </row>
    <row r="193">
      <c r="A193" s="236" t="inlineStr">
        <is>
          <t>QCMD</t>
        </is>
      </c>
      <c r="B193" s="236" t="inlineStr">
        <is>
          <t>1600/559</t>
        </is>
      </c>
      <c r="C193" s="236" t="n">
        <v>36524</v>
      </c>
      <c r="D193" s="236" t="inlineStr">
        <is>
          <t>ARTI</t>
        </is>
      </c>
      <c r="E193" s="236" t="n"/>
      <c r="F193" s="236" t="inlineStr">
        <is>
          <t>No Runsheet doc#/Bk-Pg match — Needs Verification</t>
        </is>
      </c>
      <c r="G193" s="236" t="n"/>
      <c r="H193" s="236" t="n"/>
      <c r="I193" s="236" t="n"/>
      <c r="J193" s="236" t="n"/>
      <c r="K193" s="236" t="n"/>
      <c r="L193" s="236" t="n"/>
    </row>
    <row r="194">
      <c r="A194" s="236" t="inlineStr">
        <is>
          <t>POD&amp;H</t>
        </is>
      </c>
      <c r="B194" s="236" t="inlineStr">
        <is>
          <t>1820/558</t>
        </is>
      </c>
      <c r="C194" s="236" t="n">
        <v>38700</v>
      </c>
      <c r="D194" s="236" t="inlineStr">
        <is>
          <t>ARTI</t>
        </is>
      </c>
      <c r="E194" s="236" t="n"/>
      <c r="F194" s="236" t="inlineStr">
        <is>
          <t>No Runsheet doc#/Bk-Pg match — Needs Verification</t>
        </is>
      </c>
      <c r="G194" s="236" t="n"/>
      <c r="H194" s="236" t="n"/>
      <c r="I194" s="236" t="n"/>
      <c r="J194" s="236" t="n"/>
      <c r="K194" s="236" t="n"/>
      <c r="L194" s="236" t="n"/>
    </row>
    <row r="195">
      <c r="A195" s="236" t="inlineStr">
        <is>
          <t>POD&amp;H</t>
        </is>
      </c>
      <c r="B195" s="236" t="inlineStr">
        <is>
          <t>1826/56</t>
        </is>
      </c>
      <c r="C195" s="236" t="n">
        <v>38757</v>
      </c>
      <c r="D195" s="236" t="inlineStr">
        <is>
          <t>ARTI</t>
        </is>
      </c>
      <c r="E195" s="236" t="n"/>
      <c r="F195" s="236" t="inlineStr">
        <is>
          <t>No Runsheet doc#/Bk-Pg match — Needs Verification</t>
        </is>
      </c>
      <c r="G195" s="236" t="n"/>
      <c r="H195" s="236" t="n"/>
      <c r="I195" s="236" t="n"/>
      <c r="J195" s="236" t="n"/>
      <c r="K195" s="236" t="n"/>
      <c r="L195" s="236" t="n"/>
    </row>
    <row r="196">
      <c r="A196" s="236" t="inlineStr">
        <is>
          <t>JEJ</t>
        </is>
      </c>
      <c r="B196" s="236" t="inlineStr">
        <is>
          <t>1992/558</t>
        </is>
      </c>
      <c r="C196" s="236" t="n">
        <v>40204</v>
      </c>
      <c r="D196" s="236" t="inlineStr">
        <is>
          <t>ARTI</t>
        </is>
      </c>
      <c r="E196" s="236" t="n"/>
      <c r="F196" s="236" t="inlineStr">
        <is>
          <t>No Runsheet doc#/Bk-Pg match — Needs Verification</t>
        </is>
      </c>
      <c r="G196" s="236" t="n"/>
      <c r="H196" s="236" t="n"/>
      <c r="I196" s="236" t="n"/>
      <c r="J196" s="236" t="n"/>
      <c r="K196" s="236" t="n"/>
      <c r="L196" s="236" t="n"/>
    </row>
    <row r="197">
      <c r="A197" s="236" t="inlineStr">
        <is>
          <t>MD</t>
        </is>
      </c>
      <c r="B197" s="236" t="inlineStr">
        <is>
          <t>1993/250</t>
        </is>
      </c>
      <c r="C197" s="236" t="n">
        <v>40149</v>
      </c>
      <c r="D197" s="236" t="inlineStr">
        <is>
          <t>ARTI</t>
        </is>
      </c>
      <c r="E197" s="236" t="n"/>
      <c r="F197" s="236" t="inlineStr">
        <is>
          <t>No Runsheet doc#/Bk-Pg match — Needs Verification</t>
        </is>
      </c>
      <c r="G197" s="236" t="n"/>
      <c r="H197" s="236" t="n"/>
      <c r="I197" s="236" t="n"/>
      <c r="J197" s="236" t="n"/>
      <c r="K197" s="236" t="n"/>
      <c r="L197" s="236" t="n"/>
    </row>
    <row r="198">
      <c r="A198" s="236" t="inlineStr">
        <is>
          <t>MD</t>
        </is>
      </c>
      <c r="B198" s="236" t="inlineStr">
        <is>
          <t>1993/253</t>
        </is>
      </c>
      <c r="C198" s="236" t="n">
        <v>40149</v>
      </c>
      <c r="D198" s="236" t="inlineStr">
        <is>
          <t>ARTI</t>
        </is>
      </c>
      <c r="E198" s="236" t="n"/>
      <c r="F198" s="236" t="inlineStr">
        <is>
          <t>No Runsheet doc#/Bk-Pg match — Needs Verification</t>
        </is>
      </c>
      <c r="G198" s="236" t="n"/>
      <c r="H198" s="236" t="n"/>
      <c r="I198" s="236" t="n"/>
      <c r="J198" s="236" t="n"/>
      <c r="K198" s="236" t="n"/>
      <c r="L198" s="236" t="n"/>
    </row>
    <row r="199">
      <c r="A199" s="236" t="inlineStr">
        <is>
          <t>MD</t>
        </is>
      </c>
      <c r="B199" s="236" t="inlineStr">
        <is>
          <t>1993/256</t>
        </is>
      </c>
      <c r="C199" s="236" t="n">
        <v>40149</v>
      </c>
      <c r="D199" s="236" t="inlineStr">
        <is>
          <t>ARTI</t>
        </is>
      </c>
      <c r="E199" s="236" t="n"/>
      <c r="F199" s="236" t="inlineStr">
        <is>
          <t>No Runsheet doc#/Bk-Pg match — Needs Verification</t>
        </is>
      </c>
      <c r="G199" s="236" t="n"/>
      <c r="H199" s="236" t="n"/>
      <c r="I199" s="236" t="n"/>
      <c r="J199" s="236" t="n"/>
      <c r="K199" s="236" t="n"/>
      <c r="L199" s="236" t="n"/>
    </row>
    <row r="200">
      <c r="A200" s="236" t="inlineStr">
        <is>
          <t>MD</t>
        </is>
      </c>
      <c r="B200" s="236" t="inlineStr">
        <is>
          <t>1993/259</t>
        </is>
      </c>
      <c r="C200" s="236" t="n">
        <v>40149</v>
      </c>
      <c r="D200" s="236" t="inlineStr">
        <is>
          <t>ARTI</t>
        </is>
      </c>
      <c r="E200" s="236" t="n"/>
      <c r="F200" s="236" t="inlineStr">
        <is>
          <t>No Runsheet doc#/Bk-Pg match — Needs Verification</t>
        </is>
      </c>
      <c r="G200" s="236" t="n"/>
      <c r="H200" s="236" t="n"/>
      <c r="I200" s="236" t="n"/>
      <c r="J200" s="236" t="n"/>
      <c r="K200" s="236" t="n"/>
      <c r="L200" s="236" t="n"/>
    </row>
    <row r="201">
      <c r="A201" s="236" t="inlineStr">
        <is>
          <t>MD</t>
        </is>
      </c>
      <c r="B201" s="236" t="inlineStr">
        <is>
          <t>1993/262</t>
        </is>
      </c>
      <c r="C201" s="236" t="n">
        <v>40157</v>
      </c>
      <c r="D201" s="236" t="inlineStr">
        <is>
          <t>ARTI</t>
        </is>
      </c>
      <c r="E201" s="236" t="n"/>
      <c r="F201" s="236" t="inlineStr">
        <is>
          <t>No Runsheet doc#/Bk-Pg match — Needs Verification</t>
        </is>
      </c>
      <c r="G201" s="236" t="n"/>
      <c r="H201" s="236" t="n"/>
      <c r="I201" s="236" t="n"/>
      <c r="J201" s="236" t="n"/>
      <c r="K201" s="236" t="n"/>
      <c r="L201" s="236" t="n"/>
    </row>
    <row r="202">
      <c r="A202" s="236" t="inlineStr">
        <is>
          <t>MD</t>
        </is>
      </c>
      <c r="B202" s="236" t="inlineStr">
        <is>
          <t>1998/302</t>
        </is>
      </c>
      <c r="C202" s="236" t="n">
        <v>40219</v>
      </c>
      <c r="D202" s="236" t="inlineStr">
        <is>
          <t>ARTI</t>
        </is>
      </c>
      <c r="E202" s="236" t="n"/>
      <c r="F202" s="236" t="inlineStr">
        <is>
          <t>No Runsheet doc#/Bk-Pg match — Needs Verification</t>
        </is>
      </c>
      <c r="G202" s="236" t="n"/>
      <c r="H202" s="236" t="n"/>
      <c r="I202" s="236" t="n"/>
      <c r="J202" s="236" t="n"/>
      <c r="K202" s="236" t="n"/>
      <c r="L202" s="236" t="n"/>
    </row>
    <row r="203">
      <c r="A203" s="236" t="inlineStr">
        <is>
          <t>MD</t>
        </is>
      </c>
      <c r="B203" s="236" t="inlineStr">
        <is>
          <t>2177/241</t>
        </is>
      </c>
      <c r="C203" s="236" t="n">
        <v>41061</v>
      </c>
      <c r="D203" s="236" t="inlineStr">
        <is>
          <t>ARTI</t>
        </is>
      </c>
      <c r="E203" s="236" t="n"/>
      <c r="F203" s="236" t="inlineStr">
        <is>
          <t>No Runsheet doc#/Bk-Pg match — Needs Verification</t>
        </is>
      </c>
      <c r="G203" s="236" t="n"/>
      <c r="H203" s="236" t="n"/>
      <c r="I203" s="236" t="n"/>
      <c r="J203" s="236" t="n"/>
      <c r="K203" s="236" t="n"/>
      <c r="L203" s="236" t="n"/>
    </row>
    <row r="204">
      <c r="A204" s="236" t="inlineStr">
        <is>
          <t>MD</t>
        </is>
      </c>
      <c r="B204" s="236" t="inlineStr">
        <is>
          <t>2165/330</t>
        </is>
      </c>
      <c r="C204" s="236" t="n">
        <v>41172</v>
      </c>
      <c r="D204" s="236" t="inlineStr">
        <is>
          <t>ARTI</t>
        </is>
      </c>
      <c r="E204" s="236" t="n"/>
      <c r="F204" s="236" t="inlineStr">
        <is>
          <t>No Runsheet doc#/Bk-Pg match — Needs Verification</t>
        </is>
      </c>
      <c r="G204" s="236" t="n"/>
      <c r="H204" s="236" t="n"/>
      <c r="I204" s="236" t="n"/>
      <c r="J204" s="236" t="n"/>
      <c r="K204" s="236" t="n"/>
      <c r="L204" s="236" t="n"/>
    </row>
    <row r="205">
      <c r="A205" s="236" t="inlineStr">
        <is>
          <t>MD</t>
        </is>
      </c>
      <c r="B205" s="236" t="inlineStr">
        <is>
          <t>2176/297</t>
        </is>
      </c>
      <c r="C205" s="236" t="n">
        <v>41296</v>
      </c>
      <c r="D205" s="236" t="inlineStr">
        <is>
          <t>34/480</t>
        </is>
      </c>
      <c r="E205" s="236" t="n"/>
      <c r="F205" s="236" t="inlineStr">
        <is>
          <t>No Runsheet doc#/Bk-Pg match — Needs Verification</t>
        </is>
      </c>
      <c r="G205" s="236" t="n"/>
      <c r="H205" s="236" t="n"/>
      <c r="I205" s="236" t="n"/>
      <c r="J205" s="236" t="n"/>
      <c r="K205" s="236" t="n"/>
      <c r="L205" s="236" t="n"/>
    </row>
    <row r="206">
      <c r="A206" s="236" t="inlineStr">
        <is>
          <t>MD</t>
        </is>
      </c>
      <c r="B206" s="236" t="inlineStr">
        <is>
          <t>2177/522</t>
        </is>
      </c>
      <c r="C206" s="236" t="n">
        <v>41305</v>
      </c>
      <c r="D206" s="236" t="inlineStr">
        <is>
          <t>25/480</t>
        </is>
      </c>
      <c r="E206" s="236" t="n"/>
      <c r="F206" s="236" t="inlineStr">
        <is>
          <t>No Runsheet doc#/Bk-Pg match — Needs Verification</t>
        </is>
      </c>
      <c r="G206" s="236" t="n"/>
      <c r="H206" s="236" t="n"/>
      <c r="I206" s="236" t="n"/>
      <c r="J206" s="236" t="n"/>
      <c r="K206" s="236" t="n"/>
      <c r="L206" s="236" t="n"/>
    </row>
    <row r="207">
      <c r="A207" s="236" t="inlineStr">
        <is>
          <t>MD</t>
        </is>
      </c>
      <c r="B207" s="236" t="inlineStr">
        <is>
          <t>2177/521</t>
        </is>
      </c>
      <c r="C207" s="236" t="n">
        <v>41306</v>
      </c>
      <c r="D207" s="236" t="inlineStr">
        <is>
          <t>4.5/480</t>
        </is>
      </c>
      <c r="E207" s="236" t="n"/>
      <c r="F207" s="236" t="inlineStr">
        <is>
          <t>No Runsheet doc#/Bk-Pg match — Needs Verification</t>
        </is>
      </c>
      <c r="G207" s="236" t="n"/>
      <c r="H207" s="236" t="n"/>
      <c r="I207" s="236" t="n"/>
      <c r="J207" s="236" t="n"/>
      <c r="K207" s="236" t="n"/>
      <c r="L207" s="236" t="n"/>
    </row>
    <row r="208">
      <c r="A208" s="236" t="inlineStr">
        <is>
          <t>MD</t>
        </is>
      </c>
      <c r="B208" s="236" t="inlineStr">
        <is>
          <t>2237/381</t>
        </is>
      </c>
      <c r="C208" s="236" t="n">
        <v>41687</v>
      </c>
      <c r="D208" s="236" t="inlineStr">
        <is>
          <t>ARTI</t>
        </is>
      </c>
      <c r="E208" s="236" t="n"/>
      <c r="F208" s="236" t="inlineStr">
        <is>
          <t>No Runsheet doc#/Bk-Pg match — Needs Verification</t>
        </is>
      </c>
      <c r="G208" s="236" t="n"/>
      <c r="H208" s="236" t="n"/>
      <c r="I208" s="236" t="n"/>
      <c r="J208" s="236" t="n"/>
      <c r="K208" s="236" t="n"/>
      <c r="L208" s="236" t="n"/>
    </row>
    <row r="209">
      <c r="A209" s="236" t="inlineStr">
        <is>
          <t>MD</t>
        </is>
      </c>
      <c r="B209" s="236" t="inlineStr">
        <is>
          <t>2572/490</t>
        </is>
      </c>
      <c r="C209" s="236" t="n">
        <v>45433</v>
      </c>
      <c r="D209" s="236" t="inlineStr">
        <is>
          <t>ARTI</t>
        </is>
      </c>
      <c r="E209" s="236" t="n"/>
      <c r="F209" s="236" t="inlineStr">
        <is>
          <t>No Runsheet doc#/Bk-Pg match — Needs Verification</t>
        </is>
      </c>
      <c r="G209" s="236" t="n"/>
      <c r="H209" s="236" t="n"/>
      <c r="I209" s="236" t="n"/>
      <c r="J209" s="236" t="n"/>
      <c r="K209" s="236" t="n"/>
      <c r="L209" s="236" t="n"/>
    </row>
    <row r="210">
      <c r="A210" s="236" t="inlineStr">
        <is>
          <t>MD</t>
        </is>
      </c>
      <c r="B210" s="236" t="inlineStr">
        <is>
          <t>2345/525</t>
        </is>
      </c>
      <c r="C210" s="236" t="n">
        <v>42613</v>
      </c>
      <c r="D210" s="236" t="inlineStr">
        <is>
          <t>ARTI</t>
        </is>
      </c>
      <c r="E210" s="236" t="n"/>
      <c r="F210" s="236" t="inlineStr">
        <is>
          <t>No Runsheet doc#/Bk-Pg match — Needs Verification</t>
        </is>
      </c>
      <c r="G210" s="236" t="n"/>
      <c r="H210" s="236" t="n"/>
      <c r="I210" s="236" t="n"/>
      <c r="J210" s="236" t="n"/>
      <c r="K210" s="236" t="n"/>
      <c r="L210" s="236" t="n"/>
    </row>
    <row r="211">
      <c r="A211" s="236" t="inlineStr">
        <is>
          <t>MD</t>
        </is>
      </c>
      <c r="B211" s="236" t="inlineStr">
        <is>
          <t>2423/220</t>
        </is>
      </c>
      <c r="C211" s="236" t="n">
        <v>43435</v>
      </c>
      <c r="D211" s="236" t="inlineStr">
        <is>
          <t>ARTI</t>
        </is>
      </c>
      <c r="E211" s="236" t="n"/>
      <c r="F211" s="236" t="inlineStr">
        <is>
          <t>No Runsheet doc#/Bk-Pg match — Needs Verification</t>
        </is>
      </c>
      <c r="G211" s="236" t="n"/>
      <c r="H211" s="236" t="n"/>
      <c r="I211" s="236" t="n"/>
      <c r="J211" s="236" t="n"/>
      <c r="K211" s="236" t="n"/>
      <c r="L211" s="236" t="n"/>
    </row>
    <row r="212">
      <c r="A212" s="236" t="inlineStr">
        <is>
          <t>FD</t>
        </is>
      </c>
      <c r="B212" s="236" t="inlineStr">
        <is>
          <t>2592/371</t>
        </is>
      </c>
      <c r="C212" s="236" t="n">
        <v>45561</v>
      </c>
      <c r="D212" s="236" t="inlineStr">
        <is>
          <t>ARTI</t>
        </is>
      </c>
      <c r="E212" s="236" t="n"/>
      <c r="F212" s="236" t="inlineStr">
        <is>
          <t>No Runsheet doc#/Bk-Pg match — Needs Verification</t>
        </is>
      </c>
      <c r="G212" s="236" t="n"/>
      <c r="H212" s="236" t="n"/>
      <c r="I212" s="236" t="n"/>
      <c r="J212" s="236" t="n"/>
      <c r="K212" s="236" t="n"/>
      <c r="L212" s="236" t="n"/>
    </row>
    <row r="213">
      <c r="A213" s="236" t="inlineStr">
        <is>
          <t>MD</t>
        </is>
      </c>
      <c r="B213" s="236" t="inlineStr">
        <is>
          <t>2610/574</t>
        </is>
      </c>
      <c r="C213" s="236" t="n">
        <v>45686</v>
      </c>
      <c r="D213" s="236" t="inlineStr">
        <is>
          <t>10/480</t>
        </is>
      </c>
      <c r="E213" s="236" t="n"/>
      <c r="F213" s="236" t="inlineStr">
        <is>
          <t>No Runsheet doc#/Bk-Pg match — Needs Verification</t>
        </is>
      </c>
      <c r="G213" s="236" t="n"/>
      <c r="H213" s="236" t="n"/>
      <c r="I213" s="236" t="n"/>
      <c r="J213" s="236" t="n"/>
      <c r="K213" s="236" t="n"/>
      <c r="L213" s="236" t="n"/>
    </row>
    <row r="214">
      <c r="A214" s="236" t="n"/>
      <c r="B214" s="236" t="n"/>
      <c r="C214" s="236" t="n"/>
      <c r="D214" s="236" t="n"/>
      <c r="E214" s="236" t="n"/>
      <c r="F214" s="236" t="n"/>
      <c r="G214" s="236" t="n"/>
      <c r="H214" s="236" t="n"/>
      <c r="I214" s="236" t="n"/>
      <c r="J214" s="236" t="n"/>
      <c r="K214" s="236" t="n"/>
      <c r="L214" s="236" t="n"/>
    </row>
    <row r="215">
      <c r="A215" s="236" t="inlineStr">
        <is>
          <t>Needs Verification / Curative Issues</t>
        </is>
      </c>
      <c r="B215" s="236" t="n"/>
      <c r="C215" s="236" t="n"/>
      <c r="D215" s="236" t="n"/>
      <c r="E215" s="236" t="n"/>
      <c r="F215" s="236" t="n"/>
      <c r="G215" s="236" t="n"/>
      <c r="H215" s="236" t="n"/>
      <c r="I215" s="236" t="n"/>
      <c r="J215" s="236" t="n"/>
      <c r="K215" s="236" t="n"/>
      <c r="L215" s="236" t="n"/>
    </row>
    <row r="216">
      <c r="A216" s="236" t="inlineStr">
        <is>
          <t>Source Row</t>
        </is>
      </c>
      <c r="B216" s="236" t="inlineStr">
        <is>
          <t>Instrument #</t>
        </is>
      </c>
      <c r="C216" s="236" t="inlineStr">
        <is>
          <t>Doc Type</t>
        </is>
      </c>
      <c r="D216" s="236" t="inlineStr">
        <is>
          <t>Bk/Pg</t>
        </is>
      </c>
      <c r="E216" s="236" t="inlineStr">
        <is>
          <t>Issue</t>
        </is>
      </c>
      <c r="F216" s="236" t="inlineStr">
        <is>
          <t>Legal Description</t>
        </is>
      </c>
      <c r="G216" s="236" t="inlineStr">
        <is>
          <t>Notes</t>
        </is>
      </c>
      <c r="H216" s="236" t="inlineStr">
        <is>
          <t>Control Columns</t>
        </is>
      </c>
      <c r="I216" s="236" t="n"/>
      <c r="J216" s="236" t="n"/>
      <c r="K216" s="236" t="n"/>
      <c r="L216" s="236" t="n"/>
    </row>
    <row r="217">
      <c r="A217" s="236" t="n">
        <v>2</v>
      </c>
      <c r="B217" s="236" t="inlineStr">
        <is>
          <t>I-1905-000993</t>
        </is>
      </c>
      <c r="C217" s="236" t="inlineStr">
        <is>
          <t>Homestead</t>
        </is>
      </c>
      <c r="D217" s="236" t="inlineStr">
        <is>
          <t>FR1/470</t>
        </is>
      </c>
      <c r="E217" s="236" t="inlineStr">
        <is>
          <t>NEEDS REVIEW; CONFIRM; SOURCE REVIEW</t>
        </is>
      </c>
      <c r="F217" s="236" t="inlineStr">
        <is>
          <t>E/2 NW/4, Lots 1, 2 of 31-12N-24W</t>
        </is>
      </c>
      <c r="G217" s="236" t="inlineStr">
        <is>
          <t>ARTI</t>
        </is>
      </c>
      <c r="H217" s="236" t="inlineStr">
        <is>
          <t>Yes: 4, 5 (legal supports) | High | Root of title | Review | Interest amount needs review | Review | Homestead — General Land Office to Leo Kinnett (FR1/470) | Needs source review…</t>
        </is>
      </c>
      <c r="I217" s="236" t="n"/>
      <c r="J217" s="236" t="n"/>
      <c r="K217" s="236" t="n"/>
      <c r="L217" s="236" t="n"/>
    </row>
    <row r="218">
      <c r="A218" s="236" t="n">
        <v>3</v>
      </c>
      <c r="B218" s="236" t="inlineStr">
        <is>
          <t>1905-000429</t>
        </is>
      </c>
      <c r="C218" s="236" t="inlineStr">
        <is>
          <t>Deed</t>
        </is>
      </c>
      <c r="D218" s="236" t="inlineStr">
        <is>
          <t>D6/206</t>
        </is>
      </c>
      <c r="E218" s="236" t="inlineStr">
        <is>
          <t>NO SOURCE; CONFIRM; SOURCE REVIEW</t>
        </is>
      </c>
      <c r="F218" s="236" t="inlineStr">
        <is>
          <t>E/2 NW/4, Lots 1, 2 of 31-12N-24W</t>
        </is>
      </c>
      <c r="G218" s="236" t="inlineStr">
        <is>
          <t>ARTI Chain note: no source of title into Leo Kennett located of record. Confirm ownership before crediting this conveyance.</t>
        </is>
      </c>
      <c r="H218" s="236" t="inlineStr">
        <is>
          <t>Yes: 4, 5 (legal supports) | High | No — no source located | Yes — on Tract 4 owner list | Candidate 1 (helper — confirm from image) | Medium — helper value | Deed — Leo Kennett t…</t>
        </is>
      </c>
      <c r="I218" s="236" t="n"/>
      <c r="J218" s="236" t="n"/>
      <c r="K218" s="236" t="n"/>
      <c r="L218" s="236" t="n"/>
    </row>
    <row r="219">
      <c r="A219" s="236" t="n">
        <v>4</v>
      </c>
      <c r="B219" s="236" t="inlineStr">
        <is>
          <t>1907-005379</t>
        </is>
      </c>
      <c r="C219" s="236" t="inlineStr">
        <is>
          <t>Patent</t>
        </is>
      </c>
      <c r="D219" s="236" t="inlineStr">
        <is>
          <t>PAT3/495</t>
        </is>
      </c>
      <c r="E219" s="236" t="inlineStr">
        <is>
          <t>CONFIRM</t>
        </is>
      </c>
      <c r="F219" s="236" t="inlineStr">
        <is>
          <t>E/2 NW/4, Lots 1, 2 of 31-12N-24W</t>
        </is>
      </c>
      <c r="G219" s="236" t="inlineStr">
        <is>
          <t>ARTI, 163.65 ac</t>
        </is>
      </c>
      <c r="H219" s="236" t="inlineStr">
        <is>
          <t>Yes: 4, 5 (legal supports) | High | Root of title | Yes — on Tract 4 owner list | Candidate 1 (helper — confirm from image) | Medium — helper value | Patent — United States of Ame…</t>
        </is>
      </c>
      <c r="I219" s="236" t="n"/>
      <c r="J219" s="236" t="n"/>
      <c r="K219" s="236" t="n"/>
      <c r="L219" s="236" t="n"/>
    </row>
    <row r="220">
      <c r="A220" s="236" t="n">
        <v>7</v>
      </c>
      <c r="B220" s="236" t="inlineStr">
        <is>
          <t>I-1907-002225</t>
        </is>
      </c>
      <c r="C220" s="236" t="inlineStr">
        <is>
          <t>Homestead</t>
        </is>
      </c>
      <c r="D220" s="236" t="inlineStr">
        <is>
          <t>FR2/293</t>
        </is>
      </c>
      <c r="E220" s="236" t="inlineStr">
        <is>
          <t>NEEDS REVIEW; CONFIRM; SOURCE REVIEW</t>
        </is>
      </c>
      <c r="F220" s="236" t="inlineStr">
        <is>
          <t>SE/4 NE/4, NE/4 SE/4 of 31-12N-24W</t>
        </is>
      </c>
      <c r="G220" s="236" t="inlineStr">
        <is>
          <t>ARTI</t>
        </is>
      </c>
      <c r="H220" s="236" t="inlineStr">
        <is>
          <t>Legal maps to 3, 10; helper says 3, 8 | Review | Root of title | Yes — on Tract 3 owner list | Interest amount needs review | Review | Homestead — General Land Office to Ernest Br…</t>
        </is>
      </c>
      <c r="I220" s="236" t="n"/>
      <c r="J220" s="236" t="n"/>
      <c r="K220" s="236" t="n"/>
      <c r="L220" s="236" t="n"/>
    </row>
    <row r="221">
      <c r="A221" s="236" t="n">
        <v>9</v>
      </c>
      <c r="B221" s="236" t="inlineStr">
        <is>
          <t>1907-001545</t>
        </is>
      </c>
      <c r="C221" s="236" t="inlineStr">
        <is>
          <t>Deed</t>
        </is>
      </c>
      <c r="D221" s="236" t="inlineStr">
        <is>
          <t>D11/209</t>
        </is>
      </c>
      <c r="E221" s="236" t="inlineStr">
        <is>
          <t>CONFIRM; SOURCE REVIEW</t>
        </is>
      </c>
      <c r="F221" s="236" t="inlineStr">
        <is>
          <t>N/2 of Lot 3, N/2 NE/4 SE/4 of 31-12N-24W</t>
        </is>
      </c>
      <c r="G221" s="236" t="inlineStr">
        <is>
          <t>ARTI</t>
        </is>
      </c>
      <c r="H221" s="236" t="inlineStr">
        <is>
          <t>Legal maps to 1, 9, 10; helper says 1, 6, 8 | Review | Probable — name-normalized match to Runsheet 8 grantee; confirm | Review | Candidate 1 (helper — confirm from image) | Mediu…</t>
        </is>
      </c>
      <c r="I221" s="236" t="n"/>
      <c r="J221" s="236" t="n"/>
      <c r="K221" s="236" t="n"/>
      <c r="L221" s="236" t="n"/>
    </row>
    <row r="222">
      <c r="A222" s="236" t="n">
        <v>14</v>
      </c>
      <c r="B222" s="236" t="inlineStr">
        <is>
          <t>1909-002932</t>
        </is>
      </c>
      <c r="C222" s="236" t="inlineStr">
        <is>
          <t>Patent</t>
        </is>
      </c>
      <c r="D222" s="236" t="inlineStr">
        <is>
          <t>PAT6/7</t>
        </is>
      </c>
      <c r="E222" s="236" t="inlineStr">
        <is>
          <t>CONFIRM; SOURCE REVIEW</t>
        </is>
      </c>
      <c r="F222" s="236" t="inlineStr">
        <is>
          <t>SE/4 NE/4, NE/4 SE/4 of 31-12N-24W</t>
        </is>
      </c>
      <c r="G222" s="236" t="inlineStr">
        <is>
          <t>ARTI</t>
        </is>
      </c>
      <c r="H222" s="236" t="inlineStr">
        <is>
          <t>Legal maps to 3, 10; helper says 3, 8 | Review | Root of title | Yes — on Tract 3 owner list | Candidate 1 (helper — confirm from image) | Medium — helper value | Patent — United …</t>
        </is>
      </c>
      <c r="I222" s="236" t="n"/>
      <c r="J222" s="236" t="n"/>
      <c r="K222" s="236" t="n"/>
      <c r="L222" s="236" t="n"/>
    </row>
    <row r="223">
      <c r="A223" s="236" t="n">
        <v>16</v>
      </c>
      <c r="B223" s="236" t="inlineStr">
        <is>
          <t>1913-000413</t>
        </is>
      </c>
      <c r="C223" s="236" t="inlineStr">
        <is>
          <t>Deed</t>
        </is>
      </c>
      <c r="D223" s="236" t="inlineStr">
        <is>
          <t>D19/268</t>
        </is>
      </c>
      <c r="E223" s="236" t="inlineStr">
        <is>
          <t>CONFIRM; SOURCE REVIEW</t>
        </is>
      </c>
      <c r="F223" s="236" t="inlineStr">
        <is>
          <t>SE/4 NE/4, NE/4 SE/4 of 31-12N-24W</t>
        </is>
      </c>
      <c r="G223" s="236" t="inlineStr">
        <is>
          <t>ARTI</t>
        </is>
      </c>
      <c r="H223" s="236" t="inlineStr">
        <is>
          <t>Legal maps to 3, 10; helper says 3, 8 | Review | Probable — name-normalized match to Runsheet 14 grantee; confirm | Yes — on Tract 3 owner list | Candidate 1 (helper — confirm fro…</t>
        </is>
      </c>
      <c r="I223" s="236" t="n"/>
      <c r="J223" s="236" t="n"/>
      <c r="K223" s="236" t="n"/>
      <c r="L223" s="236" t="n"/>
    </row>
    <row r="224">
      <c r="A224" s="236" t="n">
        <v>22</v>
      </c>
      <c r="B224" s="236" t="inlineStr">
        <is>
          <t>1922-000463</t>
        </is>
      </c>
      <c r="C224" s="236" t="inlineStr">
        <is>
          <t>Deed</t>
        </is>
      </c>
      <c r="D224" s="236" t="inlineStr">
        <is>
          <t>D31/637</t>
        </is>
      </c>
      <c r="E224" s="236" t="inlineStr">
        <is>
          <t>CONFIRM; SOURCE REVIEW</t>
        </is>
      </c>
      <c r="F224" s="236" t="inlineStr">
        <is>
          <t>NE/4 SE/4, SE/4 NE/4 of 31-12N-24W</t>
        </is>
      </c>
      <c r="G224" s="236" t="inlineStr">
        <is>
          <t>ARTI</t>
        </is>
      </c>
      <c r="H224" s="236" t="inlineStr">
        <is>
          <t>Legal maps to 3, 10; helper says 3, 8 | Review | Probable — name-normalized match to Runsheet 16 grantee; confirm | Yes — on Tract 3 owner list | Candidate 1 (helper — confirm fro…</t>
        </is>
      </c>
      <c r="I224" s="236" t="n"/>
      <c r="J224" s="236" t="n"/>
      <c r="K224" s="236" t="n"/>
      <c r="L224" s="236" t="n"/>
    </row>
    <row r="225">
      <c r="A225" s="236" t="n">
        <v>23</v>
      </c>
      <c r="B225" s="236" t="inlineStr">
        <is>
          <t>1923-001306</t>
        </is>
      </c>
      <c r="C225" s="236" t="inlineStr">
        <is>
          <t>Affidavit</t>
        </is>
      </c>
      <c r="D225" s="236" t="inlineStr">
        <is>
          <t>MIS12/119</t>
        </is>
      </c>
      <c r="E225" s="236" t="inlineStr">
        <is>
          <t>NEEDS REVIEW; SOURCE REVIEW</t>
        </is>
      </c>
      <c r="F225" s="236" t="inlineStr">
        <is>
          <t>All of 31-12N-24W</t>
        </is>
      </c>
      <c r="G225" s="236" t="inlineStr">
        <is>
          <t>Affidavit / claim of equity: affiant's ~1/1/1925 block agreement to secure a test well; K. J. Gamble &amp; wife Zella Gamble O&amp;G lease (~95 ac, Sec 31-12N-24W) held by block trustees; public notice affiant claims an equity …</t>
        </is>
      </c>
      <c r="H225" s="236" t="inlineStr">
        <is>
          <t>Yes: 1, 8 (broad legal) | Medium | Review — no exact prior-grantee match | Review | Interest amount needs review | Review | Affidavit — A. H. Douglass to The Public (MIS12/119) | …</t>
        </is>
      </c>
      <c r="I225" s="236" t="n"/>
      <c r="J225" s="236" t="n"/>
      <c r="K225" s="236" t="n"/>
      <c r="L225" s="236" t="n"/>
    </row>
    <row r="226">
      <c r="A226" s="236" t="n">
        <v>29</v>
      </c>
      <c r="B226" s="236" t="inlineStr">
        <is>
          <t>1931-000994</t>
        </is>
      </c>
      <c r="C226" s="236" t="inlineStr">
        <is>
          <t>Quit Claim Deed</t>
        </is>
      </c>
      <c r="D226" s="236" t="inlineStr">
        <is>
          <t>D43/608</t>
        </is>
      </c>
      <c r="E226" s="236" t="inlineStr">
        <is>
          <t>CONFIRM; SOURCE REVIEW</t>
        </is>
      </c>
      <c r="F226" s="236" t="inlineStr">
        <is>
          <t>SE/4 NE/4, NE/4 SE/4 of 31-12N-24W</t>
        </is>
      </c>
      <c r="G226" s="236" t="inlineStr">
        <is>
          <t>ARTI Chain note: source of title — MINERAL DEED 1922-000463 at D31/637, W. C. Danforth and Susie Danforth, HW to Benjamin H. Shotwell, covering NE/4 SE/4, SE/4 NE/4 of 31-12N-24W, interest stated: ARTI. Confirm source i…</t>
        </is>
      </c>
      <c r="H226" s="236" t="inlineStr">
        <is>
          <t>Legal maps to 3, 10; helper says 3, 8 | Review | Review — no exact prior-grantee match | Yes — on Tract 3 owner list | Candidate 1 (helper — confirm from image) | Medium — helper …</t>
        </is>
      </c>
      <c r="I226" s="236" t="n"/>
      <c r="J226" s="236" t="n"/>
      <c r="K226" s="236" t="n"/>
      <c r="L226" s="236" t="n"/>
    </row>
    <row r="227">
      <c r="A227" s="236" t="n">
        <v>36</v>
      </c>
      <c r="B227" s="236" t="inlineStr">
        <is>
          <t>1938-000632</t>
        </is>
      </c>
      <c r="C227" s="236" t="inlineStr">
        <is>
          <t>Affidavit</t>
        </is>
      </c>
      <c r="D227" s="236" t="inlineStr">
        <is>
          <t>MIS19/466</t>
        </is>
      </c>
      <c r="E227" s="236" t="inlineStr">
        <is>
          <t>NEEDS REVIEW; SOURCE REVIEW</t>
        </is>
      </c>
      <c r="F227" s="236" t="inlineStr">
        <is>
          <t>All of 31-12N-24W, aol</t>
        </is>
      </c>
      <c r="G227" s="236" t="inlineStr">
        <is>
          <t>Affidavit of identity (MR Slief): James G. Hambrook = J. G. Hambrook (Probate #744, an heir of Mark Hambrook, dec'd); re the 2/20/1931 deed to Thomas O. Hambrook (Bk 41 W. Deeds/448) covering a metes-and-bounds tract in…</t>
        </is>
      </c>
      <c r="H227" s="236" t="inlineStr">
        <is>
          <t>Yes: 1, 8 (broad legal) | Medium | Review — no exact prior-grantee match | Review | Interest amount needs review | Review | Affidavit — M. R. Slief to The Public (MIS19/466) | Nee…</t>
        </is>
      </c>
      <c r="I227" s="236" t="n"/>
      <c r="J227" s="236" t="n"/>
      <c r="K227" s="236" t="n"/>
      <c r="L227" s="236" t="n"/>
    </row>
    <row r="228">
      <c r="A228" s="236" t="n">
        <v>39</v>
      </c>
      <c r="B228" s="236" t="inlineStr">
        <is>
          <t>1945-000171</t>
        </is>
      </c>
      <c r="C228" s="236" t="inlineStr">
        <is>
          <t>Warranty Deed</t>
        </is>
      </c>
      <c r="D228" s="236" t="inlineStr">
        <is>
          <t>D55/254</t>
        </is>
      </c>
      <c r="E228" s="236" t="inlineStr">
        <is>
          <t>NO SOURCE; CONFIRM; SOURCE REVIEW</t>
        </is>
      </c>
      <c r="F228" s="236" t="inlineStr">
        <is>
          <t>SE/4 NE/4, NE/4 SE/4 of 31-12N-24W</t>
        </is>
      </c>
      <c r="G228" s="236" t="inlineStr">
        <is>
          <t>ARTI Chain note: no source of title into Maggie Davis, formerly Maggie Bennett &amp; H. V. Davis, wife and husband; Eli L. Shotwell &amp; Ida M. Shotwell husband &amp; wife; Pearl L. Davis, &amp; O. L. Davis, wife &amp; husband; Roy T. Sho…</t>
        </is>
      </c>
      <c r="H228" s="236" t="inlineStr">
        <is>
          <t>Legal maps to 3, 10; helper says 3, 8 | Review | No — no source located | Yes — on Tract 3 owner list | Candidate 1 (helper — confirm from image) | Medium — helper value | Warrant…</t>
        </is>
      </c>
      <c r="I228" s="236" t="n"/>
      <c r="J228" s="236" t="n"/>
      <c r="K228" s="236" t="n"/>
      <c r="L228" s="236" t="n"/>
    </row>
    <row r="229">
      <c r="A229" s="236" t="n">
        <v>40</v>
      </c>
      <c r="B229" s="236" t="inlineStr">
        <is>
          <t>1945-000816</t>
        </is>
      </c>
      <c r="C229" s="236" t="inlineStr">
        <is>
          <t>Final Decree</t>
        </is>
      </c>
      <c r="D229" s="236" t="inlineStr">
        <is>
          <t>MIS22/628</t>
        </is>
      </c>
      <c r="E229" s="236" t="inlineStr">
        <is>
          <t>CONFIRM; SOURCE REVIEW</t>
        </is>
      </c>
      <c r="F229" s="236" t="inlineStr">
        <is>
          <t>SE/4 NE/4, NE/4 SE/4 of 31-12N-24W, aol</t>
        </is>
      </c>
      <c r="G229" s="236" t="inlineStr">
        <is>
          <t>ARTI</t>
        </is>
      </c>
      <c r="H229" s="236" t="inlineStr">
        <is>
          <t>Legal maps to 3, 10; helper says 3, 8 | Review | Review — no exact prior-grantee match | Yes — on Tract 3 owner list | Candidate 1 (helper — confirm from image) | Medium — helper …</t>
        </is>
      </c>
      <c r="I229" s="236" t="n"/>
      <c r="J229" s="236" t="n"/>
      <c r="K229" s="236" t="n"/>
      <c r="L229" s="236" t="n"/>
    </row>
    <row r="230">
      <c r="A230" s="236" t="n">
        <v>42</v>
      </c>
      <c r="B230" s="236" t="inlineStr">
        <is>
          <t>1949-000814</t>
        </is>
      </c>
      <c r="C230" s="236" t="inlineStr">
        <is>
          <t>Warranty Deed</t>
        </is>
      </c>
      <c r="D230" s="236" t="inlineStr">
        <is>
          <t>D59/251</t>
        </is>
      </c>
      <c r="E230" s="236" t="inlineStr">
        <is>
          <t>CONFIRM; SOURCE REVIEW</t>
        </is>
      </c>
      <c r="F230" s="236" t="inlineStr">
        <is>
          <t>S/2 SE/4 of Sec 30-12N-24W, E/2 NW/4, N/2 NE/4, SE/4 NE/4, NE/4 SE/4, N/2 NE/4 SW/4 of Sec 31-12N-24W, containing 340 acres, more or less</t>
        </is>
      </c>
      <c r="G230" s="236" t="inlineStr">
        <is>
          <t>1/2 interest, (Parties of the first part reserve unto themselves and undivided one half of all.minerals not heretofore conveyed on the a bove described tract of land with rights of ingrees and egress)</t>
        </is>
      </c>
      <c r="H230" s="236" t="inlineStr">
        <is>
          <t>Legal maps to 1, 3, 4, 7, 10; helper says 1, 2, 3, 4, 7, 8 | Review | Review — no exact prior-grantee match | Yes — on Tract 1 owner list | Candidate 0.5 (helper — confirm from im…</t>
        </is>
      </c>
      <c r="I230" s="236" t="n"/>
      <c r="J230" s="236" t="n"/>
      <c r="K230" s="236" t="n"/>
      <c r="L230" s="236" t="n"/>
    </row>
    <row r="231">
      <c r="A231" s="236" t="n">
        <v>46</v>
      </c>
      <c r="B231" s="236" t="inlineStr">
        <is>
          <t>1949-001867</t>
        </is>
      </c>
      <c r="C231" s="236" t="inlineStr">
        <is>
          <t>Mineral Deed</t>
        </is>
      </c>
      <c r="D231" s="236" t="inlineStr">
        <is>
          <t>D63/97</t>
        </is>
      </c>
      <c r="E231" s="236" t="inlineStr">
        <is>
          <t>CONFIRM; VERIFY; SOURCE REVIEW</t>
        </is>
      </c>
      <c r="F231" s="236" t="inlineStr">
        <is>
          <t>E/2 NW/4, SE/4 NE/4, NE/4 SE/4, N/2 NE/4 SW/4 of 31-12N-24W, aol</t>
        </is>
      </c>
      <c r="G231" s="236" t="inlineStr">
        <is>
          <t>20/260 interest, being 20 NMA in 2 sections</t>
        </is>
      </c>
      <c r="H231" s="236" t="inlineStr">
        <is>
          <t>Legal maps to 1, 3, 4, 7, 10; helper says 1, 3, 4, 7, 8 | Review | Review — no exact prior-grantee match | Yes — on Tract 3 owner list | Candidate 0.0714285714285714 (helper — con…</t>
        </is>
      </c>
      <c r="I231" s="236" t="n"/>
      <c r="J231" s="236" t="n"/>
      <c r="K231" s="236" t="n"/>
      <c r="L231" s="236" t="n"/>
    </row>
    <row r="232">
      <c r="A232" s="236" t="n">
        <v>47</v>
      </c>
      <c r="B232" s="236" t="inlineStr">
        <is>
          <t>1950-000383</t>
        </is>
      </c>
      <c r="C232" s="236" t="inlineStr">
        <is>
          <t>Warranty Deed</t>
        </is>
      </c>
      <c r="D232" s="236" t="inlineStr">
        <is>
          <t>D59/410</t>
        </is>
      </c>
      <c r="E232" s="236" t="inlineStr">
        <is>
          <t>CONFIRM; SOURCE REVIEW</t>
        </is>
      </c>
      <c r="F232" s="236" t="inlineStr">
        <is>
          <t>E/2 NW/4, SE/4 NE/4, NE/4 SE/4, N/2 NE/4 SW/4 of 31-12N-24W, aol</t>
        </is>
      </c>
      <c r="G232" s="236" t="inlineStr">
        <is>
          <t>ARTI, Except 1/2 of the ogms in the N/2 NE/4 Corrects deed dated 2/21/1949</t>
        </is>
      </c>
      <c r="H232" s="236" t="inlineStr">
        <is>
          <t>Legal maps to 1, 3, 4, 7, 10; helper says 1, 3, 4, 7, 8 | Review | Review — no exact prior-grantee match | Yes — on Tract 1 owner list | Candidate 1 (helper — confirm from image) …</t>
        </is>
      </c>
      <c r="I232" s="236" t="n"/>
      <c r="J232" s="236" t="n"/>
      <c r="K232" s="236" t="n"/>
      <c r="L232" s="236" t="n"/>
    </row>
    <row r="233">
      <c r="A233" s="236" t="n">
        <v>48</v>
      </c>
      <c r="B233" s="236" t="inlineStr">
        <is>
          <t>1953-000493</t>
        </is>
      </c>
      <c r="C233" s="236" t="inlineStr">
        <is>
          <t>Warranty Deed</t>
        </is>
      </c>
      <c r="D233" s="236" t="inlineStr">
        <is>
          <t>D67/154</t>
        </is>
      </c>
      <c r="E233" s="236" t="inlineStr">
        <is>
          <t>NO SOURCE; CONFIRM; SOURCE REVIEW</t>
        </is>
      </c>
      <c r="F233" s="236" t="inlineStr">
        <is>
          <t>E/2 NW/4, SE/4 NE/4, NE/4 SE/4, N/2 NE/4 SW/4, Lot 4, S/2 SW/4, SE/4 SW/4 of 31-12N-24W</t>
        </is>
      </c>
      <c r="G233" s="236" t="inlineStr">
        <is>
          <t>ARTI Chain note: no source of title into Elvin J. Ridling and Dorothy Jean Ridling, HW located of record. Confirm ownership before crediting this conveyance.</t>
        </is>
      </c>
      <c r="H233" s="236" t="inlineStr">
        <is>
          <t>Legal maps to 1, 3, 4, 5, 7, 9, 10; helper says 1, 3, 4, 5, 6, 7, 8 | Review | No — no source located | Yes — on Tract 3 owner list | Candidate 1 (helper — confirm from image) | M…</t>
        </is>
      </c>
      <c r="I233" s="236" t="n"/>
      <c r="J233" s="236" t="n"/>
      <c r="K233" s="236" t="n"/>
      <c r="L233" s="236" t="n"/>
    </row>
    <row r="234">
      <c r="A234" s="236" t="n">
        <v>59</v>
      </c>
      <c r="B234" s="236" t="inlineStr">
        <is>
          <t>1974-001639</t>
        </is>
      </c>
      <c r="C234" s="236" t="inlineStr">
        <is>
          <t>Mineral Deed</t>
        </is>
      </c>
      <c r="D234" s="236" t="inlineStr">
        <is>
          <t>163/565</t>
        </is>
      </c>
      <c r="E234" s="236" t="inlineStr">
        <is>
          <t>CONFIRM; SOURCE REVIEW</t>
        </is>
      </c>
      <c r="F234" s="236" t="inlineStr">
        <is>
          <t>E/2 NW/4, SE/4 NE/4, NE/4 SE/4, N/2 NE/4 SW/4 of 31-12N-24W, aol</t>
        </is>
      </c>
      <c r="G234" s="236" t="inlineStr">
        <is>
          <t>60/260 interest in 2 sections</t>
        </is>
      </c>
      <c r="H234" s="236" t="inlineStr">
        <is>
          <t>Legal maps to 1, 3, 4, 7, 10; helper says 1, 3, 4, 7, 8 | Review | Review — no exact prior-grantee match | Yes — on Tract 3 owner list | Candidate 0.230769230769231 (helper — conf…</t>
        </is>
      </c>
      <c r="I234" s="236" t="n"/>
      <c r="J234" s="236" t="n"/>
      <c r="K234" s="236" t="n"/>
      <c r="L234" s="236" t="n"/>
    </row>
    <row r="235">
      <c r="A235" s="236" t="n">
        <v>60</v>
      </c>
      <c r="B235" s="236" t="inlineStr">
        <is>
          <t>1974-001700</t>
        </is>
      </c>
      <c r="C235" s="236" t="inlineStr">
        <is>
          <t>Mineral Deed</t>
        </is>
      </c>
      <c r="D235" s="236" t="inlineStr">
        <is>
          <t>164/66</t>
        </is>
      </c>
      <c r="E235" s="236" t="inlineStr">
        <is>
          <t>CONFIRM; SOURCE REVIEW</t>
        </is>
      </c>
      <c r="F235" s="236" t="inlineStr">
        <is>
          <t>E/2 NW/4, SE/4 NE/4, NE/4 SE/4, N/2 NE/4 SW/4 of 31-12N-24W, aol</t>
        </is>
      </c>
      <c r="G235" s="236" t="inlineStr">
        <is>
          <t>40/260 interest in 2 sections</t>
        </is>
      </c>
      <c r="H235" s="236" t="inlineStr">
        <is>
          <t>Legal maps to 1, 3, 4, 7, 10; helper says 1, 3, 4, 7, 8 | Review | Yes — prior grantee match | Yes — on Tract 3 owner list | Candidate 0.153846153846154 (helper — confirm from ima…</t>
        </is>
      </c>
      <c r="I235" s="236" t="n"/>
      <c r="J235" s="236" t="n"/>
      <c r="K235" s="236" t="n"/>
      <c r="L235" s="236" t="n"/>
    </row>
    <row r="236">
      <c r="A236" s="236" t="n">
        <v>61</v>
      </c>
      <c r="B236" s="236" t="inlineStr">
        <is>
          <t>1974-002044</t>
        </is>
      </c>
      <c r="C236" s="236" t="inlineStr">
        <is>
          <t>Mineral Deed</t>
        </is>
      </c>
      <c r="D236" s="236" t="inlineStr">
        <is>
          <t>165/87</t>
        </is>
      </c>
      <c r="E236" s="236" t="inlineStr">
        <is>
          <t>CONFIRM; SOURCE REVIEW</t>
        </is>
      </c>
      <c r="F236" s="236" t="inlineStr">
        <is>
          <t>E/2 NW/4, SE/4 NE/4, NE/4 SE/4, N/2 NE/4 SW/4 of 31-12N-24W, aol</t>
        </is>
      </c>
      <c r="G236" s="236" t="inlineStr">
        <is>
          <t>10/260 interest in 2 sections</t>
        </is>
      </c>
      <c r="H236" s="236" t="inlineStr">
        <is>
          <t>Legal maps to 1, 3, 4, 7, 10; helper says 1, 3, 4, 7, 8 | Review | Yes — prior grantee match | Yes — on Tract 3 owner list | Candidate 0.0384615384615385 (helper — confirm from im…</t>
        </is>
      </c>
      <c r="I236" s="236" t="n"/>
      <c r="J236" s="236" t="n"/>
      <c r="K236" s="236" t="n"/>
      <c r="L236" s="236" t="n"/>
    </row>
    <row r="237">
      <c r="A237" s="236" t="n">
        <v>62</v>
      </c>
      <c r="B237" s="236" t="inlineStr">
        <is>
          <t>1975-000869</t>
        </is>
      </c>
      <c r="C237" s="236" t="inlineStr">
        <is>
          <t>Mineral Deed</t>
        </is>
      </c>
      <c r="D237" s="236" t="inlineStr">
        <is>
          <t>176/144</t>
        </is>
      </c>
      <c r="E237" s="236" t="inlineStr">
        <is>
          <t>CONFIRM; SOURCE REVIEW</t>
        </is>
      </c>
      <c r="F237" s="236" t="inlineStr">
        <is>
          <t>E/2 NW/4, SE/4 NE/4, NE/4 SE/4, N/2 NE/4 SW/4 of 31-12N-24W, aol</t>
        </is>
      </c>
      <c r="G237" s="236" t="inlineStr">
        <is>
          <t>10/260 interest in 2 sections</t>
        </is>
      </c>
      <c r="H237" s="236" t="inlineStr">
        <is>
          <t>Legal maps to 1, 3, 4, 7, 10; helper says 1, 3, 4, 7, 8 | Review | Yes — prior grantee match | Yes — on Tract 3 owner list | Candidate 0.0384615384615385 (helper — confirm from im…</t>
        </is>
      </c>
      <c r="I237" s="236" t="n"/>
      <c r="J237" s="236" t="n"/>
      <c r="K237" s="236" t="n"/>
      <c r="L237" s="236" t="n"/>
    </row>
    <row r="238">
      <c r="A238" s="236" t="n">
        <v>81</v>
      </c>
      <c r="B238" s="236" t="inlineStr">
        <is>
          <t>1981-003445</t>
        </is>
      </c>
      <c r="C238" s="236" t="inlineStr">
        <is>
          <t>Mineral Deed</t>
        </is>
      </c>
      <c r="D238" s="236" t="inlineStr">
        <is>
          <t>332/238</t>
        </is>
      </c>
      <c r="E238" s="236" t="inlineStr">
        <is>
          <t>CONFIRM; VERIFY; SOURCE REVIEW</t>
        </is>
      </c>
      <c r="F238" s="236" t="inlineStr">
        <is>
          <t>E/2 NW/4 of 31-12N-24W</t>
        </is>
      </c>
      <c r="G238" s="236" t="inlineStr">
        <is>
          <t>11 NMA</t>
        </is>
      </c>
      <c r="H238" s="236" t="inlineStr">
        <is>
          <t>Yes: 4 (legal supports) | High | Review — no exact prior-grantee match | Yes — on Tract 4 owner list | Candidate 0.1375 (helper — confirm from image) | Medium — helper value | Min…</t>
        </is>
      </c>
      <c r="I238" s="236" t="n"/>
      <c r="J238" s="236" t="n"/>
      <c r="K238" s="236" t="n"/>
      <c r="L238" s="236" t="n"/>
    </row>
    <row r="239">
      <c r="A239" s="236" t="n">
        <v>82</v>
      </c>
      <c r="B239" s="236" t="inlineStr">
        <is>
          <t>1981-005180</t>
        </is>
      </c>
      <c r="C239" s="236" t="inlineStr">
        <is>
          <t>Mineral Deed</t>
        </is>
      </c>
      <c r="D239" s="236" t="inlineStr">
        <is>
          <t>341/154</t>
        </is>
      </c>
      <c r="E239" s="236" t="inlineStr">
        <is>
          <t>CONFIRM; SOURCE REVIEW</t>
        </is>
      </c>
      <c r="F239" s="236" t="inlineStr">
        <is>
          <t>E/2 NW/4, SE/4 NE/4, NE/4 SE/4, N/2 NE/4 SW/4 of 31-12N-24W, aol</t>
        </is>
      </c>
      <c r="G239" s="236" t="inlineStr">
        <is>
          <t>10/260 interest in 2 sections</t>
        </is>
      </c>
      <c r="H239" s="236" t="inlineStr">
        <is>
          <t>Legal maps to 1, 3, 4, 7, 10; helper says 1, 3, 4, 7, 8 | Review | Probable — name-normalized match to Runsheet 46 grantee; confirm | Yes — on Tract 3 owner list | Candidate 0.038…</t>
        </is>
      </c>
      <c r="I239" s="236" t="n"/>
      <c r="J239" s="236" t="n"/>
      <c r="K239" s="236" t="n"/>
      <c r="L239" s="236" t="n"/>
    </row>
    <row r="240">
      <c r="A240" s="236" t="n">
        <v>83</v>
      </c>
      <c r="B240" s="236" t="inlineStr">
        <is>
          <t>1981-005181</t>
        </is>
      </c>
      <c r="C240" s="236" t="inlineStr">
        <is>
          <t>Mineral Deed</t>
        </is>
      </c>
      <c r="D240" s="236" t="inlineStr">
        <is>
          <t>341/155</t>
        </is>
      </c>
      <c r="E240" s="236" t="inlineStr">
        <is>
          <t>CONFIRM; SOURCE REVIEW</t>
        </is>
      </c>
      <c r="F240" s="236" t="inlineStr">
        <is>
          <t>E/2 NW/4, SE/4 NE/4, NE/4 SE/4, N/2 NE/4 SW/4 of 31-12N-24W, aol</t>
        </is>
      </c>
      <c r="G240" s="236" t="inlineStr">
        <is>
          <t>5/260 interest in 2 sections</t>
        </is>
      </c>
      <c r="H240" s="236" t="inlineStr">
        <is>
          <t>Legal maps to 1, 3, 4, 7, 10; helper says 1, 3, 4, 7, 8 | Review | Yes — prior grantee match | Yes — on Tract 3 owner list | Candidate 0.0192307692307692 (helper — confirm from im…</t>
        </is>
      </c>
      <c r="I240" s="236" t="n"/>
      <c r="J240" s="236" t="n"/>
      <c r="K240" s="236" t="n"/>
      <c r="L240" s="236" t="n"/>
    </row>
    <row r="241">
      <c r="A241" s="236" t="n">
        <v>84</v>
      </c>
      <c r="B241" s="236" t="inlineStr">
        <is>
          <t>1981-007481</t>
        </is>
      </c>
      <c r="C241" s="236" t="inlineStr">
        <is>
          <t>Mineral Deed</t>
        </is>
      </c>
      <c r="D241" s="236" t="inlineStr">
        <is>
          <t>355/341</t>
        </is>
      </c>
      <c r="E241" s="236" t="inlineStr">
        <is>
          <t>CONFIRM; VERIFY</t>
        </is>
      </c>
      <c r="F241" s="236" t="inlineStr">
        <is>
          <t>E/2 NW/4 of 31-12N-24W</t>
        </is>
      </c>
      <c r="G241" s="236" t="inlineStr">
        <is>
          <t>10.725 NMA</t>
        </is>
      </c>
      <c r="H241" s="236" t="inlineStr">
        <is>
          <t>Yes: 4 (legal supports) | High | Yes — prior grantee match | Yes — on Tract 4 owner list | Candidate 0.1340625 (helper — confirm from image) | Medium — helper value | Mineral Deed…</t>
        </is>
      </c>
      <c r="I241" s="236" t="n"/>
      <c r="J241" s="236" t="n"/>
      <c r="K241" s="236" t="n"/>
      <c r="L241" s="236" t="n"/>
    </row>
    <row r="242">
      <c r="A242" s="236" t="n">
        <v>85</v>
      </c>
      <c r="B242" s="236" t="inlineStr">
        <is>
          <t>1981-009501</t>
        </is>
      </c>
      <c r="C242" s="236" t="inlineStr">
        <is>
          <t>Mineral Deed</t>
        </is>
      </c>
      <c r="D242" s="236" t="inlineStr">
        <is>
          <t>368/272</t>
        </is>
      </c>
      <c r="E242" s="236" t="inlineStr">
        <is>
          <t>CONFIRM; VERIFY</t>
        </is>
      </c>
      <c r="F242" s="236" t="inlineStr">
        <is>
          <t>E/2 NW/4 of 31-12N-24W</t>
        </is>
      </c>
      <c r="G242" s="236" t="inlineStr">
        <is>
          <t>0.55 NMA</t>
        </is>
      </c>
      <c r="H242" s="236" t="inlineStr">
        <is>
          <t>Yes: 4 (legal supports) | High | Yes — prior grantee match | Yes — on Tract 4 owner list | Candidate 0.006875 (helper — confirm from image) | Medium — helper value | Mineral Deed …</t>
        </is>
      </c>
      <c r="I242" s="236" t="n"/>
      <c r="J242" s="236" t="n"/>
      <c r="K242" s="236" t="n"/>
      <c r="L242" s="236" t="n"/>
    </row>
    <row r="243">
      <c r="A243" s="236" t="n">
        <v>86</v>
      </c>
      <c r="B243" s="236" t="inlineStr">
        <is>
          <t>1982-004342</t>
        </is>
      </c>
      <c r="C243" s="236" t="inlineStr">
        <is>
          <t>Mineral Deed</t>
        </is>
      </c>
      <c r="D243" s="236" t="inlineStr">
        <is>
          <t>432/110</t>
        </is>
      </c>
      <c r="E243" s="236" t="inlineStr">
        <is>
          <t>CONFIRM; SOURCE REVIEW</t>
        </is>
      </c>
      <c r="F243" s="236" t="inlineStr">
        <is>
          <t>E/2 NW/4, SE/4 NE/4, NE/4 SE/4, N/2 NE/4 SW/4 of 31-12N-24W, aol</t>
        </is>
      </c>
      <c r="G243" s="236" t="inlineStr">
        <is>
          <t>40/260 interest in 2 sections</t>
        </is>
      </c>
      <c r="H243" s="236" t="inlineStr">
        <is>
          <t>Legal maps to 1, 3, 4, 7, 10; helper says 1, 3, 4, 7, 8 | Review | Yes — prior grantee match | Review | Candidate 0.153846153846154 (helper — confirm from image) | Medium — helper…</t>
        </is>
      </c>
      <c r="I243" s="236" t="n"/>
      <c r="J243" s="236" t="n"/>
      <c r="K243" s="236" t="n"/>
      <c r="L243" s="236" t="n"/>
    </row>
    <row r="244">
      <c r="A244" s="236" t="n">
        <v>88</v>
      </c>
      <c r="B244" s="236" t="inlineStr">
        <is>
          <t>1982-005352</t>
        </is>
      </c>
      <c r="C244" s="236" t="inlineStr">
        <is>
          <t>Mineral Deed</t>
        </is>
      </c>
      <c r="D244" s="236" t="inlineStr">
        <is>
          <t>438/128</t>
        </is>
      </c>
      <c r="E244" s="236" t="inlineStr">
        <is>
          <t>CONFIRM; VERIFY</t>
        </is>
      </c>
      <c r="F244" s="236" t="inlineStr">
        <is>
          <t>E/2 NW/4 of 31-12N-24W</t>
        </is>
      </c>
      <c r="G244" s="236" t="inlineStr">
        <is>
          <t>0.22 NMA</t>
        </is>
      </c>
      <c r="H244" s="236" t="inlineStr">
        <is>
          <t>Yes: 4 (legal supports) | High | Yes — prior grantee match | Yes — on Tract 4 owner list | Candidate 0.00275 (helper — confirm from image) | Medium — helper value | Mineral Deed —…</t>
        </is>
      </c>
      <c r="I244" s="236" t="n"/>
      <c r="J244" s="236" t="n"/>
      <c r="K244" s="236" t="n"/>
      <c r="L244" s="236" t="n"/>
    </row>
    <row r="245">
      <c r="A245" s="236" t="n">
        <v>105</v>
      </c>
      <c r="B245" s="236" t="inlineStr">
        <is>
          <t>1984-002943</t>
        </is>
      </c>
      <c r="C245" s="236" t="inlineStr">
        <is>
          <t>Mineral Deed</t>
        </is>
      </c>
      <c r="D245" s="236" t="inlineStr">
        <is>
          <t>604/350</t>
        </is>
      </c>
      <c r="E245" s="236" t="inlineStr">
        <is>
          <t>CONFIRM</t>
        </is>
      </c>
      <c r="F245" s="236" t="inlineStr">
        <is>
          <t>E/2 NW/4 of 31-12N-24W, aol</t>
        </is>
      </c>
      <c r="G245" s="236" t="inlineStr">
        <is>
          <t>An undivided 89% of 25% of Grantor's interest in the oil, gas and other minerals</t>
        </is>
      </c>
      <c r="H245" s="236" t="inlineStr">
        <is>
          <t>Yes: 4 (legal supports) | High | Yes — prior grantee match | Yes — on Tract 4 owner list | Candidate 0.2225 (helper — confirm from image) | Medium — helper value | Mineral Deed — …</t>
        </is>
      </c>
      <c r="I245" s="236" t="n"/>
      <c r="J245" s="236" t="n"/>
      <c r="K245" s="236" t="n"/>
      <c r="L245" s="236" t="n"/>
    </row>
    <row r="246">
      <c r="A246" s="236" t="n">
        <v>106</v>
      </c>
      <c r="B246" s="236" t="inlineStr">
        <is>
          <t>1984-002948</t>
        </is>
      </c>
      <c r="C246" s="236" t="inlineStr">
        <is>
          <t>Mineral Deed</t>
        </is>
      </c>
      <c r="D246" s="236" t="inlineStr">
        <is>
          <t>605/27</t>
        </is>
      </c>
      <c r="E246" s="236" t="inlineStr">
        <is>
          <t>CONFIRM</t>
        </is>
      </c>
      <c r="F246" s="236" t="inlineStr">
        <is>
          <t>E/2 NW/4 of 31-12N-24W, aol</t>
        </is>
      </c>
      <c r="G246" s="236" t="inlineStr">
        <is>
          <t>An undivided 15.789% of 11% of Grantor's interest in the oil, gas and other minerals</t>
        </is>
      </c>
      <c r="H246" s="236" t="inlineStr">
        <is>
          <t>Yes: 4 (legal supports) | High | Yes — prior grantee match | Review | Candidate 0.0173679 (helper — confirm from image) | Medium — helper value | Mineral Deed — Leede Exploration …</t>
        </is>
      </c>
      <c r="I246" s="236" t="n"/>
      <c r="J246" s="236" t="n"/>
      <c r="K246" s="236" t="n"/>
      <c r="L246" s="236" t="n"/>
    </row>
    <row r="247">
      <c r="A247" s="236" t="n">
        <v>109</v>
      </c>
      <c r="B247" s="236" t="inlineStr">
        <is>
          <t>1985-002650</t>
        </is>
      </c>
      <c r="C247" s="236" t="inlineStr">
        <is>
          <t>Quitclaim Mineral Deed</t>
        </is>
      </c>
      <c r="D247" s="236" t="inlineStr">
        <is>
          <t>710/34</t>
        </is>
      </c>
      <c r="E247" s="236" t="inlineStr">
        <is>
          <t>CONFIRM; SOURCE REVIEW</t>
        </is>
      </c>
      <c r="F247" s="236" t="inlineStr">
        <is>
          <t>NE/4 SE/4, SE/4 NE/4, N/2 NE/4 SW/4, E/2 NW/4 of 31-12N-24W, aol</t>
        </is>
      </c>
      <c r="G247" s="236" t="inlineStr">
        <is>
          <t>ARTI</t>
        </is>
      </c>
      <c r="H247" s="236" t="inlineStr">
        <is>
          <t>Legal maps to 1, 3, 4, 7, 10; helper says 1, 3, 4, 7, 8 | Review | Yes — prior grantee match | Yes — on Tract 3 owner list | Candidate 1 (helper — confirm from image) | Medium — h…</t>
        </is>
      </c>
      <c r="I247" s="236" t="n"/>
      <c r="J247" s="236" t="n"/>
      <c r="K247" s="236" t="n"/>
      <c r="L247" s="236" t="n"/>
    </row>
    <row r="248">
      <c r="A248" s="236" t="n">
        <v>116</v>
      </c>
      <c r="B248" s="236" t="inlineStr">
        <is>
          <t>1986-000268</t>
        </is>
      </c>
      <c r="C248" s="236" t="inlineStr">
        <is>
          <t>Mineral Deed</t>
        </is>
      </c>
      <c r="D248" s="236" t="inlineStr">
        <is>
          <t>781/183</t>
        </is>
      </c>
      <c r="E248" s="236" t="inlineStr">
        <is>
          <t>CONFIRM; SOURCE REVIEW</t>
        </is>
      </c>
      <c r="F248" s="236" t="inlineStr">
        <is>
          <t>E/2 NW/4, SE/4 NE/4, NE/4 SE/4, N/2 NE/4 SW/4 of 31-12N-24W, aol</t>
        </is>
      </c>
      <c r="G248" s="236" t="inlineStr">
        <is>
          <t>2/260 interest in 2 sections being the same property conveved in Mineral Deed dated May 24, 1974, from Marie Lister to Mann Children's Trust, recorded in Book 165, Page 87 of the Mineral Records of Roger Mills County, O…</t>
        </is>
      </c>
      <c r="H248" s="236" t="inlineStr">
        <is>
          <t>Legal maps to 1, 3, 4, 7, 10; helper says 1, 3, 4, 7, 8 | Review | Review — no exact prior-grantee match | Yes — on Tract 3 owner list | Candidate 0.00769230769230769 (helper — co…</t>
        </is>
      </c>
      <c r="I248" s="236" t="n"/>
      <c r="J248" s="236" t="n"/>
      <c r="K248" s="236" t="n"/>
      <c r="L248" s="236" t="n"/>
    </row>
    <row r="249">
      <c r="A249" s="236" t="n">
        <v>117</v>
      </c>
      <c r="B249" s="236" t="inlineStr">
        <is>
          <t>1986-000656</t>
        </is>
      </c>
      <c r="C249" s="236" t="inlineStr">
        <is>
          <t>Mineral Deed</t>
        </is>
      </c>
      <c r="D249" s="236" t="inlineStr">
        <is>
          <t>786/270</t>
        </is>
      </c>
      <c r="E249" s="236" t="inlineStr">
        <is>
          <t>CONFIRM</t>
        </is>
      </c>
      <c r="F249" s="236" t="inlineStr">
        <is>
          <t>E/2 NW/4 of 31-12N-24W</t>
        </is>
      </c>
      <c r="G249" s="236" t="inlineStr">
        <is>
          <t>ARTI</t>
        </is>
      </c>
      <c r="H249" s="236" t="inlineStr">
        <is>
          <t>Yes: 4 (legal supports) | High | Yes — prior grantee match | Yes — on Tract 4 owner list | Candidate 1 (helper — confirm from image) | Medium — helper value | Mineral Deed — O. I.…</t>
        </is>
      </c>
      <c r="I249" s="236" t="n"/>
      <c r="J249" s="236" t="n"/>
      <c r="K249" s="236" t="n"/>
      <c r="L249" s="236" t="n"/>
    </row>
    <row r="250">
      <c r="A250" s="236" t="n">
        <v>121</v>
      </c>
      <c r="B250" s="236" t="inlineStr">
        <is>
          <t>1986-005341</t>
        </is>
      </c>
      <c r="C250" s="236" t="inlineStr">
        <is>
          <t>Mineral Deed</t>
        </is>
      </c>
      <c r="D250" s="236" t="inlineStr">
        <is>
          <t>839/100</t>
        </is>
      </c>
      <c r="E250" s="236" t="inlineStr">
        <is>
          <t>CONFIRM</t>
        </is>
      </c>
      <c r="F250" s="236" t="inlineStr">
        <is>
          <t>E/2 NW/4 of 31-12N-24W</t>
        </is>
      </c>
      <c r="G250" s="236" t="inlineStr">
        <is>
          <t>An undivided 16.385%t of all of GRANTOR'S interest in and to all of the oil, gas, and other minerals</t>
        </is>
      </c>
      <c r="H250" s="236" t="inlineStr">
        <is>
          <t>Yes: 4 (legal supports) | High | Yes — prior grantee match | Yes — on Tract 4 owner list | Candidate 1 (helper — confirm from image) | Medium — helper value | Mineral Deed — Black…</t>
        </is>
      </c>
      <c r="I250" s="236" t="n"/>
      <c r="J250" s="236" t="n"/>
      <c r="K250" s="236" t="n"/>
      <c r="L250" s="236" t="n"/>
    </row>
    <row r="251">
      <c r="A251" s="236" t="n">
        <v>130</v>
      </c>
      <c r="B251" s="236" t="inlineStr">
        <is>
          <t>1988-000762</t>
        </is>
      </c>
      <c r="C251" s="236" t="inlineStr">
        <is>
          <t>Mineral Deed</t>
        </is>
      </c>
      <c r="D251" s="236" t="inlineStr">
        <is>
          <t>946/223</t>
        </is>
      </c>
      <c r="E251" s="236" t="inlineStr">
        <is>
          <t>CONFIRM</t>
        </is>
      </c>
      <c r="F251" s="236" t="inlineStr">
        <is>
          <t>E/2 NW/4 of 31-12N-24W, aol</t>
        </is>
      </c>
      <c r="G251" s="236" t="inlineStr">
        <is>
          <t>ARTI</t>
        </is>
      </c>
      <c r="H251" s="236" t="inlineStr">
        <is>
          <t>Yes: 4 (legal supports) | High | Yes — prior grantee match | Yes — on Tract 4 owner list | Candidate 1 (helper — confirm from image) | Medium — helper value | Mineral Deed — Brent…</t>
        </is>
      </c>
      <c r="I251" s="236" t="n"/>
      <c r="J251" s="236" t="n"/>
      <c r="K251" s="236" t="n"/>
      <c r="L251" s="236" t="n"/>
    </row>
    <row r="252">
      <c r="A252" s="236" t="n">
        <v>137</v>
      </c>
      <c r="B252" s="236" t="inlineStr">
        <is>
          <t>1988-005620</t>
        </is>
      </c>
      <c r="C252" s="236" t="inlineStr">
        <is>
          <t>Mineral Deed</t>
        </is>
      </c>
      <c r="D252" s="236" t="inlineStr">
        <is>
          <t>998/204</t>
        </is>
      </c>
      <c r="E252" s="236" t="inlineStr">
        <is>
          <t>CONFIRM; SOURCE REVIEW</t>
        </is>
      </c>
      <c r="F252" s="236" t="inlineStr">
        <is>
          <t>NE/4 SE/4, SE/4 NE/4, N/2 NE/4 SW/4, E/2 NW/4 of 31-12N-24W, aol</t>
        </is>
      </c>
      <c r="G252" s="236" t="inlineStr">
        <is>
          <t>ARTI, see 897/244</t>
        </is>
      </c>
      <c r="H252" s="236" t="inlineStr">
        <is>
          <t>Legal maps to 1, 3, 4, 7, 10; helper says 1, 3, 4, 7, 8 | Review | Review — no exact prior-grantee match | Yes — on Tract 3 owner list | Candidate 1 (helper — confirm from image) …</t>
        </is>
      </c>
      <c r="I252" s="236" t="n"/>
      <c r="J252" s="236" t="n"/>
      <c r="K252" s="236" t="n"/>
      <c r="L252" s="236" t="n"/>
    </row>
    <row r="253">
      <c r="A253" s="236" t="n">
        <v>140</v>
      </c>
      <c r="B253" s="236" t="inlineStr">
        <is>
          <t>1989-002065</t>
        </is>
      </c>
      <c r="C253" s="236" t="inlineStr">
        <is>
          <t>Affidavit</t>
        </is>
      </c>
      <c r="D253" s="236" t="inlineStr">
        <is>
          <t>1047/68</t>
        </is>
      </c>
      <c r="E253" s="236" t="inlineStr">
        <is>
          <t>NEEDS REVIEW; SOURCE REVIEW</t>
        </is>
      </c>
      <c r="F253" s="236" t="inlineStr">
        <is>
          <t>All of 31-12N-24W, aol</t>
        </is>
      </c>
      <c r="G253" s="236" t="inlineStr">
        <is>
          <t>change of address</t>
        </is>
      </c>
      <c r="H253" s="236" t="inlineStr">
        <is>
          <t>Yes: 1, 8 (broad legal) | Medium | Review — no exact prior-grantee match | Review | Interest amount needs review | Review | Affidavit — Black Hawk Holding Company, to The Public (…</t>
        </is>
      </c>
      <c r="I253" s="236" t="n"/>
      <c r="J253" s="236" t="n"/>
      <c r="K253" s="236" t="n"/>
      <c r="L253" s="236" t="n"/>
    </row>
    <row r="254">
      <c r="A254" s="236" t="n">
        <v>158</v>
      </c>
      <c r="B254" s="236" t="inlineStr">
        <is>
          <t>1989-006590</t>
        </is>
      </c>
      <c r="C254" s="236" t="inlineStr">
        <is>
          <t>Mineral Deed</t>
        </is>
      </c>
      <c r="D254" s="236" t="inlineStr">
        <is>
          <t>1100/48</t>
        </is>
      </c>
      <c r="E254" s="236" t="inlineStr">
        <is>
          <t>CONFIRM; SOURCE REVIEW</t>
        </is>
      </c>
      <c r="F254" s="236" t="inlineStr">
        <is>
          <t>E/2 NW/4, SE/4 NE/4, NE/4 SE/4, N/2 NE/4 SW/4 of 31-12N-24W, aol</t>
        </is>
      </c>
      <c r="G254" s="236" t="inlineStr">
        <is>
          <t>10/260 interest in 2 sections</t>
        </is>
      </c>
      <c r="H254" s="236" t="inlineStr">
        <is>
          <t>Legal maps to 1, 3, 4, 7, 10; helper says 1, 3, 4, 7, 8 | Review | Yes — prior grantee match | Yes — on Tract 3 owner list | Candidate 0.0384615384615385 (helper — confirm from im…</t>
        </is>
      </c>
      <c r="I254" s="236" t="n"/>
      <c r="J254" s="236" t="n"/>
      <c r="K254" s="236" t="n"/>
      <c r="L254" s="236" t="n"/>
    </row>
    <row r="255">
      <c r="A255" s="236" t="n">
        <v>180</v>
      </c>
      <c r="B255" s="236" t="inlineStr">
        <is>
          <t>1990-001925</t>
        </is>
      </c>
      <c r="C255" s="236" t="inlineStr">
        <is>
          <t>Mineral Quit Claim Deed</t>
        </is>
      </c>
      <c r="D255" s="236" t="inlineStr">
        <is>
          <t>1126/98</t>
        </is>
      </c>
      <c r="E255" s="236" t="inlineStr">
        <is>
          <t>NO SOURCE; CONFIRM; SOURCE REVIEW</t>
        </is>
      </c>
      <c r="F255" s="236" t="inlineStr">
        <is>
          <t>E/2 NW/4, N/2 NE/4 SW/4, SE/4 NE/4, NE/4 SE/4 of 31-12N-24W</t>
        </is>
      </c>
      <c r="G255" s="236" t="inlineStr">
        <is>
          <t>ARTI Chain note: no source of title into Federal Deposit Insurance Corporation located of record. Confirm ownership before crediting this conveyance.</t>
        </is>
      </c>
      <c r="H255" s="236" t="inlineStr">
        <is>
          <t>Legal maps to 1, 3, 4, 7, 10; helper says 1, 3, 4, 7, 8 | Review | No — no source located | Yes — on Tract 3 owner list | Candidate 1 (helper — confirm from image) | Medium — help…</t>
        </is>
      </c>
      <c r="I255" s="236" t="n"/>
      <c r="J255" s="236" t="n"/>
      <c r="K255" s="236" t="n"/>
      <c r="L255" s="236" t="n"/>
    </row>
    <row r="256">
      <c r="A256" s="236" t="n">
        <v>181</v>
      </c>
      <c r="B256" s="236" t="inlineStr">
        <is>
          <t>1990-002146</t>
        </is>
      </c>
      <c r="C256" s="236" t="inlineStr">
        <is>
          <t>Quit Claim Mineral Deed, Assignment and Conveyance</t>
        </is>
      </c>
      <c r="D256" s="236" t="inlineStr">
        <is>
          <t>1128/39</t>
        </is>
      </c>
      <c r="E256" s="236" t="inlineStr">
        <is>
          <t>CONFIRM; SOURCE REVIEW</t>
        </is>
      </c>
      <c r="F256" s="236" t="inlineStr">
        <is>
          <t>E/2 NW/4, N/2 NE/4 SW/4, SE/4 NE/4, NE/4 SE/4 of 31-12N-24W</t>
        </is>
      </c>
      <c r="G256" s="236" t="inlineStr">
        <is>
          <t>ARTI</t>
        </is>
      </c>
      <c r="H256" s="236" t="inlineStr">
        <is>
          <t>Legal maps to 1, 3, 4, 7, 10; helper says 1, 3, 4, 7, 8 | Review | Probable — name-normalized match to Runsheet 180 grantee; confirm | Yes — on Tract 3 owner list | Candidate 1 (h…</t>
        </is>
      </c>
      <c r="I256" s="236" t="n"/>
      <c r="J256" s="236" t="n"/>
      <c r="K256" s="236" t="n"/>
      <c r="L256" s="236" t="n"/>
    </row>
    <row r="257">
      <c r="A257" s="236" t="n">
        <v>182</v>
      </c>
      <c r="B257" s="236" t="inlineStr">
        <is>
          <t>1990-002451</t>
        </is>
      </c>
      <c r="C257" s="236" t="inlineStr">
        <is>
          <t>Quit Claim Mineral Deed, Assignment and Conveyance</t>
        </is>
      </c>
      <c r="D257" s="236" t="inlineStr">
        <is>
          <t>1131/89</t>
        </is>
      </c>
      <c r="E257" s="236" t="inlineStr">
        <is>
          <t>CONFIRM; SOURCE REVIEW</t>
        </is>
      </c>
      <c r="F257" s="236" t="inlineStr">
        <is>
          <t>E/2 NW/4, N/2 NE/4 SW/4, SE/4 NE/4, NE/4 SE/4 of 31-12N-24W</t>
        </is>
      </c>
      <c r="G257" s="236" t="inlineStr">
        <is>
          <t>ARTI</t>
        </is>
      </c>
      <c r="H257" s="236" t="inlineStr">
        <is>
          <t>Legal maps to 1, 3, 4, 7, 10; helper says 1, 3, 4, 7, 8 | Review | Yes — prior grantee match | Yes — on Tract 3 owner list | Candidate 1 (helper — confirm from image) | Medium — h…</t>
        </is>
      </c>
      <c r="I257" s="236" t="n"/>
      <c r="J257" s="236" t="n"/>
      <c r="K257" s="236" t="n"/>
      <c r="L257" s="236" t="n"/>
    </row>
    <row r="258">
      <c r="A258" s="236" t="n">
        <v>184</v>
      </c>
      <c r="B258" s="236" t="inlineStr">
        <is>
          <t>1990-003160</t>
        </is>
      </c>
      <c r="C258" s="236" t="inlineStr">
        <is>
          <t>Quit Claim Mineral Deed, Assignment and Conveyance</t>
        </is>
      </c>
      <c r="D258" s="236" t="inlineStr">
        <is>
          <t>1140/26</t>
        </is>
      </c>
      <c r="E258" s="236" t="inlineStr">
        <is>
          <t>CONFIRM; SOURCE REVIEW</t>
        </is>
      </c>
      <c r="F258" s="236" t="inlineStr">
        <is>
          <t>E/2 NW/4, N/2 NE/4 SW/4, SE/4 NE/4, NE/4 SE/4 of 31-12N-24W</t>
        </is>
      </c>
      <c r="G258" s="236" t="inlineStr">
        <is>
          <t>ARTI</t>
        </is>
      </c>
      <c r="H258" s="236" t="inlineStr">
        <is>
          <t>Legal maps to 1, 3, 4, 7, 10; helper says 1, 3, 4, 7, 8 | Review | Yes — prior grantee match | Yes — on Tract 3 owner list | Candidate 1 (helper — confirm from image) | Medium — h…</t>
        </is>
      </c>
      <c r="I258" s="236" t="n"/>
      <c r="J258" s="236" t="n"/>
      <c r="K258" s="236" t="n"/>
      <c r="L258" s="236" t="n"/>
    </row>
    <row r="259">
      <c r="A259" s="236" t="n">
        <v>185</v>
      </c>
      <c r="B259" s="236" t="inlineStr">
        <is>
          <t>1990-003924</t>
        </is>
      </c>
      <c r="C259" s="236" t="inlineStr">
        <is>
          <t>Quit Claim Mineral Deed, Assignment and Conveyance</t>
        </is>
      </c>
      <c r="D259" s="236" t="inlineStr">
        <is>
          <t>1147/242</t>
        </is>
      </c>
      <c r="E259" s="236" t="inlineStr">
        <is>
          <t>CONFIRM; SOURCE REVIEW</t>
        </is>
      </c>
      <c r="F259" s="236" t="inlineStr">
        <is>
          <t>E/2 NW/4, N/2 NE/4 SW/4, SE/4 NE/4, NE/4 SE/4 of 31-12N-24W</t>
        </is>
      </c>
      <c r="G259" s="236" t="inlineStr">
        <is>
          <t>ARTI</t>
        </is>
      </c>
      <c r="H259" s="236" t="inlineStr">
        <is>
          <t>Legal maps to 1, 3, 4, 7, 10; helper says 1, 3, 4, 7, 8 | Review | Yes — prior grantee match | Yes — on Tract 3 owner list | Candidate 1 (helper — confirm from image) | Medium — h…</t>
        </is>
      </c>
      <c r="I259" s="236" t="n"/>
      <c r="J259" s="236" t="n"/>
      <c r="K259" s="236" t="n"/>
      <c r="L259" s="236" t="n"/>
    </row>
    <row r="260">
      <c r="A260" s="236" t="n">
        <v>187</v>
      </c>
      <c r="B260" s="236" t="inlineStr">
        <is>
          <t>1990-005042</t>
        </is>
      </c>
      <c r="C260" s="236" t="inlineStr">
        <is>
          <t>Mineral Deed</t>
        </is>
      </c>
      <c r="D260" s="236" t="inlineStr">
        <is>
          <t>1159/224</t>
        </is>
      </c>
      <c r="E260" s="236" t="inlineStr">
        <is>
          <t>CONFIRM; SOURCE REVIEW</t>
        </is>
      </c>
      <c r="F260" s="236" t="inlineStr">
        <is>
          <t>NE/4 SE/4, SE/4 NE/4, N/2 NE/4 SW/4, E/2 NW/4 of 31-12N-24W, aol</t>
        </is>
      </c>
      <c r="G260" s="236" t="inlineStr">
        <is>
          <t>5/260 interest in 2 sections</t>
        </is>
      </c>
      <c r="H260" s="236" t="inlineStr">
        <is>
          <t>Legal maps to 1, 3, 4, 7, 10; helper says 1, 3, 4, 7, 8 | Review | Yes — prior grantee match | Yes — on Tract 3 owner list | Candidate 0.0192307692307692 (helper — confirm from im…</t>
        </is>
      </c>
      <c r="I260" s="236" t="n"/>
      <c r="J260" s="236" t="n"/>
      <c r="K260" s="236" t="n"/>
      <c r="L260" s="236" t="n"/>
    </row>
    <row r="261">
      <c r="A261" s="236" t="n">
        <v>188</v>
      </c>
      <c r="B261" s="236" t="inlineStr">
        <is>
          <t>1990-005043</t>
        </is>
      </c>
      <c r="C261" s="236" t="inlineStr">
        <is>
          <t>Quit Claim Deed</t>
        </is>
      </c>
      <c r="D261" s="236" t="inlineStr">
        <is>
          <t>1159/225</t>
        </is>
      </c>
      <c r="E261" s="236" t="inlineStr">
        <is>
          <t>CONFIRM; SOURCE REVIEW</t>
        </is>
      </c>
      <c r="F261" s="236" t="inlineStr">
        <is>
          <t>NE/4 SE/4, SE/4 NE/4, N/2 NE/4 SW/4, E/2 NW/4 of 31-12N-24W, aol</t>
        </is>
      </c>
      <c r="G261" s="236" t="inlineStr">
        <is>
          <t>ARTI</t>
        </is>
      </c>
      <c r="H261" s="236" t="inlineStr">
        <is>
          <t>Legal maps to 1, 3, 4, 7, 10; helper says 1, 3, 4, 7, 8 | Review | Review — no exact prior-grantee match | Yes — on Tract 3 owner list | Candidate 1 (helper — confirm from image) …</t>
        </is>
      </c>
      <c r="I261" s="236" t="n"/>
      <c r="J261" s="236" t="n"/>
      <c r="K261" s="236" t="n"/>
      <c r="L261" s="236" t="n"/>
    </row>
    <row r="262">
      <c r="A262" s="236" t="n">
        <v>190</v>
      </c>
      <c r="B262" s="236" t="inlineStr">
        <is>
          <t>1990-006747</t>
        </is>
      </c>
      <c r="C262" s="236" t="inlineStr">
        <is>
          <t>Order and Final Decree</t>
        </is>
      </c>
      <c r="D262" s="236" t="inlineStr">
        <is>
          <t>1176/54</t>
        </is>
      </c>
      <c r="E262" s="236" t="inlineStr">
        <is>
          <t>CONFIRM; SOURCE REVIEW</t>
        </is>
      </c>
      <c r="F262" s="236" t="inlineStr">
        <is>
          <t>E/2 NW/4, N/2 NE/4 SW/4, SE/4 NE/4, NE/4 SE/4 of 31-12N-24W</t>
        </is>
      </c>
      <c r="G262" s="236" t="inlineStr">
        <is>
          <t>ARTI, An undivided 1/26th interest Chain note: source of title — OUTSIDE LANDS 1942-000630 at MIS21/471, Beckham County Court, RE: In the Matter of the Estate of Swinburn J. Stewart, Deceased to Gladys Priest, 1/4, Swin…</t>
        </is>
      </c>
      <c r="H262" s="236" t="inlineStr">
        <is>
          <t>Legal maps to 1, 3, 4, 7, 10; helper says 1, 3, 4, 7, 8 | Review | Review — no exact prior-grantee match | Review | Candidate 1 (helper — confirm from image) | Medium — helper val…</t>
        </is>
      </c>
      <c r="I262" s="236" t="n"/>
      <c r="J262" s="236" t="n"/>
      <c r="K262" s="236" t="n"/>
      <c r="L262" s="236" t="n"/>
    </row>
    <row r="263">
      <c r="A263" s="236" t="n">
        <v>192</v>
      </c>
      <c r="B263" s="236" t="inlineStr">
        <is>
          <t>1991-002734</t>
        </is>
      </c>
      <c r="C263" s="236" t="inlineStr">
        <is>
          <t>Affidavit</t>
        </is>
      </c>
      <c r="D263" s="236" t="inlineStr">
        <is>
          <t>1218/1</t>
        </is>
      </c>
      <c r="E263" s="236" t="inlineStr">
        <is>
          <t>NEEDS REVIEW; SOURCE REVIEW</t>
        </is>
      </c>
      <c r="F263" s="236" t="inlineStr">
        <is>
          <t>All of 31-12N-24W, aol</t>
        </is>
      </c>
      <c r="G263" s="236" t="inlineStr">
        <is>
          <t>Certificate dated May 24, 1991 evidencing the Certificate of Merger filed May 23, 1991 with the Secretary of State of Oklahoma evidencing the merger of UMC Petroleum Corporation, a Texas corporation ("Petroloum--Texas")…</t>
        </is>
      </c>
      <c r="H263" s="236" t="inlineStr">
        <is>
          <t>Yes: 1, 8 (broad legal) | Medium | Review — no exact prior-grantee match | Review | Interest amount needs review | Review | Affidavit — Umc Petroleum Corp - Delaware to The Public…</t>
        </is>
      </c>
      <c r="I263" s="236" t="n"/>
      <c r="J263" s="236" t="n"/>
      <c r="K263" s="236" t="n"/>
      <c r="L263" s="236" t="n"/>
    </row>
    <row r="264">
      <c r="A264" s="236" t="n">
        <v>194</v>
      </c>
      <c r="B264" s="236" t="inlineStr">
        <is>
          <t>1991-004456</t>
        </is>
      </c>
      <c r="C264" s="236" t="inlineStr">
        <is>
          <t>Conveyance</t>
        </is>
      </c>
      <c r="D264" s="236" t="inlineStr">
        <is>
          <t>1240/115</t>
        </is>
      </c>
      <c r="E264" s="236" t="inlineStr">
        <is>
          <t>CONFIRM; SOURCE REVIEW</t>
        </is>
      </c>
      <c r="F264" s="236" t="inlineStr">
        <is>
          <t>All of 31-12N-24W, aol</t>
        </is>
      </c>
      <c r="G264" s="236" t="inlineStr">
        <is>
          <t>ARTI</t>
        </is>
      </c>
      <c r="H264" s="236" t="inlineStr">
        <is>
          <t>Yes: 1, 8 (broad legal) | Medium | Review — no exact prior-grantee match | Review | Candidate 1 (helper — confirm from image) | Medium — helper value | Conveyance — El Paso Natura…</t>
        </is>
      </c>
      <c r="I264" s="236" t="n"/>
      <c r="J264" s="236" t="n"/>
      <c r="K264" s="236" t="n"/>
      <c r="L264" s="236" t="n"/>
    </row>
    <row r="265">
      <c r="A265" s="236" t="n">
        <v>196</v>
      </c>
      <c r="B265" s="236" t="inlineStr">
        <is>
          <t>1992-000943</t>
        </is>
      </c>
      <c r="C265" s="236" t="inlineStr">
        <is>
          <t>Affidavit of Address Change</t>
        </is>
      </c>
      <c r="D265" s="236" t="inlineStr">
        <is>
          <t>1266/19</t>
        </is>
      </c>
      <c r="E265" s="236" t="inlineStr">
        <is>
          <t>NEEDS REVIEW; SOURCE REVIEW</t>
        </is>
      </c>
      <c r="F265" s="236" t="inlineStr">
        <is>
          <t>E/2 NW/4, N/2 NE/4 SW/4, SE/4 NE/4, NE/4 SE/4 of 31-12N-24W</t>
        </is>
      </c>
      <c r="G265" s="236" t="inlineStr">
        <is>
          <t>See instrument</t>
        </is>
      </c>
      <c r="H265" s="236" t="inlineStr">
        <is>
          <t>Legal maps to 1, 3, 4, 7, 10; helper says 1, 3, 4, 7, 8 | Review | Yes — prior grantee match | Yes — on Tract 3 owner list | Interest amount needs review | Review | Affidavit of A…</t>
        </is>
      </c>
      <c r="I265" s="236" t="n"/>
      <c r="J265" s="236" t="n"/>
      <c r="K265" s="236" t="n"/>
      <c r="L265" s="236" t="n"/>
    </row>
    <row r="266">
      <c r="A266" s="236" t="n">
        <v>197</v>
      </c>
      <c r="B266" s="236" t="inlineStr">
        <is>
          <t>1992-001067</t>
        </is>
      </c>
      <c r="C266" s="236" t="inlineStr">
        <is>
          <t>Joint Tenancy Mineral Deed</t>
        </is>
      </c>
      <c r="D266" s="236" t="inlineStr">
        <is>
          <t>1267/168</t>
        </is>
      </c>
      <c r="E266" s="236" t="inlineStr">
        <is>
          <t>CONFIRM; SOURCE REVIEW</t>
        </is>
      </c>
      <c r="F266" s="236" t="inlineStr">
        <is>
          <t>E/2 NW/4, N/2 NE/4 SW/4, SE/4 NE/4, NE/4 SE/4 of 31-12N-24W</t>
        </is>
      </c>
      <c r="G266" s="236" t="inlineStr">
        <is>
          <t>ARTI</t>
        </is>
      </c>
      <c r="H266" s="236" t="inlineStr">
        <is>
          <t>Legal maps to 1, 3, 4, 7, 10; helper says 1, 3, 4, 7, 8 | Review | Review — no exact prior-grantee match | Yes — on Tract 3 owner list | Candidate 1 (helper — confirm from image) …</t>
        </is>
      </c>
      <c r="I266" s="236" t="n"/>
      <c r="J266" s="236" t="n"/>
      <c r="K266" s="236" t="n"/>
      <c r="L266" s="236" t="n"/>
    </row>
    <row r="267">
      <c r="A267" s="236" t="n">
        <v>198</v>
      </c>
      <c r="B267" s="236" t="inlineStr">
        <is>
          <t>1992-001682</t>
        </is>
      </c>
      <c r="C267" s="236" t="inlineStr">
        <is>
          <t>Mineral Deed</t>
        </is>
      </c>
      <c r="D267" s="236" t="inlineStr">
        <is>
          <t>1274/277</t>
        </is>
      </c>
      <c r="E267" s="236" t="inlineStr">
        <is>
          <t>CONFIRM; VERIFY; SOURCE REVIEW</t>
        </is>
      </c>
      <c r="F267" s="236" t="inlineStr">
        <is>
          <t>NE/4 SE/4, SE/4 NE/4, N/2 NE/4 SW/4, E/2 NW/4 of 31-12N-24W, aol</t>
        </is>
      </c>
      <c r="G267" s="236" t="inlineStr">
        <is>
          <t>0.69 NMA in 31-12N-24W, 1/260 interest in 2 sections</t>
        </is>
      </c>
      <c r="H267" s="236" t="inlineStr">
        <is>
          <t>Legal maps to 1, 3, 4, 7, 10; helper says 1, 3, 4, 7, 8 | Review | Yes — prior grantee match | Yes — on Tract 3 owner list | Candidate 0.00246428571428571 (helper — confirm from i…</t>
        </is>
      </c>
      <c r="I267" s="236" t="n"/>
      <c r="J267" s="236" t="n"/>
      <c r="K267" s="236" t="n"/>
      <c r="L267" s="236" t="n"/>
    </row>
    <row r="268">
      <c r="A268" s="236" t="n">
        <v>210</v>
      </c>
      <c r="B268" s="236" t="inlineStr">
        <is>
          <t>1993-003365</t>
        </is>
      </c>
      <c r="C268" s="236" t="inlineStr">
        <is>
          <t>Deed, Conveyance and Assignment</t>
        </is>
      </c>
      <c r="D268" s="236" t="inlineStr">
        <is>
          <t>1355/192</t>
        </is>
      </c>
      <c r="E268" s="236" t="inlineStr">
        <is>
          <t>CONFIRM; SOURCE REVIEW</t>
        </is>
      </c>
      <c r="F268" s="236" t="inlineStr">
        <is>
          <t>All of 31-12N-24W, aol</t>
        </is>
      </c>
      <c r="G268" s="236" t="inlineStr">
        <is>
          <t>ARTI</t>
        </is>
      </c>
      <c r="H268" s="236" t="inlineStr">
        <is>
          <t>Yes: 1, 8 (broad legal) | Medium | Review — no exact prior-grantee match | Review | Candidate 1 (helper — confirm from image) | Medium — helper value | Deed, Conveyance and Assign…</t>
        </is>
      </c>
      <c r="I268" s="236" t="n"/>
      <c r="J268" s="236" t="n"/>
      <c r="K268" s="236" t="n"/>
      <c r="L268" s="236" t="n"/>
    </row>
    <row r="269">
      <c r="A269" s="236" t="n">
        <v>212</v>
      </c>
      <c r="B269" s="236" t="inlineStr">
        <is>
          <t>1994-006415</t>
        </is>
      </c>
      <c r="C269" s="236" t="inlineStr">
        <is>
          <t>Mineral Deed</t>
        </is>
      </c>
      <c r="D269" s="236" t="inlineStr">
        <is>
          <t>1422/9</t>
        </is>
      </c>
      <c r="E269" s="236" t="inlineStr">
        <is>
          <t>CONFIRM; SOURCE REVIEW</t>
        </is>
      </c>
      <c r="F269" s="236" t="inlineStr">
        <is>
          <t>E/2 NW/4, N/2 NE/4 SW/4, NE/4 SE/4, SE/4 NE/4 of 31-12N-24W, aol</t>
        </is>
      </c>
      <c r="G269" s="236" t="inlineStr">
        <is>
          <t>2/260 interest in 2 sections</t>
        </is>
      </c>
      <c r="H269" s="236" t="inlineStr">
        <is>
          <t>Legal maps to 1, 3, 4, 7, 10; helper says 1, 3, 4, 7, 8 | Review | Yes — prior grantee match | Review | Candidate 0.00769230769230769 (helper — confirm from image) | Medium — help…</t>
        </is>
      </c>
      <c r="I269" s="236" t="n"/>
      <c r="J269" s="236" t="n"/>
      <c r="K269" s="236" t="n"/>
      <c r="L269" s="236" t="n"/>
    </row>
    <row r="270">
      <c r="A270" s="236" t="n">
        <v>213</v>
      </c>
      <c r="B270" s="236" t="inlineStr">
        <is>
          <t>1995-003404</t>
        </is>
      </c>
      <c r="C270" s="236" t="inlineStr">
        <is>
          <t>Mineral Deed</t>
        </is>
      </c>
      <c r="D270" s="236" t="inlineStr">
        <is>
          <t>1457/173</t>
        </is>
      </c>
      <c r="E270" s="236" t="inlineStr">
        <is>
          <t>CONFIRM; SOURCE REVIEW</t>
        </is>
      </c>
      <c r="F270" s="236" t="inlineStr">
        <is>
          <t>E/2 NW/4, N/2 NE/4 SW/4, NE/4 SE/4, SE/4 NE/4 of 31-12N-24W, aol</t>
        </is>
      </c>
      <c r="G270" s="236" t="inlineStr">
        <is>
          <t>ARTI</t>
        </is>
      </c>
      <c r="H270" s="236" t="inlineStr">
        <is>
          <t>Legal maps to 1, 3, 4, 7, 10; helper says 1, 3, 4, 7, 8 | Review | Review — no exact prior-grantee match | Yes — on Tract 3 owner list | Candidate 1 (helper — confirm from image) …</t>
        </is>
      </c>
      <c r="I270" s="236" t="n"/>
      <c r="J270" s="236" t="n"/>
      <c r="K270" s="236" t="n"/>
      <c r="L270" s="236" t="n"/>
    </row>
    <row r="271">
      <c r="A271" s="236" t="n">
        <v>236</v>
      </c>
      <c r="B271" s="236" t="inlineStr">
        <is>
          <t>1999-005522</t>
        </is>
      </c>
      <c r="C271" s="236" t="inlineStr">
        <is>
          <t>Quit Claim Deed</t>
        </is>
      </c>
      <c r="D271" s="236" t="inlineStr">
        <is>
          <t>1597/174</t>
        </is>
      </c>
      <c r="E271" s="236" t="inlineStr">
        <is>
          <t>CONFIRM; SOURCE REVIEW</t>
        </is>
      </c>
      <c r="F271" s="236" t="inlineStr">
        <is>
          <t>All of 31-12N-24W, aol</t>
        </is>
      </c>
      <c r="G271" s="236" t="inlineStr">
        <is>
          <t>ARTI</t>
        </is>
      </c>
      <c r="H271" s="236" t="inlineStr">
        <is>
          <t>Yes: 1, 8 (broad legal) | Medium | Review — no exact prior-grantee match | Review | Candidate 1 (helper — confirm from image) | Medium — helper value | Quit Claim Deed — Jack Maho…</t>
        </is>
      </c>
      <c r="I271" s="236" t="n"/>
      <c r="J271" s="236" t="n"/>
      <c r="K271" s="236" t="n"/>
      <c r="L271" s="236" t="n"/>
    </row>
    <row r="272">
      <c r="A272" s="236" t="n">
        <v>238</v>
      </c>
      <c r="B272" s="236" t="inlineStr">
        <is>
          <t>2000-006764</t>
        </is>
      </c>
      <c r="C272" s="236" t="inlineStr">
        <is>
          <t>Proof of Death</t>
        </is>
      </c>
      <c r="D272" s="236" t="inlineStr">
        <is>
          <t>1604/455</t>
        </is>
      </c>
      <c r="E272" s="236" t="inlineStr">
        <is>
          <t>CONFIRM; SOURCE REVIEW</t>
        </is>
      </c>
      <c r="F272" s="236" t="inlineStr">
        <is>
          <t>E/2 NW/4, N/2 NE/4 SW/4, NE/4 SE/4, SE/4 NE/4 of 31-12N-24W</t>
        </is>
      </c>
      <c r="G272" s="236" t="inlineStr">
        <is>
          <t>ARTI, J. E. Barnett died on 11/7/1990 Chain note: source of title — OUTSIDE LANDS 1975-000869 at 176/144, Marie Lister to J. E. Barnett, covering E/2 NW/4, SE/4 NE/4, NE/4 SE/4, N/2 NE/4 SW/4 of 31-12N-24W, aol, interes…</t>
        </is>
      </c>
      <c r="H272" s="236" t="inlineStr">
        <is>
          <t>Legal maps to 1, 3, 4, 7, 10; helper says 1, 3, 4, 7, 8 | Review | Review — no exact prior-grantee match | Yes — on Tract 3 owner list | Candidate 1 (helper — confirm from image) …</t>
        </is>
      </c>
      <c r="I272" s="236" t="n"/>
      <c r="J272" s="236" t="n"/>
      <c r="K272" s="236" t="n"/>
      <c r="L272" s="236" t="n"/>
    </row>
    <row r="273">
      <c r="A273" s="236" t="n">
        <v>239</v>
      </c>
      <c r="B273" s="236" t="inlineStr">
        <is>
          <t>2000-007685</t>
        </is>
      </c>
      <c r="C273" s="236" t="inlineStr">
        <is>
          <t>Mineral Deed</t>
        </is>
      </c>
      <c r="D273" s="236" t="inlineStr">
        <is>
          <t>1611/503</t>
        </is>
      </c>
      <c r="E273" s="236" t="inlineStr">
        <is>
          <t>CONFIRM; SOURCE REVIEW</t>
        </is>
      </c>
      <c r="F273" s="236" t="inlineStr">
        <is>
          <t>E/2 NW/4, N/2 NE/4 SW/4, NE/4 SE/4, SE/4 NE/4 of 31-12N-24W, aol</t>
        </is>
      </c>
      <c r="G273" s="236" t="inlineStr">
        <is>
          <t>ARTI</t>
        </is>
      </c>
      <c r="H273" s="236" t="inlineStr">
        <is>
          <t>Legal maps to 1, 3, 4, 7, 10; helper says 1, 3, 4, 7, 8 | Review | Review — no exact prior-grantee match | Yes — on Tract 3 owner list | Candidate 1 (helper — confirm from image) …</t>
        </is>
      </c>
      <c r="I273" s="236" t="n"/>
      <c r="J273" s="236" t="n"/>
      <c r="K273" s="236" t="n"/>
      <c r="L273" s="236" t="n"/>
    </row>
    <row r="274">
      <c r="A274" s="236" t="n">
        <v>248</v>
      </c>
      <c r="B274" s="236" t="inlineStr">
        <is>
          <t>2001-000957</t>
        </is>
      </c>
      <c r="C274" s="236" t="inlineStr">
        <is>
          <t>Mineral Deed</t>
        </is>
      </c>
      <c r="D274" s="236" t="inlineStr">
        <is>
          <t>1637/26</t>
        </is>
      </c>
      <c r="E274" s="236" t="inlineStr">
        <is>
          <t>CONFIRM; SOURCE REVIEW</t>
        </is>
      </c>
      <c r="F274" s="236" t="inlineStr">
        <is>
          <t>E/2 NW/4, N/2 NE/4 SW/4, NE/4 SE/4, SE/4 NE/4 of 31-12N-24W, aol</t>
        </is>
      </c>
      <c r="G274" s="236" t="inlineStr">
        <is>
          <t>ARTI</t>
        </is>
      </c>
      <c r="H274" s="236" t="inlineStr">
        <is>
          <t>Legal maps to 1, 3, 4, 7, 10; helper says 1, 3, 4, 7, 8 | Review | Review — no exact prior-grantee match | Yes — on Tract 3 owner list | Candidate 1 (helper — confirm from image) …</t>
        </is>
      </c>
      <c r="I274" s="236" t="n"/>
      <c r="J274" s="236" t="n"/>
      <c r="K274" s="236" t="n"/>
      <c r="L274" s="236" t="n"/>
    </row>
    <row r="275">
      <c r="A275" s="236" t="n">
        <v>251</v>
      </c>
      <c r="B275" s="236" t="inlineStr">
        <is>
          <t>2001-001414</t>
        </is>
      </c>
      <c r="C275" s="236" t="inlineStr">
        <is>
          <t>Mineral Deed</t>
        </is>
      </c>
      <c r="D275" s="236" t="inlineStr">
        <is>
          <t>1639/206</t>
        </is>
      </c>
      <c r="E275" s="236" t="inlineStr">
        <is>
          <t>CONFIRM; SOURCE REVIEW</t>
        </is>
      </c>
      <c r="F275" s="236" t="inlineStr">
        <is>
          <t>E/2 NW/4, N/2 NE/4 SW/4, NE/4 SE/4, SE/4 NE/4 of 31-12N-24W</t>
        </is>
      </c>
      <c r="G275" s="236" t="inlineStr">
        <is>
          <t>ARTI Chain note: source of title — MINERAL DEED 1990-006747 at 1176/54, Beckham County Court, RE: In the Matter of the Estate of Annie E. Mitchel, Deceased to Glenn D. Mitchel, 1/3, Louise Ormand, 1/3, Mattie Britton, 1…</t>
        </is>
      </c>
      <c r="H275" s="236" t="inlineStr">
        <is>
          <t>Legal maps to 1, 3, 4, 7, 10; helper says 1, 3, 4, 7, 8 | Review | Review — no exact prior-grantee match | Yes — on Tract 3 owner list | Candidate 1 (helper — confirm from image) …</t>
        </is>
      </c>
      <c r="I275" s="236" t="n"/>
      <c r="J275" s="236" t="n"/>
      <c r="K275" s="236" t="n"/>
      <c r="L275" s="236" t="n"/>
    </row>
    <row r="276">
      <c r="A276" s="236" t="n">
        <v>252</v>
      </c>
      <c r="B276" s="236" t="inlineStr">
        <is>
          <t>2001-001463</t>
        </is>
      </c>
      <c r="C276" s="236" t="inlineStr">
        <is>
          <t>Mineral Deed</t>
        </is>
      </c>
      <c r="D276" s="236" t="inlineStr">
        <is>
          <t>1639/426</t>
        </is>
      </c>
      <c r="E276" s="236" t="inlineStr">
        <is>
          <t>CONFIRM; SOURCE REVIEW</t>
        </is>
      </c>
      <c r="F276" s="236" t="inlineStr">
        <is>
          <t>E/2 NW/4, N/2 NE/4 SW/4, NE/4 SE/4, SE/4 NE/4 of 31-12N-24W, aol</t>
        </is>
      </c>
      <c r="G276" s="236" t="inlineStr">
        <is>
          <t>ARTI</t>
        </is>
      </c>
      <c r="H276" s="236" t="inlineStr">
        <is>
          <t>Legal maps to 1, 3, 4, 7, 10; helper says 1, 3, 4, 7, 8 | Review | Probable — name-normalized match to Runsheet 190 grantee; confirm | Yes — on Tract 3 owner list | Candidate 1 (h…</t>
        </is>
      </c>
      <c r="I276" s="236" t="n"/>
      <c r="J276" s="236" t="n"/>
      <c r="K276" s="236" t="n"/>
      <c r="L276" s="236" t="n"/>
    </row>
    <row r="277">
      <c r="A277" s="236" t="n">
        <v>253</v>
      </c>
      <c r="B277" s="236" t="inlineStr">
        <is>
          <t>2001-002342</t>
        </is>
      </c>
      <c r="C277" s="236" t="inlineStr">
        <is>
          <t>Decree</t>
        </is>
      </c>
      <c r="D277" s="236" t="inlineStr">
        <is>
          <t>1643/389</t>
        </is>
      </c>
      <c r="E277" s="236" t="inlineStr">
        <is>
          <t>CONFIRM; SOURCE REVIEW</t>
        </is>
      </c>
      <c r="F277" s="236" t="inlineStr">
        <is>
          <t>E/2 NW/4, N/2 NE/4 SW/4, NE/4 SE/4, SE/4 NE/4 of 31-12N-24W, aol</t>
        </is>
      </c>
      <c r="G277" s="236" t="inlineStr">
        <is>
          <t>ARTI, an undivided 6.92307 mineral acres interest</t>
        </is>
      </c>
      <c r="H277" s="236" t="inlineStr">
        <is>
          <t>Legal maps to 1, 3, 4, 7, 10; helper says 1, 3, 4, 7, 8 | Review | Review — no exact prior-grantee match | Yes — on Tract 3 owner list | Candidate 1 (helper — confirm from image) …</t>
        </is>
      </c>
      <c r="I277" s="236" t="n"/>
      <c r="J277" s="236" t="n"/>
      <c r="K277" s="236" t="n"/>
      <c r="L277" s="236" t="n"/>
    </row>
    <row r="278">
      <c r="A278" s="236" t="n">
        <v>255</v>
      </c>
      <c r="B278" s="236" t="inlineStr">
        <is>
          <t>2002-002227</t>
        </is>
      </c>
      <c r="C278" s="236" t="inlineStr">
        <is>
          <t>Deed, Assignment and Bill of Sale</t>
        </is>
      </c>
      <c r="D278" s="236" t="inlineStr">
        <is>
          <t>1680/318</t>
        </is>
      </c>
      <c r="E278" s="236" t="inlineStr">
        <is>
          <t>CONFIRM; VERIFY</t>
        </is>
      </c>
      <c r="F278" s="236" t="inlineStr">
        <is>
          <t>ALL of 31-12N-24W, aol</t>
        </is>
      </c>
      <c r="G278" s="236" t="inlineStr">
        <is>
          <t>11.5385 NMA From 1637/26, 1639/206, 1639/426</t>
        </is>
      </c>
      <c r="H278" s="236" t="inlineStr">
        <is>
          <t>Yes: 1, 8 (broad legal) | Medium | Yes — prior grantee match | Review | Candidate 0.01802890625 (helper — confirm from image) | Medium — helper value | Deed, Assignment and Bill o…</t>
        </is>
      </c>
      <c r="I278" s="236" t="n"/>
      <c r="J278" s="236" t="n"/>
      <c r="K278" s="236" t="n"/>
      <c r="L278" s="236" t="n"/>
    </row>
    <row r="279">
      <c r="A279" s="236" t="n">
        <v>258</v>
      </c>
      <c r="B279" s="236" t="inlineStr">
        <is>
          <t>2002-004595</t>
        </is>
      </c>
      <c r="C279" s="236" t="inlineStr">
        <is>
          <t>Mineral Deed</t>
        </is>
      </c>
      <c r="D279" s="236" t="inlineStr">
        <is>
          <t>1695/238</t>
        </is>
      </c>
      <c r="E279" s="236" t="inlineStr">
        <is>
          <t>CONFIRM; SOURCE REVIEW</t>
        </is>
      </c>
      <c r="F279" s="236" t="inlineStr">
        <is>
          <t>E/2 NW/4, N/2 NE/4 SW/4, NE/4 SE/4, SE/4 NE/4 of 31-12N-24W, aol</t>
        </is>
      </c>
      <c r="G279" s="236" t="inlineStr">
        <is>
          <t>All its mineral interest (being appx 1.386 net acres m/1) (Re: Bk 1159, Pg 224)</t>
        </is>
      </c>
      <c r="H279" s="236" t="inlineStr">
        <is>
          <t>Legal maps to 1, 3, 4, 7, 10; helper says 1, 3, 4, 7, 8 | Review | Yes — prior grantee match | Yes — on Tract 4 owner list | Candidate 1 (helper — confirm from image) | Medium — h…</t>
        </is>
      </c>
      <c r="I279" s="236" t="n"/>
      <c r="J279" s="236" t="n"/>
      <c r="K279" s="236" t="n"/>
      <c r="L279" s="236" t="n"/>
    </row>
    <row r="280">
      <c r="A280" s="236" t="n">
        <v>259</v>
      </c>
      <c r="B280" s="236" t="inlineStr">
        <is>
          <t>2003-001558</t>
        </is>
      </c>
      <c r="C280" s="236" t="inlineStr">
        <is>
          <t>Assignment</t>
        </is>
      </c>
      <c r="D280" s="236" t="inlineStr">
        <is>
          <t>1706/384</t>
        </is>
      </c>
      <c r="E280" s="236" t="inlineStr">
        <is>
          <t>NEEDS REVIEW; CONFIRM; SOURCE REVIEW</t>
        </is>
      </c>
      <c r="F280" s="236" t="inlineStr">
        <is>
          <t>E/2 NW/4, N/2 NE/4 SW/4, NE/4 SE/4, SE/4 NE/4 of 31-12N-24W, aol</t>
        </is>
      </c>
      <c r="G280" s="236" t="inlineStr">
        <is>
          <t>ARTI</t>
        </is>
      </c>
      <c r="H280" s="236" t="inlineStr">
        <is>
          <t>Legal maps to 1, 3, 4, 7, 10; helper says 1, 3, 4, 7, 8 | Review | Review — no exact prior-grantee match | Review | Interest amount needs review | Review | Assignment — Dorothy G.…</t>
        </is>
      </c>
      <c r="I280" s="236" t="n"/>
      <c r="J280" s="236" t="n"/>
      <c r="K280" s="236" t="n"/>
      <c r="L280" s="236" t="n"/>
    </row>
    <row r="281">
      <c r="A281" s="236" t="n">
        <v>260</v>
      </c>
      <c r="B281" s="236" t="inlineStr">
        <is>
          <t>2003-001559</t>
        </is>
      </c>
      <c r="C281" s="236" t="inlineStr">
        <is>
          <t>Assignment</t>
        </is>
      </c>
      <c r="D281" s="236" t="inlineStr">
        <is>
          <t>1706/386</t>
        </is>
      </c>
      <c r="E281" s="236" t="inlineStr">
        <is>
          <t>NEEDS REVIEW; CONFIRM; SOURCE REVIEW</t>
        </is>
      </c>
      <c r="F281" s="236" t="inlineStr">
        <is>
          <t>E/2 NW/4, N/2 NE/4 SW/4, NE/4 SE/4, SE/4 NE/4 of 31-12N-24W, aol</t>
        </is>
      </c>
      <c r="G281" s="236" t="inlineStr">
        <is>
          <t>ARTI</t>
        </is>
      </c>
      <c r="H281" s="236" t="inlineStr">
        <is>
          <t>Legal maps to 1, 3, 4, 7, 10; helper says 1, 3, 4, 7, 8 | Review | Yes — prior grantee match | Review | Interest amount needs review | Review | Assignment — Dorothy G. Hamilton an…</t>
        </is>
      </c>
      <c r="I281" s="236" t="n"/>
      <c r="J281" s="236" t="n"/>
      <c r="K281" s="236" t="n"/>
      <c r="L281" s="236" t="n"/>
    </row>
    <row r="282">
      <c r="A282" s="236" t="n">
        <v>261</v>
      </c>
      <c r="B282" s="236" t="inlineStr">
        <is>
          <t>2003-001781</t>
        </is>
      </c>
      <c r="C282" s="236" t="inlineStr">
        <is>
          <t>Disclaimer</t>
        </is>
      </c>
      <c r="D282" s="236" t="inlineStr">
        <is>
          <t>1707/512</t>
        </is>
      </c>
      <c r="E282" s="236" t="inlineStr">
        <is>
          <t>NEEDS REVIEW; SOURCE REVIEW</t>
        </is>
      </c>
      <c r="F282" s="236" t="inlineStr">
        <is>
          <t>E/2 NW/4, N/2 NE/4 SE/4, NE/4 SE/4, SE/4 NE/4 of 31-12N-24W, aol</t>
        </is>
      </c>
      <c r="G282" s="236" t="inlineStr">
        <is>
          <t>Irrevocably and unconditionally disclaims and renounces all claim, right, title and interest whatsoever that I might otherwise have acquired as an heir at law, legatee or devisee of Decedent, or as beneficiary of the Gl…</t>
        </is>
      </c>
      <c r="H282" s="236" t="inlineStr">
        <is>
          <t>Legal maps to 1, 3, 4, 10; helper says 1, 3, 4, 8 | Review | Review — no exact prior-grantee match | Yes — on Tract 3 owner list | Interest amount needs review | Review | Disclaim…</t>
        </is>
      </c>
      <c r="I282" s="236" t="n"/>
      <c r="J282" s="236" t="n"/>
      <c r="K282" s="236" t="n"/>
      <c r="L282" s="236" t="n"/>
    </row>
    <row r="283">
      <c r="A283" s="236" t="n">
        <v>262</v>
      </c>
      <c r="B283" s="236" t="inlineStr">
        <is>
          <t>2003-005699</t>
        </is>
      </c>
      <c r="C283" s="236" t="inlineStr">
        <is>
          <t>Final Decree</t>
        </is>
      </c>
      <c r="D283" s="236" t="inlineStr">
        <is>
          <t>1728/457</t>
        </is>
      </c>
      <c r="E283" s="236" t="inlineStr">
        <is>
          <t>CONFIRM; SOURCE REVIEW</t>
        </is>
      </c>
      <c r="F283" s="236" t="inlineStr">
        <is>
          <t>E/2 NW/4, SE/4 NE/4, NE/4 SE/4, N/2 NE/4, SE/4of 31-12N-24W, aol</t>
        </is>
      </c>
      <c r="G283" s="236" t="inlineStr">
        <is>
          <t>ARTI, An undivided 1/78th (2.308 min. ac.) interest</t>
        </is>
      </c>
      <c r="H283" s="236" t="inlineStr">
        <is>
          <t>Legal maps to 1, 3, 4, 10; helper says 1, 3, 4, 8 | Review | Review — no exact prior-grantee match | Yes — on Tract 3 owner list | Candidate 1 (helper — confirm from image) | Medi…</t>
        </is>
      </c>
      <c r="I283" s="236" t="n"/>
      <c r="J283" s="236" t="n"/>
      <c r="K283" s="236" t="n"/>
      <c r="L283" s="236" t="n"/>
    </row>
    <row r="284">
      <c r="A284" s="236" t="n">
        <v>263</v>
      </c>
      <c r="B284" s="236" t="inlineStr">
        <is>
          <t>2003-004945</t>
        </is>
      </c>
      <c r="C284" s="236" t="inlineStr">
        <is>
          <t>Special Warranty Deed, Assignment and Bill of Sale</t>
        </is>
      </c>
      <c r="D284" s="236" t="inlineStr">
        <is>
          <t>1724/582</t>
        </is>
      </c>
      <c r="E284" s="236" t="inlineStr">
        <is>
          <t>CONFIRM; SOURCE REVIEW</t>
        </is>
      </c>
      <c r="F284" s="236" t="inlineStr">
        <is>
          <t>E/2 NW/4, N/2 NE/4 SW/4, NE/4 SE/4, SE/4 NE/4 of 31-12N-24W, aol</t>
        </is>
      </c>
      <c r="G284" s="236" t="inlineStr">
        <is>
          <t>ARTI, being the same property conveyed in Mineral Deed dated May 24, 1974, from Marie Lister to Mann Children's Trust, recorded in Book 165, Page 87 of the Mineral Records of Roger Mills County, Oklahoma, SAVE AND EXCEP…</t>
        </is>
      </c>
      <c r="H284" s="236" t="inlineStr">
        <is>
          <t>Legal maps to 1, 3, 4, 7, 10; helper says 1, 3, 4, 7, 8 | Review | Yes — prior grantee match | Yes — on Tract 3 owner list | Candidate 1 (helper — confirm from image) | Medium — h…</t>
        </is>
      </c>
      <c r="I284" s="236" t="n"/>
      <c r="J284" s="236" t="n"/>
      <c r="K284" s="236" t="n"/>
      <c r="L284" s="236" t="n"/>
    </row>
    <row r="285">
      <c r="A285" s="236" t="n">
        <v>264</v>
      </c>
      <c r="B285" s="236" t="inlineStr">
        <is>
          <t>2004-000099</t>
        </is>
      </c>
      <c r="C285" s="236" t="inlineStr">
        <is>
          <t>Final Decree</t>
        </is>
      </c>
      <c r="D285" s="236" t="inlineStr">
        <is>
          <t>1734/14</t>
        </is>
      </c>
      <c r="E285" s="236" t="inlineStr">
        <is>
          <t>CONFIRM; SOURCE REVIEW</t>
        </is>
      </c>
      <c r="F285" s="236" t="inlineStr">
        <is>
          <t>E/2 NW/4, N/2 NE/4 SW/4, NE/4 SE/4, SE/4 NE/4 of 31-12N-24W, aol</t>
        </is>
      </c>
      <c r="G285" s="236" t="inlineStr">
        <is>
          <t>ARTI</t>
        </is>
      </c>
      <c r="H285" s="236" t="inlineStr">
        <is>
          <t>Legal maps to 1, 3, 4, 7, 10; helper says 1, 3, 4, 7, 8 | Review | Review — no exact prior-grantee match | Yes — on Tract 3 owner list | Candidate 1 (helper — confirm from image) …</t>
        </is>
      </c>
      <c r="I285" s="236" t="n"/>
      <c r="J285" s="236" t="n"/>
      <c r="K285" s="236" t="n"/>
      <c r="L285" s="236" t="n"/>
    </row>
    <row r="286">
      <c r="A286" s="236" t="n">
        <v>265</v>
      </c>
      <c r="B286" s="236" t="inlineStr">
        <is>
          <t>2004-000723</t>
        </is>
      </c>
      <c r="C286" s="236" t="inlineStr">
        <is>
          <t>Oil and Gas Lease</t>
        </is>
      </c>
      <c r="D286" s="236" t="inlineStr">
        <is>
          <t>1736/594</t>
        </is>
      </c>
      <c r="E286" s="236" t="inlineStr">
        <is>
          <t>NEEDS REVIEW; SOURCE REVIEW</t>
        </is>
      </c>
      <c r="F286" s="236" t="inlineStr">
        <is>
          <t>E/2 NW/4, N/2 NE/4, N/2 NE/4 SW/4, Lot 4, S/2 of Lot 3, NE/4 SE/4, S/2 NE/4 SW/4, SE/4 NE/4, SE/4 SW/4 of 31-12N-24W</t>
        </is>
      </c>
      <c r="G286" s="236" t="inlineStr">
        <is>
          <t>375.335 gross acres 3 yrs 3/16ths royalty</t>
        </is>
      </c>
      <c r="H286" s="236" t="inlineStr">
        <is>
          <t>Legal maps to 1, 3, 4, 5, 7, 9, 10; helper says 1, 8 | Review | Review — no exact prior-grantee match | Review | Interest amount needs review | Review | Oil and Gas Lease — Carrie…</t>
        </is>
      </c>
      <c r="I286" s="236" t="n"/>
      <c r="J286" s="236" t="n"/>
      <c r="K286" s="236" t="n"/>
      <c r="L286" s="236" t="n"/>
    </row>
    <row r="287">
      <c r="A287" s="236" t="n">
        <v>266</v>
      </c>
      <c r="B287" s="236" t="inlineStr">
        <is>
          <t>2004-000727</t>
        </is>
      </c>
      <c r="C287" s="236" t="inlineStr">
        <is>
          <t>Oil and Gas Lease</t>
        </is>
      </c>
      <c r="D287" s="236" t="inlineStr">
        <is>
          <t>1736/602</t>
        </is>
      </c>
      <c r="E287" s="236" t="inlineStr">
        <is>
          <t>NEEDS REVIEW; SOURCE REVIEW</t>
        </is>
      </c>
      <c r="F287" s="236" t="inlineStr">
        <is>
          <t>E/2 NW/4, N/2 NE/4, N/2 NE/4 SW/4, Lot 4, S/2 of Lot 3, NE/4 SE/4, S/2 NE/4 SW/4, SE/4 NE/4, SE/4 SW/4 of 31-12N-24W</t>
        </is>
      </c>
      <c r="G287" s="236" t="inlineStr">
        <is>
          <t>375.335 gross acres 3 yrs 3/16ths royalty</t>
        </is>
      </c>
      <c r="H287" s="236" t="inlineStr">
        <is>
          <t>Legal maps to 1, 3, 4, 5, 7, 9, 10; helper says 1, 8 | Review | Review — no exact prior-grantee match | Review | Interest amount needs review | Review | Oil and Gas Lease — Gena W…</t>
        </is>
      </c>
      <c r="I287" s="236" t="n"/>
      <c r="J287" s="236" t="n"/>
      <c r="K287" s="236" t="n"/>
      <c r="L287" s="236" t="n"/>
    </row>
    <row r="288">
      <c r="A288" s="236" t="n">
        <v>267</v>
      </c>
      <c r="B288" s="236" t="inlineStr">
        <is>
          <t>2004-000722</t>
        </is>
      </c>
      <c r="C288" s="236" t="inlineStr">
        <is>
          <t>Oil and Gas Lease</t>
        </is>
      </c>
      <c r="D288" s="236" t="inlineStr">
        <is>
          <t>1736/592</t>
        </is>
      </c>
      <c r="E288" s="236" t="inlineStr">
        <is>
          <t>NEEDS REVIEW; SOURCE REVIEW</t>
        </is>
      </c>
      <c r="F288" s="236" t="inlineStr">
        <is>
          <t>E/2 NW/4, N/2 NE/4, N/2 NE/4 SW/4, Lot 4, S/2 of Lot 3, NE/4 SE/4, S/2 NE/4 SW/4, SE/4 NE/4, SE/4 SW/4 of 31-12N-24W</t>
        </is>
      </c>
      <c r="G288" s="236" t="inlineStr">
        <is>
          <t>375.335 gross acres 3 yrs 3/16ths royalty</t>
        </is>
      </c>
      <c r="H288" s="236" t="inlineStr">
        <is>
          <t>Legal maps to 1, 3, 4, 5, 7, 9, 10; helper says 1, 8 | Review | Yes — prior grantee match | Review | Interest amount needs review | Review | Oil and Gas Lease — Nancy Mitchell Wil…</t>
        </is>
      </c>
      <c r="I288" s="236" t="n"/>
      <c r="J288" s="236" t="n"/>
      <c r="K288" s="236" t="n"/>
      <c r="L288" s="236" t="n"/>
    </row>
    <row r="289">
      <c r="A289" s="236" t="n">
        <v>268</v>
      </c>
      <c r="B289" s="236" t="inlineStr">
        <is>
          <t>2004-000726</t>
        </is>
      </c>
      <c r="C289" s="236" t="inlineStr">
        <is>
          <t>Oil and Gas Lease</t>
        </is>
      </c>
      <c r="D289" s="236" t="inlineStr">
        <is>
          <t>1736/600</t>
        </is>
      </c>
      <c r="E289" s="236" t="inlineStr">
        <is>
          <t>NEEDS REVIEW; SOURCE REVIEW</t>
        </is>
      </c>
      <c r="F289" s="236" t="inlineStr">
        <is>
          <t>E/2 NW/4, N/2 NE/4, N/2 NE/4 SW/4, Lot 4, S/2 of Lot 3, NE/4 SE/4, S/2 NE/4 SW/4, SE/4 NE/4, SE/4 SW/4 of 31-12N-24W</t>
        </is>
      </c>
      <c r="G289" s="236" t="inlineStr">
        <is>
          <t>375.335 gross acres 3 yrs 3/16ths royalty</t>
        </is>
      </c>
      <c r="H289" s="236" t="inlineStr">
        <is>
          <t>Legal maps to 1, 3, 4, 5, 7, 9, 10; helper says 1, 8 | Review | Review — no exact prior-grantee match | Review | Interest amount needs review | Review | Oil and Gas Lease — Nancy …</t>
        </is>
      </c>
      <c r="I289" s="236" t="n"/>
      <c r="J289" s="236" t="n"/>
      <c r="K289" s="236" t="n"/>
      <c r="L289" s="236" t="n"/>
    </row>
    <row r="290">
      <c r="A290" s="236" t="n">
        <v>280</v>
      </c>
      <c r="B290" s="236" t="inlineStr">
        <is>
          <t>2004-000685</t>
        </is>
      </c>
      <c r="C290" s="236" t="inlineStr">
        <is>
          <t>Oil and Gas Lease</t>
        </is>
      </c>
      <c r="D290" s="236" t="inlineStr">
        <is>
          <t>1736/485</t>
        </is>
      </c>
      <c r="E290" s="236" t="inlineStr">
        <is>
          <t>NEEDS REVIEW; SOURCE REVIEW</t>
        </is>
      </c>
      <c r="F290" s="236" t="inlineStr">
        <is>
          <t>E/2 NW/4, N/2 NE/4 SW/4, NE/4 SE/4, SE/4 NE/4 of 31-12N-24W</t>
        </is>
      </c>
      <c r="G290" s="236" t="inlineStr">
        <is>
          <t>180 gross acres 3 yrs 3/16ths royalty</t>
        </is>
      </c>
      <c r="H290" s="236" t="inlineStr">
        <is>
          <t>Legal maps to 1, 3, 4, 7, 10; helper says 1, 3, 4, 7, 8 | Review | Review — no exact prior-grantee match | Review | Interest amount needs review | Review | Oil and Gas Lease — L. …</t>
        </is>
      </c>
      <c r="I290" s="236" t="n"/>
      <c r="J290" s="236" t="n"/>
      <c r="K290" s="236" t="n"/>
      <c r="L290" s="236" t="n"/>
    </row>
    <row r="291">
      <c r="A291" s="236" t="n">
        <v>284</v>
      </c>
      <c r="B291" s="236" t="inlineStr">
        <is>
          <t>2004-002305</t>
        </is>
      </c>
      <c r="C291" s="236" t="inlineStr">
        <is>
          <t>Assignment</t>
        </is>
      </c>
      <c r="D291" s="236" t="inlineStr">
        <is>
          <t>1745/48</t>
        </is>
      </c>
      <c r="E291" s="236" t="inlineStr">
        <is>
          <t>NEEDS REVIEW; CONFIRM; SOURCE REVIEW</t>
        </is>
      </c>
      <c r="F291" s="236" t="inlineStr">
        <is>
          <t>E/2 NW/4, S/2 of Lot 3, Lot 4, N/2 NE/4, N/2 NE/4 SW/4, NE/4 SE/4, S/2 NE/4 SW/4, SE/4 NE/4, SE/4 SW/4 of 31-12N-24W</t>
        </is>
      </c>
      <c r="G291" s="236" t="inlineStr">
        <is>
          <t>ARTI in OGLs at 1736/592, 1736/594, 1736/600, 1736/602,</t>
        </is>
      </c>
      <c r="H291" s="236" t="inlineStr">
        <is>
          <t>Legal maps to 1, 3, 4, 5, 7, 9, 10; helper says 1, 2, 3, 4, 5, 7, 8 | Review | Yes — prior grantee match | Review | Interest amount needs review | Review | Assignment — R. Michael…</t>
        </is>
      </c>
      <c r="I291" s="236" t="n"/>
      <c r="J291" s="236" t="n"/>
      <c r="K291" s="236" t="n"/>
      <c r="L291" s="236" t="n"/>
    </row>
    <row r="292">
      <c r="A292" s="236" t="n">
        <v>287</v>
      </c>
      <c r="B292" s="236" t="inlineStr">
        <is>
          <t>2004-001493</t>
        </is>
      </c>
      <c r="C292" s="236" t="inlineStr">
        <is>
          <t>Assignment</t>
        </is>
      </c>
      <c r="D292" s="236" t="inlineStr">
        <is>
          <t>1741/70</t>
        </is>
      </c>
      <c r="E292" s="236" t="inlineStr">
        <is>
          <t>NEEDS REVIEW; CONFIRM; SOURCE REVIEW</t>
        </is>
      </c>
      <c r="F292" s="236" t="inlineStr">
        <is>
          <t>E/2 NW/4, N/2 NE/4 SW/4, NE/4 SE/4, SE/4 NE/4 of 31-12N-24W</t>
        </is>
      </c>
      <c r="G292" s="236" t="inlineStr">
        <is>
          <t>ARTI in OGL at 1736/485 Assignor reserves unto himself, his heirs, successors and assigns an overriding royalty interest equal to the difference between existing lease burdens and twenty-one percent (21.00%) of all oil,…</t>
        </is>
      </c>
      <c r="H292" s="236" t="inlineStr">
        <is>
          <t>Legal maps to 1, 3, 4, 7, 10; helper says 1, 3, 4, 7, 8 | Review | Yes — prior grantee match | Review | Interest amount needs review | Review | Assignment — R. Michael Lortz to Ci…</t>
        </is>
      </c>
      <c r="I292" s="236" t="n"/>
      <c r="J292" s="236" t="n"/>
      <c r="K292" s="236" t="n"/>
      <c r="L292" s="236" t="n"/>
    </row>
    <row r="293">
      <c r="A293" s="236" t="n">
        <v>288</v>
      </c>
      <c r="B293" s="236" t="inlineStr">
        <is>
          <t>2004-001735</t>
        </is>
      </c>
      <c r="C293" s="236" t="inlineStr">
        <is>
          <t>Affidavit of Termination of Join Tenancy</t>
        </is>
      </c>
      <c r="D293" s="236" t="inlineStr">
        <is>
          <t>1742/271</t>
        </is>
      </c>
      <c r="E293" s="236" t="inlineStr">
        <is>
          <t>CONFIRM; SOURCE REVIEW</t>
        </is>
      </c>
      <c r="F293" s="236" t="inlineStr">
        <is>
          <t>E/2 NW/4, N/2 NE/4 SW/4, NE/4 SE/4, SE/4 NE/4 of 31-12N-24W, aol</t>
        </is>
      </c>
      <c r="G293" s="236" t="inlineStr">
        <is>
          <t>An undivided 2.30769 mineral acres interest, deed was duly recorded on March 30, 1992, in Book 1267 at page 168 of the records of the County Clerk of Roger Mills County, Oklahoma. Anna R. Britton, same person as Anna Le…</t>
        </is>
      </c>
      <c r="H293" s="236" t="inlineStr">
        <is>
          <t>Legal maps to 1, 3, 4, 7, 10; helper says 1, 3, 4, 7, 8 | Review | Probable — name-normalized match to Runsheet 197 grantee; confirm | Yes — on Tract 3 owner list | Candidate 0.00…</t>
        </is>
      </c>
      <c r="I293" s="236" t="n"/>
      <c r="J293" s="236" t="n"/>
      <c r="K293" s="236" t="n"/>
      <c r="L293" s="236" t="n"/>
    </row>
    <row r="294">
      <c r="A294" s="236" t="n">
        <v>290</v>
      </c>
      <c r="B294" s="236" t="inlineStr">
        <is>
          <t>2004-002933</t>
        </is>
      </c>
      <c r="C294" s="236" t="inlineStr">
        <is>
          <t>Assignment</t>
        </is>
      </c>
      <c r="D294" s="236" t="inlineStr">
        <is>
          <t>1749/49</t>
        </is>
      </c>
      <c r="E294" s="236" t="inlineStr">
        <is>
          <t>NEEDS REVIEW; SOURCE REVIEW</t>
        </is>
      </c>
      <c r="F294" s="236" t="inlineStr">
        <is>
          <t>N/2 NE/4, E/2 NW/4, E/2 SW/4, N/2 NE/4 SW/4, S/2 Lots 3, Lot 4, NE/4 SE/4, SE/4 NE/4 of 31-12N-24W</t>
        </is>
      </c>
      <c r="G294" s="236" t="inlineStr">
        <is>
          <t>ARTI in OGLs at 1736/592, 1736/594, 1736/600, 1736/602,</t>
        </is>
      </c>
      <c r="H294" s="236" t="inlineStr">
        <is>
          <t>Legal maps to 1, 3, 4, 7, 9, 10; helper says 1, 3, 4, 5, 6, 7, 8 | Review | Yes — prior grantee match | Review | Interest amount needs review | Review | Assignment — B. &amp; W. Explo…</t>
        </is>
      </c>
      <c r="I294" s="236" t="n"/>
      <c r="J294" s="236" t="n"/>
      <c r="K294" s="236" t="n"/>
      <c r="L294" s="236" t="n"/>
    </row>
    <row r="295">
      <c r="A295" s="236" t="n">
        <v>291</v>
      </c>
      <c r="B295" s="236" t="inlineStr">
        <is>
          <t>2004-002934</t>
        </is>
      </c>
      <c r="C295" s="236" t="inlineStr">
        <is>
          <t>Assignment</t>
        </is>
      </c>
      <c r="D295" s="236" t="inlineStr">
        <is>
          <t>1749/51</t>
        </is>
      </c>
      <c r="E295" s="236" t="inlineStr">
        <is>
          <t>NEEDS REVIEW; CONFIRM; SOURCE REVIEW</t>
        </is>
      </c>
      <c r="F295" s="236" t="inlineStr">
        <is>
          <t>N/2 NE/4, E/2 NW/4, E/2 SW/4, N/2 NE/4 SW/4, S/2 Lots 3, Lot 4, NE/4 SE/4, SE/4 NE/4 of 31-12N-24W</t>
        </is>
      </c>
      <c r="G295" s="236" t="inlineStr">
        <is>
          <t>ARTI in OGLs at 1736/592, 1736/594, 1736/600, 1736/602, Assignor reserves unto himself, his heirs, successors and assigns an overriding royalty interest equal to the difference between existing lease burdens and twenty-…</t>
        </is>
      </c>
      <c r="H295" s="236" t="inlineStr">
        <is>
          <t>Legal maps to 1, 3, 4, 7, 9, 10; helper says 1, 3, 4, 5, 6, 7, 8 | Review | Yes — prior grantee match | Review | Interest amount needs review | Review | Assignment — R. Michael Lo…</t>
        </is>
      </c>
      <c r="I295" s="236" t="n"/>
      <c r="J295" s="236" t="n"/>
      <c r="K295" s="236" t="n"/>
      <c r="L295" s="236" t="n"/>
    </row>
    <row r="296">
      <c r="A296" s="236" t="n">
        <v>298</v>
      </c>
      <c r="B296" s="236" t="inlineStr">
        <is>
          <t>2004-005901</t>
        </is>
      </c>
      <c r="C296" s="236" t="inlineStr">
        <is>
          <t>Mineral Deed</t>
        </is>
      </c>
      <c r="D296" s="236" t="inlineStr">
        <is>
          <t>1765/306</t>
        </is>
      </c>
      <c r="E296" s="236" t="inlineStr">
        <is>
          <t>CONFIRM; SOURCE REVIEW</t>
        </is>
      </c>
      <c r="F296" s="236" t="inlineStr">
        <is>
          <t>E/2 NW/4, N/2 NE/4 SW/4, NE/4 SE/4, SE/4 NE/4 of 31-12N-24W, aol</t>
        </is>
      </c>
      <c r="G296" s="236" t="inlineStr">
        <is>
          <t>ARTI</t>
        </is>
      </c>
      <c r="H296" s="236" t="inlineStr">
        <is>
          <t>Legal maps to 1, 3, 4, 7, 10; helper says 1, 3, 4, 7, 8 | Review | Probable — name-normalized match to Runsheet 105 grantee; confirm | Yes — on Tract 3 owner list | Candidate 1 (h…</t>
        </is>
      </c>
      <c r="I296" s="236" t="n"/>
      <c r="J296" s="236" t="n"/>
      <c r="K296" s="236" t="n"/>
      <c r="L296" s="236" t="n"/>
    </row>
    <row r="297">
      <c r="A297" s="236" t="n">
        <v>5</v>
      </c>
      <c r="B297" s="236" t="inlineStr">
        <is>
          <t>I-1907-002036</t>
        </is>
      </c>
      <c r="C297" s="236" t="inlineStr">
        <is>
          <t>Homestead</t>
        </is>
      </c>
      <c r="D297" s="236" t="inlineStr">
        <is>
          <t>FR2/199</t>
        </is>
      </c>
      <c r="E297" s="236" t="inlineStr">
        <is>
          <t>Section match only: Section 31 shown without tract calls</t>
        </is>
      </c>
      <c r="F297" s="236" t="inlineStr">
        <is>
          <t>SW/4 NE/4, W/2 SE/4, SE/4 SE/4 of 31-12N-24W, aol</t>
        </is>
      </c>
      <c r="G297" s="236" t="inlineStr">
        <is>
          <t>ARTI</t>
        </is>
      </c>
      <c r="H297" s="236" t="n"/>
      <c r="I297" s="236" t="n"/>
      <c r="J297" s="236" t="n"/>
      <c r="K297" s="236" t="n"/>
      <c r="L297" s="236" t="n"/>
    </row>
    <row r="298">
      <c r="A298" s="236" t="n">
        <v>6</v>
      </c>
      <c r="B298" s="236" t="inlineStr">
        <is>
          <t>1907-000709</t>
        </is>
      </c>
      <c r="C298" s="236" t="inlineStr">
        <is>
          <t>Deed</t>
        </is>
      </c>
      <c r="D298" s="236" t="inlineStr">
        <is>
          <t>D9/303</t>
        </is>
      </c>
      <c r="E298" s="236" t="inlineStr">
        <is>
          <t>Section match only: Section 31 shown without tract calls</t>
        </is>
      </c>
      <c r="F298" s="236" t="inlineStr">
        <is>
          <t>SW/4 NE/4 SW/4 SE/4, SE/4 SE/4 of 31-12N-24W</t>
        </is>
      </c>
      <c r="G298" s="236" t="inlineStr">
        <is>
          <t>ARTI</t>
        </is>
      </c>
      <c r="H298" s="236" t="n"/>
      <c r="I298" s="236" t="n"/>
      <c r="J298" s="236" t="n"/>
      <c r="K298" s="236" t="n"/>
      <c r="L298" s="236" t="n"/>
    </row>
    <row r="299">
      <c r="A299" s="236" t="n">
        <v>8</v>
      </c>
      <c r="B299" s="236" t="inlineStr">
        <is>
          <t>I-1907-002222</t>
        </is>
      </c>
      <c r="C299" s="236" t="inlineStr">
        <is>
          <t>Homestead</t>
        </is>
      </c>
      <c r="D299" s="236" t="inlineStr">
        <is>
          <t>FR2/292</t>
        </is>
      </c>
      <c r="E299" s="236" t="inlineStr">
        <is>
          <t>Section match only: Section 31 shown without tract calls</t>
        </is>
      </c>
      <c r="F299" s="236" t="inlineStr">
        <is>
          <t>E/2 SW/4, Lots 3, 4 of 31-12N-24W</t>
        </is>
      </c>
      <c r="G299" s="236" t="inlineStr">
        <is>
          <t>ARTI</t>
        </is>
      </c>
      <c r="H299" s="236" t="n"/>
      <c r="I299" s="236" t="n"/>
      <c r="J299" s="236" t="n"/>
      <c r="K299" s="236" t="n"/>
      <c r="L299" s="236" t="n"/>
    </row>
    <row r="300">
      <c r="A300" s="236" t="n">
        <v>10</v>
      </c>
      <c r="B300" s="236" t="inlineStr">
        <is>
          <t>1931-001789</t>
        </is>
      </c>
      <c r="C300" s="236" t="inlineStr">
        <is>
          <t>Patent</t>
        </is>
      </c>
      <c r="D300" s="236" t="inlineStr">
        <is>
          <t>PAT7/374</t>
        </is>
      </c>
      <c r="E300" s="236" t="inlineStr">
        <is>
          <t>Section match only: Section 31 shown without tract calls</t>
        </is>
      </c>
      <c r="F300" s="236" t="inlineStr">
        <is>
          <t>E/2 SW/4, Lots 3, 4 of 31-12N-24W</t>
        </is>
      </c>
      <c r="G300" s="236" t="inlineStr">
        <is>
          <t>ARTI, 153.77 ac.</t>
        </is>
      </c>
      <c r="H300" s="236" t="n"/>
      <c r="I300" s="236" t="n"/>
      <c r="J300" s="236" t="n"/>
      <c r="K300" s="236" t="n"/>
      <c r="L300" s="236" t="n"/>
    </row>
    <row r="301">
      <c r="A301" s="236" t="n">
        <v>11</v>
      </c>
      <c r="B301" s="236" t="inlineStr">
        <is>
          <t>1908-000607</t>
        </is>
      </c>
      <c r="C301" s="236" t="inlineStr">
        <is>
          <t>Deed</t>
        </is>
      </c>
      <c r="D301" s="236" t="inlineStr">
        <is>
          <t>D11/448</t>
        </is>
      </c>
      <c r="E301" s="236" t="inlineStr">
        <is>
          <t>Section match only: Section 31 shown without tract calls</t>
        </is>
      </c>
      <c r="F301" s="236" t="inlineStr">
        <is>
          <t>SW/4 NE/4, W/2 SE/4, SE/4 SE/4 of 31-12N-24W, aol</t>
        </is>
      </c>
      <c r="G301" s="236" t="inlineStr">
        <is>
          <t>ARTI</t>
        </is>
      </c>
      <c r="H301" s="236" t="n"/>
      <c r="I301" s="236" t="n"/>
      <c r="J301" s="236" t="n"/>
      <c r="K301" s="236" t="n"/>
      <c r="L301" s="236" t="n"/>
    </row>
    <row r="302">
      <c r="A302" s="236" t="n">
        <v>12</v>
      </c>
      <c r="B302" s="236" t="inlineStr">
        <is>
          <t>I-1908-000930</t>
        </is>
      </c>
      <c r="C302" s="236" t="inlineStr">
        <is>
          <t>Homestead</t>
        </is>
      </c>
      <c r="D302" s="236" t="inlineStr">
        <is>
          <t>FR2/448</t>
        </is>
      </c>
      <c r="E302" s="236" t="inlineStr">
        <is>
          <t>Section match only: Section 31 shown without tract calls</t>
        </is>
      </c>
      <c r="F302" s="236" t="inlineStr">
        <is>
          <t>N/2 NE/4 of 31-12N-24W, aol</t>
        </is>
      </c>
      <c r="G302" s="236" t="inlineStr">
        <is>
          <t>ARTI</t>
        </is>
      </c>
      <c r="H302" s="236" t="n"/>
      <c r="I302" s="236" t="n"/>
      <c r="J302" s="236" t="n"/>
      <c r="K302" s="236" t="n"/>
      <c r="L302" s="236" t="n"/>
    </row>
    <row r="303">
      <c r="A303" s="236" t="n">
        <v>13</v>
      </c>
      <c r="B303" s="236" t="inlineStr">
        <is>
          <t>1930-002914</t>
        </is>
      </c>
      <c r="C303" s="236" t="inlineStr">
        <is>
          <t>Patent</t>
        </is>
      </c>
      <c r="D303" s="236" t="inlineStr">
        <is>
          <t>PAT10/234</t>
        </is>
      </c>
      <c r="E303" s="236" t="inlineStr">
        <is>
          <t>Section match only: Section 31 shown without tract calls</t>
        </is>
      </c>
      <c r="F303" s="236" t="inlineStr">
        <is>
          <t>N/2 NE/4 of 31-12N-24W, aol</t>
        </is>
      </c>
      <c r="G303" s="236" t="inlineStr">
        <is>
          <t>ARTI</t>
        </is>
      </c>
      <c r="H303" s="236" t="n"/>
      <c r="I303" s="236" t="n"/>
      <c r="J303" s="236" t="n"/>
      <c r="K303" s="236" t="n"/>
      <c r="L303" s="236" t="n"/>
    </row>
    <row r="304">
      <c r="A304" s="236" t="n">
        <v>15</v>
      </c>
      <c r="B304" s="236" t="inlineStr">
        <is>
          <t>1919-001437</t>
        </is>
      </c>
      <c r="C304" s="236" t="inlineStr">
        <is>
          <t>Affidavit</t>
        </is>
      </c>
      <c r="D304" s="236" t="inlineStr">
        <is>
          <t>MIS11/154</t>
        </is>
      </c>
      <c r="E304" s="236" t="inlineStr">
        <is>
          <t>Section match only: Section 31 shown without tract calls</t>
        </is>
      </c>
      <c r="F304" s="236" t="inlineStr">
        <is>
          <t>SW/4 NE/4, W/2 SE/4, SE/4 SE/4 of 31-12N-24W, aol</t>
        </is>
      </c>
      <c r="G304" s="236" t="inlineStr">
        <is>
          <t>Affidavit (E. L. Martin) of identity: Eugene S. Repass = E. S. Repass — grantee under the Lancaster deed (5/30/1908, Bk 11 Deeds/468; SE/4 Sec 32 and SW/4 NE/4, W/2 SE/4, SE/4 SE/4 Sec 31-12N-24W) and mortgagor to G. E.…</t>
        </is>
      </c>
      <c r="H304" s="236" t="n"/>
      <c r="I304" s="236" t="n"/>
      <c r="J304" s="236" t="n"/>
      <c r="K304" s="236" t="n"/>
      <c r="L304" s="236" t="n"/>
    </row>
    <row r="305">
      <c r="A305" s="236" t="n">
        <v>17</v>
      </c>
      <c r="B305" s="236" t="inlineStr">
        <is>
          <t>1916-000332</t>
        </is>
      </c>
      <c r="C305" s="236" t="inlineStr">
        <is>
          <t>Deed</t>
        </is>
      </c>
      <c r="D305" s="236" t="inlineStr">
        <is>
          <t>D22/248</t>
        </is>
      </c>
      <c r="E305" s="236" t="inlineStr">
        <is>
          <t>Section match only: Section 31 shown without tract calls</t>
        </is>
      </c>
      <c r="F305" s="236" t="inlineStr">
        <is>
          <t>N/2 NE/4 of 31-12N-24W, aol</t>
        </is>
      </c>
      <c r="G305" s="236" t="inlineStr">
        <is>
          <t>ARTI</t>
        </is>
      </c>
      <c r="H305" s="236" t="n"/>
      <c r="I305" s="236" t="n"/>
      <c r="J305" s="236" t="n"/>
      <c r="K305" s="236" t="n"/>
      <c r="L305" s="236" t="n"/>
    </row>
    <row r="306">
      <c r="A306" s="236" t="n">
        <v>18</v>
      </c>
      <c r="B306" s="236" t="inlineStr">
        <is>
          <t>1918-000943</t>
        </is>
      </c>
      <c r="C306" s="236" t="inlineStr">
        <is>
          <t>Deed</t>
        </is>
      </c>
      <c r="D306" s="236" t="inlineStr">
        <is>
          <t>D27/477</t>
        </is>
      </c>
      <c r="E306" s="236" t="inlineStr">
        <is>
          <t>Section match only: Section 31 shown without tract calls</t>
        </is>
      </c>
      <c r="F306" s="236" t="inlineStr">
        <is>
          <t>S/2 SW/4, S/2 N/2 SW/4 of 31-12N-24W</t>
        </is>
      </c>
      <c r="G306" s="236" t="inlineStr">
        <is>
          <t>ARTI</t>
        </is>
      </c>
      <c r="H306" s="236" t="n"/>
      <c r="I306" s="236" t="n"/>
      <c r="J306" s="236" t="n"/>
      <c r="K306" s="236" t="n"/>
      <c r="L306" s="236" t="n"/>
    </row>
    <row r="307">
      <c r="A307" s="236" t="n">
        <v>19</v>
      </c>
      <c r="B307" s="236" t="inlineStr">
        <is>
          <t>1919-000971</t>
        </is>
      </c>
      <c r="C307" s="236" t="inlineStr">
        <is>
          <t>Deed</t>
        </is>
      </c>
      <c r="D307" s="236" t="inlineStr">
        <is>
          <t>D29/382</t>
        </is>
      </c>
      <c r="E307" s="236" t="inlineStr">
        <is>
          <t>Section match only: Section 31 shown without tract calls</t>
        </is>
      </c>
      <c r="F307" s="236" t="inlineStr">
        <is>
          <t>S/2 SE/4, NW/4 SE/4, SW/4 NE/4 of 31-12N-24W</t>
        </is>
      </c>
      <c r="G307" s="236" t="inlineStr">
        <is>
          <t>ARTI</t>
        </is>
      </c>
      <c r="H307" s="236" t="n"/>
      <c r="I307" s="236" t="n"/>
      <c r="J307" s="236" t="n"/>
      <c r="K307" s="236" t="n"/>
      <c r="L307" s="236" t="n"/>
    </row>
    <row r="308">
      <c r="A308" s="236" t="n">
        <v>20</v>
      </c>
      <c r="B308" s="236" t="inlineStr">
        <is>
          <t>1921-000501</t>
        </is>
      </c>
      <c r="C308" s="236" t="inlineStr">
        <is>
          <t>Deed</t>
        </is>
      </c>
      <c r="D308" s="236" t="inlineStr">
        <is>
          <t>D31/387</t>
        </is>
      </c>
      <c r="E308" s="236" t="inlineStr">
        <is>
          <t>Section match only: Section 31 shown without tract calls</t>
        </is>
      </c>
      <c r="F308" s="236" t="inlineStr">
        <is>
          <t>N/2 NE/4 of 31-12N-24W, aol</t>
        </is>
      </c>
      <c r="G308" s="236" t="inlineStr">
        <is>
          <t>ARTI</t>
        </is>
      </c>
      <c r="H308" s="236" t="n"/>
      <c r="I308" s="236" t="n"/>
      <c r="J308" s="236" t="n"/>
      <c r="K308" s="236" t="n"/>
      <c r="L308" s="236" t="n"/>
    </row>
    <row r="309">
      <c r="A309" s="236" t="n">
        <v>21</v>
      </c>
      <c r="B309" s="236" t="inlineStr">
        <is>
          <t>1921-000502</t>
        </is>
      </c>
      <c r="C309" s="236" t="inlineStr">
        <is>
          <t>Deed</t>
        </is>
      </c>
      <c r="D309" s="236" t="inlineStr">
        <is>
          <t>D31/388</t>
        </is>
      </c>
      <c r="E309" s="236" t="inlineStr">
        <is>
          <t>Section match only: Section 31 shown without tract calls</t>
        </is>
      </c>
      <c r="F309" s="236" t="inlineStr">
        <is>
          <t>N/2 NE/4 of 31-12N-24W, aol</t>
        </is>
      </c>
      <c r="G309" s="236" t="inlineStr">
        <is>
          <t>ARTI</t>
        </is>
      </c>
      <c r="H309" s="236" t="n"/>
      <c r="I309" s="236" t="n"/>
      <c r="J309" s="236" t="n"/>
      <c r="K309" s="236" t="n"/>
      <c r="L309" s="236" t="n"/>
    </row>
    <row r="310">
      <c r="A310" s="236" t="n">
        <v>24</v>
      </c>
      <c r="B310" s="236" t="inlineStr">
        <is>
          <t>1925-000406</t>
        </is>
      </c>
      <c r="C310" s="236" t="inlineStr">
        <is>
          <t>Deed</t>
        </is>
      </c>
      <c r="D310" s="236" t="inlineStr">
        <is>
          <t>D34/104</t>
        </is>
      </c>
      <c r="E310" s="236" t="inlineStr">
        <is>
          <t>Section match only: Section 31 shown without tract calls</t>
        </is>
      </c>
      <c r="F310" s="236" t="inlineStr">
        <is>
          <t>S/2 SW/4, S/2 N/2 SW/4 of 31-12N-24W</t>
        </is>
      </c>
      <c r="G310" s="236" t="inlineStr">
        <is>
          <t>ARTI</t>
        </is>
      </c>
      <c r="H310" s="236" t="n"/>
      <c r="I310" s="236" t="n"/>
      <c r="J310" s="236" t="n"/>
      <c r="K310" s="236" t="n"/>
      <c r="L310" s="236" t="n"/>
    </row>
    <row r="311">
      <c r="A311" s="236" t="n">
        <v>25</v>
      </c>
      <c r="B311" s="236" t="inlineStr">
        <is>
          <t>1927-000712</t>
        </is>
      </c>
      <c r="C311" s="236" t="inlineStr">
        <is>
          <t>Deed</t>
        </is>
      </c>
      <c r="D311" s="236" t="inlineStr">
        <is>
          <t>D38/173</t>
        </is>
      </c>
      <c r="E311" s="236" t="inlineStr">
        <is>
          <t>Section match only: Section 31 shown without tract calls</t>
        </is>
      </c>
      <c r="F311" s="236" t="inlineStr">
        <is>
          <t>N/2 NE/4 of 31-12N-24W</t>
        </is>
      </c>
      <c r="G311" s="236" t="inlineStr">
        <is>
          <t>An undivided 1/2 interest in all of the oil, gas, coal and other minerals Chain note: source of title — MINERAL DEED 1907-001545 at D11/209, Herbert E. McGuire and Claude J. McGuire, HW to Mark Hambrook, covering N/2 of…</t>
        </is>
      </c>
      <c r="H311" s="236" t="n"/>
      <c r="I311" s="236" t="n"/>
      <c r="J311" s="236" t="n"/>
      <c r="K311" s="236" t="n"/>
      <c r="L311" s="236" t="n"/>
    </row>
    <row r="312">
      <c r="A312" s="236" t="n">
        <v>26</v>
      </c>
      <c r="B312" s="236" t="inlineStr">
        <is>
          <t>1927-000706</t>
        </is>
      </c>
      <c r="C312" s="236" t="inlineStr">
        <is>
          <t>Deed</t>
        </is>
      </c>
      <c r="D312" s="236" t="inlineStr">
        <is>
          <t>D38/162</t>
        </is>
      </c>
      <c r="E312" s="236" t="inlineStr">
        <is>
          <t>Section match only: Section 31 shown without tract calls</t>
        </is>
      </c>
      <c r="F312" s="236" t="inlineStr">
        <is>
          <t>W/2 NW/4 of 31-12N-24W</t>
        </is>
      </c>
      <c r="G312" s="236" t="inlineStr">
        <is>
          <t>An undivided 1/2 interest in all of the oil, gas, coal and other minerals Chain note: source of title — MINERAL DEED 1907-001545 at D11/209, Herbert E. McGuire and Claude J. McGuire, HW to Mark Hambrook, covering N/2 of…</t>
        </is>
      </c>
      <c r="H312" s="236" t="n"/>
      <c r="I312" s="236" t="n"/>
      <c r="J312" s="236" t="n"/>
      <c r="K312" s="236" t="n"/>
      <c r="L312" s="236" t="n"/>
    </row>
    <row r="313">
      <c r="A313" s="236" t="n">
        <v>27</v>
      </c>
      <c r="B313" s="236" t="inlineStr">
        <is>
          <t>1930-001789</t>
        </is>
      </c>
      <c r="C313" s="236" t="inlineStr">
        <is>
          <t>Agreement</t>
        </is>
      </c>
      <c r="D313" s="236" t="inlineStr">
        <is>
          <t>MIS15/290</t>
        </is>
      </c>
      <c r="E313" s="236" t="inlineStr">
        <is>
          <t>Section match only: Section 31 shown without tract calls</t>
        </is>
      </c>
      <c r="F313" s="236" t="inlineStr">
        <is>
          <t>31-12N-24W</t>
        </is>
      </c>
      <c r="G313" s="236" t="inlineStr">
        <is>
          <t>Lease amendment — Lee &amp; Mollie Aulbert → Roy M. Johnson O&amp;G lease (5/20/1930; SW/4 SW/4, S/2 N/2 SW/4 &amp; undiv. 1/2 SE/4, Sec 31-12N-24W): delay rental changed $100 → $50 per 12-mo deferral (reverts to $100 if a well is …</t>
        </is>
      </c>
      <c r="H313" s="236" t="n"/>
      <c r="I313" s="236" t="n"/>
      <c r="J313" s="236" t="n"/>
      <c r="K313" s="236" t="n"/>
      <c r="L313" s="236" t="n"/>
    </row>
    <row r="314">
      <c r="A314" s="236" t="n">
        <v>28</v>
      </c>
      <c r="B314" s="236" t="inlineStr">
        <is>
          <t>1930-001819</t>
        </is>
      </c>
      <c r="C314" s="236" t="inlineStr">
        <is>
          <t>Agreement</t>
        </is>
      </c>
      <c r="D314" s="236" t="inlineStr">
        <is>
          <t>MIS15/330</t>
        </is>
      </c>
      <c r="E314" s="236" t="inlineStr">
        <is>
          <t>Section match only: Section 31 shown without tract calls</t>
        </is>
      </c>
      <c r="F314" s="236" t="inlineStr">
        <is>
          <t>31-12N-24W, aol</t>
        </is>
      </c>
      <c r="G314" s="236" t="inlineStr">
        <is>
          <t>Lease amendment — Louis E. &amp; Virginia Jaques → Roy M. Johnson O&amp;G lease (5/20/1930; S/2 SE/4 Sec 30 &amp; undiv. int. NE/4 NE/4 Sec 31-12N-24W): delay rental changed $120 → $60 per 12-mo deferral (reverts to $120 if a well …</t>
        </is>
      </c>
      <c r="H314" s="236" t="n"/>
      <c r="I314" s="236" t="n"/>
      <c r="J314" s="236" t="n"/>
      <c r="K314" s="236" t="n"/>
      <c r="L314" s="236" t="n"/>
    </row>
    <row r="315">
      <c r="A315" s="236" t="n">
        <v>32</v>
      </c>
      <c r="B315" s="236" t="inlineStr">
        <is>
          <t>2005-008386</t>
        </is>
      </c>
      <c r="C315" s="236" t="inlineStr">
        <is>
          <t>Order and Final Decree</t>
        </is>
      </c>
      <c r="D315" s="236" t="inlineStr">
        <is>
          <t>1816/41</t>
        </is>
      </c>
      <c r="E315" s="236" t="inlineStr">
        <is>
          <t>Section match only: Section 31 shown without tract calls</t>
        </is>
      </c>
      <c r="F315" s="236" t="inlineStr">
        <is>
          <t>N/2 NE/4 of 31-12N-24W, aol</t>
        </is>
      </c>
      <c r="G315" s="236" t="inlineStr">
        <is>
          <t>ARTI</t>
        </is>
      </c>
      <c r="H315" s="236" t="n"/>
      <c r="I315" s="236" t="n"/>
      <c r="J315" s="236" t="n"/>
      <c r="K315" s="236" t="n"/>
      <c r="L315" s="236" t="n"/>
    </row>
    <row r="316">
      <c r="A316" s="236" t="n">
        <v>33</v>
      </c>
      <c r="B316" s="236" t="inlineStr">
        <is>
          <t>1935-000201</t>
        </is>
      </c>
      <c r="C316" s="236" t="inlineStr">
        <is>
          <t>Quit Claim Deed</t>
        </is>
      </c>
      <c r="D316" s="236" t="inlineStr">
        <is>
          <t>D45/395</t>
        </is>
      </c>
      <c r="E316" s="236" t="inlineStr">
        <is>
          <t>Section match only: Section 31 shown without tract calls</t>
        </is>
      </c>
      <c r="F316" s="236" t="inlineStr">
        <is>
          <t>N/2 NE/4 of 31-12N-24W, aol</t>
        </is>
      </c>
      <c r="G316" s="236" t="inlineStr">
        <is>
          <t>ARTI</t>
        </is>
      </c>
      <c r="H316" s="236" t="n"/>
      <c r="I316" s="236" t="n"/>
      <c r="J316" s="236" t="n"/>
      <c r="K316" s="236" t="n"/>
      <c r="L316" s="236" t="n"/>
    </row>
    <row r="317">
      <c r="A317" s="236" t="n">
        <v>35</v>
      </c>
      <c r="B317" s="236" t="inlineStr">
        <is>
          <t>1937-000416</t>
        </is>
      </c>
      <c r="C317" s="236" t="inlineStr">
        <is>
          <t>Warranty Deed</t>
        </is>
      </c>
      <c r="D317" s="236" t="inlineStr">
        <is>
          <t>D48/72</t>
        </is>
      </c>
      <c r="E317" s="236" t="inlineStr">
        <is>
          <t>Section match only: Section 31 shown without tract calls</t>
        </is>
      </c>
      <c r="F317" s="236" t="inlineStr">
        <is>
          <t>N/2 NE/4 of 31-12N-24W, aol</t>
        </is>
      </c>
      <c r="G317" s="236" t="inlineStr">
        <is>
          <t>ARTI Subject to 1/2 of the royalty sold to Panhandle Co-Operative Royalty Company</t>
        </is>
      </c>
      <c r="H317" s="236" t="n"/>
      <c r="I317" s="236" t="n"/>
      <c r="J317" s="236" t="n"/>
      <c r="K317" s="236" t="n"/>
      <c r="L317" s="236" t="n"/>
    </row>
    <row r="318">
      <c r="A318" s="236" t="n">
        <v>37</v>
      </c>
      <c r="B318" s="236" t="inlineStr">
        <is>
          <t>1939-001120</t>
        </is>
      </c>
      <c r="C318" s="236" t="inlineStr">
        <is>
          <t>Quit Claim Deed</t>
        </is>
      </c>
      <c r="D318" s="236" t="inlineStr">
        <is>
          <t>QCD3/491</t>
        </is>
      </c>
      <c r="E318" s="236" t="inlineStr">
        <is>
          <t>Section match only: Section 31 shown without tract calls</t>
        </is>
      </c>
      <c r="F318" s="236" t="inlineStr">
        <is>
          <t>N/2 NE/4 of 31-12N-24W</t>
        </is>
      </c>
      <c r="G318" s="236" t="inlineStr">
        <is>
          <t>ARTI, to correct deed at 45/395 Chain note: no source of title into Jack Brister and Ethel Brister, HW located of record. Confirm ownership before crediting this conveyance.</t>
        </is>
      </c>
      <c r="H318" s="236" t="n"/>
      <c r="I318" s="236" t="n"/>
      <c r="J318" s="236" t="n"/>
      <c r="K318" s="236" t="n"/>
      <c r="L318" s="236" t="n"/>
    </row>
    <row r="319">
      <c r="A319" s="236" t="n">
        <v>38</v>
      </c>
      <c r="B319" s="236" t="inlineStr">
        <is>
          <t>1942-000630</t>
        </is>
      </c>
      <c r="C319" s="236" t="inlineStr">
        <is>
          <t>Final Decree and Distribution</t>
        </is>
      </c>
      <c r="D319" s="236" t="inlineStr">
        <is>
          <t>MIS21/471</t>
        </is>
      </c>
      <c r="E319" s="236" t="inlineStr">
        <is>
          <t>Section match only: Section 31 shown without tract calls</t>
        </is>
      </c>
      <c r="F319" s="236" t="inlineStr">
        <is>
          <t>SE/4 SW/4 of 31-12N-24W, aol</t>
        </is>
      </c>
      <c r="G319" s="236" t="inlineStr">
        <is>
          <t>ARTI, An undivided interest</t>
        </is>
      </c>
      <c r="H319" s="236" t="n"/>
      <c r="I319" s="236" t="n"/>
      <c r="J319" s="236" t="n"/>
      <c r="K319" s="236" t="n"/>
      <c r="L319" s="236" t="n"/>
    </row>
    <row r="320">
      <c r="A320" s="236" t="n">
        <v>41</v>
      </c>
      <c r="B320" s="236" t="inlineStr">
        <is>
          <t>1949-002138</t>
        </is>
      </c>
      <c r="C320" s="236" t="inlineStr">
        <is>
          <t>Contract</t>
        </is>
      </c>
      <c r="D320" s="236" t="inlineStr">
        <is>
          <t>MIS25/41</t>
        </is>
      </c>
      <c r="E320" s="236" t="inlineStr">
        <is>
          <t>Section match only: Section 31 shown without tract calls</t>
        </is>
      </c>
      <c r="F320" s="236" t="inlineStr">
        <is>
          <t>31-12N-24W, aol</t>
        </is>
      </c>
      <c r="G320" s="236" t="inlineStr">
        <is>
          <t>Conveyance of ~340 ac (S/2 SE/4 Sec 30; E/2 NW/4, N/2 NE/4, SE/4 NE/4, NE/4 SE/4 and N/2 NE/4 SW/4 Sec 31-12N-24W), LESS an undivided 1/2 of the oil, gas &amp; mineral rights reserved, with ingress/egress for development. S…</t>
        </is>
      </c>
      <c r="H320" s="236" t="n"/>
      <c r="I320" s="236" t="n"/>
      <c r="J320" s="236" t="n"/>
      <c r="K320" s="236" t="n"/>
      <c r="L320" s="236" t="n"/>
    </row>
    <row r="321">
      <c r="A321" s="236" t="n">
        <v>43</v>
      </c>
      <c r="B321" s="236" t="inlineStr">
        <is>
          <t>1949-002129</t>
        </is>
      </c>
      <c r="C321" s="236" t="inlineStr">
        <is>
          <t>Certificate</t>
        </is>
      </c>
      <c r="D321" s="236" t="inlineStr">
        <is>
          <t>MIS25/30</t>
        </is>
      </c>
      <c r="E321" s="236" t="inlineStr">
        <is>
          <t>Section match only: Section 31 shown without tract calls</t>
        </is>
      </c>
      <c r="F321" s="236" t="inlineStr">
        <is>
          <t>N/2 NE/4, E/2 NE/4, E/2 SW/4 of 31-12N-24W, aol</t>
        </is>
      </c>
      <c r="G321" s="236" t="inlineStr">
        <is>
          <t>Cert of non development</t>
        </is>
      </c>
      <c r="H321" s="236" t="n"/>
      <c r="I321" s="236" t="n"/>
      <c r="J321" s="236" t="n"/>
      <c r="K321" s="236" t="n"/>
      <c r="L321" s="236" t="n"/>
    </row>
    <row r="322">
      <c r="A322" s="236" t="n">
        <v>44</v>
      </c>
      <c r="B322" s="236" t="inlineStr">
        <is>
          <t>1949-000809</t>
        </is>
      </c>
      <c r="C322" s="236" t="inlineStr">
        <is>
          <t>Warranty Deed</t>
        </is>
      </c>
      <c r="D322" s="236" t="inlineStr">
        <is>
          <t>D59/246</t>
        </is>
      </c>
      <c r="E322" s="236" t="inlineStr">
        <is>
          <t>Section match only: Section 31 shown without tract calls</t>
        </is>
      </c>
      <c r="F322" s="236" t="inlineStr">
        <is>
          <t>Lot 4, S/2 Lot 3, S/2 NE/4 SW/4, SE/4 SW/4 of 31-12N-24W, containing 115.34 acres, more or less</t>
        </is>
      </c>
      <c r="G322" s="236" t="inlineStr">
        <is>
          <t>ARTI Chain note: source of title — MINERAL DEED 1925-000406 at D34/104, E. T. Gamble and Zella M. Gamble, HW to Leo Aulbert, covering S/2 SW/4, S/2 N/2 SW/4 of 31-12N-24W, interest stated: ARTI. Confirm source instrumen…</t>
        </is>
      </c>
      <c r="H322" s="236" t="n"/>
      <c r="I322" s="236" t="n"/>
      <c r="J322" s="236" t="n"/>
      <c r="K322" s="236" t="n"/>
      <c r="L322" s="236" t="n"/>
    </row>
    <row r="323">
      <c r="A323" s="236" t="n">
        <v>45</v>
      </c>
      <c r="B323" s="236" t="inlineStr">
        <is>
          <t>1949-003394</t>
        </is>
      </c>
      <c r="C323" s="236" t="inlineStr">
        <is>
          <t>Quit Claim Deed</t>
        </is>
      </c>
      <c r="D323" s="236" t="inlineStr">
        <is>
          <t>QCD5/92</t>
        </is>
      </c>
      <c r="E323" s="236" t="inlineStr">
        <is>
          <t>Section match only: Section 31 shown without tract calls</t>
        </is>
      </c>
      <c r="F323" s="236" t="inlineStr">
        <is>
          <t>S/2 N/2 SW/4, SW/4 SW/4, SE/4 SW/4 of 31-12N-24W</t>
        </is>
      </c>
      <c r="G323" s="236" t="inlineStr">
        <is>
          <t>ARTI, deed is given to remove cloud on title of above land, because of affidavit filed iin Book 12 Miscl. Page 119 Chain note: source of title — ROOT / PATENT / HOMESTEAD I-1905-000993 at FR1/470, General Land Office to…</t>
        </is>
      </c>
      <c r="H323" s="236" t="n"/>
      <c r="I323" s="236" t="n"/>
      <c r="J323" s="236" t="n"/>
      <c r="K323" s="236" t="n"/>
      <c r="L323" s="236" t="n"/>
    </row>
    <row r="324">
      <c r="A324" s="236" t="n">
        <v>49</v>
      </c>
      <c r="B324" s="236" t="inlineStr">
        <is>
          <t>1953-000498</t>
        </is>
      </c>
      <c r="C324" s="236" t="inlineStr">
        <is>
          <t>Warranty Deed</t>
        </is>
      </c>
      <c r="D324" s="236" t="inlineStr">
        <is>
          <t>D67/159</t>
        </is>
      </c>
      <c r="E324" s="236" t="inlineStr">
        <is>
          <t>Section match only: Section 31 shown without tract calls</t>
        </is>
      </c>
      <c r="F324" s="236" t="inlineStr">
        <is>
          <t>Lot 4, S/2 Lot 3, S/2 NE/4 SW/4, SE/4 SW/4 of 31-12N-24W, containing 115.34 acres, more or less</t>
        </is>
      </c>
      <c r="G324" s="236" t="inlineStr">
        <is>
          <t>except the first parties specifically reserve from this conveyance all mineral interest except an undivided 75 acres of said mineral interest which is specifically transferred to the second parties under this conveyance.</t>
        </is>
      </c>
      <c r="H324" s="236" t="n"/>
      <c r="I324" s="236" t="n"/>
      <c r="J324" s="236" t="n"/>
      <c r="K324" s="236" t="n"/>
      <c r="L324" s="236" t="n"/>
    </row>
    <row r="325">
      <c r="A325" s="236" t="n">
        <v>50</v>
      </c>
      <c r="B325" s="236" t="inlineStr">
        <is>
          <t>1957-001086</t>
        </is>
      </c>
      <c r="C325" s="236" t="inlineStr">
        <is>
          <t>Contract</t>
        </is>
      </c>
      <c r="D325" s="236" t="inlineStr">
        <is>
          <t>MIS27/380</t>
        </is>
      </c>
      <c r="E325" s="236" t="inlineStr">
        <is>
          <t>Section match only: Section 31 shown without tract calls</t>
        </is>
      </c>
      <c r="F325" s="236" t="inlineStr">
        <is>
          <t>31-12N-24W, aol</t>
        </is>
      </c>
      <c r="G325" s="236" t="inlineStr">
        <is>
          <t>Contract for sale of real estate (1/24/1957): W. L. Ayers → George M. &amp; Clara Mae Bryan; SURFACE rights only to ~340 ac (Secs 30 &amp; 31) plus 115.34 ac (lots &amp; SE/4 SW/4 Sec 31); price $17,782 — assume $15,080 M. G. Mitch…</t>
        </is>
      </c>
      <c r="H325" s="236" t="n"/>
      <c r="I325" s="236" t="n"/>
      <c r="J325" s="236" t="n"/>
      <c r="K325" s="236" t="n"/>
      <c r="L325" s="236" t="n"/>
    </row>
    <row r="326">
      <c r="A326" s="236" t="n">
        <v>51</v>
      </c>
      <c r="B326" s="236" t="inlineStr">
        <is>
          <t>1960-000414</t>
        </is>
      </c>
      <c r="C326" s="236" t="inlineStr">
        <is>
          <t>Designation of Properties Transferred by Merger Magnolia Petroleum Company to Socony Mobil Oil Company, INC.</t>
        </is>
      </c>
      <c r="D326" s="236" t="inlineStr">
        <is>
          <t>MIS32/144</t>
        </is>
      </c>
      <c r="E326" s="236" t="inlineStr">
        <is>
          <t>Section match only: Section 31 shown without tract calls</t>
        </is>
      </c>
      <c r="F326" s="236" t="inlineStr">
        <is>
          <t>31-12N-24W, aol</t>
        </is>
      </c>
      <c r="G326" s="236" t="inlineStr">
        <is>
          <t>Articles/Memorandum of Merger: Magnolia Petroleum Co. (TX) merged into Socony Mobil Oil Company, Inc. (NY), effective 9/30/1959; by operation of law all Magnolia-owned property (described in Exhibit A) vested in the sur…</t>
        </is>
      </c>
      <c r="H326" s="236" t="n"/>
      <c r="I326" s="236" t="n"/>
      <c r="J326" s="236" t="n"/>
      <c r="K326" s="236" t="n"/>
      <c r="L326" s="236" t="n"/>
    </row>
    <row r="327">
      <c r="A327" s="236" t="n">
        <v>52</v>
      </c>
      <c r="B327" s="236" t="inlineStr">
        <is>
          <t>1962-001145</t>
        </is>
      </c>
      <c r="C327" s="236" t="inlineStr">
        <is>
          <t>Mineral Deed</t>
        </is>
      </c>
      <c r="D327" s="236" t="inlineStr">
        <is>
          <t>MIS47/169</t>
        </is>
      </c>
      <c r="E327" s="236" t="inlineStr">
        <is>
          <t>Section match only: Section 31 shown without tract calls</t>
        </is>
      </c>
      <c r="F327" s="236" t="inlineStr">
        <is>
          <t>Lot 4, S/2 of Lot 3, S/2 NE/4 SW/4, SE/4 SW/4 of 31-12N-24W</t>
        </is>
      </c>
      <c r="G327" s="236" t="inlineStr">
        <is>
          <t>55/115.34 interest, 55 NMA Chain note: no source of title into Robert O. Lister, Jr. and Marie Lister, HW located of record. Confirm ownership before crediting this conveyance.</t>
        </is>
      </c>
      <c r="H327" s="236" t="n"/>
      <c r="I327" s="236" t="n"/>
      <c r="J327" s="236" t="n"/>
      <c r="K327" s="236" t="n"/>
      <c r="L327" s="236" t="n"/>
    </row>
    <row r="328">
      <c r="A328" s="236" t="n">
        <v>53</v>
      </c>
      <c r="B328" s="236" t="inlineStr">
        <is>
          <t>1962-001141</t>
        </is>
      </c>
      <c r="C328" s="236" t="inlineStr">
        <is>
          <t>Mineral Deed</t>
        </is>
      </c>
      <c r="D328" s="236" t="inlineStr">
        <is>
          <t>MIS47/164</t>
        </is>
      </c>
      <c r="E328" s="236" t="inlineStr">
        <is>
          <t>Section match only: Section 31 shown without tract calls</t>
        </is>
      </c>
      <c r="F328" s="236" t="inlineStr">
        <is>
          <t>Lot 4, S/2 of Lot 3, S/2 NE/4 SW/4, SE/4 SW/4 of 31-12N-24W</t>
        </is>
      </c>
      <c r="G328" s="236" t="inlineStr">
        <is>
          <t>75/115.34 interest, 75 NMA</t>
        </is>
      </c>
      <c r="H328" s="236" t="n"/>
      <c r="I328" s="236" t="n"/>
      <c r="J328" s="236" t="n"/>
      <c r="K328" s="236" t="n"/>
      <c r="L328" s="236" t="n"/>
    </row>
    <row r="329">
      <c r="A329" s="236" t="n">
        <v>54</v>
      </c>
      <c r="B329" s="236" t="inlineStr">
        <is>
          <t>1962-001389</t>
        </is>
      </c>
      <c r="C329" s="236" t="inlineStr">
        <is>
          <t>Mineral Deed</t>
        </is>
      </c>
      <c r="D329" s="236" t="inlineStr">
        <is>
          <t>MIS47/558</t>
        </is>
      </c>
      <c r="E329" s="236" t="inlineStr">
        <is>
          <t>Section match only: Section 31 shown without tract calls</t>
        </is>
      </c>
      <c r="F329" s="236" t="inlineStr">
        <is>
          <t>Lot 4, S/2 of Lot 3, S/2 NE/4 SW/4, SE/4 SW/4 of 31-12N-24W</t>
        </is>
      </c>
      <c r="G329" s="236" t="inlineStr">
        <is>
          <t>10/115.34 interest, 10 NMA</t>
        </is>
      </c>
      <c r="H329" s="236" t="n"/>
      <c r="I329" s="236" t="n"/>
      <c r="J329" s="236" t="n"/>
      <c r="K329" s="236" t="n"/>
      <c r="L329" s="236" t="n"/>
    </row>
    <row r="330">
      <c r="A330" s="236" t="n">
        <v>55</v>
      </c>
      <c r="B330" s="236" t="inlineStr">
        <is>
          <t>1962-001390</t>
        </is>
      </c>
      <c r="C330" s="236" t="inlineStr">
        <is>
          <t>Mineral Deed</t>
        </is>
      </c>
      <c r="D330" s="236" t="inlineStr">
        <is>
          <t>MIS47/559</t>
        </is>
      </c>
      <c r="E330" s="236" t="inlineStr">
        <is>
          <t>Section match only: Section 31 shown without tract calls</t>
        </is>
      </c>
      <c r="F330" s="236" t="inlineStr">
        <is>
          <t>Lot 4, S/2 of Lot 3, S/2 NE/4 SW/4, SE/4 SW/4 of 31-12N-24W</t>
        </is>
      </c>
      <c r="G330" s="236" t="inlineStr">
        <is>
          <t>10/115.34 interest, 10 NMA</t>
        </is>
      </c>
      <c r="H330" s="236" t="n"/>
      <c r="I330" s="236" t="n"/>
      <c r="J330" s="236" t="n"/>
      <c r="K330" s="236" t="n"/>
      <c r="L330" s="236" t="n"/>
    </row>
    <row r="331">
      <c r="A331" s="236" t="n">
        <v>56</v>
      </c>
      <c r="B331" s="236" t="inlineStr">
        <is>
          <t>1967-002816</t>
        </is>
      </c>
      <c r="C331" s="236" t="inlineStr">
        <is>
          <t>Final Decree and Order for Distribution</t>
        </is>
      </c>
      <c r="D331" s="236" t="inlineStr">
        <is>
          <t>MIS86/33</t>
        </is>
      </c>
      <c r="E331" s="236" t="inlineStr">
        <is>
          <t>Section match only: Section 31 shown without tract calls</t>
        </is>
      </c>
      <c r="F331" s="236" t="inlineStr">
        <is>
          <t>SW/4 of 31-12N-24W, aol</t>
        </is>
      </c>
      <c r="G331" s="236" t="inlineStr">
        <is>
          <t>ARTI, An Undivided 75.34 acre mineral interest</t>
        </is>
      </c>
      <c r="H331" s="236" t="n"/>
      <c r="I331" s="236" t="n"/>
      <c r="J331" s="236" t="n"/>
      <c r="K331" s="236" t="n"/>
      <c r="L331" s="236" t="n"/>
    </row>
    <row r="332">
      <c r="A332" s="236" t="n">
        <v>57</v>
      </c>
      <c r="B332" s="236" t="inlineStr">
        <is>
          <t>1968-003144</t>
        </is>
      </c>
      <c r="C332" s="236" t="inlineStr">
        <is>
          <t>Rental Division Order</t>
        </is>
      </c>
      <c r="D332" s="236" t="inlineStr">
        <is>
          <t>MIS97/120</t>
        </is>
      </c>
      <c r="E332" s="236" t="inlineStr">
        <is>
          <t>Section match only: Section 31 shown without tract calls</t>
        </is>
      </c>
      <c r="F332" s="236" t="inlineStr">
        <is>
          <t>31-12N-24W</t>
        </is>
      </c>
      <c r="G332" s="236" t="inlineStr">
        <is>
          <t>Leasehold / WI Chain note: source of title — MINERAL DEED 1907-000709 at D9/303, Charles T. Kennett and Sadie N. Kennett, HW to John G. Lancaster, covering SW/4 NE/4 SW/4 SE/4, SE/4 SE/4 of 31-12N-24W, interest stated: …</t>
        </is>
      </c>
      <c r="H332" s="236" t="n"/>
      <c r="I332" s="236" t="n"/>
      <c r="J332" s="236" t="n"/>
      <c r="K332" s="236" t="n"/>
      <c r="L332" s="236" t="n"/>
    </row>
    <row r="333">
      <c r="A333" s="236" t="n">
        <v>58</v>
      </c>
      <c r="B333" s="236" t="inlineStr">
        <is>
          <t>1970-003015</t>
        </is>
      </c>
      <c r="C333" s="236" t="inlineStr">
        <is>
          <t>Rental Division Order</t>
        </is>
      </c>
      <c r="D333" s="236" t="inlineStr">
        <is>
          <t>115/485</t>
        </is>
      </c>
      <c r="E333" s="236" t="inlineStr">
        <is>
          <t>Section match only: Section 31 shown without tract calls</t>
        </is>
      </c>
      <c r="F333" s="236" t="inlineStr">
        <is>
          <t>31-12N-24W</t>
        </is>
      </c>
      <c r="G333" s="236" t="inlineStr">
        <is>
          <t>Leasehold / WI Chain note: source of title — OUTSIDE LANDS 1942-000630 at MIS21/471, Beckham County Court, RE: In the Matter of the Estate of Swinburn J. Stewart, Deceased to Gladys Priest, 1/4, Swinburn J. … Full recit…</t>
        </is>
      </c>
      <c r="H333" s="236" t="n"/>
      <c r="I333" s="236" t="n"/>
      <c r="J333" s="236" t="n"/>
      <c r="K333" s="236" t="n"/>
      <c r="L333" s="236" t="n"/>
    </row>
    <row r="334">
      <c r="A334" s="236" t="n">
        <v>63</v>
      </c>
      <c r="B334" s="236" t="inlineStr">
        <is>
          <t>1976-003251</t>
        </is>
      </c>
      <c r="C334" s="236" t="inlineStr">
        <is>
          <t>Warranty Deed</t>
        </is>
      </c>
      <c r="D334" s="236" t="inlineStr">
        <is>
          <t>197/116</t>
        </is>
      </c>
      <c r="E334" s="236" t="inlineStr">
        <is>
          <t>Section match only: Section 31 shown without tract calls</t>
        </is>
      </c>
      <c r="F334" s="236" t="inlineStr">
        <is>
          <t>The South 51 acres in the following tract of land, to-wit: a tract of land in 31-12N-24W described as follows: Beginning at the NW Corner of the NW/4 of said Section 31, thence East on Section line 18.20 chains (or 72 8…</t>
        </is>
      </c>
      <c r="G334" s="236" t="inlineStr">
        <is>
          <t>ARTI Chain note: no source of title into Elmo W. Kirk and Freeda Kirk, HW located of record. Confirm ownership before crediting this conveyance.</t>
        </is>
      </c>
      <c r="H334" s="236" t="n"/>
      <c r="I334" s="236" t="n"/>
      <c r="J334" s="236" t="n"/>
      <c r="K334" s="236" t="n"/>
      <c r="L334" s="236" t="n"/>
    </row>
    <row r="335">
      <c r="A335" s="236" t="n">
        <v>64</v>
      </c>
      <c r="B335" s="236" t="inlineStr">
        <is>
          <t>1977-007503</t>
        </is>
      </c>
      <c r="C335" s="236" t="inlineStr">
        <is>
          <t>Joint Tenancy Warranty Deed</t>
        </is>
      </c>
      <c r="D335" s="236" t="inlineStr">
        <is>
          <t>227/89</t>
        </is>
      </c>
      <c r="E335" s="236" t="inlineStr">
        <is>
          <t>Section match only: Section 31 shown without tract calls</t>
        </is>
      </c>
      <c r="F335" s="236" t="inlineStr">
        <is>
          <t>The South 51 acres in the following tract of land, to-wit: a tract of land in 31-12N-24W described as follows: Beginning at the NW Corner of the NW/4 of said Section 31, thence East on Section line 18.20 chains (or 72 8…</t>
        </is>
      </c>
      <c r="G335" s="236" t="inlineStr">
        <is>
          <t>ARTI</t>
        </is>
      </c>
      <c r="H335" s="236" t="n"/>
      <c r="I335" s="236" t="n"/>
      <c r="J335" s="236" t="n"/>
      <c r="K335" s="236" t="n"/>
      <c r="L335" s="236" t="n"/>
    </row>
    <row r="336">
      <c r="A336" s="236" t="n">
        <v>65</v>
      </c>
      <c r="B336" s="236" t="inlineStr">
        <is>
          <t>1978-002576</t>
        </is>
      </c>
      <c r="C336" s="236" t="inlineStr">
        <is>
          <t>Mineral Deed</t>
        </is>
      </c>
      <c r="D336" s="236" t="inlineStr">
        <is>
          <t>237/367</t>
        </is>
      </c>
      <c r="E336" s="236" t="inlineStr">
        <is>
          <t>Section match only: Section 31 shown without tract calls</t>
        </is>
      </c>
      <c r="F336" s="236" t="inlineStr">
        <is>
          <t>SW/4 NE/4, NW/4 SE/4, S/2 SE/4 of 31-12N-24W, aol</t>
        </is>
      </c>
      <c r="G336" s="236" t="inlineStr">
        <is>
          <t>40/791.47 interest in 2 sections</t>
        </is>
      </c>
      <c r="H336" s="236" t="n"/>
      <c r="I336" s="236" t="n"/>
      <c r="J336" s="236" t="n"/>
      <c r="K336" s="236" t="n"/>
      <c r="L336" s="236" t="n"/>
    </row>
    <row r="337">
      <c r="A337" s="236" t="n">
        <v>5</v>
      </c>
      <c r="B337" s="236" t="inlineStr">
        <is>
          <t>I-1907-002036</t>
        </is>
      </c>
      <c r="C337" s="236" t="inlineStr">
        <is>
          <t>Homestead</t>
        </is>
      </c>
      <c r="D337" s="236" t="inlineStr">
        <is>
          <t>FR2/199</t>
        </is>
      </c>
      <c r="E337" s="236" t="inlineStr">
        <is>
          <t>Control column references tract but legal does not support assignment</t>
        </is>
      </c>
      <c r="F337" s="236" t="inlineStr">
        <is>
          <t>SW/4 NE/4, W/2 SE/4, SE/4 SE/4 of 31-12N-24W, aol</t>
        </is>
      </c>
      <c r="G337" s="236" t="inlineStr">
        <is>
          <t>ARTI</t>
        </is>
      </c>
      <c r="H337" s="236" t="inlineStr">
        <is>
          <t>Yes: 2 (legal supports) | High | Root of title | Review | Interest amount needs review | Review | Homestead — General Land Office to Charles F. Kennett (FR2/199) | Needs source review: interest amount</t>
        </is>
      </c>
      <c r="I337" s="236" t="n"/>
      <c r="J337" s="236" t="n"/>
      <c r="K337" s="236" t="n"/>
      <c r="L337" s="236" t="n"/>
    </row>
    <row r="338">
      <c r="A338" s="236" t="n">
        <v>6</v>
      </c>
      <c r="B338" s="236" t="inlineStr">
        <is>
          <t>1907-000709</t>
        </is>
      </c>
      <c r="C338" s="236" t="inlineStr">
        <is>
          <t>Deed</t>
        </is>
      </c>
      <c r="D338" s="236" t="inlineStr">
        <is>
          <t>D9/303</t>
        </is>
      </c>
      <c r="E338" s="236" t="inlineStr">
        <is>
          <t>Control column references tract but legal does not support assignment</t>
        </is>
      </c>
      <c r="F338" s="236" t="inlineStr">
        <is>
          <t>SW/4 NE/4 SW/4 SE/4, SE/4 SE/4 of 31-12N-24W</t>
        </is>
      </c>
      <c r="G338" s="236" t="inlineStr">
        <is>
          <t>ARTI</t>
        </is>
      </c>
      <c r="H338" s="236" t="inlineStr">
        <is>
          <t>Yes: 2 (legal supports) | High | Probable — name-normalized match to Runsheet 5 grantee; confirm | Yes — on Tract 2 owner list | Candidate 1 (helper — confirm from image) | Medium — helper value | Deed — Charles T. Kenn…</t>
        </is>
      </c>
      <c r="I338" s="236" t="n"/>
      <c r="J338" s="236" t="n"/>
      <c r="K338" s="236" t="n"/>
      <c r="L338" s="236" t="n"/>
    </row>
    <row r="339">
      <c r="A339" s="236" t="n">
        <v>8</v>
      </c>
      <c r="B339" s="236" t="inlineStr">
        <is>
          <t>I-1907-002222</t>
        </is>
      </c>
      <c r="C339" s="236" t="inlineStr">
        <is>
          <t>Homestead</t>
        </is>
      </c>
      <c r="D339" s="236" t="inlineStr">
        <is>
          <t>FR2/292</t>
        </is>
      </c>
      <c r="E339" s="236" t="inlineStr">
        <is>
          <t>Control column references tract but legal does not support assignment</t>
        </is>
      </c>
      <c r="F339" s="236" t="inlineStr">
        <is>
          <t>E/2 SW/4, Lots 3, 4 of 31-12N-24W</t>
        </is>
      </c>
      <c r="G339" s="236" t="inlineStr">
        <is>
          <t>ARTI</t>
        </is>
      </c>
      <c r="H339" s="236" t="inlineStr">
        <is>
          <t>Legal maps to 5, 7, 8, 9; helper says 5, 6, 7 | Review | Root of title | Yes — on Tract 5 owner list | Interest amount needs review | Review | Homestead — General Land Office to Herbert E. McGuire (FR2/292) | Needs sour…</t>
        </is>
      </c>
      <c r="I339" s="236" t="n"/>
      <c r="J339" s="236" t="n"/>
      <c r="K339" s="236" t="n"/>
      <c r="L339" s="236" t="n"/>
    </row>
    <row r="340">
      <c r="A340" s="236" t="n">
        <v>11</v>
      </c>
      <c r="B340" s="236" t="inlineStr">
        <is>
          <t>1908-000607</t>
        </is>
      </c>
      <c r="C340" s="236" t="inlineStr">
        <is>
          <t>Deed</t>
        </is>
      </c>
      <c r="D340" s="236" t="inlineStr">
        <is>
          <t>D11/448</t>
        </is>
      </c>
      <c r="E340" s="236" t="inlineStr">
        <is>
          <t>Control column references tract but legal does not support assignment</t>
        </is>
      </c>
      <c r="F340" s="236" t="inlineStr">
        <is>
          <t>SW/4 NE/4, W/2 SE/4, SE/4 SE/4 of 31-12N-24W, aol</t>
        </is>
      </c>
      <c r="G340" s="236" t="inlineStr">
        <is>
          <t>ARTI</t>
        </is>
      </c>
      <c r="H340" s="236" t="inlineStr">
        <is>
          <t>Yes: 2 (legal supports) | High | Probable — name-normalized match to Runsheet 6 grantee; confirm | Yes — on Tract 2 owner list | Candidate 1 (helper — confirm from image) | Medium — helper value | Deed — John G. Lancast…</t>
        </is>
      </c>
      <c r="I340" s="236" t="n"/>
      <c r="J340" s="236" t="n"/>
      <c r="K340" s="236" t="n"/>
      <c r="L340" s="236" t="n"/>
    </row>
    <row r="341">
      <c r="A341" s="236" t="n">
        <v>12</v>
      </c>
      <c r="B341" s="236" t="inlineStr">
        <is>
          <t>I-1908-000930</t>
        </is>
      </c>
      <c r="C341" s="236" t="inlineStr">
        <is>
          <t>Homestead</t>
        </is>
      </c>
      <c r="D341" s="236" t="inlineStr">
        <is>
          <t>FR2/448</t>
        </is>
      </c>
      <c r="E341" s="236" t="inlineStr">
        <is>
          <t>Control column references tract but legal does not support assignment</t>
        </is>
      </c>
      <c r="F341" s="236" t="inlineStr">
        <is>
          <t>N/2 NE/4 of 31-12N-24W, aol</t>
        </is>
      </c>
      <c r="G341" s="236" t="inlineStr">
        <is>
          <t>ARTI</t>
        </is>
      </c>
      <c r="H341" s="236" t="inlineStr">
        <is>
          <t>Yes: 1 (legal supports) | High | Root of title | Yes — on Tract 1 owner list | Interest amount needs review | Review | Homestead — General Land Office to Roy A. Garrison (FR2/448) | Needs source review: interest amount</t>
        </is>
      </c>
      <c r="I341" s="236" t="n"/>
      <c r="J341" s="236" t="n"/>
      <c r="K341" s="236" t="n"/>
      <c r="L341" s="236" t="n"/>
    </row>
    <row r="342">
      <c r="A342" s="236" t="n">
        <v>15</v>
      </c>
      <c r="B342" s="236" t="inlineStr">
        <is>
          <t>1919-001437</t>
        </is>
      </c>
      <c r="C342" s="236" t="inlineStr">
        <is>
          <t>Affidavit</t>
        </is>
      </c>
      <c r="D342" s="236" t="inlineStr">
        <is>
          <t>MIS11/154</t>
        </is>
      </c>
      <c r="E342" s="236" t="inlineStr">
        <is>
          <t>Control column references tract but legal does not support assignment</t>
        </is>
      </c>
      <c r="F342" s="236" t="inlineStr">
        <is>
          <t>SW/4 NE/4, W/2 SE/4, SE/4 SE/4 of 31-12N-24W, aol</t>
        </is>
      </c>
      <c r="G342" s="236" t="inlineStr">
        <is>
          <t>Affidavit (E. L. Martin) of identity: Eugene S. Repass = E. S. Repass — grantee under the Lancaster deed (5/30/1908, Bk 11 Deeds/468; SE/4 Sec 32 and SW/4 NE/4, W/2 SE/4, SE/4 SE/…</t>
        </is>
      </c>
      <c r="H342" s="236" t="inlineStr">
        <is>
          <t>Yes: 2 (legal supports) | High | Review — no exact prior-grantee match | Review | Interest amount needs review | Review | Affidavit — E. L. Martin to The Public (MIS11/154) | Needs source review: grantor source, interes…</t>
        </is>
      </c>
      <c r="I342" s="236" t="n"/>
      <c r="J342" s="236" t="n"/>
      <c r="K342" s="236" t="n"/>
      <c r="L342" s="236" t="n"/>
    </row>
    <row r="343">
      <c r="A343" s="236" t="n">
        <v>19</v>
      </c>
      <c r="B343" s="236" t="inlineStr">
        <is>
          <t>1919-000971</t>
        </is>
      </c>
      <c r="C343" s="236" t="inlineStr">
        <is>
          <t>Deed</t>
        </is>
      </c>
      <c r="D343" s="236" t="inlineStr">
        <is>
          <t>D29/382</t>
        </is>
      </c>
      <c r="E343" s="236" t="inlineStr">
        <is>
          <t>Control column references tract but legal does not support assignment</t>
        </is>
      </c>
      <c r="F343" s="236" t="inlineStr">
        <is>
          <t>S/2 SE/4, NW/4 SE/4, SW/4 NE/4 of 31-12N-24W</t>
        </is>
      </c>
      <c r="G343" s="236" t="inlineStr">
        <is>
          <t>ARTI</t>
        </is>
      </c>
      <c r="H343" s="236" t="inlineStr">
        <is>
          <t>Yes: 2 (legal supports) | High | Review — no exact prior-grantee match | Yes — on Tract 2 owner list | Candidate 1 (helper — confirm from image) | Medium — helper value | Deed — E. S. Repass and Sarah J. Repa to William…</t>
        </is>
      </c>
      <c r="I343" s="236" t="n"/>
      <c r="J343" s="236" t="n"/>
      <c r="K343" s="236" t="n"/>
      <c r="L343" s="236" t="n"/>
    </row>
    <row r="344">
      <c r="A344" s="236" t="n">
        <v>32</v>
      </c>
      <c r="B344" s="236" t="inlineStr">
        <is>
          <t>2005-008386</t>
        </is>
      </c>
      <c r="C344" s="236" t="inlineStr">
        <is>
          <t>Order and Final Decree</t>
        </is>
      </c>
      <c r="D344" s="236" t="inlineStr">
        <is>
          <t>1816/41</t>
        </is>
      </c>
      <c r="E344" s="236" t="inlineStr">
        <is>
          <t>Control column references tract but legal does not support assignment</t>
        </is>
      </c>
      <c r="F344" s="236" t="inlineStr">
        <is>
          <t>N/2 NE/4 of 31-12N-24W, aol</t>
        </is>
      </c>
      <c r="G344" s="236" t="inlineStr">
        <is>
          <t>ARTI</t>
        </is>
      </c>
      <c r="H344" s="236" t="inlineStr">
        <is>
          <t>Yes: 1 (legal supports) | High | Review — no exact prior-grantee match | Review | Candidate 1 (helper — confirm from image) | Medium — helper value | Order and Final Decree — Roger Mills County Court to Virginia Jaques,…</t>
        </is>
      </c>
      <c r="I344" s="236" t="n"/>
      <c r="J344" s="236" t="n"/>
      <c r="K344" s="236" t="n"/>
      <c r="L344" s="236" t="n"/>
    </row>
    <row r="345">
      <c r="A345" s="236" t="n">
        <v>44</v>
      </c>
      <c r="B345" s="236" t="inlineStr">
        <is>
          <t>1949-000809</t>
        </is>
      </c>
      <c r="C345" s="236" t="inlineStr">
        <is>
          <t>Warranty Deed</t>
        </is>
      </c>
      <c r="D345" s="236" t="inlineStr">
        <is>
          <t>D59/246</t>
        </is>
      </c>
      <c r="E345" s="236" t="inlineStr">
        <is>
          <t>Control column references tract but legal does not support assignment</t>
        </is>
      </c>
      <c r="F345" s="236" t="inlineStr">
        <is>
          <t>Lot 4, S/2 Lot 3, S/2 NE/4 SW/4, SE/4 SW/4 of 31-12N-24W, containing 115.34 acres, more or less</t>
        </is>
      </c>
      <c r="G345" s="236" t="inlineStr">
        <is>
          <t>ARTI Chain note: source of title — MINERAL DEED 1925-000406 at D34/104, E. T. Gamble and Zella M. Gamble, HW to Leo Aulbert, covering S/2 SW/4, S/2 N/2 SW/4 of 31-12N-24W, interes…</t>
        </is>
      </c>
      <c r="H345" s="236" t="inlineStr">
        <is>
          <t>Legal maps to 5, 7, 9; helper says 2, 3, 5, 6, 7 | Review | Review — no exact prior-grantee match | Yes — on Tract 2 owner list | Candidate 1 (helper — confirm from image) | Medium — helper value | Warranty Deed — Lee A…</t>
        </is>
      </c>
      <c r="I345" s="236" t="n"/>
      <c r="J345" s="236" t="n"/>
      <c r="K345" s="236" t="n"/>
      <c r="L345" s="236" t="n"/>
    </row>
    <row r="346">
      <c r="A346" s="236" t="n">
        <v>49</v>
      </c>
      <c r="B346" s="236" t="inlineStr">
        <is>
          <t>1953-000498</t>
        </is>
      </c>
      <c r="C346" s="236" t="inlineStr">
        <is>
          <t>Warranty Deed</t>
        </is>
      </c>
      <c r="D346" s="236" t="inlineStr">
        <is>
          <t>D67/159</t>
        </is>
      </c>
      <c r="E346" s="236" t="inlineStr">
        <is>
          <t>Control column references tract but legal does not support assignment</t>
        </is>
      </c>
      <c r="F346" s="236" t="inlineStr">
        <is>
          <t>Lot 4, S/2 Lot 3, S/2 NE/4 SW/4, SE/4 SW/4 of 31-12N-24W, containing 115.34 acres, more or less</t>
        </is>
      </c>
      <c r="G346" s="236" t="inlineStr">
        <is>
          <t>except the first parties specifically reserve from this conveyance all mineral interest except an undivided 75 acres of said mineral interest which is specifically transferred to …</t>
        </is>
      </c>
      <c r="H346" s="236" t="inlineStr">
        <is>
          <t>Legal maps to 5, 7, 9; helper says 2, 3, 5, 6, 7 | Review | Probable — name-normalized match to Runsheet 47 grantee; confirm | Review | Candidate 0.170454545454545 (helper — confirm from image) | Medium — helper value |…</t>
        </is>
      </c>
      <c r="I346" s="236" t="n"/>
      <c r="J346" s="236" t="n"/>
      <c r="K346" s="236" t="n"/>
      <c r="L346" s="236" t="n"/>
    </row>
    <row r="347">
      <c r="A347" s="236" t="n">
        <v>52</v>
      </c>
      <c r="B347" s="236" t="inlineStr">
        <is>
          <t>1962-001145</t>
        </is>
      </c>
      <c r="C347" s="236" t="inlineStr">
        <is>
          <t>Mineral Deed</t>
        </is>
      </c>
      <c r="D347" s="236" t="inlineStr">
        <is>
          <t>MIS47/169</t>
        </is>
      </c>
      <c r="E347" s="236" t="inlineStr">
        <is>
          <t>Control column references tract but legal does not support assignment</t>
        </is>
      </c>
      <c r="F347" s="236" t="inlineStr">
        <is>
          <t>Lot 4, S/2 of Lot 3, S/2 NE/4 SW/4, SE/4 SW/4 of 31-12N-24W</t>
        </is>
      </c>
      <c r="G347" s="236" t="inlineStr">
        <is>
          <t>55/115.34 interest, 55 NMA Chain note: no source of title into Robert O. Lister, Jr. and Marie Lister, HW located of record. Confirm ownership before crediting this conveyance.</t>
        </is>
      </c>
      <c r="H347" s="236" t="inlineStr">
        <is>
          <t>Legal maps to 5, 7, 9; helper says 2, 3, 5, 6, 7 | Review | No — no source located | Yes — on Tract 3 owner list | Candidate 0.125 (helper — confirm from image) | Medium — helper value | Mineral Deed — Robert O. Lister,…</t>
        </is>
      </c>
      <c r="I347" s="236" t="n"/>
      <c r="J347" s="236" t="n"/>
      <c r="K347" s="236" t="n"/>
      <c r="L347" s="236" t="n"/>
    </row>
    <row r="348">
      <c r="A348" s="236" t="n">
        <v>53</v>
      </c>
      <c r="B348" s="236" t="inlineStr">
        <is>
          <t>1962-001141</t>
        </is>
      </c>
      <c r="C348" s="236" t="inlineStr">
        <is>
          <t>Mineral Deed</t>
        </is>
      </c>
      <c r="D348" s="236" t="inlineStr">
        <is>
          <t>MIS47/164</t>
        </is>
      </c>
      <c r="E348" s="236" t="inlineStr">
        <is>
          <t>Control column references tract but legal does not support assignment</t>
        </is>
      </c>
      <c r="F348" s="236" t="inlineStr">
        <is>
          <t>Lot 4, S/2 of Lot 3, S/2 NE/4 SW/4, SE/4 SW/4 of 31-12N-24W</t>
        </is>
      </c>
      <c r="G348" s="236" t="inlineStr">
        <is>
          <t>75/115.34 interest, 75 NMA</t>
        </is>
      </c>
      <c r="H348" s="236" t="inlineStr">
        <is>
          <t>Legal maps to 5, 7, 9; helper says 2, 3, 5, 6, 7 | Review | Review — no exact prior-grantee match | Yes — on Tract 3 owner list | Candidate 0.170454545454545 (helper — confirm from image) | Medium — helper value | Miner…</t>
        </is>
      </c>
      <c r="I348" s="236" t="n"/>
      <c r="J348" s="236" t="n"/>
      <c r="K348" s="236" t="n"/>
      <c r="L348" s="236" t="n"/>
    </row>
    <row r="349">
      <c r="A349" s="236" t="n">
        <v>54</v>
      </c>
      <c r="B349" s="236" t="inlineStr">
        <is>
          <t>1962-001389</t>
        </is>
      </c>
      <c r="C349" s="236" t="inlineStr">
        <is>
          <t>Mineral Deed</t>
        </is>
      </c>
      <c r="D349" s="236" t="inlineStr">
        <is>
          <t>MIS47/558</t>
        </is>
      </c>
      <c r="E349" s="236" t="inlineStr">
        <is>
          <t>Control column references tract but legal does not support assignment</t>
        </is>
      </c>
      <c r="F349" s="236" t="inlineStr">
        <is>
          <t>Lot 4, S/2 of Lot 3, S/2 NE/4 SW/4, SE/4 SW/4 of 31-12N-24W</t>
        </is>
      </c>
      <c r="G349" s="236" t="inlineStr">
        <is>
          <t>10/115.34 interest, 10 NMA</t>
        </is>
      </c>
      <c r="H349" s="236" t="inlineStr">
        <is>
          <t>Legal maps to 5, 7, 9; helper says 2, 3, 5, 6, 7 | Review | Yes — prior grantee match | Yes — on Tract 3 owner list | Candidate 0.0227272727272727 (helper — confirm from image) | Medium — helper value | Mineral Deed — R…</t>
        </is>
      </c>
      <c r="I349" s="236" t="n"/>
      <c r="J349" s="236" t="n"/>
      <c r="K349" s="236" t="n"/>
      <c r="L349" s="236" t="n"/>
    </row>
    <row r="350">
      <c r="A350" s="236" t="n">
        <v>55</v>
      </c>
      <c r="B350" s="236" t="inlineStr">
        <is>
          <t>1962-001390</t>
        </is>
      </c>
      <c r="C350" s="236" t="inlineStr">
        <is>
          <t>Mineral Deed</t>
        </is>
      </c>
      <c r="D350" s="236" t="inlineStr">
        <is>
          <t>MIS47/559</t>
        </is>
      </c>
      <c r="E350" s="236" t="inlineStr">
        <is>
          <t>Control column references tract but legal does not support assignment</t>
        </is>
      </c>
      <c r="F350" s="236" t="inlineStr">
        <is>
          <t>Lot 4, S/2 of Lot 3, S/2 NE/4 SW/4, SE/4 SW/4 of 31-12N-24W</t>
        </is>
      </c>
      <c r="G350" s="236" t="inlineStr">
        <is>
          <t>10/115.34 interest, 10 NMA</t>
        </is>
      </c>
      <c r="H350" s="236" t="inlineStr">
        <is>
          <t>Legal maps to 5, 7, 9; helper says 2, 3, 5, 6, 7 | Review | Yes — prior grantee match | Yes — on Tract 3 owner list | Candidate 0.0227272727272727 (helper — confirm from image) | Medium — helper value | Mineral Deed — R…</t>
        </is>
      </c>
      <c r="I350" s="236" t="n"/>
      <c r="J350" s="236" t="n"/>
      <c r="K350" s="236" t="n"/>
      <c r="L350" s="236" t="n"/>
    </row>
    <row r="351">
      <c r="A351" s="236" t="n">
        <v>65</v>
      </c>
      <c r="B351" s="236" t="inlineStr">
        <is>
          <t>1978-002576</t>
        </is>
      </c>
      <c r="C351" s="236" t="inlineStr">
        <is>
          <t>Mineral Deed</t>
        </is>
      </c>
      <c r="D351" s="236" t="inlineStr">
        <is>
          <t>237/367</t>
        </is>
      </c>
      <c r="E351" s="236" t="inlineStr">
        <is>
          <t>Control column references tract but legal does not support assignment</t>
        </is>
      </c>
      <c r="F351" s="236" t="inlineStr">
        <is>
          <t>SW/4 NE/4, NW/4 SE/4, S/2 SE/4 of 31-12N-24W, aol</t>
        </is>
      </c>
      <c r="G351" s="236" t="inlineStr">
        <is>
          <t>40/791.47 interest in 2 sections</t>
        </is>
      </c>
      <c r="H351" s="236" t="inlineStr">
        <is>
          <t>Yes: 2 (legal supports) | High | Probable — name-normalized match to Runsheet 19 grantee; confirm | Yes — on Tract 2 owner list | Candidate 0.050538870708934 (helper — confirm from image) | Medium — helper value | Miner…</t>
        </is>
      </c>
      <c r="I351" s="236" t="n"/>
      <c r="J351" s="236" t="n"/>
      <c r="K351" s="236" t="n"/>
      <c r="L351" s="236" t="n"/>
    </row>
    <row r="352">
      <c r="A352" s="236" t="n">
        <v>66</v>
      </c>
      <c r="B352" s="236" t="inlineStr">
        <is>
          <t>1978-002579</t>
        </is>
      </c>
      <c r="C352" s="236" t="inlineStr">
        <is>
          <t>Mineral Deed</t>
        </is>
      </c>
      <c r="D352" s="236" t="inlineStr">
        <is>
          <t>237/370</t>
        </is>
      </c>
      <c r="E352" s="236" t="inlineStr">
        <is>
          <t>Control column references tract but legal does not support assignment</t>
        </is>
      </c>
      <c r="F352" s="236" t="inlineStr">
        <is>
          <t>SW/4 NE/4, NW/4 SE/4, S/2 SE/4 of 31-12N-24W, aol</t>
        </is>
      </c>
      <c r="G352" s="236" t="inlineStr">
        <is>
          <t>40/791.47 interest in 2 sections</t>
        </is>
      </c>
      <c r="H352" s="236" t="inlineStr">
        <is>
          <t>Yes: 2 (legal supports) | High | Probable — name-normalized match to Runsheet 19 grantee; confirm | Yes — on Tract 2 owner list | Candidate 0.050538870708934 (helper — confirm from image) | Medium — helper value | Miner…</t>
        </is>
      </c>
      <c r="I352" s="236" t="n"/>
      <c r="J352" s="236" t="n"/>
      <c r="K352" s="236" t="n"/>
      <c r="L352" s="236" t="n"/>
    </row>
    <row r="353">
      <c r="A353" s="236" t="n">
        <v>67</v>
      </c>
      <c r="B353" s="236" t="inlineStr">
        <is>
          <t>1978-002580</t>
        </is>
      </c>
      <c r="C353" s="236" t="inlineStr">
        <is>
          <t>Mineral Deed</t>
        </is>
      </c>
      <c r="D353" s="236" t="inlineStr">
        <is>
          <t>237/371</t>
        </is>
      </c>
      <c r="E353" s="236" t="inlineStr">
        <is>
          <t>Control column references tract but legal does not support assignment</t>
        </is>
      </c>
      <c r="F353" s="236" t="inlineStr">
        <is>
          <t>SW/4 NE/4, NW/4 SE/4, S/2 SE/4 of 31-12N-24W, aol</t>
        </is>
      </c>
      <c r="G353" s="236" t="inlineStr">
        <is>
          <t>40/791.47 interest in 2 sections</t>
        </is>
      </c>
      <c r="H353" s="236" t="inlineStr">
        <is>
          <t>Yes: 2 (legal supports) | High | Probable — name-normalized match to Runsheet 19 grantee; confirm | Yes — on Tract 2 owner list | Candidate 0.050538870708934 (helper — confirm from image) | Medium — helper value | Miner…</t>
        </is>
      </c>
      <c r="I353" s="236" t="n"/>
      <c r="J353" s="236" t="n"/>
      <c r="K353" s="236" t="n"/>
      <c r="L353" s="236" t="n"/>
    </row>
    <row r="354">
      <c r="A354" s="236" t="n">
        <v>68</v>
      </c>
      <c r="B354" s="236" t="inlineStr">
        <is>
          <t>1978-002581</t>
        </is>
      </c>
      <c r="C354" s="236" t="inlineStr">
        <is>
          <t>Mineral Deed</t>
        </is>
      </c>
      <c r="D354" s="236" t="inlineStr">
        <is>
          <t>237/372</t>
        </is>
      </c>
      <c r="E354" s="236" t="inlineStr">
        <is>
          <t>Control column references tract but legal does not support assignment</t>
        </is>
      </c>
      <c r="F354" s="236" t="inlineStr">
        <is>
          <t>SW/4 NE/4, NW/4 SE/4, S/2 SE/4 of 31-12N-24W, aol</t>
        </is>
      </c>
      <c r="G354" s="236" t="inlineStr">
        <is>
          <t>40/791.47 interest in 2 sections</t>
        </is>
      </c>
      <c r="H354" s="236" t="inlineStr">
        <is>
          <t>Yes: 2 (legal supports) | High | Probable — name-normalized match to Runsheet 19 grantee; confirm | Yes — on Tract 2 owner list | Candidate 0.050538870708934 (helper — confirm from image) | Medium — helper value | Miner…</t>
        </is>
      </c>
      <c r="I354" s="236" t="n"/>
      <c r="J354" s="236" t="n"/>
      <c r="K354" s="236" t="n"/>
      <c r="L354" s="236" t="n"/>
    </row>
    <row r="355">
      <c r="A355" s="236" t="n">
        <v>69</v>
      </c>
      <c r="B355" s="236" t="inlineStr">
        <is>
          <t>1978-002582</t>
        </is>
      </c>
      <c r="C355" s="236" t="inlineStr">
        <is>
          <t>Mineral Deed</t>
        </is>
      </c>
      <c r="D355" s="236" t="inlineStr">
        <is>
          <t>237/373</t>
        </is>
      </c>
      <c r="E355" s="236" t="inlineStr">
        <is>
          <t>Control column references tract but legal does not support assignment</t>
        </is>
      </c>
      <c r="F355" s="236" t="inlineStr">
        <is>
          <t>SW/4 NE/4, NW/4 SE/4, S/2 SE/4 of 31-12N-24W, aol</t>
        </is>
      </c>
      <c r="G355" s="236" t="inlineStr">
        <is>
          <t>40/791.47 interest in 2 sections</t>
        </is>
      </c>
      <c r="H355" s="236" t="inlineStr">
        <is>
          <t>Yes: 2 (legal supports) | High | Probable — name-normalized match to Runsheet 19 grantee; confirm | Yes — on Tract 2 owner list | Candidate 0.050538870708934 (helper — confirm from image) | Medium — helper value | Miner…</t>
        </is>
      </c>
      <c r="I355" s="236" t="n"/>
      <c r="J355" s="236" t="n"/>
      <c r="K355" s="236" t="n"/>
      <c r="L355" s="236" t="n"/>
    </row>
    <row r="356">
      <c r="A356" s="236" t="n">
        <v>70</v>
      </c>
      <c r="B356" s="236" t="inlineStr">
        <is>
          <t>1978-002583</t>
        </is>
      </c>
      <c r="C356" s="236" t="inlineStr">
        <is>
          <t>Mineral Deed</t>
        </is>
      </c>
      <c r="D356" s="236" t="inlineStr">
        <is>
          <t>237/374</t>
        </is>
      </c>
      <c r="E356" s="236" t="inlineStr">
        <is>
          <t>Control column references tract but legal does not support assignment</t>
        </is>
      </c>
      <c r="F356" s="236" t="inlineStr">
        <is>
          <t>SW/4 NE/4, NW/4 SE/4, S/2 SE/4 of 31-12N-24W, aol</t>
        </is>
      </c>
      <c r="G356" s="236" t="inlineStr">
        <is>
          <t>40/791.47 interest in 2 sections</t>
        </is>
      </c>
      <c r="H356" s="236" t="inlineStr">
        <is>
          <t>Yes: 2 (legal supports) | High | Probable — name-normalized match to Runsheet 19 grantee; confirm | Review | Candidate 0.050538870708934 (helper — confirm from image) | Medium — helper value | Mineral Deed — William C. …</t>
        </is>
      </c>
      <c r="I356" s="236" t="n"/>
      <c r="J356" s="236" t="n"/>
      <c r="K356" s="236" t="n"/>
      <c r="L356" s="236" t="n"/>
    </row>
    <row r="357">
      <c r="A357" s="236" t="n">
        <v>71</v>
      </c>
      <c r="B357" s="236" t="inlineStr">
        <is>
          <t>1978-002585</t>
        </is>
      </c>
      <c r="C357" s="236" t="inlineStr">
        <is>
          <t>Mineral Deed</t>
        </is>
      </c>
      <c r="D357" s="236" t="inlineStr">
        <is>
          <t>237/376</t>
        </is>
      </c>
      <c r="E357" s="236" t="inlineStr">
        <is>
          <t>Control column references tract but legal does not support assignment</t>
        </is>
      </c>
      <c r="F357" s="236" t="inlineStr">
        <is>
          <t>SW/4 NE/4, NW/4 SE/4, S/2 SE/4 of 31-12N-24W, aol</t>
        </is>
      </c>
      <c r="G357" s="236" t="inlineStr">
        <is>
          <t>40/791.47 interest in 2 sections</t>
        </is>
      </c>
      <c r="H357" s="236" t="inlineStr">
        <is>
          <t>Yes: 2 (legal supports) | High | Probable — name-normalized match to Runsheet 70 grantee; confirm | Review | Candidate 0.050538870708934 (helper — confirm from image) | Medium — helper value | Mineral Deed — William C. …</t>
        </is>
      </c>
      <c r="I357" s="236" t="n"/>
      <c r="J357" s="236" t="n"/>
      <c r="K357" s="236" t="n"/>
      <c r="L357" s="236" t="n"/>
    </row>
    <row r="358">
      <c r="A358" s="236" t="n">
        <v>72</v>
      </c>
      <c r="B358" s="236" t="inlineStr">
        <is>
          <t>1978-002584</t>
        </is>
      </c>
      <c r="C358" s="236" t="inlineStr">
        <is>
          <t>Mineral Deed</t>
        </is>
      </c>
      <c r="D358" s="236" t="inlineStr">
        <is>
          <t>237/375</t>
        </is>
      </c>
      <c r="E358" s="236" t="inlineStr">
        <is>
          <t>Control column references tract but legal does not support assignment</t>
        </is>
      </c>
      <c r="F358" s="236" t="inlineStr">
        <is>
          <t>SW/4 NE/4, NW/4 SE/4, S/2 SE/4 of 31-12N-24W, aol</t>
        </is>
      </c>
      <c r="G358" s="236" t="inlineStr">
        <is>
          <t>40/791.47 interest in 2 sections</t>
        </is>
      </c>
      <c r="H358" s="236" t="inlineStr">
        <is>
          <t>Yes: 2 (legal supports) | High | Probable — name-normalized match to Runsheet 70 grantee; confirm | Yes — on Tract 2 owner list | Candidate 0.050538870708934 (helper — confirm from image) | Medium — helper value | Miner…</t>
        </is>
      </c>
      <c r="I358" s="236" t="n"/>
      <c r="J358" s="236" t="n"/>
      <c r="K358" s="236" t="n"/>
      <c r="L358" s="236" t="n"/>
    </row>
    <row r="359">
      <c r="A359" s="236" t="n">
        <v>74</v>
      </c>
      <c r="B359" s="236" t="inlineStr">
        <is>
          <t>1979-002206</t>
        </is>
      </c>
      <c r="C359" s="236" t="inlineStr">
        <is>
          <t>Final Decree</t>
        </is>
      </c>
      <c r="D359" s="236" t="inlineStr">
        <is>
          <t>264/428</t>
        </is>
      </c>
      <c r="E359" s="236" t="inlineStr">
        <is>
          <t>Control column references tract but legal does not support assignment</t>
        </is>
      </c>
      <c r="F359" s="236" t="inlineStr">
        <is>
          <t>A tract in 31-12N-24W described as follows: Beginning at the NW Corner of the NW/4 of 31-12N-24W thence East on Section line 18.20 chains (or 72.8 rods), thence South 50 chains (or 200 rods), thence West 18.20 chains (o…</t>
        </is>
      </c>
      <c r="G359" s="236" t="inlineStr">
        <is>
          <t>ARTI, 46 NMA</t>
        </is>
      </c>
      <c r="H359" s="236" t="inlineStr">
        <is>
          <t>Yes: 4, 5 (broad legal) | Medium | Review — no exact prior-grantee match | Review | Candidate 0.23 (helper — confirm from image) | Medium — helper value | Final Decree — Beckham County Court, to Virgil Hambrook, 1/2, (2…</t>
        </is>
      </c>
      <c r="I359" s="236" t="n"/>
      <c r="J359" s="236" t="n"/>
      <c r="K359" s="236" t="n"/>
      <c r="L359" s="236" t="n"/>
    </row>
    <row r="360">
      <c r="A360" s="236" t="n">
        <v>76</v>
      </c>
      <c r="B360" s="236" t="inlineStr">
        <is>
          <t>1979-004881</t>
        </is>
      </c>
      <c r="C360" s="236" t="inlineStr">
        <is>
          <t>Mineral Deed</t>
        </is>
      </c>
      <c r="D360" s="236" t="inlineStr">
        <is>
          <t>274/566</t>
        </is>
      </c>
      <c r="E360" s="236" t="inlineStr">
        <is>
          <t>Control column references tract but legal does not support assignment</t>
        </is>
      </c>
      <c r="F360" s="236" t="inlineStr">
        <is>
          <t>SW/4 NE/4, NW/4 SE/4, S/2 SE/4 of 31-12N-24W, aol</t>
        </is>
      </c>
      <c r="G360" s="236" t="inlineStr">
        <is>
          <t>10/791.47 interest in 2 sections</t>
        </is>
      </c>
      <c r="H360" s="236" t="inlineStr">
        <is>
          <t>Yes: 2 (legal supports) | High | Yes — prior grantee match | Yes — on Tract 2 owner list | Candidate 0.0126347176772335 (helper — confirm from image) | Medium — helper value | Mineral Deed — Juanita M. Wolff to Alpine O…</t>
        </is>
      </c>
      <c r="I360" s="236" t="n"/>
      <c r="J360" s="236" t="n"/>
      <c r="K360" s="236" t="n"/>
      <c r="L360" s="236" t="n"/>
    </row>
    <row r="361">
      <c r="A361" s="236" t="n">
        <v>80</v>
      </c>
      <c r="B361" s="236" t="inlineStr">
        <is>
          <t>1979-006593</t>
        </is>
      </c>
      <c r="C361" s="236" t="inlineStr">
        <is>
          <t>Agreement</t>
        </is>
      </c>
      <c r="D361" s="236" t="inlineStr">
        <is>
          <t>280/42</t>
        </is>
      </c>
      <c r="E361" s="236" t="inlineStr">
        <is>
          <t>Control column references tract but legal does not support assignment</t>
        </is>
      </c>
      <c r="F361" s="236" t="inlineStr">
        <is>
          <t>SW/4 NE/4, NW/4 SE/4, S/2 SE/4 of 31-12N-24W, aol</t>
        </is>
      </c>
      <c r="G361" s="236" t="inlineStr">
        <is>
          <t>Trust An undivided 40/791.47 interest</t>
        </is>
      </c>
      <c r="H361" s="236" t="inlineStr">
        <is>
          <t>Yes: 2 (legal supports) | High | Review — no exact prior-grantee match | Yes — on Tract 2 owner list | Interest amount needs review | Review | Agreement — Crystal F. Pallo to W. C. Bain Jr., Trustee (280/42) | Needs sou…</t>
        </is>
      </c>
      <c r="I361" s="236" t="n"/>
      <c r="J361" s="236" t="n"/>
      <c r="K361" s="236" t="n"/>
      <c r="L361" s="236" t="n"/>
    </row>
    <row r="362">
      <c r="A362" s="236" t="n">
        <v>92</v>
      </c>
      <c r="B362" s="236" t="inlineStr">
        <is>
          <t>1982-011144</t>
        </is>
      </c>
      <c r="C362" s="236" t="inlineStr">
        <is>
          <t>Mineral Deed</t>
        </is>
      </c>
      <c r="D362" s="236" t="inlineStr">
        <is>
          <t>480/72</t>
        </is>
      </c>
      <c r="E362" s="236" t="inlineStr">
        <is>
          <t>Control column references tract but legal does not support assignment</t>
        </is>
      </c>
      <c r="F362" s="236" t="inlineStr">
        <is>
          <t>S/2 SE/4, NW/4 SE/4, SW/4 NE/4 of 31-12N-24W, aol</t>
        </is>
      </c>
      <c r="G362" s="236" t="inlineStr">
        <is>
          <t>1/791.47 interest in 2 sections</t>
        </is>
      </c>
      <c r="H362" s="236" t="inlineStr">
        <is>
          <t>Yes: 2 (legal supports) | High | Review — no exact prior-grantee match | Yes — on Tract 2 owner list | Candidate 0.00126347176772335 (helper — confirm from image) | Medium — helper value | Mineral Deed — Barbara J. Bain…</t>
        </is>
      </c>
      <c r="I362" s="236" t="n"/>
      <c r="J362" s="236" t="n"/>
      <c r="K362" s="236" t="n"/>
      <c r="L362" s="236" t="n"/>
    </row>
    <row r="363">
      <c r="A363" s="236" t="n">
        <v>93</v>
      </c>
      <c r="B363" s="236" t="inlineStr">
        <is>
          <t>1982-011142</t>
        </is>
      </c>
      <c r="C363" s="236" t="inlineStr">
        <is>
          <t>Mineral Deed</t>
        </is>
      </c>
      <c r="D363" s="236" t="inlineStr">
        <is>
          <t>480/70</t>
        </is>
      </c>
      <c r="E363" s="236" t="inlineStr">
        <is>
          <t>Control column references tract but legal does not support assignment</t>
        </is>
      </c>
      <c r="F363" s="236" t="inlineStr">
        <is>
          <t>S/2 SE/4, NW/4 SE/4, SW/4 NE/4 of 31-12N-24W, aol</t>
        </is>
      </c>
      <c r="G363" s="236" t="inlineStr">
        <is>
          <t>1/791.47 interest in 2 sections</t>
        </is>
      </c>
      <c r="H363" s="236" t="inlineStr">
        <is>
          <t>Yes: 2 (legal supports) | High | Probable — name-normalized match to Runsheet 71 grantee; confirm | Yes — on Tract 2 owner list | Candidate 0.00126347176772335 (helper — confirm from image) | Medium — helper value | Min…</t>
        </is>
      </c>
      <c r="I363" s="236" t="n"/>
      <c r="J363" s="236" t="n"/>
      <c r="K363" s="236" t="n"/>
      <c r="L363" s="236" t="n"/>
    </row>
    <row r="364">
      <c r="A364" s="236" t="n">
        <v>94</v>
      </c>
      <c r="B364" s="236" t="inlineStr">
        <is>
          <t>1982-011143</t>
        </is>
      </c>
      <c r="C364" s="236" t="inlineStr">
        <is>
          <t>Mineral Deed</t>
        </is>
      </c>
      <c r="D364" s="236" t="inlineStr">
        <is>
          <t>480/71</t>
        </is>
      </c>
      <c r="E364" s="236" t="inlineStr">
        <is>
          <t>Control column references tract but legal does not support assignment</t>
        </is>
      </c>
      <c r="F364" s="236" t="inlineStr">
        <is>
          <t>S/2 SE/4, NW/4 SE/4, SW/4 NE/4 of 31-12N-24W, aol</t>
        </is>
      </c>
      <c r="G364" s="236" t="inlineStr">
        <is>
          <t>1/791.47 interest in 2 sections</t>
        </is>
      </c>
      <c r="H364" s="236" t="inlineStr">
        <is>
          <t>Yes: 2 (legal supports) | High | Probable — name-normalized match to Runsheet 71 grantee; confirm | Yes — on Tract 2 owner list | Candidate 0.00126347176772335 (helper — confirm from image) | Medium — helper value | Min…</t>
        </is>
      </c>
      <c r="I364" s="236" t="n"/>
      <c r="J364" s="236" t="n"/>
      <c r="K364" s="236" t="n"/>
      <c r="L364" s="236" t="n"/>
    </row>
    <row r="365">
      <c r="A365" s="236" t="n">
        <v>95</v>
      </c>
      <c r="B365" s="236" t="inlineStr">
        <is>
          <t>1983-001670</t>
        </is>
      </c>
      <c r="C365" s="236" t="inlineStr">
        <is>
          <t>Mineral Deed</t>
        </is>
      </c>
      <c r="D365" s="236" t="inlineStr">
        <is>
          <t>512/66</t>
        </is>
      </c>
      <c r="E365" s="236" t="inlineStr">
        <is>
          <t>Control column references tract but legal does not support assignment</t>
        </is>
      </c>
      <c r="F365" s="236" t="inlineStr">
        <is>
          <t>S/2 SE/4, NW/4 SE/4, SW/4 NE/4 of 31-12N-24W, aol</t>
        </is>
      </c>
      <c r="G365" s="236" t="inlineStr">
        <is>
          <t>3/791.47 interest</t>
        </is>
      </c>
      <c r="H365" s="236" t="inlineStr">
        <is>
          <t>Yes: 2 (legal supports) | High | Probable — name-normalized match to Runsheet 71 grantee; confirm | Review | Interest amount needs review | Review | Mineral Deed — Billy W. Bain and Barbara J. B to o. K. O1l Venture, a …</t>
        </is>
      </c>
      <c r="I365" s="236" t="n"/>
      <c r="J365" s="236" t="n"/>
      <c r="K365" s="236" t="n"/>
      <c r="L365" s="236" t="n"/>
    </row>
    <row r="366">
      <c r="A366" s="236" t="n">
        <v>96</v>
      </c>
      <c r="B366" s="236" t="inlineStr">
        <is>
          <t>1983-001669</t>
        </is>
      </c>
      <c r="C366" s="236" t="inlineStr">
        <is>
          <t>Mineral Deed</t>
        </is>
      </c>
      <c r="D366" s="236" t="inlineStr">
        <is>
          <t>512/65</t>
        </is>
      </c>
      <c r="E366" s="236" t="inlineStr">
        <is>
          <t>Control column references tract but legal does not support assignment</t>
        </is>
      </c>
      <c r="F366" s="236" t="inlineStr">
        <is>
          <t>S/2 SE/4, NW/4 SE/4, SW/4 NE/4 of 31-12N-24W, aol</t>
        </is>
      </c>
      <c r="G366" s="236" t="inlineStr">
        <is>
          <t>3/791.47 interest in 2 sections</t>
        </is>
      </c>
      <c r="H366" s="236" t="inlineStr">
        <is>
          <t>Yes: 2 (legal supports) | High | Review — no exact prior-grantee match | Yes — on Tract 2 owner list | Candidate 0.00379041530317005 (helper — confirm from image) | Medium — helper value | Mineral Deed — Billy Wayne Bai…</t>
        </is>
      </c>
      <c r="I366" s="236" t="n"/>
      <c r="J366" s="236" t="n"/>
      <c r="K366" s="236" t="n"/>
      <c r="L366" s="236" t="n"/>
    </row>
    <row r="367">
      <c r="A367" s="236" t="n">
        <v>99</v>
      </c>
      <c r="B367" s="236" t="inlineStr">
        <is>
          <t>1983-002348</t>
        </is>
      </c>
      <c r="C367" s="236" t="inlineStr">
        <is>
          <t>Mineral Deed</t>
        </is>
      </c>
      <c r="D367" s="236" t="inlineStr">
        <is>
          <t>517/134</t>
        </is>
      </c>
      <c r="E367" s="236" t="inlineStr">
        <is>
          <t>Control column references tract but legal does not support assignment</t>
        </is>
      </c>
      <c r="F367" s="236" t="inlineStr">
        <is>
          <t>S/2 SE/4, NW/4 SE/4, SW/4 NE/4 of 31-12N-24W, aol</t>
        </is>
      </c>
      <c r="G367" s="236" t="inlineStr">
        <is>
          <t>1/791.47 interest in 2 sections</t>
        </is>
      </c>
      <c r="H367" s="236" t="inlineStr">
        <is>
          <t>Yes: 2 (legal supports) | High | Yes — prior grantee match | Yes — on Tract 2 owner list | Candidate 0.00126347176772335 (helper — confirm from image) | Medium — helper value | Mineral Deed — O. K. Oil Venture to Jonath…</t>
        </is>
      </c>
      <c r="I367" s="236" t="n"/>
      <c r="J367" s="236" t="n"/>
      <c r="K367" s="236" t="n"/>
      <c r="L367" s="236" t="n"/>
    </row>
    <row r="368">
      <c r="A368" s="236" t="n">
        <v>100</v>
      </c>
      <c r="B368" s="236" t="inlineStr">
        <is>
          <t>1983-002349</t>
        </is>
      </c>
      <c r="C368" s="236" t="inlineStr">
        <is>
          <t>Mineral Deed</t>
        </is>
      </c>
      <c r="D368" s="236" t="inlineStr">
        <is>
          <t>517/135</t>
        </is>
      </c>
      <c r="E368" s="236" t="inlineStr">
        <is>
          <t>Control column references tract but legal does not support assignment</t>
        </is>
      </c>
      <c r="F368" s="236" t="inlineStr">
        <is>
          <t>S/2 SE/4, NW/4 SE/4, SW/4 NE/4 of 31-12N-24W, aol</t>
        </is>
      </c>
      <c r="G368" s="236" t="inlineStr">
        <is>
          <t>1/791.47 interest in 2 sections</t>
        </is>
      </c>
      <c r="H368" s="236" t="inlineStr">
        <is>
          <t>Yes: 2 (legal supports) | High | Yes — prior grantee match | Yes — on Tract 2 owner list | Candidate 0.00126347176772335 (helper — confirm from image) | Medium — helper value | Mineral Deed — O. K. Oil Venture to John R…</t>
        </is>
      </c>
      <c r="I368" s="236" t="n"/>
      <c r="J368" s="236" t="n"/>
      <c r="K368" s="236" t="n"/>
      <c r="L368" s="236" t="n"/>
    </row>
    <row r="369">
      <c r="A369" s="236" t="n">
        <v>101</v>
      </c>
      <c r="B369" s="236" t="inlineStr">
        <is>
          <t>1983-002350</t>
        </is>
      </c>
      <c r="C369" s="236" t="inlineStr">
        <is>
          <t>Mineral Deed</t>
        </is>
      </c>
      <c r="D369" s="236" t="inlineStr">
        <is>
          <t>517/136</t>
        </is>
      </c>
      <c r="E369" s="236" t="inlineStr">
        <is>
          <t>Control column references tract but legal does not support assignment</t>
        </is>
      </c>
      <c r="F369" s="236" t="inlineStr">
        <is>
          <t>S/2 SE/4, NW/4 SE/4, SW/4 NE/4 of 31-12N-24W, aol</t>
        </is>
      </c>
      <c r="G369" s="236" t="inlineStr">
        <is>
          <t>1/791.47 interest in 2 sections</t>
        </is>
      </c>
      <c r="H369" s="236" t="inlineStr">
        <is>
          <t>Yes: 2 (legal supports) | High | Yes — prior grantee match | Yes — on Tract 2 owner list | Candidate 0.00126347176772335 (helper — confirm from image) | Medium — helper value | Mineral Deed — O. K. Oil Venture to James …</t>
        </is>
      </c>
      <c r="I369" s="236" t="n"/>
      <c r="J369" s="236" t="n"/>
      <c r="K369" s="236" t="n"/>
      <c r="L369" s="236" t="n"/>
    </row>
    <row r="370">
      <c r="A370" s="236" t="n">
        <v>102</v>
      </c>
      <c r="B370" s="236" t="inlineStr">
        <is>
          <t>1983-002351</t>
        </is>
      </c>
      <c r="C370" s="236" t="inlineStr">
        <is>
          <t>Mineral Deed</t>
        </is>
      </c>
      <c r="D370" s="236" t="inlineStr">
        <is>
          <t>517/137</t>
        </is>
      </c>
      <c r="E370" s="236" t="inlineStr">
        <is>
          <t>Control column references tract but legal does not support assignment</t>
        </is>
      </c>
      <c r="F370" s="236" t="inlineStr">
        <is>
          <t>S/2 SE/4, NW/4 SE/4, SW/4 NE/4 of 31-12N-24W, aol</t>
        </is>
      </c>
      <c r="G370" s="236" t="inlineStr">
        <is>
          <t>1/791.47 interest in 2 sections</t>
        </is>
      </c>
      <c r="H370" s="236" t="inlineStr">
        <is>
          <t>Yes: 2 (legal supports) | High | Yes — prior grantee match | Yes — on Tract 2 owner list | Candidate 0.00126347176772335 (helper — confirm from image) | Medium — helper value | Mineral Deed — O. K. Oil Venture to L. A. …</t>
        </is>
      </c>
      <c r="I370" s="236" t="n"/>
      <c r="J370" s="236" t="n"/>
      <c r="K370" s="236" t="n"/>
      <c r="L370" s="236" t="n"/>
    </row>
    <row r="371">
      <c r="A371" s="236" t="n">
        <v>103</v>
      </c>
      <c r="B371" s="236" t="inlineStr">
        <is>
          <t>1983-002352</t>
        </is>
      </c>
      <c r="C371" s="236" t="inlineStr">
        <is>
          <t>Mineral Deed</t>
        </is>
      </c>
      <c r="D371" s="236" t="inlineStr">
        <is>
          <t>517/138</t>
        </is>
      </c>
      <c r="E371" s="236" t="inlineStr">
        <is>
          <t>Control column references tract but legal does not support assignment</t>
        </is>
      </c>
      <c r="F371" s="236" t="inlineStr">
        <is>
          <t>S/2 SE/4, NW/4 SE/4, SW/4 NE/4 of 31-12N-24W, aol</t>
        </is>
      </c>
      <c r="G371" s="236" t="inlineStr">
        <is>
          <t>2/791.47 interest in 2 sections</t>
        </is>
      </c>
      <c r="H371" s="236" t="inlineStr">
        <is>
          <t>Yes: 2 (legal supports) | High | Yes — prior grantee match | Yes — on Tract 2 owner list | Candidate 0.0025269435354467 (helper — confirm from image) | Medium — helper value | Mineral Deed — O. K. Oil Venture to Richard…</t>
        </is>
      </c>
      <c r="I371" s="236" t="n"/>
      <c r="J371" s="236" t="n"/>
      <c r="K371" s="236" t="n"/>
      <c r="L371" s="236" t="n"/>
    </row>
    <row r="372">
      <c r="A372" s="236" t="n">
        <v>107</v>
      </c>
      <c r="B372" s="236" t="inlineStr">
        <is>
          <t>1984-003786</t>
        </is>
      </c>
      <c r="C372" s="236" t="inlineStr">
        <is>
          <t>Mineral Deed</t>
        </is>
      </c>
      <c r="D372" s="236" t="inlineStr">
        <is>
          <t>611/58</t>
        </is>
      </c>
      <c r="E372" s="236" t="inlineStr">
        <is>
          <t>Control column references tract but legal does not support assignment</t>
        </is>
      </c>
      <c r="F372" s="236" t="inlineStr">
        <is>
          <t>S/2 SE/4, NW/4 SE/4, SW/4 NE/4 of 31-12N-24W, aol</t>
        </is>
      </c>
      <c r="G372" s="236" t="inlineStr">
        <is>
          <t>1/791.47 interest in 2 sections</t>
        </is>
      </c>
      <c r="H372" s="236" t="inlineStr">
        <is>
          <t>Yes: 2 (legal supports) | High | Yes — prior grantee match | Yes — on Tract 2 owner list | Candidate 0.00126347176772335 (helper — confirm from image) | Medium — helper value | Mineral Deed — Juanita M. Wolff to David S…</t>
        </is>
      </c>
      <c r="I372" s="236" t="n"/>
      <c r="J372" s="236" t="n"/>
      <c r="K372" s="236" t="n"/>
      <c r="L372" s="236" t="n"/>
    </row>
    <row r="373">
      <c r="A373" s="236" t="n">
        <v>111</v>
      </c>
      <c r="B373" s="236" t="inlineStr">
        <is>
          <t>1985-006556</t>
        </is>
      </c>
      <c r="C373" s="236" t="inlineStr">
        <is>
          <t>Mineral Deed</t>
        </is>
      </c>
      <c r="D373" s="236" t="inlineStr">
        <is>
          <t>751/68</t>
        </is>
      </c>
      <c r="E373" s="236" t="inlineStr">
        <is>
          <t>Control column references tract but legal does not support assignment</t>
        </is>
      </c>
      <c r="F373" s="236" t="inlineStr">
        <is>
          <t>S/2 SE/4, NW/4 SE/4, SW/4 NE/4 of 31-12N-24W, aol</t>
        </is>
      </c>
      <c r="G373" s="236" t="inlineStr">
        <is>
          <t>1/791.47 interest in 2 sections</t>
        </is>
      </c>
      <c r="H373" s="236" t="inlineStr">
        <is>
          <t>Yes: 2 (legal supports) | High | Yes — prior grantee match | Review | Candidate 0.00126347176772335 (helper — confirm from image) | Medium — helper value | Mineral Deed — Billy W. Bain to David S. Silverberg (751/68) |</t>
        </is>
      </c>
      <c r="I373" s="236" t="n"/>
      <c r="J373" s="236" t="n"/>
      <c r="K373" s="236" t="n"/>
      <c r="L373" s="236" t="n"/>
    </row>
    <row r="374">
      <c r="A374" s="236" t="n">
        <v>114</v>
      </c>
      <c r="B374" s="236" t="inlineStr">
        <is>
          <t>1985-000061</t>
        </is>
      </c>
      <c r="C374" s="236" t="inlineStr">
        <is>
          <t>Mineral Deed</t>
        </is>
      </c>
      <c r="D374" s="236" t="inlineStr">
        <is>
          <t>583/236</t>
        </is>
      </c>
      <c r="E374" s="236" t="inlineStr">
        <is>
          <t>Control column references tract but legal does not support assignment</t>
        </is>
      </c>
      <c r="F374" s="236" t="inlineStr">
        <is>
          <t>S/2 SE/4, NW/4 SE/4, SW/4 NE/4 of 31-12N-24W, aol</t>
        </is>
      </c>
      <c r="G374" s="236" t="inlineStr">
        <is>
          <t>1/791.47 interest in 2 sections</t>
        </is>
      </c>
      <c r="H374" s="236" t="inlineStr">
        <is>
          <t>Yes: 2 (legal supports) | High | Yes — prior grantee match | Yes — on Tract 2 owner list | Candidate 0.00126347176772335 (helper — confirm from image) | Medium — helper value | Mineral Deed — Juanita M. Wolff to Paul R.…</t>
        </is>
      </c>
      <c r="I374" s="236" t="n"/>
      <c r="J374" s="236" t="n"/>
      <c r="K374" s="236" t="n"/>
      <c r="L374" s="236" t="n"/>
    </row>
    <row r="375">
      <c r="A375" s="236" t="n">
        <v>115</v>
      </c>
      <c r="B375" s="236" t="inlineStr">
        <is>
          <t>1985-000060</t>
        </is>
      </c>
      <c r="C375" s="236" t="inlineStr">
        <is>
          <t>Mineral Deed</t>
        </is>
      </c>
      <c r="D375" s="236" t="inlineStr">
        <is>
          <t>583/234</t>
        </is>
      </c>
      <c r="E375" s="236" t="inlineStr">
        <is>
          <t>Control column references tract but legal does not support assignment</t>
        </is>
      </c>
      <c r="F375" s="236" t="inlineStr">
        <is>
          <t>S/2 SE/4, NW/4 SE/4, SW/4 NE/4 of 31-12N-24W, aol</t>
        </is>
      </c>
      <c r="G375" s="236" t="inlineStr">
        <is>
          <t>2/791.47 interest in 2 sections</t>
        </is>
      </c>
      <c r="H375" s="236" t="inlineStr">
        <is>
          <t>Yes: 2 (legal supports) | High | Yes — prior grantee match | Yes — on Tract 2 owner list | Candidate 0.0025269435354467 (helper — confirm from image) | Medium — helper value | Mineral Deed — Juanita M. Wolff to Laura L.…</t>
        </is>
      </c>
      <c r="I375" s="236" t="n"/>
      <c r="J375" s="236" t="n"/>
      <c r="K375" s="236" t="n"/>
      <c r="L375" s="236" t="n"/>
    </row>
    <row r="376">
      <c r="A376" s="236" t="n">
        <v>118</v>
      </c>
      <c r="B376" s="236" t="inlineStr">
        <is>
          <t>1986-003428</t>
        </is>
      </c>
      <c r="C376" s="236" t="inlineStr">
        <is>
          <t>Mineral Deed</t>
        </is>
      </c>
      <c r="D376" s="236" t="inlineStr">
        <is>
          <t>815/191</t>
        </is>
      </c>
      <c r="E376" s="236" t="inlineStr">
        <is>
          <t>Control column references tract but legal does not support assignment</t>
        </is>
      </c>
      <c r="F376" s="236" t="inlineStr">
        <is>
          <t>S/2 SE/4, NW/4 SE/4, SW/4 NE/4 of 31-12N-24W, aol</t>
        </is>
      </c>
      <c r="G376" s="236" t="inlineStr">
        <is>
          <t>2/791.47 interest in 2 sections</t>
        </is>
      </c>
      <c r="H376" s="236" t="inlineStr">
        <is>
          <t>Yes: 2 (legal supports) | High | Yes — prior grantee match | Review | Candidate 0.0025269435354467 (helper — confirm from image) | Medium — helper value | Mineral Deed — Billy W. Bain to Paul R. and Deborah A. Deutsch (…</t>
        </is>
      </c>
      <c r="I376" s="236" t="n"/>
      <c r="J376" s="236" t="n"/>
      <c r="K376" s="236" t="n"/>
      <c r="L376" s="236" t="n"/>
    </row>
    <row r="377">
      <c r="A377" s="236" t="n">
        <v>119</v>
      </c>
      <c r="B377" s="236" t="inlineStr">
        <is>
          <t>1986-004476</t>
        </is>
      </c>
      <c r="C377" s="236" t="inlineStr">
        <is>
          <t>Mineral Deed</t>
        </is>
      </c>
      <c r="D377" s="236" t="inlineStr">
        <is>
          <t>829/7</t>
        </is>
      </c>
      <c r="E377" s="236" t="inlineStr">
        <is>
          <t>Control column references tract but legal does not support assignment</t>
        </is>
      </c>
      <c r="F377" s="236" t="inlineStr">
        <is>
          <t>S/2 SE/4, NW/4 SE/4, SW/4 NE/4 of 31-12N-24W, aol</t>
        </is>
      </c>
      <c r="G377" s="236" t="inlineStr">
        <is>
          <t>3/791.47 interest in 2 sections</t>
        </is>
      </c>
      <c r="H377" s="236" t="inlineStr">
        <is>
          <t>Yes: 2 (legal supports) | High | Yes — prior grantee match | Yes — on Tract 2 owner list | Candidate 0.00379041530317005 (helper — confirm from image) | Medium — helper value | Mineral Deed — Billy W. Bain to Clarence C…</t>
        </is>
      </c>
      <c r="I377" s="236" t="n"/>
      <c r="J377" s="236" t="n"/>
      <c r="K377" s="236" t="n"/>
      <c r="L377" s="236" t="n"/>
    </row>
    <row r="378">
      <c r="A378" s="236" t="n">
        <v>120</v>
      </c>
      <c r="B378" s="236" t="inlineStr">
        <is>
          <t>1986-005223</t>
        </is>
      </c>
      <c r="C378" s="236" t="inlineStr">
        <is>
          <t>Mineral Deed</t>
        </is>
      </c>
      <c r="D378" s="236" t="inlineStr">
        <is>
          <t>837/199</t>
        </is>
      </c>
      <c r="E378" s="236" t="inlineStr">
        <is>
          <t>Control column references tract but legal does not support assignment</t>
        </is>
      </c>
      <c r="F378" s="236" t="inlineStr">
        <is>
          <t>S/2 SE/4, NW/4 SE/4, SW/4 NE/4 of 31-12N-24W, aol</t>
        </is>
      </c>
      <c r="G378" s="236" t="inlineStr">
        <is>
          <t>5/791.47 interest in 2 sections</t>
        </is>
      </c>
      <c r="H378" s="236" t="inlineStr">
        <is>
          <t>Yes: 2 (legal supports) | High | Probable — name-normalized match to Runsheet 97 grantee; confirm | Yes — on Tract 2 owner list | Candidate 0.00631735883861675 (helper — confirm from image) | Medium — helper value | Min…</t>
        </is>
      </c>
      <c r="I378" s="236" t="n"/>
      <c r="J378" s="236" t="n"/>
      <c r="K378" s="236" t="n"/>
      <c r="L378" s="236" t="n"/>
    </row>
    <row r="379">
      <c r="A379" s="236" t="n">
        <v>123</v>
      </c>
      <c r="B379" s="236" t="inlineStr">
        <is>
          <t>1987-002610</t>
        </is>
      </c>
      <c r="C379" s="236" t="inlineStr">
        <is>
          <t>Mineral Deed</t>
        </is>
      </c>
      <c r="D379" s="236" t="inlineStr">
        <is>
          <t>883/168</t>
        </is>
      </c>
      <c r="E379" s="236" t="inlineStr">
        <is>
          <t>Control column references tract but legal does not support assignment</t>
        </is>
      </c>
      <c r="F379" s="236" t="inlineStr">
        <is>
          <t>S/2 SE/4, NW/4 SE/4, SW/4 NE/4 of 31-12N-24W, aol</t>
        </is>
      </c>
      <c r="G379" s="236" t="inlineStr">
        <is>
          <t>2/791.47 interest in 2 sections</t>
        </is>
      </c>
      <c r="H379" s="236" t="inlineStr">
        <is>
          <t>Yes: 2 (legal supports) | High | Yes — prior grantee match | Yes — on Tract 2 owner list | Candidate 0.0025269435354467 (helper — confirm from image) | Medium — helper value | Mineral Deed — Billy W. Bain to Theodore L.…</t>
        </is>
      </c>
      <c r="I379" s="236" t="n"/>
      <c r="J379" s="236" t="n"/>
      <c r="K379" s="236" t="n"/>
      <c r="L379" s="236" t="n"/>
    </row>
    <row r="380">
      <c r="A380" s="236" t="n">
        <v>124</v>
      </c>
      <c r="B380" s="236" t="inlineStr">
        <is>
          <t>1987-003826</t>
        </is>
      </c>
      <c r="C380" s="236" t="inlineStr">
        <is>
          <t>Assignment</t>
        </is>
      </c>
      <c r="D380" s="236" t="inlineStr">
        <is>
          <t>897/244</t>
        </is>
      </c>
      <c r="E380" s="236" t="inlineStr">
        <is>
          <t>Control column references tract but legal does not support assignment</t>
        </is>
      </c>
      <c r="F380" s="236" t="inlineStr">
        <is>
          <t>31-12N-24W (AOL)</t>
        </is>
      </c>
      <c r="G380" s="236" t="inlineStr">
        <is>
          <t>ARTI in minerals</t>
        </is>
      </c>
      <c r="H380" s="236" t="inlineStr">
        <is>
          <t>Legal maps to 1, 2, 3, 4, 5, 6, 7, 8, 9, 10; helper says | Review | Yes — prior grantee match | Review | Interest amount needs review | Review | Assignment — Continental Illinois Energy De to Cimarron Mineral Corp (897/…</t>
        </is>
      </c>
      <c r="I380" s="236" t="n"/>
      <c r="J380" s="236" t="n"/>
      <c r="K380" s="236" t="n"/>
      <c r="L380" s="236" t="n"/>
    </row>
    <row r="381">
      <c r="A381" s="236" t="n">
        <v>125</v>
      </c>
      <c r="B381" s="236" t="inlineStr">
        <is>
          <t>1987-005625</t>
        </is>
      </c>
      <c r="C381" s="236" t="inlineStr">
        <is>
          <t>Mineral Deed</t>
        </is>
      </c>
      <c r="D381" s="236" t="inlineStr">
        <is>
          <t>913/261</t>
        </is>
      </c>
      <c r="E381" s="236" t="inlineStr">
        <is>
          <t>Control column references tract but legal does not support assignment</t>
        </is>
      </c>
      <c r="F381" s="236" t="inlineStr">
        <is>
          <t>S/2 SE/4, NW/4 SE/4, SW/4 NE/4 of 31-12N-24W, aol</t>
        </is>
      </c>
      <c r="G381" s="236" t="inlineStr">
        <is>
          <t>1/791.47 interest in 2 sections</t>
        </is>
      </c>
      <c r="H381" s="236" t="inlineStr">
        <is>
          <t>Yes: 2 (legal supports) | High | Review — no exact prior-grantee match | Yes — on Tract 2 owner list | Candidate 0.00126347176772335 (helper — confirm from image) | Medium — helper value | Mineral Deed — Billy N. Bein t…</t>
        </is>
      </c>
      <c r="I381" s="236" t="n"/>
      <c r="J381" s="236" t="n"/>
      <c r="K381" s="236" t="n"/>
      <c r="L381" s="236" t="n"/>
    </row>
    <row r="382">
      <c r="A382" s="236" t="n">
        <v>126</v>
      </c>
      <c r="B382" s="236" t="inlineStr">
        <is>
          <t>1987-006732</t>
        </is>
      </c>
      <c r="C382" s="236" t="inlineStr">
        <is>
          <t>Mineral Deed</t>
        </is>
      </c>
      <c r="D382" s="236" t="inlineStr">
        <is>
          <t>924/139</t>
        </is>
      </c>
      <c r="E382" s="236" t="inlineStr">
        <is>
          <t>Control column references tract but legal does not support assignment</t>
        </is>
      </c>
      <c r="F382" s="236" t="inlineStr">
        <is>
          <t>S/2 SE/4, NW/4 SE/4, SW/4 NE/4 of 31-12N-24W, aol</t>
        </is>
      </c>
      <c r="G382" s="236" t="inlineStr">
        <is>
          <t>1/791.47 interest in 2 sections</t>
        </is>
      </c>
      <c r="H382" s="236" t="inlineStr">
        <is>
          <t>Yes: 2 (legal supports) | High | Yes — prior grantee match | Yes — on Tract 2 owner list | Candidate 0.00126347176772335 (helper — confirm from image) | Medium — helper value | Mineral Deed — Myron V. Slobin to David Sl…</t>
        </is>
      </c>
      <c r="I382" s="236" t="n"/>
      <c r="J382" s="236" t="n"/>
      <c r="K382" s="236" t="n"/>
      <c r="L382" s="236" t="n"/>
    </row>
    <row r="383">
      <c r="A383" s="236" t="n">
        <v>127</v>
      </c>
      <c r="B383" s="236" t="inlineStr">
        <is>
          <t>1987-006731</t>
        </is>
      </c>
      <c r="C383" s="236" t="inlineStr">
        <is>
          <t>Mineral Deed</t>
        </is>
      </c>
      <c r="D383" s="236" t="inlineStr">
        <is>
          <t>924/138</t>
        </is>
      </c>
      <c r="E383" s="236" t="inlineStr">
        <is>
          <t>Control column references tract but legal does not support assignment</t>
        </is>
      </c>
      <c r="F383" s="236" t="inlineStr">
        <is>
          <t>S/2 SE/4, NW/4 SE/4, SW/4 NE/4 of 31-12N-24W, aol</t>
        </is>
      </c>
      <c r="G383" s="236" t="inlineStr">
        <is>
          <t>6/791.47 interest in 2 sections</t>
        </is>
      </c>
      <c r="H383" s="236" t="inlineStr">
        <is>
          <t>Yes: 2 (legal supports) | High | Yes — prior grantee match | Yes — on Tract 2 owner list | Candidate 0.0075808306063401 (helper — confirm from image) | Medium — helper value | Mineral Deed — Myron V. Slobin to David Slo…</t>
        </is>
      </c>
      <c r="I383" s="236" t="n"/>
      <c r="J383" s="236" t="n"/>
      <c r="K383" s="236" t="n"/>
      <c r="L383" s="236" t="n"/>
    </row>
    <row r="384">
      <c r="A384" s="236" t="n">
        <v>128</v>
      </c>
      <c r="B384" s="236" t="inlineStr">
        <is>
          <t>1987-006730</t>
        </is>
      </c>
      <c r="C384" s="236" t="inlineStr">
        <is>
          <t>Affidavit</t>
        </is>
      </c>
      <c r="D384" s="236" t="inlineStr">
        <is>
          <t>924/136</t>
        </is>
      </c>
      <c r="E384" s="236" t="inlineStr">
        <is>
          <t>Control column references tract but legal does not support assignment</t>
        </is>
      </c>
      <c r="F384" s="236" t="inlineStr">
        <is>
          <t>S/2 SE/4, NW/4 SE/4, SW/4 NE/4 of 31-12N-24W, aol</t>
        </is>
      </c>
      <c r="G384" s="236" t="inlineStr">
        <is>
          <t>O K. Oil Venture, is the owner of a royalty interest in and to a portion of the above described real estate. The joint venture, when created consisted of three joint venturers, na…</t>
        </is>
      </c>
      <c r="H384" s="236" t="inlineStr">
        <is>
          <t>Yes: 2 (legal supports) | High | Review — no exact prior-grantee match | Review | Interest amount needs review | Review | Affidavit — Paul S. Taylor to The Public (924/136) | Needs source review: grantor source, interes…</t>
        </is>
      </c>
      <c r="I384" s="236" t="n"/>
      <c r="J384" s="236" t="n"/>
      <c r="K384" s="236" t="n"/>
      <c r="L384" s="236" t="n"/>
    </row>
    <row r="385">
      <c r="A385" s="236" t="n">
        <v>129</v>
      </c>
      <c r="B385" s="236" t="inlineStr">
        <is>
          <t>1987-007680</t>
        </is>
      </c>
      <c r="C385" s="236" t="inlineStr">
        <is>
          <t>Mineral Deed</t>
        </is>
      </c>
      <c r="D385" s="236" t="inlineStr">
        <is>
          <t>933/226</t>
        </is>
      </c>
      <c r="E385" s="236" t="inlineStr">
        <is>
          <t>Control column references tract but legal does not support assignment</t>
        </is>
      </c>
      <c r="F385" s="236" t="inlineStr">
        <is>
          <t>S/2 SE/4, NW/4 SE/4, SW/4 NE/4 of 31-12N-24W, aol</t>
        </is>
      </c>
      <c r="G385" s="236" t="inlineStr">
        <is>
          <t>3/791.47 interest in 2 sections</t>
        </is>
      </c>
      <c r="H385" s="236" t="inlineStr">
        <is>
          <t>Yes: 2 (legal supports) | High | Yes — prior grantee match | Review | Candidate 0.00379041530317005 (helper — confirm from image) | Medium — helper value | Mineral Deed — Clarence C. Bain to Billy Wayne Bain (933/226) |</t>
        </is>
      </c>
      <c r="I385" s="236" t="n"/>
      <c r="J385" s="236" t="n"/>
      <c r="K385" s="236" t="n"/>
      <c r="L385" s="236" t="n"/>
    </row>
    <row r="386">
      <c r="A386" s="236" t="n">
        <v>131</v>
      </c>
      <c r="B386" s="236" t="inlineStr">
        <is>
          <t>1988-004185</t>
        </is>
      </c>
      <c r="C386" s="236" t="inlineStr">
        <is>
          <t>Non-Participating Royalty Deed</t>
        </is>
      </c>
      <c r="D386" s="236" t="inlineStr">
        <is>
          <t>981/2</t>
        </is>
      </c>
      <c r="E386" s="236" t="inlineStr">
        <is>
          <t>Control column references tract but legal does not support assignment</t>
        </is>
      </c>
      <c r="F386" s="236" t="inlineStr">
        <is>
          <t>N/2 NE/4, W/2 NW/4 of 31-12N-24W, aol</t>
        </is>
      </c>
      <c r="G386" s="236" t="inlineStr">
        <is>
          <t>An undivided 1/8 royalty as a free royalty in oil, gas and all other minerals</t>
        </is>
      </c>
      <c r="H386" s="236" t="inlineStr">
        <is>
          <t>Yes: 1, 5 (legal supports) | High | Review — no exact prior-grantee match | Yes — on Tract 1 owner list | Candidate 0.125 (helper — confirm from image) | Medium — helper value | Non-Participating Royalty Deed — Flag-Red…</t>
        </is>
      </c>
      <c r="I386" s="236" t="n"/>
      <c r="J386" s="236" t="n"/>
      <c r="K386" s="236" t="n"/>
      <c r="L386" s="236" t="n"/>
    </row>
    <row r="387">
      <c r="A387" s="236" t="n">
        <v>132</v>
      </c>
      <c r="B387" s="236" t="inlineStr">
        <is>
          <t>1988-004480</t>
        </is>
      </c>
      <c r="C387" s="236" t="inlineStr">
        <is>
          <t>Mineral Deed</t>
        </is>
      </c>
      <c r="D387" s="236" t="inlineStr">
        <is>
          <t>984/181</t>
        </is>
      </c>
      <c r="E387" s="236" t="inlineStr">
        <is>
          <t>Control column references tract but legal does not support assignment</t>
        </is>
      </c>
      <c r="F387" s="236" t="inlineStr">
        <is>
          <t>S/2 SE/4, NW/4 SE/4, SW/4 NE/4 of 31-12N-24W, aol</t>
        </is>
      </c>
      <c r="G387" s="236" t="inlineStr">
        <is>
          <t>2/791.47 interest in 2 sections</t>
        </is>
      </c>
      <c r="H387" s="236" t="inlineStr">
        <is>
          <t>Yes: 2 (legal supports) | High | Yes — prior grantee match | Yes — on Tract 2 owner list | Candidate 0.0025269435354467 (helper — confirm from image) | Medium — helper value | Mineral Deed — Clarence C. Bain to William …</t>
        </is>
      </c>
      <c r="I387" s="236" t="n"/>
      <c r="J387" s="236" t="n"/>
      <c r="K387" s="236" t="n"/>
      <c r="L387" s="236" t="n"/>
    </row>
    <row r="388">
      <c r="A388" s="236" t="n">
        <v>133</v>
      </c>
      <c r="B388" s="236" t="inlineStr">
        <is>
          <t>1988-004481</t>
        </is>
      </c>
      <c r="C388" s="236" t="inlineStr">
        <is>
          <t>Mineral Deed</t>
        </is>
      </c>
      <c r="D388" s="236" t="inlineStr">
        <is>
          <t>984/183</t>
        </is>
      </c>
      <c r="E388" s="236" t="inlineStr">
        <is>
          <t>Control column references tract but legal does not support assignment</t>
        </is>
      </c>
      <c r="F388" s="236" t="inlineStr">
        <is>
          <t>S/2 SE/4, NW/4 SE/4, SW/4 NE/4 of 31-12N-24W, aol</t>
        </is>
      </c>
      <c r="G388" s="236" t="inlineStr">
        <is>
          <t>2/791.47 interest in 2 sections</t>
        </is>
      </c>
      <c r="H388" s="236" t="inlineStr">
        <is>
          <t>Yes: 2 (legal supports) | High | Yes — prior grantee match | Yes — on Tract 2 owner list | Candidate 0.0025269435354467 (helper — confirm from image) | Medium — helper value | Mineral Deed — Clarence C. Bain to Michael …</t>
        </is>
      </c>
      <c r="I388" s="236" t="n"/>
      <c r="J388" s="236" t="n"/>
      <c r="K388" s="236" t="n"/>
      <c r="L388" s="236" t="n"/>
    </row>
    <row r="389">
      <c r="A389" s="236" t="n">
        <v>134</v>
      </c>
      <c r="B389" s="236" t="inlineStr">
        <is>
          <t>1988-004482</t>
        </is>
      </c>
      <c r="C389" s="236" t="inlineStr">
        <is>
          <t>Mineral Deed</t>
        </is>
      </c>
      <c r="D389" s="236" t="inlineStr">
        <is>
          <t>984/185</t>
        </is>
      </c>
      <c r="E389" s="236" t="inlineStr">
        <is>
          <t>Control column references tract but legal does not support assignment</t>
        </is>
      </c>
      <c r="F389" s="236" t="inlineStr">
        <is>
          <t>S/2 SE/4, NW/4 SE/4, SW/4 NE/4 of 31-12N-24W, aol</t>
        </is>
      </c>
      <c r="G389" s="236" t="inlineStr">
        <is>
          <t>2/791.47 interest in 2 sections</t>
        </is>
      </c>
      <c r="H389" s="236" t="inlineStr">
        <is>
          <t>Yes: 2 (legal supports) | High | Yes — prior grantee match | Yes — on Tract 2 owner list | Candidate 0.0025269435354467 (helper — confirm from image) | Medium — helper value | Mineral Deed — Clarence C. Bain to Paul Mil…</t>
        </is>
      </c>
      <c r="I389" s="236" t="n"/>
      <c r="J389" s="236" t="n"/>
      <c r="K389" s="236" t="n"/>
      <c r="L389" s="236" t="n"/>
    </row>
    <row r="390">
      <c r="A390" s="236" t="n">
        <v>135</v>
      </c>
      <c r="B390" s="236" t="inlineStr">
        <is>
          <t>1988-004483</t>
        </is>
      </c>
      <c r="C390" s="236" t="inlineStr">
        <is>
          <t>Mineral Deed</t>
        </is>
      </c>
      <c r="D390" s="236" t="inlineStr">
        <is>
          <t>984/187</t>
        </is>
      </c>
      <c r="E390" s="236" t="inlineStr">
        <is>
          <t>Control column references tract but legal does not support assignment</t>
        </is>
      </c>
      <c r="F390" s="236" t="inlineStr">
        <is>
          <t>S/2 SE/4, NW/4 SE/4, SW/4 NE/4 of 31-12N-24W, aol</t>
        </is>
      </c>
      <c r="G390" s="236" t="inlineStr">
        <is>
          <t>2/791.47 interest in 2 sections</t>
        </is>
      </c>
      <c r="H390" s="236" t="inlineStr">
        <is>
          <t>Yes: 2 (legal supports) | High | Yes — prior grantee match | Yes — on Tract 2 owner list | Candidate 0.0025269435354467 (helper — confirm from image) | Medium — helper value | Mineral Deed — Clarence C. Bain to Ronald D…</t>
        </is>
      </c>
      <c r="I390" s="236" t="n"/>
      <c r="J390" s="236" t="n"/>
      <c r="K390" s="236" t="n"/>
      <c r="L390" s="236" t="n"/>
    </row>
    <row r="391">
      <c r="A391" s="236" t="n">
        <v>138</v>
      </c>
      <c r="B391" s="236" t="inlineStr">
        <is>
          <t>1988-006565</t>
        </is>
      </c>
      <c r="C391" s="236" t="inlineStr">
        <is>
          <t>Mineral Deed</t>
        </is>
      </c>
      <c r="D391" s="236" t="inlineStr">
        <is>
          <t>1009/25</t>
        </is>
      </c>
      <c r="E391" s="236" t="inlineStr">
        <is>
          <t>Control column references tract but legal does not support assignment</t>
        </is>
      </c>
      <c r="F391" s="236" t="inlineStr">
        <is>
          <t>SW/4 NE/4, NW/4 SE/4, S/2 SE/4 of 31-12N-24W, aol</t>
        </is>
      </c>
      <c r="G391" s="236" t="inlineStr">
        <is>
          <t>8.0862 acres.</t>
        </is>
      </c>
      <c r="H391" s="236" t="inlineStr">
        <is>
          <t>Yes: 2 (legal supports) | High | Yes — prior grantee match | Yes — on Tract 2 owner list | Candidate 0.05053875 (helper — confirm from image) | Medium — helper value | Mineral Deed — Dow C. Bain to Dow C. Bain, (and OR)…</t>
        </is>
      </c>
      <c r="I391" s="236" t="n"/>
      <c r="J391" s="236" t="n"/>
      <c r="K391" s="236" t="n"/>
      <c r="L391" s="236" t="n"/>
    </row>
    <row r="392">
      <c r="A392" s="236" t="n">
        <v>143</v>
      </c>
      <c r="B392" s="236" t="inlineStr">
        <is>
          <t>1989-002320</t>
        </is>
      </c>
      <c r="C392" s="236" t="inlineStr">
        <is>
          <t>Mineral Deed</t>
        </is>
      </c>
      <c r="D392" s="236" t="inlineStr">
        <is>
          <t>1049/289</t>
        </is>
      </c>
      <c r="E392" s="236" t="inlineStr">
        <is>
          <t>Control column references tract but legal does not support assignment</t>
        </is>
      </c>
      <c r="F392" s="236" t="inlineStr">
        <is>
          <t>S/2 SE/4, NW/4 SE/4, SW/4 NE/4 of 31-12N-24W, aol</t>
        </is>
      </c>
      <c r="G392" s="236" t="inlineStr">
        <is>
          <t>3/791.47 interest in 2 sections</t>
        </is>
      </c>
      <c r="H392" s="236" t="inlineStr">
        <is>
          <t>Yes: 2 (legal supports) | High | Yes — prior grantee match | Yes — on Tract 2 owner list | Candidate 0.00379041530317005 (helper — confirm from image) | Medium — helper value | Mineral Deed — Clarence C. Bain to William…</t>
        </is>
      </c>
      <c r="I392" s="236" t="n"/>
      <c r="J392" s="236" t="n"/>
      <c r="K392" s="236" t="n"/>
      <c r="L392" s="236" t="n"/>
    </row>
    <row r="393">
      <c r="A393" s="236" t="n">
        <v>144</v>
      </c>
      <c r="B393" s="236" t="inlineStr">
        <is>
          <t>1989-002321</t>
        </is>
      </c>
      <c r="C393" s="236" t="inlineStr">
        <is>
          <t>Mineral Deed</t>
        </is>
      </c>
      <c r="D393" s="236" t="inlineStr">
        <is>
          <t>1049/291</t>
        </is>
      </c>
      <c r="E393" s="236" t="inlineStr">
        <is>
          <t>Control column references tract but legal does not support assignment</t>
        </is>
      </c>
      <c r="F393" s="236" t="inlineStr">
        <is>
          <t>S/2 SE/4, NW/4 SE/4, SW/4 NE/4 of 31-12N-24W, aol</t>
        </is>
      </c>
      <c r="G393" s="236" t="inlineStr">
        <is>
          <t>3/791.47 interest in 2 sections</t>
        </is>
      </c>
      <c r="H393" s="236" t="inlineStr">
        <is>
          <t>Yes: 2 (legal supports) | High | Yes — prior grantee match | Yes — on Tract 2 owner list | Candidate 0.00379041530317005 (helper — confirm from image) | Medium — helper value | Mineral Deed — Clarence C. Bain to Paul Mi…</t>
        </is>
      </c>
      <c r="I393" s="236" t="n"/>
      <c r="J393" s="236" t="n"/>
      <c r="K393" s="236" t="n"/>
      <c r="L393" s="236" t="n"/>
    </row>
    <row r="394">
      <c r="A394" s="236" t="n">
        <v>145</v>
      </c>
      <c r="B394" s="236" t="inlineStr">
        <is>
          <t>1989-002322</t>
        </is>
      </c>
      <c r="C394" s="236" t="inlineStr">
        <is>
          <t>Mineral Deed</t>
        </is>
      </c>
      <c r="D394" s="236" t="inlineStr">
        <is>
          <t>1049/293</t>
        </is>
      </c>
      <c r="E394" s="236" t="inlineStr">
        <is>
          <t>Control column references tract but legal does not support assignment</t>
        </is>
      </c>
      <c r="F394" s="236" t="inlineStr">
        <is>
          <t>S/2 SE/4, NW/4 SE/4, SW/4 NE/4 of 31-12N-24W, aol</t>
        </is>
      </c>
      <c r="G394" s="236" t="inlineStr">
        <is>
          <t>3/791.47 interest in 2 sections</t>
        </is>
      </c>
      <c r="H394" s="236" t="inlineStr">
        <is>
          <t>Yes: 2 (legal supports) | High | Yes — prior grantee match | Yes — on Tract 2 owner list | Candidate 0.00379041530317005 (helper — confirm from image) | Medium — helper value | Mineral Deed — Clarence C. Bain to Michael…</t>
        </is>
      </c>
      <c r="I394" s="236" t="n"/>
      <c r="J394" s="236" t="n"/>
      <c r="K394" s="236" t="n"/>
      <c r="L394" s="236" t="n"/>
    </row>
    <row r="395">
      <c r="A395" s="236" t="n">
        <v>146</v>
      </c>
      <c r="B395" s="236" t="inlineStr">
        <is>
          <t>1989-002323</t>
        </is>
      </c>
      <c r="C395" s="236" t="inlineStr">
        <is>
          <t>Mineral Deed</t>
        </is>
      </c>
      <c r="D395" s="236" t="inlineStr">
        <is>
          <t>1049/295</t>
        </is>
      </c>
      <c r="E395" s="236" t="inlineStr">
        <is>
          <t>Control column references tract but legal does not support assignment</t>
        </is>
      </c>
      <c r="F395" s="236" t="inlineStr">
        <is>
          <t>S/2 SE/4, NW/4 SE/4, SW/4 NE/4 of 31-12N-24W, aol</t>
        </is>
      </c>
      <c r="G395" s="236" t="inlineStr">
        <is>
          <t>3/791.47 interest in 2 sections</t>
        </is>
      </c>
      <c r="H395" s="236" t="inlineStr">
        <is>
          <t>Yes: 2 (legal supports) | High | Yes — prior grantee match | Yes — on Tract 2 owner list | Candidate 0.00379041530317005 (helper — confirm from image) | Medium — helper value | Mineral Deed — Clarence C. Bain to Ronald …</t>
        </is>
      </c>
      <c r="I395" s="236" t="n"/>
      <c r="J395" s="236" t="n"/>
      <c r="K395" s="236" t="n"/>
      <c r="L395" s="236" t="n"/>
    </row>
    <row r="396">
      <c r="A396" s="236" t="n">
        <v>147</v>
      </c>
      <c r="B396" s="236" t="inlineStr">
        <is>
          <t>1989-004248</t>
        </is>
      </c>
      <c r="C396" s="236" t="inlineStr">
        <is>
          <t>Mineral Deed</t>
        </is>
      </c>
      <c r="D396" s="236" t="inlineStr">
        <is>
          <t>1070/182</t>
        </is>
      </c>
      <c r="E396" s="236" t="inlineStr">
        <is>
          <t>Control column references tract but legal does not support assignment</t>
        </is>
      </c>
      <c r="F396" s="236" t="inlineStr">
        <is>
          <t>SW/4 NE/4, NW/4 SE/4, S/2 SE/4 of 31-12N-24W, aol</t>
        </is>
      </c>
      <c r="G396" s="236" t="inlineStr">
        <is>
          <t>An undivided 43.496666/791.47th interest in and to the oil, gas and other minerals</t>
        </is>
      </c>
      <c r="H396" s="236" t="inlineStr">
        <is>
          <t>Yes: 2 (legal supports) | High | Probable — name-normalized match to Runsheet 70 grantee; confirm | Review | Candidate 0.0549568094810921 (helper — confirm from image) | Medium — helper value | Mineral Deed — William Co…</t>
        </is>
      </c>
      <c r="I396" s="236" t="n"/>
      <c r="J396" s="236" t="n"/>
      <c r="K396" s="236" t="n"/>
      <c r="L396" s="236" t="n"/>
    </row>
    <row r="397">
      <c r="A397" s="236" t="n"/>
      <c r="B397" s="236" t="n"/>
      <c r="C397" s="236" t="n"/>
      <c r="D397" s="236" t="n"/>
      <c r="E397" s="236" t="n"/>
      <c r="F397" s="236" t="n"/>
      <c r="G397" s="236" t="n"/>
      <c r="H397" s="236" t="n"/>
      <c r="I397" s="236" t="n"/>
      <c r="J397" s="236" t="n"/>
      <c r="K397" s="236" t="n"/>
      <c r="L397" s="236" t="n"/>
    </row>
    <row r="398">
      <c r="A398" s="236" t="inlineStr">
        <is>
          <t>OGL / Lease Rows Legally Supporting This Tract</t>
        </is>
      </c>
      <c r="B398" s="236" t="n"/>
      <c r="C398" s="236" t="n"/>
      <c r="D398" s="236" t="n"/>
      <c r="E398" s="236" t="n"/>
      <c r="F398" s="236" t="n"/>
      <c r="G398" s="236" t="n"/>
      <c r="H398" s="236" t="n"/>
      <c r="I398" s="236" t="n"/>
      <c r="J398" s="236" t="n"/>
      <c r="K398" s="236" t="n"/>
      <c r="L398" s="236" t="n"/>
    </row>
    <row r="399">
      <c r="A399" s="236" t="inlineStr">
        <is>
          <t>OGL Row</t>
        </is>
      </c>
      <c r="B399" s="236" t="inlineStr">
        <is>
          <t>OGL #</t>
        </is>
      </c>
      <c r="C399" s="236" t="inlineStr">
        <is>
          <t>LH</t>
        </is>
      </c>
      <c r="D399" s="236" t="inlineStr">
        <is>
          <t>Instrument</t>
        </is>
      </c>
      <c r="E399" s="236" t="inlineStr">
        <is>
          <t>Bk./Pg.</t>
        </is>
      </c>
      <c r="F399" s="236" t="inlineStr">
        <is>
          <t>Execution Date</t>
        </is>
      </c>
      <c r="G399" s="236" t="inlineStr">
        <is>
          <t>Filing Date</t>
        </is>
      </c>
      <c r="H399" s="236" t="inlineStr">
        <is>
          <t>Grantor</t>
        </is>
      </c>
      <c r="I399" s="236" t="inlineStr">
        <is>
          <t>Grantee</t>
        </is>
      </c>
      <c r="J399" s="236" t="inlineStr">
        <is>
          <t>Legal Description</t>
        </is>
      </c>
      <c r="K399" s="236" t="inlineStr">
        <is>
          <t>Term / Misc / Clauses</t>
        </is>
      </c>
      <c r="L399" s="236" t="n"/>
    </row>
    <row r="400">
      <c r="A400" s="236" t="n">
        <v>2</v>
      </c>
      <c r="B400" s="236" t="n">
        <v>1</v>
      </c>
      <c r="C400" s="236" t="inlineStr">
        <is>
          <t>HBP</t>
        </is>
      </c>
      <c r="D400" s="236" t="inlineStr">
        <is>
          <t>Oil and Gas Lease</t>
        </is>
      </c>
      <c r="E400" s="236" t="inlineStr">
        <is>
          <t>1736/594</t>
        </is>
      </c>
      <c r="F400" s="236" t="n">
        <v>38000</v>
      </c>
      <c r="G400" s="236" t="n">
        <v>38029</v>
      </c>
      <c r="H400" s="236" t="inlineStr">
        <is>
          <t>Carrie Leeann Mitchell</t>
        </is>
      </c>
      <c r="I400" s="236" t="inlineStr">
        <is>
          <t>R. Michael Lortz</t>
        </is>
      </c>
      <c r="J400" s="236" t="inlineStr">
        <is>
          <t>E/2 NW/4, N/2 NE/4, N/2 NE/4 SW/4, Lot 4, NE/4 SE/4, S/2 NE/4 SW/4, SE/4 NE/4, SE/4 SW/4 of 31-12N-24W</t>
        </is>
      </c>
      <c r="K400" s="236" t="inlineStr">
        <is>
          <t>375.335 gross acres 3 yrs 3/16ths royalty | 3 years | | No | No | No | No</t>
        </is>
      </c>
      <c r="L400" s="236" t="n"/>
    </row>
    <row r="401">
      <c r="A401" s="236" t="n">
        <v>3</v>
      </c>
      <c r="B401" s="236" t="n">
        <v>2</v>
      </c>
      <c r="C401" s="236" t="inlineStr">
        <is>
          <t>HBP</t>
        </is>
      </c>
      <c r="D401" s="236" t="inlineStr">
        <is>
          <t>Oil and Gas Lease</t>
        </is>
      </c>
      <c r="E401" s="236" t="inlineStr">
        <is>
          <t>1736/600</t>
        </is>
      </c>
      <c r="F401" s="236" t="n">
        <v>38000</v>
      </c>
      <c r="G401" s="236" t="n">
        <v>38029</v>
      </c>
      <c r="H401" s="236" t="inlineStr">
        <is>
          <t>Nancy Susan Mitchell</t>
        </is>
      </c>
      <c r="I401" s="236" t="inlineStr">
        <is>
          <t>R. Michael Lortz</t>
        </is>
      </c>
      <c r="J401" s="236" t="inlineStr">
        <is>
          <t>E/2 NW/4, N/2 NE/4, N/2 NE/4 SW/4, Lot 4, NE/4 SE/4, S/2 NE/4 SW/4, SE/4 NE/4, SE/4 SW/4 of 31-12N-24W</t>
        </is>
      </c>
      <c r="K401" s="236" t="inlineStr">
        <is>
          <t>375.335 gross acres 3 yrs 3/16ths royalty | 3 years | | No | No | No | No</t>
        </is>
      </c>
      <c r="L401" s="236" t="n"/>
    </row>
    <row r="402">
      <c r="A402" s="236" t="n">
        <v>4</v>
      </c>
      <c r="B402" s="236" t="n">
        <v>3</v>
      </c>
      <c r="C402" s="236" t="inlineStr">
        <is>
          <t>HBP</t>
        </is>
      </c>
      <c r="D402" s="236" t="inlineStr">
        <is>
          <t>Oil and Gas Lease</t>
        </is>
      </c>
      <c r="E402" s="236" t="inlineStr">
        <is>
          <t>1736/602</t>
        </is>
      </c>
      <c r="F402" s="236" t="n">
        <v>38000</v>
      </c>
      <c r="G402" s="236" t="n">
        <v>38029</v>
      </c>
      <c r="H402" s="236" t="inlineStr">
        <is>
          <t>Gena W. Moore</t>
        </is>
      </c>
      <c r="I402" s="236" t="inlineStr">
        <is>
          <t>R. Michael Lortz</t>
        </is>
      </c>
      <c r="J402" s="236" t="inlineStr">
        <is>
          <t>E/2 NW/4, N/2 NE/4, N/2 NE/4 SW/4, Lot 4, NE/4 SE/4, S/2 NE/4 SW/4, SE/4 NE/4, SE/4 SW/4 of 31-12N-24W</t>
        </is>
      </c>
      <c r="K402" s="236" t="inlineStr">
        <is>
          <t>375.335 gross acres 3 yrs 3/16ths royalty | 3 years | | No | No | No | No</t>
        </is>
      </c>
      <c r="L402" s="236" t="n"/>
    </row>
    <row r="403">
      <c r="A403" s="236" t="n">
        <v>5</v>
      </c>
      <c r="B403" s="236" t="n">
        <v>4</v>
      </c>
      <c r="C403" s="236" t="inlineStr">
        <is>
          <t>HBP</t>
        </is>
      </c>
      <c r="D403" s="236" t="inlineStr">
        <is>
          <t>Oil and Gas Lease</t>
        </is>
      </c>
      <c r="E403" s="236" t="inlineStr">
        <is>
          <t>1736/592</t>
        </is>
      </c>
      <c r="F403" s="236" t="n">
        <v>38000</v>
      </c>
      <c r="G403" s="236" t="n">
        <v>38029</v>
      </c>
      <c r="H403" s="236" t="inlineStr">
        <is>
          <t>Nancy Mitchell Williams</t>
        </is>
      </c>
      <c r="I403" s="236" t="inlineStr">
        <is>
          <t>R. Michael Lortz</t>
        </is>
      </c>
      <c r="J403" s="236" t="inlineStr">
        <is>
          <t>E/2 NW/4, N/2 NE/4, N/2 NE/4 SW/4, Lot 4, NE/4 SE/4, S/2 NE/4 SW/4, SE/4 NE/4, SE/4 SW/4 of 31-12N-24W</t>
        </is>
      </c>
      <c r="K403" s="236" t="inlineStr">
        <is>
          <t>375.335 gross acres 3 yrs 3/16ths royalty | 3 years | | No | No | No | No</t>
        </is>
      </c>
      <c r="L403" s="236" t="n"/>
    </row>
    <row r="404">
      <c r="A404" s="236" t="n">
        <v>9</v>
      </c>
      <c r="B404" s="236" t="n">
        <v>8</v>
      </c>
      <c r="C404" s="236" t="inlineStr">
        <is>
          <t>HBP</t>
        </is>
      </c>
      <c r="D404" s="236" t="inlineStr">
        <is>
          <t>Oil and Gas Lease</t>
        </is>
      </c>
      <c r="E404" s="236" t="inlineStr">
        <is>
          <t>1736/485</t>
        </is>
      </c>
      <c r="F404" s="236" t="n">
        <v>38020</v>
      </c>
      <c r="G404" s="236" t="n">
        <v>38027</v>
      </c>
      <c r="H404" s="236" t="inlineStr">
        <is>
          <t>L. E. Thurman</t>
        </is>
      </c>
      <c r="I404" s="236" t="inlineStr">
        <is>
          <t>R. Michael Lortz</t>
        </is>
      </c>
      <c r="J404" s="236" t="inlineStr">
        <is>
          <t>E/2 NW/4, N/2 NE/4 SW/4, NE/4 SE/4, SE/4 NE/4 of 31-12N-24W</t>
        </is>
      </c>
      <c r="K404" s="236" t="inlineStr">
        <is>
          <t>180 gross acres 3 yrs 3/16ths royalty | 3 years | | No | No | No | No</t>
        </is>
      </c>
      <c r="L404" s="236" t="n"/>
    </row>
    <row r="405">
      <c r="A405" s="236" t="n">
        <v>25</v>
      </c>
      <c r="B405" s="236" t="n">
        <v>24</v>
      </c>
      <c r="C405" s="236" t="inlineStr">
        <is>
          <t>HBP</t>
        </is>
      </c>
      <c r="D405" s="236" t="inlineStr">
        <is>
          <t>Oil and Gas Lease</t>
        </is>
      </c>
      <c r="E405" s="236" t="inlineStr">
        <is>
          <t>1787/47</t>
        </is>
      </c>
      <c r="F405" s="236" t="n">
        <v>38436</v>
      </c>
      <c r="G405" s="236" t="n">
        <v>38464</v>
      </c>
      <c r="H405" s="236" t="inlineStr">
        <is>
          <t>Marchelle Sorenson Daigle, Michelle Sorenson Johnson, Trustee of The Sorenson Oil &amp; Gas Trust</t>
        </is>
      </c>
      <c r="I405" s="236" t="inlineStr">
        <is>
          <t>N/g Discovery, LLC</t>
        </is>
      </c>
      <c r="J405" s="236" t="inlineStr">
        <is>
          <t>E/2 NW/4, N/2 NE/4 SW/4, NE/4 SE/4, SE/4 NE/4 of 31-12N-24W</t>
        </is>
      </c>
      <c r="K405" s="236" t="inlineStr">
        <is>
          <t>180 gross acres 3 yrs 3/16ths royalty | 3 years | | No | No | No | No</t>
        </is>
      </c>
      <c r="L405" s="236" t="n"/>
    </row>
    <row r="406">
      <c r="A406" s="236" t="n">
        <v>41</v>
      </c>
      <c r="B406" s="236" t="n">
        <v>40</v>
      </c>
      <c r="C406" s="236" t="inlineStr">
        <is>
          <t>HBP</t>
        </is>
      </c>
      <c r="D406" s="236" t="inlineStr">
        <is>
          <t>Oil and Gas Lease</t>
        </is>
      </c>
      <c r="E406" s="236" t="inlineStr">
        <is>
          <t>1810/310</t>
        </is>
      </c>
      <c r="F406" s="236" t="n">
        <v>38632</v>
      </c>
      <c r="G406" s="236" t="n">
        <v>38644</v>
      </c>
      <c r="H406" s="236" t="inlineStr">
        <is>
          <t>Hayhurst Peggy J., Trustee of The Hayhurst Peggy J. Revoc Trust</t>
        </is>
      </c>
      <c r="I406" s="236" t="inlineStr">
        <is>
          <t>Fleshman Agency, Inc.</t>
        </is>
      </c>
      <c r="J406" s="236" t="inlineStr">
        <is>
          <t>E/2 NW/4, N/2 NE/4 SW/4, NE/4 SE/4, SE/4 NE/4 of 31-12N-24W</t>
        </is>
      </c>
      <c r="K406" s="236" t="inlineStr">
        <is>
          <t>180 gross acres 3 yrs 1/4th royalty Depth clause: All depths 100 feet below the stratigraphic equivalent of the total depth drilled in any well during the primary term of this lease shall be released at the expiration o…</t>
        </is>
      </c>
      <c r="L406" s="236" t="n"/>
    </row>
    <row r="407">
      <c r="A407" s="236" t="n">
        <v>46</v>
      </c>
      <c r="B407" s="236" t="n">
        <v>45</v>
      </c>
      <c r="C407" s="236" t="inlineStr">
        <is>
          <t>HBP</t>
        </is>
      </c>
      <c r="D407" s="236" t="inlineStr">
        <is>
          <t>Oil and Gas Lease</t>
        </is>
      </c>
      <c r="E407" s="236" t="inlineStr">
        <is>
          <t>1822/576</t>
        </is>
      </c>
      <c r="F407" s="236" t="n">
        <v>38678</v>
      </c>
      <c r="G407" s="236" t="n">
        <v>38754</v>
      </c>
      <c r="H407" s="236" t="inlineStr">
        <is>
          <t>Charles D. Ray</t>
        </is>
      </c>
      <c r="I407" s="236" t="inlineStr">
        <is>
          <t>Jess Harris, III, Inc.</t>
        </is>
      </c>
      <c r="J407" s="236" t="inlineStr">
        <is>
          <t>E/2 NW/4 of 31-12N-24W</t>
        </is>
      </c>
      <c r="K407" s="236" t="inlineStr">
        <is>
          <t>80 gross acres 3 yrs 1/4th royalty | 3 years | | No | No | No | No</t>
        </is>
      </c>
      <c r="L407" s="236" t="n"/>
    </row>
    <row r="408">
      <c r="A408" s="236" t="n">
        <v>50</v>
      </c>
      <c r="B408" s="236" t="n">
        <v>49</v>
      </c>
      <c r="C408" s="236" t="inlineStr">
        <is>
          <t>HBP</t>
        </is>
      </c>
      <c r="D408" s="236" t="inlineStr">
        <is>
          <t>Oil and Gas Lease</t>
        </is>
      </c>
      <c r="E408" s="236" t="inlineStr">
        <is>
          <t>1817/386</t>
        </is>
      </c>
      <c r="F408" s="236" t="n">
        <v>38621</v>
      </c>
      <c r="G408" s="236" t="n">
        <v>38709</v>
      </c>
      <c r="H408" s="236" t="inlineStr">
        <is>
          <t>Joe H. Britton</t>
        </is>
      </c>
      <c r="I408" s="236" t="inlineStr">
        <is>
          <t>Todco Properties, Inc.</t>
        </is>
      </c>
      <c r="J408" s="236" t="inlineStr">
        <is>
          <t>E/2 NW/4, N/2 NE/4 SW/4, NE/4 SE/4, SE/4 NE/4 of 31-12N-24W</t>
        </is>
      </c>
      <c r="K408" s="236" t="inlineStr">
        <is>
          <t>180 gross acres 3 yrs 3/16ths royalty | 3 years | | No | No | No | No</t>
        </is>
      </c>
      <c r="L408" s="236" t="n"/>
    </row>
    <row r="409" ht="26.25" customHeight="1">
      <c r="A409" s="236" t="n">
        <v>51</v>
      </c>
      <c r="B409" s="236" t="n">
        <v>50</v>
      </c>
      <c r="C409" s="236" t="inlineStr">
        <is>
          <t>HBP</t>
        </is>
      </c>
      <c r="D409" s="236" t="inlineStr">
        <is>
          <t>Oil and Gas Lease</t>
        </is>
      </c>
      <c r="E409" s="236" t="inlineStr">
        <is>
          <t>1827/548</t>
        </is>
      </c>
      <c r="F409" s="236" t="n">
        <v>38720</v>
      </c>
      <c r="G409" s="236" t="n">
        <v>38785</v>
      </c>
      <c r="H409" s="208" t="inlineStr">
        <is>
          <t>B H C H Mineral Ltd.,
B H C H Properties Ltd.</t>
        </is>
      </c>
      <c r="I409" s="236" t="inlineStr">
        <is>
          <t>Jess Harris, III, Inc.</t>
        </is>
      </c>
      <c r="J409" s="236" t="inlineStr">
        <is>
          <t>E/2 NW/4, N/2 NE/4 SW/4, NE/4 SE/4, SE/4 NE/4 of 31-12N-24W</t>
        </is>
      </c>
      <c r="K409" s="236" t="inlineStr">
        <is>
          <t>3 yrs | 3 years | | No | No | No | No</t>
        </is>
      </c>
      <c r="L409" s="236" t="n"/>
    </row>
    <row r="410">
      <c r="A410" s="236" t="n">
        <v>61</v>
      </c>
      <c r="B410" s="236" t="n">
        <v>60</v>
      </c>
      <c r="C410" s="236" t="inlineStr">
        <is>
          <t>HBP</t>
        </is>
      </c>
      <c r="D410" s="236" t="inlineStr">
        <is>
          <t>Oil and Gas Lease</t>
        </is>
      </c>
      <c r="E410" s="236" t="inlineStr">
        <is>
          <t>1822/562</t>
        </is>
      </c>
      <c r="F410" s="236" t="n">
        <v>38693</v>
      </c>
      <c r="G410" s="236" t="n">
        <v>38754</v>
      </c>
      <c r="H410" s="236" t="inlineStr">
        <is>
          <t>Clyde A. Pine</t>
        </is>
      </c>
      <c r="I410" s="236" t="inlineStr">
        <is>
          <t>Jess Harris, III, Inc.</t>
        </is>
      </c>
      <c r="J410" s="236" t="inlineStr">
        <is>
          <t>E/2 NW/4 of 31-12N-24W</t>
        </is>
      </c>
      <c r="K410" s="236" t="inlineStr">
        <is>
          <t>80 gross acres 3 yrs 1/4th royalty | 3 years | | No | No | No | No</t>
        </is>
      </c>
      <c r="L410" s="236" t="n"/>
    </row>
    <row r="411">
      <c r="A411" s="236" t="n">
        <v>62</v>
      </c>
      <c r="B411" s="236" t="n">
        <v>61</v>
      </c>
      <c r="C411" s="236" t="inlineStr">
        <is>
          <t>HBP</t>
        </is>
      </c>
      <c r="D411" s="236" t="inlineStr">
        <is>
          <t>Oil and Gas Lease</t>
        </is>
      </c>
      <c r="E411" s="236" t="inlineStr">
        <is>
          <t>1829/26</t>
        </is>
      </c>
      <c r="F411" s="236" t="n">
        <v>38760</v>
      </c>
      <c r="G411" s="236" t="n">
        <v>38792</v>
      </c>
      <c r="H411" s="236" t="inlineStr">
        <is>
          <t>Termo Company</t>
        </is>
      </c>
      <c r="I411" s="236" t="inlineStr">
        <is>
          <t>Devon Energy Production Co.</t>
        </is>
      </c>
      <c r="J411" s="236" t="inlineStr">
        <is>
          <t>E/2 NW/4, N/2 NE/4 SW/4, NE/4 SE/4, SE/4 NE/4 of 31-12N-24W</t>
        </is>
      </c>
      <c r="K411" s="236" t="inlineStr">
        <is>
          <t>180 gross acres 3 yrs 1/4th royalty | 3 years | | No | No | No | No</t>
        </is>
      </c>
      <c r="L411" s="236" t="n"/>
    </row>
    <row r="412">
      <c r="A412" s="236" t="n">
        <v>65</v>
      </c>
      <c r="B412" s="236" t="n">
        <v>64</v>
      </c>
      <c r="C412" s="236" t="inlineStr">
        <is>
          <t>Top Lease</t>
        </is>
      </c>
      <c r="D412" s="236" t="inlineStr">
        <is>
          <t>Oil and Gas Lease</t>
        </is>
      </c>
      <c r="E412" s="236" t="inlineStr">
        <is>
          <t>2693/337</t>
        </is>
      </c>
      <c r="F412" s="236" t="n">
        <v>46076</v>
      </c>
      <c r="G412" s="236" t="n">
        <v>46122</v>
      </c>
      <c r="H412" s="236" t="inlineStr">
        <is>
          <t>James Gerard Buonaccorsi, Carrie Leeann Mitchell, Trustee of The Mitchell Buonaccorsi Living Trust</t>
        </is>
      </c>
      <c r="I412" s="236" t="inlineStr">
        <is>
          <t>Silver Oak Natural Resources, LLC</t>
        </is>
      </c>
      <c r="J412" s="236" t="inlineStr">
        <is>
          <t>E/2 NW/4, N/2 NE/4, N/2 NE/4 SW/4, NE/4 SE/4, NE/4 SW/4, S/2, Lots 3-4, SE/4 NE/4, SE/4 SW/4 of 31-12N-24W</t>
        </is>
      </c>
      <c r="K412" s="236" t="inlineStr">
        <is>
          <t>355.34 acres, more or less three-sixteenths (3/16ths) royalty for a term of three (3) years This Lease may be subject to a Prior Oil and Gas Lease (the "Prior Lease") covering the lease premises. The Prior Lease is from…</t>
        </is>
      </c>
      <c r="L412" s="236" t="n"/>
    </row>
    <row r="413">
      <c r="A413" s="236" t="n">
        <v>66</v>
      </c>
      <c r="B413" s="236" t="n">
        <v>65</v>
      </c>
      <c r="C413" s="236" t="inlineStr">
        <is>
          <t>Top Lease</t>
        </is>
      </c>
      <c r="D413" s="236" t="inlineStr">
        <is>
          <t>Oil and Gas Lease</t>
        </is>
      </c>
      <c r="E413" s="236" t="inlineStr">
        <is>
          <t>2697/524</t>
        </is>
      </c>
      <c r="F413" s="236" t="n">
        <v>46112</v>
      </c>
      <c r="G413" s="236" t="n">
        <v>46143</v>
      </c>
      <c r="H413" s="236" t="inlineStr">
        <is>
          <t>Ronald Paul Dold</t>
        </is>
      </c>
      <c r="I413" s="236" t="inlineStr">
        <is>
          <t>Silver Oak Natural Resources, LLC</t>
        </is>
      </c>
      <c r="J413" s="236" t="inlineStr">
        <is>
          <t>E/2 NW/4, N/2, N/2 NE/4 SW/4, NE/4 SE/4, S/2 of Lots 3, 4, S/2 NE/4 SW/4, SE/4 NE/4, SE/4 SW/4 of 31-12N-24W</t>
        </is>
      </c>
      <c r="K413" s="236" t="inlineStr">
        <is>
          <t>375.34 acres, more or less term of three (3) years three-sixteenths (3/16ths) royalty This Lease may be subject to a Prior Oil and Gas Lease (the "Prior Lease") covering the lease premises The Prior Lease is from Nancy …</t>
        </is>
      </c>
      <c r="L413" s="236" t="n"/>
    </row>
    <row r="414">
      <c r="A414" s="236" t="n">
        <v>67</v>
      </c>
      <c r="B414" s="236" t="n">
        <v>66</v>
      </c>
      <c r="C414" s="236" t="inlineStr">
        <is>
          <t>Top Lease</t>
        </is>
      </c>
      <c r="D414" s="236" t="inlineStr">
        <is>
          <t>Oil and Gas Lease</t>
        </is>
      </c>
      <c r="E414" s="236" t="inlineStr">
        <is>
          <t>2702/505</t>
        </is>
      </c>
      <c r="F414" s="236" t="n">
        <v>46064</v>
      </c>
      <c r="G414" s="236" t="n">
        <v>46170</v>
      </c>
      <c r="H414" s="236" t="inlineStr">
        <is>
          <t>a/k/a Gena Williams, a/k/a Gena Mitchell Williams, Gena W. Moore</t>
        </is>
      </c>
      <c r="I414" s="236" t="inlineStr">
        <is>
          <t>Silver Oak Natural Resources, LLC</t>
        </is>
      </c>
      <c r="J414" s="236" t="inlineStr">
        <is>
          <t>N/2 NE/4, N/2 NE/4 SW/4, NE/4 SE/4, NW/4, S/2 of Lot 3, Lot 4, S/2 NE/4 SW/4, SE/4 NE/4, SE/4 SW/4 of 31-12N-24W</t>
        </is>
      </c>
      <c r="K414" s="236" t="inlineStr">
        <is>
          <t>375.34 acres, more or less three-sixteenths (3/16ths) royalty for a term of five (5) years This Lease may be subject to a Prior Oiland Gas Lease (the "Prior Lease") covering the lease premises The Prior Lease is from Na…</t>
        </is>
      </c>
      <c r="L414" s="236" t="n"/>
    </row>
    <row r="415">
      <c r="A415" s="236" t="n">
        <v>68</v>
      </c>
      <c r="B415" s="236" t="n">
        <v>67</v>
      </c>
      <c r="C415" s="236" t="inlineStr">
        <is>
          <t>Top Lease</t>
        </is>
      </c>
      <c r="D415" s="236" t="inlineStr">
        <is>
          <t>Oil and Gas Lease</t>
        </is>
      </c>
      <c r="E415" s="236" t="inlineStr">
        <is>
          <t>2697/520</t>
        </is>
      </c>
      <c r="F415" s="236" t="n">
        <v>46070</v>
      </c>
      <c r="G415" s="236" t="n">
        <v>46143</v>
      </c>
      <c r="H415" s="236" t="inlineStr">
        <is>
          <t>Keri Lee Daigle Tucker, Trustee of The Keri Lee Daigle Tucker Trust</t>
        </is>
      </c>
      <c r="I415" s="236" t="inlineStr">
        <is>
          <t>Silver Oak Natural Resources, LLC</t>
        </is>
      </c>
      <c r="J415" s="236" t="inlineStr">
        <is>
          <t>E/2 NW/4, N/2 NE/4 SW/4, NE/4 SE/4, SE/4 NE/4 of 31-12N-24W</t>
        </is>
      </c>
      <c r="K415" s="236" t="inlineStr">
        <is>
          <t>180 acres, more or less three-sixteenths (3/16ths) royalty for a term of five (5) years This Lease may be subject to a Prior Oil and Gas Lease (the "Prior Lease") covering the lease premises The Prior Lease is from Marc…</t>
        </is>
      </c>
      <c r="L415" s="236" t="n"/>
    </row>
    <row r="416">
      <c r="A416" s="236" t="n">
        <v>69</v>
      </c>
      <c r="B416" s="236" t="n">
        <v>68</v>
      </c>
      <c r="C416" s="236" t="inlineStr">
        <is>
          <t>Top Lease</t>
        </is>
      </c>
      <c r="D416" s="236" t="inlineStr">
        <is>
          <t>Oil and Gas Lease</t>
        </is>
      </c>
      <c r="E416" s="236" t="inlineStr">
        <is>
          <t>2693/349</t>
        </is>
      </c>
      <c r="F416" s="236" t="n">
        <v>46076</v>
      </c>
      <c r="G416" s="236" t="n">
        <v>46122</v>
      </c>
      <c r="H416" s="236" t="inlineStr">
        <is>
          <t>Mark Ashley Daigle, Trustee of The Mark Ashley Daigle Trust</t>
        </is>
      </c>
      <c r="I416" s="236" t="inlineStr">
        <is>
          <t>Silver Oak Natural Resources, LLC</t>
        </is>
      </c>
      <c r="J416" s="236" t="inlineStr">
        <is>
          <t>E/2 NW/4, N/2 NE/4 SW/4, NE/4 SE/4, SE/4 NE/4 of 31-12N-24W</t>
        </is>
      </c>
      <c r="K416" s="236" t="inlineStr">
        <is>
          <t>180 acres, more or less three-sixteenths (3/16ths) royalty for a term of five (5) years This Lease may be subject to a Prior Oil and Gas Lease (the "Prior Lease") covering the lease premises The Prior Lease is from Marc…</t>
        </is>
      </c>
      <c r="L416" s="236" t="n"/>
    </row>
    <row r="417">
      <c r="A417" s="236" t="n">
        <v>70</v>
      </c>
      <c r="B417" s="236" t="n">
        <v>69</v>
      </c>
      <c r="C417" s="236" t="inlineStr">
        <is>
          <t>Top Lease</t>
        </is>
      </c>
      <c r="D417" s="236" t="inlineStr">
        <is>
          <t>Oil and Gas Lease</t>
        </is>
      </c>
      <c r="E417" s="236" t="inlineStr">
        <is>
          <t>2693/345</t>
        </is>
      </c>
      <c r="F417" s="236" t="n">
        <v>46080</v>
      </c>
      <c r="G417" s="236" t="n">
        <v>46122</v>
      </c>
      <c r="H417" s="236" t="inlineStr">
        <is>
          <t>Kevin Johnson Johnson, Trustee of The Kevin Warner Johnson Trust</t>
        </is>
      </c>
      <c r="I417" s="236" t="inlineStr">
        <is>
          <t>Silver Oak Natural Resources, LLC</t>
        </is>
      </c>
      <c r="J417" s="236" t="inlineStr">
        <is>
          <t>E/2 NW/4, N/2 NE/4 SW/4, NE/4 SE/4, SE/4 NE/4 of 31-12N-24W</t>
        </is>
      </c>
      <c r="K417" s="236" t="inlineStr">
        <is>
          <t>180 acres, more or less three-sixteenths (3/16ths) royalty for a term of five (5) years This Lease may be subject to a Prior Oil and Gas Lease (the "Prior Lease") covering the lease premises The Prior Lease is from Marc…</t>
        </is>
      </c>
      <c r="L417" s="236" t="n"/>
    </row>
    <row r="418">
      <c r="A418" s="236" t="n"/>
      <c r="B418" s="236" t="n"/>
      <c r="C418" s="236" t="n"/>
      <c r="D418" s="236" t="n"/>
      <c r="E418" s="236" t="n"/>
      <c r="F418" s="236" t="n"/>
      <c r="G418" s="236" t="n"/>
      <c r="H418" s="236" t="n"/>
      <c r="I418" s="236" t="n"/>
      <c r="J418" s="236" t="n"/>
      <c r="K418" s="236" t="n"/>
      <c r="L418" s="236" t="n"/>
    </row>
    <row r="419">
      <c r="A419" s="236" t="inlineStr">
        <is>
          <t>Lease / OGL Verification Notes</t>
        </is>
      </c>
      <c r="B419" s="236" t="n"/>
      <c r="C419" s="236" t="n"/>
      <c r="D419" s="236" t="n"/>
      <c r="E419" s="236" t="n"/>
      <c r="F419" s="236" t="n"/>
      <c r="G419" s="236" t="n"/>
      <c r="H419" s="236" t="n"/>
      <c r="I419" s="236" t="n"/>
      <c r="J419" s="236" t="n"/>
      <c r="K419" s="236" t="n"/>
      <c r="L419" s="236" t="n"/>
    </row>
    <row r="420">
      <c r="A420" s="236" t="inlineStr">
        <is>
          <t>OGL Row</t>
        </is>
      </c>
      <c r="B420" s="236" t="inlineStr">
        <is>
          <t>OGL #</t>
        </is>
      </c>
      <c r="C420" s="236" t="inlineStr">
        <is>
          <t>Bk./Pg.</t>
        </is>
      </c>
      <c r="D420" s="236" t="inlineStr">
        <is>
          <t>Issue</t>
        </is>
      </c>
      <c r="E420" s="236" t="inlineStr">
        <is>
          <t>Legal Description</t>
        </is>
      </c>
      <c r="F420" s="236" t="inlineStr">
        <is>
          <t>Notes / Clauses</t>
        </is>
      </c>
      <c r="G420" s="236" t="n"/>
      <c r="H420" s="236" t="n"/>
      <c r="I420" s="236" t="n"/>
      <c r="J420" s="236" t="n"/>
      <c r="K420" s="236" t="n"/>
      <c r="L420" s="236" t="n"/>
    </row>
    <row r="421">
      <c r="A421" s="236" t="n">
        <v>6</v>
      </c>
      <c r="B421" s="236" t="n">
        <v>5</v>
      </c>
      <c r="C421" s="236" t="inlineStr">
        <is>
          <t>1736/193</t>
        </is>
      </c>
      <c r="D421" s="236" t="inlineStr">
        <is>
          <t>Section match only — Needs Verification</t>
        </is>
      </c>
      <c r="E421" s="236" t="inlineStr">
        <is>
          <t>NW/4 SE/4, S/2 SE/4, SW/4 NE/4 of 31-12N-24W</t>
        </is>
      </c>
      <c r="F421" s="236" t="inlineStr">
        <is>
          <t>160 gross acres 3 yrs 3/16ths royalty | 3 years | | No | No | No | No</t>
        </is>
      </c>
      <c r="G421" s="236" t="n"/>
      <c r="H421" s="236" t="n"/>
      <c r="I421" s="236" t="n"/>
      <c r="J421" s="236" t="n"/>
      <c r="K421" s="236" t="n"/>
      <c r="L421" s="236" t="n"/>
    </row>
    <row r="422">
      <c r="A422" s="236" t="n">
        <v>7</v>
      </c>
      <c r="B422" s="236" t="n">
        <v>6</v>
      </c>
      <c r="C422" s="236" t="inlineStr">
        <is>
          <t>1736/598</t>
        </is>
      </c>
      <c r="D422" s="236" t="inlineStr">
        <is>
          <t>Section match only — Needs Verification</t>
        </is>
      </c>
      <c r="E422" s="236" t="inlineStr">
        <is>
          <t>NW/4 SE/4, S/2 SE/4, SW/4 NE/4 of 31-12N-24W</t>
        </is>
      </c>
      <c r="F422" s="236" t="inlineStr">
        <is>
          <t>160 gross acres 3 yrs 3/16ths royalty | 3 years | | No | No | No | No</t>
        </is>
      </c>
      <c r="G422" s="236" t="n"/>
      <c r="H422" s="236" t="n"/>
      <c r="I422" s="236" t="n"/>
      <c r="J422" s="236" t="n"/>
      <c r="K422" s="236" t="n"/>
      <c r="L422" s="236" t="n"/>
    </row>
    <row r="423">
      <c r="A423" s="236" t="n">
        <v>8</v>
      </c>
      <c r="B423" s="236" t="n">
        <v>7</v>
      </c>
      <c r="C423" s="236" t="inlineStr">
        <is>
          <t>1824/181</t>
        </is>
      </c>
      <c r="D423" s="236" t="inlineStr">
        <is>
          <t>Section match only — Needs Verification</t>
        </is>
      </c>
      <c r="E423" s="236" t="inlineStr">
        <is>
          <t>NW/4 SE/4, S/2 SE/4, SW/4 NE/4 of 31-12N-24W</t>
        </is>
      </c>
      <c r="F423" s="236" t="inlineStr">
        <is>
          <t>160 gross acres 3 yrs 3/16ths royalty | 3 years | | No | No | No | No</t>
        </is>
      </c>
      <c r="G423" s="236" t="n"/>
      <c r="H423" s="236" t="n"/>
      <c r="I423" s="236" t="n"/>
      <c r="J423" s="236" t="n"/>
      <c r="K423" s="236" t="n"/>
      <c r="L423" s="236" t="n"/>
    </row>
    <row r="424">
      <c r="A424" s="236" t="n">
        <v>10</v>
      </c>
      <c r="B424" s="236" t="n">
        <v>9</v>
      </c>
      <c r="C424" s="236" t="inlineStr">
        <is>
          <t>1736/197</t>
        </is>
      </c>
      <c r="D424" s="236" t="inlineStr">
        <is>
          <t>Section match only — Needs Verification</t>
        </is>
      </c>
      <c r="E424" s="236" t="inlineStr">
        <is>
          <t>S/2 NE/4 SW/4, Lot 4, SE/4 SW/4, Lot 3 of 31-12N-24W</t>
        </is>
      </c>
      <c r="F424" s="236" t="inlineStr">
        <is>
          <t>115.335 gross acres 3/16ths royalty | 3 years | | No | No | No | No</t>
        </is>
      </c>
      <c r="G424" s="236" t="n"/>
      <c r="H424" s="236" t="n"/>
      <c r="I424" s="236" t="n"/>
      <c r="J424" s="236" t="n"/>
      <c r="K424" s="236" t="n"/>
      <c r="L424" s="236" t="n"/>
    </row>
    <row r="425">
      <c r="A425" s="236" t="n">
        <v>11</v>
      </c>
      <c r="B425" s="236" t="n">
        <v>10</v>
      </c>
      <c r="C425" s="236" t="inlineStr">
        <is>
          <t>1736/473</t>
        </is>
      </c>
      <c r="D425" s="236" t="inlineStr">
        <is>
          <t>Section match only — Needs Verification</t>
        </is>
      </c>
      <c r="E425" s="236" t="inlineStr">
        <is>
          <t>Lots 1 and 2, N/2 of Lot 3 of 31-12N-24W</t>
        </is>
      </c>
      <c r="F425" s="236" t="inlineStr">
        <is>
          <t>92.135 gross acres 3 yrs 3/16ths royalty | 3 years | | No | No | No | No</t>
        </is>
      </c>
      <c r="G425" s="236" t="n"/>
      <c r="H425" s="236" t="n"/>
      <c r="I425" s="236" t="n"/>
      <c r="J425" s="236" t="n"/>
      <c r="K425" s="236" t="n"/>
      <c r="L425" s="236" t="n"/>
    </row>
    <row r="426">
      <c r="A426" s="236" t="n">
        <v>12</v>
      </c>
      <c r="B426" s="236" t="n">
        <v>11</v>
      </c>
      <c r="C426" s="236" t="inlineStr">
        <is>
          <t>1736/588</t>
        </is>
      </c>
      <c r="D426" s="236" t="inlineStr">
        <is>
          <t>Section match only — Needs Verification</t>
        </is>
      </c>
      <c r="E426" s="236" t="inlineStr">
        <is>
          <t>NW/4 SE/4, S/2 SE/4, SW/4 NE/4 of 31-12N-24W</t>
        </is>
      </c>
      <c r="F426" s="236" t="inlineStr">
        <is>
          <t>160 gross acres 3 yrs 3/16ths royalty | 3 years | | No | No | No | No</t>
        </is>
      </c>
      <c r="G426" s="236" t="n"/>
      <c r="H426" s="236" t="n"/>
      <c r="I426" s="236" t="n"/>
      <c r="J426" s="236" t="n"/>
      <c r="K426" s="236" t="n"/>
      <c r="L426" s="236" t="n"/>
    </row>
    <row r="427">
      <c r="A427" s="236" t="n">
        <v>13</v>
      </c>
      <c r="B427" s="236" t="n">
        <v>12</v>
      </c>
      <c r="C427" s="236" t="inlineStr">
        <is>
          <t>1737/580</t>
        </is>
      </c>
      <c r="D427" s="236" t="inlineStr">
        <is>
          <t>Section match only — Needs Verification</t>
        </is>
      </c>
      <c r="E427" s="236" t="inlineStr">
        <is>
          <t>Lots 1 and 2, N/2 of Lot 3 of 31-12N-24W</t>
        </is>
      </c>
      <c r="F427" s="236" t="inlineStr">
        <is>
          <t>92.0850 gross acres 3 years 3/16ths royalty | 3 years | | No | No | No | No</t>
        </is>
      </c>
      <c r="G427" s="236" t="n"/>
      <c r="H427" s="236" t="n"/>
      <c r="I427" s="236" t="n"/>
      <c r="J427" s="236" t="n"/>
      <c r="K427" s="236" t="n"/>
      <c r="L427" s="236" t="n"/>
    </row>
    <row r="428">
      <c r="A428" s="236" t="n">
        <v>14</v>
      </c>
      <c r="B428" s="236" t="n">
        <v>13</v>
      </c>
      <c r="C428" s="236" t="inlineStr">
        <is>
          <t>1780/409</t>
        </is>
      </c>
      <c r="D428" s="236" t="inlineStr">
        <is>
          <t>Section match only — Needs Verification</t>
        </is>
      </c>
      <c r="E428" s="236" t="inlineStr">
        <is>
          <t>NW/4 SE/4, S/2 SE/4, SW/4 NE/4 of 31-12N-24W</t>
        </is>
      </c>
      <c r="F428" s="236" t="inlineStr">
        <is>
          <t>160 gross acres 2 yrs 1/4th royalty Depth clause: Depth Limitation: All formations 100 feet below the stratigraphic equivalent of the deepest depth drilled in any well during the primary term of this lease shall be rele…</t>
        </is>
      </c>
      <c r="G428" s="236" t="n"/>
      <c r="H428" s="236" t="n"/>
      <c r="I428" s="236" t="n"/>
      <c r="J428" s="236" t="n"/>
      <c r="K428" s="236" t="n"/>
      <c r="L428" s="236" t="n"/>
    </row>
    <row r="429">
      <c r="A429" s="236" t="n">
        <v>15</v>
      </c>
      <c r="B429" s="236" t="n">
        <v>14</v>
      </c>
      <c r="C429" s="236" t="inlineStr">
        <is>
          <t>1782/261</t>
        </is>
      </c>
      <c r="D429" s="236" t="inlineStr">
        <is>
          <t>Section match only — Needs Verification</t>
        </is>
      </c>
      <c r="E429" s="236" t="inlineStr">
        <is>
          <t>NW/4 SE/4, S/2 SE/4, SW/4 NE/4 of 31-12N-24W</t>
        </is>
      </c>
      <c r="F429" s="236" t="inlineStr">
        <is>
          <t>160 gross acres 2 yrs 1/4th royalty Depth clause: Depth Limitation: All formations 100 feet below the stratigraphic equivalent of the deepest depth drilled in any well during the primary term of this lease shall be rele…</t>
        </is>
      </c>
      <c r="G429" s="236" t="n"/>
      <c r="H429" s="236" t="n"/>
      <c r="I429" s="236" t="n"/>
      <c r="J429" s="236" t="n"/>
      <c r="K429" s="236" t="n"/>
      <c r="L429" s="236" t="n"/>
    </row>
    <row r="430">
      <c r="A430" s="236" t="n">
        <v>16</v>
      </c>
      <c r="B430" s="236" t="n">
        <v>15</v>
      </c>
      <c r="C430" s="236" t="inlineStr">
        <is>
          <t>1781/204</t>
        </is>
      </c>
      <c r="D430" s="236" t="inlineStr">
        <is>
          <t>Section match only — Needs Verification</t>
        </is>
      </c>
      <c r="E430" s="236" t="inlineStr">
        <is>
          <t>NW/4 SE/4, S/2 SE/4, SW/4 NE/4 of 31-12N-24W</t>
        </is>
      </c>
      <c r="F430" s="236" t="inlineStr">
        <is>
          <t>160 gross acres 2 yrs 3/16ths royalty Depth clause: Depth Limitation: All formations 100 feet below the stratigraphic equivalent of the deepest depth drilled in any well during the primary term of this lease shall be re…</t>
        </is>
      </c>
      <c r="G430" s="236" t="n"/>
      <c r="H430" s="236" t="n"/>
      <c r="I430" s="236" t="n"/>
      <c r="J430" s="236" t="n"/>
      <c r="K430" s="236" t="n"/>
      <c r="L430" s="236" t="n"/>
    </row>
    <row r="431">
      <c r="A431" s="236" t="n">
        <v>17</v>
      </c>
      <c r="B431" s="236" t="n">
        <v>16</v>
      </c>
      <c r="C431" s="236" t="inlineStr">
        <is>
          <t>1782/267</t>
        </is>
      </c>
      <c r="D431" s="236" t="inlineStr">
        <is>
          <t>Section match only — Needs Verification</t>
        </is>
      </c>
      <c r="E431" s="236" t="inlineStr">
        <is>
          <t>NW/4 SE/4, S/2 SE/4, SW/4 NE/4 of 31-12N-24W</t>
        </is>
      </c>
      <c r="F431" s="236" t="inlineStr">
        <is>
          <t>160 gross acres 2 yrs 1/4th royalty Depth clause: Depth Limitation: All formations 100 feet below the stratigraphic equivalent of the deepest depth drilled in any well during the primary term of this lease shall be rele…</t>
        </is>
      </c>
      <c r="G431" s="236" t="n"/>
      <c r="H431" s="236" t="n"/>
      <c r="I431" s="236" t="n"/>
      <c r="J431" s="236" t="n"/>
      <c r="K431" s="236" t="n"/>
      <c r="L431" s="236" t="n"/>
    </row>
    <row r="432">
      <c r="A432" s="236" t="n">
        <v>18</v>
      </c>
      <c r="B432" s="236" t="n">
        <v>17</v>
      </c>
      <c r="C432" s="236" t="inlineStr">
        <is>
          <t>1738/479</t>
        </is>
      </c>
      <c r="D432" s="236" t="inlineStr">
        <is>
          <t>Section match only — Needs Verification</t>
        </is>
      </c>
      <c r="E432" s="236" t="inlineStr">
        <is>
          <t>NW/4 SE/4, S/2 SE/4, SW/4 NE/4 of 31-12N-24W</t>
        </is>
      </c>
      <c r="F432" s="236" t="inlineStr">
        <is>
          <t>160 gross acres 3 yrs 3/16ths royalty | 3 years | | No | No | No | No</t>
        </is>
      </c>
      <c r="G432" s="236" t="n"/>
      <c r="H432" s="236" t="n"/>
      <c r="I432" s="236" t="n"/>
      <c r="J432" s="236" t="n"/>
      <c r="K432" s="236" t="n"/>
      <c r="L432" s="236" t="n"/>
    </row>
    <row r="433">
      <c r="A433" s="236" t="n">
        <v>19</v>
      </c>
      <c r="B433" s="236" t="n">
        <v>18</v>
      </c>
      <c r="C433" s="236" t="inlineStr">
        <is>
          <t>1764/122</t>
        </is>
      </c>
      <c r="D433" s="236" t="inlineStr">
        <is>
          <t>Section match only — Needs Verification</t>
        </is>
      </c>
      <c r="E433" s="236" t="inlineStr">
        <is>
          <t>NW/4 SE/4, S/2 SE/4, SW/4 NE/4 of 31-12N-24W</t>
        </is>
      </c>
      <c r="F433" s="236" t="inlineStr">
        <is>
          <t>160 gross acres 3 yrs 3/16ths royalty | 3 years | | No | No | No | No</t>
        </is>
      </c>
      <c r="G433" s="236" t="n"/>
      <c r="H433" s="236" t="n"/>
      <c r="I433" s="236" t="n"/>
      <c r="J433" s="236" t="n"/>
      <c r="K433" s="236" t="n"/>
      <c r="L433" s="236" t="n"/>
    </row>
    <row r="434">
      <c r="A434" s="236" t="n">
        <v>20</v>
      </c>
      <c r="B434" s="236" t="n">
        <v>19</v>
      </c>
      <c r="C434" s="236" t="inlineStr">
        <is>
          <t>1764/124</t>
        </is>
      </c>
      <c r="D434" s="236" t="inlineStr">
        <is>
          <t>Section match only — Needs Verification</t>
        </is>
      </c>
      <c r="E434" s="236" t="inlineStr">
        <is>
          <t>NW/4 SE/4, S/2 SE/4, SW/4 NE/4 of 31-12N-24W</t>
        </is>
      </c>
      <c r="F434" s="236" t="inlineStr">
        <is>
          <t>160 gross acres 3 yrs 3/16ths royalty | 3 years | | No | No | No | No</t>
        </is>
      </c>
      <c r="G434" s="236" t="n"/>
      <c r="H434" s="236" t="n"/>
      <c r="I434" s="236" t="n"/>
      <c r="J434" s="236" t="n"/>
      <c r="K434" s="236" t="n"/>
      <c r="L434" s="236" t="n"/>
    </row>
    <row r="435">
      <c r="A435" s="236" t="n">
        <v>21</v>
      </c>
      <c r="B435" s="236" t="n">
        <v>20</v>
      </c>
      <c r="C435" s="236" t="inlineStr">
        <is>
          <t>1764/128</t>
        </is>
      </c>
      <c r="D435" s="236" t="inlineStr">
        <is>
          <t>Section match only — Needs Verification</t>
        </is>
      </c>
      <c r="E435" s="236" t="inlineStr">
        <is>
          <t>NW/4 SE/4, S/2 SE/4, SW/4 NE/4 of 31-12N-24W</t>
        </is>
      </c>
      <c r="F435" s="236" t="inlineStr">
        <is>
          <t>160 gross acres 3 yrs 3/16ths royalty | 3 years | | No | No | No | No</t>
        </is>
      </c>
      <c r="G435" s="236" t="n"/>
      <c r="H435" s="236" t="n"/>
      <c r="I435" s="236" t="n"/>
      <c r="J435" s="236" t="n"/>
      <c r="K435" s="236" t="n"/>
      <c r="L435" s="236" t="n"/>
    </row>
    <row r="436">
      <c r="A436" s="236" t="n">
        <v>22</v>
      </c>
      <c r="B436" s="236" t="n">
        <v>21</v>
      </c>
      <c r="C436" s="236" t="inlineStr">
        <is>
          <t>1785/274</t>
        </is>
      </c>
      <c r="D436" s="236" t="inlineStr">
        <is>
          <t>Section match only — Needs Verification</t>
        </is>
      </c>
      <c r="E436" s="236" t="inlineStr">
        <is>
          <t>SE/4 SW/4 of 31-12N-24W</t>
        </is>
      </c>
      <c r="F436" s="236" t="inlineStr">
        <is>
          <t>40 gross acres 3 yrs 3/16ths royalty | 3 years | | No | No | No | No</t>
        </is>
      </c>
      <c r="G436" s="236" t="n"/>
      <c r="H436" s="236" t="n"/>
      <c r="I436" s="236" t="n"/>
      <c r="J436" s="236" t="n"/>
      <c r="K436" s="236" t="n"/>
      <c r="L436" s="236" t="n"/>
    </row>
    <row r="437">
      <c r="A437" s="236" t="n">
        <v>23</v>
      </c>
      <c r="B437" s="236" t="n">
        <v>22</v>
      </c>
      <c r="C437" s="236" t="inlineStr">
        <is>
          <t>1785/278</t>
        </is>
      </c>
      <c r="D437" s="236" t="inlineStr">
        <is>
          <t>Section match only — Needs Verification</t>
        </is>
      </c>
      <c r="E437" s="236" t="inlineStr">
        <is>
          <t>SE/4 SW/4 of 31-12N-24W</t>
        </is>
      </c>
      <c r="F437" s="236" t="inlineStr">
        <is>
          <t>40 gross acres 3 yrs 3/16ths royalty | 3 years | | No | No | No | No</t>
        </is>
      </c>
      <c r="G437" s="236" t="n"/>
      <c r="H437" s="236" t="n"/>
      <c r="I437" s="236" t="n"/>
      <c r="J437" s="236" t="n"/>
      <c r="K437" s="236" t="n"/>
      <c r="L437" s="236" t="n"/>
    </row>
    <row r="438">
      <c r="A438" s="236" t="n">
        <v>24</v>
      </c>
      <c r="B438" s="236" t="n">
        <v>23</v>
      </c>
      <c r="C438" s="236" t="inlineStr">
        <is>
          <t>1785/276</t>
        </is>
      </c>
      <c r="D438" s="236" t="inlineStr">
        <is>
          <t>Section match only — Needs Verification</t>
        </is>
      </c>
      <c r="E438" s="236" t="inlineStr">
        <is>
          <t>Lot 4, S/2 of Lot 3, S/2 NE/4 SW/4, SE/4 SW/4 of 31-12N-24W</t>
        </is>
      </c>
      <c r="F438" s="236" t="inlineStr">
        <is>
          <t>115.34 gross acres 3/16ths royalty 3 yrs | 3 years | | No | No | No | No</t>
        </is>
      </c>
      <c r="G438" s="236" t="n"/>
      <c r="H438" s="236" t="n"/>
      <c r="I438" s="236" t="n"/>
      <c r="J438" s="236" t="n"/>
      <c r="K438" s="236" t="n"/>
      <c r="L438" s="236" t="n"/>
    </row>
    <row r="439">
      <c r="A439" s="236" t="n">
        <v>26</v>
      </c>
      <c r="B439" s="236" t="n">
        <v>25</v>
      </c>
      <c r="C439" s="236" t="inlineStr">
        <is>
          <t>1786/335</t>
        </is>
      </c>
      <c r="D439" s="236" t="inlineStr">
        <is>
          <t>Section match only — Needs Verification</t>
        </is>
      </c>
      <c r="E439" s="236" t="inlineStr">
        <is>
          <t>S/2 NE/4 SW/4, SE/4 SW/4 of 31-12N-24W</t>
        </is>
      </c>
      <c r="F439" s="236" t="inlineStr">
        <is>
          <t>115.3350 gross acres 3/16ths royalty 3 yrs Depth Clause: Notwithstanding anything herein contained to the contrary, on the day after the expiration of the primary term hereof, this Oil and Gas Lease shall terminate inso…</t>
        </is>
      </c>
      <c r="G439" s="236" t="n"/>
      <c r="H439" s="236" t="n"/>
      <c r="I439" s="236" t="n"/>
      <c r="J439" s="236" t="n"/>
      <c r="K439" s="236" t="n"/>
      <c r="L439" s="236" t="n"/>
    </row>
    <row r="440">
      <c r="A440" s="236" t="n">
        <v>27</v>
      </c>
      <c r="B440" s="236" t="n">
        <v>26</v>
      </c>
      <c r="C440" s="236" t="inlineStr">
        <is>
          <t>1798/148</t>
        </is>
      </c>
      <c r="D440" s="236" t="inlineStr">
        <is>
          <t>Section match only — Needs Verification</t>
        </is>
      </c>
      <c r="E440" s="236" t="inlineStr">
        <is>
          <t>NW/4 SE/4, S/2 SE/4, SW/4 NE/4 of 31-12N-24W</t>
        </is>
      </c>
      <c r="F440" s="236" t="inlineStr">
        <is>
          <t>160 gross acres 3 yrs 3/16ths royalty | 3 years | | No | No | No | No</t>
        </is>
      </c>
      <c r="G440" s="236" t="n"/>
      <c r="H440" s="236" t="n"/>
      <c r="I440" s="236" t="n"/>
      <c r="J440" s="236" t="n"/>
      <c r="K440" s="236" t="n"/>
      <c r="L440" s="236" t="n"/>
    </row>
    <row r="441">
      <c r="A441" s="236" t="n">
        <v>28</v>
      </c>
      <c r="B441" s="236" t="n">
        <v>27</v>
      </c>
      <c r="C441" s="236" t="inlineStr">
        <is>
          <t>1798/150</t>
        </is>
      </c>
      <c r="D441" s="236" t="inlineStr">
        <is>
          <t>Section match only — Needs Verification</t>
        </is>
      </c>
      <c r="E441" s="236" t="inlineStr">
        <is>
          <t>NW/4 SE/4, SW/4 NE/4 of 31-12N-24W aol</t>
        </is>
      </c>
      <c r="F441" s="236" t="inlineStr">
        <is>
          <t>160 gross acres 3 yrs 3/16ths royalty | 3 years | | No | No | No | No</t>
        </is>
      </c>
      <c r="G441" s="236" t="n"/>
      <c r="H441" s="236" t="n"/>
      <c r="I441" s="236" t="n"/>
      <c r="J441" s="236" t="n"/>
      <c r="K441" s="236" t="n"/>
      <c r="L441" s="236" t="n"/>
    </row>
    <row r="442">
      <c r="A442" s="236" t="n">
        <v>29</v>
      </c>
      <c r="B442" s="236" t="n">
        <v>28</v>
      </c>
      <c r="C442" s="236" t="inlineStr">
        <is>
          <t>1798/292</t>
        </is>
      </c>
      <c r="D442" s="236" t="inlineStr">
        <is>
          <t>Section match only — Needs Verification</t>
        </is>
      </c>
      <c r="E442" s="236" t="inlineStr">
        <is>
          <t>NW/4 SE/4, S/2 SE/4, SW/4 NE/4 of 31-12N-24W</t>
        </is>
      </c>
      <c r="F442" s="236" t="inlineStr">
        <is>
          <t>160 gross acres 3 yrs 3/16ths royalty | 3 years | | No | No | No | No</t>
        </is>
      </c>
      <c r="G442" s="236" t="n"/>
      <c r="H442" s="236" t="n"/>
      <c r="I442" s="236" t="n"/>
      <c r="J442" s="236" t="n"/>
      <c r="K442" s="236" t="n"/>
      <c r="L442" s="236" t="n"/>
    </row>
    <row r="443">
      <c r="A443" s="236" t="n">
        <v>30</v>
      </c>
      <c r="B443" s="236" t="n">
        <v>29</v>
      </c>
      <c r="C443" s="236" t="inlineStr">
        <is>
          <t>1798/573</t>
        </is>
      </c>
      <c r="D443" s="236" t="inlineStr">
        <is>
          <t>Section match only — Needs Verification</t>
        </is>
      </c>
      <c r="E443" s="236" t="inlineStr">
        <is>
          <t>NW/4 SE/4, S/2 SE/4, SW/4 NE/4 of 31-12N-24W</t>
        </is>
      </c>
      <c r="F443" s="236" t="inlineStr">
        <is>
          <t>160 gross acres 3 yrs 3/16ths royalty This lease is limited from the surface to the stratigraphic equivalent of 20,000 feet | 3 years | | Yes | No | No | No</t>
        </is>
      </c>
      <c r="G443" s="236" t="n"/>
      <c r="H443" s="236" t="n"/>
      <c r="I443" s="236" t="n"/>
      <c r="J443" s="236" t="n"/>
      <c r="K443" s="236" t="n"/>
      <c r="L443" s="236" t="n"/>
    </row>
    <row r="444">
      <c r="A444" s="236" t="n">
        <v>31</v>
      </c>
      <c r="B444" s="236" t="n">
        <v>30</v>
      </c>
      <c r="C444" s="236" t="inlineStr">
        <is>
          <t>1798/576</t>
        </is>
      </c>
      <c r="D444" s="236" t="inlineStr">
        <is>
          <t>Section match only — Needs Verification</t>
        </is>
      </c>
      <c r="E444" s="236" t="inlineStr">
        <is>
          <t>NW/4 SE/4, S/2 SE/4, SW/4 NE/4 of 31-12N-24W</t>
        </is>
      </c>
      <c r="F444" s="236" t="inlineStr">
        <is>
          <t>160 gross acres 3 yrs 3/16ths royalty This lease is limited from the surface to the stratigraphic equivalent of 20,000 feet | 3 years | | Yes | No | No | No</t>
        </is>
      </c>
      <c r="G444" s="236" t="n"/>
      <c r="H444" s="236" t="n"/>
      <c r="I444" s="236" t="n"/>
      <c r="J444" s="236" t="n"/>
      <c r="K444" s="236" t="n"/>
      <c r="L444" s="236" t="n"/>
    </row>
    <row r="445">
      <c r="A445" s="236" t="n">
        <v>32</v>
      </c>
      <c r="B445" s="236" t="n">
        <v>31</v>
      </c>
      <c r="C445" s="236" t="inlineStr">
        <is>
          <t>1798/579</t>
        </is>
      </c>
      <c r="D445" s="236" t="inlineStr">
        <is>
          <t>Section match only — Needs Verification</t>
        </is>
      </c>
      <c r="E445" s="236" t="inlineStr">
        <is>
          <t>NW/4 SE/4, S/2 SE/4, SW/4 NE/4 of 31-12N-24W</t>
        </is>
      </c>
      <c r="F445" s="236" t="inlineStr">
        <is>
          <t>160 gross acres 3 yrs 3/16ths royalty This lease is limited from the surface to the stratigraphic equivalent of 20,000 feet | 3 years | | Yes | No | No | No</t>
        </is>
      </c>
      <c r="G445" s="236" t="n"/>
      <c r="H445" s="236" t="n"/>
      <c r="I445" s="236" t="n"/>
      <c r="J445" s="236" t="n"/>
      <c r="K445" s="236" t="n"/>
      <c r="L445" s="236" t="n"/>
    </row>
    <row r="446">
      <c r="A446" s="236" t="n">
        <v>33</v>
      </c>
      <c r="B446" s="236" t="n">
        <v>32</v>
      </c>
      <c r="C446" s="236" t="inlineStr">
        <is>
          <t>1798/582</t>
        </is>
      </c>
      <c r="D446" s="236" t="inlineStr">
        <is>
          <t>Section match only — Needs Verification</t>
        </is>
      </c>
      <c r="E446" s="236" t="inlineStr">
        <is>
          <t>NW/4 SE/4, S/2 SE/4, SW/4 NE/4 of 31-12N-24W</t>
        </is>
      </c>
      <c r="F446" s="236" t="inlineStr">
        <is>
          <t>160 gross acres 3 yrs 3/16ths royalty This lease is limited from the surface to the stratigraphic equivalent of 20,000 feet | 3 years | | Yes | No | No | No</t>
        </is>
      </c>
      <c r="G446" s="236" t="n"/>
      <c r="H446" s="236" t="n"/>
      <c r="I446" s="236" t="n"/>
      <c r="J446" s="236" t="n"/>
      <c r="K446" s="236" t="n"/>
      <c r="L446" s="236" t="n"/>
    </row>
    <row r="447">
      <c r="A447" s="236" t="n">
        <v>34</v>
      </c>
      <c r="B447" s="236" t="n">
        <v>33</v>
      </c>
      <c r="C447" s="236" t="inlineStr">
        <is>
          <t>1799/30</t>
        </is>
      </c>
      <c r="D447" s="236" t="inlineStr">
        <is>
          <t>Section match only — Needs Verification</t>
        </is>
      </c>
      <c r="E447" s="236" t="inlineStr">
        <is>
          <t>NW/4 SE/4, S/2 SE/4, SW/4 NE/4 of 31-12N-24W</t>
        </is>
      </c>
      <c r="F447" s="236" t="inlineStr">
        <is>
          <t>160 gross acres 3 yrs 3/16ths royalty This lease is limited from the surface to the stratigraphic equivalent of 20,000 feet | 3 years | | Yes | No | No | No</t>
        </is>
      </c>
      <c r="G447" s="236" t="n"/>
      <c r="H447" s="236" t="n"/>
      <c r="I447" s="236" t="n"/>
      <c r="J447" s="236" t="n"/>
      <c r="K447" s="236" t="n"/>
      <c r="L447" s="236" t="n"/>
    </row>
    <row r="448">
      <c r="A448" s="236" t="n">
        <v>35</v>
      </c>
      <c r="B448" s="236" t="n">
        <v>34</v>
      </c>
      <c r="C448" s="236" t="inlineStr">
        <is>
          <t>1792/517</t>
        </is>
      </c>
      <c r="D448" s="236" t="inlineStr">
        <is>
          <t>Section match only — Needs Verification</t>
        </is>
      </c>
      <c r="E448" s="236" t="inlineStr">
        <is>
          <t>SE/4 SW/4 of 31-12N-24W</t>
        </is>
      </c>
      <c r="F448" s="236" t="inlineStr">
        <is>
          <t>40 gross acres 3 yrs 3/16ths royalty | 3 years | | No | No | No | No</t>
        </is>
      </c>
      <c r="G448" s="236" t="n"/>
      <c r="H448" s="236" t="n"/>
      <c r="I448" s="236" t="n"/>
      <c r="J448" s="236" t="n"/>
      <c r="K448" s="236" t="n"/>
      <c r="L448" s="236" t="n"/>
    </row>
    <row r="449">
      <c r="A449" s="236" t="n">
        <v>36</v>
      </c>
      <c r="B449" s="236" t="n">
        <v>35</v>
      </c>
      <c r="C449" s="236" t="inlineStr">
        <is>
          <t>1793/501</t>
        </is>
      </c>
      <c r="D449" s="236" t="inlineStr">
        <is>
          <t>Section match only — Needs Verification</t>
        </is>
      </c>
      <c r="E449" s="236" t="inlineStr">
        <is>
          <t>SE/4 SW/4 of 31-12N-24W</t>
        </is>
      </c>
      <c r="F449" s="236" t="inlineStr">
        <is>
          <t>Ratification of Oil and Gas Lease at 1792/517 | Ratification of OGL 34 | | No | No | No | No</t>
        </is>
      </c>
      <c r="G449" s="236" t="n"/>
      <c r="H449" s="236" t="n"/>
      <c r="I449" s="236" t="n"/>
      <c r="J449" s="236" t="n"/>
      <c r="K449" s="236" t="n"/>
      <c r="L449" s="236" t="n"/>
    </row>
    <row r="450">
      <c r="A450" s="236" t="n">
        <v>37</v>
      </c>
      <c r="B450" s="236" t="n">
        <v>36</v>
      </c>
      <c r="C450" s="236" t="inlineStr">
        <is>
          <t>1793/502</t>
        </is>
      </c>
      <c r="D450" s="236" t="inlineStr">
        <is>
          <t>Section match only — Needs Verification</t>
        </is>
      </c>
      <c r="E450" s="236" t="inlineStr">
        <is>
          <t>SE/4 SW/4 of 31-12N-24W</t>
        </is>
      </c>
      <c r="F450" s="236" t="inlineStr">
        <is>
          <t>Ratification of Oil and Gas Lease at 1792/517 | Ratification of OGL 34 | | No | No | No | No</t>
        </is>
      </c>
      <c r="G450" s="236" t="n"/>
      <c r="H450" s="236" t="n"/>
      <c r="I450" s="236" t="n"/>
      <c r="J450" s="236" t="n"/>
      <c r="K450" s="236" t="n"/>
      <c r="L450" s="236" t="n"/>
    </row>
    <row r="451">
      <c r="A451" s="236" t="n">
        <v>38</v>
      </c>
      <c r="B451" s="236" t="n">
        <v>37</v>
      </c>
      <c r="C451" s="236" t="inlineStr">
        <is>
          <t>1797/167</t>
        </is>
      </c>
      <c r="D451" s="236" t="inlineStr">
        <is>
          <t>Section match only — Needs Verification</t>
        </is>
      </c>
      <c r="E451" s="236" t="inlineStr">
        <is>
          <t>NW/4 SE/4, S/2 SE/4, SW/4 NE/4 of 31-12N-24W</t>
        </is>
      </c>
      <c r="F451" s="236" t="inlineStr">
        <is>
          <t>160 gross acres 2 yrs 3/16ths royalty This lease is limited from the surface to the stratigraphic equivalent of 20,000 feet. | 2 years | | Yes | No | No | No</t>
        </is>
      </c>
      <c r="G451" s="236" t="n"/>
      <c r="H451" s="236" t="n"/>
      <c r="I451" s="236" t="n"/>
      <c r="J451" s="236" t="n"/>
      <c r="K451" s="236" t="n"/>
      <c r="L451" s="236" t="n"/>
    </row>
    <row r="452">
      <c r="A452" s="236" t="n">
        <v>39</v>
      </c>
      <c r="B452" s="236" t="n">
        <v>38</v>
      </c>
      <c r="C452" s="236" t="inlineStr">
        <is>
          <t>1798/146</t>
        </is>
      </c>
      <c r="D452" s="236" t="inlineStr">
        <is>
          <t>Section match only — Needs Verification</t>
        </is>
      </c>
      <c r="E452" s="236" t="inlineStr">
        <is>
          <t>NW/4 SE/4, S/2 SE/4, SW/4 NE/4 of 31-12N-24W</t>
        </is>
      </c>
      <c r="F452" s="236" t="inlineStr">
        <is>
          <t>160 gross acres 3 yrs 3/16ths royalty | 3 years | | No | No | No | No</t>
        </is>
      </c>
      <c r="G452" s="236" t="n"/>
      <c r="H452" s="236" t="n"/>
      <c r="I452" s="236" t="n"/>
      <c r="J452" s="236" t="n"/>
      <c r="K452" s="236" t="n"/>
      <c r="L452" s="236" t="n"/>
    </row>
    <row r="453">
      <c r="A453" s="236" t="n">
        <v>40</v>
      </c>
      <c r="B453" s="236" t="n">
        <v>39</v>
      </c>
      <c r="C453" s="236" t="inlineStr">
        <is>
          <t>1817/388</t>
        </is>
      </c>
      <c r="D453" s="236" t="inlineStr">
        <is>
          <t>Section match only — Needs Verification</t>
        </is>
      </c>
      <c r="E453" s="236" t="inlineStr">
        <is>
          <t>NW/4 SE/4, S/2 SE/4, SW/4 NE/4 of 31-12N-24W</t>
        </is>
      </c>
      <c r="F453" s="236" t="inlineStr">
        <is>
          <t>160 gross acres 3 yrs 3/16ths royalty | 3 years | | No | No | No | No</t>
        </is>
      </c>
      <c r="G453" s="236" t="n"/>
      <c r="H453" s="236" t="n"/>
      <c r="I453" s="236" t="n"/>
      <c r="J453" s="236" t="n"/>
      <c r="K453" s="236" t="n"/>
      <c r="L453" s="236" t="n"/>
    </row>
    <row r="454">
      <c r="A454" s="236" t="n">
        <v>42</v>
      </c>
      <c r="B454" s="236" t="n">
        <v>41</v>
      </c>
      <c r="C454" s="236" t="inlineStr">
        <is>
          <t>1816/389</t>
        </is>
      </c>
      <c r="D454" s="236" t="inlineStr">
        <is>
          <t>Section match only — Needs Verification</t>
        </is>
      </c>
      <c r="E454" s="236" t="inlineStr">
        <is>
          <t>SE/4 SE/4, SW/4 NE/4, W/2 SE/4 of 31-12N-24W</t>
        </is>
      </c>
      <c r="F454" s="236" t="inlineStr">
        <is>
          <t>160 gross acres 3 yrs 3/16ths royalty | 3 years | | No | No | No | No</t>
        </is>
      </c>
      <c r="G454" s="236" t="n"/>
      <c r="H454" s="236" t="n"/>
      <c r="I454" s="236" t="n"/>
      <c r="J454" s="236" t="n"/>
      <c r="K454" s="236" t="n"/>
      <c r="L454" s="236" t="n"/>
    </row>
    <row r="455">
      <c r="A455" s="236" t="n">
        <v>43</v>
      </c>
      <c r="B455" s="236" t="n">
        <v>42</v>
      </c>
      <c r="C455" s="236" t="inlineStr">
        <is>
          <t>1816/376</t>
        </is>
      </c>
      <c r="D455" s="236" t="inlineStr">
        <is>
          <t>Section match only — Needs Verification</t>
        </is>
      </c>
      <c r="E455" s="236" t="inlineStr">
        <is>
          <t>SE/4 SE/4, SW/4 NE/4, W/2 SE/4 of 31-12N-24W</t>
        </is>
      </c>
      <c r="F455" s="236" t="inlineStr">
        <is>
          <t>160 gross acres 3 yrs 1/4th royalty | 3 years | | No | No | No | No</t>
        </is>
      </c>
      <c r="G455" s="236" t="n"/>
      <c r="H455" s="236" t="n"/>
      <c r="I455" s="236" t="n"/>
      <c r="J455" s="236" t="n"/>
      <c r="K455" s="236" t="n"/>
      <c r="L455" s="236" t="n"/>
    </row>
    <row r="456">
      <c r="A456" s="236" t="n">
        <v>44</v>
      </c>
      <c r="B456" s="236" t="n">
        <v>43</v>
      </c>
      <c r="C456" s="236" t="inlineStr">
        <is>
          <t>1822/574</t>
        </is>
      </c>
      <c r="D456" s="236" t="inlineStr">
        <is>
          <t>Section match only — Needs Verification</t>
        </is>
      </c>
      <c r="E456" s="236" t="inlineStr">
        <is>
          <t>SE/4 SE/4, SW/4 NE/4, W/2 SE/4 of 31-12N-24W</t>
        </is>
      </c>
      <c r="F456" s="236" t="inlineStr">
        <is>
          <t>160 gross acres 3 yrs 3/16ths royalty | 3 years | | No | No | No | No</t>
        </is>
      </c>
      <c r="G456" s="236" t="n"/>
      <c r="H456" s="236" t="n"/>
      <c r="I456" s="236" t="n"/>
      <c r="J456" s="236" t="n"/>
      <c r="K456" s="236" t="n"/>
      <c r="L456" s="236" t="n"/>
    </row>
    <row r="457">
      <c r="A457" s="236" t="n">
        <v>45</v>
      </c>
      <c r="B457" s="236" t="n">
        <v>44</v>
      </c>
      <c r="C457" s="236" t="inlineStr">
        <is>
          <t>1822/578</t>
        </is>
      </c>
      <c r="D457" s="236" t="inlineStr">
        <is>
          <t>Section match only — Needs Verification</t>
        </is>
      </c>
      <c r="E457" s="236" t="inlineStr">
        <is>
          <t>SE/4 SE/4, SW/4 NE/4, W/2 SE/4 of 31-12N-24W</t>
        </is>
      </c>
      <c r="F457" s="236" t="inlineStr">
        <is>
          <t>160 gross acres 3 yrs 3/16ths royalty | 3 years | | No | No | No | No</t>
        </is>
      </c>
      <c r="G457" s="236" t="n"/>
      <c r="H457" s="236" t="n"/>
      <c r="I457" s="236" t="n"/>
      <c r="J457" s="236" t="n"/>
      <c r="K457" s="236" t="n"/>
      <c r="L457" s="236" t="n"/>
    </row>
    <row r="458">
      <c r="A458" s="236" t="n">
        <v>47</v>
      </c>
      <c r="B458" s="236" t="n">
        <v>46</v>
      </c>
      <c r="C458" s="236" t="inlineStr">
        <is>
          <t>1816/358</t>
        </is>
      </c>
      <c r="D458" s="236" t="inlineStr">
        <is>
          <t>Section match only — Needs Verification</t>
        </is>
      </c>
      <c r="E458" s="236" t="inlineStr">
        <is>
          <t>The North Forty (40) acres in a tract of land described as W. 18.20 chains (72-8/10 rods) of Lots 1 and 2 a/d/a W. 18.20 chains (or 72-8/10 rods) of W/2 NW/4 of 31-12N-24W</t>
        </is>
      </c>
      <c r="F458" s="236" t="inlineStr">
        <is>
          <t>40 gross acres 3 yrs 3/16ths royalty DEPTH CLAUSE: In the event this lease is extended by commercial production beyond its primary term, then on such date this lease shall terminate as to all rights one hundred feet and…</t>
        </is>
      </c>
      <c r="G458" s="236" t="n"/>
      <c r="H458" s="236" t="n"/>
      <c r="I458" s="236" t="n"/>
      <c r="J458" s="236" t="n"/>
      <c r="K458" s="236" t="n"/>
      <c r="L458" s="236" t="n"/>
    </row>
    <row r="459">
      <c r="A459" s="236" t="n">
        <v>48</v>
      </c>
      <c r="B459" s="236" t="n">
        <v>47</v>
      </c>
      <c r="C459" s="236" t="inlineStr">
        <is>
          <t>1816/352</t>
        </is>
      </c>
      <c r="D459" s="236" t="inlineStr">
        <is>
          <t>Section match only — Needs Verification</t>
        </is>
      </c>
      <c r="E459" s="236" t="inlineStr">
        <is>
          <t>SE/4 SW/4 of 31-12N-24W</t>
        </is>
      </c>
      <c r="F459" s="236" t="inlineStr">
        <is>
          <t>40 gross acres 2 yrs 3/16ths royalty DEPTH CLAUSE: In the event this lease is extended by commercial production beyond its primary term, then on such date this lease shall terminate as to all rights one hundred feet and…</t>
        </is>
      </c>
      <c r="G459" s="236" t="n"/>
      <c r="H459" s="236" t="n"/>
      <c r="I459" s="236" t="n"/>
      <c r="J459" s="236" t="n"/>
      <c r="K459" s="236" t="n"/>
      <c r="L459" s="236" t="n"/>
    </row>
    <row r="460">
      <c r="A460" s="236" t="n">
        <v>49</v>
      </c>
      <c r="B460" s="236" t="n">
        <v>48</v>
      </c>
      <c r="C460" s="236" t="inlineStr">
        <is>
          <t>1816/374</t>
        </is>
      </c>
      <c r="D460" s="236" t="inlineStr">
        <is>
          <t>Section match only — Needs Verification</t>
        </is>
      </c>
      <c r="E460" s="236" t="inlineStr">
        <is>
          <t>S/2 N/2 SW/4, SE/4 SW/4 of 31-12N-24W</t>
        </is>
      </c>
      <c r="F460" s="236" t="inlineStr">
        <is>
          <t>115.3350 gross acres 3 yrs 3/16ths royalty | 3 years | | No | No | No | No</t>
        </is>
      </c>
      <c r="G460" s="236" t="n"/>
      <c r="H460" s="236" t="n"/>
      <c r="I460" s="236" t="n"/>
      <c r="J460" s="236" t="n"/>
      <c r="K460" s="236" t="n"/>
      <c r="L460" s="236" t="n"/>
    </row>
    <row r="461">
      <c r="A461" s="236" t="n">
        <v>52</v>
      </c>
      <c r="B461" s="236" t="n">
        <v>51</v>
      </c>
      <c r="C461" s="236" t="inlineStr">
        <is>
          <t>1736/195</t>
        </is>
      </c>
      <c r="D461" s="236" t="inlineStr">
        <is>
          <t>Section match only — Needs Verification</t>
        </is>
      </c>
      <c r="E461" s="236" t="inlineStr">
        <is>
          <t>NW/4 SE/4, S/2 SE/4, SW/4 NE/4 of 31-12N-24W</t>
        </is>
      </c>
      <c r="F461" s="236" t="inlineStr">
        <is>
          <t>160 gross acres 3 yrs 3/16ths royalty | 3 years | | No | No | No | No</t>
        </is>
      </c>
      <c r="G461" s="236" t="n"/>
      <c r="H461" s="236" t="n"/>
      <c r="I461" s="236" t="n"/>
      <c r="J461" s="236" t="n"/>
      <c r="K461" s="236" t="n"/>
      <c r="L461" s="236" t="n"/>
    </row>
    <row r="462">
      <c r="A462" s="236" t="n">
        <v>53</v>
      </c>
      <c r="B462" s="236" t="n">
        <v>52</v>
      </c>
      <c r="C462" s="236" t="inlineStr">
        <is>
          <t>1736/199</t>
        </is>
      </c>
      <c r="D462" s="236" t="inlineStr">
        <is>
          <t>Section match only — Needs Verification</t>
        </is>
      </c>
      <c r="E462" s="236" t="inlineStr">
        <is>
          <t>NW/4 SE/4, S/2 SE/4, SW/4 NE/4 of 31-12N-24W</t>
        </is>
      </c>
      <c r="F462" s="236" t="inlineStr">
        <is>
          <t>160 gross acres 3 yrs 3/16ths royalty | 3 years | | No | No | No | No</t>
        </is>
      </c>
      <c r="G462" s="236" t="n"/>
      <c r="H462" s="236" t="n"/>
      <c r="I462" s="236" t="n"/>
      <c r="J462" s="236" t="n"/>
      <c r="K462" s="236" t="n"/>
      <c r="L462" s="236" t="n"/>
    </row>
    <row r="463">
      <c r="A463" s="236" t="n">
        <v>54</v>
      </c>
      <c r="B463" s="236" t="n">
        <v>53</v>
      </c>
      <c r="C463" s="236" t="inlineStr">
        <is>
          <t>1736/590</t>
        </is>
      </c>
      <c r="D463" s="236" t="inlineStr">
        <is>
          <t>Section match only — Needs Verification</t>
        </is>
      </c>
      <c r="E463" s="236" t="inlineStr">
        <is>
          <t>NW/4 SE/4, S/2 SE/4, SW/4 NE/4 of 31-12N-24W</t>
        </is>
      </c>
      <c r="F463" s="236" t="inlineStr">
        <is>
          <t>160 gross acres 3 yrs 3/16ths royalty | 3 years | | No | No | No | No</t>
        </is>
      </c>
      <c r="G463" s="236" t="n"/>
      <c r="H463" s="236" t="n"/>
      <c r="I463" s="236" t="n"/>
      <c r="J463" s="236" t="n"/>
      <c r="K463" s="236" t="n"/>
      <c r="L463" s="236" t="n"/>
    </row>
    <row r="464">
      <c r="A464" s="236" t="n">
        <v>55</v>
      </c>
      <c r="B464" s="236" t="n">
        <v>54</v>
      </c>
      <c r="C464" s="236" t="inlineStr">
        <is>
          <t>1736/596</t>
        </is>
      </c>
      <c r="D464" s="236" t="inlineStr">
        <is>
          <t>Section match only — Needs Verification</t>
        </is>
      </c>
      <c r="E464" s="236" t="inlineStr">
        <is>
          <t>NW/4 SE/4, S/2 SE/4, SW/4 NE/4 of 31-12N-24W</t>
        </is>
      </c>
      <c r="F464" s="236" t="inlineStr">
        <is>
          <t>160 gross acres 3 yrs 3/16ths royalty | 3 years | | No | No | No | No</t>
        </is>
      </c>
      <c r="G464" s="236" t="n"/>
      <c r="H464" s="236" t="n"/>
      <c r="I464" s="236" t="n"/>
      <c r="J464" s="236" t="n"/>
      <c r="K464" s="236" t="n"/>
      <c r="L464" s="236" t="n"/>
    </row>
    <row r="465">
      <c r="A465" s="236" t="n">
        <v>56</v>
      </c>
      <c r="B465" s="236" t="n">
        <v>55</v>
      </c>
      <c r="C465" s="236" t="inlineStr">
        <is>
          <t>1820/15</t>
        </is>
      </c>
      <c r="D465" s="236" t="inlineStr">
        <is>
          <t>Section match only — Needs Verification</t>
        </is>
      </c>
      <c r="E465" s="236" t="inlineStr">
        <is>
          <t>NW/4 SE/4, S/2 SE/4, SW/4 NE/4 of 31-12N-24W</t>
        </is>
      </c>
      <c r="F465" s="236" t="inlineStr">
        <is>
          <t>160 gross acres 3 yrs 3/16ths royalty | 3 years | | No | No | No | No</t>
        </is>
      </c>
      <c r="G465" s="236" t="n"/>
      <c r="H465" s="236" t="n"/>
      <c r="I465" s="236" t="n"/>
      <c r="J465" s="236" t="n"/>
      <c r="K465" s="236" t="n"/>
      <c r="L465" s="236" t="n"/>
    </row>
    <row r="466">
      <c r="A466" s="236" t="n">
        <v>57</v>
      </c>
      <c r="B466" s="236" t="n">
        <v>56</v>
      </c>
      <c r="C466" s="236" t="inlineStr">
        <is>
          <t>1821/92</t>
        </is>
      </c>
      <c r="D466" s="236" t="inlineStr">
        <is>
          <t>Section match only — Needs Verification</t>
        </is>
      </c>
      <c r="E466" s="236" t="inlineStr">
        <is>
          <t>NW/4 SE/4, S/2 SE/4, SW/4 NE/4 of 31-12N-24W</t>
        </is>
      </c>
      <c r="F466" s="236" t="inlineStr">
        <is>
          <t>160 gross acres 3 yrs 3/16ths royalty | 3 years | | No | No | No | No</t>
        </is>
      </c>
      <c r="G466" s="236" t="n"/>
      <c r="H466" s="236" t="n"/>
      <c r="I466" s="236" t="n"/>
      <c r="J466" s="236" t="n"/>
      <c r="K466" s="236" t="n"/>
      <c r="L466" s="236" t="n"/>
    </row>
    <row r="467">
      <c r="A467" s="236" t="n">
        <v>58</v>
      </c>
      <c r="B467" s="236" t="n">
        <v>57</v>
      </c>
      <c r="C467" s="236" t="inlineStr">
        <is>
          <t>1736/496</t>
        </is>
      </c>
      <c r="D467" s="236" t="inlineStr">
        <is>
          <t>Section match only — Needs Verification</t>
        </is>
      </c>
      <c r="E467" s="236" t="inlineStr">
        <is>
          <t>NW/4 SE/4, S/2 SE/4, SW/4 NE/4 of 31-12N-24W</t>
        </is>
      </c>
      <c r="F467" s="236" t="inlineStr">
        <is>
          <t>160 gross acres 3 yrs 3/16ths royalty | 3 years | | No | No | No | No</t>
        </is>
      </c>
      <c r="G467" s="236" t="n"/>
      <c r="H467" s="236" t="n"/>
      <c r="I467" s="236" t="n"/>
      <c r="J467" s="236" t="n"/>
      <c r="K467" s="236" t="n"/>
      <c r="L467" s="236" t="n"/>
    </row>
    <row r="468">
      <c r="A468" s="236" t="n">
        <v>59</v>
      </c>
      <c r="B468" s="236" t="n">
        <v>58</v>
      </c>
      <c r="C468" s="236" t="inlineStr">
        <is>
          <t>1821/465</t>
        </is>
      </c>
      <c r="D468" s="236" t="inlineStr">
        <is>
          <t>Section match only — Needs Verification</t>
        </is>
      </c>
      <c r="E468" s="236" t="inlineStr">
        <is>
          <t>NW/4 SE/4, S/2 SE/4, SW/4 NE/4 of 31-12N-24W</t>
        </is>
      </c>
      <c r="F468" s="236" t="inlineStr">
        <is>
          <t>160 gross acres 18 months 1/4th royalty | 18 months | | No | No | No | No</t>
        </is>
      </c>
      <c r="G468" s="236" t="n"/>
      <c r="H468" s="236" t="n"/>
      <c r="I468" s="236" t="n"/>
      <c r="J468" s="236" t="n"/>
      <c r="K468" s="236" t="n"/>
      <c r="L468" s="236" t="n"/>
    </row>
    <row r="469">
      <c r="A469" s="236" t="n">
        <v>60</v>
      </c>
      <c r="B469" s="236" t="n">
        <v>59</v>
      </c>
      <c r="C469" s="236" t="inlineStr">
        <is>
          <t>1822/572</t>
        </is>
      </c>
      <c r="D469" s="236" t="inlineStr">
        <is>
          <t>Section match only — Needs Verification</t>
        </is>
      </c>
      <c r="E469" s="236" t="inlineStr">
        <is>
          <t>SE/4 SE/4, SW/4 NE/4, W/2 SE/4 of 31-12N-24W</t>
        </is>
      </c>
      <c r="F469" s="236" t="inlineStr">
        <is>
          <t>160 gross acres 3 yrs 3/16ths royalty | 3 years | | No | No | No | No</t>
        </is>
      </c>
      <c r="G469" s="236" t="n"/>
      <c r="H469" s="236" t="n"/>
      <c r="I469" s="236" t="n"/>
      <c r="J469" s="236" t="n"/>
      <c r="K469" s="236" t="n"/>
      <c r="L469" s="236" t="n"/>
    </row>
    <row r="470">
      <c r="A470" s="236" t="n">
        <v>63</v>
      </c>
      <c r="B470" s="236" t="n">
        <v>62</v>
      </c>
      <c r="C470" s="236" t="inlineStr">
        <is>
          <t>1833/218</t>
        </is>
      </c>
      <c r="D470" s="236" t="inlineStr">
        <is>
          <t>Section match only — Needs Verification</t>
        </is>
      </c>
      <c r="E470" s="236" t="inlineStr">
        <is>
          <t>The South 32.80 acres in a tract of land described as W. 18.20 chains (72 8/10 Rods) of Lots 1 &amp; 2 ADA W 18.20 chains (or 72 8/10 Rods) of W/2 NW/4 &amp; W 18.20 chains (or 72 8/10 Rods) of N/2 of Lot 3 ADA W 18.20 chains (…</t>
        </is>
      </c>
      <c r="F470" s="236" t="inlineStr">
        <is>
          <t>32.80 gross acres | 3 years | | No | No | No | No</t>
        </is>
      </c>
      <c r="G470" s="236" t="n"/>
      <c r="H470" s="236" t="n"/>
      <c r="I470" s="236" t="n"/>
      <c r="J470" s="236" t="n"/>
      <c r="K470" s="236" t="n"/>
      <c r="L470" s="236" t="n"/>
    </row>
    <row r="471">
      <c r="A471" s="236" t="n">
        <v>64</v>
      </c>
      <c r="B471" s="236" t="n">
        <v>63</v>
      </c>
      <c r="C471" s="236" t="inlineStr">
        <is>
          <t>1788/24</t>
        </is>
      </c>
      <c r="D471" s="236" t="inlineStr">
        <is>
          <t>Section match only — Needs Verification</t>
        </is>
      </c>
      <c r="E471" s="236" t="inlineStr">
        <is>
          <t>SE/4 SW/4 of 31-12N-24W</t>
        </is>
      </c>
      <c r="F471" s="236" t="inlineStr">
        <is>
          <t>40 gross acres 5 yrs 3/16ths royalty | 5 years | | No | No | No | No</t>
        </is>
      </c>
      <c r="G471" s="236" t="n"/>
      <c r="H471" s="236" t="n"/>
      <c r="I471" s="236" t="n"/>
      <c r="J471" s="236" t="n"/>
      <c r="K471" s="236" t="n"/>
      <c r="L471" s="236" t="n"/>
    </row>
  </sheetData>
  <pageMargins left="0.7" right="0.7" top="0.75" bottom="0.75" header="0.3" footer="0.3"/>
</worksheet>
</file>

<file path=xl/worksheets/sheet19.xml><?xml version="1.0" encoding="utf-8"?>
<worksheet xmlns="http://schemas.openxmlformats.org/spreadsheetml/2006/main">
  <sheetPr>
    <tabColor rgb="FFC6E0B4"/>
    <outlinePr summaryBelow="1" summaryRight="1"/>
    <pageSetUpPr/>
  </sheetPr>
  <dimension ref="A1:L481"/>
  <sheetViews>
    <sheetView workbookViewId="0">
      <selection activeCell="A1" sqref="A1"/>
    </sheetView>
  </sheetViews>
  <sheetFormatPr baseColWidth="8" defaultRowHeight="15"/>
  <cols>
    <col width="89.85546875" bestFit="1" customWidth="1" min="1" max="1"/>
    <col width="26.28515625" bestFit="1" customWidth="1" min="2" max="2"/>
    <col width="93.5703125" bestFit="1" customWidth="1" min="3" max="3"/>
    <col width="76.28515625" bestFit="1" customWidth="1" min="4" max="4"/>
    <col width="183.28515625" bestFit="1" customWidth="1" min="5" max="5"/>
    <col width="179.5703125" bestFit="1" customWidth="1" min="6" max="6"/>
    <col width="187.42578125" bestFit="1" customWidth="1" min="7" max="7"/>
    <col width="186.5703125" bestFit="1" customWidth="1" min="8" max="8"/>
    <col width="115.5703125" bestFit="1" customWidth="1" min="9" max="9"/>
    <col width="189.5703125" bestFit="1" customWidth="1" min="10" max="10"/>
    <col width="176.7109375" bestFit="1" customWidth="1" min="11" max="11"/>
    <col width="2" bestFit="1" customWidth="1" min="12" max="12"/>
  </cols>
  <sheetData>
    <row r="1">
      <c r="A1" s="237" t="inlineStr">
        <is>
          <t>Tract 3 QA — Section 31-12N-24W</t>
        </is>
      </c>
      <c r="B1" s="237" t="n"/>
      <c r="C1" s="237" t="n"/>
      <c r="D1" s="237" t="n"/>
      <c r="E1" s="237" t="n"/>
      <c r="F1" s="237" t="n"/>
      <c r="G1" s="237" t="n"/>
      <c r="H1" s="237" t="n"/>
      <c r="I1" s="237" t="n"/>
      <c r="J1" s="237" t="n"/>
      <c r="K1" s="237" t="n"/>
      <c r="L1" s="236" t="n"/>
    </row>
    <row r="2">
      <c r="A2" s="236" t="inlineStr">
        <is>
          <t>Prepared</t>
        </is>
      </c>
      <c r="B2" s="236" t="inlineStr">
        <is>
          <t>2026-07-05T20:53:50.746Z</t>
        </is>
      </c>
      <c r="C2" s="236" t="inlineStr">
        <is>
          <t>Rule</t>
        </is>
      </c>
      <c r="D2" s="236" t="inlineStr">
        <is>
          <t>Legal descriptions control; control-column tract hints are not enough without matching legal.</t>
        </is>
      </c>
      <c r="E2" s="236" t="n"/>
      <c r="F2" s="236" t="n"/>
      <c r="G2" s="236" t="n"/>
      <c r="H2" s="236" t="n"/>
      <c r="I2" s="236" t="n"/>
      <c r="J2" s="236" t="n"/>
      <c r="K2" s="236" t="n"/>
      <c r="L2" s="236" t="n"/>
    </row>
    <row r="3">
      <c r="A3" s="236" t="inlineStr">
        <is>
          <t>Tract Legal</t>
        </is>
      </c>
      <c r="B3" s="236" t="inlineStr">
        <is>
          <t>SW/4 NE/4, W/2 SE/4, SE/4 SE/4</t>
        </is>
      </c>
      <c r="C3" s="236" t="inlineStr">
        <is>
          <t>Gross Acres</t>
        </is>
      </c>
      <c r="D3" s="236" t="n">
        <v>160</v>
      </c>
      <c r="E3" s="236" t="inlineStr">
        <is>
          <t>Current Owner Total</t>
        </is>
      </c>
      <c r="F3" s="236" t="n">
        <v>1</v>
      </c>
      <c r="G3" s="236" t="inlineStr">
        <is>
          <t>Open Decimal</t>
        </is>
      </c>
      <c r="H3" s="236" t="n">
        <v>0</v>
      </c>
      <c r="I3" s="236" t="inlineStr">
        <is>
          <t>Open Acres</t>
        </is>
      </c>
      <c r="J3" s="236" t="n">
        <v>0</v>
      </c>
      <c r="K3" s="236" t="n"/>
      <c r="L3" s="236" t="n"/>
    </row>
    <row r="4">
      <c r="A4" s="236" t="inlineStr">
        <is>
          <t>Source-Supported Runsheet Rows</t>
        </is>
      </c>
      <c r="B4" s="236" t="n">
        <v>284</v>
      </c>
      <c r="C4" s="236" t="inlineStr">
        <is>
          <t>OGL Rows</t>
        </is>
      </c>
      <c r="D4" s="236" t="n">
        <v>36</v>
      </c>
      <c r="E4" s="236" t="inlineStr">
        <is>
          <t>Header Docs</t>
        </is>
      </c>
      <c r="F4" s="236" t="n">
        <v>34</v>
      </c>
      <c r="G4" s="236" t="inlineStr">
        <is>
          <t>Header Matched/Supported</t>
        </is>
      </c>
      <c r="H4" s="236" t="n">
        <v>0</v>
      </c>
      <c r="I4" s="236" t="inlineStr">
        <is>
          <t>Header Missing</t>
        </is>
      </c>
      <c r="J4" s="236" t="n">
        <v>34</v>
      </c>
      <c r="K4" s="236" t="inlineStr">
        <is>
          <t>Header Legal Mismatch</t>
        </is>
      </c>
      <c r="L4" s="236" t="n">
        <v>0</v>
      </c>
    </row>
    <row r="5">
      <c r="A5" s="236" t="inlineStr">
        <is>
          <t>Negative Current Owners</t>
        </is>
      </c>
      <c r="B5" s="236" t="n">
        <v>0</v>
      </c>
      <c r="C5" s="236" t="inlineStr">
        <is>
          <t>RECHECK/Formulas Errors Seen</t>
        </is>
      </c>
      <c r="D5" s="236" t="n">
        <v>0</v>
      </c>
      <c r="E5" s="236" t="inlineStr">
        <is>
          <t>Control Conflicts</t>
        </is>
      </c>
      <c r="F5" s="236" t="n">
        <v>123</v>
      </c>
      <c r="G5" s="236" t="inlineStr">
        <is>
          <t>Curative/Needs Verification Rows</t>
        </is>
      </c>
      <c r="H5" s="236" t="n">
        <v>623</v>
      </c>
      <c r="I5" s="236" t="n"/>
      <c r="J5" s="236" t="n"/>
      <c r="K5" s="236" t="n"/>
      <c r="L5" s="236" t="n"/>
    </row>
    <row r="6">
      <c r="A6" s="236" t="n"/>
      <c r="B6" s="236" t="n"/>
      <c r="C6" s="236" t="n"/>
      <c r="D6" s="236" t="n"/>
      <c r="E6" s="236" t="n"/>
      <c r="F6" s="236" t="n"/>
      <c r="G6" s="236" t="n"/>
      <c r="H6" s="236" t="n"/>
      <c r="I6" s="236" t="n"/>
      <c r="J6" s="236" t="n"/>
      <c r="K6" s="236" t="n"/>
      <c r="L6" s="236" t="n"/>
    </row>
    <row r="7">
      <c r="A7" s="236" t="inlineStr">
        <is>
          <t>Current Apparent Mineral Ownership (from current tract grid — not forced to 100%)</t>
        </is>
      </c>
      <c r="B7" s="236" t="n"/>
      <c r="C7" s="236" t="n"/>
      <c r="D7" s="236" t="n"/>
      <c r="E7" s="236" t="n"/>
      <c r="F7" s="236" t="n"/>
      <c r="G7" s="236" t="n"/>
      <c r="H7" s="236" t="n"/>
      <c r="I7" s="236" t="n"/>
      <c r="J7" s="236" t="n"/>
      <c r="K7" s="236" t="n"/>
      <c r="L7" s="236" t="n"/>
    </row>
    <row r="8">
      <c r="A8" s="236" t="inlineStr">
        <is>
          <t>Owner</t>
        </is>
      </c>
      <c r="B8" s="236" t="inlineStr">
        <is>
          <t>Decimal Interest</t>
        </is>
      </c>
      <c r="C8" s="236" t="inlineStr">
        <is>
          <t>Net Acres</t>
        </is>
      </c>
      <c r="D8" s="236" t="inlineStr">
        <is>
          <t>Flag</t>
        </is>
      </c>
      <c r="E8" s="236" t="inlineStr">
        <is>
          <t>Cell Reference</t>
        </is>
      </c>
      <c r="F8" s="236" t="n"/>
      <c r="G8" s="236" t="n"/>
      <c r="H8" s="236" t="n"/>
      <c r="I8" s="236" t="n"/>
      <c r="J8" s="236" t="n"/>
      <c r="K8" s="236" t="n"/>
      <c r="L8" s="236" t="n"/>
    </row>
    <row r="9">
      <c r="A9" s="236" t="inlineStr">
        <is>
          <t>John G. Goin</t>
        </is>
      </c>
      <c r="B9" s="236" t="n">
        <v>0.125</v>
      </c>
      <c r="C9" s="236" t="n">
        <v>20</v>
      </c>
      <c r="D9" s="236" t="n"/>
      <c r="E9" s="236" t="inlineStr">
        <is>
          <t>Tract 3!C23:E23</t>
        </is>
      </c>
      <c r="F9" s="236" t="n"/>
      <c r="G9" s="236" t="n"/>
      <c r="H9" s="236" t="n"/>
      <c r="I9" s="236" t="n"/>
      <c r="J9" s="236" t="n"/>
      <c r="K9" s="236" t="n"/>
      <c r="L9" s="236" t="n"/>
    </row>
    <row r="10">
      <c r="A10" s="236" t="inlineStr">
        <is>
          <t>Gary Dean Goin</t>
        </is>
      </c>
      <c r="B10" s="236" t="n">
        <v>0.0833333333333333</v>
      </c>
      <c r="C10" s="236" t="n">
        <v>13.3333333333333</v>
      </c>
      <c r="D10" s="236" t="n"/>
      <c r="E10" s="236" t="inlineStr">
        <is>
          <t>Tract 3!C27:E27</t>
        </is>
      </c>
      <c r="F10" s="236" t="n"/>
      <c r="G10" s="236" t="n"/>
      <c r="H10" s="236" t="n"/>
      <c r="I10" s="236" t="n"/>
      <c r="J10" s="236" t="n"/>
      <c r="K10" s="236" t="n"/>
      <c r="L10" s="236" t="n"/>
    </row>
    <row r="11">
      <c r="A11" s="236" t="inlineStr">
        <is>
          <t>Vera Marlene Burroughs</t>
        </is>
      </c>
      <c r="B11" s="236" t="n">
        <v>0.0833333333333333</v>
      </c>
      <c r="C11" s="236" t="n">
        <v>13.3333333333333</v>
      </c>
      <c r="D11" s="236" t="n"/>
      <c r="E11" s="236" t="inlineStr">
        <is>
          <t>Tract 3!C28:E28</t>
        </is>
      </c>
      <c r="F11" s="236" t="n"/>
      <c r="G11" s="236" t="n"/>
      <c r="H11" s="236" t="n"/>
      <c r="I11" s="236" t="n"/>
      <c r="J11" s="236" t="n"/>
      <c r="K11" s="236" t="n"/>
      <c r="L11" s="236" t="n"/>
    </row>
    <row r="12">
      <c r="A12" s="236" t="inlineStr">
        <is>
          <t>Candace Darlene Marsden</t>
        </is>
      </c>
      <c r="B12" s="236" t="n">
        <v>0.0833333333333333</v>
      </c>
      <c r="C12" s="236" t="n">
        <v>13.3333333333333</v>
      </c>
      <c r="D12" s="236" t="n"/>
      <c r="E12" s="236" t="inlineStr">
        <is>
          <t>Tract 3!C29:E29</t>
        </is>
      </c>
      <c r="F12" s="236" t="n"/>
      <c r="G12" s="236" t="n"/>
      <c r="H12" s="236" t="n"/>
      <c r="I12" s="236" t="n"/>
      <c r="J12" s="236" t="n"/>
      <c r="K12" s="236" t="n"/>
      <c r="L12" s="236" t="n"/>
    </row>
    <row r="13">
      <c r="A13" s="236" t="inlineStr">
        <is>
          <t>Mountain Front Resources, LLC</t>
        </is>
      </c>
      <c r="B13" s="236" t="n">
        <v>0.0333333333333333</v>
      </c>
      <c r="C13" s="236" t="n">
        <v>5.33333333333333</v>
      </c>
      <c r="D13" s="236" t="n"/>
      <c r="E13" s="236" t="inlineStr">
        <is>
          <t>Tract 3!C38:E38</t>
        </is>
      </c>
      <c r="F13" s="236" t="n"/>
      <c r="G13" s="236" t="n"/>
      <c r="H13" s="236" t="n"/>
      <c r="I13" s="236" t="n"/>
      <c r="J13" s="236" t="n"/>
      <c r="K13" s="236" t="n"/>
      <c r="L13" s="236" t="n"/>
    </row>
    <row r="14">
      <c r="A14" s="236" t="inlineStr">
        <is>
          <t>Dynasty Oil and Gas, LLC</t>
        </is>
      </c>
      <c r="B14" s="236" t="n">
        <v>0.0140625</v>
      </c>
      <c r="C14" s="236" t="n">
        <v>2.25</v>
      </c>
      <c r="D14" s="236" t="n"/>
      <c r="E14" s="236" t="inlineStr">
        <is>
          <t>Tract 3!C41:E41</t>
        </is>
      </c>
      <c r="F14" s="236" t="n"/>
      <c r="G14" s="236" t="n"/>
      <c r="H14" s="236" t="n"/>
      <c r="I14" s="236" t="n"/>
      <c r="J14" s="236" t="n"/>
      <c r="K14" s="236" t="n"/>
      <c r="L14" s="236" t="n"/>
    </row>
    <row r="15">
      <c r="A15" s="236" t="inlineStr">
        <is>
          <t>Pagosa Resources, LLC</t>
        </is>
      </c>
      <c r="B15" s="236" t="n">
        <v>0.0046875</v>
      </c>
      <c r="C15" s="236" t="n">
        <v>0.75</v>
      </c>
      <c r="D15" s="236" t="n"/>
      <c r="E15" s="236" t="inlineStr">
        <is>
          <t>Tract 3!C42:E42</t>
        </is>
      </c>
      <c r="F15" s="236" t="n"/>
      <c r="G15" s="236" t="n"/>
      <c r="H15" s="236" t="n"/>
      <c r="I15" s="236" t="n"/>
      <c r="J15" s="236" t="n"/>
      <c r="K15" s="236" t="n"/>
      <c r="L15" s="236" t="n"/>
    </row>
    <row r="16">
      <c r="A16" s="236" t="inlineStr">
        <is>
          <t>EAW Energy Partners Fund I, LP</t>
        </is>
      </c>
      <c r="B16" s="236" t="n">
        <v>0.0520833333333333</v>
      </c>
      <c r="C16" s="236" t="n">
        <v>8.33333333333333</v>
      </c>
      <c r="D16" s="236" t="n"/>
      <c r="E16" s="236" t="inlineStr">
        <is>
          <t>Tract 3!C43:E43</t>
        </is>
      </c>
      <c r="F16" s="236" t="n"/>
      <c r="G16" s="236" t="n"/>
      <c r="H16" s="236" t="n"/>
      <c r="I16" s="236" t="n"/>
      <c r="J16" s="236" t="n"/>
      <c r="K16" s="236" t="n"/>
      <c r="L16" s="236" t="n"/>
    </row>
    <row r="17">
      <c r="A17" s="236" t="inlineStr">
        <is>
          <t>Jones Wagonhill Family Revocable Trust</t>
        </is>
      </c>
      <c r="B17" s="236" t="n">
        <v>0.125</v>
      </c>
      <c r="C17" s="236" t="n">
        <v>20</v>
      </c>
      <c r="D17" s="236" t="n"/>
      <c r="E17" s="236" t="inlineStr">
        <is>
          <t>Tract 3!C44:E44</t>
        </is>
      </c>
      <c r="F17" s="236" t="n"/>
      <c r="G17" s="236" t="n"/>
      <c r="H17" s="236" t="n"/>
      <c r="I17" s="236" t="n"/>
      <c r="J17" s="236" t="n"/>
      <c r="K17" s="236" t="n"/>
      <c r="L17" s="236" t="n"/>
    </row>
    <row r="18">
      <c r="A18" s="236" t="inlineStr">
        <is>
          <t>Presidio WAB, LLC</t>
        </is>
      </c>
      <c r="B18" s="236" t="n">
        <v>0.25</v>
      </c>
      <c r="C18" s="236" t="n">
        <v>40</v>
      </c>
      <c r="D18" s="236" t="n"/>
      <c r="E18" s="236" t="inlineStr">
        <is>
          <t>Tract 3!C45:E45</t>
        </is>
      </c>
      <c r="F18" s="236" t="n"/>
      <c r="G18" s="236" t="n"/>
      <c r="H18" s="236" t="n"/>
      <c r="I18" s="236" t="n"/>
      <c r="J18" s="236" t="n"/>
      <c r="K18" s="236" t="n"/>
      <c r="L18" s="236" t="n"/>
    </row>
    <row r="19">
      <c r="A19" s="236" t="inlineStr">
        <is>
          <t>Wendel Lee Winkleblack, Jr., a/k/a Wendel Winkleblack</t>
        </is>
      </c>
      <c r="B19" s="236" t="n">
        <v>0.0416666666666667</v>
      </c>
      <c r="C19" s="236" t="n">
        <v>6.66666666666667</v>
      </c>
      <c r="D19" s="236" t="n"/>
      <c r="E19" s="236" t="inlineStr">
        <is>
          <t>Tract 3!C46:E46</t>
        </is>
      </c>
      <c r="F19" s="236" t="n"/>
      <c r="G19" s="236" t="n"/>
      <c r="H19" s="236" t="n"/>
      <c r="I19" s="236" t="n"/>
      <c r="J19" s="236" t="n"/>
      <c r="K19" s="236" t="n"/>
      <c r="L19" s="236" t="n"/>
    </row>
    <row r="20">
      <c r="A20" s="236" t="inlineStr">
        <is>
          <t>Wendy A. Henderson</t>
        </is>
      </c>
      <c r="B20" s="236" t="n">
        <v>0.0416666666666667</v>
      </c>
      <c r="C20" s="236" t="n">
        <v>6.66666666666667</v>
      </c>
      <c r="D20" s="236" t="n"/>
      <c r="E20" s="236" t="inlineStr">
        <is>
          <t>Tract 3!C47:E47</t>
        </is>
      </c>
      <c r="F20" s="236" t="n"/>
      <c r="G20" s="236" t="n"/>
      <c r="H20" s="236" t="n"/>
      <c r="I20" s="236" t="n"/>
      <c r="J20" s="236" t="n"/>
      <c r="K20" s="236" t="n"/>
      <c r="L20" s="236" t="n"/>
    </row>
    <row r="21">
      <c r="A21" s="236" t="inlineStr">
        <is>
          <t>Ashlee N. Davis</t>
        </is>
      </c>
      <c r="B21" s="236" t="n">
        <v>0.0416666666666667</v>
      </c>
      <c r="C21" s="236" t="n">
        <v>6.66666666666667</v>
      </c>
      <c r="D21" s="236" t="n"/>
      <c r="E21" s="236" t="inlineStr">
        <is>
          <t>Tract 3!C48:E48</t>
        </is>
      </c>
      <c r="F21" s="236" t="n"/>
      <c r="G21" s="236" t="n"/>
      <c r="H21" s="236" t="n"/>
      <c r="I21" s="236" t="n"/>
      <c r="J21" s="236" t="n"/>
      <c r="K21" s="236" t="n"/>
      <c r="L21" s="236" t="n"/>
    </row>
    <row r="22">
      <c r="A22" s="236" t="inlineStr">
        <is>
          <t>Fleshman Agency, Inc.</t>
        </is>
      </c>
      <c r="B22" s="236" t="n">
        <v>0.0208333333333333</v>
      </c>
      <c r="C22" s="236" t="n">
        <v>3.33333333333333</v>
      </c>
      <c r="D22" s="236" t="n"/>
      <c r="E22" s="236" t="inlineStr">
        <is>
          <t>Tract 3!C49:E49</t>
        </is>
      </c>
      <c r="F22" s="236" t="n"/>
      <c r="G22" s="236" t="n"/>
      <c r="H22" s="236" t="n"/>
      <c r="I22" s="236" t="n"/>
      <c r="J22" s="236" t="n"/>
      <c r="K22" s="236" t="n"/>
      <c r="L22" s="236" t="n"/>
    </row>
    <row r="23">
      <c r="A23" s="236" t="n"/>
      <c r="B23" s="236" t="n"/>
      <c r="C23" s="236" t="n"/>
      <c r="D23" s="236" t="n"/>
      <c r="E23" s="236" t="n"/>
      <c r="F23" s="236" t="n"/>
      <c r="G23" s="236" t="n"/>
      <c r="H23" s="236" t="n"/>
      <c r="I23" s="236" t="n"/>
      <c r="J23" s="236" t="n"/>
      <c r="K23" s="236" t="n"/>
      <c r="L23" s="236" t="n"/>
    </row>
    <row r="24">
      <c r="A24" s="236" t="inlineStr">
        <is>
          <t>Conveyances Out Shown In Current Grid (negative transaction values shown as positive conveyance decimals)</t>
        </is>
      </c>
      <c r="B24" s="236" t="n"/>
      <c r="C24" s="236" t="n"/>
      <c r="D24" s="236" t="n"/>
      <c r="E24" s="236" t="n"/>
      <c r="F24" s="236" t="n"/>
      <c r="G24" s="236" t="n"/>
      <c r="H24" s="236" t="n"/>
      <c r="I24" s="236" t="n"/>
      <c r="J24" s="236" t="n"/>
      <c r="K24" s="236" t="n"/>
      <c r="L24" s="236" t="n"/>
    </row>
    <row r="25">
      <c r="A25" s="236" t="inlineStr">
        <is>
          <t>Doc/Header</t>
        </is>
      </c>
      <c r="B25" s="236" t="inlineStr">
        <is>
          <t>Doc Type</t>
        </is>
      </c>
      <c r="C25" s="236" t="inlineStr">
        <is>
          <t>Bk/Pg</t>
        </is>
      </c>
      <c r="D25" s="236" t="inlineStr">
        <is>
          <t>Grantor</t>
        </is>
      </c>
      <c r="E25" s="236" t="inlineStr">
        <is>
          <t>Grantee</t>
        </is>
      </c>
      <c r="F25" s="236" t="inlineStr">
        <is>
          <t>Owner Row</t>
        </is>
      </c>
      <c r="G25" s="236" t="inlineStr">
        <is>
          <t>Conveyance Decimal</t>
        </is>
      </c>
      <c r="H25" s="236" t="inlineStr">
        <is>
          <t>Source Validation</t>
        </is>
      </c>
      <c r="I25" s="236" t="inlineStr">
        <is>
          <t>Runsheet Row</t>
        </is>
      </c>
      <c r="J25" s="236" t="inlineStr">
        <is>
          <t>Source Notes</t>
        </is>
      </c>
      <c r="K25" s="236" t="inlineStr">
        <is>
          <t>Cell</t>
        </is>
      </c>
      <c r="L25" s="236" t="n"/>
    </row>
    <row r="26">
      <c r="A26" s="236" t="inlineStr">
        <is>
          <t>PAT</t>
        </is>
      </c>
      <c r="B26" s="236" t="inlineStr">
        <is>
          <t>PAT004/80</t>
        </is>
      </c>
      <c r="C26" s="236" t="n">
        <v>2657</v>
      </c>
      <c r="D26" s="236" t="inlineStr">
        <is>
          <t>ARTI</t>
        </is>
      </c>
      <c r="E26" s="236" t="n"/>
      <c r="F26" s="236" t="inlineStr">
        <is>
          <t>United States of America</t>
        </is>
      </c>
      <c r="G26" s="236" t="n">
        <v>0.75</v>
      </c>
      <c r="H26" s="236" t="inlineStr">
        <is>
          <t>No Runsheet doc#/Bk-Pg match — Needs Verification</t>
        </is>
      </c>
      <c r="I26" s="236" t="n"/>
      <c r="J26" s="236" t="n"/>
      <c r="K26" s="236" t="inlineStr">
        <is>
          <t>Tract 3!H10</t>
        </is>
      </c>
      <c r="L26" s="236" t="n"/>
    </row>
    <row r="27">
      <c r="A27" s="236" t="inlineStr">
        <is>
          <t>PAT</t>
        </is>
      </c>
      <c r="B27" s="236" t="inlineStr">
        <is>
          <t>PAT006/462</t>
        </is>
      </c>
      <c r="C27" s="236" t="n">
        <v>2998</v>
      </c>
      <c r="D27" s="236" t="inlineStr">
        <is>
          <t>ARTI</t>
        </is>
      </c>
      <c r="E27" s="236" t="n"/>
      <c r="F27" s="236" t="inlineStr">
        <is>
          <t>United States of America</t>
        </is>
      </c>
      <c r="G27" s="236" t="n">
        <v>0.25</v>
      </c>
      <c r="H27" s="236" t="inlineStr">
        <is>
          <t>No Runsheet doc#/Bk-Pg match — Needs Verification</t>
        </is>
      </c>
      <c r="I27" s="236" t="n"/>
      <c r="J27" s="236" t="n"/>
      <c r="K27" s="236" t="inlineStr">
        <is>
          <t>Tract 3!I10</t>
        </is>
      </c>
      <c r="L27" s="236" t="n"/>
    </row>
    <row r="28">
      <c r="A28" s="236" t="inlineStr">
        <is>
          <t>WD</t>
        </is>
      </c>
      <c r="B28" s="236" t="inlineStr">
        <is>
          <t>D00015/588</t>
        </is>
      </c>
      <c r="C28" s="236" t="n">
        <v>3217</v>
      </c>
      <c r="D28" s="236" t="inlineStr">
        <is>
          <t>ARTI</t>
        </is>
      </c>
      <c r="E28" s="236" t="n"/>
      <c r="F28" s="236" t="inlineStr">
        <is>
          <t>Lyman L. Sanford</t>
        </is>
      </c>
      <c r="G28" s="236" t="n">
        <v>0.25</v>
      </c>
      <c r="H28" s="236" t="inlineStr">
        <is>
          <t>No Runsheet doc#/Bk-Pg match — Needs Verification</t>
        </is>
      </c>
      <c r="I28" s="236" t="n"/>
      <c r="J28" s="236" t="n"/>
      <c r="K28" s="236" t="inlineStr">
        <is>
          <t>Tract 3!J12</t>
        </is>
      </c>
      <c r="L28" s="236" t="n"/>
    </row>
    <row r="29">
      <c r="A29" s="236" t="inlineStr">
        <is>
          <t>WD</t>
        </is>
      </c>
      <c r="B29" s="236" t="inlineStr">
        <is>
          <t>D00015/159</t>
        </is>
      </c>
      <c r="C29" s="236" t="n">
        <v>3250</v>
      </c>
      <c r="D29" s="236" t="inlineStr">
        <is>
          <t>ARTI</t>
        </is>
      </c>
      <c r="E29" s="236" t="n"/>
      <c r="F29" s="236" t="inlineStr">
        <is>
          <t>William T. Rook</t>
        </is>
      </c>
      <c r="G29" s="236" t="n">
        <v>0.75</v>
      </c>
      <c r="H29" s="236" t="inlineStr">
        <is>
          <t>No Runsheet doc#/Bk-Pg match — Needs Verification</t>
        </is>
      </c>
      <c r="I29" s="236" t="n"/>
      <c r="J29" s="236" t="n"/>
      <c r="K29" s="236" t="inlineStr">
        <is>
          <t>Tract 3!K11</t>
        </is>
      </c>
      <c r="L29" s="236" t="n"/>
    </row>
    <row r="30">
      <c r="A30" s="236" t="inlineStr">
        <is>
          <t>WD</t>
        </is>
      </c>
      <c r="B30" s="236" t="inlineStr">
        <is>
          <t>D00014/515</t>
        </is>
      </c>
      <c r="C30" s="236" t="n">
        <v>4252</v>
      </c>
      <c r="D30" s="236" t="inlineStr">
        <is>
          <t>ARTI</t>
        </is>
      </c>
      <c r="E30" s="236" t="n"/>
      <c r="F30" s="236" t="inlineStr">
        <is>
          <t>Joseph Sanford</t>
        </is>
      </c>
      <c r="G30" s="236" t="n">
        <v>0.25</v>
      </c>
      <c r="H30" s="236" t="inlineStr">
        <is>
          <t>No Runsheet doc#/Bk-Pg match — Needs Verification</t>
        </is>
      </c>
      <c r="I30" s="236" t="n"/>
      <c r="J30" s="236" t="n"/>
      <c r="K30" s="236" t="inlineStr">
        <is>
          <t>Tract 3!L14</t>
        </is>
      </c>
      <c r="L30" s="236" t="n"/>
    </row>
    <row r="31">
      <c r="A31" s="236" t="inlineStr">
        <is>
          <t>WD</t>
        </is>
      </c>
      <c r="B31" s="236" t="inlineStr">
        <is>
          <t>D00027/162</t>
        </is>
      </c>
      <c r="C31" s="236" t="n">
        <v>6639</v>
      </c>
      <c r="D31" s="236" t="inlineStr">
        <is>
          <t>ARTI</t>
        </is>
      </c>
      <c r="E31" s="236" t="n"/>
      <c r="F31" s="236" t="inlineStr">
        <is>
          <t>G. W. Goin</t>
        </is>
      </c>
      <c r="G31" s="236" t="n">
        <v>0.25</v>
      </c>
      <c r="H31" s="236" t="inlineStr">
        <is>
          <t>No Runsheet doc#/Bk-Pg match — Needs Verification</t>
        </is>
      </c>
      <c r="I31" s="236" t="n"/>
      <c r="J31" s="236" t="n"/>
      <c r="K31" s="236" t="inlineStr">
        <is>
          <t>Tract 3!M15</t>
        </is>
      </c>
      <c r="L31" s="236" t="n"/>
    </row>
    <row r="32">
      <c r="A32" s="236" t="inlineStr">
        <is>
          <t>WD</t>
        </is>
      </c>
      <c r="B32" s="236" t="inlineStr">
        <is>
          <t>D00034/97</t>
        </is>
      </c>
      <c r="C32" s="236" t="n">
        <v>8034</v>
      </c>
      <c r="D32" s="236" t="inlineStr">
        <is>
          <t>ARTI</t>
        </is>
      </c>
      <c r="E32" s="236" t="n"/>
      <c r="F32" s="236" t="inlineStr">
        <is>
          <t>J. W. Goin</t>
        </is>
      </c>
      <c r="G32" s="236" t="n">
        <v>0.25</v>
      </c>
      <c r="H32" s="236" t="inlineStr">
        <is>
          <t>No Runsheet doc#/Bk-Pg match — Needs Verification</t>
        </is>
      </c>
      <c r="I32" s="236" t="n"/>
      <c r="J32" s="236" t="n"/>
      <c r="K32" s="236" t="inlineStr">
        <is>
          <t>Tract 3!N16</t>
        </is>
      </c>
      <c r="L32" s="236" t="n"/>
    </row>
    <row r="33">
      <c r="A33" s="236" t="inlineStr">
        <is>
          <t>WD</t>
        </is>
      </c>
      <c r="B33" s="236" t="inlineStr">
        <is>
          <t>D00044/39</t>
        </is>
      </c>
      <c r="C33" s="236" t="n">
        <v>11645</v>
      </c>
      <c r="D33" s="236" t="inlineStr">
        <is>
          <t>ARTI</t>
        </is>
      </c>
      <c r="E33" s="236" t="n"/>
      <c r="F33" s="236" t="inlineStr">
        <is>
          <t>G. W. Goin</t>
        </is>
      </c>
      <c r="G33" s="236" t="n">
        <v>0.25</v>
      </c>
      <c r="H33" s="236" t="inlineStr">
        <is>
          <t>No Runsheet doc#/Bk-Pg match — Needs Verification</t>
        </is>
      </c>
      <c r="I33" s="236" t="n"/>
      <c r="J33" s="236" t="n"/>
      <c r="K33" s="236" t="inlineStr">
        <is>
          <t>Tract 3!O15</t>
        </is>
      </c>
      <c r="L33" s="236" t="n"/>
    </row>
    <row r="34">
      <c r="A34" s="236" t="inlineStr">
        <is>
          <t>WD</t>
        </is>
      </c>
      <c r="B34" s="236" t="inlineStr">
        <is>
          <t>D00053/585</t>
        </is>
      </c>
      <c r="C34" s="236" t="n">
        <v>15997</v>
      </c>
      <c r="D34" s="236" t="inlineStr">
        <is>
          <t>ARTI</t>
        </is>
      </c>
      <c r="E34" s="236" t="n"/>
      <c r="F34" s="236" t="inlineStr">
        <is>
          <t>Martha J. Dufour</t>
        </is>
      </c>
      <c r="G34" s="236" t="n">
        <v>0.75</v>
      </c>
      <c r="H34" s="236" t="inlineStr">
        <is>
          <t>No Runsheet doc#/Bk-Pg match — Needs Verification</t>
        </is>
      </c>
      <c r="I34" s="236" t="n"/>
      <c r="J34" s="236" t="n"/>
      <c r="K34" s="236" t="inlineStr">
        <is>
          <t>Tract 3!P13</t>
        </is>
      </c>
      <c r="L34" s="236" t="n"/>
    </row>
    <row r="35">
      <c r="A35" s="236" t="inlineStr">
        <is>
          <t>DECREE</t>
        </is>
      </c>
      <c r="B35" s="236" t="inlineStr">
        <is>
          <t>121/46</t>
        </is>
      </c>
      <c r="C35" s="236" t="n">
        <v>25990</v>
      </c>
      <c r="D35" s="236" t="inlineStr">
        <is>
          <t>ARTI</t>
        </is>
      </c>
      <c r="E35" s="236" t="n"/>
      <c r="F35" s="236" t="inlineStr">
        <is>
          <t>J. W. Goin</t>
        </is>
      </c>
      <c r="G35" s="236" t="n">
        <v>0.75</v>
      </c>
      <c r="H35" s="236" t="inlineStr">
        <is>
          <t>No Runsheet doc#/Bk-Pg match — Needs Verification</t>
        </is>
      </c>
      <c r="I35" s="236" t="n"/>
      <c r="J35" s="236" t="n"/>
      <c r="K35" s="236" t="inlineStr">
        <is>
          <t>Tract 3!Q16</t>
        </is>
      </c>
      <c r="L35" s="236" t="n"/>
    </row>
    <row r="36">
      <c r="A36" s="236" t="inlineStr">
        <is>
          <t>DECREE</t>
        </is>
      </c>
      <c r="B36" s="236" t="inlineStr">
        <is>
          <t>121/46</t>
        </is>
      </c>
      <c r="C36" s="236" t="n">
        <v>25990</v>
      </c>
      <c r="D36" s="236" t="inlineStr">
        <is>
          <t>ARTI</t>
        </is>
      </c>
      <c r="E36" s="236" t="n"/>
      <c r="F36" s="236" t="inlineStr">
        <is>
          <t>James Walton Goin</t>
        </is>
      </c>
      <c r="G36" s="236" t="n">
        <v>0.25</v>
      </c>
      <c r="H36" s="236" t="inlineStr">
        <is>
          <t>No Runsheet doc#/Bk-Pg match — Needs Verification</t>
        </is>
      </c>
      <c r="I36" s="236" t="n"/>
      <c r="J36" s="236" t="n"/>
      <c r="K36" s="236" t="inlineStr">
        <is>
          <t>Tract 3!Q17</t>
        </is>
      </c>
      <c r="L36" s="236" t="n"/>
    </row>
    <row r="37">
      <c r="A37" s="236" t="inlineStr">
        <is>
          <t>MD</t>
        </is>
      </c>
      <c r="B37" s="236" t="inlineStr">
        <is>
          <t>122/122</t>
        </is>
      </c>
      <c r="C37" s="236" t="n">
        <v>25974</v>
      </c>
      <c r="D37" s="236" t="inlineStr">
        <is>
          <t>ARTI</t>
        </is>
      </c>
      <c r="E37" s="236" t="n"/>
      <c r="F37" s="236" t="inlineStr">
        <is>
          <t>Lola M. Winkleblack</t>
        </is>
      </c>
      <c r="G37" s="236" t="n">
        <v>0.166666666666667</v>
      </c>
      <c r="H37" s="236" t="inlineStr">
        <is>
          <t>No Runsheet doc#/Bk-Pg match — Needs Verification</t>
        </is>
      </c>
      <c r="I37" s="236" t="n"/>
      <c r="J37" s="236" t="n"/>
      <c r="K37" s="236" t="inlineStr">
        <is>
          <t>Tract 3!R19</t>
        </is>
      </c>
      <c r="L37" s="236" t="n"/>
    </row>
    <row r="38">
      <c r="A38" s="236" t="inlineStr">
        <is>
          <t>MD</t>
        </is>
      </c>
      <c r="B38" s="236" t="inlineStr">
        <is>
          <t>122/122</t>
        </is>
      </c>
      <c r="C38" s="236" t="n">
        <v>25974</v>
      </c>
      <c r="D38" s="236" t="inlineStr">
        <is>
          <t>ARTI</t>
        </is>
      </c>
      <c r="E38" s="236" t="n"/>
      <c r="F38" s="236" t="inlineStr">
        <is>
          <t>James W. Goin, Jr.</t>
        </is>
      </c>
      <c r="G38" s="236" t="n">
        <v>0.166666666666667</v>
      </c>
      <c r="H38" s="236" t="inlineStr">
        <is>
          <t>No Runsheet doc#/Bk-Pg match — Needs Verification</t>
        </is>
      </c>
      <c r="I38" s="236" t="n"/>
      <c r="J38" s="236" t="n"/>
      <c r="K38" s="236" t="inlineStr">
        <is>
          <t>Tract 3!R20</t>
        </is>
      </c>
      <c r="L38" s="236" t="n"/>
    </row>
    <row r="39">
      <c r="A39" s="236" t="inlineStr">
        <is>
          <t>MD</t>
        </is>
      </c>
      <c r="B39" s="236" t="inlineStr">
        <is>
          <t>122/122</t>
        </is>
      </c>
      <c r="C39" s="236" t="n">
        <v>25974</v>
      </c>
      <c r="D39" s="236" t="inlineStr">
        <is>
          <t>ARTI</t>
        </is>
      </c>
      <c r="E39" s="236" t="n"/>
      <c r="F39" s="236" t="inlineStr">
        <is>
          <t>Carrol D. Goin</t>
        </is>
      </c>
      <c r="G39" s="236" t="n">
        <v>0.166666666666667</v>
      </c>
      <c r="H39" s="236" t="inlineStr">
        <is>
          <t>No Runsheet doc#/Bk-Pg match — Needs Verification</t>
        </is>
      </c>
      <c r="I39" s="236" t="n"/>
      <c r="J39" s="236" t="n"/>
      <c r="K39" s="236" t="inlineStr">
        <is>
          <t>Tract 3!R21</t>
        </is>
      </c>
      <c r="L39" s="236" t="n"/>
    </row>
    <row r="40">
      <c r="A40" s="236" t="inlineStr">
        <is>
          <t>MD</t>
        </is>
      </c>
      <c r="B40" s="236" t="inlineStr">
        <is>
          <t>122/122</t>
        </is>
      </c>
      <c r="C40" s="236" t="n">
        <v>25974</v>
      </c>
      <c r="D40" s="236" t="inlineStr">
        <is>
          <t>ARTI</t>
        </is>
      </c>
      <c r="E40" s="236" t="n"/>
      <c r="F40" s="236" t="inlineStr">
        <is>
          <t>George W. Goin</t>
        </is>
      </c>
      <c r="G40" s="236" t="n">
        <v>0.166666666666667</v>
      </c>
      <c r="H40" s="236" t="inlineStr">
        <is>
          <t>No Runsheet doc#/Bk-Pg match — Needs Verification</t>
        </is>
      </c>
      <c r="I40" s="236" t="n"/>
      <c r="J40" s="236" t="n"/>
      <c r="K40" s="236" t="inlineStr">
        <is>
          <t>Tract 3!R22</t>
        </is>
      </c>
      <c r="L40" s="236" t="n"/>
    </row>
    <row r="41">
      <c r="A41" s="236" t="inlineStr">
        <is>
          <t>FD</t>
        </is>
      </c>
      <c r="B41" s="236" t="inlineStr">
        <is>
          <t>2165/322</t>
        </is>
      </c>
      <c r="C41" s="236" t="n">
        <v>30446</v>
      </c>
      <c r="D41" s="236" t="inlineStr">
        <is>
          <t>ARTI</t>
        </is>
      </c>
      <c r="E41" s="236" t="n"/>
      <c r="F41" s="236" t="inlineStr">
        <is>
          <t>Emma M. Goin</t>
        </is>
      </c>
      <c r="G41" s="236" t="n">
        <v>1</v>
      </c>
      <c r="H41" s="236" t="inlineStr">
        <is>
          <t>No Runsheet doc#/Bk-Pg match — Needs Verification</t>
        </is>
      </c>
      <c r="I41" s="236" t="n"/>
      <c r="J41" s="236" t="n"/>
      <c r="K41" s="236" t="inlineStr">
        <is>
          <t>Tract 3!T18</t>
        </is>
      </c>
      <c r="L41" s="236" t="n"/>
    </row>
    <row r="42">
      <c r="A42" s="236" t="inlineStr">
        <is>
          <t>QCMD</t>
        </is>
      </c>
      <c r="B42" s="236" t="inlineStr">
        <is>
          <t>1600/559</t>
        </is>
      </c>
      <c r="C42" s="236" t="n">
        <v>36524</v>
      </c>
      <c r="D42" s="236" t="inlineStr">
        <is>
          <t>ARTI</t>
        </is>
      </c>
      <c r="E42" s="236" t="n"/>
      <c r="F42" s="236" t="inlineStr">
        <is>
          <t>George W. Goin</t>
        </is>
      </c>
      <c r="G42" s="236" t="n">
        <v>0.25</v>
      </c>
      <c r="H42" s="236" t="inlineStr">
        <is>
          <t>No Runsheet doc#/Bk-Pg match — Needs Verification</t>
        </is>
      </c>
      <c r="I42" s="236" t="n"/>
      <c r="J42" s="236" t="n"/>
      <c r="K42" s="236" t="inlineStr">
        <is>
          <t>Tract 3!U22</t>
        </is>
      </c>
      <c r="L42" s="236" t="n"/>
    </row>
    <row r="43">
      <c r="A43" s="236" t="inlineStr">
        <is>
          <t>POD&amp;H</t>
        </is>
      </c>
      <c r="B43" s="236" t="inlineStr">
        <is>
          <t>1820/558</t>
        </is>
      </c>
      <c r="C43" s="236" t="n">
        <v>38700</v>
      </c>
      <c r="D43" s="236" t="inlineStr">
        <is>
          <t>ARTI</t>
        </is>
      </c>
      <c r="E43" s="236" t="n"/>
      <c r="F43" s="236" t="inlineStr">
        <is>
          <t>Lola M. Winkleblack</t>
        </is>
      </c>
      <c r="G43" s="236" t="n">
        <v>0.25</v>
      </c>
      <c r="H43" s="236" t="inlineStr">
        <is>
          <t>No Runsheet doc#/Bk-Pg match — Needs Verification</t>
        </is>
      </c>
      <c r="I43" s="236" t="n"/>
      <c r="J43" s="236" t="n"/>
      <c r="K43" s="236" t="inlineStr">
        <is>
          <t>Tract 3!V19</t>
        </is>
      </c>
      <c r="L43" s="236" t="n"/>
    </row>
    <row r="44">
      <c r="A44" s="236" t="inlineStr">
        <is>
          <t>POD&amp;H</t>
        </is>
      </c>
      <c r="B44" s="236" t="inlineStr">
        <is>
          <t>1826/56</t>
        </is>
      </c>
      <c r="C44" s="236" t="n">
        <v>38757</v>
      </c>
      <c r="D44" s="236" t="inlineStr">
        <is>
          <t>ARTI</t>
        </is>
      </c>
      <c r="E44" s="236" t="n"/>
      <c r="F44" s="236" t="inlineStr">
        <is>
          <t>James W. Goin, Jr.</t>
        </is>
      </c>
      <c r="G44" s="236" t="n">
        <v>0.25</v>
      </c>
      <c r="H44" s="236" t="inlineStr">
        <is>
          <t>No Runsheet doc#/Bk-Pg match — Needs Verification</t>
        </is>
      </c>
      <c r="I44" s="236" t="n"/>
      <c r="J44" s="236" t="n"/>
      <c r="K44" s="236" t="inlineStr">
        <is>
          <t>Tract 3!W20</t>
        </is>
      </c>
      <c r="L44" s="236" t="n"/>
    </row>
    <row r="45">
      <c r="A45" s="236" t="inlineStr">
        <is>
          <t>JEJ</t>
        </is>
      </c>
      <c r="B45" s="236" t="inlineStr">
        <is>
          <t>1992/558</t>
        </is>
      </c>
      <c r="C45" s="236" t="n">
        <v>40204</v>
      </c>
      <c r="D45" s="236" t="inlineStr">
        <is>
          <t>ARTI</t>
        </is>
      </c>
      <c r="E45" s="236" t="n"/>
      <c r="F45" s="236" t="inlineStr">
        <is>
          <t>Carrol D. Goin</t>
        </is>
      </c>
      <c r="G45" s="236" t="n">
        <v>0.25</v>
      </c>
      <c r="H45" s="236" t="inlineStr">
        <is>
          <t>No Runsheet doc#/Bk-Pg match — Needs Verification</t>
        </is>
      </c>
      <c r="I45" s="236" t="n"/>
      <c r="J45" s="236" t="n"/>
      <c r="K45" s="236" t="inlineStr">
        <is>
          <t>Tract 3!X21</t>
        </is>
      </c>
      <c r="L45" s="236" t="n"/>
    </row>
    <row r="46">
      <c r="A46" s="236" t="inlineStr">
        <is>
          <t>MD</t>
        </is>
      </c>
      <c r="B46" s="236" t="inlineStr">
        <is>
          <t>1993/250</t>
        </is>
      </c>
      <c r="C46" s="236" t="n">
        <v>40149</v>
      </c>
      <c r="D46" s="236" t="inlineStr">
        <is>
          <t>ARTI</t>
        </is>
      </c>
      <c r="E46" s="236" t="n"/>
      <c r="F46" s="236" t="inlineStr">
        <is>
          <t>Dale E. Goin</t>
        </is>
      </c>
      <c r="G46" s="236" t="n">
        <v>0.03125</v>
      </c>
      <c r="H46" s="236" t="inlineStr">
        <is>
          <t>No Runsheet doc#/Bk-Pg match — Needs Verification</t>
        </is>
      </c>
      <c r="I46" s="236" t="n"/>
      <c r="J46" s="236" t="n"/>
      <c r="K46" s="236" t="inlineStr">
        <is>
          <t>Tract 3!Y31</t>
        </is>
      </c>
      <c r="L46" s="236" t="n"/>
    </row>
    <row r="47">
      <c r="A47" s="236" t="inlineStr">
        <is>
          <t>MD</t>
        </is>
      </c>
      <c r="B47" s="236" t="inlineStr">
        <is>
          <t>1993/253</t>
        </is>
      </c>
      <c r="C47" s="236" t="n">
        <v>40149</v>
      </c>
      <c r="D47" s="236" t="inlineStr">
        <is>
          <t>ARTI</t>
        </is>
      </c>
      <c r="E47" s="236" t="n"/>
      <c r="F47" s="236" t="inlineStr">
        <is>
          <t>Daniel J. Goin</t>
        </is>
      </c>
      <c r="G47" s="236" t="n">
        <v>0.03125</v>
      </c>
      <c r="H47" s="236" t="inlineStr">
        <is>
          <t>No Runsheet doc#/Bk-Pg match — Needs Verification</t>
        </is>
      </c>
      <c r="I47" s="236" t="n"/>
      <c r="J47" s="236" t="n"/>
      <c r="K47" s="236" t="inlineStr">
        <is>
          <t>Tract 3!Z32</t>
        </is>
      </c>
      <c r="L47" s="236" t="n"/>
    </row>
    <row r="48">
      <c r="A48" s="236" t="inlineStr">
        <is>
          <t>MD</t>
        </is>
      </c>
      <c r="B48" s="236" t="inlineStr">
        <is>
          <t>1993/256</t>
        </is>
      </c>
      <c r="C48" s="236" t="n">
        <v>40149</v>
      </c>
      <c r="D48" s="236" t="inlineStr">
        <is>
          <t>ARTI</t>
        </is>
      </c>
      <c r="E48" s="236" t="n"/>
      <c r="F48" s="236" t="inlineStr">
        <is>
          <t>David Wayne Goin</t>
        </is>
      </c>
      <c r="G48" s="236" t="n">
        <v>0.03125</v>
      </c>
      <c r="H48" s="236" t="inlineStr">
        <is>
          <t>No Runsheet doc#/Bk-Pg match — Needs Verification</t>
        </is>
      </c>
      <c r="I48" s="236" t="n"/>
      <c r="J48" s="236" t="n"/>
      <c r="K48" s="236" t="inlineStr">
        <is>
          <t>Tract 3!AA33</t>
        </is>
      </c>
      <c r="L48" s="236" t="n"/>
    </row>
    <row r="49">
      <c r="A49" s="236" t="inlineStr">
        <is>
          <t>MD</t>
        </is>
      </c>
      <c r="B49" s="236" t="inlineStr">
        <is>
          <t>1993/259</t>
        </is>
      </c>
      <c r="C49" s="236" t="n">
        <v>40149</v>
      </c>
      <c r="D49" s="236" t="inlineStr">
        <is>
          <t>ARTI</t>
        </is>
      </c>
      <c r="E49" s="236" t="n"/>
      <c r="F49" s="236" t="inlineStr">
        <is>
          <t>Richard C. Goin</t>
        </is>
      </c>
      <c r="G49" s="236" t="n">
        <v>0.03125</v>
      </c>
      <c r="H49" s="236" t="inlineStr">
        <is>
          <t>No Runsheet doc#/Bk-Pg match — Needs Verification</t>
        </is>
      </c>
      <c r="I49" s="236" t="n"/>
      <c r="J49" s="236" t="n"/>
      <c r="K49" s="236" t="inlineStr">
        <is>
          <t>Tract 3!AB34</t>
        </is>
      </c>
      <c r="L49" s="236" t="n"/>
    </row>
    <row r="50">
      <c r="A50" s="236" t="inlineStr">
        <is>
          <t>MD</t>
        </is>
      </c>
      <c r="B50" s="236" t="inlineStr">
        <is>
          <t>1993/262</t>
        </is>
      </c>
      <c r="C50" s="236" t="n">
        <v>40157</v>
      </c>
      <c r="D50" s="236" t="inlineStr">
        <is>
          <t>ARTI</t>
        </is>
      </c>
      <c r="E50" s="236" t="n"/>
      <c r="F50" s="236" t="inlineStr">
        <is>
          <t>Mary Jane Goin</t>
        </is>
      </c>
      <c r="G50" s="236" t="n">
        <v>0.25</v>
      </c>
      <c r="H50" s="236" t="inlineStr">
        <is>
          <t>No Runsheet doc#/Bk-Pg match — Needs Verification</t>
        </is>
      </c>
      <c r="I50" s="236" t="n"/>
      <c r="J50" s="236" t="n"/>
      <c r="K50" s="236" t="inlineStr">
        <is>
          <t>Tract 3!AC30</t>
        </is>
      </c>
      <c r="L50" s="236" t="n"/>
    </row>
    <row r="51">
      <c r="A51" s="236" t="inlineStr">
        <is>
          <t>MD</t>
        </is>
      </c>
      <c r="B51" s="236" t="inlineStr">
        <is>
          <t>1998/302</t>
        </is>
      </c>
      <c r="C51" s="236" t="n">
        <v>40219</v>
      </c>
      <c r="D51" s="236" t="inlineStr">
        <is>
          <t>ARTI</t>
        </is>
      </c>
      <c r="E51" s="236" t="n"/>
      <c r="F51" s="236" t="inlineStr">
        <is>
          <t>Arrowhead Resources, Inc.</t>
        </is>
      </c>
      <c r="G51" s="236" t="n">
        <v>0.25</v>
      </c>
      <c r="H51" s="236" t="inlineStr">
        <is>
          <t>No Runsheet doc#/Bk-Pg match — Needs Verification</t>
        </is>
      </c>
      <c r="I51" s="236" t="n"/>
      <c r="J51" s="236" t="n"/>
      <c r="K51" s="236" t="inlineStr">
        <is>
          <t>Tract 3!AD35</t>
        </is>
      </c>
      <c r="L51" s="236" t="n"/>
    </row>
    <row r="52">
      <c r="A52" s="236" t="inlineStr">
        <is>
          <t>MD</t>
        </is>
      </c>
      <c r="B52" s="236" t="inlineStr">
        <is>
          <t>2177/241</t>
        </is>
      </c>
      <c r="C52" s="236" t="n">
        <v>41061</v>
      </c>
      <c r="D52" s="236" t="inlineStr">
        <is>
          <t>ARTI</t>
        </is>
      </c>
      <c r="E52" s="236" t="n"/>
      <c r="F52" s="236" t="inlineStr">
        <is>
          <t>Cordillera Energy Partners III, LLC</t>
        </is>
      </c>
      <c r="G52" s="236" t="n">
        <v>0.25</v>
      </c>
      <c r="H52" s="236" t="inlineStr">
        <is>
          <t>No Runsheet doc#/Bk-Pg match — Needs Verification</t>
        </is>
      </c>
      <c r="I52" s="236" t="n"/>
      <c r="J52" s="236" t="n"/>
      <c r="K52" s="236" t="inlineStr">
        <is>
          <t>Tract 3!AE36</t>
        </is>
      </c>
      <c r="L52" s="236" t="n"/>
    </row>
    <row r="53">
      <c r="A53" s="236" t="inlineStr">
        <is>
          <t>MD</t>
        </is>
      </c>
      <c r="B53" s="236" t="inlineStr">
        <is>
          <t>2165/330</t>
        </is>
      </c>
      <c r="C53" s="236" t="n">
        <v>41172</v>
      </c>
      <c r="D53" s="236" t="inlineStr">
        <is>
          <t>ARTI</t>
        </is>
      </c>
      <c r="E53" s="236" t="n"/>
      <c r="F53" s="236" t="inlineStr">
        <is>
          <t>James Randal Winkleblack</t>
        </is>
      </c>
      <c r="G53" s="236" t="n">
        <v>0.125</v>
      </c>
      <c r="H53" s="236" t="inlineStr">
        <is>
          <t>No Runsheet doc#/Bk-Pg match — Needs Verification</t>
        </is>
      </c>
      <c r="I53" s="236" t="n"/>
      <c r="J53" s="236" t="n"/>
      <c r="K53" s="236" t="inlineStr">
        <is>
          <t>Tract 3!AF26</t>
        </is>
      </c>
      <c r="L53" s="236" t="n"/>
    </row>
    <row r="54">
      <c r="A54" s="236" t="inlineStr">
        <is>
          <t>MD</t>
        </is>
      </c>
      <c r="B54" s="236" t="inlineStr">
        <is>
          <t>2176/297</t>
        </is>
      </c>
      <c r="C54" s="236" t="n">
        <v>41296</v>
      </c>
      <c r="D54" s="236" t="inlineStr">
        <is>
          <t>34/480</t>
        </is>
      </c>
      <c r="E54" s="236" t="n"/>
      <c r="F54" s="236" t="inlineStr">
        <is>
          <t>Mountain Front Resources, LLC</t>
        </is>
      </c>
      <c r="G54" s="236" t="n">
        <v>0.0708333333333333</v>
      </c>
      <c r="H54" s="236" t="inlineStr">
        <is>
          <t>No Runsheet doc#/Bk-Pg match — Needs Verification</t>
        </is>
      </c>
      <c r="I54" s="236" t="n"/>
      <c r="J54" s="236" t="n"/>
      <c r="K54" s="236" t="inlineStr">
        <is>
          <t>Tract 3!AG38</t>
        </is>
      </c>
      <c r="L54" s="236" t="n"/>
    </row>
    <row r="55">
      <c r="A55" s="236" t="inlineStr">
        <is>
          <t>MD</t>
        </is>
      </c>
      <c r="B55" s="236" t="inlineStr">
        <is>
          <t>2177/522</t>
        </is>
      </c>
      <c r="C55" s="236" t="n">
        <v>41305</v>
      </c>
      <c r="D55" s="236" t="inlineStr">
        <is>
          <t>25/480</t>
        </is>
      </c>
      <c r="E55" s="236" t="n"/>
      <c r="F55" s="236" t="inlineStr">
        <is>
          <t>Piedra Minerals, LLC</t>
        </is>
      </c>
      <c r="G55" s="236" t="n">
        <v>0.0520833333333333</v>
      </c>
      <c r="H55" s="236" t="inlineStr">
        <is>
          <t>No Runsheet doc#/Bk-Pg match — Needs Verification</t>
        </is>
      </c>
      <c r="I55" s="236" t="n"/>
      <c r="J55" s="236" t="n"/>
      <c r="K55" s="236" t="inlineStr">
        <is>
          <t>Tract 3!AH39</t>
        </is>
      </c>
      <c r="L55" s="236" t="n"/>
    </row>
    <row r="56">
      <c r="A56" s="236" t="inlineStr">
        <is>
          <t>MD</t>
        </is>
      </c>
      <c r="B56" s="236" t="inlineStr">
        <is>
          <t>2177/521</t>
        </is>
      </c>
      <c r="C56" s="236" t="n">
        <v>41306</v>
      </c>
      <c r="D56" s="236" t="inlineStr">
        <is>
          <t>4.5/480</t>
        </is>
      </c>
      <c r="E56" s="236" t="n"/>
      <c r="F56" s="236" t="inlineStr">
        <is>
          <t>Piedra Minerals, LLC</t>
        </is>
      </c>
      <c r="G56" s="236" t="n">
        <v>0.009375</v>
      </c>
      <c r="H56" s="236" t="inlineStr">
        <is>
          <t>No Runsheet doc#/Bk-Pg match — Needs Verification</t>
        </is>
      </c>
      <c r="I56" s="236" t="n"/>
      <c r="J56" s="236" t="n"/>
      <c r="K56" s="236" t="inlineStr">
        <is>
          <t>Tract 3!AI39</t>
        </is>
      </c>
      <c r="L56" s="236" t="n"/>
    </row>
    <row r="57">
      <c r="A57" s="236" t="inlineStr">
        <is>
          <t>MD</t>
        </is>
      </c>
      <c r="B57" s="236" t="inlineStr">
        <is>
          <t>2237/381</t>
        </is>
      </c>
      <c r="C57" s="236" t="n">
        <v>41687</v>
      </c>
      <c r="D57" s="236" t="inlineStr">
        <is>
          <t>ARTI</t>
        </is>
      </c>
      <c r="E57" s="236" t="n"/>
      <c r="F57" s="236" t="inlineStr">
        <is>
          <t>Piedra Minerals, LLC</t>
        </is>
      </c>
      <c r="G57" s="236" t="n">
        <v>0.009375</v>
      </c>
      <c r="H57" s="236" t="inlineStr">
        <is>
          <t>No Runsheet doc#/Bk-Pg match — Needs Verification</t>
        </is>
      </c>
      <c r="I57" s="236" t="n"/>
      <c r="J57" s="236" t="n"/>
      <c r="K57" s="236" t="inlineStr">
        <is>
          <t>Tract 3!AJ39</t>
        </is>
      </c>
      <c r="L57" s="236" t="n"/>
    </row>
    <row r="58">
      <c r="A58" s="236" t="inlineStr">
        <is>
          <t>MD</t>
        </is>
      </c>
      <c r="B58" s="236" t="inlineStr">
        <is>
          <t>2572/490</t>
        </is>
      </c>
      <c r="C58" s="236" t="n">
        <v>45433</v>
      </c>
      <c r="D58" s="236" t="inlineStr">
        <is>
          <t>ARTI</t>
        </is>
      </c>
      <c r="E58" s="236" t="n"/>
      <c r="F58" s="236" t="inlineStr">
        <is>
          <t>EAW Energy Partners Fund II, LP</t>
        </is>
      </c>
      <c r="G58" s="236" t="n">
        <v>0.0520833333333333</v>
      </c>
      <c r="H58" s="236" t="inlineStr">
        <is>
          <t>No Runsheet doc#/Bk-Pg match — Needs Verification</t>
        </is>
      </c>
      <c r="I58" s="236" t="n"/>
      <c r="J58" s="236" t="n"/>
      <c r="K58" s="236" t="inlineStr">
        <is>
          <t>Tract 3!AK40</t>
        </is>
      </c>
      <c r="L58" s="236" t="n"/>
    </row>
    <row r="59">
      <c r="A59" s="236" t="inlineStr">
        <is>
          <t>MD</t>
        </is>
      </c>
      <c r="B59" s="236" t="inlineStr">
        <is>
          <t>2345/525</t>
        </is>
      </c>
      <c r="C59" s="236" t="n">
        <v>42613</v>
      </c>
      <c r="D59" s="236" t="inlineStr">
        <is>
          <t>ARTI</t>
        </is>
      </c>
      <c r="E59" s="236" t="n"/>
      <c r="F59" s="236" t="inlineStr">
        <is>
          <t>Georgia Sue Jones</t>
        </is>
      </c>
      <c r="G59" s="236" t="n">
        <v>0.125</v>
      </c>
      <c r="H59" s="236" t="inlineStr">
        <is>
          <t>No Runsheet doc#/Bk-Pg match — Needs Verification</t>
        </is>
      </c>
      <c r="I59" s="236" t="n"/>
      <c r="J59" s="236" t="n"/>
      <c r="K59" s="236" t="inlineStr">
        <is>
          <t>Tract 3!AL24</t>
        </is>
      </c>
      <c r="L59" s="236" t="n"/>
    </row>
    <row r="60">
      <c r="A60" s="236" t="inlineStr">
        <is>
          <t>MD</t>
        </is>
      </c>
      <c r="B60" s="236" t="inlineStr">
        <is>
          <t>2423/220</t>
        </is>
      </c>
      <c r="C60" s="236" t="n">
        <v>43435</v>
      </c>
      <c r="D60" s="236" t="inlineStr">
        <is>
          <t>ARTI</t>
        </is>
      </c>
      <c r="E60" s="236" t="n"/>
      <c r="F60" s="236" t="inlineStr">
        <is>
          <t>Apache Corporation</t>
        </is>
      </c>
      <c r="G60" s="236" t="n">
        <v>0.25</v>
      </c>
      <c r="H60" s="236" t="inlineStr">
        <is>
          <t>No Runsheet doc#/Bk-Pg match — Needs Verification</t>
        </is>
      </c>
      <c r="I60" s="236" t="n"/>
      <c r="J60" s="236" t="n"/>
      <c r="K60" s="236" t="inlineStr">
        <is>
          <t>Tract 3!AM37</t>
        </is>
      </c>
      <c r="L60" s="236" t="n"/>
    </row>
    <row r="61">
      <c r="A61" s="236" t="inlineStr">
        <is>
          <t>FD</t>
        </is>
      </c>
      <c r="B61" s="236" t="inlineStr">
        <is>
          <t>2592/371</t>
        </is>
      </c>
      <c r="C61" s="236" t="n">
        <v>45561</v>
      </c>
      <c r="D61" s="236" t="inlineStr">
        <is>
          <t>ARTI</t>
        </is>
      </c>
      <c r="E61" s="236" t="n"/>
      <c r="F61" s="236" t="inlineStr">
        <is>
          <t>Wendel Lee Winkleblack</t>
        </is>
      </c>
      <c r="G61" s="236" t="n">
        <v>0.125</v>
      </c>
      <c r="H61" s="236" t="inlineStr">
        <is>
          <t>No Runsheet doc#/Bk-Pg match — Needs Verification</t>
        </is>
      </c>
      <c r="I61" s="236" t="n"/>
      <c r="J61" s="236" t="n"/>
      <c r="K61" s="236" t="inlineStr">
        <is>
          <t>Tract 3!AN25</t>
        </is>
      </c>
      <c r="L61" s="236" t="n"/>
    </row>
    <row r="62">
      <c r="A62" s="236" t="inlineStr">
        <is>
          <t>MD</t>
        </is>
      </c>
      <c r="B62" s="236" t="inlineStr">
        <is>
          <t>2610/574</t>
        </is>
      </c>
      <c r="C62" s="236" t="n">
        <v>45686</v>
      </c>
      <c r="D62" s="236" t="inlineStr">
        <is>
          <t>10/480</t>
        </is>
      </c>
      <c r="E62" s="236" t="n"/>
      <c r="F62" s="236" t="inlineStr">
        <is>
          <t>Mountain Front Resources, LLC</t>
        </is>
      </c>
      <c r="G62" s="236" t="n">
        <v>0.0208333333333333</v>
      </c>
      <c r="H62" s="236" t="inlineStr">
        <is>
          <t>No Runsheet doc#/Bk-Pg match — Needs Verification</t>
        </is>
      </c>
      <c r="I62" s="236" t="n"/>
      <c r="J62" s="236" t="n"/>
      <c r="K62" s="236" t="inlineStr">
        <is>
          <t>Tract 3!AO38</t>
        </is>
      </c>
      <c r="L62" s="236" t="n"/>
    </row>
    <row r="63">
      <c r="A63" s="236" t="n"/>
      <c r="B63" s="236" t="n"/>
      <c r="C63" s="236" t="n"/>
      <c r="D63" s="236" t="n"/>
      <c r="E63" s="236" t="n"/>
      <c r="F63" s="236" t="n"/>
      <c r="G63" s="236" t="n"/>
      <c r="H63" s="236" t="n"/>
      <c r="I63" s="236" t="n"/>
      <c r="J63" s="236" t="n"/>
      <c r="K63" s="236" t="n"/>
      <c r="L63" s="236" t="n"/>
    </row>
    <row r="64">
      <c r="A64" s="236" t="inlineStr">
        <is>
          <t>Runsheet Rows Legally Supporting This Tract (legal description only)</t>
        </is>
      </c>
      <c r="B64" s="236" t="n"/>
      <c r="C64" s="236" t="n"/>
      <c r="D64" s="236" t="n"/>
      <c r="E64" s="236" t="n"/>
      <c r="F64" s="236" t="n"/>
      <c r="G64" s="236" t="n"/>
      <c r="H64" s="236" t="n"/>
      <c r="I64" s="236" t="n"/>
      <c r="J64" s="236" t="n"/>
      <c r="K64" s="236" t="n"/>
      <c r="L64" s="236" t="n"/>
    </row>
    <row r="65">
      <c r="A65" s="236" t="inlineStr">
        <is>
          <t>Source Row</t>
        </is>
      </c>
      <c r="B65" s="236" t="inlineStr">
        <is>
          <t>Instrument #</t>
        </is>
      </c>
      <c r="C65" s="236" t="inlineStr">
        <is>
          <t>Doc Type</t>
        </is>
      </c>
      <c r="D65" s="236" t="inlineStr">
        <is>
          <t>Bk/Pg</t>
        </is>
      </c>
      <c r="E65" s="236" t="inlineStr">
        <is>
          <t>Effective Date</t>
        </is>
      </c>
      <c r="F65" s="236" t="inlineStr">
        <is>
          <t>Recorded Date</t>
        </is>
      </c>
      <c r="G65" s="236" t="inlineStr">
        <is>
          <t>Grantor</t>
        </is>
      </c>
      <c r="H65" s="236" t="inlineStr">
        <is>
          <t>Grantee</t>
        </is>
      </c>
      <c r="I65" s="236" t="inlineStr">
        <is>
          <t>Legal Description</t>
        </is>
      </c>
      <c r="J65" s="236" t="inlineStr">
        <is>
          <t>Notes</t>
        </is>
      </c>
      <c r="K65" s="236" t="inlineStr">
        <is>
          <t>Match Level</t>
        </is>
      </c>
      <c r="L65" s="236" t="n"/>
    </row>
    <row r="66">
      <c r="A66" s="236" t="n">
        <v>5</v>
      </c>
      <c r="B66" s="236" t="inlineStr">
        <is>
          <t>I-1907-002036</t>
        </is>
      </c>
      <c r="C66" s="236" t="inlineStr">
        <is>
          <t>Homestead</t>
        </is>
      </c>
      <c r="D66" s="236" t="inlineStr">
        <is>
          <t>FR2/199</t>
        </is>
      </c>
      <c r="E66" s="236" t="n">
        <v>2534</v>
      </c>
      <c r="F66" s="236" t="n">
        <v>2601</v>
      </c>
      <c r="G66" s="236" t="inlineStr">
        <is>
          <t>General Land Office</t>
        </is>
      </c>
      <c r="H66" s="236" t="inlineStr">
        <is>
          <t>Charles F. Kennett</t>
        </is>
      </c>
      <c r="I66" s="236" t="inlineStr">
        <is>
          <t>SW/4 NE/4, W/2 SE/4, SE/4 SE/4 of 31-12N-24W, aol</t>
        </is>
      </c>
      <c r="J66" s="236" t="inlineStr">
        <is>
          <t>ARTI</t>
        </is>
      </c>
      <c r="K66" s="236" t="inlineStr">
        <is>
          <t>Partial tract legal match</t>
        </is>
      </c>
      <c r="L66" s="236" t="n"/>
    </row>
    <row r="67">
      <c r="A67" s="236" t="n">
        <v>6</v>
      </c>
      <c r="B67" s="236" t="inlineStr">
        <is>
          <t>1907-000709</t>
        </is>
      </c>
      <c r="C67" s="236" t="inlineStr">
        <is>
          <t>Deed</t>
        </is>
      </c>
      <c r="D67" s="236" t="inlineStr">
        <is>
          <t>D9/303</t>
        </is>
      </c>
      <c r="E67" s="236" t="n">
        <v>2592</v>
      </c>
      <c r="F67" s="236" t="n">
        <v>2601</v>
      </c>
      <c r="G67" s="236" t="inlineStr">
        <is>
          <t>Charles T. Kennett and Sadie N. Kennett, HW</t>
        </is>
      </c>
      <c r="H67" s="236" t="inlineStr">
        <is>
          <t>John G. Lancaster</t>
        </is>
      </c>
      <c r="I67" s="236" t="inlineStr">
        <is>
          <t>SW/4 NE/4 SW/4 SE/4, SE/4 SE/4 of 31-12N-24W</t>
        </is>
      </c>
      <c r="J67" s="236" t="inlineStr">
        <is>
          <t>ARTI</t>
        </is>
      </c>
      <c r="K67" s="236" t="inlineStr">
        <is>
          <t>Partial tract legal match</t>
        </is>
      </c>
      <c r="L67" s="236" t="n"/>
    </row>
    <row r="68">
      <c r="A68" s="236" t="n">
        <v>11</v>
      </c>
      <c r="B68" s="236" t="inlineStr">
        <is>
          <t>1908-000607</t>
        </is>
      </c>
      <c r="C68" s="236" t="inlineStr">
        <is>
          <t>Deed</t>
        </is>
      </c>
      <c r="D68" s="236" t="inlineStr">
        <is>
          <t>D11/448</t>
        </is>
      </c>
      <c r="E68" s="236" t="n">
        <v>3073</v>
      </c>
      <c r="F68" s="236" t="n">
        <v>3189</v>
      </c>
      <c r="G68" s="236" t="inlineStr">
        <is>
          <t>John G. Lancaster and Mary C. Lancaster, HW</t>
        </is>
      </c>
      <c r="H68" s="236" t="inlineStr">
        <is>
          <t>Eugene S. Repass</t>
        </is>
      </c>
      <c r="I68" s="236" t="inlineStr">
        <is>
          <t>SW/4 NE/4, W/2 SE/4, SE/4 SE/4 of 31-12N-24W, aol</t>
        </is>
      </c>
      <c r="J68" s="236" t="inlineStr">
        <is>
          <t>ARTI</t>
        </is>
      </c>
      <c r="K68" s="236" t="inlineStr">
        <is>
          <t>Partial tract legal match</t>
        </is>
      </c>
      <c r="L68" s="236" t="n"/>
    </row>
    <row r="69">
      <c r="A69" s="236" t="n">
        <v>15</v>
      </c>
      <c r="B69" s="236" t="inlineStr">
        <is>
          <t>1919-001437</t>
        </is>
      </c>
      <c r="C69" s="236" t="inlineStr">
        <is>
          <t>Affidavit</t>
        </is>
      </c>
      <c r="D69" s="236" t="inlineStr">
        <is>
          <t>MIS11/154</t>
        </is>
      </c>
      <c r="E69" s="236" t="n">
        <v>3734</v>
      </c>
      <c r="F69" s="236" t="n">
        <v>7291</v>
      </c>
      <c r="G69" s="236" t="inlineStr">
        <is>
          <t>E. L. Martin</t>
        </is>
      </c>
      <c r="H69" s="236" t="inlineStr">
        <is>
          <t>The Public</t>
        </is>
      </c>
      <c r="I69" s="236" t="inlineStr">
        <is>
          <t>SW/4 NE/4, W/2 SE/4, SE/4 SE/4 of 31-12N-24W, aol</t>
        </is>
      </c>
      <c r="J69" s="236" t="inlineStr">
        <is>
          <t>Affidavit (E. L. Martin) of identity: Eugene S. Repass = E. S. Repass — grantee under the Lancaster deed (5/30/1908, Bk 11 Deeds/468; SE/4 Sec 32 and SW/4 NE/4, W/2 SE/4, SE/4 SE/4 Sec 31-12N-24W) and mortgagor to G. E.…</t>
        </is>
      </c>
      <c r="K69" s="236" t="inlineStr">
        <is>
          <t>Partial tract legal match</t>
        </is>
      </c>
      <c r="L69" s="236" t="n"/>
    </row>
    <row r="70">
      <c r="A70" s="236" t="n">
        <v>19</v>
      </c>
      <c r="B70" s="236" t="inlineStr">
        <is>
          <t>1919-000971</t>
        </is>
      </c>
      <c r="C70" s="236" t="inlineStr">
        <is>
          <t>Deed</t>
        </is>
      </c>
      <c r="D70" s="236" t="inlineStr">
        <is>
          <t>D29/382</t>
        </is>
      </c>
      <c r="E70" s="236" t="n">
        <v>7303</v>
      </c>
      <c r="F70" s="236" t="n">
        <v>7291</v>
      </c>
      <c r="G70" s="236" t="inlineStr">
        <is>
          <t>E. S. Repass and Sarah J. Repass, HW</t>
        </is>
      </c>
      <c r="H70" s="236" t="inlineStr">
        <is>
          <t>William C. Bain</t>
        </is>
      </c>
      <c r="I70" s="236" t="inlineStr">
        <is>
          <t>S/2 SE/4, NW/4 SE/4, SW/4 NE/4 of 31-12N-24W</t>
        </is>
      </c>
      <c r="J70" s="236" t="inlineStr">
        <is>
          <t>ARTI</t>
        </is>
      </c>
      <c r="K70" s="236" t="inlineStr">
        <is>
          <t>Partial tract legal match</t>
        </is>
      </c>
      <c r="L70" s="236" t="n"/>
    </row>
    <row r="71">
      <c r="A71" s="236" t="n">
        <v>23</v>
      </c>
      <c r="B71" s="236" t="inlineStr">
        <is>
          <t>1923-001306</t>
        </is>
      </c>
      <c r="C71" s="236" t="inlineStr">
        <is>
          <t>Affidavit</t>
        </is>
      </c>
      <c r="D71" s="236" t="inlineStr">
        <is>
          <t>MIS12/119</t>
        </is>
      </c>
      <c r="E71" s="236" t="n">
        <v>8517</v>
      </c>
      <c r="F71" s="236" t="n">
        <v>8518</v>
      </c>
      <c r="G71" s="236" t="inlineStr">
        <is>
          <t>A. H. Douglass</t>
        </is>
      </c>
      <c r="H71" s="236" t="inlineStr">
        <is>
          <t>The Public</t>
        </is>
      </c>
      <c r="I71" s="236" t="inlineStr">
        <is>
          <t>All of 31-12N-24W</t>
        </is>
      </c>
      <c r="J71" s="236" t="inlineStr">
        <is>
          <t>Affidavit / claim of equity: affiant's ~1/1/1925 block agreement to secure a test well; K. J. Gamble &amp; wife Zella Gamble O&amp;G lease (~95 ac, Sec 31-12N-24W) held by block trustees; public notice affiant claims an equity …</t>
        </is>
      </c>
      <c r="K71" s="236" t="inlineStr">
        <is>
          <t>All Section 31</t>
        </is>
      </c>
      <c r="L71" s="236" t="n"/>
    </row>
    <row r="72">
      <c r="A72" s="236" t="n">
        <v>36</v>
      </c>
      <c r="B72" s="236" t="inlineStr">
        <is>
          <t>1938-000632</t>
        </is>
      </c>
      <c r="C72" s="236" t="inlineStr">
        <is>
          <t>Affidavit</t>
        </is>
      </c>
      <c r="D72" s="236" t="inlineStr">
        <is>
          <t>MIS19/466</t>
        </is>
      </c>
      <c r="E72" s="236" t="n">
        <v>13938</v>
      </c>
      <c r="F72" s="236" t="n">
        <v>13924</v>
      </c>
      <c r="G72" s="236" t="inlineStr">
        <is>
          <t>M. R. Slief</t>
        </is>
      </c>
      <c r="H72" s="236" t="inlineStr">
        <is>
          <t>The Public</t>
        </is>
      </c>
      <c r="I72" s="236" t="inlineStr">
        <is>
          <t>All of 31-12N-24W, aol</t>
        </is>
      </c>
      <c r="J72" s="236" t="inlineStr">
        <is>
          <t>Affidavit of identity (MR Slief): James G. Hambrook = J. G. Hambrook (Probate #744, an heir of Mark Hambrook, dec'd); re the 2/20/1931 deed to Thomas O. Hambrook (Bk 41 W. Deeds/448) covering a metes-and-bounds tract in…</t>
        </is>
      </c>
      <c r="K72" s="236" t="inlineStr">
        <is>
          <t>All Section 31</t>
        </is>
      </c>
      <c r="L72" s="236" t="n"/>
    </row>
    <row r="73">
      <c r="A73" s="236" t="n">
        <v>42</v>
      </c>
      <c r="B73" s="236" t="inlineStr">
        <is>
          <t>1949-000814</t>
        </is>
      </c>
      <c r="C73" s="236" t="inlineStr">
        <is>
          <t>Warranty Deed</t>
        </is>
      </c>
      <c r="D73" s="236" t="inlineStr">
        <is>
          <t>D59/251</t>
        </is>
      </c>
      <c r="E73" s="236" t="n">
        <v>17950</v>
      </c>
      <c r="F73" s="236" t="n">
        <v>18112</v>
      </c>
      <c r="G73" s="236" t="inlineStr">
        <is>
          <t>H. M. Carter and Mrs Ethel Carter, HW</t>
        </is>
      </c>
      <c r="H73" s="236" t="inlineStr">
        <is>
          <t>Marvin G. Mitchell and Carrie Lou Mitchell, HW, JTWROS</t>
        </is>
      </c>
      <c r="I73" s="236" t="inlineStr">
        <is>
          <t>S/2 SE/4 of Sec 30-12N-24W, E/2 NW/4, N/2 NE/4, SE/4 NE/4, NE/4 SE/4, N/2 NE/4 SW/4 of Sec 31-12N-24W, containing 340 acres, more or less</t>
        </is>
      </c>
      <c r="J73" s="236" t="inlineStr">
        <is>
          <t>1/2 interest, (Parties of the first part reserve unto themselves and undivided one half of all.minerals not heretofore conveyed on the a bove described tract of land with rights of ingrees and egress)</t>
        </is>
      </c>
      <c r="K73" s="236" t="inlineStr">
        <is>
          <t>Partial tract legal match</t>
        </is>
      </c>
      <c r="L73" s="236" t="n"/>
    </row>
    <row r="74">
      <c r="A74" s="236" t="n">
        <v>65</v>
      </c>
      <c r="B74" s="236" t="inlineStr">
        <is>
          <t>1978-002576</t>
        </is>
      </c>
      <c r="C74" s="236" t="inlineStr">
        <is>
          <t>Mineral Deed</t>
        </is>
      </c>
      <c r="D74" s="236" t="inlineStr">
        <is>
          <t>237/367</t>
        </is>
      </c>
      <c r="E74" s="236" t="n">
        <v>28583</v>
      </c>
      <c r="F74" s="236" t="n">
        <v>28583</v>
      </c>
      <c r="G74" s="236" t="inlineStr">
        <is>
          <t>William C. Bain, a/k/a W. M. Bain, a/k/a W. C. Bain, and Eula Bain, HW</t>
        </is>
      </c>
      <c r="H74" s="236" t="inlineStr">
        <is>
          <t>Hazel A. Hamilton</t>
        </is>
      </c>
      <c r="I74" s="236" t="inlineStr">
        <is>
          <t>SW/4 NE/4, NW/4 SE/4, S/2 SE/4 of 31-12N-24W, aol</t>
        </is>
      </c>
      <c r="J74" s="236" t="inlineStr">
        <is>
          <t>40/791.47 interest in 2 sections</t>
        </is>
      </c>
      <c r="K74" s="236" t="inlineStr">
        <is>
          <t>Partial tract legal match</t>
        </is>
      </c>
      <c r="L74" s="236" t="n"/>
    </row>
    <row r="75">
      <c r="A75" s="236" t="n">
        <v>66</v>
      </c>
      <c r="B75" s="236" t="inlineStr">
        <is>
          <t>1978-002579</t>
        </is>
      </c>
      <c r="C75" s="236" t="inlineStr">
        <is>
          <t>Mineral Deed</t>
        </is>
      </c>
      <c r="D75" s="236" t="inlineStr">
        <is>
          <t>237/370</t>
        </is>
      </c>
      <c r="E75" s="236" t="n">
        <v>28583</v>
      </c>
      <c r="F75" s="236" t="n">
        <v>28583</v>
      </c>
      <c r="G75" s="236" t="inlineStr">
        <is>
          <t>William C. Bain, a/k/a W. M. Bain, a/k/a W. C. Bain, and Eula Bain, HW</t>
        </is>
      </c>
      <c r="H75" s="236" t="inlineStr">
        <is>
          <t>Opal L. Fuchs</t>
        </is>
      </c>
      <c r="I75" s="236" t="inlineStr">
        <is>
          <t>SW/4 NE/4, NW/4 SE/4, S/2 SE/4 of 31-12N-24W, aol</t>
        </is>
      </c>
      <c r="J75" s="236" t="inlineStr">
        <is>
          <t>40/791.47 interest in 2 sections</t>
        </is>
      </c>
      <c r="K75" s="236" t="inlineStr">
        <is>
          <t>Partial tract legal match</t>
        </is>
      </c>
      <c r="L75" s="236" t="n"/>
    </row>
    <row r="76">
      <c r="A76" s="236" t="n">
        <v>67</v>
      </c>
      <c r="B76" s="236" t="inlineStr">
        <is>
          <t>1978-002580</t>
        </is>
      </c>
      <c r="C76" s="236" t="inlineStr">
        <is>
          <t>Mineral Deed</t>
        </is>
      </c>
      <c r="D76" s="236" t="inlineStr">
        <is>
          <t>237/371</t>
        </is>
      </c>
      <c r="E76" s="236" t="n">
        <v>28583</v>
      </c>
      <c r="F76" s="236" t="n">
        <v>28583</v>
      </c>
      <c r="G76" s="236" t="inlineStr">
        <is>
          <t>William C. Bain, a/k/a W. M. Bain, a/k/a W. C. Bain, and Eula Bain, HW</t>
        </is>
      </c>
      <c r="H76" s="236" t="inlineStr">
        <is>
          <t>Carl L. Bain</t>
        </is>
      </c>
      <c r="I76" s="236" t="inlineStr">
        <is>
          <t>SW/4 NE/4, NW/4 SE/4, S/2 SE/4 of 31-12N-24W, aol</t>
        </is>
      </c>
      <c r="J76" s="236" t="inlineStr">
        <is>
          <t>40/791.47 interest in 2 sections</t>
        </is>
      </c>
      <c r="K76" s="236" t="inlineStr">
        <is>
          <t>Partial tract legal match</t>
        </is>
      </c>
      <c r="L76" s="236" t="n"/>
    </row>
    <row r="77">
      <c r="A77" s="236" t="n">
        <v>68</v>
      </c>
      <c r="B77" s="236" t="inlineStr">
        <is>
          <t>1978-002581</t>
        </is>
      </c>
      <c r="C77" s="236" t="inlineStr">
        <is>
          <t>Mineral Deed</t>
        </is>
      </c>
      <c r="D77" s="236" t="inlineStr">
        <is>
          <t>237/372</t>
        </is>
      </c>
      <c r="E77" s="236" t="n">
        <v>28583</v>
      </c>
      <c r="F77" s="236" t="n">
        <v>28583</v>
      </c>
      <c r="G77" s="236" t="inlineStr">
        <is>
          <t>William C. Bain, a/k/a W. M. Bain, a/k/a W. C. Bain, and Eula Bain, HW</t>
        </is>
      </c>
      <c r="H77" s="236" t="inlineStr">
        <is>
          <t>Dow C. Bain</t>
        </is>
      </c>
      <c r="I77" s="236" t="inlineStr">
        <is>
          <t>SW/4 NE/4, NW/4 SE/4, S/2 SE/4 of 31-12N-24W, aol</t>
        </is>
      </c>
      <c r="J77" s="236" t="inlineStr">
        <is>
          <t>40/791.47 interest in 2 sections</t>
        </is>
      </c>
      <c r="K77" s="236" t="inlineStr">
        <is>
          <t>Partial tract legal match</t>
        </is>
      </c>
      <c r="L77" s="236" t="n"/>
    </row>
    <row r="78">
      <c r="A78" s="236" t="n">
        <v>69</v>
      </c>
      <c r="B78" s="236" t="inlineStr">
        <is>
          <t>1978-002582</t>
        </is>
      </c>
      <c r="C78" s="236" t="inlineStr">
        <is>
          <t>Mineral Deed</t>
        </is>
      </c>
      <c r="D78" s="236" t="inlineStr">
        <is>
          <t>237/373</t>
        </is>
      </c>
      <c r="E78" s="236" t="n">
        <v>28583</v>
      </c>
      <c r="F78" s="236" t="n">
        <v>28583</v>
      </c>
      <c r="G78" s="236" t="inlineStr">
        <is>
          <t>William C. Bain, a/k/a W. M. Bain, a/k/a W. C. Bain, and Eula Bain, HW</t>
        </is>
      </c>
      <c r="H78" s="236" t="inlineStr">
        <is>
          <t>Wilda E. Jensen</t>
        </is>
      </c>
      <c r="I78" s="236" t="inlineStr">
        <is>
          <t>SW/4 NE/4, NW/4 SE/4, S/2 SE/4 of 31-12N-24W, aol</t>
        </is>
      </c>
      <c r="J78" s="236" t="inlineStr">
        <is>
          <t>40/791.47 interest in 2 sections</t>
        </is>
      </c>
      <c r="K78" s="236" t="inlineStr">
        <is>
          <t>Partial tract legal match</t>
        </is>
      </c>
      <c r="L78" s="236" t="n"/>
    </row>
    <row r="79">
      <c r="A79" s="236" t="n">
        <v>70</v>
      </c>
      <c r="B79" s="236" t="inlineStr">
        <is>
          <t>1978-002583</t>
        </is>
      </c>
      <c r="C79" s="236" t="inlineStr">
        <is>
          <t>Mineral Deed</t>
        </is>
      </c>
      <c r="D79" s="236" t="inlineStr">
        <is>
          <t>237/374</t>
        </is>
      </c>
      <c r="E79" s="236" t="n">
        <v>28583</v>
      </c>
      <c r="F79" s="236" t="n">
        <v>28583</v>
      </c>
      <c r="G79" s="236" t="inlineStr">
        <is>
          <t>William C. Bain, a/k/a W. M. Bain, a/k/a W. C. Bain, and Eula Bain, HW</t>
        </is>
      </c>
      <c r="H79" s="236" t="inlineStr">
        <is>
          <t>William C. Bain, Jr.</t>
        </is>
      </c>
      <c r="I79" s="236" t="inlineStr">
        <is>
          <t>SW/4 NE/4, NW/4 SE/4, S/2 SE/4 of 31-12N-24W, aol</t>
        </is>
      </c>
      <c r="J79" s="236" t="inlineStr">
        <is>
          <t>40/791.47 interest in 2 sections</t>
        </is>
      </c>
      <c r="K79" s="236" t="inlineStr">
        <is>
          <t>Partial tract legal match</t>
        </is>
      </c>
      <c r="L79" s="236" t="n"/>
    </row>
    <row r="80">
      <c r="A80" s="236" t="n">
        <v>71</v>
      </c>
      <c r="B80" s="236" t="inlineStr">
        <is>
          <t>1978-002585</t>
        </is>
      </c>
      <c r="C80" s="236" t="inlineStr">
        <is>
          <t>Mineral Deed</t>
        </is>
      </c>
      <c r="D80" s="236" t="inlineStr">
        <is>
          <t>237/376</t>
        </is>
      </c>
      <c r="E80" s="236" t="n">
        <v>28583</v>
      </c>
      <c r="F80" s="236" t="n">
        <v>28583</v>
      </c>
      <c r="G80" s="236" t="inlineStr">
        <is>
          <t>William C. Bain, a/k/a W. M. Bain, a/k/a W. C. Bain, and Eula Bain, HW</t>
        </is>
      </c>
      <c r="H80" s="236" t="inlineStr">
        <is>
          <t>Billy W. Bain</t>
        </is>
      </c>
      <c r="I80" s="236" t="inlineStr">
        <is>
          <t>SW/4 NE/4, NW/4 SE/4, S/2 SE/4 of 31-12N-24W, aol</t>
        </is>
      </c>
      <c r="J80" s="236" t="inlineStr">
        <is>
          <t>40/791.47 interest in 2 sections</t>
        </is>
      </c>
      <c r="K80" s="236" t="inlineStr">
        <is>
          <t>Partial tract legal match</t>
        </is>
      </c>
      <c r="L80" s="236" t="n"/>
    </row>
    <row r="81">
      <c r="A81" s="236" t="n">
        <v>72</v>
      </c>
      <c r="B81" s="236" t="inlineStr">
        <is>
          <t>1978-002584</t>
        </is>
      </c>
      <c r="C81" s="236" t="inlineStr">
        <is>
          <t>Mineral Deed</t>
        </is>
      </c>
      <c r="D81" s="236" t="inlineStr">
        <is>
          <t>237/375</t>
        </is>
      </c>
      <c r="E81" s="236" t="n">
        <v>28584</v>
      </c>
      <c r="F81" s="236" t="n">
        <v>28584</v>
      </c>
      <c r="G81" s="236" t="inlineStr">
        <is>
          <t>William C. Bain, a/k/a W. M. Bain, a/k/a W. C. Bain, and Eula Bain, HW</t>
        </is>
      </c>
      <c r="H81" s="236" t="inlineStr">
        <is>
          <t>Juanita M. Wolff</t>
        </is>
      </c>
      <c r="I81" s="236" t="inlineStr">
        <is>
          <t>SW/4 NE/4, NW/4 SE/4, S/2 SE/4 of 31-12N-24W, aol</t>
        </is>
      </c>
      <c r="J81" s="236" t="inlineStr">
        <is>
          <t>40/791.47 interest in 2 sections</t>
        </is>
      </c>
      <c r="K81" s="236" t="inlineStr">
        <is>
          <t>Partial tract legal match</t>
        </is>
      </c>
      <c r="L81" s="236" t="n"/>
    </row>
    <row r="82">
      <c r="A82" s="236" t="n">
        <v>76</v>
      </c>
      <c r="B82" s="236" t="inlineStr">
        <is>
          <t>1979-004881</t>
        </is>
      </c>
      <c r="C82" s="236" t="inlineStr">
        <is>
          <t>Mineral Deed</t>
        </is>
      </c>
      <c r="D82" s="236" t="inlineStr">
        <is>
          <t>274/566</t>
        </is>
      </c>
      <c r="E82" s="236" t="n">
        <v>29094</v>
      </c>
      <c r="F82" s="236" t="n">
        <v>29094</v>
      </c>
      <c r="G82" s="236" t="inlineStr">
        <is>
          <t>Juanita M. Wolff</t>
        </is>
      </c>
      <c r="H82" s="236" t="inlineStr">
        <is>
          <t>Alpine Oil &amp; Royalty Company Incorporated</t>
        </is>
      </c>
      <c r="I82" s="236" t="inlineStr">
        <is>
          <t>SW/4 NE/4, NW/4 SE/4, S/2 SE/4 of 31-12N-24W, aol</t>
        </is>
      </c>
      <c r="J82" s="236" t="inlineStr">
        <is>
          <t>10/791.47 interest in 2 sections</t>
        </is>
      </c>
      <c r="K82" s="236" t="inlineStr">
        <is>
          <t>Partial tract legal match</t>
        </is>
      </c>
      <c r="L82" s="236" t="n"/>
    </row>
    <row r="83">
      <c r="A83" s="236" t="n">
        <v>80</v>
      </c>
      <c r="B83" s="236" t="inlineStr">
        <is>
          <t>1979-006593</t>
        </is>
      </c>
      <c r="C83" s="236" t="inlineStr">
        <is>
          <t>Agreement</t>
        </is>
      </c>
      <c r="D83" s="236" t="inlineStr">
        <is>
          <t>280/42</t>
        </is>
      </c>
      <c r="E83" s="236" t="n">
        <v>29172</v>
      </c>
      <c r="F83" s="236" t="n">
        <v>29172</v>
      </c>
      <c r="G83" s="236" t="inlineStr">
        <is>
          <t>Crystal F. Pallo</t>
        </is>
      </c>
      <c r="H83" s="236" t="inlineStr">
        <is>
          <t>W. C. Bain Jr., Trustee</t>
        </is>
      </c>
      <c r="I83" s="236" t="inlineStr">
        <is>
          <t>SW/4 NE/4, NW/4 SE/4, S/2 SE/4 of 31-12N-24W, aol</t>
        </is>
      </c>
      <c r="J83" s="236" t="inlineStr">
        <is>
          <t>Trust An undivided 40/791.47 interest</t>
        </is>
      </c>
      <c r="K83" s="236" t="inlineStr">
        <is>
          <t>Partial tract legal match</t>
        </is>
      </c>
      <c r="L83" s="236" t="n"/>
    </row>
    <row r="84" ht="26.25" customHeight="1">
      <c r="A84" s="236" t="n">
        <v>92</v>
      </c>
      <c r="B84" s="236" t="inlineStr">
        <is>
          <t>1982-011144</t>
        </is>
      </c>
      <c r="C84" s="236" t="inlineStr">
        <is>
          <t>Mineral Deed</t>
        </is>
      </c>
      <c r="D84" s="236" t="inlineStr">
        <is>
          <t>480/72</t>
        </is>
      </c>
      <c r="E84" s="236" t="n">
        <v>30250</v>
      </c>
      <c r="F84" s="236" t="n">
        <v>30250</v>
      </c>
      <c r="G84" s="208" t="inlineStr">
        <is>
          <t>Barbara J. Bain,
Billy W. Bain</t>
        </is>
      </c>
      <c r="H84" s="236" t="inlineStr">
        <is>
          <t>Lyle T. Ibeling</t>
        </is>
      </c>
      <c r="I84" s="236" t="inlineStr">
        <is>
          <t>S/2 SE/4, NW/4 SE/4, SW/4 NE/4 of 31-12N-24W, aol</t>
        </is>
      </c>
      <c r="J84" s="236" t="inlineStr">
        <is>
          <t>1/791.47 interest in 2 sections</t>
        </is>
      </c>
      <c r="K84" s="236" t="inlineStr">
        <is>
          <t>Partial tract legal match</t>
        </is>
      </c>
      <c r="L84" s="236" t="n"/>
    </row>
    <row r="85">
      <c r="A85" s="236" t="n">
        <v>93</v>
      </c>
      <c r="B85" s="236" t="inlineStr">
        <is>
          <t>1982-011142</t>
        </is>
      </c>
      <c r="C85" s="236" t="inlineStr">
        <is>
          <t>Mineral Deed</t>
        </is>
      </c>
      <c r="D85" s="236" t="inlineStr">
        <is>
          <t>480/70</t>
        </is>
      </c>
      <c r="E85" s="236" t="n">
        <v>30250</v>
      </c>
      <c r="F85" s="236" t="n">
        <v>30250</v>
      </c>
      <c r="G85" s="236" t="inlineStr">
        <is>
          <t>Billy W. Bain and Barbara J. Bain, HW</t>
        </is>
      </c>
      <c r="H85" s="236" t="inlineStr">
        <is>
          <t>Myron V. Slobin</t>
        </is>
      </c>
      <c r="I85" s="236" t="inlineStr">
        <is>
          <t>S/2 SE/4, NW/4 SE/4, SW/4 NE/4 of 31-12N-24W, aol</t>
        </is>
      </c>
      <c r="J85" s="236" t="inlineStr">
        <is>
          <t>1/791.47 interest in 2 sections</t>
        </is>
      </c>
      <c r="K85" s="236" t="inlineStr">
        <is>
          <t>Partial tract legal match</t>
        </is>
      </c>
      <c r="L85" s="236" t="n"/>
    </row>
    <row r="86">
      <c r="A86" s="236" t="n">
        <v>94</v>
      </c>
      <c r="B86" s="236" t="inlineStr">
        <is>
          <t>1982-011143</t>
        </is>
      </c>
      <c r="C86" s="236" t="inlineStr">
        <is>
          <t>Mineral Deed</t>
        </is>
      </c>
      <c r="D86" s="236" t="inlineStr">
        <is>
          <t>480/71</t>
        </is>
      </c>
      <c r="E86" s="236" t="n">
        <v>30250</v>
      </c>
      <c r="F86" s="236" t="n">
        <v>30250</v>
      </c>
      <c r="G86" s="236" t="inlineStr">
        <is>
          <t>Billy W. Bain and Barbara J. Bain, HW</t>
        </is>
      </c>
      <c r="H86" s="236" t="inlineStr">
        <is>
          <t>Gregory J. Winneke</t>
        </is>
      </c>
      <c r="I86" s="236" t="inlineStr">
        <is>
          <t>S/2 SE/4, NW/4 SE/4, SW/4 NE/4 of 31-12N-24W, aol</t>
        </is>
      </c>
      <c r="J86" s="236" t="inlineStr">
        <is>
          <t>1/791.47 interest in 2 sections</t>
        </is>
      </c>
      <c r="K86" s="236" t="inlineStr">
        <is>
          <t>Partial tract legal match</t>
        </is>
      </c>
      <c r="L86" s="236" t="n"/>
    </row>
    <row r="87">
      <c r="A87" s="236" t="n">
        <v>95</v>
      </c>
      <c r="B87" s="236" t="inlineStr">
        <is>
          <t>1983-001670</t>
        </is>
      </c>
      <c r="C87" s="236" t="inlineStr">
        <is>
          <t>Mineral Deed</t>
        </is>
      </c>
      <c r="D87" s="236" t="inlineStr">
        <is>
          <t>512/66</t>
        </is>
      </c>
      <c r="E87" s="236" t="n">
        <v>30361</v>
      </c>
      <c r="F87" s="236" t="n">
        <v>30369</v>
      </c>
      <c r="G87" s="236" t="inlineStr">
        <is>
          <t>Billy W. Bain and Barbara J. Bain, HW</t>
        </is>
      </c>
      <c r="H87" s="236" t="inlineStr">
        <is>
          <t>o. K. O1l Venture, a joint venture</t>
        </is>
      </c>
      <c r="I87" s="236" t="inlineStr">
        <is>
          <t>S/2 SE/4, NW/4 SE/4, SW/4 NE/4 of 31-12N-24W, aol</t>
        </is>
      </c>
      <c r="J87" s="236" t="inlineStr">
        <is>
          <t>3/791.47 interest</t>
        </is>
      </c>
      <c r="K87" s="236" t="inlineStr">
        <is>
          <t>Partial tract legal match</t>
        </is>
      </c>
      <c r="L87" s="236" t="n"/>
    </row>
    <row r="88">
      <c r="A88" s="236" t="n">
        <v>96</v>
      </c>
      <c r="B88" s="236" t="inlineStr">
        <is>
          <t>1983-001669</t>
        </is>
      </c>
      <c r="C88" s="236" t="inlineStr">
        <is>
          <t>Mineral Deed</t>
        </is>
      </c>
      <c r="D88" s="236" t="inlineStr">
        <is>
          <t>512/65</t>
        </is>
      </c>
      <c r="E88" s="236" t="n">
        <v>30369</v>
      </c>
      <c r="F88" s="236" t="n">
        <v>30369</v>
      </c>
      <c r="G88" s="236" t="inlineStr">
        <is>
          <t>Billy Wayne Bain, Trustee for Hazel A. Hamilton under Trust Agreement dated January 29, 1983</t>
        </is>
      </c>
      <c r="H88" s="236" t="inlineStr">
        <is>
          <t>O. K. Oil Venture</t>
        </is>
      </c>
      <c r="I88" s="236" t="inlineStr">
        <is>
          <t>S/2 SE/4, NW/4 SE/4, SW/4 NE/4 of 31-12N-24W, aol</t>
        </is>
      </c>
      <c r="J88" s="236" t="inlineStr">
        <is>
          <t>3/791.47 interest in 2 sections</t>
        </is>
      </c>
      <c r="K88" s="236" t="inlineStr">
        <is>
          <t>Partial tract legal match</t>
        </is>
      </c>
      <c r="L88" s="236" t="n"/>
    </row>
    <row r="89">
      <c r="A89" s="236" t="n">
        <v>99</v>
      </c>
      <c r="B89" s="236" t="inlineStr">
        <is>
          <t>1983-002348</t>
        </is>
      </c>
      <c r="C89" s="236" t="inlineStr">
        <is>
          <t>Mineral Deed</t>
        </is>
      </c>
      <c r="D89" s="236" t="inlineStr">
        <is>
          <t>517/134</t>
        </is>
      </c>
      <c r="E89" s="236" t="n">
        <v>30388</v>
      </c>
      <c r="F89" s="236" t="n">
        <v>30388</v>
      </c>
      <c r="G89" s="236" t="inlineStr">
        <is>
          <t>O. K. Oil Venture</t>
        </is>
      </c>
      <c r="H89" s="236" t="inlineStr">
        <is>
          <t>Jonathan E. Jensen</t>
        </is>
      </c>
      <c r="I89" s="236" t="inlineStr">
        <is>
          <t>S/2 SE/4, NW/4 SE/4, SW/4 NE/4 of 31-12N-24W, aol</t>
        </is>
      </c>
      <c r="J89" s="236" t="inlineStr">
        <is>
          <t>1/791.47 interest in 2 sections</t>
        </is>
      </c>
      <c r="K89" s="236" t="inlineStr">
        <is>
          <t>Partial tract legal match</t>
        </is>
      </c>
      <c r="L89" s="236" t="n"/>
    </row>
    <row r="90">
      <c r="A90" s="236" t="n">
        <v>100</v>
      </c>
      <c r="B90" s="236" t="inlineStr">
        <is>
          <t>1983-002349</t>
        </is>
      </c>
      <c r="C90" s="236" t="inlineStr">
        <is>
          <t>Mineral Deed</t>
        </is>
      </c>
      <c r="D90" s="236" t="inlineStr">
        <is>
          <t>517/135</t>
        </is>
      </c>
      <c r="E90" s="236" t="n">
        <v>30388</v>
      </c>
      <c r="F90" s="236" t="n">
        <v>30388</v>
      </c>
      <c r="G90" s="236" t="inlineStr">
        <is>
          <t>O. K. Oil Venture</t>
        </is>
      </c>
      <c r="H90" s="236" t="inlineStr">
        <is>
          <t>John R. Bringle</t>
        </is>
      </c>
      <c r="I90" s="236" t="inlineStr">
        <is>
          <t>S/2 SE/4, NW/4 SE/4, SW/4 NE/4 of 31-12N-24W, aol</t>
        </is>
      </c>
      <c r="J90" s="236" t="inlineStr">
        <is>
          <t>1/791.47 interest in 2 sections</t>
        </is>
      </c>
      <c r="K90" s="236" t="inlineStr">
        <is>
          <t>Partial tract legal match</t>
        </is>
      </c>
      <c r="L90" s="236" t="n"/>
    </row>
    <row r="91">
      <c r="A91" s="236" t="n">
        <v>101</v>
      </c>
      <c r="B91" s="236" t="inlineStr">
        <is>
          <t>1983-002350</t>
        </is>
      </c>
      <c r="C91" s="236" t="inlineStr">
        <is>
          <t>Mineral Deed</t>
        </is>
      </c>
      <c r="D91" s="236" t="inlineStr">
        <is>
          <t>517/136</t>
        </is>
      </c>
      <c r="E91" s="236" t="n">
        <v>30388</v>
      </c>
      <c r="F91" s="236" t="n">
        <v>30388</v>
      </c>
      <c r="G91" s="236" t="inlineStr">
        <is>
          <t>O. K. Oil Venture</t>
        </is>
      </c>
      <c r="H91" s="236" t="inlineStr">
        <is>
          <t>James F. Menehan</t>
        </is>
      </c>
      <c r="I91" s="236" t="inlineStr">
        <is>
          <t>S/2 SE/4, NW/4 SE/4, SW/4 NE/4 of 31-12N-24W, aol</t>
        </is>
      </c>
      <c r="J91" s="236" t="inlineStr">
        <is>
          <t>1/791.47 interest in 2 sections</t>
        </is>
      </c>
      <c r="K91" s="236" t="inlineStr">
        <is>
          <t>Partial tract legal match</t>
        </is>
      </c>
      <c r="L91" s="236" t="n"/>
    </row>
    <row r="92">
      <c r="A92" s="236" t="n">
        <v>102</v>
      </c>
      <c r="B92" s="236" t="inlineStr">
        <is>
          <t>1983-002351</t>
        </is>
      </c>
      <c r="C92" s="236" t="inlineStr">
        <is>
          <t>Mineral Deed</t>
        </is>
      </c>
      <c r="D92" s="236" t="inlineStr">
        <is>
          <t>517/137</t>
        </is>
      </c>
      <c r="E92" s="236" t="n">
        <v>30388</v>
      </c>
      <c r="F92" s="236" t="n">
        <v>30388</v>
      </c>
      <c r="G92" s="236" t="inlineStr">
        <is>
          <t>O. K. Oil Venture</t>
        </is>
      </c>
      <c r="H92" s="236" t="inlineStr">
        <is>
          <t>L. A. Persicke</t>
        </is>
      </c>
      <c r="I92" s="236" t="inlineStr">
        <is>
          <t>S/2 SE/4, NW/4 SE/4, SW/4 NE/4 of 31-12N-24W, aol</t>
        </is>
      </c>
      <c r="J92" s="236" t="inlineStr">
        <is>
          <t>1/791.47 interest in 2 sections</t>
        </is>
      </c>
      <c r="K92" s="236" t="inlineStr">
        <is>
          <t>Partial tract legal match</t>
        </is>
      </c>
      <c r="L92" s="236" t="n"/>
    </row>
    <row r="93">
      <c r="A93" s="236" t="n">
        <v>103</v>
      </c>
      <c r="B93" s="236" t="inlineStr">
        <is>
          <t>1983-002352</t>
        </is>
      </c>
      <c r="C93" s="236" t="inlineStr">
        <is>
          <t>Mineral Deed</t>
        </is>
      </c>
      <c r="D93" s="236" t="inlineStr">
        <is>
          <t>517/138</t>
        </is>
      </c>
      <c r="E93" s="236" t="n">
        <v>30388</v>
      </c>
      <c r="F93" s="236" t="n">
        <v>30388</v>
      </c>
      <c r="G93" s="236" t="inlineStr">
        <is>
          <t>O. K. Oil Venture</t>
        </is>
      </c>
      <c r="H93" s="236" t="inlineStr">
        <is>
          <t>Richard M. Heins</t>
        </is>
      </c>
      <c r="I93" s="236" t="inlineStr">
        <is>
          <t>S/2 SE/4, NW/4 SE/4, SW/4 NE/4 of 31-12N-24W, aol</t>
        </is>
      </c>
      <c r="J93" s="236" t="inlineStr">
        <is>
          <t>2/791.47 interest in 2 sections</t>
        </is>
      </c>
      <c r="K93" s="236" t="inlineStr">
        <is>
          <t>Partial tract legal match</t>
        </is>
      </c>
      <c r="L93" s="236" t="n"/>
    </row>
    <row r="94">
      <c r="A94" s="236" t="n">
        <v>107</v>
      </c>
      <c r="B94" s="236" t="inlineStr">
        <is>
          <t>1984-003786</t>
        </is>
      </c>
      <c r="C94" s="236" t="inlineStr">
        <is>
          <t>Mineral Deed</t>
        </is>
      </c>
      <c r="D94" s="236" t="inlineStr">
        <is>
          <t>611/58</t>
        </is>
      </c>
      <c r="E94" s="236" t="n">
        <v>30791</v>
      </c>
      <c r="F94" s="236" t="n">
        <v>30791</v>
      </c>
      <c r="G94" s="236" t="inlineStr">
        <is>
          <t>Juanita M. Wolff</t>
        </is>
      </c>
      <c r="H94" s="236" t="inlineStr">
        <is>
          <t>David S. Silverberry</t>
        </is>
      </c>
      <c r="I94" s="236" t="inlineStr">
        <is>
          <t>S/2 SE/4, NW/4 SE/4, SW/4 NE/4 of 31-12N-24W, aol</t>
        </is>
      </c>
      <c r="J94" s="236" t="inlineStr">
        <is>
          <t>1/791.47 interest in 2 sections</t>
        </is>
      </c>
      <c r="K94" s="236" t="inlineStr">
        <is>
          <t>Partial tract legal match</t>
        </is>
      </c>
      <c r="L94" s="236" t="n"/>
    </row>
    <row r="95">
      <c r="A95" s="236" t="n">
        <v>111</v>
      </c>
      <c r="B95" s="236" t="inlineStr">
        <is>
          <t>1985-006556</t>
        </is>
      </c>
      <c r="C95" s="236" t="inlineStr">
        <is>
          <t>Mineral Deed</t>
        </is>
      </c>
      <c r="D95" s="236" t="inlineStr">
        <is>
          <t>751/68</t>
        </is>
      </c>
      <c r="E95" s="236" t="n">
        <v>31308</v>
      </c>
      <c r="F95" s="236" t="n">
        <v>31308</v>
      </c>
      <c r="G95" s="236" t="inlineStr">
        <is>
          <t>Billy W. Bain</t>
        </is>
      </c>
      <c r="H95" s="236" t="inlineStr">
        <is>
          <t>David S. Silverberg</t>
        </is>
      </c>
      <c r="I95" s="236" t="inlineStr">
        <is>
          <t>S/2 SE/4, NW/4 SE/4, SW/4 NE/4 of 31-12N-24W, aol</t>
        </is>
      </c>
      <c r="J95" s="236" t="inlineStr">
        <is>
          <t>1/791.47 interest in 2 sections</t>
        </is>
      </c>
      <c r="K95" s="236" t="inlineStr">
        <is>
          <t>Partial tract legal match</t>
        </is>
      </c>
      <c r="L95" s="236" t="n"/>
    </row>
    <row r="96">
      <c r="A96" s="236" t="n">
        <v>114</v>
      </c>
      <c r="B96" s="236" t="inlineStr">
        <is>
          <t>1985-000061</t>
        </is>
      </c>
      <c r="C96" s="236" t="inlineStr">
        <is>
          <t>Mineral Deed</t>
        </is>
      </c>
      <c r="D96" s="236" t="inlineStr">
        <is>
          <t>583/236</t>
        </is>
      </c>
      <c r="E96" s="236" t="n">
        <v>31408</v>
      </c>
      <c r="F96" s="236" t="n">
        <v>31408</v>
      </c>
      <c r="G96" s="236" t="inlineStr">
        <is>
          <t>Juanita M. Wolff</t>
        </is>
      </c>
      <c r="H96" s="236" t="inlineStr">
        <is>
          <t>Paul R. and/or Deborah A. Deutsch</t>
        </is>
      </c>
      <c r="I96" s="236" t="inlineStr">
        <is>
          <t>S/2 SE/4, NW/4 SE/4, SW/4 NE/4 of 31-12N-24W, aol</t>
        </is>
      </c>
      <c r="J96" s="236" t="inlineStr">
        <is>
          <t>1/791.47 interest in 2 sections</t>
        </is>
      </c>
      <c r="K96" s="236" t="inlineStr">
        <is>
          <t>Partial tract legal match</t>
        </is>
      </c>
      <c r="L96" s="236" t="n"/>
    </row>
    <row r="97">
      <c r="A97" s="236" t="n">
        <v>115</v>
      </c>
      <c r="B97" s="236" t="inlineStr">
        <is>
          <t>1985-000060</t>
        </is>
      </c>
      <c r="C97" s="236" t="inlineStr">
        <is>
          <t>Mineral Deed</t>
        </is>
      </c>
      <c r="D97" s="236" t="inlineStr">
        <is>
          <t>583/234</t>
        </is>
      </c>
      <c r="E97" s="236" t="n">
        <v>31408</v>
      </c>
      <c r="F97" s="236" t="n">
        <v>31408</v>
      </c>
      <c r="G97" s="236" t="inlineStr">
        <is>
          <t>Juanita M. Wolff</t>
        </is>
      </c>
      <c r="H97" s="236" t="inlineStr">
        <is>
          <t>Laura L. Snyder</t>
        </is>
      </c>
      <c r="I97" s="236" t="inlineStr">
        <is>
          <t>S/2 SE/4, NW/4 SE/4, SW/4 NE/4 of 31-12N-24W, aol</t>
        </is>
      </c>
      <c r="J97" s="236" t="inlineStr">
        <is>
          <t>2/791.47 interest in 2 sections</t>
        </is>
      </c>
      <c r="K97" s="236" t="inlineStr">
        <is>
          <t>Partial tract legal match</t>
        </is>
      </c>
      <c r="L97" s="236" t="n"/>
    </row>
    <row r="98">
      <c r="A98" s="236" t="n">
        <v>118</v>
      </c>
      <c r="B98" s="236" t="inlineStr">
        <is>
          <t>1986-003428</t>
        </is>
      </c>
      <c r="C98" s="236" t="inlineStr">
        <is>
          <t>Mineral Deed</t>
        </is>
      </c>
      <c r="D98" s="236" t="inlineStr">
        <is>
          <t>815/191</t>
        </is>
      </c>
      <c r="E98" s="236" t="n">
        <v>31582</v>
      </c>
      <c r="F98" s="236" t="n">
        <v>31582</v>
      </c>
      <c r="G98" s="236" t="inlineStr">
        <is>
          <t>Billy W. Bain</t>
        </is>
      </c>
      <c r="H98" s="236" t="inlineStr">
        <is>
          <t>Paul R. and Deborah A. Deutsch</t>
        </is>
      </c>
      <c r="I98" s="236" t="inlineStr">
        <is>
          <t>S/2 SE/4, NW/4 SE/4, SW/4 NE/4 of 31-12N-24W, aol</t>
        </is>
      </c>
      <c r="J98" s="236" t="inlineStr">
        <is>
          <t>2/791.47 interest in 2 sections</t>
        </is>
      </c>
      <c r="K98" s="236" t="inlineStr">
        <is>
          <t>Partial tract legal match</t>
        </is>
      </c>
      <c r="L98" s="236" t="n"/>
    </row>
    <row r="99">
      <c r="A99" s="236" t="n">
        <v>119</v>
      </c>
      <c r="B99" s="236" t="inlineStr">
        <is>
          <t>1986-004476</t>
        </is>
      </c>
      <c r="C99" s="236" t="inlineStr">
        <is>
          <t>Mineral Deed</t>
        </is>
      </c>
      <c r="D99" s="236" t="inlineStr">
        <is>
          <t>829/7</t>
        </is>
      </c>
      <c r="E99" s="236" t="n">
        <v>31657</v>
      </c>
      <c r="F99" s="236" t="n">
        <v>31657</v>
      </c>
      <c r="G99" s="236" t="inlineStr">
        <is>
          <t>Billy W. Bain</t>
        </is>
      </c>
      <c r="H99" s="236" t="inlineStr">
        <is>
          <t>Clarence C. Bain</t>
        </is>
      </c>
      <c r="I99" s="236" t="inlineStr">
        <is>
          <t>S/2 SE/4, NW/4 SE/4, SW/4 NE/4 of 31-12N-24W, aol</t>
        </is>
      </c>
      <c r="J99" s="236" t="inlineStr">
        <is>
          <t>3/791.47 interest in 2 sections</t>
        </is>
      </c>
      <c r="K99" s="236" t="inlineStr">
        <is>
          <t>Partial tract legal match</t>
        </is>
      </c>
      <c r="L99" s="236" t="n"/>
    </row>
    <row r="100">
      <c r="A100" s="236" t="n">
        <v>120</v>
      </c>
      <c r="B100" s="236" t="inlineStr">
        <is>
          <t>1986-005223</t>
        </is>
      </c>
      <c r="C100" s="236" t="inlineStr">
        <is>
          <t>Mineral Deed</t>
        </is>
      </c>
      <c r="D100" s="236" t="inlineStr">
        <is>
          <t>837/199</t>
        </is>
      </c>
      <c r="E100" s="236" t="n">
        <v>31684</v>
      </c>
      <c r="F100" s="236" t="n">
        <v>31684</v>
      </c>
      <c r="G100" s="236" t="inlineStr">
        <is>
          <t>Billy Wayne Bain</t>
        </is>
      </c>
      <c r="H100" s="236" t="inlineStr">
        <is>
          <t>Ted L. Herbold</t>
        </is>
      </c>
      <c r="I100" s="236" t="inlineStr">
        <is>
          <t>S/2 SE/4, NW/4 SE/4, SW/4 NE/4 of 31-12N-24W, aol</t>
        </is>
      </c>
      <c r="J100" s="236" t="inlineStr">
        <is>
          <t>5/791.47 interest in 2 sections</t>
        </is>
      </c>
      <c r="K100" s="236" t="inlineStr">
        <is>
          <t>Partial tract legal match</t>
        </is>
      </c>
      <c r="L100" s="236" t="n"/>
    </row>
    <row r="101">
      <c r="A101" s="236" t="n">
        <v>123</v>
      </c>
      <c r="B101" s="236" t="inlineStr">
        <is>
          <t>1987-002610</t>
        </is>
      </c>
      <c r="C101" s="236" t="inlineStr">
        <is>
          <t>Mineral Deed</t>
        </is>
      </c>
      <c r="D101" s="236" t="inlineStr">
        <is>
          <t>883/168</t>
        </is>
      </c>
      <c r="E101" s="236" t="n">
        <v>31917</v>
      </c>
      <c r="F101" s="236" t="n">
        <v>31917</v>
      </c>
      <c r="G101" s="236" t="inlineStr">
        <is>
          <t>Billy W. Bain</t>
        </is>
      </c>
      <c r="H101" s="236" t="inlineStr">
        <is>
          <t>Theodore L. Herbold</t>
        </is>
      </c>
      <c r="I101" s="236" t="inlineStr">
        <is>
          <t>S/2 SE/4, NW/4 SE/4, SW/4 NE/4 of 31-12N-24W, aol</t>
        </is>
      </c>
      <c r="J101" s="236" t="inlineStr">
        <is>
          <t>2/791.47 interest in 2 sections</t>
        </is>
      </c>
      <c r="K101" s="236" t="inlineStr">
        <is>
          <t>Partial tract legal match</t>
        </is>
      </c>
      <c r="L101" s="236" t="n"/>
    </row>
    <row r="102">
      <c r="A102" s="236" t="n">
        <v>125</v>
      </c>
      <c r="B102" s="236" t="inlineStr">
        <is>
          <t>1987-005625</t>
        </is>
      </c>
      <c r="C102" s="236" t="inlineStr">
        <is>
          <t>Mineral Deed</t>
        </is>
      </c>
      <c r="D102" s="236" t="inlineStr">
        <is>
          <t>913/261</t>
        </is>
      </c>
      <c r="E102" s="236" t="n">
        <v>32031</v>
      </c>
      <c r="F102" s="236" t="n">
        <v>32031</v>
      </c>
      <c r="G102" s="236" t="inlineStr">
        <is>
          <t>Billy N. Bein</t>
        </is>
      </c>
      <c r="H102" s="236" t="inlineStr">
        <is>
          <t>Bary Ellen Sitzman</t>
        </is>
      </c>
      <c r="I102" s="236" t="inlineStr">
        <is>
          <t>S/2 SE/4, NW/4 SE/4, SW/4 NE/4 of 31-12N-24W, aol</t>
        </is>
      </c>
      <c r="J102" s="236" t="inlineStr">
        <is>
          <t>1/791.47 interest in 2 sections</t>
        </is>
      </c>
      <c r="K102" s="236" t="inlineStr">
        <is>
          <t>Partial tract legal match</t>
        </is>
      </c>
      <c r="L102" s="236" t="n"/>
    </row>
    <row r="103">
      <c r="A103" s="236" t="n">
        <v>126</v>
      </c>
      <c r="B103" s="236" t="inlineStr">
        <is>
          <t>1987-006732</t>
        </is>
      </c>
      <c r="C103" s="236" t="inlineStr">
        <is>
          <t>Mineral Deed</t>
        </is>
      </c>
      <c r="D103" s="236" t="inlineStr">
        <is>
          <t>924/139</t>
        </is>
      </c>
      <c r="E103" s="236" t="n">
        <v>32072</v>
      </c>
      <c r="F103" s="236" t="n">
        <v>32072</v>
      </c>
      <c r="G103" s="236" t="inlineStr">
        <is>
          <t>Myron V. Slobin</t>
        </is>
      </c>
      <c r="H103" s="236" t="inlineStr">
        <is>
          <t>David Slobin</t>
        </is>
      </c>
      <c r="I103" s="236" t="inlineStr">
        <is>
          <t>S/2 SE/4, NW/4 SE/4, SW/4 NE/4 of 31-12N-24W, aol</t>
        </is>
      </c>
      <c r="J103" s="236" t="inlineStr">
        <is>
          <t>1/791.47 interest in 2 sections</t>
        </is>
      </c>
      <c r="K103" s="236" t="inlineStr">
        <is>
          <t>Partial tract legal match</t>
        </is>
      </c>
      <c r="L103" s="236" t="n"/>
    </row>
    <row r="104">
      <c r="A104" s="236" t="n">
        <v>127</v>
      </c>
      <c r="B104" s="236" t="inlineStr">
        <is>
          <t>1987-006731</t>
        </is>
      </c>
      <c r="C104" s="236" t="inlineStr">
        <is>
          <t>Mineral Deed</t>
        </is>
      </c>
      <c r="D104" s="236" t="inlineStr">
        <is>
          <t>924/138</t>
        </is>
      </c>
      <c r="E104" s="236" t="n">
        <v>32072</v>
      </c>
      <c r="F104" s="236" t="n">
        <v>32072</v>
      </c>
      <c r="G104" s="236" t="inlineStr">
        <is>
          <t>Myron V. Slobin</t>
        </is>
      </c>
      <c r="H104" s="236" t="inlineStr">
        <is>
          <t>David Slobin</t>
        </is>
      </c>
      <c r="I104" s="236" t="inlineStr">
        <is>
          <t>S/2 SE/4, NW/4 SE/4, SW/4 NE/4 of 31-12N-24W, aol</t>
        </is>
      </c>
      <c r="J104" s="236" t="inlineStr">
        <is>
          <t>6/791.47 interest in 2 sections</t>
        </is>
      </c>
      <c r="K104" s="236" t="inlineStr">
        <is>
          <t>Partial tract legal match</t>
        </is>
      </c>
      <c r="L104" s="236" t="n"/>
    </row>
    <row r="105">
      <c r="A105" s="236" t="n">
        <v>128</v>
      </c>
      <c r="B105" s="236" t="inlineStr">
        <is>
          <t>1987-006730</t>
        </is>
      </c>
      <c r="C105" s="236" t="inlineStr">
        <is>
          <t>Affidavit</t>
        </is>
      </c>
      <c r="D105" s="236" t="inlineStr">
        <is>
          <t>924/136</t>
        </is>
      </c>
      <c r="E105" s="236" t="n">
        <v>32072</v>
      </c>
      <c r="F105" s="236" t="n">
        <v>32072</v>
      </c>
      <c r="G105" s="236" t="inlineStr">
        <is>
          <t>Paul S. Taylor</t>
        </is>
      </c>
      <c r="H105" s="236" t="inlineStr">
        <is>
          <t>The Public</t>
        </is>
      </c>
      <c r="I105" s="236" t="inlineStr">
        <is>
          <t>S/2 SE/4, NW/4 SE/4, SW/4 NE/4 of 31-12N-24W, aol</t>
        </is>
      </c>
      <c r="J105" s="236" t="inlineStr">
        <is>
          <t>O K. Oil Venture, is the owner of a royalty interest in and to a portion of the above described real estate. The joint venture, when created consisted of three joint venturers, namely. Myron V. Slobin, Gregory J. Winnek…</t>
        </is>
      </c>
      <c r="K105" s="236" t="inlineStr">
        <is>
          <t>Partial tract legal match</t>
        </is>
      </c>
      <c r="L105" s="236" t="n"/>
    </row>
    <row r="106">
      <c r="A106" s="236" t="n">
        <v>129</v>
      </c>
      <c r="B106" s="236" t="inlineStr">
        <is>
          <t>1987-007680</t>
        </is>
      </c>
      <c r="C106" s="236" t="inlineStr">
        <is>
          <t>Mineral Deed</t>
        </is>
      </c>
      <c r="D106" s="236" t="inlineStr">
        <is>
          <t>933/226</t>
        </is>
      </c>
      <c r="E106" s="236" t="n">
        <v>32118</v>
      </c>
      <c r="F106" s="236" t="n">
        <v>32118</v>
      </c>
      <c r="G106" s="236" t="inlineStr">
        <is>
          <t>Clarence C. Bain</t>
        </is>
      </c>
      <c r="H106" s="236" t="inlineStr">
        <is>
          <t>Billy Wayne Bain</t>
        </is>
      </c>
      <c r="I106" s="236" t="inlineStr">
        <is>
          <t>S/2 SE/4, NW/4 SE/4, SW/4 NE/4 of 31-12N-24W, aol</t>
        </is>
      </c>
      <c r="J106" s="236" t="inlineStr">
        <is>
          <t>3/791.47 interest in 2 sections</t>
        </is>
      </c>
      <c r="K106" s="236" t="inlineStr">
        <is>
          <t>Partial tract legal match</t>
        </is>
      </c>
      <c r="L106" s="236" t="n"/>
    </row>
    <row r="107">
      <c r="A107" s="236" t="n">
        <v>132</v>
      </c>
      <c r="B107" s="236" t="inlineStr">
        <is>
          <t>1988-004480</t>
        </is>
      </c>
      <c r="C107" s="236" t="inlineStr">
        <is>
          <t>Mineral Deed</t>
        </is>
      </c>
      <c r="D107" s="236" t="inlineStr">
        <is>
          <t>984/181</t>
        </is>
      </c>
      <c r="E107" s="236" t="n">
        <v>32344</v>
      </c>
      <c r="F107" s="236" t="n">
        <v>32344</v>
      </c>
      <c r="G107" s="236" t="inlineStr">
        <is>
          <t>Clarence C. Bain</t>
        </is>
      </c>
      <c r="H107" s="236" t="inlineStr">
        <is>
          <t>William Clifton Bain</t>
        </is>
      </c>
      <c r="I107" s="236" t="inlineStr">
        <is>
          <t>S/2 SE/4, NW/4 SE/4, SW/4 NE/4 of 31-12N-24W, aol</t>
        </is>
      </c>
      <c r="J107" s="236" t="inlineStr">
        <is>
          <t>2/791.47 interest in 2 sections</t>
        </is>
      </c>
      <c r="K107" s="236" t="inlineStr">
        <is>
          <t>Partial tract legal match</t>
        </is>
      </c>
      <c r="L107" s="236" t="n"/>
    </row>
    <row r="108">
      <c r="A108" s="236" t="n">
        <v>133</v>
      </c>
      <c r="B108" s="236" t="inlineStr">
        <is>
          <t>1988-004481</t>
        </is>
      </c>
      <c r="C108" s="236" t="inlineStr">
        <is>
          <t>Mineral Deed</t>
        </is>
      </c>
      <c r="D108" s="236" t="inlineStr">
        <is>
          <t>984/183</t>
        </is>
      </c>
      <c r="E108" s="236" t="n">
        <v>32344</v>
      </c>
      <c r="F108" s="236" t="n">
        <v>32344</v>
      </c>
      <c r="G108" s="236" t="inlineStr">
        <is>
          <t>Clarence C. Bain</t>
        </is>
      </c>
      <c r="H108" s="236" t="inlineStr">
        <is>
          <t>Michael Lee Bain</t>
        </is>
      </c>
      <c r="I108" s="236" t="inlineStr">
        <is>
          <t>S/2 SE/4, NW/4 SE/4, SW/4 NE/4 of 31-12N-24W, aol</t>
        </is>
      </c>
      <c r="J108" s="236" t="inlineStr">
        <is>
          <t>2/791.47 interest in 2 sections</t>
        </is>
      </c>
      <c r="K108" s="236" t="inlineStr">
        <is>
          <t>Partial tract legal match</t>
        </is>
      </c>
      <c r="L108" s="236" t="n"/>
    </row>
    <row r="109">
      <c r="A109" s="236" t="n">
        <v>134</v>
      </c>
      <c r="B109" s="236" t="inlineStr">
        <is>
          <t>1988-004482</t>
        </is>
      </c>
      <c r="C109" s="236" t="inlineStr">
        <is>
          <t>Mineral Deed</t>
        </is>
      </c>
      <c r="D109" s="236" t="inlineStr">
        <is>
          <t>984/185</t>
        </is>
      </c>
      <c r="E109" s="236" t="n">
        <v>32344</v>
      </c>
      <c r="F109" s="236" t="n">
        <v>32344</v>
      </c>
      <c r="G109" s="236" t="inlineStr">
        <is>
          <t>Clarence C. Bain</t>
        </is>
      </c>
      <c r="H109" s="236" t="inlineStr">
        <is>
          <t>Paul Milton Bain</t>
        </is>
      </c>
      <c r="I109" s="236" t="inlineStr">
        <is>
          <t>S/2 SE/4, NW/4 SE/4, SW/4 NE/4 of 31-12N-24W, aol</t>
        </is>
      </c>
      <c r="J109" s="236" t="inlineStr">
        <is>
          <t>2/791.47 interest in 2 sections</t>
        </is>
      </c>
      <c r="K109" s="236" t="inlineStr">
        <is>
          <t>Partial tract legal match</t>
        </is>
      </c>
      <c r="L109" s="236" t="n"/>
    </row>
    <row r="110">
      <c r="A110" s="236" t="n">
        <v>135</v>
      </c>
      <c r="B110" s="236" t="inlineStr">
        <is>
          <t>1988-004483</t>
        </is>
      </c>
      <c r="C110" s="236" t="inlineStr">
        <is>
          <t>Mineral Deed</t>
        </is>
      </c>
      <c r="D110" s="236" t="inlineStr">
        <is>
          <t>984/187</t>
        </is>
      </c>
      <c r="E110" s="236" t="n">
        <v>32344</v>
      </c>
      <c r="F110" s="236" t="n">
        <v>32344</v>
      </c>
      <c r="G110" s="236" t="inlineStr">
        <is>
          <t>Clarence C. Bain</t>
        </is>
      </c>
      <c r="H110" s="236" t="inlineStr">
        <is>
          <t>Ronald Dean Bain</t>
        </is>
      </c>
      <c r="I110" s="236" t="inlineStr">
        <is>
          <t>S/2 SE/4, NW/4 SE/4, SW/4 NE/4 of 31-12N-24W, aol</t>
        </is>
      </c>
      <c r="J110" s="236" t="inlineStr">
        <is>
          <t>2/791.47 interest in 2 sections</t>
        </is>
      </c>
      <c r="K110" s="236" t="inlineStr">
        <is>
          <t>Partial tract legal match</t>
        </is>
      </c>
      <c r="L110" s="236" t="n"/>
    </row>
    <row r="111">
      <c r="A111" s="236" t="n">
        <v>138</v>
      </c>
      <c r="B111" s="236" t="inlineStr">
        <is>
          <t>1988-006565</t>
        </is>
      </c>
      <c r="C111" s="236" t="inlineStr">
        <is>
          <t>Mineral Deed</t>
        </is>
      </c>
      <c r="D111" s="236" t="inlineStr">
        <is>
          <t>1009/25</t>
        </is>
      </c>
      <c r="E111" s="236" t="n">
        <v>32449</v>
      </c>
      <c r="F111" s="236" t="n">
        <v>32449</v>
      </c>
      <c r="G111" s="236" t="inlineStr">
        <is>
          <t>Dow C. Bain</t>
        </is>
      </c>
      <c r="H111" s="236" t="inlineStr">
        <is>
          <t>Dow C. Bain, (and OR) Edris O. Bain, JTWROS</t>
        </is>
      </c>
      <c r="I111" s="236" t="inlineStr">
        <is>
          <t>SW/4 NE/4, NW/4 SE/4, S/2 SE/4 of 31-12N-24W, aol</t>
        </is>
      </c>
      <c r="J111" s="236" t="inlineStr">
        <is>
          <t>8.0862 acres.</t>
        </is>
      </c>
      <c r="K111" s="236" t="inlineStr">
        <is>
          <t>Partial tract legal match</t>
        </is>
      </c>
      <c r="L111" s="236" t="n"/>
    </row>
    <row r="112" ht="26.25" customHeight="1">
      <c r="A112" s="236" t="n">
        <v>140</v>
      </c>
      <c r="B112" s="236" t="inlineStr">
        <is>
          <t>1989-002065</t>
        </is>
      </c>
      <c r="C112" s="236" t="inlineStr">
        <is>
          <t>Affidavit</t>
        </is>
      </c>
      <c r="D112" s="236" t="inlineStr">
        <is>
          <t>1047/68</t>
        </is>
      </c>
      <c r="E112" s="236" t="n">
        <v>32531</v>
      </c>
      <c r="F112" s="236" t="n">
        <v>32601</v>
      </c>
      <c r="G112" s="208" t="inlineStr">
        <is>
          <t>Black Hawk Holding Company,
Roland E. Sledge</t>
        </is>
      </c>
      <c r="H112" s="236" t="inlineStr">
        <is>
          <t>The Public</t>
        </is>
      </c>
      <c r="I112" s="236" t="inlineStr">
        <is>
          <t>All of 31-12N-24W, aol</t>
        </is>
      </c>
      <c r="J112" s="236" t="inlineStr">
        <is>
          <t>change of address</t>
        </is>
      </c>
      <c r="K112" s="236" t="inlineStr">
        <is>
          <t>All Section 31</t>
        </is>
      </c>
      <c r="L112" s="236" t="n"/>
    </row>
    <row r="113">
      <c r="A113" s="236" t="n">
        <v>143</v>
      </c>
      <c r="B113" s="236" t="inlineStr">
        <is>
          <t>1989-002320</t>
        </is>
      </c>
      <c r="C113" s="236" t="inlineStr">
        <is>
          <t>Mineral Deed</t>
        </is>
      </c>
      <c r="D113" s="236" t="inlineStr">
        <is>
          <t>1049/289</t>
        </is>
      </c>
      <c r="E113" s="236" t="n">
        <v>32612</v>
      </c>
      <c r="F113" s="236" t="n">
        <v>32612</v>
      </c>
      <c r="G113" s="236" t="inlineStr">
        <is>
          <t>Clarence C. Bain</t>
        </is>
      </c>
      <c r="H113" s="236" t="inlineStr">
        <is>
          <t>William Clifton Bain</t>
        </is>
      </c>
      <c r="I113" s="236" t="inlineStr">
        <is>
          <t>S/2 SE/4, NW/4 SE/4, SW/4 NE/4 of 31-12N-24W, aol</t>
        </is>
      </c>
      <c r="J113" s="236" t="inlineStr">
        <is>
          <t>3/791.47 interest in 2 sections</t>
        </is>
      </c>
      <c r="K113" s="236" t="inlineStr">
        <is>
          <t>Partial tract legal match</t>
        </is>
      </c>
      <c r="L113" s="236" t="n"/>
    </row>
    <row r="114">
      <c r="A114" s="236" t="n">
        <v>144</v>
      </c>
      <c r="B114" s="236" t="inlineStr">
        <is>
          <t>1989-002321</t>
        </is>
      </c>
      <c r="C114" s="236" t="inlineStr">
        <is>
          <t>Mineral Deed</t>
        </is>
      </c>
      <c r="D114" s="236" t="inlineStr">
        <is>
          <t>1049/291</t>
        </is>
      </c>
      <c r="E114" s="236" t="n">
        <v>32612</v>
      </c>
      <c r="F114" s="236" t="n">
        <v>32612</v>
      </c>
      <c r="G114" s="236" t="inlineStr">
        <is>
          <t>Clarence C. Bain</t>
        </is>
      </c>
      <c r="H114" s="236" t="inlineStr">
        <is>
          <t>Paul Milton Bain</t>
        </is>
      </c>
      <c r="I114" s="236" t="inlineStr">
        <is>
          <t>S/2 SE/4, NW/4 SE/4, SW/4 NE/4 of 31-12N-24W, aol</t>
        </is>
      </c>
      <c r="J114" s="236" t="inlineStr">
        <is>
          <t>3/791.47 interest in 2 sections</t>
        </is>
      </c>
      <c r="K114" s="236" t="inlineStr">
        <is>
          <t>Partial tract legal match</t>
        </is>
      </c>
      <c r="L114" s="236" t="n"/>
    </row>
    <row r="115">
      <c r="A115" s="236" t="n">
        <v>145</v>
      </c>
      <c r="B115" s="236" t="inlineStr">
        <is>
          <t>1989-002322</t>
        </is>
      </c>
      <c r="C115" s="236" t="inlineStr">
        <is>
          <t>Mineral Deed</t>
        </is>
      </c>
      <c r="D115" s="236" t="inlineStr">
        <is>
          <t>1049/293</t>
        </is>
      </c>
      <c r="E115" s="236" t="n">
        <v>32612</v>
      </c>
      <c r="F115" s="236" t="n">
        <v>32612</v>
      </c>
      <c r="G115" s="236" t="inlineStr">
        <is>
          <t>Clarence C. Bain</t>
        </is>
      </c>
      <c r="H115" s="236" t="inlineStr">
        <is>
          <t>Michael Lee Bain</t>
        </is>
      </c>
      <c r="I115" s="236" t="inlineStr">
        <is>
          <t>S/2 SE/4, NW/4 SE/4, SW/4 NE/4 of 31-12N-24W, aol</t>
        </is>
      </c>
      <c r="J115" s="236" t="inlineStr">
        <is>
          <t>3/791.47 interest in 2 sections</t>
        </is>
      </c>
      <c r="K115" s="236" t="inlineStr">
        <is>
          <t>Partial tract legal match</t>
        </is>
      </c>
      <c r="L115" s="236" t="n"/>
    </row>
    <row r="116">
      <c r="A116" s="236" t="n">
        <v>146</v>
      </c>
      <c r="B116" s="236" t="inlineStr">
        <is>
          <t>1989-002323</t>
        </is>
      </c>
      <c r="C116" s="236" t="inlineStr">
        <is>
          <t>Mineral Deed</t>
        </is>
      </c>
      <c r="D116" s="236" t="inlineStr">
        <is>
          <t>1049/295</t>
        </is>
      </c>
      <c r="E116" s="236" t="n">
        <v>32612</v>
      </c>
      <c r="F116" s="236" t="n">
        <v>32612</v>
      </c>
      <c r="G116" s="236" t="inlineStr">
        <is>
          <t>Clarence C. Bain</t>
        </is>
      </c>
      <c r="H116" s="236" t="inlineStr">
        <is>
          <t>Ronald Dean Bain</t>
        </is>
      </c>
      <c r="I116" s="236" t="inlineStr">
        <is>
          <t>S/2 SE/4, NW/4 SE/4, SW/4 NE/4 of 31-12N-24W, aol</t>
        </is>
      </c>
      <c r="J116" s="236" t="inlineStr">
        <is>
          <t>3/791.47 interest in 2 sections</t>
        </is>
      </c>
      <c r="K116" s="236" t="inlineStr">
        <is>
          <t>Partial tract legal match</t>
        </is>
      </c>
      <c r="L116" s="236" t="n"/>
    </row>
    <row r="117">
      <c r="A117" s="236" t="n">
        <v>147</v>
      </c>
      <c r="B117" s="236" t="inlineStr">
        <is>
          <t>1989-004248</t>
        </is>
      </c>
      <c r="C117" s="236" t="inlineStr">
        <is>
          <t>Mineral Deed</t>
        </is>
      </c>
      <c r="D117" s="236" t="inlineStr">
        <is>
          <t>1070/182</t>
        </is>
      </c>
      <c r="E117" s="236" t="n">
        <v>32706</v>
      </c>
      <c r="F117" s="236" t="n">
        <v>32706</v>
      </c>
      <c r="G117" s="236" t="inlineStr">
        <is>
          <t>William Cobal Bain, Jr. and Billy Wayne Bain, Trustees of the Willaim C. Bain Trust</t>
        </is>
      </c>
      <c r="H117" s="236" t="inlineStr">
        <is>
          <t>Billy Wayne Bain</t>
        </is>
      </c>
      <c r="I117" s="236" t="inlineStr">
        <is>
          <t>SW/4 NE/4, NW/4 SE/4, S/2 SE/4 of 31-12N-24W, aol</t>
        </is>
      </c>
      <c r="J117" s="236" t="inlineStr">
        <is>
          <t>An undivided 43.496666/791.47th interest in and to the oil, gas and other minerals</t>
        </is>
      </c>
      <c r="K117" s="236" t="inlineStr">
        <is>
          <t>Partial tract legal match</t>
        </is>
      </c>
      <c r="L117" s="236" t="n"/>
    </row>
    <row r="118">
      <c r="A118" s="236" t="n">
        <v>148</v>
      </c>
      <c r="B118" s="236" t="inlineStr">
        <is>
          <t>1989-004249</t>
        </is>
      </c>
      <c r="C118" s="236" t="inlineStr">
        <is>
          <t>Mineral Deed</t>
        </is>
      </c>
      <c r="D118" s="236" t="inlineStr">
        <is>
          <t>1070/185</t>
        </is>
      </c>
      <c r="E118" s="236" t="n">
        <v>32706</v>
      </c>
      <c r="F118" s="236" t="n">
        <v>32706</v>
      </c>
      <c r="G118" s="236" t="inlineStr">
        <is>
          <t>William Cobal Bain, Jr. and Billy Wayne Bain, Trustees of the Willaim C. Bain Trust</t>
        </is>
      </c>
      <c r="H118" s="236" t="inlineStr">
        <is>
          <t>Clarence Bain</t>
        </is>
      </c>
      <c r="I118" s="236" t="inlineStr">
        <is>
          <t>SW/4 NE/4, NW/4 SE/4, S/2 SE/4 of 31-12N-24W, aol</t>
        </is>
      </c>
      <c r="J118" s="236" t="inlineStr">
        <is>
          <t>An undivided 43.496666/791.47th interest in and to the oil, gas and other minerals</t>
        </is>
      </c>
      <c r="K118" s="236" t="inlineStr">
        <is>
          <t>Partial tract legal match</t>
        </is>
      </c>
      <c r="L118" s="236" t="n"/>
    </row>
    <row r="119">
      <c r="A119" s="236" t="n">
        <v>149</v>
      </c>
      <c r="B119" s="236" t="inlineStr">
        <is>
          <t>1989-004250</t>
        </is>
      </c>
      <c r="C119" s="236" t="inlineStr">
        <is>
          <t>Mineral Deed</t>
        </is>
      </c>
      <c r="D119" s="236" t="inlineStr">
        <is>
          <t>1070/188</t>
        </is>
      </c>
      <c r="E119" s="236" t="n">
        <v>32706</v>
      </c>
      <c r="F119" s="236" t="n">
        <v>32706</v>
      </c>
      <c r="G119" s="236" t="inlineStr">
        <is>
          <t>William Cobal Bain, Jr. and Billy Wayne Bain, Trustees of the Willaim C. Bain Trust</t>
        </is>
      </c>
      <c r="H119" s="236" t="inlineStr">
        <is>
          <t>Carl Leon Bain</t>
        </is>
      </c>
      <c r="I119" s="236" t="inlineStr">
        <is>
          <t>SW/4 NE/4, NW/4 SE/4, S/2 SE/4 of 31-12N-24W, aol</t>
        </is>
      </c>
      <c r="J119" s="236" t="inlineStr">
        <is>
          <t>An undivided 43.496666/791.47th interest in and to the oil, gas and other minerals</t>
        </is>
      </c>
      <c r="K119" s="236" t="inlineStr">
        <is>
          <t>Partial tract legal match</t>
        </is>
      </c>
      <c r="L119" s="236" t="n"/>
    </row>
    <row r="120">
      <c r="A120" s="236" t="n">
        <v>150</v>
      </c>
      <c r="B120" s="236" t="inlineStr">
        <is>
          <t>1989-004251</t>
        </is>
      </c>
      <c r="C120" s="236" t="inlineStr">
        <is>
          <t>Mineral Deed</t>
        </is>
      </c>
      <c r="D120" s="236" t="inlineStr">
        <is>
          <t>1070/191</t>
        </is>
      </c>
      <c r="E120" s="236" t="n">
        <v>32706</v>
      </c>
      <c r="F120" s="236" t="n">
        <v>32706</v>
      </c>
      <c r="G120" s="236" t="inlineStr">
        <is>
          <t>William Cobal Bain, Jr. and Billy Wayne Bain, Trustees of the Willaim C. Bain Trust</t>
        </is>
      </c>
      <c r="H120" s="236" t="inlineStr">
        <is>
          <t>William Cobal Bain Jr.</t>
        </is>
      </c>
      <c r="I120" s="236" t="inlineStr">
        <is>
          <t>SW/4 NE/4, NW/4 SE/4, S/2 SE/4 of 31-12N-24W, aol</t>
        </is>
      </c>
      <c r="J120" s="236" t="inlineStr">
        <is>
          <t>An undivided 43.496666/791.47th interest in and to the oil, gas and other minerals</t>
        </is>
      </c>
      <c r="K120" s="236" t="inlineStr">
        <is>
          <t>Partial tract legal match</t>
        </is>
      </c>
      <c r="L120" s="236" t="n"/>
    </row>
    <row r="121">
      <c r="A121" s="236" t="n">
        <v>151</v>
      </c>
      <c r="B121" s="236" t="inlineStr">
        <is>
          <t>1989-004252</t>
        </is>
      </c>
      <c r="C121" s="236" t="inlineStr">
        <is>
          <t>Mineral Deed</t>
        </is>
      </c>
      <c r="D121" s="236" t="inlineStr">
        <is>
          <t>1070/194</t>
        </is>
      </c>
      <c r="E121" s="236" t="n">
        <v>32706</v>
      </c>
      <c r="F121" s="236" t="n">
        <v>32706</v>
      </c>
      <c r="G121" s="236" t="inlineStr">
        <is>
          <t>William Cobal Bain, Jr. and Billy Wayne Bain, Trustees of the Willaim C. Bain Trust</t>
        </is>
      </c>
      <c r="H121" s="236" t="inlineStr">
        <is>
          <t>Juanita Wolff</t>
        </is>
      </c>
      <c r="I121" s="236" t="inlineStr">
        <is>
          <t>SW/4 NE/4, NW/4 SE/4, S/2 SE/4 of 31-12N-24W, aol</t>
        </is>
      </c>
      <c r="J121" s="236" t="inlineStr">
        <is>
          <t>An undivided 43.496666/791.47th interest in and to the oil, gas and other minerals</t>
        </is>
      </c>
      <c r="K121" s="236" t="inlineStr">
        <is>
          <t>Partial tract legal match</t>
        </is>
      </c>
      <c r="L121" s="236" t="n"/>
    </row>
    <row r="122">
      <c r="A122" s="236" t="n">
        <v>152</v>
      </c>
      <c r="B122" s="236" t="inlineStr">
        <is>
          <t>1989-004253</t>
        </is>
      </c>
      <c r="C122" s="236" t="inlineStr">
        <is>
          <t>Mineral Deed</t>
        </is>
      </c>
      <c r="D122" s="236" t="inlineStr">
        <is>
          <t>1070/197</t>
        </is>
      </c>
      <c r="E122" s="236" t="n">
        <v>32706</v>
      </c>
      <c r="F122" s="236" t="n">
        <v>32706</v>
      </c>
      <c r="G122" s="236" t="inlineStr">
        <is>
          <t>William Cobal Bain, Jr. and Billy Wayne Bain, Trustees of the Willaim C. Bain Trust</t>
        </is>
      </c>
      <c r="H122" s="236" t="inlineStr">
        <is>
          <t>Hazel Hamilton</t>
        </is>
      </c>
      <c r="I122" s="236" t="inlineStr">
        <is>
          <t>SW/4 NE/4, NW/4 SE/4, S/2 SE/4 of 31-12N-24W, aol</t>
        </is>
      </c>
      <c r="J122" s="236" t="inlineStr">
        <is>
          <t>An undivided 43.496666/791.47th interest in and to the oil, gas and other minerals</t>
        </is>
      </c>
      <c r="K122" s="236" t="inlineStr">
        <is>
          <t>Partial tract legal match</t>
        </is>
      </c>
      <c r="L122" s="236" t="n"/>
    </row>
    <row r="123">
      <c r="A123" s="236" t="n">
        <v>153</v>
      </c>
      <c r="B123" s="236" t="inlineStr">
        <is>
          <t>1989-004254</t>
        </is>
      </c>
      <c r="C123" s="236" t="inlineStr">
        <is>
          <t>Mineral Deed</t>
        </is>
      </c>
      <c r="D123" s="236" t="inlineStr">
        <is>
          <t>1070/200</t>
        </is>
      </c>
      <c r="E123" s="236" t="n">
        <v>32706</v>
      </c>
      <c r="F123" s="236" t="n">
        <v>32706</v>
      </c>
      <c r="G123" s="236" t="inlineStr">
        <is>
          <t>William Cobal Bain, Jr. and Billy Wayne Bain, Trustees of the Willaim C. Bain Trust</t>
        </is>
      </c>
      <c r="H123" s="236" t="inlineStr">
        <is>
          <t>Opal Fuchs</t>
        </is>
      </c>
      <c r="I123" s="236" t="inlineStr">
        <is>
          <t>SW/4 NE/4, NW/4 SE/4, S/2 SE/4 of 31-12N-24W, aol</t>
        </is>
      </c>
      <c r="J123" s="236" t="inlineStr">
        <is>
          <t>An undivided 43.496666/791.47th interest in and to the oil, gas and other minerals</t>
        </is>
      </c>
      <c r="K123" s="236" t="inlineStr">
        <is>
          <t>Partial tract legal match</t>
        </is>
      </c>
      <c r="L123" s="236" t="n"/>
    </row>
    <row r="124">
      <c r="A124" s="236" t="n">
        <v>154</v>
      </c>
      <c r="B124" s="236" t="inlineStr">
        <is>
          <t>1989-004255</t>
        </is>
      </c>
      <c r="C124" s="236" t="inlineStr">
        <is>
          <t>Mineral Deed</t>
        </is>
      </c>
      <c r="D124" s="236" t="inlineStr">
        <is>
          <t>1070/203</t>
        </is>
      </c>
      <c r="E124" s="236" t="n">
        <v>32706</v>
      </c>
      <c r="F124" s="236" t="n">
        <v>32706</v>
      </c>
      <c r="G124" s="236" t="inlineStr">
        <is>
          <t>William Cobal Bain, Jr. and Billy Wayne Bain, Trustees of the Willaim C. Bain Trust</t>
        </is>
      </c>
      <c r="H124" s="236" t="inlineStr">
        <is>
          <t>Wilda Jensen</t>
        </is>
      </c>
      <c r="I124" s="236" t="inlineStr">
        <is>
          <t>SW/4 NE/4, NW/4 SE/4, S/2 SE/4 of 31-12N-24W, aol</t>
        </is>
      </c>
      <c r="J124" s="236" t="inlineStr">
        <is>
          <t>An undivided 43.496666/791.47th interest in and to the oil, gas and other minerals</t>
        </is>
      </c>
      <c r="K124" s="236" t="inlineStr">
        <is>
          <t>Partial tract legal match</t>
        </is>
      </c>
      <c r="L124" s="236" t="n"/>
    </row>
    <row r="125">
      <c r="A125" s="236" t="n">
        <v>155</v>
      </c>
      <c r="B125" s="236" t="inlineStr">
        <is>
          <t>1989-004256</t>
        </is>
      </c>
      <c r="C125" s="236" t="inlineStr">
        <is>
          <t>Mineral Deed</t>
        </is>
      </c>
      <c r="D125" s="236" t="inlineStr">
        <is>
          <t>1070/206</t>
        </is>
      </c>
      <c r="E125" s="236" t="n">
        <v>32706</v>
      </c>
      <c r="F125" s="236" t="n">
        <v>32706</v>
      </c>
      <c r="G125" s="236" t="inlineStr">
        <is>
          <t>William Cobal Bain, Jr. and Billy Wayne Bain, Trustees of the Willaim C. Bain Trust</t>
        </is>
      </c>
      <c r="H125" s="236" t="inlineStr">
        <is>
          <t>Crystal Pallo</t>
        </is>
      </c>
      <c r="I125" s="236" t="inlineStr">
        <is>
          <t>SW/4 NE/4, NW/4 SE/4, S/2 SE/4 of 31-12N-24W, aol</t>
        </is>
      </c>
      <c r="J125" s="236" t="inlineStr">
        <is>
          <t>An undivided 43.496666/791.47th interest in and to the oil, gas and other minerals</t>
        </is>
      </c>
      <c r="K125" s="236" t="inlineStr">
        <is>
          <t>Partial tract legal match</t>
        </is>
      </c>
      <c r="L125" s="236" t="n"/>
    </row>
    <row r="126" ht="26.25" customHeight="1">
      <c r="A126" s="236" t="n">
        <v>156</v>
      </c>
      <c r="B126" s="236" t="inlineStr">
        <is>
          <t>1989-005656</t>
        </is>
      </c>
      <c r="C126" s="236" t="inlineStr">
        <is>
          <t>Final Decree</t>
        </is>
      </c>
      <c r="D126" s="236" t="inlineStr">
        <is>
          <t>1088/5</t>
        </is>
      </c>
      <c r="E126" s="236" t="n">
        <v>32794</v>
      </c>
      <c r="F126" s="236" t="n">
        <v>32794</v>
      </c>
      <c r="G126" s="208" t="inlineStr">
        <is>
          <t>Beckham County Court,
RE: In the Matter of the Estate of Eula M. Bain, Deceased</t>
        </is>
      </c>
      <c r="H126" s="236" t="inlineStr">
        <is>
          <t>Billy Wayne Bain</t>
        </is>
      </c>
      <c r="I126" s="236" t="inlineStr">
        <is>
          <t>SW/4 NE/4, NW/4 SE/4, S/2 SE/4 of 31-12N-24W, aol</t>
        </is>
      </c>
      <c r="J126" s="236" t="inlineStr">
        <is>
          <t>ARTI</t>
        </is>
      </c>
      <c r="K126" s="236" t="inlineStr">
        <is>
          <t>Partial tract legal match</t>
        </is>
      </c>
      <c r="L126" s="236" t="n"/>
    </row>
    <row r="127">
      <c r="A127" s="236" t="n">
        <v>159</v>
      </c>
      <c r="B127" s="236" t="inlineStr">
        <is>
          <t>1989-007000</t>
        </is>
      </c>
      <c r="C127" s="236" t="inlineStr">
        <is>
          <t>Mineral Deed</t>
        </is>
      </c>
      <c r="D127" s="236" t="inlineStr">
        <is>
          <t>1104/87</t>
        </is>
      </c>
      <c r="E127" s="236" t="n">
        <v>32869</v>
      </c>
      <c r="F127" s="236" t="n">
        <v>32869</v>
      </c>
      <c r="G127" s="236" t="inlineStr">
        <is>
          <t>Ernest Jensen and Wilda Jensen, HW</t>
        </is>
      </c>
      <c r="H127" s="236" t="inlineStr">
        <is>
          <t>Hans W. Jensen</t>
        </is>
      </c>
      <c r="I127" s="236" t="inlineStr">
        <is>
          <t>SW/4 NE/4, NW/4 SE/4, S/2 SE/4 of 31-12N-24W, aol</t>
        </is>
      </c>
      <c r="J127" s="236" t="inlineStr">
        <is>
          <t>An undivided 2/160th (2 acres) in 31-12N-24W, 10/791.47 interest in 2 sections</t>
        </is>
      </c>
      <c r="K127" s="236" t="inlineStr">
        <is>
          <t>Partial tract legal match</t>
        </is>
      </c>
      <c r="L127" s="236" t="n"/>
    </row>
    <row r="128">
      <c r="A128" s="236" t="n">
        <v>160</v>
      </c>
      <c r="B128" s="236" t="inlineStr">
        <is>
          <t>1989-007001</t>
        </is>
      </c>
      <c r="C128" s="236" t="inlineStr">
        <is>
          <t>Mineral Deed</t>
        </is>
      </c>
      <c r="D128" s="236" t="inlineStr">
        <is>
          <t>1104/90</t>
        </is>
      </c>
      <c r="E128" s="236" t="n">
        <v>32869</v>
      </c>
      <c r="F128" s="236" t="n">
        <v>32869</v>
      </c>
      <c r="G128" s="236" t="inlineStr">
        <is>
          <t>Ernest Jensen and Wilda Jensen, HW</t>
        </is>
      </c>
      <c r="H128" s="236" t="inlineStr">
        <is>
          <t>Tim E. Jensen</t>
        </is>
      </c>
      <c r="I128" s="236" t="inlineStr">
        <is>
          <t>SW/4 NE/4, NW/4 SE/4, S/2 SE/4 of 31-12N-24W, aol</t>
        </is>
      </c>
      <c r="J128" s="236" t="inlineStr">
        <is>
          <t>An undivided 2/160th (2 acres) in 31-12N-24W, 10/791.47 interest in 2 sections</t>
        </is>
      </c>
      <c r="K128" s="236" t="inlineStr">
        <is>
          <t>Partial tract legal match</t>
        </is>
      </c>
      <c r="L128" s="236" t="n"/>
    </row>
    <row r="129">
      <c r="A129" s="236" t="n">
        <v>161</v>
      </c>
      <c r="B129" s="236" t="inlineStr">
        <is>
          <t>1990-000905</t>
        </is>
      </c>
      <c r="C129" s="236" t="inlineStr">
        <is>
          <t>Trustee's Mineral Deed</t>
        </is>
      </c>
      <c r="D129" s="236" t="inlineStr">
        <is>
          <t>1114/222</t>
        </is>
      </c>
      <c r="E129" s="236" t="n">
        <v>32920</v>
      </c>
      <c r="F129" s="236" t="n">
        <v>32920</v>
      </c>
      <c r="G129" s="236" t="inlineStr">
        <is>
          <t>W. C. Bain Jr., as Trustee under the Trust Agreement executed by Crystal F. Pallo</t>
        </is>
      </c>
      <c r="H129" s="236" t="inlineStr">
        <is>
          <t>Juanita M. Wolff</t>
        </is>
      </c>
      <c r="I129" s="236" t="inlineStr">
        <is>
          <t>SW/4 NE/4, NW/4 SE/4, S/2 SE/4 of 31-12N-24W, aol</t>
        </is>
      </c>
      <c r="J129" s="236" t="inlineStr">
        <is>
          <t>An undivided 3.33333/791.47 interest in 2 sections</t>
        </is>
      </c>
      <c r="K129" s="236" t="inlineStr">
        <is>
          <t>Partial tract legal match</t>
        </is>
      </c>
      <c r="L129" s="236" t="n"/>
    </row>
    <row r="130">
      <c r="A130" s="236" t="n">
        <v>162</v>
      </c>
      <c r="B130" s="236" t="inlineStr">
        <is>
          <t>1990-000906</t>
        </is>
      </c>
      <c r="C130" s="236" t="inlineStr">
        <is>
          <t>Trustee's Mineral Deed</t>
        </is>
      </c>
      <c r="D130" s="236" t="inlineStr">
        <is>
          <t>1114/225</t>
        </is>
      </c>
      <c r="E130" s="236" t="n">
        <v>32920</v>
      </c>
      <c r="F130" s="236" t="n">
        <v>32920</v>
      </c>
      <c r="G130" s="236" t="inlineStr">
        <is>
          <t>W. C. Bain Jr., as Trustee under the Trust Agreement executed by Crystal F. Pallo</t>
        </is>
      </c>
      <c r="H130" s="236" t="inlineStr">
        <is>
          <t>W. C. Bain Jr.</t>
        </is>
      </c>
      <c r="I130" s="236" t="inlineStr">
        <is>
          <t>SW/4 NE/4, NW/4 SE/4, S/2 SE/4 of 31-12N-24W, aol</t>
        </is>
      </c>
      <c r="J130" s="236" t="inlineStr">
        <is>
          <t>An undivided 3.33333/791.47 interest in 2 sections</t>
        </is>
      </c>
      <c r="K130" s="236" t="inlineStr">
        <is>
          <t>Partial tract legal match</t>
        </is>
      </c>
      <c r="L130" s="236" t="n"/>
    </row>
    <row r="131">
      <c r="A131" s="236" t="n">
        <v>163</v>
      </c>
      <c r="B131" s="236" t="inlineStr">
        <is>
          <t>1990-000907</t>
        </is>
      </c>
      <c r="C131" s="236" t="inlineStr">
        <is>
          <t>Trustee's Mineral Deed</t>
        </is>
      </c>
      <c r="D131" s="236" t="inlineStr">
        <is>
          <t>1114/228</t>
        </is>
      </c>
      <c r="E131" s="236" t="n">
        <v>32920</v>
      </c>
      <c r="F131" s="236" t="n">
        <v>32920</v>
      </c>
      <c r="G131" s="236" t="inlineStr">
        <is>
          <t>W. C. Bain Jr., as Trustee under the Trust Agreement executed by Crystal F. Pallo</t>
        </is>
      </c>
      <c r="H131" s="236" t="inlineStr">
        <is>
          <t>Opal L. Fuchs</t>
        </is>
      </c>
      <c r="I131" s="236" t="inlineStr">
        <is>
          <t>SW/4 NE/4, NW/4 SE/4, S/2 SE/4 of 31-12N-24W, aol</t>
        </is>
      </c>
      <c r="J131" s="236" t="inlineStr">
        <is>
          <t>An undivided 3.33333/791.47 interest in 2 sections</t>
        </is>
      </c>
      <c r="K131" s="236" t="inlineStr">
        <is>
          <t>Partial tract legal match</t>
        </is>
      </c>
      <c r="L131" s="236" t="n"/>
    </row>
    <row r="132">
      <c r="A132" s="236" t="n">
        <v>164</v>
      </c>
      <c r="B132" s="236" t="inlineStr">
        <is>
          <t>1990-000908</t>
        </is>
      </c>
      <c r="C132" s="236" t="inlineStr">
        <is>
          <t>Trustee's Mineral Deed</t>
        </is>
      </c>
      <c r="D132" s="236" t="inlineStr">
        <is>
          <t>1114/231</t>
        </is>
      </c>
      <c r="E132" s="236" t="n">
        <v>32920</v>
      </c>
      <c r="F132" s="236" t="n">
        <v>32920</v>
      </c>
      <c r="G132" s="236" t="inlineStr">
        <is>
          <t>W. C. Bain Jr., as Trustee under the Trust Agreement executed by Crystal F. Pallo</t>
        </is>
      </c>
      <c r="H132" s="236" t="inlineStr">
        <is>
          <t>Wilda E. Jensen</t>
        </is>
      </c>
      <c r="I132" s="236" t="inlineStr">
        <is>
          <t>SW/4 NE/4, NW/4 SE/4, S/2 SE/4 of 31-12N-24W, aol</t>
        </is>
      </c>
      <c r="J132" s="236" t="inlineStr">
        <is>
          <t>An undivided 3.33333/791.47 interest in 2 sections</t>
        </is>
      </c>
      <c r="K132" s="236" t="inlineStr">
        <is>
          <t>Partial tract legal match</t>
        </is>
      </c>
      <c r="L132" s="236" t="n"/>
    </row>
    <row r="133">
      <c r="A133" s="236" t="n">
        <v>165</v>
      </c>
      <c r="B133" s="236" t="inlineStr">
        <is>
          <t>1990-000909</t>
        </is>
      </c>
      <c r="C133" s="236" t="inlineStr">
        <is>
          <t>Trustee's Mineral Deed</t>
        </is>
      </c>
      <c r="D133" s="236" t="inlineStr">
        <is>
          <t>1114/234</t>
        </is>
      </c>
      <c r="E133" s="236" t="n">
        <v>32920</v>
      </c>
      <c r="F133" s="236" t="n">
        <v>32920</v>
      </c>
      <c r="G133" s="236" t="inlineStr">
        <is>
          <t>W. C. Bain Jr., as Trustee under the Trust Agreement executed by Crystal F. Pallo</t>
        </is>
      </c>
      <c r="H133" s="236" t="inlineStr">
        <is>
          <t>Hazel A. Hamilton</t>
        </is>
      </c>
      <c r="I133" s="236" t="inlineStr">
        <is>
          <t>SW/4 NE/4, NW/4 SE/4, S/2 SE/4 of 31-12N-24W, aol</t>
        </is>
      </c>
      <c r="J133" s="236" t="inlineStr">
        <is>
          <t>An undivided 3.33333/791.47 interest in 2 sections</t>
        </is>
      </c>
      <c r="K133" s="236" t="inlineStr">
        <is>
          <t>Partial tract legal match</t>
        </is>
      </c>
      <c r="L133" s="236" t="n"/>
    </row>
    <row r="134">
      <c r="A134" s="236" t="n">
        <v>166</v>
      </c>
      <c r="B134" s="236" t="inlineStr">
        <is>
          <t>1990-000910</t>
        </is>
      </c>
      <c r="C134" s="236" t="inlineStr">
        <is>
          <t>Trustee's Mineral Deed</t>
        </is>
      </c>
      <c r="D134" s="236" t="inlineStr">
        <is>
          <t>1114/237</t>
        </is>
      </c>
      <c r="E134" s="236" t="n">
        <v>32920</v>
      </c>
      <c r="F134" s="236" t="n">
        <v>32920</v>
      </c>
      <c r="G134" s="236" t="inlineStr">
        <is>
          <t>W. C. Bain Jr., as Trustee under the Trust Agreement executed by Crystal F. Pallo</t>
        </is>
      </c>
      <c r="H134" s="236" t="inlineStr">
        <is>
          <t>Dow C. Bain</t>
        </is>
      </c>
      <c r="I134" s="236" t="inlineStr">
        <is>
          <t>SW/4 NE/4, NW/4 SE/4, S/2 SE/4 of 31-12N-24W, aol</t>
        </is>
      </c>
      <c r="J134" s="236" t="inlineStr">
        <is>
          <t>An undivided 3.33333/791.47 interest in 2 sections</t>
        </is>
      </c>
      <c r="K134" s="236" t="inlineStr">
        <is>
          <t>Partial tract legal match</t>
        </is>
      </c>
      <c r="L134" s="236" t="n"/>
    </row>
    <row r="135">
      <c r="A135" s="236" t="n">
        <v>167</v>
      </c>
      <c r="B135" s="236" t="inlineStr">
        <is>
          <t>1990-000911</t>
        </is>
      </c>
      <c r="C135" s="236" t="inlineStr">
        <is>
          <t>Trustee's Mineral Deed</t>
        </is>
      </c>
      <c r="D135" s="236" t="inlineStr">
        <is>
          <t>1114/240</t>
        </is>
      </c>
      <c r="E135" s="236" t="n">
        <v>32920</v>
      </c>
      <c r="F135" s="236" t="n">
        <v>32920</v>
      </c>
      <c r="G135" s="236" t="inlineStr">
        <is>
          <t>W. C. Bain Jr., as Trustee under the Trust Agreement executed by Crystal F. Pallo</t>
        </is>
      </c>
      <c r="H135" s="236" t="inlineStr">
        <is>
          <t>Billy W. Bain</t>
        </is>
      </c>
      <c r="I135" s="236" t="inlineStr">
        <is>
          <t>SW/4 NE/4, NW/4 SE/4, S/2 SE/4 of 31-12N-24W, aol</t>
        </is>
      </c>
      <c r="J135" s="236" t="inlineStr">
        <is>
          <t>An undivided 3.33333/791.47 interest in 2 sections</t>
        </is>
      </c>
      <c r="K135" s="236" t="inlineStr">
        <is>
          <t>Partial tract legal match</t>
        </is>
      </c>
      <c r="L135" s="236" t="n"/>
    </row>
    <row r="136">
      <c r="A136" s="236" t="n">
        <v>168</v>
      </c>
      <c r="B136" s="236" t="inlineStr">
        <is>
          <t>1990-000912</t>
        </is>
      </c>
      <c r="C136" s="236" t="inlineStr">
        <is>
          <t>Trustee's Mineral Deed</t>
        </is>
      </c>
      <c r="D136" s="236" t="inlineStr">
        <is>
          <t>1114/243</t>
        </is>
      </c>
      <c r="E136" s="236" t="n">
        <v>32920</v>
      </c>
      <c r="F136" s="236" t="n">
        <v>32920</v>
      </c>
      <c r="G136" s="236" t="inlineStr">
        <is>
          <t>W. C. Bain Jr., as Trustee under the Trust Agreement executed by Crystal F. Pallo</t>
        </is>
      </c>
      <c r="H136" s="236" t="inlineStr">
        <is>
          <t>Clarence C. Bain</t>
        </is>
      </c>
      <c r="I136" s="236" t="inlineStr">
        <is>
          <t>SW/4 NE/4, NW/4 SE/4, S/2 SE/4 of 31-12N-24W, aol</t>
        </is>
      </c>
      <c r="J136" s="236" t="inlineStr">
        <is>
          <t>An undivided 3.33333/791.47 interest in 2 sections</t>
        </is>
      </c>
      <c r="K136" s="236" t="inlineStr">
        <is>
          <t>Partial tract legal match</t>
        </is>
      </c>
      <c r="L136" s="236" t="n"/>
    </row>
    <row r="137">
      <c r="A137" s="236" t="n">
        <v>169</v>
      </c>
      <c r="B137" s="236" t="inlineStr">
        <is>
          <t>1990-000913</t>
        </is>
      </c>
      <c r="C137" s="236" t="inlineStr">
        <is>
          <t>Trustee's Mineral Deed</t>
        </is>
      </c>
      <c r="D137" s="236" t="inlineStr">
        <is>
          <t>1114/246</t>
        </is>
      </c>
      <c r="E137" s="236" t="n">
        <v>32920</v>
      </c>
      <c r="F137" s="236" t="n">
        <v>32920</v>
      </c>
      <c r="G137" s="236" t="inlineStr">
        <is>
          <t>W. C. Bain Jr., as Trustee under the Trust Agreement executed by Crystal F. Pallo</t>
        </is>
      </c>
      <c r="H137" s="236" t="inlineStr">
        <is>
          <t>Carl L. Bain</t>
        </is>
      </c>
      <c r="I137" s="236" t="inlineStr">
        <is>
          <t>SW/4 NE/4, NW/4 SE/4, S/2 SE/4 of 31-12N-24W, aol</t>
        </is>
      </c>
      <c r="J137" s="236" t="inlineStr">
        <is>
          <t>An undivided 3.33333/791.47 interest in 2 sections</t>
        </is>
      </c>
      <c r="K137" s="236" t="inlineStr">
        <is>
          <t>Partial tract legal match</t>
        </is>
      </c>
      <c r="L137" s="236" t="n"/>
    </row>
    <row r="138" ht="64.5" customHeight="1">
      <c r="A138" s="236" t="n">
        <v>170</v>
      </c>
      <c r="B138" s="236" t="inlineStr">
        <is>
          <t>1990-001592</t>
        </is>
      </c>
      <c r="C138" s="236" t="inlineStr">
        <is>
          <t>Order and Final Decree</t>
        </is>
      </c>
      <c r="D138" s="236" t="inlineStr">
        <is>
          <t>1122/69</t>
        </is>
      </c>
      <c r="E138" s="236" t="n">
        <v>32952</v>
      </c>
      <c r="F138" s="236" t="n">
        <v>32952</v>
      </c>
      <c r="G138" s="208" t="inlineStr">
        <is>
          <t>Beckham County Court,
RE: In the Matter of the Estate of Evan K. Fuchs, Deceased</t>
        </is>
      </c>
      <c r="H138" s="208" t="inlineStr">
        <is>
          <t>Clayton D. Fuchs, 1/4,
Westal W. Fuchs, 1/4,
Chloe Ellen Fuchs Davis, 1/4,
Curtis Fuchs, 1/8,
Rita Wilson, 1/8</t>
        </is>
      </c>
      <c r="I138" s="236" t="inlineStr">
        <is>
          <t>SW/4 NE/4, NW/4 SE/4, S/2 SE/4 of 31-12N-24W, aol</t>
        </is>
      </c>
      <c r="J138" s="236" t="inlineStr">
        <is>
          <t>ARTI</t>
        </is>
      </c>
      <c r="K138" s="236" t="inlineStr">
        <is>
          <t>Partial tract legal match</t>
        </is>
      </c>
      <c r="L138" s="236" t="n"/>
    </row>
    <row r="139">
      <c r="A139" s="236" t="n">
        <v>171</v>
      </c>
      <c r="B139" s="236" t="inlineStr">
        <is>
          <t>1990-001689</t>
        </is>
      </c>
      <c r="C139" s="236" t="inlineStr">
        <is>
          <t>Mineral Deed</t>
        </is>
      </c>
      <c r="D139" s="236" t="inlineStr">
        <is>
          <t>1122/274</t>
        </is>
      </c>
      <c r="E139" s="236" t="n">
        <v>32957</v>
      </c>
      <c r="F139" s="236" t="n">
        <v>32957</v>
      </c>
      <c r="G139" s="236" t="inlineStr">
        <is>
          <t>Ernest Jensen and Wilda Jensen, HW</t>
        </is>
      </c>
      <c r="H139" s="236" t="inlineStr">
        <is>
          <t>Tim E. Jensen</t>
        </is>
      </c>
      <c r="I139" s="236" t="inlineStr">
        <is>
          <t>SW/4 NE/4, NW/4 SE/4, S/2 SE/4 of 31-12N-24W, aol</t>
        </is>
      </c>
      <c r="J139" s="236" t="inlineStr">
        <is>
          <t>An undivided 2/160th (2 acres) in 31-12N-24W, 10/791.47 interest in 2 sections</t>
        </is>
      </c>
      <c r="K139" s="236" t="inlineStr">
        <is>
          <t>Partial tract legal match</t>
        </is>
      </c>
      <c r="L139" s="236" t="n"/>
    </row>
    <row r="140">
      <c r="A140" s="236" t="n">
        <v>172</v>
      </c>
      <c r="B140" s="236" t="inlineStr">
        <is>
          <t>1990-001690</t>
        </is>
      </c>
      <c r="C140" s="236" t="inlineStr">
        <is>
          <t>Mineral Deed</t>
        </is>
      </c>
      <c r="D140" s="236" t="inlineStr">
        <is>
          <t>1122/277</t>
        </is>
      </c>
      <c r="E140" s="236" t="n">
        <v>32957</v>
      </c>
      <c r="F140" s="236" t="n">
        <v>32957</v>
      </c>
      <c r="G140" s="236" t="inlineStr">
        <is>
          <t>Ernest Jensen and Wilda Jensen, HW</t>
        </is>
      </c>
      <c r="H140" s="236" t="inlineStr">
        <is>
          <t>Hans W. Jensen</t>
        </is>
      </c>
      <c r="I140" s="236" t="inlineStr">
        <is>
          <t>SW/4 NE/4, NW/4 SE/4, S/2 SE/4 of 31-12N-24W, aol</t>
        </is>
      </c>
      <c r="J140" s="236" t="inlineStr">
        <is>
          <t>An undivided 2/160th (2 acres) in 31-12N-24W, 10/791.47 interest in 2 sections</t>
        </is>
      </c>
      <c r="K140" s="236" t="inlineStr">
        <is>
          <t>Partial tract legal match</t>
        </is>
      </c>
      <c r="L140" s="236" t="n"/>
    </row>
    <row r="141">
      <c r="A141" s="236" t="n">
        <v>173</v>
      </c>
      <c r="B141" s="236" t="inlineStr">
        <is>
          <t>1990-001750</t>
        </is>
      </c>
      <c r="C141" s="236" t="inlineStr">
        <is>
          <t>Mineral Deed</t>
        </is>
      </c>
      <c r="D141" s="236" t="inlineStr">
        <is>
          <t>1123/100</t>
        </is>
      </c>
      <c r="E141" s="236" t="n">
        <v>32960</v>
      </c>
      <c r="F141" s="236" t="n">
        <v>32960</v>
      </c>
      <c r="G141" s="236" t="inlineStr">
        <is>
          <t>Hazel Hamilton</t>
        </is>
      </c>
      <c r="H141" s="236" t="inlineStr">
        <is>
          <t>Hazel Trust Hamilton</t>
        </is>
      </c>
      <c r="I141" s="236" t="inlineStr">
        <is>
          <t>SW/4 NE/4, NW/4 SE/4, S/2 SE/4 of 31-12N-24W, aol</t>
        </is>
      </c>
      <c r="J141" s="236" t="inlineStr">
        <is>
          <t>ARTI</t>
        </is>
      </c>
      <c r="K141" s="236" t="inlineStr">
        <is>
          <t>Partial tract legal match</t>
        </is>
      </c>
      <c r="L141" s="236" t="n"/>
    </row>
    <row r="142">
      <c r="A142" s="236" t="n">
        <v>189</v>
      </c>
      <c r="B142" s="236" t="inlineStr">
        <is>
          <t>1990-005848</t>
        </is>
      </c>
      <c r="C142" s="236" t="inlineStr">
        <is>
          <t>Quit Claim Mineral Deed</t>
        </is>
      </c>
      <c r="D142" s="236" t="inlineStr">
        <is>
          <t>1167/200</t>
        </is>
      </c>
      <c r="E142" s="236" t="n">
        <v>33158</v>
      </c>
      <c r="F142" s="236" t="n">
        <v>33158</v>
      </c>
      <c r="G142" s="236" t="inlineStr">
        <is>
          <t>Gilbert C. Fuchs</t>
        </is>
      </c>
      <c r="H142" s="236" t="inlineStr">
        <is>
          <t>Fuchs Family Revocable Trust</t>
        </is>
      </c>
      <c r="I142" s="236" t="inlineStr">
        <is>
          <t>SW/4 NE/4, NW/4 SE/4, S/2 SE/4 of 31-12N-24W, aol</t>
        </is>
      </c>
      <c r="J142" s="236" t="inlineStr">
        <is>
          <t>ARTI</t>
        </is>
      </c>
      <c r="K142" s="236" t="inlineStr">
        <is>
          <t>Partial tract legal match</t>
        </is>
      </c>
      <c r="L142" s="236" t="n"/>
    </row>
    <row r="143">
      <c r="A143" s="236" t="n">
        <v>191</v>
      </c>
      <c r="B143" s="236" t="inlineStr">
        <is>
          <t>1991-000858</t>
        </is>
      </c>
      <c r="C143" s="236" t="inlineStr">
        <is>
          <t>Mineral Deed</t>
        </is>
      </c>
      <c r="D143" s="236" t="inlineStr">
        <is>
          <t>1194/257</t>
        </is>
      </c>
      <c r="E143" s="236" t="n">
        <v>33277</v>
      </c>
      <c r="F143" s="236" t="n">
        <v>33277</v>
      </c>
      <c r="G143" s="236" t="inlineStr">
        <is>
          <t>Alpine Investments, Inc.</t>
        </is>
      </c>
      <c r="H143" s="236" t="inlineStr">
        <is>
          <t>Estate of Dwight J. Wilson, deceased</t>
        </is>
      </c>
      <c r="I143" s="236" t="inlineStr">
        <is>
          <t>SW/4 NE/4, NW/4 SE/4, S/2 SE/4 of 31-12N-24W, aol</t>
        </is>
      </c>
      <c r="J143" s="236" t="inlineStr">
        <is>
          <t>ARTI</t>
        </is>
      </c>
      <c r="K143" s="236" t="inlineStr">
        <is>
          <t>Partial tract legal match</t>
        </is>
      </c>
      <c r="L143" s="236" t="n"/>
    </row>
    <row r="144">
      <c r="A144" s="236" t="n">
        <v>192</v>
      </c>
      <c r="B144" s="236" t="inlineStr">
        <is>
          <t>1991-002734</t>
        </is>
      </c>
      <c r="C144" s="236" t="inlineStr">
        <is>
          <t>Affidavit</t>
        </is>
      </c>
      <c r="D144" s="236" t="inlineStr">
        <is>
          <t>1218/1</t>
        </is>
      </c>
      <c r="E144" s="236" t="n">
        <v>33399</v>
      </c>
      <c r="F144" s="236" t="n">
        <v>33399</v>
      </c>
      <c r="G144" s="236" t="inlineStr">
        <is>
          <t>Umc Petroleum Corp - Delaware</t>
        </is>
      </c>
      <c r="H144" s="236" t="inlineStr">
        <is>
          <t>The Public</t>
        </is>
      </c>
      <c r="I144" s="236" t="inlineStr">
        <is>
          <t>All of 31-12N-24W, aol</t>
        </is>
      </c>
      <c r="J144" s="236" t="inlineStr">
        <is>
          <t>Certificate dated May 24, 1991 evidencing the Certificate of Merger filed May 23, 1991 with the Secretary of State of Oklahoma evidencing the merger of UMC Petroleum Corporation, a Texas corporation ("Petroloum--Texas")…</t>
        </is>
      </c>
      <c r="K144" s="236" t="inlineStr">
        <is>
          <t>All Section 31</t>
        </is>
      </c>
      <c r="L144" s="236" t="n"/>
    </row>
    <row r="145">
      <c r="A145" s="236" t="n">
        <v>194</v>
      </c>
      <c r="B145" s="236" t="inlineStr">
        <is>
          <t>1991-004456</t>
        </is>
      </c>
      <c r="C145" s="236" t="inlineStr">
        <is>
          <t>Conveyance</t>
        </is>
      </c>
      <c r="D145" s="236" t="inlineStr">
        <is>
          <t>1240/115</t>
        </is>
      </c>
      <c r="E145" s="236" t="n">
        <v>33522</v>
      </c>
      <c r="F145" s="236" t="n">
        <v>33522</v>
      </c>
      <c r="G145" s="236" t="inlineStr">
        <is>
          <t>El Paso Natural Gas Company</t>
        </is>
      </c>
      <c r="H145" s="236" t="inlineStr">
        <is>
          <t>El Paso Production Company</t>
        </is>
      </c>
      <c r="I145" s="236" t="inlineStr">
        <is>
          <t>All of 31-12N-24W, aol</t>
        </is>
      </c>
      <c r="J145" s="236" t="inlineStr">
        <is>
          <t>ARTI</t>
        </is>
      </c>
      <c r="K145" s="236" t="inlineStr">
        <is>
          <t>All Section 31</t>
        </is>
      </c>
      <c r="L145" s="236" t="n"/>
    </row>
    <row r="146">
      <c r="A146" s="236" t="n">
        <v>195</v>
      </c>
      <c r="B146" s="236" t="inlineStr">
        <is>
          <t>1991-005340</t>
        </is>
      </c>
      <c r="C146" s="236" t="inlineStr">
        <is>
          <t>Correction Mineral Deed</t>
        </is>
      </c>
      <c r="D146" s="236" t="inlineStr">
        <is>
          <t>1249/161</t>
        </is>
      </c>
      <c r="E146" s="236" t="n">
        <v>33574</v>
      </c>
      <c r="F146" s="236" t="n">
        <v>33574</v>
      </c>
      <c r="G146" s="236" t="inlineStr">
        <is>
          <t>Alpine Investments, Inc.</t>
        </is>
      </c>
      <c r="H146" s="236" t="inlineStr">
        <is>
          <t>Melinda McCaul Mulvihill, Executor of the Estate of Dwight J. Wilson, deceased</t>
        </is>
      </c>
      <c r="I146" s="236" t="inlineStr">
        <is>
          <t>SW/4 NE/4, NW/4 SE/4, S/2 SE/4 of 31-12N-24W, aol</t>
        </is>
      </c>
      <c r="J146" s="236" t="inlineStr">
        <is>
          <t>ARTI</t>
        </is>
      </c>
      <c r="K146" s="236" t="inlineStr">
        <is>
          <t>Partial tract legal match</t>
        </is>
      </c>
      <c r="L146" s="236" t="n"/>
    </row>
    <row r="147">
      <c r="A147" s="236" t="n">
        <v>199</v>
      </c>
      <c r="B147" s="236" t="inlineStr">
        <is>
          <t>1992-001861</t>
        </is>
      </c>
      <c r="C147" s="236" t="inlineStr">
        <is>
          <t>Trustee's Mineral Deed</t>
        </is>
      </c>
      <c r="D147" s="236" t="inlineStr">
        <is>
          <t>1276/267</t>
        </is>
      </c>
      <c r="E147" s="236" t="n">
        <v>33750</v>
      </c>
      <c r="F147" s="236" t="n">
        <v>33750</v>
      </c>
      <c r="G147" s="236" t="inlineStr">
        <is>
          <t>William Cobal Bain and Billy Wayne Bain, Co-Trustes of the Will of W. M. Bain for the Benefit of Crystal Pallo</t>
        </is>
      </c>
      <c r="H147" s="236" t="inlineStr">
        <is>
          <t>Dow C. Bain and Edris O. Bain, JTWROS</t>
        </is>
      </c>
      <c r="I147" s="236" t="inlineStr">
        <is>
          <t>SW/4 NE/4, NW/4 SE/4, S/2 SE/4 of 31-12N-24W, aol</t>
        </is>
      </c>
      <c r="J147" s="236" t="inlineStr">
        <is>
          <t>An undivided 4.8329635/791.47th interest in and to the oil, gas and other minerals</t>
        </is>
      </c>
      <c r="K147" s="236" t="inlineStr">
        <is>
          <t>Partial tract legal match</t>
        </is>
      </c>
      <c r="L147" s="236" t="n"/>
    </row>
    <row r="148">
      <c r="A148" s="236" t="n">
        <v>200</v>
      </c>
      <c r="B148" s="236" t="inlineStr">
        <is>
          <t>1992-001862</t>
        </is>
      </c>
      <c r="C148" s="236" t="inlineStr">
        <is>
          <t>Trustee's Mineral Deed</t>
        </is>
      </c>
      <c r="D148" s="236" t="inlineStr">
        <is>
          <t>1276/270</t>
        </is>
      </c>
      <c r="E148" s="236" t="n">
        <v>33750</v>
      </c>
      <c r="F148" s="236" t="n">
        <v>33750</v>
      </c>
      <c r="G148" s="236" t="inlineStr">
        <is>
          <t>William Cobal Bain and Billy Wayne Bain, Co-Trustes of the Will of W. M. Bain for the Benefit of Crystal Pallo</t>
        </is>
      </c>
      <c r="H148" s="236" t="inlineStr">
        <is>
          <t>Wilda Jensen</t>
        </is>
      </c>
      <c r="I148" s="236" t="inlineStr">
        <is>
          <t>SW/4 NE/4, NW/4 SE/4, S/2 SE/4 of 31-12N-24W, aol</t>
        </is>
      </c>
      <c r="J148" s="236" t="inlineStr">
        <is>
          <t>An undivided 4.8329635/791.47th interest in and to the oil, gas and other minerals</t>
        </is>
      </c>
      <c r="K148" s="236" t="inlineStr">
        <is>
          <t>Partial tract legal match</t>
        </is>
      </c>
      <c r="L148" s="236" t="n"/>
    </row>
    <row r="149">
      <c r="A149" s="236" t="n">
        <v>201</v>
      </c>
      <c r="B149" s="236" t="inlineStr">
        <is>
          <t>1992-001863</t>
        </is>
      </c>
      <c r="C149" s="236" t="inlineStr">
        <is>
          <t>Trustee's Mineral Deed</t>
        </is>
      </c>
      <c r="D149" s="236" t="inlineStr">
        <is>
          <t>1276/273</t>
        </is>
      </c>
      <c r="E149" s="236" t="n">
        <v>33750</v>
      </c>
      <c r="F149" s="236" t="n">
        <v>33750</v>
      </c>
      <c r="G149" s="236" t="inlineStr">
        <is>
          <t>William Cobal Bain and Billy Wayne Bain, Co-Trustes of the Will of W. M. Bain for the Benefit of Crystal Pallo</t>
        </is>
      </c>
      <c r="H149" s="236" t="inlineStr">
        <is>
          <t>Clarence Bain</t>
        </is>
      </c>
      <c r="I149" s="236" t="inlineStr">
        <is>
          <t>SW/4 NE/4, NW/4 SE/4, S/2 SE/4 of 31-12N-24W, aol</t>
        </is>
      </c>
      <c r="J149" s="236" t="inlineStr">
        <is>
          <t>An undivided 4.8329635/791.47th interest in and to the oil, gas and other minerals</t>
        </is>
      </c>
      <c r="K149" s="236" t="inlineStr">
        <is>
          <t>Partial tract legal match</t>
        </is>
      </c>
      <c r="L149" s="236" t="n"/>
    </row>
    <row r="150">
      <c r="A150" s="236" t="n">
        <v>202</v>
      </c>
      <c r="B150" s="236" t="inlineStr">
        <is>
          <t>1992-001865</t>
        </is>
      </c>
      <c r="C150" s="236" t="inlineStr">
        <is>
          <t>Trustee's Mineral Deed</t>
        </is>
      </c>
      <c r="D150" s="236" t="inlineStr">
        <is>
          <t>1276/279</t>
        </is>
      </c>
      <c r="E150" s="236" t="n">
        <v>33750</v>
      </c>
      <c r="F150" s="236" t="n">
        <v>33750</v>
      </c>
      <c r="G150" s="236" t="inlineStr">
        <is>
          <t>William Cobal Bain and Billy Wayne Bain, Co-Trustes of the Will of W. M. Bain for the Benefit of Crystal Pallo</t>
        </is>
      </c>
      <c r="H150" s="236" t="inlineStr">
        <is>
          <t>Carl Leon Bain</t>
        </is>
      </c>
      <c r="I150" s="236" t="inlineStr">
        <is>
          <t>SW/4 NE/4, NW/4 SE/4, S/2 SE/4 of 31-12N-24W, aol</t>
        </is>
      </c>
      <c r="J150" s="236" t="inlineStr">
        <is>
          <t>An undivided 4.8329635/791.47th interest in and to the oil, gas and other minerals</t>
        </is>
      </c>
      <c r="K150" s="236" t="inlineStr">
        <is>
          <t>Partial tract legal match</t>
        </is>
      </c>
      <c r="L150" s="236" t="n"/>
    </row>
    <row r="151">
      <c r="A151" s="236" t="n">
        <v>203</v>
      </c>
      <c r="B151" s="236" t="inlineStr">
        <is>
          <t>1992-001866</t>
        </is>
      </c>
      <c r="C151" s="236" t="inlineStr">
        <is>
          <t>Trustee's Mineral Deed</t>
        </is>
      </c>
      <c r="D151" s="236" t="inlineStr">
        <is>
          <t>1276/282</t>
        </is>
      </c>
      <c r="E151" s="236" t="n">
        <v>33750</v>
      </c>
      <c r="F151" s="236" t="n">
        <v>33750</v>
      </c>
      <c r="G151" s="236" t="inlineStr">
        <is>
          <t>William Cobal Bain and Billy Wayne Bain, Co-Trustes of the Will of W. M. Bain for the Benefit of Crystal Pallo</t>
        </is>
      </c>
      <c r="H151" s="236" t="inlineStr">
        <is>
          <t>Hazel Ailene Hamilton</t>
        </is>
      </c>
      <c r="I151" s="236" t="inlineStr">
        <is>
          <t>SW/4 NE/4, NW/4 SE/4, S/2 SE/4 of 31-12N-24W, aol</t>
        </is>
      </c>
      <c r="J151" s="236" t="inlineStr">
        <is>
          <t>An undivided 4.8329635/791.47th interest in and to the oil, gas and other minerals</t>
        </is>
      </c>
      <c r="K151" s="236" t="inlineStr">
        <is>
          <t>Partial tract legal match</t>
        </is>
      </c>
      <c r="L151" s="236" t="n"/>
    </row>
    <row r="152">
      <c r="A152" s="236" t="n">
        <v>204</v>
      </c>
      <c r="B152" s="236" t="inlineStr">
        <is>
          <t>1992-001867</t>
        </is>
      </c>
      <c r="C152" s="236" t="inlineStr">
        <is>
          <t>Trustee's Mineral Deed</t>
        </is>
      </c>
      <c r="D152" s="236" t="inlineStr">
        <is>
          <t>1276/285</t>
        </is>
      </c>
      <c r="E152" s="236" t="n">
        <v>33750</v>
      </c>
      <c r="F152" s="236" t="n">
        <v>33750</v>
      </c>
      <c r="G152" s="236" t="inlineStr">
        <is>
          <t>William Cobal Bain and Billy Wayne Bain, Co-Trustes of the Will of W. M. Bain for the Benefit of Crystal Pallo</t>
        </is>
      </c>
      <c r="H152" s="236" t="inlineStr">
        <is>
          <t>Juanita Wolff</t>
        </is>
      </c>
      <c r="I152" s="236" t="inlineStr">
        <is>
          <t>SW/4 NE/4, NW/4 SE/4, S/2 SE/4 of 31-12N-24W, aol</t>
        </is>
      </c>
      <c r="J152" s="236" t="inlineStr">
        <is>
          <t>An undivided 4.8329635/791.47th interest in and to the oil, gas and other minerals</t>
        </is>
      </c>
      <c r="K152" s="236" t="inlineStr">
        <is>
          <t>Partial tract legal match</t>
        </is>
      </c>
      <c r="L152" s="236" t="n"/>
    </row>
    <row r="153">
      <c r="A153" s="236" t="n">
        <v>206</v>
      </c>
      <c r="B153" s="236" t="inlineStr">
        <is>
          <t>1992-003494</t>
        </is>
      </c>
      <c r="C153" s="236" t="inlineStr">
        <is>
          <t>Mineral Deed</t>
        </is>
      </c>
      <c r="D153" s="236" t="inlineStr">
        <is>
          <t>1296/141</t>
        </is>
      </c>
      <c r="E153" s="236" t="n">
        <v>33868</v>
      </c>
      <c r="F153" s="236" t="n">
        <v>33868</v>
      </c>
      <c r="G153" s="236" t="inlineStr">
        <is>
          <t>Ronald Dean Bain</t>
        </is>
      </c>
      <c r="H153" s="236" t="inlineStr">
        <is>
          <t>Clarence C. Bain</t>
        </is>
      </c>
      <c r="I153" s="236" t="inlineStr">
        <is>
          <t>SW/4 NE/4, NW/4 SE/4, S/2 SE/4 of 31-12N-24W, aol</t>
        </is>
      </c>
      <c r="J153" s="236" t="inlineStr">
        <is>
          <t>5/791.47 (5 FULL ACRES in 2 sections)</t>
        </is>
      </c>
      <c r="K153" s="236" t="inlineStr">
        <is>
          <t>Partial tract legal match</t>
        </is>
      </c>
      <c r="L153" s="236" t="n"/>
    </row>
    <row r="154">
      <c r="A154" s="236" t="n">
        <v>210</v>
      </c>
      <c r="B154" s="236" t="inlineStr">
        <is>
          <t>1993-003365</t>
        </is>
      </c>
      <c r="C154" s="236" t="inlineStr">
        <is>
          <t>Deed, Conveyance and Assignment</t>
        </is>
      </c>
      <c r="D154" s="236" t="inlineStr">
        <is>
          <t>1355/192</t>
        </is>
      </c>
      <c r="E154" s="236" t="n">
        <v>34199</v>
      </c>
      <c r="F154" s="236" t="n">
        <v>34199</v>
      </c>
      <c r="G154" s="236" t="inlineStr">
        <is>
          <t>Transok Gas Company (formerly known as TEX/CON Gas Marketing COMPANY)</t>
        </is>
      </c>
      <c r="H154" s="236" t="inlineStr">
        <is>
          <t>West Anadarko Gas Gathering System</t>
        </is>
      </c>
      <c r="I154" s="236" t="inlineStr">
        <is>
          <t>All of 31-12N-24W, aol</t>
        </is>
      </c>
      <c r="J154" s="236" t="inlineStr">
        <is>
          <t>ARTI</t>
        </is>
      </c>
      <c r="K154" s="236" t="inlineStr">
        <is>
          <t>All Section 31</t>
        </is>
      </c>
      <c r="L154" s="236" t="n"/>
    </row>
    <row r="155">
      <c r="A155" s="236" t="n">
        <v>215</v>
      </c>
      <c r="B155" s="236" t="inlineStr">
        <is>
          <t>1995-000396</t>
        </is>
      </c>
      <c r="C155" s="236" t="inlineStr">
        <is>
          <t>Mineral Deed</t>
        </is>
      </c>
      <c r="D155" s="236" t="inlineStr">
        <is>
          <t>1470/59</t>
        </is>
      </c>
      <c r="E155" s="236" t="n">
        <v>34920</v>
      </c>
      <c r="F155" s="236" t="n">
        <v>34920</v>
      </c>
      <c r="G155" s="236" t="inlineStr">
        <is>
          <t>Alpine Oil and Royalty Co, Inc.</t>
        </is>
      </c>
      <c r="H155" s="236" t="inlineStr">
        <is>
          <t>Melinda McCaul Mulvihill, Executor of the Estate of Dwight J. Wilson, deceased</t>
        </is>
      </c>
      <c r="I155" s="236" t="inlineStr">
        <is>
          <t>NW/4 SE/4, SW/4 NE/4, S/2 SE/4 of 31-12N-24W, aol</t>
        </is>
      </c>
      <c r="J155" s="236" t="inlineStr">
        <is>
          <t>ARTI It is the intention of the Grantor to grant, bargain, sell, convey, transfer, assign and deliver unto aboved named Grantees, all the right title and interest in the above described land held in the name of Alpine O…</t>
        </is>
      </c>
      <c r="K155" s="236" t="inlineStr">
        <is>
          <t>Partial tract legal match</t>
        </is>
      </c>
      <c r="L155" s="236" t="n"/>
    </row>
    <row r="156" ht="77.25" customHeight="1">
      <c r="A156" s="236" t="n">
        <v>217</v>
      </c>
      <c r="B156" s="236" t="inlineStr">
        <is>
          <t>1995-001954</t>
        </is>
      </c>
      <c r="C156" s="236" t="inlineStr">
        <is>
          <t>Final Decree</t>
        </is>
      </c>
      <c r="D156" s="236" t="inlineStr">
        <is>
          <t>1479/191</t>
        </is>
      </c>
      <c r="E156" s="236" t="n">
        <v>35038</v>
      </c>
      <c r="F156" s="236" t="n">
        <v>35038</v>
      </c>
      <c r="G156" s="208" t="inlineStr">
        <is>
          <t>Kingfisher County Court,
RE: In the Matter of the Estate of Dwight J. Wilson, Deceased</t>
        </is>
      </c>
      <c r="H156" s="208" t="inlineStr">
        <is>
          <t>Rogene E. Williams, 28.571%
Rive Lind McCaul, 28.571%
Dwight J. Williams, 14.286%
on T. Williams, Jr., 14.286%
Jan Ann Schroff, 14.286%
Melinda Ann Mulvihill, 14.286%</t>
        </is>
      </c>
      <c r="I156" s="236" t="inlineStr">
        <is>
          <t>NW/4 SE/4, S/2 SE/4, SW/4 NE/4 of 31-12N-24W, aol</t>
        </is>
      </c>
      <c r="J156" s="236" t="inlineStr">
        <is>
          <t>ARTI, An undivided 10/791.47ths interest in the oil, gas and other minerals</t>
        </is>
      </c>
      <c r="K156" s="236" t="inlineStr">
        <is>
          <t>Partial tract legal match</t>
        </is>
      </c>
      <c r="L156" s="236" t="n"/>
    </row>
    <row r="157">
      <c r="A157" s="236" t="n">
        <v>222</v>
      </c>
      <c r="B157" s="236" t="inlineStr">
        <is>
          <t>1998-000584</t>
        </is>
      </c>
      <c r="C157" s="236" t="inlineStr">
        <is>
          <t>Quit Claim Mineral Deed</t>
        </is>
      </c>
      <c r="D157" s="236" t="inlineStr">
        <is>
          <t>1564/310</t>
        </is>
      </c>
      <c r="E157" s="236" t="n">
        <v>36026</v>
      </c>
      <c r="F157" s="236" t="n">
        <v>36026</v>
      </c>
      <c r="G157" s="236" t="inlineStr">
        <is>
          <t>Jon T. Williams and Rogene E. Williams, HW</t>
        </is>
      </c>
      <c r="H157" s="236" t="inlineStr">
        <is>
          <t>Jon T. Williams and Rogene E. Williams, Trustees of The Jon T. and Rogene E. Williams Trust under Trust Agreement dated April 6, 1998</t>
        </is>
      </c>
      <c r="I157" s="236" t="inlineStr">
        <is>
          <t>NW/4 SE/4, S/2 SE/4, SW/4 NE/4 of 31-12N-24W, aol</t>
        </is>
      </c>
      <c r="J157" s="236" t="inlineStr">
        <is>
          <t>ARTI</t>
        </is>
      </c>
      <c r="K157" s="236" t="inlineStr">
        <is>
          <t>Partial tract legal match</t>
        </is>
      </c>
      <c r="L157" s="236" t="n"/>
    </row>
    <row r="158">
      <c r="A158" s="236" t="n">
        <v>223</v>
      </c>
      <c r="B158" s="236" t="inlineStr">
        <is>
          <t>1998-000907</t>
        </is>
      </c>
      <c r="C158" s="236" t="inlineStr">
        <is>
          <t>Quit Claim Mineral Deed</t>
        </is>
      </c>
      <c r="D158" s="236" t="inlineStr">
        <is>
          <t>1567/245</t>
        </is>
      </c>
      <c r="E158" s="236" t="n">
        <v>36043</v>
      </c>
      <c r="F158" s="236" t="n">
        <v>36059</v>
      </c>
      <c r="G158" s="236" t="inlineStr">
        <is>
          <t>Jan A. Schroff</t>
        </is>
      </c>
      <c r="H158" s="236" t="inlineStr">
        <is>
          <t>Jan A. Schroff, Trustee of The Jan A. Schroff Trust under Trust Agreement dated April 8, 1998</t>
        </is>
      </c>
      <c r="I158" s="236" t="inlineStr">
        <is>
          <t>NW/4 SE/4, S/2 SE/4, SW/4 NE/4 of 31-12N-24W, aol</t>
        </is>
      </c>
      <c r="J158" s="236" t="inlineStr">
        <is>
          <t>ARTI, Jan Ann Schroff, 14.286% ARTI, An undivided 10/791.47ths interest in the oil, gas and other minerals by Final Decree at 1479/191</t>
        </is>
      </c>
      <c r="K158" s="236" t="inlineStr">
        <is>
          <t>Partial tract legal match</t>
        </is>
      </c>
      <c r="L158" s="236" t="n"/>
    </row>
    <row r="159">
      <c r="A159" s="236" t="n">
        <v>224</v>
      </c>
      <c r="B159" s="236" t="inlineStr">
        <is>
          <t>1999-002220</t>
        </is>
      </c>
      <c r="C159" s="236" t="inlineStr">
        <is>
          <t>Mineral Deed</t>
        </is>
      </c>
      <c r="D159" s="236" t="inlineStr">
        <is>
          <t>1576/222</t>
        </is>
      </c>
      <c r="E159" s="236" t="n">
        <v>36175</v>
      </c>
      <c r="F159" s="236" t="n">
        <v>36175</v>
      </c>
      <c r="G159" s="236" t="inlineStr">
        <is>
          <t>David Slobin</t>
        </is>
      </c>
      <c r="H159" s="236" t="inlineStr">
        <is>
          <t>Myron V. Slobin</t>
        </is>
      </c>
      <c r="I159" s="236" t="inlineStr">
        <is>
          <t>NW/4 SE/4, S/2 SE/4, SW/4 NE/4 of 31-12N-24W, aol</t>
        </is>
      </c>
      <c r="J159" s="236" t="inlineStr">
        <is>
          <t>An undivided 1/791.47 interest in 2 sections</t>
        </is>
      </c>
      <c r="K159" s="236" t="inlineStr">
        <is>
          <t>Partial tract legal match</t>
        </is>
      </c>
      <c r="L159" s="236" t="n"/>
    </row>
    <row r="160">
      <c r="A160" s="236" t="n">
        <v>225</v>
      </c>
      <c r="B160" s="236" t="inlineStr">
        <is>
          <t>1999-002219</t>
        </is>
      </c>
      <c r="C160" s="236" t="inlineStr">
        <is>
          <t>Mineral Deed</t>
        </is>
      </c>
      <c r="D160" s="236" t="inlineStr">
        <is>
          <t>1576/219</t>
        </is>
      </c>
      <c r="E160" s="236" t="n">
        <v>36175</v>
      </c>
      <c r="F160" s="236" t="n">
        <v>36175</v>
      </c>
      <c r="G160" s="236" t="inlineStr">
        <is>
          <t>David Slobin</t>
        </is>
      </c>
      <c r="H160" s="236" t="inlineStr">
        <is>
          <t>Myron V. Slobin</t>
        </is>
      </c>
      <c r="I160" s="236" t="inlineStr">
        <is>
          <t>NW/4 SE/4, S/2 SE/4, SW/4 NE/4 of 31-12N-24W, aol</t>
        </is>
      </c>
      <c r="J160" s="236" t="inlineStr">
        <is>
          <t>An undivided 6/791.47 interest in 2 sections</t>
        </is>
      </c>
      <c r="K160" s="236" t="inlineStr">
        <is>
          <t>Partial tract legal match</t>
        </is>
      </c>
      <c r="L160" s="236" t="n"/>
    </row>
    <row r="161">
      <c r="A161" s="236" t="n">
        <v>226</v>
      </c>
      <c r="B161" s="236" t="inlineStr">
        <is>
          <t>1999-002739</t>
        </is>
      </c>
      <c r="C161" s="236" t="inlineStr">
        <is>
          <t>Quit Claim Mineral Deed</t>
        </is>
      </c>
      <c r="D161" s="236" t="inlineStr">
        <is>
          <t>1579/358</t>
        </is>
      </c>
      <c r="E161" s="236" t="n">
        <v>36215</v>
      </c>
      <c r="F161" s="236" t="n">
        <v>36215</v>
      </c>
      <c r="G161" s="236" t="inlineStr">
        <is>
          <t>Melinda McCaul Mulvihill, a/k/a Melinda Ann McCaul, a single person</t>
        </is>
      </c>
      <c r="H161" s="236" t="inlineStr">
        <is>
          <t>Melinda McCaul Mulvihill</t>
        </is>
      </c>
      <c r="I161" s="236" t="inlineStr">
        <is>
          <t>NW/4 SE/4, S/2 SE/4, SW/4 NE/4 of 31-12N-24W, aol</t>
        </is>
      </c>
      <c r="J161" s="236" t="inlineStr">
        <is>
          <t>ARTI</t>
        </is>
      </c>
      <c r="K161" s="236" t="inlineStr">
        <is>
          <t>Partial tract legal match</t>
        </is>
      </c>
      <c r="L161" s="236" t="n"/>
    </row>
    <row r="162" ht="243" customHeight="1">
      <c r="A162" s="236" t="n">
        <v>228</v>
      </c>
      <c r="B162" s="236" t="inlineStr">
        <is>
          <t>1999-003362</t>
        </is>
      </c>
      <c r="C162" s="236" t="inlineStr">
        <is>
          <t>Affidavit</t>
        </is>
      </c>
      <c r="D162" s="236" t="inlineStr">
        <is>
          <t>1583/389</t>
        </is>
      </c>
      <c r="E162" s="236" t="n">
        <v>36270</v>
      </c>
      <c r="F162" s="236" t="n">
        <v>36270</v>
      </c>
      <c r="G162" s="236" t="inlineStr">
        <is>
          <t>Albert Earnest Fuchs</t>
        </is>
      </c>
      <c r="H162" s="208" t="inlineStr">
        <is>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is>
      </c>
      <c r="I162" s="236" t="inlineStr">
        <is>
          <t>NW/4 SE/4, S/2 SE/4, SW/4 NE/4 of 31-12N-24W, aol</t>
        </is>
      </c>
      <c r="J162" s="236" t="inlineStr">
        <is>
          <t>ARTI, An undivided 4.8329635/791.47 interest</t>
        </is>
      </c>
      <c r="K162" s="236" t="inlineStr">
        <is>
          <t>Partial tract legal match</t>
        </is>
      </c>
      <c r="L162" s="236" t="n"/>
    </row>
    <row r="163" ht="217.5" customHeight="1">
      <c r="A163" s="236" t="n">
        <v>229</v>
      </c>
      <c r="B163" s="236" t="inlineStr">
        <is>
          <t>1999-003363</t>
        </is>
      </c>
      <c r="C163" s="236" t="inlineStr">
        <is>
          <t>Mineral Deed</t>
        </is>
      </c>
      <c r="D163" s="236" t="inlineStr">
        <is>
          <t>1583/391</t>
        </is>
      </c>
      <c r="E163" s="236" t="n">
        <v>36270</v>
      </c>
      <c r="F163" s="236" t="n">
        <v>36270</v>
      </c>
      <c r="G163" s="20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63" s="236" t="inlineStr">
        <is>
          <t>Lola F. Richrads</t>
        </is>
      </c>
      <c r="I163" s="236" t="inlineStr">
        <is>
          <t>NW/4 SE/4, S/2 SE/4, SW/4 NE/4 of 31-12N-24W, aol</t>
        </is>
      </c>
      <c r="J163" s="236" t="inlineStr">
        <is>
          <t>An undivided 11.457870/791.47 interest in and to all of the oil, gas and other minerals</t>
        </is>
      </c>
      <c r="K163" s="236" t="inlineStr">
        <is>
          <t>Partial tract legal match</t>
        </is>
      </c>
      <c r="L163" s="236" t="n"/>
    </row>
    <row r="164" ht="217.5" customHeight="1">
      <c r="A164" s="236" t="n">
        <v>230</v>
      </c>
      <c r="B164" s="236" t="inlineStr">
        <is>
          <t>1999-003365</t>
        </is>
      </c>
      <c r="C164" s="236" t="inlineStr">
        <is>
          <t>Mineral Deed</t>
        </is>
      </c>
      <c r="D164" s="236" t="inlineStr">
        <is>
          <t>1583/405</t>
        </is>
      </c>
      <c r="E164" s="236" t="n">
        <v>36270</v>
      </c>
      <c r="F164" s="236" t="n">
        <v>36270</v>
      </c>
      <c r="G164" s="20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64" s="236" t="inlineStr">
        <is>
          <t>Jessie W. Fuchs</t>
        </is>
      </c>
      <c r="I164" s="236" t="inlineStr">
        <is>
          <t>NW/4 SE/4, S/2 SE/4, SW/4 NE/4 of 31-12N-24W, aol</t>
        </is>
      </c>
      <c r="J164" s="236" t="inlineStr">
        <is>
          <t>An undivided 22.915741/791.47 interest in and to all of the oil, gas and other minerals</t>
        </is>
      </c>
      <c r="K164" s="236" t="inlineStr">
        <is>
          <t>Partial tract legal match</t>
        </is>
      </c>
      <c r="L164" s="236" t="n"/>
    </row>
    <row r="165" ht="217.5" customHeight="1">
      <c r="A165" s="236" t="n">
        <v>231</v>
      </c>
      <c r="B165" s="236" t="inlineStr">
        <is>
          <t>1999-003366</t>
        </is>
      </c>
      <c r="C165" s="236" t="inlineStr">
        <is>
          <t>Mineral Deed</t>
        </is>
      </c>
      <c r="D165" s="236" t="inlineStr">
        <is>
          <t>1583/412</t>
        </is>
      </c>
      <c r="E165" s="236" t="n">
        <v>36270</v>
      </c>
      <c r="F165" s="236" t="n">
        <v>36270</v>
      </c>
      <c r="G165" s="20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65" s="236" t="inlineStr">
        <is>
          <t>Raymond M. Fuchs</t>
        </is>
      </c>
      <c r="I165" s="236" t="inlineStr">
        <is>
          <t>NW/4 SE/4, S/2 SE/4, SW/4 NE/4 of 31-12N-24W, aol</t>
        </is>
      </c>
      <c r="J165" s="236" t="inlineStr">
        <is>
          <t>An undivided 22.915741/791.47 interest in and to all of the oil, gas and other minerals</t>
        </is>
      </c>
      <c r="K165" s="236" t="inlineStr">
        <is>
          <t>Partial tract legal match</t>
        </is>
      </c>
      <c r="L165" s="236" t="n"/>
    </row>
    <row r="166" ht="217.5" customHeight="1">
      <c r="A166" s="236" t="n">
        <v>232</v>
      </c>
      <c r="B166" s="236" t="inlineStr">
        <is>
          <t>1999-003367</t>
        </is>
      </c>
      <c r="C166" s="236" t="inlineStr">
        <is>
          <t>Mineral Deed</t>
        </is>
      </c>
      <c r="D166" s="236" t="inlineStr">
        <is>
          <t>1583/419</t>
        </is>
      </c>
      <c r="E166" s="236" t="n">
        <v>36270</v>
      </c>
      <c r="F166" s="236" t="n">
        <v>36270</v>
      </c>
      <c r="G166" s="20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66" s="236" t="inlineStr">
        <is>
          <t>Isa May Smith</t>
        </is>
      </c>
      <c r="I166" s="236" t="inlineStr">
        <is>
          <t>NW/4 SE/4, S/2 SE/4, SW/4 NE/4 of 31-12N-24W, aol</t>
        </is>
      </c>
      <c r="J166" s="236" t="inlineStr">
        <is>
          <t>An undivided 28.644676/791.47 interest in and to all of the oil, gas and other minerals</t>
        </is>
      </c>
      <c r="K166" s="236" t="inlineStr">
        <is>
          <t>Partial tract legal match</t>
        </is>
      </c>
      <c r="L166" s="236" t="n"/>
    </row>
    <row r="167" ht="217.5" customHeight="1">
      <c r="A167" s="236" t="n">
        <v>233</v>
      </c>
      <c r="B167" s="236" t="inlineStr">
        <is>
          <t>1999-003368</t>
        </is>
      </c>
      <c r="C167" s="236" t="inlineStr">
        <is>
          <t>Mineral Deed</t>
        </is>
      </c>
      <c r="D167" s="236" t="inlineStr">
        <is>
          <t>1583/426</t>
        </is>
      </c>
      <c r="E167" s="236" t="n">
        <v>36270</v>
      </c>
      <c r="F167" s="236" t="n">
        <v>36270</v>
      </c>
      <c r="G167" s="20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67" s="236" t="inlineStr">
        <is>
          <t>Ocie H. Fuchs and Albert E. Fuchs, as Trustees of the Fuchs Family</t>
        </is>
      </c>
      <c r="I167" s="236" t="inlineStr">
        <is>
          <t>NW/4 SE/4, S/2 SE/4, SW/4 NE/4 of 31-12N-24W, aol</t>
        </is>
      </c>
      <c r="J167" s="236" t="inlineStr">
        <is>
          <t>An undivided 4.8329635/791.47 interest</t>
        </is>
      </c>
      <c r="K167" s="236" t="inlineStr">
        <is>
          <t>Partial tract legal match</t>
        </is>
      </c>
      <c r="L167" s="236" t="n"/>
    </row>
    <row r="168" ht="217.5" customHeight="1">
      <c r="A168" s="236" t="n">
        <v>234</v>
      </c>
      <c r="B168" s="236" t="inlineStr">
        <is>
          <t>1999-003364</t>
        </is>
      </c>
      <c r="C168" s="236" t="inlineStr">
        <is>
          <t>Mineral Deed</t>
        </is>
      </c>
      <c r="D168" s="236" t="inlineStr">
        <is>
          <t>1583/398</t>
        </is>
      </c>
      <c r="E168" s="236" t="n">
        <v>36270</v>
      </c>
      <c r="F168" s="236" t="n">
        <v>36270</v>
      </c>
      <c r="G168" s="20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68" s="236" t="inlineStr">
        <is>
          <t>Mark J. Fuchs</t>
        </is>
      </c>
      <c r="I168" s="236" t="inlineStr">
        <is>
          <t>NW/4 SE/4, S/2 SE/4, SW/4 NE/4 of 31-12N-24W, aol</t>
        </is>
      </c>
      <c r="J168" s="236" t="inlineStr">
        <is>
          <t>An undivided 5.728935/791.47 interest in and to all of the oil, gas and other minerals</t>
        </is>
      </c>
      <c r="K168" s="236" t="inlineStr">
        <is>
          <t>Partial tract legal match</t>
        </is>
      </c>
      <c r="L168" s="236" t="n"/>
    </row>
    <row r="169">
      <c r="A169" s="236" t="n">
        <v>236</v>
      </c>
      <c r="B169" s="236" t="inlineStr">
        <is>
          <t>1999-005522</t>
        </is>
      </c>
      <c r="C169" s="236" t="inlineStr">
        <is>
          <t>Quit Claim Deed</t>
        </is>
      </c>
      <c r="D169" s="236" t="inlineStr">
        <is>
          <t>1597/174</t>
        </is>
      </c>
      <c r="E169" s="236" t="n">
        <v>36481</v>
      </c>
      <c r="F169" s="236" t="n">
        <v>36481</v>
      </c>
      <c r="G169" s="236" t="inlineStr">
        <is>
          <t>Jack Mahoney</t>
        </is>
      </c>
      <c r="H169" s="236" t="inlineStr">
        <is>
          <t>The Mahoney Childrens Trust</t>
        </is>
      </c>
      <c r="I169" s="236" t="inlineStr">
        <is>
          <t>All of 31-12N-24W, aol</t>
        </is>
      </c>
      <c r="J169" s="236" t="inlineStr">
        <is>
          <t>ARTI</t>
        </is>
      </c>
      <c r="K169" s="236" t="inlineStr">
        <is>
          <t>All Section 31</t>
        </is>
      </c>
      <c r="L169" s="236" t="n"/>
    </row>
    <row r="170">
      <c r="A170" s="236" t="n">
        <v>240</v>
      </c>
      <c r="B170" s="236" t="inlineStr">
        <is>
          <t>2000-010180</t>
        </is>
      </c>
      <c r="C170" s="236" t="inlineStr">
        <is>
          <t>Quit Claim Mineral Deed</t>
        </is>
      </c>
      <c r="D170" s="236" t="inlineStr">
        <is>
          <t>1625/440</t>
        </is>
      </c>
      <c r="E170" s="236" t="n">
        <v>36802</v>
      </c>
      <c r="F170" s="236" t="n">
        <v>36815</v>
      </c>
      <c r="G170" s="236" t="inlineStr">
        <is>
          <t>Melinda McCaul Mulvihill, Trustee of the "Melinda McCaul Mulvihill Trust" under Trust Agreement dated August 30, 1995</t>
        </is>
      </c>
      <c r="H170" s="236" t="inlineStr">
        <is>
          <t>Stephen M. Criser, Trustee of the "RIVE Lind McCAUL TRUST" under Trust Agreement dated August 11, 1995, and Amendment dated February 17, 1998</t>
        </is>
      </c>
      <c r="I170" s="236" t="inlineStr">
        <is>
          <t>NW/4 SE/4, S/2 SE/4, SW/4 NE/4 of 31-12N-24W, aol</t>
        </is>
      </c>
      <c r="J170" s="236" t="inlineStr">
        <is>
          <t>ARTI</t>
        </is>
      </c>
      <c r="K170" s="236" t="inlineStr">
        <is>
          <t>Partial tract legal match</t>
        </is>
      </c>
      <c r="L170" s="236" t="n"/>
    </row>
    <row r="171" ht="77.25" customHeight="1">
      <c r="A171" s="236" t="n">
        <v>244</v>
      </c>
      <c r="B171" s="236" t="inlineStr">
        <is>
          <t>2001-000103</t>
        </is>
      </c>
      <c r="C171" s="236" t="inlineStr">
        <is>
          <t>Mineral Deed</t>
        </is>
      </c>
      <c r="D171" s="236" t="inlineStr">
        <is>
          <t>1631/416</t>
        </is>
      </c>
      <c r="E171" s="236" t="n">
        <v>36896</v>
      </c>
      <c r="F171" s="236" t="n">
        <v>36899</v>
      </c>
      <c r="G171" s="236" t="inlineStr">
        <is>
          <t>William C. Bain Jr.</t>
        </is>
      </c>
      <c r="H171" s="208" t="inlineStr">
        <is>
          <t>Donald R. Bain,
Melvin F. Bain,
Peggy J. Brawner,
Marilyn L. Broyles,
Leona I. Degrande,
Charlotte F. Willert</t>
        </is>
      </c>
      <c r="I171" s="236" t="inlineStr">
        <is>
          <t>NW/4 SE/4, S/2 SE/4, SW/4 NE/4 of 31-12N-24W, aol</t>
        </is>
      </c>
      <c r="J171" s="236" t="inlineStr">
        <is>
          <t>ARTI</t>
        </is>
      </c>
      <c r="K171" s="236" t="inlineStr">
        <is>
          <t>Partial tract legal match</t>
        </is>
      </c>
      <c r="L171" s="236" t="n"/>
    </row>
    <row r="172">
      <c r="A172" s="236" t="n">
        <v>245</v>
      </c>
      <c r="B172" s="236" t="inlineStr">
        <is>
          <t>2001-000921</t>
        </is>
      </c>
      <c r="C172" s="236" t="inlineStr">
        <is>
          <t>Mineral Deed</t>
        </is>
      </c>
      <c r="D172" s="236" t="inlineStr">
        <is>
          <t>1636/544</t>
        </is>
      </c>
      <c r="E172" s="236" t="n">
        <v>36921</v>
      </c>
      <c r="F172" s="236" t="n">
        <v>36956</v>
      </c>
      <c r="G172" s="236" t="inlineStr">
        <is>
          <t>Dow C. Bain</t>
        </is>
      </c>
      <c r="H172" s="236" t="inlineStr">
        <is>
          <t>Dow C. Bain and Edris O. Bain Trustees, or their Successors in Trust, under The Bain Family Trust</t>
        </is>
      </c>
      <c r="I172" s="236" t="inlineStr">
        <is>
          <t>NW/4 SE/4, S/2 SE/4, SW/4 NE/4 of 31-12N-24W</t>
        </is>
      </c>
      <c r="J172" s="236" t="inlineStr">
        <is>
          <t>An undivided 3.33333/791.47 acre interest in and to the oil, gas and other minerals in 2 sections</t>
        </is>
      </c>
      <c r="K172" s="236" t="inlineStr">
        <is>
          <t>Partial tract legal match</t>
        </is>
      </c>
      <c r="L172" s="236" t="n"/>
    </row>
    <row r="173">
      <c r="A173" s="236" t="n">
        <v>246</v>
      </c>
      <c r="B173" s="236" t="inlineStr">
        <is>
          <t>2001-000926</t>
        </is>
      </c>
      <c r="C173" s="236" t="inlineStr">
        <is>
          <t>Mineral Deed</t>
        </is>
      </c>
      <c r="D173" s="236" t="inlineStr">
        <is>
          <t>1636/554</t>
        </is>
      </c>
      <c r="E173" s="236" t="n">
        <v>36921</v>
      </c>
      <c r="F173" s="236" t="n">
        <v>36956</v>
      </c>
      <c r="G173" s="236" t="inlineStr">
        <is>
          <t>Dow C. Bain and Edris O. Bain, HW</t>
        </is>
      </c>
      <c r="H173" s="236" t="inlineStr">
        <is>
          <t>Dow C. Bain and Edris O. Bain Trustees, or their Successors in Trust, under The Bain Family Trust</t>
        </is>
      </c>
      <c r="I173" s="236" t="inlineStr">
        <is>
          <t>NW/4 SE/4, S/2 SE/4, SW/4 NE/4 of 31-12N-24W, aol</t>
        </is>
      </c>
      <c r="J173" s="236" t="inlineStr">
        <is>
          <t>ARTI</t>
        </is>
      </c>
      <c r="K173" s="236" t="inlineStr">
        <is>
          <t>Partial tract legal match</t>
        </is>
      </c>
      <c r="L173" s="236" t="n"/>
    </row>
    <row r="174">
      <c r="A174" s="236" t="n">
        <v>247</v>
      </c>
      <c r="B174" s="236" t="inlineStr">
        <is>
          <t>2001-000927</t>
        </is>
      </c>
      <c r="C174" s="236" t="inlineStr">
        <is>
          <t>Mineral Deed</t>
        </is>
      </c>
      <c r="D174" s="236" t="inlineStr">
        <is>
          <t>1636/556</t>
        </is>
      </c>
      <c r="E174" s="236" t="n">
        <v>36921</v>
      </c>
      <c r="F174" s="236" t="n">
        <v>36956</v>
      </c>
      <c r="G174" s="236" t="inlineStr">
        <is>
          <t>Dow C. Bain and Or Edris O. Bain, HW, JTWROS</t>
        </is>
      </c>
      <c r="H174" s="236" t="inlineStr">
        <is>
          <t>Dow C. Bain and Edris O. Bain Trustees, or their Successors in Trust, under The Bain Family Trust</t>
        </is>
      </c>
      <c r="I174" s="236" t="inlineStr">
        <is>
          <t>NW/4 SE/4, S/2 SE/4, SW/4 NE/4 of 31-12N-24W</t>
        </is>
      </c>
      <c r="J174" s="236" t="inlineStr">
        <is>
          <t>ARTI, It is the intent to convey 8.0862 acres.</t>
        </is>
      </c>
      <c r="K174" s="236" t="inlineStr">
        <is>
          <t>Partial tract legal match</t>
        </is>
      </c>
      <c r="L174" s="236" t="n"/>
    </row>
    <row r="175" ht="39" customHeight="1">
      <c r="A175" s="236" t="n">
        <v>255</v>
      </c>
      <c r="B175" s="236" t="inlineStr">
        <is>
          <t>2002-002227</t>
        </is>
      </c>
      <c r="C175" s="236" t="inlineStr">
        <is>
          <t>Deed, Assignment and Bill of Sale</t>
        </is>
      </c>
      <c r="D175" s="236" t="inlineStr">
        <is>
          <t>1680/318</t>
        </is>
      </c>
      <c r="E175" s="236" t="n">
        <v>37406</v>
      </c>
      <c r="F175" s="236" t="n">
        <v>37407</v>
      </c>
      <c r="G175" s="236" t="inlineStr">
        <is>
          <t>Arrowhead Resources, Inc.</t>
        </is>
      </c>
      <c r="H175" s="208" t="inlineStr">
        <is>
          <t>Bhch Mineral, Ltd., 47.5%,
Bhch Properties, Ltd., 2.5%,
Garg Oil, 50.0%</t>
        </is>
      </c>
      <c r="I175" s="236" t="inlineStr">
        <is>
          <t>ALL of 31-12N-24W, aol</t>
        </is>
      </c>
      <c r="J175" s="236" t="inlineStr">
        <is>
          <t>11.5385 NMA From 1637/26, 1639/206, 1639/426</t>
        </is>
      </c>
      <c r="K175" s="236" t="inlineStr">
        <is>
          <t>All Section 31</t>
        </is>
      </c>
      <c r="L175" s="236" t="n"/>
    </row>
    <row r="176" ht="51.75" customHeight="1">
      <c r="A176" s="236" t="n">
        <v>257</v>
      </c>
      <c r="B176" s="236" t="inlineStr">
        <is>
          <t>2002-004378</t>
        </is>
      </c>
      <c r="C176" s="236" t="inlineStr">
        <is>
          <t>Mineral Deed</t>
        </is>
      </c>
      <c r="D176" s="236" t="inlineStr">
        <is>
          <t>1694/156</t>
        </is>
      </c>
      <c r="E176" s="236" t="n">
        <v>37536</v>
      </c>
      <c r="F176" s="236" t="n">
        <v>37573</v>
      </c>
      <c r="G176" s="208" t="inlineStr">
        <is>
          <t>William Cobal Bain and Billy Wayne Bain, Co-Trustees of the Testamentary Trust created under the Will of W. M. Bain for the benefit of Hazel Hamilton,
Billy Wayne Bain, Trustee ofthe Hazel Hamilton Inter Vivos Trust</t>
        </is>
      </c>
      <c r="H176" s="208" t="inlineStr">
        <is>
          <t>Deeanne Browning, 2/6,
Darrell E. Hamilton, 2/6,
Stacy L. Smith, 1/6,
Travis L. Smith, 1/6</t>
        </is>
      </c>
      <c r="I176" s="236" t="inlineStr">
        <is>
          <t>NW/4 SE/4, S/2 SE/4, SW/4 NE/4 of 31-12N-24W, aol</t>
        </is>
      </c>
      <c r="J176" s="236" t="inlineStr">
        <is>
          <t>An undivided 43.496672/791.47ths interest in and to all ofthe oil, gas, and other minerals in 2 sections</t>
        </is>
      </c>
      <c r="K176" s="236" t="inlineStr">
        <is>
          <t>Partial tract legal match</t>
        </is>
      </c>
      <c r="L176" s="236" t="n"/>
    </row>
    <row r="177" ht="39" customHeight="1">
      <c r="A177" s="236" t="n">
        <v>269</v>
      </c>
      <c r="B177" s="236" t="inlineStr">
        <is>
          <t>2004-000724</t>
        </is>
      </c>
      <c r="C177" s="236" t="inlineStr">
        <is>
          <t>Oil and Gas Lease</t>
        </is>
      </c>
      <c r="D177" s="236" t="inlineStr">
        <is>
          <t>1736/596</t>
        </is>
      </c>
      <c r="E177" s="236" t="n">
        <v>38002</v>
      </c>
      <c r="F177" s="236" t="n">
        <v>38029</v>
      </c>
      <c r="G177" s="208" t="inlineStr">
        <is>
          <t>Carl L. Bain aka Carl Leon Bain
1517 Twichell
Dumas, TX 79029</t>
        </is>
      </c>
      <c r="H177" s="236" t="inlineStr">
        <is>
          <t>R. Michael Lortz</t>
        </is>
      </c>
      <c r="I177" s="236" t="inlineStr">
        <is>
          <t>NW/4 SE/4, S/2 SE/4, SW/4 NE/4 of 31-12N-24W</t>
        </is>
      </c>
      <c r="J177" s="236" t="inlineStr">
        <is>
          <t>160 gross acres 3 yrs 3/16ths royalty</t>
        </is>
      </c>
      <c r="K177" s="236" t="inlineStr">
        <is>
          <t>Partial tract legal match</t>
        </is>
      </c>
      <c r="L177" s="236" t="n"/>
    </row>
    <row r="178" ht="39" customHeight="1">
      <c r="A178" s="236" t="n">
        <v>270</v>
      </c>
      <c r="B178" s="236" t="inlineStr">
        <is>
          <t>2004-000725</t>
        </is>
      </c>
      <c r="C178" s="236" t="inlineStr">
        <is>
          <t>Oil and Gas Lease</t>
        </is>
      </c>
      <c r="D178" s="236" t="inlineStr">
        <is>
          <t>1736/598</t>
        </is>
      </c>
      <c r="E178" s="236" t="n">
        <v>38002</v>
      </c>
      <c r="F178" s="236" t="n">
        <v>38029</v>
      </c>
      <c r="G178" s="208" t="inlineStr">
        <is>
          <t>Dow C. Bain and Edris O. Bain, HW
961 Country Road
Idaho Falls, ID 83402</t>
        </is>
      </c>
      <c r="H178" s="236" t="inlineStr">
        <is>
          <t>R. Michael Lortz</t>
        </is>
      </c>
      <c r="I178" s="236" t="inlineStr">
        <is>
          <t>NW/4 SE/4, S/2 SE/4, SW/4 NE/4 of 31-12N-24W</t>
        </is>
      </c>
      <c r="J178" s="236" t="inlineStr">
        <is>
          <t>160 gross acres 3 yrs 3/16ths royalty Chain note: source of title — MINERAL DEED 1927-000706 at D38/162, Mark Hambrook, (Widower) to Panhandle Co-operative Royalty Company, covering W/2 NW/4 of 31-12N-24W, interest stat…</t>
        </is>
      </c>
      <c r="K178" s="236" t="inlineStr">
        <is>
          <t>Partial tract legal match</t>
        </is>
      </c>
      <c r="L178" s="236" t="n"/>
    </row>
    <row r="179" ht="39" customHeight="1">
      <c r="A179" s="236" t="n">
        <v>271</v>
      </c>
      <c r="B179" s="236" t="inlineStr">
        <is>
          <t>2004-000580</t>
        </is>
      </c>
      <c r="C179" s="236" t="inlineStr">
        <is>
          <t>Oil and Gas Lease</t>
        </is>
      </c>
      <c r="D179" s="236" t="inlineStr">
        <is>
          <t>1736/195</t>
        </is>
      </c>
      <c r="E179" s="236" t="n">
        <v>38002</v>
      </c>
      <c r="F179" s="236" t="n">
        <v>38020</v>
      </c>
      <c r="G179" s="208" t="inlineStr">
        <is>
          <t>Hans W. Jensen
317 Major Way
Sun Prairie, WI 53590</t>
        </is>
      </c>
      <c r="H179" s="236" t="inlineStr">
        <is>
          <t>R. Michael Lortz</t>
        </is>
      </c>
      <c r="I179" s="236" t="inlineStr">
        <is>
          <t>NW/4 SE/4, S/2 SE/4, SW/4 NE/4 of 31-12N-24W</t>
        </is>
      </c>
      <c r="J179" s="236" t="inlineStr">
        <is>
          <t>160 gross acres 3 yrs 3/16ths royalty Chain note: source of title — OUTSIDE LANDS 1989-007000 at 1104/87, Ernest Jensen and Wilda Jensen, HW to Hans W. Jensen, covering SW/4 NE/4, NW/4 SE/4, S/2 SE/4 of 31-12N-24W, aol,…</t>
        </is>
      </c>
      <c r="K179" s="236" t="inlineStr">
        <is>
          <t>Partial tract legal match</t>
        </is>
      </c>
      <c r="L179" s="236" t="n"/>
    </row>
    <row r="180" ht="39" customHeight="1">
      <c r="A180" s="236" t="n">
        <v>272</v>
      </c>
      <c r="B180" s="236" t="inlineStr">
        <is>
          <t>2004-000721</t>
        </is>
      </c>
      <c r="C180" s="236" t="inlineStr">
        <is>
          <t>Oil and Gas Lease</t>
        </is>
      </c>
      <c r="D180" s="236" t="inlineStr">
        <is>
          <t>1736/590</t>
        </is>
      </c>
      <c r="E180" s="236" t="n">
        <v>38002</v>
      </c>
      <c r="F180" s="236" t="n">
        <v>38029</v>
      </c>
      <c r="G180" s="208" t="inlineStr">
        <is>
          <t>Juanita M. Wolff
P. O. Box 182
Sioux City, IA 51102</t>
        </is>
      </c>
      <c r="H180" s="236" t="inlineStr">
        <is>
          <t>R. Michael Lortz</t>
        </is>
      </c>
      <c r="I180" s="236" t="inlineStr">
        <is>
          <t>NW/4 SE/4, S/2 SE/4, SW/4 NE/4 of 31-12N-24W</t>
        </is>
      </c>
      <c r="J180" s="236" t="inlineStr">
        <is>
          <t>160 gross acres 3 yrs 3/16ths royalty Chain note: source of title — OUTSIDE LANDS 1979-004881 at 274/566, Juanita M. Wolff to Alpine Oil &amp; Royalty Company Incorporated, covering SW/4 NE/4, NW/4 SE/4, S/2 SE/4 of 31-12N-…</t>
        </is>
      </c>
      <c r="K180" s="236" t="inlineStr">
        <is>
          <t>Partial tract legal match</t>
        </is>
      </c>
      <c r="L180" s="236" t="n"/>
    </row>
    <row r="181" ht="39" customHeight="1">
      <c r="A181" s="236" t="n">
        <v>273</v>
      </c>
      <c r="B181" s="236" t="inlineStr">
        <is>
          <t>2004-000582</t>
        </is>
      </c>
      <c r="C181" s="236" t="inlineStr">
        <is>
          <t>Oil and Gas Lease</t>
        </is>
      </c>
      <c r="D181" s="236" t="inlineStr">
        <is>
          <t>1736/199</t>
        </is>
      </c>
      <c r="E181" s="236" t="n">
        <v>38002</v>
      </c>
      <c r="F181" s="236" t="n">
        <v>38020</v>
      </c>
      <c r="G181" s="208" t="inlineStr">
        <is>
          <t>Tim E. Jensen
5673 Doschadis
Waterloo, WI 53594</t>
        </is>
      </c>
      <c r="H181" s="236" t="inlineStr">
        <is>
          <t>R. Michael Lortz</t>
        </is>
      </c>
      <c r="I181" s="236" t="inlineStr">
        <is>
          <t>NW/4 SE/4, S/2 SE/4, SW/4 NE/4 of 31-12N-24W</t>
        </is>
      </c>
      <c r="J181" s="236" t="inlineStr">
        <is>
          <t>160 gross acres 3 yrs 3/16ths royalty Chain note: source of title — OUTSIDE LANDS 1989-007001 at 1104/90, Ernest Jensen and Wilda Jensen, HW to Tim E. Jensen, covering SW/4 NE/4, NW/4 SE/4, S/2 SE/4 of 31-12N-24W, aol, …</t>
        </is>
      </c>
      <c r="K181" s="236" t="inlineStr">
        <is>
          <t>Partial tract legal match</t>
        </is>
      </c>
      <c r="L181" s="236" t="n"/>
    </row>
    <row r="182" ht="39" customHeight="1">
      <c r="A182" s="236" t="n">
        <v>274</v>
      </c>
      <c r="B182" s="236" t="inlineStr">
        <is>
          <t>2004-000579</t>
        </is>
      </c>
      <c r="C182" s="236" t="inlineStr">
        <is>
          <t>Oil and Gas Lease</t>
        </is>
      </c>
      <c r="D182" s="236" t="inlineStr">
        <is>
          <t>1736/193</t>
        </is>
      </c>
      <c r="E182" s="236" t="n">
        <v>38002</v>
      </c>
      <c r="F182" s="236" t="n">
        <v>38020</v>
      </c>
      <c r="G182" s="208" t="inlineStr">
        <is>
          <t>Wilda E. Jensen
317 Major Way
Sun Prairie, WI 53590</t>
        </is>
      </c>
      <c r="H182" s="236" t="inlineStr">
        <is>
          <t>R. Michael Lortz</t>
        </is>
      </c>
      <c r="I182" s="236" t="inlineStr">
        <is>
          <t>NW/4 SE/4, S/2 SE/4, SW/4 NE/4 of 31-12N-24W</t>
        </is>
      </c>
      <c r="J182" s="236" t="inlineStr">
        <is>
          <t>160 gross acres 3 yrs 3/16ths royalty Chain note: source of title — OUTSIDE LANDS 1989-004255 at 1070/203, William Cobal Bain, Jr. and Billy Wayne Bain, Trustees of the Willaim C. Bain Trust to Wilda Jensen, covering SW…</t>
        </is>
      </c>
      <c r="K182" s="236" t="inlineStr">
        <is>
          <t>Partial tract legal match</t>
        </is>
      </c>
      <c r="L182" s="236" t="n"/>
    </row>
    <row r="183" ht="39" customHeight="1">
      <c r="A183" s="236" t="n">
        <v>275</v>
      </c>
      <c r="B183" s="236" t="inlineStr">
        <is>
          <t>2006-001223</t>
        </is>
      </c>
      <c r="C183" s="236" t="inlineStr">
        <is>
          <t>Oil and Gas Lease</t>
        </is>
      </c>
      <c r="D183" s="236" t="inlineStr">
        <is>
          <t>1824/181</t>
        </is>
      </c>
      <c r="E183" s="236" t="n">
        <v>38002</v>
      </c>
      <c r="F183" s="236" t="n">
        <v>38762</v>
      </c>
      <c r="G183" s="208" t="inlineStr">
        <is>
          <t>Wilda E. Jensen
317 Major Way
Sun Prairie, WI 53590</t>
        </is>
      </c>
      <c r="H183" s="236" t="inlineStr">
        <is>
          <t>R. Michael Lortz</t>
        </is>
      </c>
      <c r="I183" s="236" t="inlineStr">
        <is>
          <t>NW/4 SE/4, S/2 SE/4, SW/4 NE/4 of 31-12N-24W</t>
        </is>
      </c>
      <c r="J183" s="236" t="inlineStr">
        <is>
          <t>160 gross acres 3 yrs 3/16ths royalty Chain note: source of title — OUTSIDE LANDS 1989-004255 at 1070/203, William Cobal Bain, Jr. and Billy Wayne Bain, Trustees of the Willaim C. Bain Trust to Wilda Jensen, covering SW…</t>
        </is>
      </c>
      <c r="K183" s="236" t="inlineStr">
        <is>
          <t>Partial tract legal match</t>
        </is>
      </c>
      <c r="L183" s="236" t="n"/>
    </row>
    <row r="184" ht="39" customHeight="1">
      <c r="A184" s="236" t="n">
        <v>276</v>
      </c>
      <c r="B184" s="236" t="inlineStr">
        <is>
          <t>2004-000720</t>
        </is>
      </c>
      <c r="C184" s="236" t="inlineStr">
        <is>
          <t>Oil and Gas Lease</t>
        </is>
      </c>
      <c r="D184" s="236" t="inlineStr">
        <is>
          <t>1736/588</t>
        </is>
      </c>
      <c r="E184" s="236" t="n">
        <v>38007</v>
      </c>
      <c r="F184" s="236" t="n">
        <v>38029</v>
      </c>
      <c r="G184" s="208" t="inlineStr">
        <is>
          <t>Clarence C. Bain, Trustee of the CDB Trust dated January 10, 1994
3236 West Cactus Road
Phoenix, AZ 85029</t>
        </is>
      </c>
      <c r="H184" s="236" t="inlineStr">
        <is>
          <t>R. Michael Lortz</t>
        </is>
      </c>
      <c r="I184" s="236" t="inlineStr">
        <is>
          <t>NW/4 SE/4, S/2 SE/4, SW/4 NE/4 of 31-12N-24W</t>
        </is>
      </c>
      <c r="J184" s="236" t="inlineStr">
        <is>
          <t>160 gross acres 3 yrs 3/16ths royalty Chain note: source of title — OUTSIDE LANDS 1986-004476 at 829/7, Billy W. Bain to Clarence C. Bain, covering S/2 SE/4, NW/4 SE/4, SW/4 NE/4 of 31-12N-24W, aol, interest stated: 3/7…</t>
        </is>
      </c>
      <c r="K184" s="236" t="inlineStr">
        <is>
          <t>Partial tract legal match</t>
        </is>
      </c>
      <c r="L184" s="236" t="n"/>
    </row>
    <row r="185" ht="51.75" customHeight="1">
      <c r="A185" s="236" t="n">
        <v>277</v>
      </c>
      <c r="B185" s="236" t="inlineStr">
        <is>
          <t>2004-000690</t>
        </is>
      </c>
      <c r="C185" s="236" t="inlineStr">
        <is>
          <t>Oil and Gas Lease</t>
        </is>
      </c>
      <c r="D185" s="236" t="inlineStr">
        <is>
          <t>1736/496</t>
        </is>
      </c>
      <c r="E185" s="236" t="n">
        <v>38013</v>
      </c>
      <c r="F185" s="236" t="n">
        <v>38027</v>
      </c>
      <c r="G185" s="208" t="inlineStr">
        <is>
          <t>John W. Bain, Joseph A. Bain and Anna T. Gibson, formerly Williams,
sole and only heirs of Billy W. Bain aka Billy Wayne Bain, deceased
229 North Chemical
Hutchinson, KS 67501</t>
        </is>
      </c>
      <c r="H185" s="236" t="inlineStr">
        <is>
          <t>R. Michael Lortz</t>
        </is>
      </c>
      <c r="I185" s="236" t="inlineStr">
        <is>
          <t>NW/4 SE/4, S/2 SE/4, SW/4 NE/4 of 31-12N-24W</t>
        </is>
      </c>
      <c r="J185" s="236" t="inlineStr">
        <is>
          <t>160 gross acres 3 yrs 3/16ths royalty</t>
        </is>
      </c>
      <c r="K185" s="236" t="inlineStr">
        <is>
          <t>Partial tract legal match</t>
        </is>
      </c>
      <c r="L185" s="236" t="n"/>
    </row>
    <row r="186">
      <c r="A186" s="236" t="inlineStr">
        <is>
          <t>Additional source-supported rows omitted from display: 164</t>
        </is>
      </c>
      <c r="B186" s="236" t="n"/>
      <c r="C186" s="236" t="n"/>
      <c r="D186" s="236" t="n"/>
      <c r="E186" s="236" t="n"/>
      <c r="F186" s="236" t="n"/>
      <c r="G186" s="236" t="n"/>
      <c r="H186" s="236" t="n"/>
      <c r="I186" s="236" t="n"/>
      <c r="J186" s="236" t="n"/>
      <c r="K186" s="236" t="n"/>
      <c r="L186" s="236" t="n"/>
    </row>
    <row r="187">
      <c r="A187" s="236" t="n"/>
      <c r="B187" s="236" t="n"/>
      <c r="C187" s="236" t="n"/>
      <c r="D187" s="236" t="n"/>
      <c r="E187" s="236" t="n"/>
      <c r="F187" s="236" t="n"/>
      <c r="G187" s="236" t="n"/>
      <c r="H187" s="236" t="n"/>
      <c r="I187" s="236" t="n"/>
      <c r="J187" s="236" t="n"/>
      <c r="K187" s="236" t="n"/>
      <c r="L187" s="236" t="n"/>
    </row>
    <row r="188">
      <c r="A188" s="236" t="inlineStr">
        <is>
          <t>Chain Header Validation Against Runsheet</t>
        </is>
      </c>
      <c r="B188" s="236" t="n"/>
      <c r="C188" s="236" t="n"/>
      <c r="D188" s="236" t="n"/>
      <c r="E188" s="236" t="n"/>
      <c r="F188" s="236" t="n"/>
      <c r="G188" s="236" t="n"/>
      <c r="H188" s="236" t="n"/>
      <c r="I188" s="236" t="n"/>
      <c r="J188" s="236" t="n"/>
      <c r="K188" s="236" t="n"/>
      <c r="L188" s="236" t="n"/>
    </row>
    <row r="189">
      <c r="A189" s="236" t="inlineStr">
        <is>
          <t>Doc/Header</t>
        </is>
      </c>
      <c r="B189" s="236" t="inlineStr">
        <is>
          <t>Doc Type</t>
        </is>
      </c>
      <c r="C189" s="236" t="inlineStr">
        <is>
          <t>Bk/Pg</t>
        </is>
      </c>
      <c r="D189" s="236" t="inlineStr">
        <is>
          <t>Grantor</t>
        </is>
      </c>
      <c r="E189" s="236" t="inlineStr">
        <is>
          <t>Grantee</t>
        </is>
      </c>
      <c r="F189" s="236" t="inlineStr">
        <is>
          <t>Validation</t>
        </is>
      </c>
      <c r="G189" s="236" t="inlineStr">
        <is>
          <t>Runsheet Row</t>
        </is>
      </c>
      <c r="H189" s="236" t="inlineStr">
        <is>
          <t>Source Legal</t>
        </is>
      </c>
      <c r="I189" s="236" t="inlineStr">
        <is>
          <t>Source Notes</t>
        </is>
      </c>
      <c r="J189" s="236" t="n"/>
      <c r="K189" s="236" t="n"/>
      <c r="L189" s="236" t="n"/>
    </row>
    <row r="190">
      <c r="A190" s="236" t="inlineStr">
        <is>
          <t>PAT</t>
        </is>
      </c>
      <c r="B190" s="236" t="inlineStr">
        <is>
          <t>PAT004/80</t>
        </is>
      </c>
      <c r="C190" s="236" t="n">
        <v>2657</v>
      </c>
      <c r="D190" s="236" t="inlineStr">
        <is>
          <t>ARTI</t>
        </is>
      </c>
      <c r="E190" s="236" t="n"/>
      <c r="F190" s="236" t="inlineStr">
        <is>
          <t>No Runsheet doc#/Bk-Pg match — Needs Verification</t>
        </is>
      </c>
      <c r="G190" s="236" t="n"/>
      <c r="H190" s="236" t="n"/>
      <c r="I190" s="236" t="n"/>
      <c r="J190" s="236" t="n"/>
      <c r="K190" s="236" t="n"/>
      <c r="L190" s="236" t="n"/>
    </row>
    <row r="191">
      <c r="A191" s="236" t="inlineStr">
        <is>
          <t>PAT</t>
        </is>
      </c>
      <c r="B191" s="236" t="inlineStr">
        <is>
          <t>PAT006/462</t>
        </is>
      </c>
      <c r="C191" s="236" t="n">
        <v>2998</v>
      </c>
      <c r="D191" s="236" t="inlineStr">
        <is>
          <t>ARTI</t>
        </is>
      </c>
      <c r="E191" s="236" t="n"/>
      <c r="F191" s="236" t="inlineStr">
        <is>
          <t>No Runsheet doc#/Bk-Pg match — Needs Verification</t>
        </is>
      </c>
      <c r="G191" s="236" t="n"/>
      <c r="H191" s="236" t="n"/>
      <c r="I191" s="236" t="n"/>
      <c r="J191" s="236" t="n"/>
      <c r="K191" s="236" t="n"/>
      <c r="L191" s="236" t="n"/>
    </row>
    <row r="192">
      <c r="A192" s="236" t="inlineStr">
        <is>
          <t>WD</t>
        </is>
      </c>
      <c r="B192" s="236" t="inlineStr">
        <is>
          <t>D00015/588</t>
        </is>
      </c>
      <c r="C192" s="236" t="n">
        <v>3217</v>
      </c>
      <c r="D192" s="236" t="inlineStr">
        <is>
          <t>ARTI</t>
        </is>
      </c>
      <c r="E192" s="236" t="n"/>
      <c r="F192" s="236" t="inlineStr">
        <is>
          <t>No Runsheet doc#/Bk-Pg match — Needs Verification</t>
        </is>
      </c>
      <c r="G192" s="236" t="n"/>
      <c r="H192" s="236" t="n"/>
      <c r="I192" s="236" t="n"/>
      <c r="J192" s="236" t="n"/>
      <c r="K192" s="236" t="n"/>
      <c r="L192" s="236" t="n"/>
    </row>
    <row r="193">
      <c r="A193" s="236" t="inlineStr">
        <is>
          <t>WD</t>
        </is>
      </c>
      <c r="B193" s="236" t="inlineStr">
        <is>
          <t>D00015/159</t>
        </is>
      </c>
      <c r="C193" s="236" t="n">
        <v>3250</v>
      </c>
      <c r="D193" s="236" t="inlineStr">
        <is>
          <t>ARTI</t>
        </is>
      </c>
      <c r="E193" s="236" t="n"/>
      <c r="F193" s="236" t="inlineStr">
        <is>
          <t>No Runsheet doc#/Bk-Pg match — Needs Verification</t>
        </is>
      </c>
      <c r="G193" s="236" t="n"/>
      <c r="H193" s="236" t="n"/>
      <c r="I193" s="236" t="n"/>
      <c r="J193" s="236" t="n"/>
      <c r="K193" s="236" t="n"/>
      <c r="L193" s="236" t="n"/>
    </row>
    <row r="194">
      <c r="A194" s="236" t="inlineStr">
        <is>
          <t>WD</t>
        </is>
      </c>
      <c r="B194" s="236" t="inlineStr">
        <is>
          <t>D00014/515</t>
        </is>
      </c>
      <c r="C194" s="236" t="n">
        <v>4252</v>
      </c>
      <c r="D194" s="236" t="inlineStr">
        <is>
          <t>ARTI</t>
        </is>
      </c>
      <c r="E194" s="236" t="n"/>
      <c r="F194" s="236" t="inlineStr">
        <is>
          <t>No Runsheet doc#/Bk-Pg match — Needs Verification</t>
        </is>
      </c>
      <c r="G194" s="236" t="n"/>
      <c r="H194" s="236" t="n"/>
      <c r="I194" s="236" t="n"/>
      <c r="J194" s="236" t="n"/>
      <c r="K194" s="236" t="n"/>
      <c r="L194" s="236" t="n"/>
    </row>
    <row r="195">
      <c r="A195" s="236" t="inlineStr">
        <is>
          <t>WD</t>
        </is>
      </c>
      <c r="B195" s="236" t="inlineStr">
        <is>
          <t>D00027/162</t>
        </is>
      </c>
      <c r="C195" s="236" t="n">
        <v>6639</v>
      </c>
      <c r="D195" s="236" t="inlineStr">
        <is>
          <t>ARTI</t>
        </is>
      </c>
      <c r="E195" s="236" t="n"/>
      <c r="F195" s="236" t="inlineStr">
        <is>
          <t>No Runsheet doc#/Bk-Pg match — Needs Verification</t>
        </is>
      </c>
      <c r="G195" s="236" t="n"/>
      <c r="H195" s="236" t="n"/>
      <c r="I195" s="236" t="n"/>
      <c r="J195" s="236" t="n"/>
      <c r="K195" s="236" t="n"/>
      <c r="L195" s="236" t="n"/>
    </row>
    <row r="196">
      <c r="A196" s="236" t="inlineStr">
        <is>
          <t>WD</t>
        </is>
      </c>
      <c r="B196" s="236" t="inlineStr">
        <is>
          <t>D00034/97</t>
        </is>
      </c>
      <c r="C196" s="236" t="n">
        <v>8034</v>
      </c>
      <c r="D196" s="236" t="inlineStr">
        <is>
          <t>ARTI</t>
        </is>
      </c>
      <c r="E196" s="236" t="n"/>
      <c r="F196" s="236" t="inlineStr">
        <is>
          <t>No Runsheet doc#/Bk-Pg match — Needs Verification</t>
        </is>
      </c>
      <c r="G196" s="236" t="n"/>
      <c r="H196" s="236" t="n"/>
      <c r="I196" s="236" t="n"/>
      <c r="J196" s="236" t="n"/>
      <c r="K196" s="236" t="n"/>
      <c r="L196" s="236" t="n"/>
    </row>
    <row r="197">
      <c r="A197" s="236" t="inlineStr">
        <is>
          <t>WD</t>
        </is>
      </c>
      <c r="B197" s="236" t="inlineStr">
        <is>
          <t>D00044/39</t>
        </is>
      </c>
      <c r="C197" s="236" t="n">
        <v>11645</v>
      </c>
      <c r="D197" s="236" t="inlineStr">
        <is>
          <t>ARTI</t>
        </is>
      </c>
      <c r="E197" s="236" t="n"/>
      <c r="F197" s="236" t="inlineStr">
        <is>
          <t>No Runsheet doc#/Bk-Pg match — Needs Verification</t>
        </is>
      </c>
      <c r="G197" s="236" t="n"/>
      <c r="H197" s="236" t="n"/>
      <c r="I197" s="236" t="n"/>
      <c r="J197" s="236" t="n"/>
      <c r="K197" s="236" t="n"/>
      <c r="L197" s="236" t="n"/>
    </row>
    <row r="198">
      <c r="A198" s="236" t="inlineStr">
        <is>
          <t>WD</t>
        </is>
      </c>
      <c r="B198" s="236" t="inlineStr">
        <is>
          <t>D00053/585</t>
        </is>
      </c>
      <c r="C198" s="236" t="n">
        <v>15997</v>
      </c>
      <c r="D198" s="236" t="inlineStr">
        <is>
          <t>ARTI</t>
        </is>
      </c>
      <c r="E198" s="236" t="n"/>
      <c r="F198" s="236" t="inlineStr">
        <is>
          <t>No Runsheet doc#/Bk-Pg match — Needs Verification</t>
        </is>
      </c>
      <c r="G198" s="236" t="n"/>
      <c r="H198" s="236" t="n"/>
      <c r="I198" s="236" t="n"/>
      <c r="J198" s="236" t="n"/>
      <c r="K198" s="236" t="n"/>
      <c r="L198" s="236" t="n"/>
    </row>
    <row r="199">
      <c r="A199" s="236" t="inlineStr">
        <is>
          <t>DECREE</t>
        </is>
      </c>
      <c r="B199" s="236" t="inlineStr">
        <is>
          <t>121/46</t>
        </is>
      </c>
      <c r="C199" s="236" t="n">
        <v>25990</v>
      </c>
      <c r="D199" s="236" t="inlineStr">
        <is>
          <t>ARTI</t>
        </is>
      </c>
      <c r="E199" s="236" t="n"/>
      <c r="F199" s="236" t="inlineStr">
        <is>
          <t>No Runsheet doc#/Bk-Pg match — Needs Verification</t>
        </is>
      </c>
      <c r="G199" s="236" t="n"/>
      <c r="H199" s="236" t="n"/>
      <c r="I199" s="236" t="n"/>
      <c r="J199" s="236" t="n"/>
      <c r="K199" s="236" t="n"/>
      <c r="L199" s="236" t="n"/>
    </row>
    <row r="200">
      <c r="A200" s="236" t="inlineStr">
        <is>
          <t>MD</t>
        </is>
      </c>
      <c r="B200" s="236" t="inlineStr">
        <is>
          <t>122/122</t>
        </is>
      </c>
      <c r="C200" s="236" t="n">
        <v>25974</v>
      </c>
      <c r="D200" s="236" t="inlineStr">
        <is>
          <t>ARTI</t>
        </is>
      </c>
      <c r="E200" s="236" t="n"/>
      <c r="F200" s="236" t="inlineStr">
        <is>
          <t>No Runsheet doc#/Bk-Pg match — Needs Verification</t>
        </is>
      </c>
      <c r="G200" s="236" t="n"/>
      <c r="H200" s="236" t="n"/>
      <c r="I200" s="236" t="n"/>
      <c r="J200" s="236" t="n"/>
      <c r="K200" s="236" t="n"/>
      <c r="L200" s="236" t="n"/>
    </row>
    <row r="201">
      <c r="A201" s="236" t="inlineStr">
        <is>
          <t>MD</t>
        </is>
      </c>
      <c r="B201" s="236" t="inlineStr">
        <is>
          <t>121/346</t>
        </is>
      </c>
      <c r="C201" s="236" t="n">
        <v>25974</v>
      </c>
      <c r="D201" s="236" t="inlineStr">
        <is>
          <t>ARTI</t>
        </is>
      </c>
      <c r="E201" s="236" t="n"/>
      <c r="F201" s="236" t="inlineStr">
        <is>
          <t>No Runsheet doc#/Bk-Pg match — Needs Verification</t>
        </is>
      </c>
      <c r="G201" s="236" t="n"/>
      <c r="H201" s="236" t="n"/>
      <c r="I201" s="236" t="n"/>
      <c r="J201" s="236" t="n"/>
      <c r="K201" s="236" t="n"/>
      <c r="L201" s="236" t="n"/>
    </row>
    <row r="202">
      <c r="A202" s="236" t="inlineStr">
        <is>
          <t>FD</t>
        </is>
      </c>
      <c r="B202" s="236" t="inlineStr">
        <is>
          <t>2165/322</t>
        </is>
      </c>
      <c r="C202" s="236" t="n">
        <v>30446</v>
      </c>
      <c r="D202" s="236" t="inlineStr">
        <is>
          <t>ARTI</t>
        </is>
      </c>
      <c r="E202" s="236" t="n"/>
      <c r="F202" s="236" t="inlineStr">
        <is>
          <t>No Runsheet doc#/Bk-Pg match — Needs Verification</t>
        </is>
      </c>
      <c r="G202" s="236" t="n"/>
      <c r="H202" s="236" t="n"/>
      <c r="I202" s="236" t="n"/>
      <c r="J202" s="236" t="n"/>
      <c r="K202" s="236" t="n"/>
      <c r="L202" s="236" t="n"/>
    </row>
    <row r="203">
      <c r="A203" s="236" t="inlineStr">
        <is>
          <t>QCMD</t>
        </is>
      </c>
      <c r="B203" s="236" t="inlineStr">
        <is>
          <t>1600/559</t>
        </is>
      </c>
      <c r="C203" s="236" t="n">
        <v>36524</v>
      </c>
      <c r="D203" s="236" t="inlineStr">
        <is>
          <t>ARTI</t>
        </is>
      </c>
      <c r="E203" s="236" t="n"/>
      <c r="F203" s="236" t="inlineStr">
        <is>
          <t>No Runsheet doc#/Bk-Pg match — Needs Verification</t>
        </is>
      </c>
      <c r="G203" s="236" t="n"/>
      <c r="H203" s="236" t="n"/>
      <c r="I203" s="236" t="n"/>
      <c r="J203" s="236" t="n"/>
      <c r="K203" s="236" t="n"/>
      <c r="L203" s="236" t="n"/>
    </row>
    <row r="204">
      <c r="A204" s="236" t="inlineStr">
        <is>
          <t>POD&amp;H</t>
        </is>
      </c>
      <c r="B204" s="236" t="inlineStr">
        <is>
          <t>1820/558</t>
        </is>
      </c>
      <c r="C204" s="236" t="n">
        <v>38700</v>
      </c>
      <c r="D204" s="236" t="inlineStr">
        <is>
          <t>ARTI</t>
        </is>
      </c>
      <c r="E204" s="236" t="n"/>
      <c r="F204" s="236" t="inlineStr">
        <is>
          <t>No Runsheet doc#/Bk-Pg match — Needs Verification</t>
        </is>
      </c>
      <c r="G204" s="236" t="n"/>
      <c r="H204" s="236" t="n"/>
      <c r="I204" s="236" t="n"/>
      <c r="J204" s="236" t="n"/>
      <c r="K204" s="236" t="n"/>
      <c r="L204" s="236" t="n"/>
    </row>
    <row r="205">
      <c r="A205" s="236" t="inlineStr">
        <is>
          <t>POD&amp;H</t>
        </is>
      </c>
      <c r="B205" s="236" t="inlineStr">
        <is>
          <t>1826/56</t>
        </is>
      </c>
      <c r="C205" s="236" t="n">
        <v>38757</v>
      </c>
      <c r="D205" s="236" t="inlineStr">
        <is>
          <t>ARTI</t>
        </is>
      </c>
      <c r="E205" s="236" t="n"/>
      <c r="F205" s="236" t="inlineStr">
        <is>
          <t>No Runsheet doc#/Bk-Pg match — Needs Verification</t>
        </is>
      </c>
      <c r="G205" s="236" t="n"/>
      <c r="H205" s="236" t="n"/>
      <c r="I205" s="236" t="n"/>
      <c r="J205" s="236" t="n"/>
      <c r="K205" s="236" t="n"/>
      <c r="L205" s="236" t="n"/>
    </row>
    <row r="206">
      <c r="A206" s="236" t="inlineStr">
        <is>
          <t>JEJ</t>
        </is>
      </c>
      <c r="B206" s="236" t="inlineStr">
        <is>
          <t>1992/558</t>
        </is>
      </c>
      <c r="C206" s="236" t="n">
        <v>40204</v>
      </c>
      <c r="D206" s="236" t="inlineStr">
        <is>
          <t>ARTI</t>
        </is>
      </c>
      <c r="E206" s="236" t="n"/>
      <c r="F206" s="236" t="inlineStr">
        <is>
          <t>No Runsheet doc#/Bk-Pg match — Needs Verification</t>
        </is>
      </c>
      <c r="G206" s="236" t="n"/>
      <c r="H206" s="236" t="n"/>
      <c r="I206" s="236" t="n"/>
      <c r="J206" s="236" t="n"/>
      <c r="K206" s="236" t="n"/>
      <c r="L206" s="236" t="n"/>
    </row>
    <row r="207">
      <c r="A207" s="236" t="inlineStr">
        <is>
          <t>MD</t>
        </is>
      </c>
      <c r="B207" s="236" t="inlineStr">
        <is>
          <t>1993/250</t>
        </is>
      </c>
      <c r="C207" s="236" t="n">
        <v>40149</v>
      </c>
      <c r="D207" s="236" t="inlineStr">
        <is>
          <t>ARTI</t>
        </is>
      </c>
      <c r="E207" s="236" t="n"/>
      <c r="F207" s="236" t="inlineStr">
        <is>
          <t>No Runsheet doc#/Bk-Pg match — Needs Verification</t>
        </is>
      </c>
      <c r="G207" s="236" t="n"/>
      <c r="H207" s="236" t="n"/>
      <c r="I207" s="236" t="n"/>
      <c r="J207" s="236" t="n"/>
      <c r="K207" s="236" t="n"/>
      <c r="L207" s="236" t="n"/>
    </row>
    <row r="208">
      <c r="A208" s="236" t="inlineStr">
        <is>
          <t>MD</t>
        </is>
      </c>
      <c r="B208" s="236" t="inlineStr">
        <is>
          <t>1993/253</t>
        </is>
      </c>
      <c r="C208" s="236" t="n">
        <v>40149</v>
      </c>
      <c r="D208" s="236" t="inlineStr">
        <is>
          <t>ARTI</t>
        </is>
      </c>
      <c r="E208" s="236" t="n"/>
      <c r="F208" s="236" t="inlineStr">
        <is>
          <t>No Runsheet doc#/Bk-Pg match — Needs Verification</t>
        </is>
      </c>
      <c r="G208" s="236" t="n"/>
      <c r="H208" s="236" t="n"/>
      <c r="I208" s="236" t="n"/>
      <c r="J208" s="236" t="n"/>
      <c r="K208" s="236" t="n"/>
      <c r="L208" s="236" t="n"/>
    </row>
    <row r="209">
      <c r="A209" s="236" t="inlineStr">
        <is>
          <t>MD</t>
        </is>
      </c>
      <c r="B209" s="236" t="inlineStr">
        <is>
          <t>1993/256</t>
        </is>
      </c>
      <c r="C209" s="236" t="n">
        <v>40149</v>
      </c>
      <c r="D209" s="236" t="inlineStr">
        <is>
          <t>ARTI</t>
        </is>
      </c>
      <c r="E209" s="236" t="n"/>
      <c r="F209" s="236" t="inlineStr">
        <is>
          <t>No Runsheet doc#/Bk-Pg match — Needs Verification</t>
        </is>
      </c>
      <c r="G209" s="236" t="n"/>
      <c r="H209" s="236" t="n"/>
      <c r="I209" s="236" t="n"/>
      <c r="J209" s="236" t="n"/>
      <c r="K209" s="236" t="n"/>
      <c r="L209" s="236" t="n"/>
    </row>
    <row r="210">
      <c r="A210" s="236" t="inlineStr">
        <is>
          <t>MD</t>
        </is>
      </c>
      <c r="B210" s="236" t="inlineStr">
        <is>
          <t>1993/259</t>
        </is>
      </c>
      <c r="C210" s="236" t="n">
        <v>40149</v>
      </c>
      <c r="D210" s="236" t="inlineStr">
        <is>
          <t>ARTI</t>
        </is>
      </c>
      <c r="E210" s="236" t="n"/>
      <c r="F210" s="236" t="inlineStr">
        <is>
          <t>No Runsheet doc#/Bk-Pg match — Needs Verification</t>
        </is>
      </c>
      <c r="G210" s="236" t="n"/>
      <c r="H210" s="236" t="n"/>
      <c r="I210" s="236" t="n"/>
      <c r="J210" s="236" t="n"/>
      <c r="K210" s="236" t="n"/>
      <c r="L210" s="236" t="n"/>
    </row>
    <row r="211">
      <c r="A211" s="236" t="inlineStr">
        <is>
          <t>MD</t>
        </is>
      </c>
      <c r="B211" s="236" t="inlineStr">
        <is>
          <t>1993/262</t>
        </is>
      </c>
      <c r="C211" s="236" t="n">
        <v>40157</v>
      </c>
      <c r="D211" s="236" t="inlineStr">
        <is>
          <t>ARTI</t>
        </is>
      </c>
      <c r="E211" s="236" t="n"/>
      <c r="F211" s="236" t="inlineStr">
        <is>
          <t>No Runsheet doc#/Bk-Pg match — Needs Verification</t>
        </is>
      </c>
      <c r="G211" s="236" t="n"/>
      <c r="H211" s="236" t="n"/>
      <c r="I211" s="236" t="n"/>
      <c r="J211" s="236" t="n"/>
      <c r="K211" s="236" t="n"/>
      <c r="L211" s="236" t="n"/>
    </row>
    <row r="212">
      <c r="A212" s="236" t="inlineStr">
        <is>
          <t>MD</t>
        </is>
      </c>
      <c r="B212" s="236" t="inlineStr">
        <is>
          <t>1998/302</t>
        </is>
      </c>
      <c r="C212" s="236" t="n">
        <v>40219</v>
      </c>
      <c r="D212" s="236" t="inlineStr">
        <is>
          <t>ARTI</t>
        </is>
      </c>
      <c r="E212" s="236" t="n"/>
      <c r="F212" s="236" t="inlineStr">
        <is>
          <t>No Runsheet doc#/Bk-Pg match — Needs Verification</t>
        </is>
      </c>
      <c r="G212" s="236" t="n"/>
      <c r="H212" s="236" t="n"/>
      <c r="I212" s="236" t="n"/>
      <c r="J212" s="236" t="n"/>
      <c r="K212" s="236" t="n"/>
      <c r="L212" s="236" t="n"/>
    </row>
    <row r="213">
      <c r="A213" s="236" t="inlineStr">
        <is>
          <t>MD</t>
        </is>
      </c>
      <c r="B213" s="236" t="inlineStr">
        <is>
          <t>2177/241</t>
        </is>
      </c>
      <c r="C213" s="236" t="n">
        <v>41061</v>
      </c>
      <c r="D213" s="236" t="inlineStr">
        <is>
          <t>ARTI</t>
        </is>
      </c>
      <c r="E213" s="236" t="n"/>
      <c r="F213" s="236" t="inlineStr">
        <is>
          <t>No Runsheet doc#/Bk-Pg match — Needs Verification</t>
        </is>
      </c>
      <c r="G213" s="236" t="n"/>
      <c r="H213" s="236" t="n"/>
      <c r="I213" s="236" t="n"/>
      <c r="J213" s="236" t="n"/>
      <c r="K213" s="236" t="n"/>
      <c r="L213" s="236" t="n"/>
    </row>
    <row r="214">
      <c r="A214" s="236" t="inlineStr">
        <is>
          <t>MD</t>
        </is>
      </c>
      <c r="B214" s="236" t="inlineStr">
        <is>
          <t>2165/330</t>
        </is>
      </c>
      <c r="C214" s="236" t="n">
        <v>41172</v>
      </c>
      <c r="D214" s="236" t="inlineStr">
        <is>
          <t>ARTI</t>
        </is>
      </c>
      <c r="E214" s="236" t="n"/>
      <c r="F214" s="236" t="inlineStr">
        <is>
          <t>No Runsheet doc#/Bk-Pg match — Needs Verification</t>
        </is>
      </c>
      <c r="G214" s="236" t="n"/>
      <c r="H214" s="236" t="n"/>
      <c r="I214" s="236" t="n"/>
      <c r="J214" s="236" t="n"/>
      <c r="K214" s="236" t="n"/>
      <c r="L214" s="236" t="n"/>
    </row>
    <row r="215">
      <c r="A215" s="236" t="inlineStr">
        <is>
          <t>MD</t>
        </is>
      </c>
      <c r="B215" s="236" t="inlineStr">
        <is>
          <t>2176/297</t>
        </is>
      </c>
      <c r="C215" s="236" t="n">
        <v>41296</v>
      </c>
      <c r="D215" s="236" t="inlineStr">
        <is>
          <t>34/480</t>
        </is>
      </c>
      <c r="E215" s="236" t="n"/>
      <c r="F215" s="236" t="inlineStr">
        <is>
          <t>No Runsheet doc#/Bk-Pg match — Needs Verification</t>
        </is>
      </c>
      <c r="G215" s="236" t="n"/>
      <c r="H215" s="236" t="n"/>
      <c r="I215" s="236" t="n"/>
      <c r="J215" s="236" t="n"/>
      <c r="K215" s="236" t="n"/>
      <c r="L215" s="236" t="n"/>
    </row>
    <row r="216">
      <c r="A216" s="236" t="inlineStr">
        <is>
          <t>MD</t>
        </is>
      </c>
      <c r="B216" s="236" t="inlineStr">
        <is>
          <t>2177/522</t>
        </is>
      </c>
      <c r="C216" s="236" t="n">
        <v>41305</v>
      </c>
      <c r="D216" s="236" t="inlineStr">
        <is>
          <t>25/480</t>
        </is>
      </c>
      <c r="E216" s="236" t="n"/>
      <c r="F216" s="236" t="inlineStr">
        <is>
          <t>No Runsheet doc#/Bk-Pg match — Needs Verification</t>
        </is>
      </c>
      <c r="G216" s="236" t="n"/>
      <c r="H216" s="236" t="n"/>
      <c r="I216" s="236" t="n"/>
      <c r="J216" s="236" t="n"/>
      <c r="K216" s="236" t="n"/>
      <c r="L216" s="236" t="n"/>
    </row>
    <row r="217">
      <c r="A217" s="236" t="inlineStr">
        <is>
          <t>MD</t>
        </is>
      </c>
      <c r="B217" s="236" t="inlineStr">
        <is>
          <t>2177/521</t>
        </is>
      </c>
      <c r="C217" s="236" t="n">
        <v>41306</v>
      </c>
      <c r="D217" s="236" t="inlineStr">
        <is>
          <t>4.5/480</t>
        </is>
      </c>
      <c r="E217" s="236" t="n"/>
      <c r="F217" s="236" t="inlineStr">
        <is>
          <t>No Runsheet doc#/Bk-Pg match — Needs Verification</t>
        </is>
      </c>
      <c r="G217" s="236" t="n"/>
      <c r="H217" s="236" t="n"/>
      <c r="I217" s="236" t="n"/>
      <c r="J217" s="236" t="n"/>
      <c r="K217" s="236" t="n"/>
      <c r="L217" s="236" t="n"/>
    </row>
    <row r="218">
      <c r="A218" s="236" t="inlineStr">
        <is>
          <t>MD</t>
        </is>
      </c>
      <c r="B218" s="236" t="inlineStr">
        <is>
          <t>2237/381</t>
        </is>
      </c>
      <c r="C218" s="236" t="n">
        <v>41687</v>
      </c>
      <c r="D218" s="236" t="inlineStr">
        <is>
          <t>ARTI</t>
        </is>
      </c>
      <c r="E218" s="236" t="n"/>
      <c r="F218" s="236" t="inlineStr">
        <is>
          <t>No Runsheet doc#/Bk-Pg match — Needs Verification</t>
        </is>
      </c>
      <c r="G218" s="236" t="n"/>
      <c r="H218" s="236" t="n"/>
      <c r="I218" s="236" t="n"/>
      <c r="J218" s="236" t="n"/>
      <c r="K218" s="236" t="n"/>
      <c r="L218" s="236" t="n"/>
    </row>
    <row r="219">
      <c r="A219" s="236" t="inlineStr">
        <is>
          <t>MD</t>
        </is>
      </c>
      <c r="B219" s="236" t="inlineStr">
        <is>
          <t>2572/490</t>
        </is>
      </c>
      <c r="C219" s="236" t="n">
        <v>45433</v>
      </c>
      <c r="D219" s="236" t="inlineStr">
        <is>
          <t>ARTI</t>
        </is>
      </c>
      <c r="E219" s="236" t="n"/>
      <c r="F219" s="236" t="inlineStr">
        <is>
          <t>No Runsheet doc#/Bk-Pg match — Needs Verification</t>
        </is>
      </c>
      <c r="G219" s="236" t="n"/>
      <c r="H219" s="236" t="n"/>
      <c r="I219" s="236" t="n"/>
      <c r="J219" s="236" t="n"/>
      <c r="K219" s="236" t="n"/>
      <c r="L219" s="236" t="n"/>
    </row>
    <row r="220">
      <c r="A220" s="236" t="inlineStr">
        <is>
          <t>MD</t>
        </is>
      </c>
      <c r="B220" s="236" t="inlineStr">
        <is>
          <t>2345/525</t>
        </is>
      </c>
      <c r="C220" s="236" t="n">
        <v>42613</v>
      </c>
      <c r="D220" s="236" t="inlineStr">
        <is>
          <t>ARTI</t>
        </is>
      </c>
      <c r="E220" s="236" t="n"/>
      <c r="F220" s="236" t="inlineStr">
        <is>
          <t>No Runsheet doc#/Bk-Pg match — Needs Verification</t>
        </is>
      </c>
      <c r="G220" s="236" t="n"/>
      <c r="H220" s="236" t="n"/>
      <c r="I220" s="236" t="n"/>
      <c r="J220" s="236" t="n"/>
      <c r="K220" s="236" t="n"/>
      <c r="L220" s="236" t="n"/>
    </row>
    <row r="221">
      <c r="A221" s="236" t="inlineStr">
        <is>
          <t>MD</t>
        </is>
      </c>
      <c r="B221" s="236" t="inlineStr">
        <is>
          <t>2423/220</t>
        </is>
      </c>
      <c r="C221" s="236" t="n">
        <v>43435</v>
      </c>
      <c r="D221" s="236" t="inlineStr">
        <is>
          <t>ARTI</t>
        </is>
      </c>
      <c r="E221" s="236" t="n"/>
      <c r="F221" s="236" t="inlineStr">
        <is>
          <t>No Runsheet doc#/Bk-Pg match — Needs Verification</t>
        </is>
      </c>
      <c r="G221" s="236" t="n"/>
      <c r="H221" s="236" t="n"/>
      <c r="I221" s="236" t="n"/>
      <c r="J221" s="236" t="n"/>
      <c r="K221" s="236" t="n"/>
      <c r="L221" s="236" t="n"/>
    </row>
    <row r="222">
      <c r="A222" s="236" t="inlineStr">
        <is>
          <t>FD</t>
        </is>
      </c>
      <c r="B222" s="236" t="inlineStr">
        <is>
          <t>2592/371</t>
        </is>
      </c>
      <c r="C222" s="236" t="n">
        <v>45561</v>
      </c>
      <c r="D222" s="236" t="inlineStr">
        <is>
          <t>ARTI</t>
        </is>
      </c>
      <c r="E222" s="236" t="n"/>
      <c r="F222" s="236" t="inlineStr">
        <is>
          <t>No Runsheet doc#/Bk-Pg match — Needs Verification</t>
        </is>
      </c>
      <c r="G222" s="236" t="n"/>
      <c r="H222" s="236" t="n"/>
      <c r="I222" s="236" t="n"/>
      <c r="J222" s="236" t="n"/>
      <c r="K222" s="236" t="n"/>
      <c r="L222" s="236" t="n"/>
    </row>
    <row r="223">
      <c r="A223" s="236" t="inlineStr">
        <is>
          <t>MD</t>
        </is>
      </c>
      <c r="B223" s="236" t="inlineStr">
        <is>
          <t>2610/574</t>
        </is>
      </c>
      <c r="C223" s="236" t="n">
        <v>45686</v>
      </c>
      <c r="D223" s="236" t="inlineStr">
        <is>
          <t>10/480</t>
        </is>
      </c>
      <c r="E223" s="236" t="n"/>
      <c r="F223" s="236" t="inlineStr">
        <is>
          <t>No Runsheet doc#/Bk-Pg match — Needs Verification</t>
        </is>
      </c>
      <c r="G223" s="236" t="n"/>
      <c r="H223" s="236" t="n"/>
      <c r="I223" s="236" t="n"/>
      <c r="J223" s="236" t="n"/>
      <c r="K223" s="236" t="n"/>
      <c r="L223" s="236" t="n"/>
    </row>
    <row r="224">
      <c r="A224" s="236" t="n"/>
      <c r="B224" s="236" t="n"/>
      <c r="C224" s="236" t="n"/>
      <c r="D224" s="236" t="n"/>
      <c r="E224" s="236" t="n"/>
      <c r="F224" s="236" t="n"/>
      <c r="G224" s="236" t="n"/>
      <c r="H224" s="236" t="n"/>
      <c r="I224" s="236" t="n"/>
      <c r="J224" s="236" t="n"/>
      <c r="K224" s="236" t="n"/>
      <c r="L224" s="236" t="n"/>
    </row>
    <row r="225">
      <c r="A225" s="236" t="inlineStr">
        <is>
          <t>Needs Verification / Curative Issues</t>
        </is>
      </c>
      <c r="B225" s="236" t="n"/>
      <c r="C225" s="236" t="n"/>
      <c r="D225" s="236" t="n"/>
      <c r="E225" s="236" t="n"/>
      <c r="F225" s="236" t="n"/>
      <c r="G225" s="236" t="n"/>
      <c r="H225" s="236" t="n"/>
      <c r="I225" s="236" t="n"/>
      <c r="J225" s="236" t="n"/>
      <c r="K225" s="236" t="n"/>
      <c r="L225" s="236" t="n"/>
    </row>
    <row r="226">
      <c r="A226" s="236" t="inlineStr">
        <is>
          <t>Source Row</t>
        </is>
      </c>
      <c r="B226" s="236" t="inlineStr">
        <is>
          <t>Instrument #</t>
        </is>
      </c>
      <c r="C226" s="236" t="inlineStr">
        <is>
          <t>Doc Type</t>
        </is>
      </c>
      <c r="D226" s="236" t="inlineStr">
        <is>
          <t>Bk/Pg</t>
        </is>
      </c>
      <c r="E226" s="236" t="inlineStr">
        <is>
          <t>Issue</t>
        </is>
      </c>
      <c r="F226" s="236" t="inlineStr">
        <is>
          <t>Legal Description</t>
        </is>
      </c>
      <c r="G226" s="236" t="inlineStr">
        <is>
          <t>Notes</t>
        </is>
      </c>
      <c r="H226" s="236" t="inlineStr">
        <is>
          <t>Control Columns</t>
        </is>
      </c>
      <c r="I226" s="236" t="n"/>
      <c r="J226" s="236" t="n"/>
      <c r="K226" s="236" t="n"/>
      <c r="L226" s="236" t="n"/>
    </row>
    <row r="227">
      <c r="A227" s="236" t="n">
        <v>5</v>
      </c>
      <c r="B227" s="236" t="inlineStr">
        <is>
          <t>I-1907-002036</t>
        </is>
      </c>
      <c r="C227" s="236" t="inlineStr">
        <is>
          <t>Homestead</t>
        </is>
      </c>
      <c r="D227" s="236" t="inlineStr">
        <is>
          <t>FR2/199</t>
        </is>
      </c>
      <c r="E227" s="236" t="inlineStr">
        <is>
          <t>NEEDS REVIEW; CONFIRM; SOURCE REVIEW</t>
        </is>
      </c>
      <c r="F227" s="236" t="inlineStr">
        <is>
          <t>SW/4 NE/4, W/2 SE/4, SE/4 SE/4 of 31-12N-24W, aol</t>
        </is>
      </c>
      <c r="G227" s="236" t="inlineStr">
        <is>
          <t>ARTI</t>
        </is>
      </c>
      <c r="H227" s="236" t="inlineStr">
        <is>
          <t>Yes: 2 (legal supports) | High | Root of title | Review | Interest amount needs review | Review | Homestead — General Land Office to Charles F. Kennett (FR2/199) | Needs source re…</t>
        </is>
      </c>
      <c r="I227" s="236" t="n"/>
      <c r="J227" s="236" t="n"/>
      <c r="K227" s="236" t="n"/>
      <c r="L227" s="236" t="n"/>
    </row>
    <row r="228">
      <c r="A228" s="236" t="n">
        <v>6</v>
      </c>
      <c r="B228" s="236" t="inlineStr">
        <is>
          <t>1907-000709</t>
        </is>
      </c>
      <c r="C228" s="236" t="inlineStr">
        <is>
          <t>Deed</t>
        </is>
      </c>
      <c r="D228" s="236" t="inlineStr">
        <is>
          <t>D9/303</t>
        </is>
      </c>
      <c r="E228" s="236" t="inlineStr">
        <is>
          <t>CONFIRM; SOURCE REVIEW</t>
        </is>
      </c>
      <c r="F228" s="236" t="inlineStr">
        <is>
          <t>SW/4 NE/4 SW/4 SE/4, SE/4 SE/4 of 31-12N-24W</t>
        </is>
      </c>
      <c r="G228" s="236" t="inlineStr">
        <is>
          <t>ARTI</t>
        </is>
      </c>
      <c r="H228" s="236" t="inlineStr">
        <is>
          <t>Yes: 2 (legal supports) | High | Probable — name-normalized match to Runsheet 5 grantee; confirm | Yes — on Tract 2 owner list | Candidate 1 (helper — confirm from image) | Medium…</t>
        </is>
      </c>
      <c r="I228" s="236" t="n"/>
      <c r="J228" s="236" t="n"/>
      <c r="K228" s="236" t="n"/>
      <c r="L228" s="236" t="n"/>
    </row>
    <row r="229">
      <c r="A229" s="236" t="n">
        <v>11</v>
      </c>
      <c r="B229" s="236" t="inlineStr">
        <is>
          <t>1908-000607</t>
        </is>
      </c>
      <c r="C229" s="236" t="inlineStr">
        <is>
          <t>Deed</t>
        </is>
      </c>
      <c r="D229" s="236" t="inlineStr">
        <is>
          <t>D11/448</t>
        </is>
      </c>
      <c r="E229" s="236" t="inlineStr">
        <is>
          <t>CONFIRM; SOURCE REVIEW</t>
        </is>
      </c>
      <c r="F229" s="236" t="inlineStr">
        <is>
          <t>SW/4 NE/4, W/2 SE/4, SE/4 SE/4 of 31-12N-24W, aol</t>
        </is>
      </c>
      <c r="G229" s="236" t="inlineStr">
        <is>
          <t>ARTI</t>
        </is>
      </c>
      <c r="H229" s="236" t="inlineStr">
        <is>
          <t>Yes: 2 (legal supports) | High | Probable — name-normalized match to Runsheet 6 grantee; confirm | Yes — on Tract 2 owner list | Candidate 1 (helper — confirm from image) | Medium…</t>
        </is>
      </c>
      <c r="I229" s="236" t="n"/>
      <c r="J229" s="236" t="n"/>
      <c r="K229" s="236" t="n"/>
      <c r="L229" s="236" t="n"/>
    </row>
    <row r="230">
      <c r="A230" s="236" t="n">
        <v>15</v>
      </c>
      <c r="B230" s="236" t="inlineStr">
        <is>
          <t>1919-001437</t>
        </is>
      </c>
      <c r="C230" s="236" t="inlineStr">
        <is>
          <t>Affidavit</t>
        </is>
      </c>
      <c r="D230" s="236" t="inlineStr">
        <is>
          <t>MIS11/154</t>
        </is>
      </c>
      <c r="E230" s="236" t="inlineStr">
        <is>
          <t>NEEDS REVIEW; SOURCE REVIEW</t>
        </is>
      </c>
      <c r="F230" s="236" t="inlineStr">
        <is>
          <t>SW/4 NE/4, W/2 SE/4, SE/4 SE/4 of 31-12N-24W, aol</t>
        </is>
      </c>
      <c r="G230" s="236" t="inlineStr">
        <is>
          <t>Affidavit (E. L. Martin) of identity: Eugene S. Repass = E. S. Repass — grantee under the Lancaster deed (5/30/1908, Bk 11 Deeds/468; SE/4 Sec 32 and SW/4 NE/4, W/2 SE/4, SE/4 SE/4 Sec 31-12N-24W) and mortgagor to G. E.…</t>
        </is>
      </c>
      <c r="H230" s="236" t="inlineStr">
        <is>
          <t>Yes: 2 (legal supports) | High | Review — no exact prior-grantee match | Review | Interest amount needs review | Review | Affidavit — E. L. Martin to The Public (MIS11/154) | Need…</t>
        </is>
      </c>
      <c r="I230" s="236" t="n"/>
      <c r="J230" s="236" t="n"/>
      <c r="K230" s="236" t="n"/>
      <c r="L230" s="236" t="n"/>
    </row>
    <row r="231">
      <c r="A231" s="236" t="n">
        <v>19</v>
      </c>
      <c r="B231" s="236" t="inlineStr">
        <is>
          <t>1919-000971</t>
        </is>
      </c>
      <c r="C231" s="236" t="inlineStr">
        <is>
          <t>Deed</t>
        </is>
      </c>
      <c r="D231" s="236" t="inlineStr">
        <is>
          <t>D29/382</t>
        </is>
      </c>
      <c r="E231" s="236" t="inlineStr">
        <is>
          <t>CONFIRM; SOURCE REVIEW</t>
        </is>
      </c>
      <c r="F231" s="236" t="inlineStr">
        <is>
          <t>S/2 SE/4, NW/4 SE/4, SW/4 NE/4 of 31-12N-24W</t>
        </is>
      </c>
      <c r="G231" s="236" t="inlineStr">
        <is>
          <t>ARTI</t>
        </is>
      </c>
      <c r="H231" s="236" t="inlineStr">
        <is>
          <t>Yes: 2 (legal supports) | High | Review — no exact prior-grantee match | Yes — on Tract 2 owner list | Candidate 1 (helper — confirm from image) | Medium — helper value | Deed — E…</t>
        </is>
      </c>
      <c r="I231" s="236" t="n"/>
      <c r="J231" s="236" t="n"/>
      <c r="K231" s="236" t="n"/>
      <c r="L231" s="236" t="n"/>
    </row>
    <row r="232">
      <c r="A232" s="236" t="n">
        <v>23</v>
      </c>
      <c r="B232" s="236" t="inlineStr">
        <is>
          <t>1923-001306</t>
        </is>
      </c>
      <c r="C232" s="236" t="inlineStr">
        <is>
          <t>Affidavit</t>
        </is>
      </c>
      <c r="D232" s="236" t="inlineStr">
        <is>
          <t>MIS12/119</t>
        </is>
      </c>
      <c r="E232" s="236" t="inlineStr">
        <is>
          <t>NEEDS REVIEW; SOURCE REVIEW</t>
        </is>
      </c>
      <c r="F232" s="236" t="inlineStr">
        <is>
          <t>All of 31-12N-24W</t>
        </is>
      </c>
      <c r="G232" s="236" t="inlineStr">
        <is>
          <t>Affidavit / claim of equity: affiant's ~1/1/1925 block agreement to secure a test well; K. J. Gamble &amp; wife Zella Gamble O&amp;G lease (~95 ac, Sec 31-12N-24W) held by block trustees; public notice affiant claims an equity …</t>
        </is>
      </c>
      <c r="H232" s="236" t="inlineStr">
        <is>
          <t>Yes: 1, 8 (broad legal) | Medium | Review — no exact prior-grantee match | Review | Interest amount needs review | Review | Affidavit — A. H. Douglass to The Public (MIS12/119) | …</t>
        </is>
      </c>
      <c r="I232" s="236" t="n"/>
      <c r="J232" s="236" t="n"/>
      <c r="K232" s="236" t="n"/>
      <c r="L232" s="236" t="n"/>
    </row>
    <row r="233">
      <c r="A233" s="236" t="n">
        <v>36</v>
      </c>
      <c r="B233" s="236" t="inlineStr">
        <is>
          <t>1938-000632</t>
        </is>
      </c>
      <c r="C233" s="236" t="inlineStr">
        <is>
          <t>Affidavit</t>
        </is>
      </c>
      <c r="D233" s="236" t="inlineStr">
        <is>
          <t>MIS19/466</t>
        </is>
      </c>
      <c r="E233" s="236" t="inlineStr">
        <is>
          <t>NEEDS REVIEW; SOURCE REVIEW</t>
        </is>
      </c>
      <c r="F233" s="236" t="inlineStr">
        <is>
          <t>All of 31-12N-24W, aol</t>
        </is>
      </c>
      <c r="G233" s="236" t="inlineStr">
        <is>
          <t>Affidavit of identity (MR Slief): James G. Hambrook = J. G. Hambrook (Probate #744, an heir of Mark Hambrook, dec'd); re the 2/20/1931 deed to Thomas O. Hambrook (Bk 41 W. Deeds/448) covering a metes-and-bounds tract in…</t>
        </is>
      </c>
      <c r="H233" s="236" t="inlineStr">
        <is>
          <t>Yes: 1, 8 (broad legal) | Medium | Review — no exact prior-grantee match | Review | Interest amount needs review | Review | Affidavit — M. R. Slief to The Public (MIS19/466) | Nee…</t>
        </is>
      </c>
      <c r="I233" s="236" t="n"/>
      <c r="J233" s="236" t="n"/>
      <c r="K233" s="236" t="n"/>
      <c r="L233" s="236" t="n"/>
    </row>
    <row r="234">
      <c r="A234" s="236" t="n">
        <v>42</v>
      </c>
      <c r="B234" s="236" t="inlineStr">
        <is>
          <t>1949-000814</t>
        </is>
      </c>
      <c r="C234" s="236" t="inlineStr">
        <is>
          <t>Warranty Deed</t>
        </is>
      </c>
      <c r="D234" s="236" t="inlineStr">
        <is>
          <t>D59/251</t>
        </is>
      </c>
      <c r="E234" s="236" t="inlineStr">
        <is>
          <t>CONFIRM; SOURCE REVIEW</t>
        </is>
      </c>
      <c r="F234" s="236" t="inlineStr">
        <is>
          <t>S/2 SE/4 of Sec 30-12N-24W, E/2 NW/4, N/2 NE/4, SE/4 NE/4, NE/4 SE/4, N/2 NE/4 SW/4 of Sec 31-12N-24W, containing 340 acres, more or less</t>
        </is>
      </c>
      <c r="G234" s="236" t="inlineStr">
        <is>
          <t>1/2 interest, (Parties of the first part reserve unto themselves and undivided one half of all.minerals not heretofore conveyed on the a bove described tract of land with rights of ingrees and egress)</t>
        </is>
      </c>
      <c r="H234" s="236" t="inlineStr">
        <is>
          <t>Legal maps to 1, 3, 4, 7, 10; helper says 1, 2, 3, 4, 7, 8 | Review | Review — no exact prior-grantee match | Yes — on Tract 1 owner list | Candidate 0.5 (helper — confirm from im…</t>
        </is>
      </c>
      <c r="I234" s="236" t="n"/>
      <c r="J234" s="236" t="n"/>
      <c r="K234" s="236" t="n"/>
      <c r="L234" s="236" t="n"/>
    </row>
    <row r="235">
      <c r="A235" s="236" t="n">
        <v>65</v>
      </c>
      <c r="B235" s="236" t="inlineStr">
        <is>
          <t>1978-002576</t>
        </is>
      </c>
      <c r="C235" s="236" t="inlineStr">
        <is>
          <t>Mineral Deed</t>
        </is>
      </c>
      <c r="D235" s="236" t="inlineStr">
        <is>
          <t>237/367</t>
        </is>
      </c>
      <c r="E235" s="236" t="inlineStr">
        <is>
          <t>CONFIRM; SOURCE REVIEW</t>
        </is>
      </c>
      <c r="F235" s="236" t="inlineStr">
        <is>
          <t>SW/4 NE/4, NW/4 SE/4, S/2 SE/4 of 31-12N-24W, aol</t>
        </is>
      </c>
      <c r="G235" s="236" t="inlineStr">
        <is>
          <t>40/791.47 interest in 2 sections</t>
        </is>
      </c>
      <c r="H235" s="236" t="inlineStr">
        <is>
          <t>Yes: 2 (legal supports) | High | Probable — name-normalized match to Runsheet 19 grantee; confirm | Yes — on Tract 2 owner list | Candidate 0.050538870708934 (helper — confirm fro…</t>
        </is>
      </c>
      <c r="I235" s="236" t="n"/>
      <c r="J235" s="236" t="n"/>
      <c r="K235" s="236" t="n"/>
      <c r="L235" s="236" t="n"/>
    </row>
    <row r="236">
      <c r="A236" s="236" t="n">
        <v>66</v>
      </c>
      <c r="B236" s="236" t="inlineStr">
        <is>
          <t>1978-002579</t>
        </is>
      </c>
      <c r="C236" s="236" t="inlineStr">
        <is>
          <t>Mineral Deed</t>
        </is>
      </c>
      <c r="D236" s="236" t="inlineStr">
        <is>
          <t>237/370</t>
        </is>
      </c>
      <c r="E236" s="236" t="inlineStr">
        <is>
          <t>CONFIRM; SOURCE REVIEW</t>
        </is>
      </c>
      <c r="F236" s="236" t="inlineStr">
        <is>
          <t>SW/4 NE/4, NW/4 SE/4, S/2 SE/4 of 31-12N-24W, aol</t>
        </is>
      </c>
      <c r="G236" s="236" t="inlineStr">
        <is>
          <t>40/791.47 interest in 2 sections</t>
        </is>
      </c>
      <c r="H236" s="236" t="inlineStr">
        <is>
          <t>Yes: 2 (legal supports) | High | Probable — name-normalized match to Runsheet 19 grantee; confirm | Yes — on Tract 2 owner list | Candidate 0.050538870708934 (helper — confirm fro…</t>
        </is>
      </c>
      <c r="I236" s="236" t="n"/>
      <c r="J236" s="236" t="n"/>
      <c r="K236" s="236" t="n"/>
      <c r="L236" s="236" t="n"/>
    </row>
    <row r="237">
      <c r="A237" s="236" t="n">
        <v>67</v>
      </c>
      <c r="B237" s="236" t="inlineStr">
        <is>
          <t>1978-002580</t>
        </is>
      </c>
      <c r="C237" s="236" t="inlineStr">
        <is>
          <t>Mineral Deed</t>
        </is>
      </c>
      <c r="D237" s="236" t="inlineStr">
        <is>
          <t>237/371</t>
        </is>
      </c>
      <c r="E237" s="236" t="inlineStr">
        <is>
          <t>CONFIRM; SOURCE REVIEW</t>
        </is>
      </c>
      <c r="F237" s="236" t="inlineStr">
        <is>
          <t>SW/4 NE/4, NW/4 SE/4, S/2 SE/4 of 31-12N-24W, aol</t>
        </is>
      </c>
      <c r="G237" s="236" t="inlineStr">
        <is>
          <t>40/791.47 interest in 2 sections</t>
        </is>
      </c>
      <c r="H237" s="236" t="inlineStr">
        <is>
          <t>Yes: 2 (legal supports) | High | Probable — name-normalized match to Runsheet 19 grantee; confirm | Yes — on Tract 2 owner list | Candidate 0.050538870708934 (helper — confirm fro…</t>
        </is>
      </c>
      <c r="I237" s="236" t="n"/>
      <c r="J237" s="236" t="n"/>
      <c r="K237" s="236" t="n"/>
      <c r="L237" s="236" t="n"/>
    </row>
    <row r="238">
      <c r="A238" s="236" t="n">
        <v>68</v>
      </c>
      <c r="B238" s="236" t="inlineStr">
        <is>
          <t>1978-002581</t>
        </is>
      </c>
      <c r="C238" s="236" t="inlineStr">
        <is>
          <t>Mineral Deed</t>
        </is>
      </c>
      <c r="D238" s="236" t="inlineStr">
        <is>
          <t>237/372</t>
        </is>
      </c>
      <c r="E238" s="236" t="inlineStr">
        <is>
          <t>CONFIRM; SOURCE REVIEW</t>
        </is>
      </c>
      <c r="F238" s="236" t="inlineStr">
        <is>
          <t>SW/4 NE/4, NW/4 SE/4, S/2 SE/4 of 31-12N-24W, aol</t>
        </is>
      </c>
      <c r="G238" s="236" t="inlineStr">
        <is>
          <t>40/791.47 interest in 2 sections</t>
        </is>
      </c>
      <c r="H238" s="236" t="inlineStr">
        <is>
          <t>Yes: 2 (legal supports) | High | Probable — name-normalized match to Runsheet 19 grantee; confirm | Yes — on Tract 2 owner list | Candidate 0.050538870708934 (helper — confirm fro…</t>
        </is>
      </c>
      <c r="I238" s="236" t="n"/>
      <c r="J238" s="236" t="n"/>
      <c r="K238" s="236" t="n"/>
      <c r="L238" s="236" t="n"/>
    </row>
    <row r="239">
      <c r="A239" s="236" t="n">
        <v>69</v>
      </c>
      <c r="B239" s="236" t="inlineStr">
        <is>
          <t>1978-002582</t>
        </is>
      </c>
      <c r="C239" s="236" t="inlineStr">
        <is>
          <t>Mineral Deed</t>
        </is>
      </c>
      <c r="D239" s="236" t="inlineStr">
        <is>
          <t>237/373</t>
        </is>
      </c>
      <c r="E239" s="236" t="inlineStr">
        <is>
          <t>CONFIRM; SOURCE REVIEW</t>
        </is>
      </c>
      <c r="F239" s="236" t="inlineStr">
        <is>
          <t>SW/4 NE/4, NW/4 SE/4, S/2 SE/4 of 31-12N-24W, aol</t>
        </is>
      </c>
      <c r="G239" s="236" t="inlineStr">
        <is>
          <t>40/791.47 interest in 2 sections</t>
        </is>
      </c>
      <c r="H239" s="236" t="inlineStr">
        <is>
          <t>Yes: 2 (legal supports) | High | Probable — name-normalized match to Runsheet 19 grantee; confirm | Yes — on Tract 2 owner list | Candidate 0.050538870708934 (helper — confirm fro…</t>
        </is>
      </c>
      <c r="I239" s="236" t="n"/>
      <c r="J239" s="236" t="n"/>
      <c r="K239" s="236" t="n"/>
      <c r="L239" s="236" t="n"/>
    </row>
    <row r="240">
      <c r="A240" s="236" t="n">
        <v>70</v>
      </c>
      <c r="B240" s="236" t="inlineStr">
        <is>
          <t>1978-002583</t>
        </is>
      </c>
      <c r="C240" s="236" t="inlineStr">
        <is>
          <t>Mineral Deed</t>
        </is>
      </c>
      <c r="D240" s="236" t="inlineStr">
        <is>
          <t>237/374</t>
        </is>
      </c>
      <c r="E240" s="236" t="inlineStr">
        <is>
          <t>CONFIRM; SOURCE REVIEW</t>
        </is>
      </c>
      <c r="F240" s="236" t="inlineStr">
        <is>
          <t>SW/4 NE/4, NW/4 SE/4, S/2 SE/4 of 31-12N-24W, aol</t>
        </is>
      </c>
      <c r="G240" s="236" t="inlineStr">
        <is>
          <t>40/791.47 interest in 2 sections</t>
        </is>
      </c>
      <c r="H240" s="236" t="inlineStr">
        <is>
          <t>Yes: 2 (legal supports) | High | Probable — name-normalized match to Runsheet 19 grantee; confirm | Review | Candidate 0.050538870708934 (helper — confirm from image) | Medium — h…</t>
        </is>
      </c>
      <c r="I240" s="236" t="n"/>
      <c r="J240" s="236" t="n"/>
      <c r="K240" s="236" t="n"/>
      <c r="L240" s="236" t="n"/>
    </row>
    <row r="241">
      <c r="A241" s="236" t="n">
        <v>71</v>
      </c>
      <c r="B241" s="236" t="inlineStr">
        <is>
          <t>1978-002585</t>
        </is>
      </c>
      <c r="C241" s="236" t="inlineStr">
        <is>
          <t>Mineral Deed</t>
        </is>
      </c>
      <c r="D241" s="236" t="inlineStr">
        <is>
          <t>237/376</t>
        </is>
      </c>
      <c r="E241" s="236" t="inlineStr">
        <is>
          <t>CONFIRM; SOURCE REVIEW</t>
        </is>
      </c>
      <c r="F241" s="236" t="inlineStr">
        <is>
          <t>SW/4 NE/4, NW/4 SE/4, S/2 SE/4 of 31-12N-24W, aol</t>
        </is>
      </c>
      <c r="G241" s="236" t="inlineStr">
        <is>
          <t>40/791.47 interest in 2 sections</t>
        </is>
      </c>
      <c r="H241" s="236" t="inlineStr">
        <is>
          <t>Yes: 2 (legal supports) | High | Probable — name-normalized match to Runsheet 70 grantee; confirm | Review | Candidate 0.050538870708934 (helper — confirm from image) | Medium — h…</t>
        </is>
      </c>
      <c r="I241" s="236" t="n"/>
      <c r="J241" s="236" t="n"/>
      <c r="K241" s="236" t="n"/>
      <c r="L241" s="236" t="n"/>
    </row>
    <row r="242">
      <c r="A242" s="236" t="n">
        <v>72</v>
      </c>
      <c r="B242" s="236" t="inlineStr">
        <is>
          <t>1978-002584</t>
        </is>
      </c>
      <c r="C242" s="236" t="inlineStr">
        <is>
          <t>Mineral Deed</t>
        </is>
      </c>
      <c r="D242" s="236" t="inlineStr">
        <is>
          <t>237/375</t>
        </is>
      </c>
      <c r="E242" s="236" t="inlineStr">
        <is>
          <t>CONFIRM; SOURCE REVIEW</t>
        </is>
      </c>
      <c r="F242" s="236" t="inlineStr">
        <is>
          <t>SW/4 NE/4, NW/4 SE/4, S/2 SE/4 of 31-12N-24W, aol</t>
        </is>
      </c>
      <c r="G242" s="236" t="inlineStr">
        <is>
          <t>40/791.47 interest in 2 sections</t>
        </is>
      </c>
      <c r="H242" s="236" t="inlineStr">
        <is>
          <t>Yes: 2 (legal supports) | High | Probable — name-normalized match to Runsheet 70 grantee; confirm | Yes — on Tract 2 owner list | Candidate 0.050538870708934 (helper — confirm fro…</t>
        </is>
      </c>
      <c r="I242" s="236" t="n"/>
      <c r="J242" s="236" t="n"/>
      <c r="K242" s="236" t="n"/>
      <c r="L242" s="236" t="n"/>
    </row>
    <row r="243">
      <c r="A243" s="236" t="n">
        <v>76</v>
      </c>
      <c r="B243" s="236" t="inlineStr">
        <is>
          <t>1979-004881</t>
        </is>
      </c>
      <c r="C243" s="236" t="inlineStr">
        <is>
          <t>Mineral Deed</t>
        </is>
      </c>
      <c r="D243" s="236" t="inlineStr">
        <is>
          <t>274/566</t>
        </is>
      </c>
      <c r="E243" s="236" t="inlineStr">
        <is>
          <t>CONFIRM</t>
        </is>
      </c>
      <c r="F243" s="236" t="inlineStr">
        <is>
          <t>SW/4 NE/4, NW/4 SE/4, S/2 SE/4 of 31-12N-24W, aol</t>
        </is>
      </c>
      <c r="G243" s="236" t="inlineStr">
        <is>
          <t>10/791.47 interest in 2 sections</t>
        </is>
      </c>
      <c r="H243" s="236" t="inlineStr">
        <is>
          <t>Yes: 2 (legal supports) | High | Yes — prior grantee match | Yes — on Tract 2 owner list | Candidate 0.0126347176772335 (helper — confirm from image) | Medium — helper value | Min…</t>
        </is>
      </c>
      <c r="I243" s="236" t="n"/>
      <c r="J243" s="236" t="n"/>
      <c r="K243" s="236" t="n"/>
      <c r="L243" s="236" t="n"/>
    </row>
    <row r="244">
      <c r="A244" s="236" t="n">
        <v>80</v>
      </c>
      <c r="B244" s="236" t="inlineStr">
        <is>
          <t>1979-006593</t>
        </is>
      </c>
      <c r="C244" s="236" t="inlineStr">
        <is>
          <t>Agreement</t>
        </is>
      </c>
      <c r="D244" s="236" t="inlineStr">
        <is>
          <t>280/42</t>
        </is>
      </c>
      <c r="E244" s="236" t="inlineStr">
        <is>
          <t>NEEDS REVIEW; UNCLEAR; SOURCE REVIEW</t>
        </is>
      </c>
      <c r="F244" s="236" t="inlineStr">
        <is>
          <t>SW/4 NE/4, NW/4 SE/4, S/2 SE/4 of 31-12N-24W, aol</t>
        </is>
      </c>
      <c r="G244" s="236" t="inlineStr">
        <is>
          <t>Trust An undivided 40/791.47 interest</t>
        </is>
      </c>
      <c r="H244" s="236" t="inlineStr">
        <is>
          <t>Yes: 2 (legal supports) | High | Review — no exact prior-grantee match | Yes — on Tract 2 owner list | Interest amount needs review | Review | Agreement — Crystal F. Pallo to W. C…</t>
        </is>
      </c>
      <c r="I244" s="236" t="n"/>
      <c r="J244" s="236" t="n"/>
      <c r="K244" s="236" t="n"/>
      <c r="L244" s="236" t="n"/>
    </row>
    <row r="245">
      <c r="A245" s="236" t="n">
        <v>92</v>
      </c>
      <c r="B245" s="236" t="inlineStr">
        <is>
          <t>1982-011144</t>
        </is>
      </c>
      <c r="C245" s="236" t="inlineStr">
        <is>
          <t>Mineral Deed</t>
        </is>
      </c>
      <c r="D245" s="236" t="inlineStr">
        <is>
          <t>480/72</t>
        </is>
      </c>
      <c r="E245" s="236" t="inlineStr">
        <is>
          <t>CONFIRM; SOURCE REVIEW</t>
        </is>
      </c>
      <c r="F245" s="236" t="inlineStr">
        <is>
          <t>S/2 SE/4, NW/4 SE/4, SW/4 NE/4 of 31-12N-24W, aol</t>
        </is>
      </c>
      <c r="G245" s="236" t="inlineStr">
        <is>
          <t>1/791.47 interest in 2 sections</t>
        </is>
      </c>
      <c r="H245" s="236" t="inlineStr">
        <is>
          <t>Yes: 2 (legal supports) | High | Review — no exact prior-grantee match | Yes — on Tract 2 owner list | Candidate 0.00126347176772335 (helper — confirm from image) | Medium — helpe…</t>
        </is>
      </c>
      <c r="I245" s="236" t="n"/>
      <c r="J245" s="236" t="n"/>
      <c r="K245" s="236" t="n"/>
      <c r="L245" s="236" t="n"/>
    </row>
    <row r="246">
      <c r="A246" s="236" t="n">
        <v>93</v>
      </c>
      <c r="B246" s="236" t="inlineStr">
        <is>
          <t>1982-011142</t>
        </is>
      </c>
      <c r="C246" s="236" t="inlineStr">
        <is>
          <t>Mineral Deed</t>
        </is>
      </c>
      <c r="D246" s="236" t="inlineStr">
        <is>
          <t>480/70</t>
        </is>
      </c>
      <c r="E246" s="236" t="inlineStr">
        <is>
          <t>CONFIRM; SOURCE REVIEW</t>
        </is>
      </c>
      <c r="F246" s="236" t="inlineStr">
        <is>
          <t>S/2 SE/4, NW/4 SE/4, SW/4 NE/4 of 31-12N-24W, aol</t>
        </is>
      </c>
      <c r="G246" s="236" t="inlineStr">
        <is>
          <t>1/791.47 interest in 2 sections</t>
        </is>
      </c>
      <c r="H246" s="236" t="inlineStr">
        <is>
          <t>Yes: 2 (legal supports) | High | Probable — name-normalized match to Runsheet 71 grantee; confirm | Yes — on Tract 2 owner list | Candidate 0.00126347176772335 (helper — confirm f…</t>
        </is>
      </c>
      <c r="I246" s="236" t="n"/>
      <c r="J246" s="236" t="n"/>
      <c r="K246" s="236" t="n"/>
      <c r="L246" s="236" t="n"/>
    </row>
    <row r="247">
      <c r="A247" s="236" t="n">
        <v>94</v>
      </c>
      <c r="B247" s="236" t="inlineStr">
        <is>
          <t>1982-011143</t>
        </is>
      </c>
      <c r="C247" s="236" t="inlineStr">
        <is>
          <t>Mineral Deed</t>
        </is>
      </c>
      <c r="D247" s="236" t="inlineStr">
        <is>
          <t>480/71</t>
        </is>
      </c>
      <c r="E247" s="236" t="inlineStr">
        <is>
          <t>CONFIRM; SOURCE REVIEW</t>
        </is>
      </c>
      <c r="F247" s="236" t="inlineStr">
        <is>
          <t>S/2 SE/4, NW/4 SE/4, SW/4 NE/4 of 31-12N-24W, aol</t>
        </is>
      </c>
      <c r="G247" s="236" t="inlineStr">
        <is>
          <t>1/791.47 interest in 2 sections</t>
        </is>
      </c>
      <c r="H247" s="236" t="inlineStr">
        <is>
          <t>Yes: 2 (legal supports) | High | Probable — name-normalized match to Runsheet 71 grantee; confirm | Yes — on Tract 2 owner list | Candidate 0.00126347176772335 (helper — confirm f…</t>
        </is>
      </c>
      <c r="I247" s="236" t="n"/>
      <c r="J247" s="236" t="n"/>
      <c r="K247" s="236" t="n"/>
      <c r="L247" s="236" t="n"/>
    </row>
    <row r="248">
      <c r="A248" s="236" t="n">
        <v>95</v>
      </c>
      <c r="B248" s="236" t="inlineStr">
        <is>
          <t>1983-001670</t>
        </is>
      </c>
      <c r="C248" s="236" t="inlineStr">
        <is>
          <t>Mineral Deed</t>
        </is>
      </c>
      <c r="D248" s="236" t="inlineStr">
        <is>
          <t>512/66</t>
        </is>
      </c>
      <c r="E248" s="236" t="inlineStr">
        <is>
          <t>NEEDS REVIEW; CONFIRM; SOURCE REVIEW</t>
        </is>
      </c>
      <c r="F248" s="236" t="inlineStr">
        <is>
          <t>S/2 SE/4, NW/4 SE/4, SW/4 NE/4 of 31-12N-24W, aol</t>
        </is>
      </c>
      <c r="G248" s="236" t="inlineStr">
        <is>
          <t>3/791.47 interest</t>
        </is>
      </c>
      <c r="H248" s="236" t="inlineStr">
        <is>
          <t>Yes: 2 (legal supports) | High | Probable — name-normalized match to Runsheet 71 grantee; confirm | Review | Interest amount needs review | Review | Mineral Deed — Billy W. Bain a…</t>
        </is>
      </c>
      <c r="I248" s="236" t="n"/>
      <c r="J248" s="236" t="n"/>
      <c r="K248" s="236" t="n"/>
      <c r="L248" s="236" t="n"/>
    </row>
    <row r="249">
      <c r="A249" s="236" t="n">
        <v>96</v>
      </c>
      <c r="B249" s="236" t="inlineStr">
        <is>
          <t>1983-001669</t>
        </is>
      </c>
      <c r="C249" s="236" t="inlineStr">
        <is>
          <t>Mineral Deed</t>
        </is>
      </c>
      <c r="D249" s="236" t="inlineStr">
        <is>
          <t>512/65</t>
        </is>
      </c>
      <c r="E249" s="236" t="inlineStr">
        <is>
          <t>CONFIRM; SOURCE REVIEW</t>
        </is>
      </c>
      <c r="F249" s="236" t="inlineStr">
        <is>
          <t>S/2 SE/4, NW/4 SE/4, SW/4 NE/4 of 31-12N-24W, aol</t>
        </is>
      </c>
      <c r="G249" s="236" t="inlineStr">
        <is>
          <t>3/791.47 interest in 2 sections</t>
        </is>
      </c>
      <c r="H249" s="236" t="inlineStr">
        <is>
          <t>Yes: 2 (legal supports) | High | Review — no exact prior-grantee match | Yes — on Tract 2 owner list | Candidate 0.00379041530317005 (helper — confirm from image) | Medium — helpe…</t>
        </is>
      </c>
      <c r="I249" s="236" t="n"/>
      <c r="J249" s="236" t="n"/>
      <c r="K249" s="236" t="n"/>
      <c r="L249" s="236" t="n"/>
    </row>
    <row r="250">
      <c r="A250" s="236" t="n">
        <v>99</v>
      </c>
      <c r="B250" s="236" t="inlineStr">
        <is>
          <t>1983-002348</t>
        </is>
      </c>
      <c r="C250" s="236" t="inlineStr">
        <is>
          <t>Mineral Deed</t>
        </is>
      </c>
      <c r="D250" s="236" t="inlineStr">
        <is>
          <t>517/134</t>
        </is>
      </c>
      <c r="E250" s="236" t="inlineStr">
        <is>
          <t>CONFIRM</t>
        </is>
      </c>
      <c r="F250" s="236" t="inlineStr">
        <is>
          <t>S/2 SE/4, NW/4 SE/4, SW/4 NE/4 of 31-12N-24W, aol</t>
        </is>
      </c>
      <c r="G250" s="236" t="inlineStr">
        <is>
          <t>1/791.47 interest in 2 sections</t>
        </is>
      </c>
      <c r="H250" s="236" t="inlineStr">
        <is>
          <t>Yes: 2 (legal supports) | High | Yes — prior grantee match | Yes — on Tract 2 owner list | Candidate 0.00126347176772335 (helper — confirm from image) | Medium — helper value | Mi…</t>
        </is>
      </c>
      <c r="I250" s="236" t="n"/>
      <c r="J250" s="236" t="n"/>
      <c r="K250" s="236" t="n"/>
      <c r="L250" s="236" t="n"/>
    </row>
    <row r="251">
      <c r="A251" s="236" t="n">
        <v>100</v>
      </c>
      <c r="B251" s="236" t="inlineStr">
        <is>
          <t>1983-002349</t>
        </is>
      </c>
      <c r="C251" s="236" t="inlineStr">
        <is>
          <t>Mineral Deed</t>
        </is>
      </c>
      <c r="D251" s="236" t="inlineStr">
        <is>
          <t>517/135</t>
        </is>
      </c>
      <c r="E251" s="236" t="inlineStr">
        <is>
          <t>CONFIRM</t>
        </is>
      </c>
      <c r="F251" s="236" t="inlineStr">
        <is>
          <t>S/2 SE/4, NW/4 SE/4, SW/4 NE/4 of 31-12N-24W, aol</t>
        </is>
      </c>
      <c r="G251" s="236" t="inlineStr">
        <is>
          <t>1/791.47 interest in 2 sections</t>
        </is>
      </c>
      <c r="H251" s="236" t="inlineStr">
        <is>
          <t>Yes: 2 (legal supports) | High | Yes — prior grantee match | Yes — on Tract 2 owner list | Candidate 0.00126347176772335 (helper — confirm from image) | Medium — helper value | Mi…</t>
        </is>
      </c>
      <c r="I251" s="236" t="n"/>
      <c r="J251" s="236" t="n"/>
      <c r="K251" s="236" t="n"/>
      <c r="L251" s="236" t="n"/>
    </row>
    <row r="252">
      <c r="A252" s="236" t="n">
        <v>101</v>
      </c>
      <c r="B252" s="236" t="inlineStr">
        <is>
          <t>1983-002350</t>
        </is>
      </c>
      <c r="C252" s="236" t="inlineStr">
        <is>
          <t>Mineral Deed</t>
        </is>
      </c>
      <c r="D252" s="236" t="inlineStr">
        <is>
          <t>517/136</t>
        </is>
      </c>
      <c r="E252" s="236" t="inlineStr">
        <is>
          <t>CONFIRM</t>
        </is>
      </c>
      <c r="F252" s="236" t="inlineStr">
        <is>
          <t>S/2 SE/4, NW/4 SE/4, SW/4 NE/4 of 31-12N-24W, aol</t>
        </is>
      </c>
      <c r="G252" s="236" t="inlineStr">
        <is>
          <t>1/791.47 interest in 2 sections</t>
        </is>
      </c>
      <c r="H252" s="236" t="inlineStr">
        <is>
          <t>Yes: 2 (legal supports) | High | Yes — prior grantee match | Yes — on Tract 2 owner list | Candidate 0.00126347176772335 (helper — confirm from image) | Medium — helper value | Mi…</t>
        </is>
      </c>
      <c r="I252" s="236" t="n"/>
      <c r="J252" s="236" t="n"/>
      <c r="K252" s="236" t="n"/>
      <c r="L252" s="236" t="n"/>
    </row>
    <row r="253">
      <c r="A253" s="236" t="n">
        <v>102</v>
      </c>
      <c r="B253" s="236" t="inlineStr">
        <is>
          <t>1983-002351</t>
        </is>
      </c>
      <c r="C253" s="236" t="inlineStr">
        <is>
          <t>Mineral Deed</t>
        </is>
      </c>
      <c r="D253" s="236" t="inlineStr">
        <is>
          <t>517/137</t>
        </is>
      </c>
      <c r="E253" s="236" t="inlineStr">
        <is>
          <t>CONFIRM</t>
        </is>
      </c>
      <c r="F253" s="236" t="inlineStr">
        <is>
          <t>S/2 SE/4, NW/4 SE/4, SW/4 NE/4 of 31-12N-24W, aol</t>
        </is>
      </c>
      <c r="G253" s="236" t="inlineStr">
        <is>
          <t>1/791.47 interest in 2 sections</t>
        </is>
      </c>
      <c r="H253" s="236" t="inlineStr">
        <is>
          <t>Yes: 2 (legal supports) | High | Yes — prior grantee match | Yes — on Tract 2 owner list | Candidate 0.00126347176772335 (helper — confirm from image) | Medium — helper value | Mi…</t>
        </is>
      </c>
      <c r="I253" s="236" t="n"/>
      <c r="J253" s="236" t="n"/>
      <c r="K253" s="236" t="n"/>
      <c r="L253" s="236" t="n"/>
    </row>
    <row r="254">
      <c r="A254" s="236" t="n">
        <v>103</v>
      </c>
      <c r="B254" s="236" t="inlineStr">
        <is>
          <t>1983-002352</t>
        </is>
      </c>
      <c r="C254" s="236" t="inlineStr">
        <is>
          <t>Mineral Deed</t>
        </is>
      </c>
      <c r="D254" s="236" t="inlineStr">
        <is>
          <t>517/138</t>
        </is>
      </c>
      <c r="E254" s="236" t="inlineStr">
        <is>
          <t>CONFIRM</t>
        </is>
      </c>
      <c r="F254" s="236" t="inlineStr">
        <is>
          <t>S/2 SE/4, NW/4 SE/4, SW/4 NE/4 of 31-12N-24W, aol</t>
        </is>
      </c>
      <c r="G254" s="236" t="inlineStr">
        <is>
          <t>2/791.47 interest in 2 sections</t>
        </is>
      </c>
      <c r="H254" s="236" t="inlineStr">
        <is>
          <t>Yes: 2 (legal supports) | High | Yes — prior grantee match | Yes — on Tract 2 owner list | Candidate 0.0025269435354467 (helper — confirm from image) | Medium — helper value | Min…</t>
        </is>
      </c>
      <c r="I254" s="236" t="n"/>
      <c r="J254" s="236" t="n"/>
      <c r="K254" s="236" t="n"/>
      <c r="L254" s="236" t="n"/>
    </row>
    <row r="255">
      <c r="A255" s="236" t="n">
        <v>107</v>
      </c>
      <c r="B255" s="236" t="inlineStr">
        <is>
          <t>1984-003786</t>
        </is>
      </c>
      <c r="C255" s="236" t="inlineStr">
        <is>
          <t>Mineral Deed</t>
        </is>
      </c>
      <c r="D255" s="236" t="inlineStr">
        <is>
          <t>611/58</t>
        </is>
      </c>
      <c r="E255" s="236" t="inlineStr">
        <is>
          <t>CONFIRM</t>
        </is>
      </c>
      <c r="F255" s="236" t="inlineStr">
        <is>
          <t>S/2 SE/4, NW/4 SE/4, SW/4 NE/4 of 31-12N-24W, aol</t>
        </is>
      </c>
      <c r="G255" s="236" t="inlineStr">
        <is>
          <t>1/791.47 interest in 2 sections</t>
        </is>
      </c>
      <c r="H255" s="236" t="inlineStr">
        <is>
          <t>Yes: 2 (legal supports) | High | Yes — prior grantee match | Yes — on Tract 2 owner list | Candidate 0.00126347176772335 (helper — confirm from image) | Medium — helper value | Mi…</t>
        </is>
      </c>
      <c r="I255" s="236" t="n"/>
      <c r="J255" s="236" t="n"/>
      <c r="K255" s="236" t="n"/>
      <c r="L255" s="236" t="n"/>
    </row>
    <row r="256">
      <c r="A256" s="236" t="n">
        <v>111</v>
      </c>
      <c r="B256" s="236" t="inlineStr">
        <is>
          <t>1985-006556</t>
        </is>
      </c>
      <c r="C256" s="236" t="inlineStr">
        <is>
          <t>Mineral Deed</t>
        </is>
      </c>
      <c r="D256" s="236" t="inlineStr">
        <is>
          <t>751/68</t>
        </is>
      </c>
      <c r="E256" s="236" t="inlineStr">
        <is>
          <t>CONFIRM</t>
        </is>
      </c>
      <c r="F256" s="236" t="inlineStr">
        <is>
          <t>S/2 SE/4, NW/4 SE/4, SW/4 NE/4 of 31-12N-24W, aol</t>
        </is>
      </c>
      <c r="G256" s="236" t="inlineStr">
        <is>
          <t>1/791.47 interest in 2 sections</t>
        </is>
      </c>
      <c r="H256" s="236" t="inlineStr">
        <is>
          <t>Yes: 2 (legal supports) | High | Yes — prior grantee match | Review | Candidate 0.00126347176772335 (helper — confirm from image) | Medium — helper value | Mineral Deed — Billy W.…</t>
        </is>
      </c>
      <c r="I256" s="236" t="n"/>
      <c r="J256" s="236" t="n"/>
      <c r="K256" s="236" t="n"/>
      <c r="L256" s="236" t="n"/>
    </row>
    <row r="257">
      <c r="A257" s="236" t="n">
        <v>114</v>
      </c>
      <c r="B257" s="236" t="inlineStr">
        <is>
          <t>1985-000061</t>
        </is>
      </c>
      <c r="C257" s="236" t="inlineStr">
        <is>
          <t>Mineral Deed</t>
        </is>
      </c>
      <c r="D257" s="236" t="inlineStr">
        <is>
          <t>583/236</t>
        </is>
      </c>
      <c r="E257" s="236" t="inlineStr">
        <is>
          <t>CONFIRM</t>
        </is>
      </c>
      <c r="F257" s="236" t="inlineStr">
        <is>
          <t>S/2 SE/4, NW/4 SE/4, SW/4 NE/4 of 31-12N-24W, aol</t>
        </is>
      </c>
      <c r="G257" s="236" t="inlineStr">
        <is>
          <t>1/791.47 interest in 2 sections</t>
        </is>
      </c>
      <c r="H257" s="236" t="inlineStr">
        <is>
          <t>Yes: 2 (legal supports) | High | Yes — prior grantee match | Yes — on Tract 2 owner list | Candidate 0.00126347176772335 (helper — confirm from image) | Medium — helper value | Mi…</t>
        </is>
      </c>
      <c r="I257" s="236" t="n"/>
      <c r="J257" s="236" t="n"/>
      <c r="K257" s="236" t="n"/>
      <c r="L257" s="236" t="n"/>
    </row>
    <row r="258">
      <c r="A258" s="236" t="n">
        <v>115</v>
      </c>
      <c r="B258" s="236" t="inlineStr">
        <is>
          <t>1985-000060</t>
        </is>
      </c>
      <c r="C258" s="236" t="inlineStr">
        <is>
          <t>Mineral Deed</t>
        </is>
      </c>
      <c r="D258" s="236" t="inlineStr">
        <is>
          <t>583/234</t>
        </is>
      </c>
      <c r="E258" s="236" t="inlineStr">
        <is>
          <t>CONFIRM</t>
        </is>
      </c>
      <c r="F258" s="236" t="inlineStr">
        <is>
          <t>S/2 SE/4, NW/4 SE/4, SW/4 NE/4 of 31-12N-24W, aol</t>
        </is>
      </c>
      <c r="G258" s="236" t="inlineStr">
        <is>
          <t>2/791.47 interest in 2 sections</t>
        </is>
      </c>
      <c r="H258" s="236" t="inlineStr">
        <is>
          <t>Yes: 2 (legal supports) | High | Yes — prior grantee match | Yes — on Tract 2 owner list | Candidate 0.0025269435354467 (helper — confirm from image) | Medium — helper value | Min…</t>
        </is>
      </c>
      <c r="I258" s="236" t="n"/>
      <c r="J258" s="236" t="n"/>
      <c r="K258" s="236" t="n"/>
      <c r="L258" s="236" t="n"/>
    </row>
    <row r="259">
      <c r="A259" s="236" t="n">
        <v>118</v>
      </c>
      <c r="B259" s="236" t="inlineStr">
        <is>
          <t>1986-003428</t>
        </is>
      </c>
      <c r="C259" s="236" t="inlineStr">
        <is>
          <t>Mineral Deed</t>
        </is>
      </c>
      <c r="D259" s="236" t="inlineStr">
        <is>
          <t>815/191</t>
        </is>
      </c>
      <c r="E259" s="236" t="inlineStr">
        <is>
          <t>CONFIRM</t>
        </is>
      </c>
      <c r="F259" s="236" t="inlineStr">
        <is>
          <t>S/2 SE/4, NW/4 SE/4, SW/4 NE/4 of 31-12N-24W, aol</t>
        </is>
      </c>
      <c r="G259" s="236" t="inlineStr">
        <is>
          <t>2/791.47 interest in 2 sections</t>
        </is>
      </c>
      <c r="H259" s="236" t="inlineStr">
        <is>
          <t>Yes: 2 (legal supports) | High | Yes — prior grantee match | Review | Candidate 0.0025269435354467 (helper — confirm from image) | Medium — helper value | Mineral Deed — Billy W. …</t>
        </is>
      </c>
      <c r="I259" s="236" t="n"/>
      <c r="J259" s="236" t="n"/>
      <c r="K259" s="236" t="n"/>
      <c r="L259" s="236" t="n"/>
    </row>
    <row r="260">
      <c r="A260" s="236" t="n">
        <v>119</v>
      </c>
      <c r="B260" s="236" t="inlineStr">
        <is>
          <t>1986-004476</t>
        </is>
      </c>
      <c r="C260" s="236" t="inlineStr">
        <is>
          <t>Mineral Deed</t>
        </is>
      </c>
      <c r="D260" s="236" t="inlineStr">
        <is>
          <t>829/7</t>
        </is>
      </c>
      <c r="E260" s="236" t="inlineStr">
        <is>
          <t>CONFIRM</t>
        </is>
      </c>
      <c r="F260" s="236" t="inlineStr">
        <is>
          <t>S/2 SE/4, NW/4 SE/4, SW/4 NE/4 of 31-12N-24W, aol</t>
        </is>
      </c>
      <c r="G260" s="236" t="inlineStr">
        <is>
          <t>3/791.47 interest in 2 sections</t>
        </is>
      </c>
      <c r="H260" s="236" t="inlineStr">
        <is>
          <t>Yes: 2 (legal supports) | High | Yes — prior grantee match | Yes — on Tract 2 owner list | Candidate 0.00379041530317005 (helper — confirm from image) | Medium — helper value | Mi…</t>
        </is>
      </c>
      <c r="I260" s="236" t="n"/>
      <c r="J260" s="236" t="n"/>
      <c r="K260" s="236" t="n"/>
      <c r="L260" s="236" t="n"/>
    </row>
    <row r="261">
      <c r="A261" s="236" t="n">
        <v>120</v>
      </c>
      <c r="B261" s="236" t="inlineStr">
        <is>
          <t>1986-005223</t>
        </is>
      </c>
      <c r="C261" s="236" t="inlineStr">
        <is>
          <t>Mineral Deed</t>
        </is>
      </c>
      <c r="D261" s="236" t="inlineStr">
        <is>
          <t>837/199</t>
        </is>
      </c>
      <c r="E261" s="236" t="inlineStr">
        <is>
          <t>CONFIRM; SOURCE REVIEW</t>
        </is>
      </c>
      <c r="F261" s="236" t="inlineStr">
        <is>
          <t>S/2 SE/4, NW/4 SE/4, SW/4 NE/4 of 31-12N-24W, aol</t>
        </is>
      </c>
      <c r="G261" s="236" t="inlineStr">
        <is>
          <t>5/791.47 interest in 2 sections</t>
        </is>
      </c>
      <c r="H261" s="236" t="inlineStr">
        <is>
          <t>Yes: 2 (legal supports) | High | Probable — name-normalized match to Runsheet 97 grantee; confirm | Yes — on Tract 2 owner list | Candidate 0.00631735883861675 (helper — confirm f…</t>
        </is>
      </c>
      <c r="I261" s="236" t="n"/>
      <c r="J261" s="236" t="n"/>
      <c r="K261" s="236" t="n"/>
      <c r="L261" s="236" t="n"/>
    </row>
    <row r="262">
      <c r="A262" s="236" t="n">
        <v>123</v>
      </c>
      <c r="B262" s="236" t="inlineStr">
        <is>
          <t>1987-002610</t>
        </is>
      </c>
      <c r="C262" s="236" t="inlineStr">
        <is>
          <t>Mineral Deed</t>
        </is>
      </c>
      <c r="D262" s="236" t="inlineStr">
        <is>
          <t>883/168</t>
        </is>
      </c>
      <c r="E262" s="236" t="inlineStr">
        <is>
          <t>CONFIRM</t>
        </is>
      </c>
      <c r="F262" s="236" t="inlineStr">
        <is>
          <t>S/2 SE/4, NW/4 SE/4, SW/4 NE/4 of 31-12N-24W, aol</t>
        </is>
      </c>
      <c r="G262" s="236" t="inlineStr">
        <is>
          <t>2/791.47 interest in 2 sections</t>
        </is>
      </c>
      <c r="H262" s="236" t="inlineStr">
        <is>
          <t>Yes: 2 (legal supports) | High | Yes — prior grantee match | Yes — on Tract 2 owner list | Candidate 0.0025269435354467 (helper — confirm from image) | Medium — helper value | Min…</t>
        </is>
      </c>
      <c r="I262" s="236" t="n"/>
      <c r="J262" s="236" t="n"/>
      <c r="K262" s="236" t="n"/>
      <c r="L262" s="236" t="n"/>
    </row>
    <row r="263">
      <c r="A263" s="236" t="n">
        <v>125</v>
      </c>
      <c r="B263" s="236" t="inlineStr">
        <is>
          <t>1987-005625</t>
        </is>
      </c>
      <c r="C263" s="236" t="inlineStr">
        <is>
          <t>Mineral Deed</t>
        </is>
      </c>
      <c r="D263" s="236" t="inlineStr">
        <is>
          <t>913/261</t>
        </is>
      </c>
      <c r="E263" s="236" t="inlineStr">
        <is>
          <t>CONFIRM; SOURCE REVIEW</t>
        </is>
      </c>
      <c r="F263" s="236" t="inlineStr">
        <is>
          <t>S/2 SE/4, NW/4 SE/4, SW/4 NE/4 of 31-12N-24W, aol</t>
        </is>
      </c>
      <c r="G263" s="236" t="inlineStr">
        <is>
          <t>1/791.47 interest in 2 sections</t>
        </is>
      </c>
      <c r="H263" s="236" t="inlineStr">
        <is>
          <t>Yes: 2 (legal supports) | High | Review — no exact prior-grantee match | Yes — on Tract 2 owner list | Candidate 0.00126347176772335 (helper — confirm from image) | Medium — helpe…</t>
        </is>
      </c>
      <c r="I263" s="236" t="n"/>
      <c r="J263" s="236" t="n"/>
      <c r="K263" s="236" t="n"/>
      <c r="L263" s="236" t="n"/>
    </row>
    <row r="264">
      <c r="A264" s="236" t="n">
        <v>126</v>
      </c>
      <c r="B264" s="236" t="inlineStr">
        <is>
          <t>1987-006732</t>
        </is>
      </c>
      <c r="C264" s="236" t="inlineStr">
        <is>
          <t>Mineral Deed</t>
        </is>
      </c>
      <c r="D264" s="236" t="inlineStr">
        <is>
          <t>924/139</t>
        </is>
      </c>
      <c r="E264" s="236" t="inlineStr">
        <is>
          <t>CONFIRM</t>
        </is>
      </c>
      <c r="F264" s="236" t="inlineStr">
        <is>
          <t>S/2 SE/4, NW/4 SE/4, SW/4 NE/4 of 31-12N-24W, aol</t>
        </is>
      </c>
      <c r="G264" s="236" t="inlineStr">
        <is>
          <t>1/791.47 interest in 2 sections</t>
        </is>
      </c>
      <c r="H264" s="236" t="inlineStr">
        <is>
          <t>Yes: 2 (legal supports) | High | Yes — prior grantee match | Yes — on Tract 2 owner list | Candidate 0.00126347176772335 (helper — confirm from image) | Medium — helper value | Mi…</t>
        </is>
      </c>
      <c r="I264" s="236" t="n"/>
      <c r="J264" s="236" t="n"/>
      <c r="K264" s="236" t="n"/>
      <c r="L264" s="236" t="n"/>
    </row>
    <row r="265">
      <c r="A265" s="236" t="n">
        <v>127</v>
      </c>
      <c r="B265" s="236" t="inlineStr">
        <is>
          <t>1987-006731</t>
        </is>
      </c>
      <c r="C265" s="236" t="inlineStr">
        <is>
          <t>Mineral Deed</t>
        </is>
      </c>
      <c r="D265" s="236" t="inlineStr">
        <is>
          <t>924/138</t>
        </is>
      </c>
      <c r="E265" s="236" t="inlineStr">
        <is>
          <t>CONFIRM</t>
        </is>
      </c>
      <c r="F265" s="236" t="inlineStr">
        <is>
          <t>S/2 SE/4, NW/4 SE/4, SW/4 NE/4 of 31-12N-24W, aol</t>
        </is>
      </c>
      <c r="G265" s="236" t="inlineStr">
        <is>
          <t>6/791.47 interest in 2 sections</t>
        </is>
      </c>
      <c r="H265" s="236" t="inlineStr">
        <is>
          <t>Yes: 2 (legal supports) | High | Yes — prior grantee match | Yes — on Tract 2 owner list | Candidate 0.0075808306063401 (helper — confirm from image) | Medium — helper value | Min…</t>
        </is>
      </c>
      <c r="I265" s="236" t="n"/>
      <c r="J265" s="236" t="n"/>
      <c r="K265" s="236" t="n"/>
      <c r="L265" s="236" t="n"/>
    </row>
    <row r="266">
      <c r="A266" s="236" t="n">
        <v>128</v>
      </c>
      <c r="B266" s="236" t="inlineStr">
        <is>
          <t>1987-006730</t>
        </is>
      </c>
      <c r="C266" s="236" t="inlineStr">
        <is>
          <t>Affidavit</t>
        </is>
      </c>
      <c r="D266" s="236" t="inlineStr">
        <is>
          <t>924/136</t>
        </is>
      </c>
      <c r="E266" s="236" t="inlineStr">
        <is>
          <t>NEEDS REVIEW; SOURCE REVIEW</t>
        </is>
      </c>
      <c r="F266" s="236" t="inlineStr">
        <is>
          <t>S/2 SE/4, NW/4 SE/4, SW/4 NE/4 of 31-12N-24W, aol</t>
        </is>
      </c>
      <c r="G266" s="236" t="inlineStr">
        <is>
          <t>O K. Oil Venture, is the owner of a royalty interest in and to a portion of the above described real estate. The joint venture, when created consisted of three joint venturers, namely. Myron V. Slobin, Gregory J. Winnek…</t>
        </is>
      </c>
      <c r="H266" s="236" t="inlineStr">
        <is>
          <t>Yes: 2 (legal supports) | High | Review — no exact prior-grantee match | Review | Interest amount needs review | Review | Affidavit — Paul S. Taylor to The Public (924/136) | Need…</t>
        </is>
      </c>
      <c r="I266" s="236" t="n"/>
      <c r="J266" s="236" t="n"/>
      <c r="K266" s="236" t="n"/>
      <c r="L266" s="236" t="n"/>
    </row>
    <row r="267">
      <c r="A267" s="236" t="n">
        <v>129</v>
      </c>
      <c r="B267" s="236" t="inlineStr">
        <is>
          <t>1987-007680</t>
        </is>
      </c>
      <c r="C267" s="236" t="inlineStr">
        <is>
          <t>Mineral Deed</t>
        </is>
      </c>
      <c r="D267" s="236" t="inlineStr">
        <is>
          <t>933/226</t>
        </is>
      </c>
      <c r="E267" s="236" t="inlineStr">
        <is>
          <t>CONFIRM</t>
        </is>
      </c>
      <c r="F267" s="236" t="inlineStr">
        <is>
          <t>S/2 SE/4, NW/4 SE/4, SW/4 NE/4 of 31-12N-24W, aol</t>
        </is>
      </c>
      <c r="G267" s="236" t="inlineStr">
        <is>
          <t>3/791.47 interest in 2 sections</t>
        </is>
      </c>
      <c r="H267" s="236" t="inlineStr">
        <is>
          <t>Yes: 2 (legal supports) | High | Yes — prior grantee match | Review | Candidate 0.00379041530317005 (helper — confirm from image) | Medium — helper value | Mineral Deed — Clarence…</t>
        </is>
      </c>
      <c r="I267" s="236" t="n"/>
      <c r="J267" s="236" t="n"/>
      <c r="K267" s="236" t="n"/>
      <c r="L267" s="236" t="n"/>
    </row>
    <row r="268">
      <c r="A268" s="236" t="n">
        <v>132</v>
      </c>
      <c r="B268" s="236" t="inlineStr">
        <is>
          <t>1988-004480</t>
        </is>
      </c>
      <c r="C268" s="236" t="inlineStr">
        <is>
          <t>Mineral Deed</t>
        </is>
      </c>
      <c r="D268" s="236" t="inlineStr">
        <is>
          <t>984/181</t>
        </is>
      </c>
      <c r="E268" s="236" t="inlineStr">
        <is>
          <t>CONFIRM</t>
        </is>
      </c>
      <c r="F268" s="236" t="inlineStr">
        <is>
          <t>S/2 SE/4, NW/4 SE/4, SW/4 NE/4 of 31-12N-24W, aol</t>
        </is>
      </c>
      <c r="G268" s="236" t="inlineStr">
        <is>
          <t>2/791.47 interest in 2 sections</t>
        </is>
      </c>
      <c r="H268" s="236" t="inlineStr">
        <is>
          <t>Yes: 2 (legal supports) | High | Yes — prior grantee match | Yes — on Tract 2 owner list | Candidate 0.0025269435354467 (helper — confirm from image) | Medium — helper value | Min…</t>
        </is>
      </c>
      <c r="I268" s="236" t="n"/>
      <c r="J268" s="236" t="n"/>
      <c r="K268" s="236" t="n"/>
      <c r="L268" s="236" t="n"/>
    </row>
    <row r="269">
      <c r="A269" s="236" t="n">
        <v>133</v>
      </c>
      <c r="B269" s="236" t="inlineStr">
        <is>
          <t>1988-004481</t>
        </is>
      </c>
      <c r="C269" s="236" t="inlineStr">
        <is>
          <t>Mineral Deed</t>
        </is>
      </c>
      <c r="D269" s="236" t="inlineStr">
        <is>
          <t>984/183</t>
        </is>
      </c>
      <c r="E269" s="236" t="inlineStr">
        <is>
          <t>CONFIRM</t>
        </is>
      </c>
      <c r="F269" s="236" t="inlineStr">
        <is>
          <t>S/2 SE/4, NW/4 SE/4, SW/4 NE/4 of 31-12N-24W, aol</t>
        </is>
      </c>
      <c r="G269" s="236" t="inlineStr">
        <is>
          <t>2/791.47 interest in 2 sections</t>
        </is>
      </c>
      <c r="H269" s="236" t="inlineStr">
        <is>
          <t>Yes: 2 (legal supports) | High | Yes — prior grantee match | Yes — on Tract 2 owner list | Candidate 0.0025269435354467 (helper — confirm from image) | Medium — helper value | Min…</t>
        </is>
      </c>
      <c r="I269" s="236" t="n"/>
      <c r="J269" s="236" t="n"/>
      <c r="K269" s="236" t="n"/>
      <c r="L269" s="236" t="n"/>
    </row>
    <row r="270">
      <c r="A270" s="236" t="n">
        <v>134</v>
      </c>
      <c r="B270" s="236" t="inlineStr">
        <is>
          <t>1988-004482</t>
        </is>
      </c>
      <c r="C270" s="236" t="inlineStr">
        <is>
          <t>Mineral Deed</t>
        </is>
      </c>
      <c r="D270" s="236" t="inlineStr">
        <is>
          <t>984/185</t>
        </is>
      </c>
      <c r="E270" s="236" t="inlineStr">
        <is>
          <t>CONFIRM</t>
        </is>
      </c>
      <c r="F270" s="236" t="inlineStr">
        <is>
          <t>S/2 SE/4, NW/4 SE/4, SW/4 NE/4 of 31-12N-24W, aol</t>
        </is>
      </c>
      <c r="G270" s="236" t="inlineStr">
        <is>
          <t>2/791.47 interest in 2 sections</t>
        </is>
      </c>
      <c r="H270" s="236" t="inlineStr">
        <is>
          <t>Yes: 2 (legal supports) | High | Yes — prior grantee match | Yes — on Tract 2 owner list | Candidate 0.0025269435354467 (helper — confirm from image) | Medium — helper value | Min…</t>
        </is>
      </c>
      <c r="I270" s="236" t="n"/>
      <c r="J270" s="236" t="n"/>
      <c r="K270" s="236" t="n"/>
      <c r="L270" s="236" t="n"/>
    </row>
    <row r="271">
      <c r="A271" s="236" t="n">
        <v>135</v>
      </c>
      <c r="B271" s="236" t="inlineStr">
        <is>
          <t>1988-004483</t>
        </is>
      </c>
      <c r="C271" s="236" t="inlineStr">
        <is>
          <t>Mineral Deed</t>
        </is>
      </c>
      <c r="D271" s="236" t="inlineStr">
        <is>
          <t>984/187</t>
        </is>
      </c>
      <c r="E271" s="236" t="inlineStr">
        <is>
          <t>CONFIRM</t>
        </is>
      </c>
      <c r="F271" s="236" t="inlineStr">
        <is>
          <t>S/2 SE/4, NW/4 SE/4, SW/4 NE/4 of 31-12N-24W, aol</t>
        </is>
      </c>
      <c r="G271" s="236" t="inlineStr">
        <is>
          <t>2/791.47 interest in 2 sections</t>
        </is>
      </c>
      <c r="H271" s="236" t="inlineStr">
        <is>
          <t>Yes: 2 (legal supports) | High | Yes — prior grantee match | Yes — on Tract 2 owner list | Candidate 0.0025269435354467 (helper — confirm from image) | Medium — helper value | Min…</t>
        </is>
      </c>
      <c r="I271" s="236" t="n"/>
      <c r="J271" s="236" t="n"/>
      <c r="K271" s="236" t="n"/>
      <c r="L271" s="236" t="n"/>
    </row>
    <row r="272">
      <c r="A272" s="236" t="n">
        <v>138</v>
      </c>
      <c r="B272" s="236" t="inlineStr">
        <is>
          <t>1988-006565</t>
        </is>
      </c>
      <c r="C272" s="236" t="inlineStr">
        <is>
          <t>Mineral Deed</t>
        </is>
      </c>
      <c r="D272" s="236" t="inlineStr">
        <is>
          <t>1009/25</t>
        </is>
      </c>
      <c r="E272" s="236" t="inlineStr">
        <is>
          <t>CONFIRM; VERIFY</t>
        </is>
      </c>
      <c r="F272" s="236" t="inlineStr">
        <is>
          <t>SW/4 NE/4, NW/4 SE/4, S/2 SE/4 of 31-12N-24W, aol</t>
        </is>
      </c>
      <c r="G272" s="236" t="inlineStr">
        <is>
          <t>8.0862 acres.</t>
        </is>
      </c>
      <c r="H272" s="236" t="inlineStr">
        <is>
          <t>Yes: 2 (legal supports) | High | Yes — prior grantee match | Yes — on Tract 2 owner list | Candidate 0.05053875 (helper — confirm from image) | Medium — helper value | Mineral Dee…</t>
        </is>
      </c>
      <c r="I272" s="236" t="n"/>
      <c r="J272" s="236" t="n"/>
      <c r="K272" s="236" t="n"/>
      <c r="L272" s="236" t="n"/>
    </row>
    <row r="273">
      <c r="A273" s="236" t="n">
        <v>140</v>
      </c>
      <c r="B273" s="236" t="inlineStr">
        <is>
          <t>1989-002065</t>
        </is>
      </c>
      <c r="C273" s="236" t="inlineStr">
        <is>
          <t>Affidavit</t>
        </is>
      </c>
      <c r="D273" s="236" t="inlineStr">
        <is>
          <t>1047/68</t>
        </is>
      </c>
      <c r="E273" s="236" t="inlineStr">
        <is>
          <t>NEEDS REVIEW; SOURCE REVIEW</t>
        </is>
      </c>
      <c r="F273" s="236" t="inlineStr">
        <is>
          <t>All of 31-12N-24W, aol</t>
        </is>
      </c>
      <c r="G273" s="236" t="inlineStr">
        <is>
          <t>change of address</t>
        </is>
      </c>
      <c r="H273" s="236" t="inlineStr">
        <is>
          <t>Yes: 1, 8 (broad legal) | Medium | Review — no exact prior-grantee match | Review | Interest amount needs review | Review | Affidavit — Black Hawk Holding Company, to The Public (…</t>
        </is>
      </c>
      <c r="I273" s="236" t="n"/>
      <c r="J273" s="236" t="n"/>
      <c r="K273" s="236" t="n"/>
      <c r="L273" s="236" t="n"/>
    </row>
    <row r="274">
      <c r="A274" s="236" t="n">
        <v>143</v>
      </c>
      <c r="B274" s="236" t="inlineStr">
        <is>
          <t>1989-002320</t>
        </is>
      </c>
      <c r="C274" s="236" t="inlineStr">
        <is>
          <t>Mineral Deed</t>
        </is>
      </c>
      <c r="D274" s="236" t="inlineStr">
        <is>
          <t>1049/289</t>
        </is>
      </c>
      <c r="E274" s="236" t="inlineStr">
        <is>
          <t>CONFIRM</t>
        </is>
      </c>
      <c r="F274" s="236" t="inlineStr">
        <is>
          <t>S/2 SE/4, NW/4 SE/4, SW/4 NE/4 of 31-12N-24W, aol</t>
        </is>
      </c>
      <c r="G274" s="236" t="inlineStr">
        <is>
          <t>3/791.47 interest in 2 sections</t>
        </is>
      </c>
      <c r="H274" s="236" t="inlineStr">
        <is>
          <t>Yes: 2 (legal supports) | High | Yes — prior grantee match | Yes — on Tract 2 owner list | Candidate 0.00379041530317005 (helper — confirm from image) | Medium — helper value | Mi…</t>
        </is>
      </c>
      <c r="I274" s="236" t="n"/>
      <c r="J274" s="236" t="n"/>
      <c r="K274" s="236" t="n"/>
      <c r="L274" s="236" t="n"/>
    </row>
    <row r="275">
      <c r="A275" s="236" t="n">
        <v>144</v>
      </c>
      <c r="B275" s="236" t="inlineStr">
        <is>
          <t>1989-002321</t>
        </is>
      </c>
      <c r="C275" s="236" t="inlineStr">
        <is>
          <t>Mineral Deed</t>
        </is>
      </c>
      <c r="D275" s="236" t="inlineStr">
        <is>
          <t>1049/291</t>
        </is>
      </c>
      <c r="E275" s="236" t="inlineStr">
        <is>
          <t>CONFIRM</t>
        </is>
      </c>
      <c r="F275" s="236" t="inlineStr">
        <is>
          <t>S/2 SE/4, NW/4 SE/4, SW/4 NE/4 of 31-12N-24W, aol</t>
        </is>
      </c>
      <c r="G275" s="236" t="inlineStr">
        <is>
          <t>3/791.47 interest in 2 sections</t>
        </is>
      </c>
      <c r="H275" s="236" t="inlineStr">
        <is>
          <t>Yes: 2 (legal supports) | High | Yes — prior grantee match | Yes — on Tract 2 owner list | Candidate 0.00379041530317005 (helper — confirm from image) | Medium — helper value | Mi…</t>
        </is>
      </c>
      <c r="I275" s="236" t="n"/>
      <c r="J275" s="236" t="n"/>
      <c r="K275" s="236" t="n"/>
      <c r="L275" s="236" t="n"/>
    </row>
    <row r="276">
      <c r="A276" s="236" t="n">
        <v>145</v>
      </c>
      <c r="B276" s="236" t="inlineStr">
        <is>
          <t>1989-002322</t>
        </is>
      </c>
      <c r="C276" s="236" t="inlineStr">
        <is>
          <t>Mineral Deed</t>
        </is>
      </c>
      <c r="D276" s="236" t="inlineStr">
        <is>
          <t>1049/293</t>
        </is>
      </c>
      <c r="E276" s="236" t="inlineStr">
        <is>
          <t>CONFIRM</t>
        </is>
      </c>
      <c r="F276" s="236" t="inlineStr">
        <is>
          <t>S/2 SE/4, NW/4 SE/4, SW/4 NE/4 of 31-12N-24W, aol</t>
        </is>
      </c>
      <c r="G276" s="236" t="inlineStr">
        <is>
          <t>3/791.47 interest in 2 sections</t>
        </is>
      </c>
      <c r="H276" s="236" t="inlineStr">
        <is>
          <t>Yes: 2 (legal supports) | High | Yes — prior grantee match | Yes — on Tract 2 owner list | Candidate 0.00379041530317005 (helper — confirm from image) | Medium — helper value | Mi…</t>
        </is>
      </c>
      <c r="I276" s="236" t="n"/>
      <c r="J276" s="236" t="n"/>
      <c r="K276" s="236" t="n"/>
      <c r="L276" s="236" t="n"/>
    </row>
    <row r="277">
      <c r="A277" s="236" t="n">
        <v>146</v>
      </c>
      <c r="B277" s="236" t="inlineStr">
        <is>
          <t>1989-002323</t>
        </is>
      </c>
      <c r="C277" s="236" t="inlineStr">
        <is>
          <t>Mineral Deed</t>
        </is>
      </c>
      <c r="D277" s="236" t="inlineStr">
        <is>
          <t>1049/295</t>
        </is>
      </c>
      <c r="E277" s="236" t="inlineStr">
        <is>
          <t>CONFIRM</t>
        </is>
      </c>
      <c r="F277" s="236" t="inlineStr">
        <is>
          <t>S/2 SE/4, NW/4 SE/4, SW/4 NE/4 of 31-12N-24W, aol</t>
        </is>
      </c>
      <c r="G277" s="236" t="inlineStr">
        <is>
          <t>3/791.47 interest in 2 sections</t>
        </is>
      </c>
      <c r="H277" s="236" t="inlineStr">
        <is>
          <t>Yes: 2 (legal supports) | High | Yes — prior grantee match | Yes — on Tract 2 owner list | Candidate 0.00379041530317005 (helper — confirm from image) | Medium — helper value | Mi…</t>
        </is>
      </c>
      <c r="I277" s="236" t="n"/>
      <c r="J277" s="236" t="n"/>
      <c r="K277" s="236" t="n"/>
      <c r="L277" s="236" t="n"/>
    </row>
    <row r="278">
      <c r="A278" s="236" t="n">
        <v>147</v>
      </c>
      <c r="B278" s="236" t="inlineStr">
        <is>
          <t>1989-004248</t>
        </is>
      </c>
      <c r="C278" s="236" t="inlineStr">
        <is>
          <t>Mineral Deed</t>
        </is>
      </c>
      <c r="D278" s="236" t="inlineStr">
        <is>
          <t>1070/182</t>
        </is>
      </c>
      <c r="E278" s="236" t="inlineStr">
        <is>
          <t>CONFIRM; SOURCE REVIEW</t>
        </is>
      </c>
      <c r="F278" s="236" t="inlineStr">
        <is>
          <t>SW/4 NE/4, NW/4 SE/4, S/2 SE/4 of 31-12N-24W, aol</t>
        </is>
      </c>
      <c r="G278" s="236" t="inlineStr">
        <is>
          <t>An undivided 43.496666/791.47th interest in and to the oil, gas and other minerals</t>
        </is>
      </c>
      <c r="H278" s="236" t="inlineStr">
        <is>
          <t>Yes: 2 (legal supports) | High | Probable — name-normalized match to Runsheet 70 grantee; confirm | Review | Candidate 0.0549568094810921 (helper — confirm from image) | Medium — …</t>
        </is>
      </c>
      <c r="I278" s="236" t="n"/>
      <c r="J278" s="236" t="n"/>
      <c r="K278" s="236" t="n"/>
      <c r="L278" s="236" t="n"/>
    </row>
    <row r="279">
      <c r="A279" s="236" t="n">
        <v>148</v>
      </c>
      <c r="B279" s="236" t="inlineStr">
        <is>
          <t>1989-004249</t>
        </is>
      </c>
      <c r="C279" s="236" t="inlineStr">
        <is>
          <t>Mineral Deed</t>
        </is>
      </c>
      <c r="D279" s="236" t="inlineStr">
        <is>
          <t>1070/185</t>
        </is>
      </c>
      <c r="E279" s="236" t="inlineStr">
        <is>
          <t>CONFIRM; SOURCE REVIEW</t>
        </is>
      </c>
      <c r="F279" s="236" t="inlineStr">
        <is>
          <t>SW/4 NE/4, NW/4 SE/4, S/2 SE/4 of 31-12N-24W, aol</t>
        </is>
      </c>
      <c r="G279" s="236" t="inlineStr">
        <is>
          <t>An undivided 43.496666/791.47th interest in and to the oil, gas and other minerals</t>
        </is>
      </c>
      <c r="H279" s="236" t="inlineStr">
        <is>
          <t>Yes: 2 (legal supports) | High | Probable — name-normalized match to Runsheet 70 grantee; confirm | Yes — on Tract 2 owner list | Candidate 0.0549568094810921 (helper — confirm fr…</t>
        </is>
      </c>
      <c r="I279" s="236" t="n"/>
      <c r="J279" s="236" t="n"/>
      <c r="K279" s="236" t="n"/>
      <c r="L279" s="236" t="n"/>
    </row>
    <row r="280">
      <c r="A280" s="236" t="n">
        <v>149</v>
      </c>
      <c r="B280" s="236" t="inlineStr">
        <is>
          <t>1989-004250</t>
        </is>
      </c>
      <c r="C280" s="236" t="inlineStr">
        <is>
          <t>Mineral Deed</t>
        </is>
      </c>
      <c r="D280" s="236" t="inlineStr">
        <is>
          <t>1070/188</t>
        </is>
      </c>
      <c r="E280" s="236" t="inlineStr">
        <is>
          <t>CONFIRM; SOURCE REVIEW</t>
        </is>
      </c>
      <c r="F280" s="236" t="inlineStr">
        <is>
          <t>SW/4 NE/4, NW/4 SE/4, S/2 SE/4 of 31-12N-24W, aol</t>
        </is>
      </c>
      <c r="G280" s="236" t="inlineStr">
        <is>
          <t>An undivided 43.496666/791.47th interest in and to the oil, gas and other minerals</t>
        </is>
      </c>
      <c r="H280" s="236" t="inlineStr">
        <is>
          <t>Yes: 2 (legal supports) | High | Probable — name-normalized match to Runsheet 70 grantee; confirm | Yes — on Tract 2 owner list | Candidate 0.0549568094810921 (helper — confirm fr…</t>
        </is>
      </c>
      <c r="I280" s="236" t="n"/>
      <c r="J280" s="236" t="n"/>
      <c r="K280" s="236" t="n"/>
      <c r="L280" s="236" t="n"/>
    </row>
    <row r="281">
      <c r="A281" s="236" t="n">
        <v>150</v>
      </c>
      <c r="B281" s="236" t="inlineStr">
        <is>
          <t>1989-004251</t>
        </is>
      </c>
      <c r="C281" s="236" t="inlineStr">
        <is>
          <t>Mineral Deed</t>
        </is>
      </c>
      <c r="D281" s="236" t="inlineStr">
        <is>
          <t>1070/191</t>
        </is>
      </c>
      <c r="E281" s="236" t="inlineStr">
        <is>
          <t>CONFIRM; SOURCE REVIEW</t>
        </is>
      </c>
      <c r="F281" s="236" t="inlineStr">
        <is>
          <t>SW/4 NE/4, NW/4 SE/4, S/2 SE/4 of 31-12N-24W, aol</t>
        </is>
      </c>
      <c r="G281" s="236" t="inlineStr">
        <is>
          <t>An undivided 43.496666/791.47th interest in and to the oil, gas and other minerals</t>
        </is>
      </c>
      <c r="H281" s="236" t="inlineStr">
        <is>
          <t>Yes: 2 (legal supports) | High | Probable — name-normalized match to Runsheet 70 grantee; confirm | Review | Candidate 0.0549568094810921 (helper — confirm from image) | Medium — …</t>
        </is>
      </c>
      <c r="I281" s="236" t="n"/>
      <c r="J281" s="236" t="n"/>
      <c r="K281" s="236" t="n"/>
      <c r="L281" s="236" t="n"/>
    </row>
    <row r="282">
      <c r="A282" s="236" t="n">
        <v>151</v>
      </c>
      <c r="B282" s="236" t="inlineStr">
        <is>
          <t>1989-004252</t>
        </is>
      </c>
      <c r="C282" s="236" t="inlineStr">
        <is>
          <t>Mineral Deed</t>
        </is>
      </c>
      <c r="D282" s="236" t="inlineStr">
        <is>
          <t>1070/194</t>
        </is>
      </c>
      <c r="E282" s="236" t="inlineStr">
        <is>
          <t>CONFIRM; SOURCE REVIEW</t>
        </is>
      </c>
      <c r="F282" s="236" t="inlineStr">
        <is>
          <t>SW/4 NE/4, NW/4 SE/4, S/2 SE/4 of 31-12N-24W, aol</t>
        </is>
      </c>
      <c r="G282" s="236" t="inlineStr">
        <is>
          <t>An undivided 43.496666/791.47th interest in and to the oil, gas and other minerals</t>
        </is>
      </c>
      <c r="H282" s="236" t="inlineStr">
        <is>
          <t>Yes: 2 (legal supports) | High | Probable — name-normalized match to Runsheet 150 grantee; confirm | Review | Candidate 0.0549568094810921 (helper — confirm from image) | Medium —…</t>
        </is>
      </c>
      <c r="I282" s="236" t="n"/>
      <c r="J282" s="236" t="n"/>
      <c r="K282" s="236" t="n"/>
      <c r="L282" s="236" t="n"/>
    </row>
    <row r="283">
      <c r="A283" s="236" t="n">
        <v>152</v>
      </c>
      <c r="B283" s="236" t="inlineStr">
        <is>
          <t>1989-004253</t>
        </is>
      </c>
      <c r="C283" s="236" t="inlineStr">
        <is>
          <t>Mineral Deed</t>
        </is>
      </c>
      <c r="D283" s="236" t="inlineStr">
        <is>
          <t>1070/197</t>
        </is>
      </c>
      <c r="E283" s="236" t="inlineStr">
        <is>
          <t>CONFIRM; SOURCE REVIEW</t>
        </is>
      </c>
      <c r="F283" s="236" t="inlineStr">
        <is>
          <t>SW/4 NE/4, NW/4 SE/4, S/2 SE/4 of 31-12N-24W, aol</t>
        </is>
      </c>
      <c r="G283" s="236" t="inlineStr">
        <is>
          <t>An undivided 43.496666/791.47th interest in and to the oil, gas and other minerals</t>
        </is>
      </c>
      <c r="H283" s="236" t="inlineStr">
        <is>
          <t>Yes: 2 (legal supports) | High | Probable — name-normalized match to Runsheet 150 grantee; confirm | Review | Candidate 0.0549568094810921 (helper — confirm from image) | Medium —…</t>
        </is>
      </c>
      <c r="I283" s="236" t="n"/>
      <c r="J283" s="236" t="n"/>
      <c r="K283" s="236" t="n"/>
      <c r="L283" s="236" t="n"/>
    </row>
    <row r="284">
      <c r="A284" s="236" t="n">
        <v>153</v>
      </c>
      <c r="B284" s="236" t="inlineStr">
        <is>
          <t>1989-004254</t>
        </is>
      </c>
      <c r="C284" s="236" t="inlineStr">
        <is>
          <t>Mineral Deed</t>
        </is>
      </c>
      <c r="D284" s="236" t="inlineStr">
        <is>
          <t>1070/200</t>
        </is>
      </c>
      <c r="E284" s="236" t="inlineStr">
        <is>
          <t>CONFIRM; SOURCE REVIEW</t>
        </is>
      </c>
      <c r="F284" s="236" t="inlineStr">
        <is>
          <t>SW/4 NE/4, NW/4 SE/4, S/2 SE/4 of 31-12N-24W, aol</t>
        </is>
      </c>
      <c r="G284" s="236" t="inlineStr">
        <is>
          <t>An undivided 43.496666/791.47th interest in and to the oil, gas and other minerals</t>
        </is>
      </c>
      <c r="H284" s="236" t="inlineStr">
        <is>
          <t>Yes: 2 (legal supports) | High | Probable — name-normalized match to Runsheet 150 grantee; confirm | Review | Candidate 0.0549568094810921 (helper — confirm from image) | Medium —…</t>
        </is>
      </c>
      <c r="I284" s="236" t="n"/>
      <c r="J284" s="236" t="n"/>
      <c r="K284" s="236" t="n"/>
      <c r="L284" s="236" t="n"/>
    </row>
    <row r="285">
      <c r="A285" s="236" t="n">
        <v>154</v>
      </c>
      <c r="B285" s="236" t="inlineStr">
        <is>
          <t>1989-004255</t>
        </is>
      </c>
      <c r="C285" s="236" t="inlineStr">
        <is>
          <t>Mineral Deed</t>
        </is>
      </c>
      <c r="D285" s="236" t="inlineStr">
        <is>
          <t>1070/203</t>
        </is>
      </c>
      <c r="E285" s="236" t="inlineStr">
        <is>
          <t>CONFIRM; SOURCE REVIEW</t>
        </is>
      </c>
      <c r="F285" s="236" t="inlineStr">
        <is>
          <t>SW/4 NE/4, NW/4 SE/4, S/2 SE/4 of 31-12N-24W, aol</t>
        </is>
      </c>
      <c r="G285" s="236" t="inlineStr">
        <is>
          <t>An undivided 43.496666/791.47th interest in and to the oil, gas and other minerals</t>
        </is>
      </c>
      <c r="H285" s="236" t="inlineStr">
        <is>
          <t>Yes: 2 (legal supports) | High | Probable — name-normalized match to Runsheet 150 grantee; confirm | Review | Candidate 0.0549568094810921 (helper — confirm from image) | Medium —…</t>
        </is>
      </c>
      <c r="I285" s="236" t="n"/>
      <c r="J285" s="236" t="n"/>
      <c r="K285" s="236" t="n"/>
      <c r="L285" s="236" t="n"/>
    </row>
    <row r="286">
      <c r="A286" s="236" t="n">
        <v>155</v>
      </c>
      <c r="B286" s="236" t="inlineStr">
        <is>
          <t>1989-004256</t>
        </is>
      </c>
      <c r="C286" s="236" t="inlineStr">
        <is>
          <t>Mineral Deed</t>
        </is>
      </c>
      <c r="D286" s="236" t="inlineStr">
        <is>
          <t>1070/206</t>
        </is>
      </c>
      <c r="E286" s="236" t="inlineStr">
        <is>
          <t>CONFIRM; SOURCE REVIEW</t>
        </is>
      </c>
      <c r="F286" s="236" t="inlineStr">
        <is>
          <t>SW/4 NE/4, NW/4 SE/4, S/2 SE/4 of 31-12N-24W, aol</t>
        </is>
      </c>
      <c r="G286" s="236" t="inlineStr">
        <is>
          <t>An undivided 43.496666/791.47th interest in and to the oil, gas and other minerals</t>
        </is>
      </c>
      <c r="H286" s="236" t="inlineStr">
        <is>
          <t>Yes: 2 (legal supports) | High | Probable — name-normalized match to Runsheet 150 grantee; confirm | Yes — on Tract 2 owner list | Candidate 0.0549568094810921 (helper — confirm f…</t>
        </is>
      </c>
      <c r="I286" s="236" t="n"/>
      <c r="J286" s="236" t="n"/>
      <c r="K286" s="236" t="n"/>
      <c r="L286" s="236" t="n"/>
    </row>
    <row r="287">
      <c r="A287" s="236" t="n">
        <v>156</v>
      </c>
      <c r="B287" s="236" t="inlineStr">
        <is>
          <t>1989-005656</t>
        </is>
      </c>
      <c r="C287" s="236" t="inlineStr">
        <is>
          <t>Final Decree</t>
        </is>
      </c>
      <c r="D287" s="236" t="inlineStr">
        <is>
          <t>1088/5</t>
        </is>
      </c>
      <c r="E287" s="236" t="inlineStr">
        <is>
          <t>CONFIRM; SOURCE REVIEW</t>
        </is>
      </c>
      <c r="F287" s="236" t="inlineStr">
        <is>
          <t>SW/4 NE/4, NW/4 SE/4, S/2 SE/4 of 31-12N-24W, aol</t>
        </is>
      </c>
      <c r="G287" s="236" t="inlineStr">
        <is>
          <t>ARTI</t>
        </is>
      </c>
      <c r="H287" s="236" t="inlineStr">
        <is>
          <t>Yes: 2 (legal supports) | High | Review — no exact prior-grantee match | Review | Candidate 1 (helper — confirm from image) | Medium — helper value | Final Decree — Beckham County…</t>
        </is>
      </c>
      <c r="I287" s="236" t="n"/>
      <c r="J287" s="236" t="n"/>
      <c r="K287" s="236" t="n"/>
      <c r="L287" s="236" t="n"/>
    </row>
    <row r="288">
      <c r="A288" s="236" t="n">
        <v>159</v>
      </c>
      <c r="B288" s="236" t="inlineStr">
        <is>
          <t>1989-007000</t>
        </is>
      </c>
      <c r="C288" s="236" t="inlineStr">
        <is>
          <t>Mineral Deed</t>
        </is>
      </c>
      <c r="D288" s="236" t="inlineStr">
        <is>
          <t>1104/87</t>
        </is>
      </c>
      <c r="E288" s="236" t="inlineStr">
        <is>
          <t>CONFIRM; SOURCE REVIEW</t>
        </is>
      </c>
      <c r="F288" s="236" t="inlineStr">
        <is>
          <t>SW/4 NE/4, NW/4 SE/4, S/2 SE/4 of 31-12N-24W, aol</t>
        </is>
      </c>
      <c r="G288" s="236" t="inlineStr">
        <is>
          <t>An undivided 2/160th (2 acres) in 31-12N-24W, 10/791.47 interest in 2 sections</t>
        </is>
      </c>
      <c r="H288" s="236" t="inlineStr">
        <is>
          <t>Yes: 2 (legal supports) | High | Probable — name-normalized match to Runsheet 154 grantee; confirm | Yes — on Tract 2 owner list | Candidate 0.0125 (helper — confirm from image) |…</t>
        </is>
      </c>
      <c r="I288" s="236" t="n"/>
      <c r="J288" s="236" t="n"/>
      <c r="K288" s="236" t="n"/>
      <c r="L288" s="236" t="n"/>
    </row>
    <row r="289">
      <c r="A289" s="236" t="n">
        <v>160</v>
      </c>
      <c r="B289" s="236" t="inlineStr">
        <is>
          <t>1989-007001</t>
        </is>
      </c>
      <c r="C289" s="236" t="inlineStr">
        <is>
          <t>Mineral Deed</t>
        </is>
      </c>
      <c r="D289" s="236" t="inlineStr">
        <is>
          <t>1104/90</t>
        </is>
      </c>
      <c r="E289" s="236" t="inlineStr">
        <is>
          <t>CONFIRM; SOURCE REVIEW</t>
        </is>
      </c>
      <c r="F289" s="236" t="inlineStr">
        <is>
          <t>SW/4 NE/4, NW/4 SE/4, S/2 SE/4 of 31-12N-24W, aol</t>
        </is>
      </c>
      <c r="G289" s="236" t="inlineStr">
        <is>
          <t>An undivided 2/160th (2 acres) in 31-12N-24W, 10/791.47 interest in 2 sections</t>
        </is>
      </c>
      <c r="H289" s="236" t="inlineStr">
        <is>
          <t>Yes: 2 (legal supports) | High | Probable — name-normalized match to Runsheet 154 grantee; confirm | Yes — on Tract 2 owner list | Candidate 0.0125 (helper — confirm from image) |…</t>
        </is>
      </c>
      <c r="I289" s="236" t="n"/>
      <c r="J289" s="236" t="n"/>
      <c r="K289" s="236" t="n"/>
      <c r="L289" s="236" t="n"/>
    </row>
    <row r="290">
      <c r="A290" s="236" t="n">
        <v>161</v>
      </c>
      <c r="B290" s="236" t="inlineStr">
        <is>
          <t>1990-000905</t>
        </is>
      </c>
      <c r="C290" s="236" t="inlineStr">
        <is>
          <t>Trustee's Mineral Deed</t>
        </is>
      </c>
      <c r="D290" s="236" t="inlineStr">
        <is>
          <t>1114/222</t>
        </is>
      </c>
      <c r="E290" s="236" t="inlineStr">
        <is>
          <t>CONFIRM; SOURCE REVIEW</t>
        </is>
      </c>
      <c r="F290" s="236" t="inlineStr">
        <is>
          <t>SW/4 NE/4, NW/4 SE/4, S/2 SE/4 of 31-12N-24W, aol</t>
        </is>
      </c>
      <c r="G290" s="236" t="inlineStr">
        <is>
          <t>An undivided 3.33333/791.47 interest in 2 sections</t>
        </is>
      </c>
      <c r="H290" s="236" t="inlineStr">
        <is>
          <t>Yes: 2 (legal supports) | High | Probable — name-normalized match to Runsheet 155 grantee; confirm | Yes — on Tract 2 owner list | Candidate 0.00421156834750528 (helper — confirm …</t>
        </is>
      </c>
      <c r="I290" s="236" t="n"/>
      <c r="J290" s="236" t="n"/>
      <c r="K290" s="236" t="n"/>
      <c r="L290" s="236" t="n"/>
    </row>
    <row r="291">
      <c r="A291" s="236" t="n">
        <v>162</v>
      </c>
      <c r="B291" s="236" t="inlineStr">
        <is>
          <t>1990-000906</t>
        </is>
      </c>
      <c r="C291" s="236" t="inlineStr">
        <is>
          <t>Trustee's Mineral Deed</t>
        </is>
      </c>
      <c r="D291" s="236" t="inlineStr">
        <is>
          <t>1114/225</t>
        </is>
      </c>
      <c r="E291" s="236" t="inlineStr">
        <is>
          <t>CONFIRM; SOURCE REVIEW</t>
        </is>
      </c>
      <c r="F291" s="236" t="inlineStr">
        <is>
          <t>SW/4 NE/4, NW/4 SE/4, S/2 SE/4 of 31-12N-24W, aol</t>
        </is>
      </c>
      <c r="G291" s="236" t="inlineStr">
        <is>
          <t>An undivided 3.33333/791.47 interest in 2 sections</t>
        </is>
      </c>
      <c r="H291" s="236" t="inlineStr">
        <is>
          <t>Yes: 2 (legal supports) | High | Probable — name-normalized match to Runsheet 155 grantee; confirm | Review | Candidate 0.00421156834750528 (helper — confirm from image) | Medium …</t>
        </is>
      </c>
      <c r="I291" s="236" t="n"/>
      <c r="J291" s="236" t="n"/>
      <c r="K291" s="236" t="n"/>
      <c r="L291" s="236" t="n"/>
    </row>
    <row r="292">
      <c r="A292" s="236" t="n">
        <v>163</v>
      </c>
      <c r="B292" s="236" t="inlineStr">
        <is>
          <t>1990-000907</t>
        </is>
      </c>
      <c r="C292" s="236" t="inlineStr">
        <is>
          <t>Trustee's Mineral Deed</t>
        </is>
      </c>
      <c r="D292" s="236" t="inlineStr">
        <is>
          <t>1114/228</t>
        </is>
      </c>
      <c r="E292" s="236" t="inlineStr">
        <is>
          <t>CONFIRM; SOURCE REVIEW</t>
        </is>
      </c>
      <c r="F292" s="236" t="inlineStr">
        <is>
          <t>SW/4 NE/4, NW/4 SE/4, S/2 SE/4 of 31-12N-24W, aol</t>
        </is>
      </c>
      <c r="G292" s="236" t="inlineStr">
        <is>
          <t>An undivided 3.33333/791.47 interest in 2 sections</t>
        </is>
      </c>
      <c r="H292" s="236" t="inlineStr">
        <is>
          <t>Yes: 2 (legal supports) | High | Probable — name-normalized match to Runsheet 155 grantee; confirm | Yes — on Tract 2 owner list | Candidate 0.00421156834750528 (helper — confirm …</t>
        </is>
      </c>
      <c r="I292" s="236" t="n"/>
      <c r="J292" s="236" t="n"/>
      <c r="K292" s="236" t="n"/>
      <c r="L292" s="236" t="n"/>
    </row>
    <row r="293">
      <c r="A293" s="236" t="n">
        <v>164</v>
      </c>
      <c r="B293" s="236" t="inlineStr">
        <is>
          <t>1990-000908</t>
        </is>
      </c>
      <c r="C293" s="236" t="inlineStr">
        <is>
          <t>Trustee's Mineral Deed</t>
        </is>
      </c>
      <c r="D293" s="236" t="inlineStr">
        <is>
          <t>1114/231</t>
        </is>
      </c>
      <c r="E293" s="236" t="inlineStr">
        <is>
          <t>CONFIRM; SOURCE REVIEW</t>
        </is>
      </c>
      <c r="F293" s="236" t="inlineStr">
        <is>
          <t>SW/4 NE/4, NW/4 SE/4, S/2 SE/4 of 31-12N-24W, aol</t>
        </is>
      </c>
      <c r="G293" s="236" t="inlineStr">
        <is>
          <t>An undivided 3.33333/791.47 interest in 2 sections</t>
        </is>
      </c>
      <c r="H293" s="236" t="inlineStr">
        <is>
          <t>Yes: 2 (legal supports) | High | Probable — name-normalized match to Runsheet 155 grantee; confirm | Yes — on Tract 2 owner list | Candidate 0.00421156834750528 (helper — confirm …</t>
        </is>
      </c>
      <c r="I293" s="236" t="n"/>
      <c r="J293" s="236" t="n"/>
      <c r="K293" s="236" t="n"/>
      <c r="L293" s="236" t="n"/>
    </row>
    <row r="294">
      <c r="A294" s="236" t="n">
        <v>165</v>
      </c>
      <c r="B294" s="236" t="inlineStr">
        <is>
          <t>1990-000909</t>
        </is>
      </c>
      <c r="C294" s="236" t="inlineStr">
        <is>
          <t>Trustee's Mineral Deed</t>
        </is>
      </c>
      <c r="D294" s="236" t="inlineStr">
        <is>
          <t>1114/234</t>
        </is>
      </c>
      <c r="E294" s="236" t="inlineStr">
        <is>
          <t>CONFIRM; SOURCE REVIEW</t>
        </is>
      </c>
      <c r="F294" s="236" t="inlineStr">
        <is>
          <t>SW/4 NE/4, NW/4 SE/4, S/2 SE/4 of 31-12N-24W, aol</t>
        </is>
      </c>
      <c r="G294" s="236" t="inlineStr">
        <is>
          <t>An undivided 3.33333/791.47 interest in 2 sections</t>
        </is>
      </c>
      <c r="H294" s="236" t="inlineStr">
        <is>
          <t>Yes: 2 (legal supports) | High | Probable — name-normalized match to Runsheet 155 grantee; confirm | Yes — on Tract 2 owner list | Candidate 0.00421156834750528 (helper — confirm …</t>
        </is>
      </c>
      <c r="I294" s="236" t="n"/>
      <c r="J294" s="236" t="n"/>
      <c r="K294" s="236" t="n"/>
      <c r="L294" s="236" t="n"/>
    </row>
    <row r="295">
      <c r="A295" s="236" t="n">
        <v>166</v>
      </c>
      <c r="B295" s="236" t="inlineStr">
        <is>
          <t>1990-000910</t>
        </is>
      </c>
      <c r="C295" s="236" t="inlineStr">
        <is>
          <t>Trustee's Mineral Deed</t>
        </is>
      </c>
      <c r="D295" s="236" t="inlineStr">
        <is>
          <t>1114/237</t>
        </is>
      </c>
      <c r="E295" s="236" t="inlineStr">
        <is>
          <t>CONFIRM; SOURCE REVIEW</t>
        </is>
      </c>
      <c r="F295" s="236" t="inlineStr">
        <is>
          <t>SW/4 NE/4, NW/4 SE/4, S/2 SE/4 of 31-12N-24W, aol</t>
        </is>
      </c>
      <c r="G295" s="236" t="inlineStr">
        <is>
          <t>An undivided 3.33333/791.47 interest in 2 sections</t>
        </is>
      </c>
      <c r="H295" s="236" t="inlineStr">
        <is>
          <t>Yes: 2 (legal supports) | High | Probable — name-normalized match to Runsheet 155 grantee; confirm | Yes — on Tract 2 owner list | Candidate 0.00421156834750528 (helper — confirm …</t>
        </is>
      </c>
      <c r="I295" s="236" t="n"/>
      <c r="J295" s="236" t="n"/>
      <c r="K295" s="236" t="n"/>
      <c r="L295" s="236" t="n"/>
    </row>
    <row r="296">
      <c r="A296" s="236" t="n">
        <v>167</v>
      </c>
      <c r="B296" s="236" t="inlineStr">
        <is>
          <t>1990-000911</t>
        </is>
      </c>
      <c r="C296" s="236" t="inlineStr">
        <is>
          <t>Trustee's Mineral Deed</t>
        </is>
      </c>
      <c r="D296" s="236" t="inlineStr">
        <is>
          <t>1114/240</t>
        </is>
      </c>
      <c r="E296" s="236" t="inlineStr">
        <is>
          <t>CONFIRM; SOURCE REVIEW</t>
        </is>
      </c>
      <c r="F296" s="236" t="inlineStr">
        <is>
          <t>SW/4 NE/4, NW/4 SE/4, S/2 SE/4 of 31-12N-24W, aol</t>
        </is>
      </c>
      <c r="G296" s="236" t="inlineStr">
        <is>
          <t>An undivided 3.33333/791.47 interest in 2 sections</t>
        </is>
      </c>
      <c r="H296" s="236" t="inlineStr">
        <is>
          <t>Yes: 2 (legal supports) | High | Probable — name-normalized match to Runsheet 155 grantee; confirm | Review | Candidate 0.00421156834750528 (helper — confirm from image) | Medium …</t>
        </is>
      </c>
      <c r="I296" s="236" t="n"/>
      <c r="J296" s="236" t="n"/>
      <c r="K296" s="236" t="n"/>
      <c r="L296" s="236" t="n"/>
    </row>
    <row r="297">
      <c r="A297" s="236" t="n">
        <v>168</v>
      </c>
      <c r="B297" s="236" t="inlineStr">
        <is>
          <t>1990-000912</t>
        </is>
      </c>
      <c r="C297" s="236" t="inlineStr">
        <is>
          <t>Trustee's Mineral Deed</t>
        </is>
      </c>
      <c r="D297" s="236" t="inlineStr">
        <is>
          <t>1114/243</t>
        </is>
      </c>
      <c r="E297" s="236" t="inlineStr">
        <is>
          <t>CONFIRM; SOURCE REVIEW</t>
        </is>
      </c>
      <c r="F297" s="236" t="inlineStr">
        <is>
          <t>SW/4 NE/4, NW/4 SE/4, S/2 SE/4 of 31-12N-24W, aol</t>
        </is>
      </c>
      <c r="G297" s="236" t="inlineStr">
        <is>
          <t>An undivided 3.33333/791.47 interest in 2 sections</t>
        </is>
      </c>
      <c r="H297" s="236" t="inlineStr">
        <is>
          <t>Yes: 2 (legal supports) | High | Probable — name-normalized match to Runsheet 155 grantee; confirm | Yes — on Tract 2 owner list | Candidate 0.00421156834750528 (helper — confirm …</t>
        </is>
      </c>
      <c r="I297" s="236" t="n"/>
      <c r="J297" s="236" t="n"/>
      <c r="K297" s="236" t="n"/>
      <c r="L297" s="236" t="n"/>
    </row>
    <row r="298">
      <c r="A298" s="236" t="n">
        <v>169</v>
      </c>
      <c r="B298" s="236" t="inlineStr">
        <is>
          <t>1990-000913</t>
        </is>
      </c>
      <c r="C298" s="236" t="inlineStr">
        <is>
          <t>Trustee's Mineral Deed</t>
        </is>
      </c>
      <c r="D298" s="236" t="inlineStr">
        <is>
          <t>1114/246</t>
        </is>
      </c>
      <c r="E298" s="236" t="inlineStr">
        <is>
          <t>CONFIRM; SOURCE REVIEW</t>
        </is>
      </c>
      <c r="F298" s="236" t="inlineStr">
        <is>
          <t>SW/4 NE/4, NW/4 SE/4, S/2 SE/4 of 31-12N-24W, aol</t>
        </is>
      </c>
      <c r="G298" s="236" t="inlineStr">
        <is>
          <t>An undivided 3.33333/791.47 interest in 2 sections</t>
        </is>
      </c>
      <c r="H298" s="236" t="inlineStr">
        <is>
          <t>Yes: 2 (legal supports) | High | Probable — name-normalized match to Runsheet 155 grantee; confirm | Yes — on Tract 2 owner list | Candidate 0.00421156834750528 (helper — confirm …</t>
        </is>
      </c>
      <c r="I298" s="236" t="n"/>
      <c r="J298" s="236" t="n"/>
      <c r="K298" s="236" t="n"/>
      <c r="L298" s="236" t="n"/>
    </row>
    <row r="299">
      <c r="A299" s="236" t="n">
        <v>170</v>
      </c>
      <c r="B299" s="236" t="inlineStr">
        <is>
          <t>1990-001592</t>
        </is>
      </c>
      <c r="C299" s="236" t="inlineStr">
        <is>
          <t>Order and Final Decree</t>
        </is>
      </c>
      <c r="D299" s="236" t="inlineStr">
        <is>
          <t>1122/69</t>
        </is>
      </c>
      <c r="E299" s="236" t="inlineStr">
        <is>
          <t>CONFIRM; SOURCE REVIEW</t>
        </is>
      </c>
      <c r="F299" s="236" t="inlineStr">
        <is>
          <t>SW/4 NE/4, NW/4 SE/4, S/2 SE/4 of 31-12N-24W, aol</t>
        </is>
      </c>
      <c r="G299" s="236" t="inlineStr">
        <is>
          <t>ARTI</t>
        </is>
      </c>
      <c r="H299" s="236" t="inlineStr">
        <is>
          <t>Yes: 2 (legal supports) | High | Review — no exact prior-grantee match | Review | Candidate 1 (helper — confirm from image) | Medium — helper value | Order and Final Decree — Beck…</t>
        </is>
      </c>
      <c r="I299" s="236" t="n"/>
      <c r="J299" s="236" t="n"/>
      <c r="K299" s="236" t="n"/>
      <c r="L299" s="236" t="n"/>
    </row>
    <row r="300">
      <c r="A300" s="236" t="n">
        <v>171</v>
      </c>
      <c r="B300" s="236" t="inlineStr">
        <is>
          <t>1990-001689</t>
        </is>
      </c>
      <c r="C300" s="236" t="inlineStr">
        <is>
          <t>Mineral Deed</t>
        </is>
      </c>
      <c r="D300" s="236" t="inlineStr">
        <is>
          <t>1122/274</t>
        </is>
      </c>
      <c r="E300" s="236" t="inlineStr">
        <is>
          <t>CONFIRM; SOURCE REVIEW</t>
        </is>
      </c>
      <c r="F300" s="236" t="inlineStr">
        <is>
          <t>SW/4 NE/4, NW/4 SE/4, S/2 SE/4 of 31-12N-24W, aol</t>
        </is>
      </c>
      <c r="G300" s="236" t="inlineStr">
        <is>
          <t>An undivided 2/160th (2 acres) in 31-12N-24W, 10/791.47 interest in 2 sections</t>
        </is>
      </c>
      <c r="H300" s="236" t="inlineStr">
        <is>
          <t>Yes: 2 (legal supports) | High | Probable — name-normalized match to Runsheet 164 grantee; confirm | Yes — on Tract 2 owner list | Candidate 0.0125 (helper — confirm from image) |…</t>
        </is>
      </c>
      <c r="I300" s="236" t="n"/>
      <c r="J300" s="236" t="n"/>
      <c r="K300" s="236" t="n"/>
      <c r="L300" s="236" t="n"/>
    </row>
    <row r="301">
      <c r="A301" s="236" t="n">
        <v>172</v>
      </c>
      <c r="B301" s="236" t="inlineStr">
        <is>
          <t>1990-001690</t>
        </is>
      </c>
      <c r="C301" s="236" t="inlineStr">
        <is>
          <t>Mineral Deed</t>
        </is>
      </c>
      <c r="D301" s="236" t="inlineStr">
        <is>
          <t>1122/277</t>
        </is>
      </c>
      <c r="E301" s="236" t="inlineStr">
        <is>
          <t>CONFIRM; SOURCE REVIEW</t>
        </is>
      </c>
      <c r="F301" s="236" t="inlineStr">
        <is>
          <t>SW/4 NE/4, NW/4 SE/4, S/2 SE/4 of 31-12N-24W, aol</t>
        </is>
      </c>
      <c r="G301" s="236" t="inlineStr">
        <is>
          <t>An undivided 2/160th (2 acres) in 31-12N-24W, 10/791.47 interest in 2 sections</t>
        </is>
      </c>
      <c r="H301" s="236" t="inlineStr">
        <is>
          <t>Yes: 2 (legal supports) | High | Probable — name-normalized match to Runsheet 164 grantee; confirm | Yes — on Tract 2 owner list | Candidate 0.0125 (helper — confirm from image) |…</t>
        </is>
      </c>
      <c r="I301" s="236" t="n"/>
      <c r="J301" s="236" t="n"/>
      <c r="K301" s="236" t="n"/>
      <c r="L301" s="236" t="n"/>
    </row>
    <row r="302">
      <c r="A302" s="236" t="n">
        <v>173</v>
      </c>
      <c r="B302" s="236" t="inlineStr">
        <is>
          <t>1990-001750</t>
        </is>
      </c>
      <c r="C302" s="236" t="inlineStr">
        <is>
          <t>Mineral Deed</t>
        </is>
      </c>
      <c r="D302" s="236" t="inlineStr">
        <is>
          <t>1123/100</t>
        </is>
      </c>
      <c r="E302" s="236" t="inlineStr">
        <is>
          <t>CONFIRM</t>
        </is>
      </c>
      <c r="F302" s="236" t="inlineStr">
        <is>
          <t>SW/4 NE/4, NW/4 SE/4, S/2 SE/4 of 31-12N-24W, aol</t>
        </is>
      </c>
      <c r="G302" s="236" t="inlineStr">
        <is>
          <t>ARTI</t>
        </is>
      </c>
      <c r="H302" s="236" t="inlineStr">
        <is>
          <t>Yes: 2 (legal supports) | High | Yes — prior grantee match | Yes — on Tract 2 owner list | Candidate 1 (helper — confirm from image) | Medium — helper value | Mineral Deed — Hazel…</t>
        </is>
      </c>
      <c r="I302" s="236" t="n"/>
      <c r="J302" s="236" t="n"/>
      <c r="K302" s="236" t="n"/>
      <c r="L302" s="236" t="n"/>
    </row>
    <row r="303">
      <c r="A303" s="236" t="n">
        <v>189</v>
      </c>
      <c r="B303" s="236" t="inlineStr">
        <is>
          <t>1990-005848</t>
        </is>
      </c>
      <c r="C303" s="236" t="inlineStr">
        <is>
          <t>Quit Claim Mineral Deed</t>
        </is>
      </c>
      <c r="D303" s="236" t="inlineStr">
        <is>
          <t>1167/200</t>
        </is>
      </c>
      <c r="E303" s="236" t="inlineStr">
        <is>
          <t>CONFIRM; SOURCE REVIEW</t>
        </is>
      </c>
      <c r="F303" s="236" t="inlineStr">
        <is>
          <t>SW/4 NE/4, NW/4 SE/4, S/2 SE/4 of 31-12N-24W, aol</t>
        </is>
      </c>
      <c r="G303" s="236" t="inlineStr">
        <is>
          <t>ARTI</t>
        </is>
      </c>
      <c r="H303" s="236" t="inlineStr">
        <is>
          <t>Yes: 2 (legal supports) | High | Review — no exact prior-grantee match | Yes — on Tract 2 owner list | Candidate 1 (helper — confirm from image) | Medium — helper value | Quit Cla…</t>
        </is>
      </c>
      <c r="I303" s="236" t="n"/>
      <c r="J303" s="236" t="n"/>
      <c r="K303" s="236" t="n"/>
      <c r="L303" s="236" t="n"/>
    </row>
    <row r="304">
      <c r="A304" s="236" t="n">
        <v>191</v>
      </c>
      <c r="B304" s="236" t="inlineStr">
        <is>
          <t>1991-000858</t>
        </is>
      </c>
      <c r="C304" s="236" t="inlineStr">
        <is>
          <t>Mineral Deed</t>
        </is>
      </c>
      <c r="D304" s="236" t="inlineStr">
        <is>
          <t>1194/257</t>
        </is>
      </c>
      <c r="E304" s="236" t="inlineStr">
        <is>
          <t>CONFIRM; SOURCE REVIEW</t>
        </is>
      </c>
      <c r="F304" s="236" t="inlineStr">
        <is>
          <t>SW/4 NE/4, NW/4 SE/4, S/2 SE/4 of 31-12N-24W, aol</t>
        </is>
      </c>
      <c r="G304" s="236" t="inlineStr">
        <is>
          <t>ARTI</t>
        </is>
      </c>
      <c r="H304" s="236" t="inlineStr">
        <is>
          <t>Yes: 2 (legal supports) | High | Review — no exact prior-grantee match | Review | Candidate 1 (helper — confirm from image) | Medium — helper value | Mineral Deed — Alpine Investm…</t>
        </is>
      </c>
      <c r="I304" s="236" t="n"/>
      <c r="J304" s="236" t="n"/>
      <c r="K304" s="236" t="n"/>
      <c r="L304" s="236" t="n"/>
    </row>
    <row r="305">
      <c r="A305" s="236" t="n">
        <v>192</v>
      </c>
      <c r="B305" s="236" t="inlineStr">
        <is>
          <t>1991-002734</t>
        </is>
      </c>
      <c r="C305" s="236" t="inlineStr">
        <is>
          <t>Affidavit</t>
        </is>
      </c>
      <c r="D305" s="236" t="inlineStr">
        <is>
          <t>1218/1</t>
        </is>
      </c>
      <c r="E305" s="236" t="inlineStr">
        <is>
          <t>NEEDS REVIEW; SOURCE REVIEW</t>
        </is>
      </c>
      <c r="F305" s="236" t="inlineStr">
        <is>
          <t>All of 31-12N-24W, aol</t>
        </is>
      </c>
      <c r="G305" s="236" t="inlineStr">
        <is>
          <t>Certificate dated May 24, 1991 evidencing the Certificate of Merger filed May 23, 1991 with the Secretary of State of Oklahoma evidencing the merger of UMC Petroleum Corporation, a Texas corporation ("Petroloum--Texas")…</t>
        </is>
      </c>
      <c r="H305" s="236" t="inlineStr">
        <is>
          <t>Yes: 1, 8 (broad legal) | Medium | Review — no exact prior-grantee match | Review | Interest amount needs review | Review | Affidavit — Umc Petroleum Corp - Delaware to The Public…</t>
        </is>
      </c>
      <c r="I305" s="236" t="n"/>
      <c r="J305" s="236" t="n"/>
      <c r="K305" s="236" t="n"/>
      <c r="L305" s="236" t="n"/>
    </row>
    <row r="306">
      <c r="A306" s="236" t="n">
        <v>194</v>
      </c>
      <c r="B306" s="236" t="inlineStr">
        <is>
          <t>1991-004456</t>
        </is>
      </c>
      <c r="C306" s="236" t="inlineStr">
        <is>
          <t>Conveyance</t>
        </is>
      </c>
      <c r="D306" s="236" t="inlineStr">
        <is>
          <t>1240/115</t>
        </is>
      </c>
      <c r="E306" s="236" t="inlineStr">
        <is>
          <t>CONFIRM; SOURCE REVIEW</t>
        </is>
      </c>
      <c r="F306" s="236" t="inlineStr">
        <is>
          <t>All of 31-12N-24W, aol</t>
        </is>
      </c>
      <c r="G306" s="236" t="inlineStr">
        <is>
          <t>ARTI</t>
        </is>
      </c>
      <c r="H306" s="236" t="inlineStr">
        <is>
          <t>Yes: 1, 8 (broad legal) | Medium | Review — no exact prior-grantee match | Review | Candidate 1 (helper — confirm from image) | Medium — helper value | Conveyance — El Paso Natura…</t>
        </is>
      </c>
      <c r="I306" s="236" t="n"/>
      <c r="J306" s="236" t="n"/>
      <c r="K306" s="236" t="n"/>
      <c r="L306" s="236" t="n"/>
    </row>
    <row r="307">
      <c r="A307" s="236" t="n">
        <v>2</v>
      </c>
      <c r="B307" s="236" t="inlineStr">
        <is>
          <t>I-1905-000993</t>
        </is>
      </c>
      <c r="C307" s="236" t="inlineStr">
        <is>
          <t>Homestead</t>
        </is>
      </c>
      <c r="D307" s="236" t="inlineStr">
        <is>
          <t>FR1/470</t>
        </is>
      </c>
      <c r="E307" s="236" t="inlineStr">
        <is>
          <t>Section match only: Section 31 shown without tract calls</t>
        </is>
      </c>
      <c r="F307" s="236" t="inlineStr">
        <is>
          <t>E/2 NW/4, Lots 1, 2 of 31-12N-24W</t>
        </is>
      </c>
      <c r="G307" s="236" t="inlineStr">
        <is>
          <t>ARTI</t>
        </is>
      </c>
      <c r="H307" s="236" t="n"/>
      <c r="I307" s="236" t="n"/>
      <c r="J307" s="236" t="n"/>
      <c r="K307" s="236" t="n"/>
      <c r="L307" s="236" t="n"/>
    </row>
    <row r="308">
      <c r="A308" s="236" t="n">
        <v>3</v>
      </c>
      <c r="B308" s="236" t="inlineStr">
        <is>
          <t>1905-000429</t>
        </is>
      </c>
      <c r="C308" s="236" t="inlineStr">
        <is>
          <t>Deed</t>
        </is>
      </c>
      <c r="D308" s="236" t="inlineStr">
        <is>
          <t>D6/206</t>
        </is>
      </c>
      <c r="E308" s="236" t="inlineStr">
        <is>
          <t>Section match only: Section 31 shown without tract calls</t>
        </is>
      </c>
      <c r="F308" s="236" t="inlineStr">
        <is>
          <t>E/2 NW/4, Lots 1, 2 of 31-12N-24W</t>
        </is>
      </c>
      <c r="G308" s="236" t="inlineStr">
        <is>
          <t>ARTI Chain note: no source of title into Leo Kennett located of record. Confirm ownership before crediting this conveyance.</t>
        </is>
      </c>
      <c r="H308" s="236" t="n"/>
      <c r="I308" s="236" t="n"/>
      <c r="J308" s="236" t="n"/>
      <c r="K308" s="236" t="n"/>
      <c r="L308" s="236" t="n"/>
    </row>
    <row r="309">
      <c r="A309" s="236" t="n">
        <v>4</v>
      </c>
      <c r="B309" s="236" t="inlineStr">
        <is>
          <t>1907-005379</t>
        </is>
      </c>
      <c r="C309" s="236" t="inlineStr">
        <is>
          <t>Patent</t>
        </is>
      </c>
      <c r="D309" s="236" t="inlineStr">
        <is>
          <t>PAT3/495</t>
        </is>
      </c>
      <c r="E309" s="236" t="inlineStr">
        <is>
          <t>Section match only: Section 31 shown without tract calls</t>
        </is>
      </c>
      <c r="F309" s="236" t="inlineStr">
        <is>
          <t>E/2 NW/4, Lots 1, 2 of 31-12N-24W</t>
        </is>
      </c>
      <c r="G309" s="236" t="inlineStr">
        <is>
          <t>ARTI, 163.65 ac</t>
        </is>
      </c>
      <c r="H309" s="236" t="n"/>
      <c r="I309" s="236" t="n"/>
      <c r="J309" s="236" t="n"/>
      <c r="K309" s="236" t="n"/>
      <c r="L309" s="236" t="n"/>
    </row>
    <row r="310">
      <c r="A310" s="236" t="n">
        <v>7</v>
      </c>
      <c r="B310" s="236" t="inlineStr">
        <is>
          <t>I-1907-002225</t>
        </is>
      </c>
      <c r="C310" s="236" t="inlineStr">
        <is>
          <t>Homestead</t>
        </is>
      </c>
      <c r="D310" s="236" t="inlineStr">
        <is>
          <t>FR2/293</t>
        </is>
      </c>
      <c r="E310" s="236" t="inlineStr">
        <is>
          <t>Section match only: Section 31 shown without tract calls</t>
        </is>
      </c>
      <c r="F310" s="236" t="inlineStr">
        <is>
          <t>SE/4 NE/4, NE/4 SE/4 of 31-12N-24W</t>
        </is>
      </c>
      <c r="G310" s="236" t="inlineStr">
        <is>
          <t>ARTI</t>
        </is>
      </c>
      <c r="H310" s="236" t="n"/>
      <c r="I310" s="236" t="n"/>
      <c r="J310" s="236" t="n"/>
      <c r="K310" s="236" t="n"/>
      <c r="L310" s="236" t="n"/>
    </row>
    <row r="311">
      <c r="A311" s="236" t="n">
        <v>8</v>
      </c>
      <c r="B311" s="236" t="inlineStr">
        <is>
          <t>I-1907-002222</t>
        </is>
      </c>
      <c r="C311" s="236" t="inlineStr">
        <is>
          <t>Homestead</t>
        </is>
      </c>
      <c r="D311" s="236" t="inlineStr">
        <is>
          <t>FR2/292</t>
        </is>
      </c>
      <c r="E311" s="236" t="inlineStr">
        <is>
          <t>Section match only: Section 31 shown without tract calls</t>
        </is>
      </c>
      <c r="F311" s="236" t="inlineStr">
        <is>
          <t>E/2 SW/4, Lots 3, 4 of 31-12N-24W</t>
        </is>
      </c>
      <c r="G311" s="236" t="inlineStr">
        <is>
          <t>ARTI</t>
        </is>
      </c>
      <c r="H311" s="236" t="n"/>
      <c r="I311" s="236" t="n"/>
      <c r="J311" s="236" t="n"/>
      <c r="K311" s="236" t="n"/>
      <c r="L311" s="236" t="n"/>
    </row>
    <row r="312">
      <c r="A312" s="236" t="n">
        <v>9</v>
      </c>
      <c r="B312" s="236" t="inlineStr">
        <is>
          <t>1907-001545</t>
        </is>
      </c>
      <c r="C312" s="236" t="inlineStr">
        <is>
          <t>Deed</t>
        </is>
      </c>
      <c r="D312" s="236" t="inlineStr">
        <is>
          <t>D11/209</t>
        </is>
      </c>
      <c r="E312" s="236" t="inlineStr">
        <is>
          <t>Section match only: Section 31 shown without tract calls</t>
        </is>
      </c>
      <c r="F312" s="236" t="inlineStr">
        <is>
          <t>N/2 of Lot 3, N/2 NE/4 SE/4 of 31-12N-24W</t>
        </is>
      </c>
      <c r="G312" s="236" t="inlineStr">
        <is>
          <t>ARTI</t>
        </is>
      </c>
      <c r="H312" s="236" t="n"/>
      <c r="I312" s="236" t="n"/>
      <c r="J312" s="236" t="n"/>
      <c r="K312" s="236" t="n"/>
      <c r="L312" s="236" t="n"/>
    </row>
    <row r="313">
      <c r="A313" s="236" t="n">
        <v>10</v>
      </c>
      <c r="B313" s="236" t="inlineStr">
        <is>
          <t>1931-001789</t>
        </is>
      </c>
      <c r="C313" s="236" t="inlineStr">
        <is>
          <t>Patent</t>
        </is>
      </c>
      <c r="D313" s="236" t="inlineStr">
        <is>
          <t>PAT7/374</t>
        </is>
      </c>
      <c r="E313" s="236" t="inlineStr">
        <is>
          <t>Section match only: Section 31 shown without tract calls</t>
        </is>
      </c>
      <c r="F313" s="236" t="inlineStr">
        <is>
          <t>E/2 SW/4, Lots 3, 4 of 31-12N-24W</t>
        </is>
      </c>
      <c r="G313" s="236" t="inlineStr">
        <is>
          <t>ARTI, 153.77 ac.</t>
        </is>
      </c>
      <c r="H313" s="236" t="n"/>
      <c r="I313" s="236" t="n"/>
      <c r="J313" s="236" t="n"/>
      <c r="K313" s="236" t="n"/>
      <c r="L313" s="236" t="n"/>
    </row>
    <row r="314">
      <c r="A314" s="236" t="n">
        <v>12</v>
      </c>
      <c r="B314" s="236" t="inlineStr">
        <is>
          <t>I-1908-000930</t>
        </is>
      </c>
      <c r="C314" s="236" t="inlineStr">
        <is>
          <t>Homestead</t>
        </is>
      </c>
      <c r="D314" s="236" t="inlineStr">
        <is>
          <t>FR2/448</t>
        </is>
      </c>
      <c r="E314" s="236" t="inlineStr">
        <is>
          <t>Section match only: Section 31 shown without tract calls</t>
        </is>
      </c>
      <c r="F314" s="236" t="inlineStr">
        <is>
          <t>N/2 NE/4 of 31-12N-24W, aol</t>
        </is>
      </c>
      <c r="G314" s="236" t="inlineStr">
        <is>
          <t>ARTI</t>
        </is>
      </c>
      <c r="H314" s="236" t="n"/>
      <c r="I314" s="236" t="n"/>
      <c r="J314" s="236" t="n"/>
      <c r="K314" s="236" t="n"/>
      <c r="L314" s="236" t="n"/>
    </row>
    <row r="315">
      <c r="A315" s="236" t="n">
        <v>13</v>
      </c>
      <c r="B315" s="236" t="inlineStr">
        <is>
          <t>1930-002914</t>
        </is>
      </c>
      <c r="C315" s="236" t="inlineStr">
        <is>
          <t>Patent</t>
        </is>
      </c>
      <c r="D315" s="236" t="inlineStr">
        <is>
          <t>PAT10/234</t>
        </is>
      </c>
      <c r="E315" s="236" t="inlineStr">
        <is>
          <t>Section match only: Section 31 shown without tract calls</t>
        </is>
      </c>
      <c r="F315" s="236" t="inlineStr">
        <is>
          <t>N/2 NE/4 of 31-12N-24W, aol</t>
        </is>
      </c>
      <c r="G315" s="236" t="inlineStr">
        <is>
          <t>ARTI</t>
        </is>
      </c>
      <c r="H315" s="236" t="n"/>
      <c r="I315" s="236" t="n"/>
      <c r="J315" s="236" t="n"/>
      <c r="K315" s="236" t="n"/>
      <c r="L315" s="236" t="n"/>
    </row>
    <row r="316">
      <c r="A316" s="236" t="n">
        <v>14</v>
      </c>
      <c r="B316" s="236" t="inlineStr">
        <is>
          <t>1909-002932</t>
        </is>
      </c>
      <c r="C316" s="236" t="inlineStr">
        <is>
          <t>Patent</t>
        </is>
      </c>
      <c r="D316" s="236" t="inlineStr">
        <is>
          <t>PAT6/7</t>
        </is>
      </c>
      <c r="E316" s="236" t="inlineStr">
        <is>
          <t>Section match only: Section 31 shown without tract calls</t>
        </is>
      </c>
      <c r="F316" s="236" t="inlineStr">
        <is>
          <t>SE/4 NE/4, NE/4 SE/4 of 31-12N-24W</t>
        </is>
      </c>
      <c r="G316" s="236" t="inlineStr">
        <is>
          <t>ARTI</t>
        </is>
      </c>
      <c r="H316" s="236" t="n"/>
      <c r="I316" s="236" t="n"/>
      <c r="J316" s="236" t="n"/>
      <c r="K316" s="236" t="n"/>
      <c r="L316" s="236" t="n"/>
    </row>
    <row r="317">
      <c r="A317" s="236" t="n">
        <v>16</v>
      </c>
      <c r="B317" s="236" t="inlineStr">
        <is>
          <t>1913-000413</t>
        </is>
      </c>
      <c r="C317" s="236" t="inlineStr">
        <is>
          <t>Deed</t>
        </is>
      </c>
      <c r="D317" s="236" t="inlineStr">
        <is>
          <t>D19/268</t>
        </is>
      </c>
      <c r="E317" s="236" t="inlineStr">
        <is>
          <t>Section match only: Section 31 shown without tract calls</t>
        </is>
      </c>
      <c r="F317" s="236" t="inlineStr">
        <is>
          <t>SE/4 NE/4, NE/4 SE/4 of 31-12N-24W</t>
        </is>
      </c>
      <c r="G317" s="236" t="inlineStr">
        <is>
          <t>ARTI</t>
        </is>
      </c>
      <c r="H317" s="236" t="n"/>
      <c r="I317" s="236" t="n"/>
      <c r="J317" s="236" t="n"/>
      <c r="K317" s="236" t="n"/>
      <c r="L317" s="236" t="n"/>
    </row>
    <row r="318">
      <c r="A318" s="236" t="n">
        <v>17</v>
      </c>
      <c r="B318" s="236" t="inlineStr">
        <is>
          <t>1916-000332</t>
        </is>
      </c>
      <c r="C318" s="236" t="inlineStr">
        <is>
          <t>Deed</t>
        </is>
      </c>
      <c r="D318" s="236" t="inlineStr">
        <is>
          <t>D22/248</t>
        </is>
      </c>
      <c r="E318" s="236" t="inlineStr">
        <is>
          <t>Section match only: Section 31 shown without tract calls</t>
        </is>
      </c>
      <c r="F318" s="236" t="inlineStr">
        <is>
          <t>N/2 NE/4 of 31-12N-24W, aol</t>
        </is>
      </c>
      <c r="G318" s="236" t="inlineStr">
        <is>
          <t>ARTI</t>
        </is>
      </c>
      <c r="H318" s="236" t="n"/>
      <c r="I318" s="236" t="n"/>
      <c r="J318" s="236" t="n"/>
      <c r="K318" s="236" t="n"/>
      <c r="L318" s="236" t="n"/>
    </row>
    <row r="319">
      <c r="A319" s="236" t="n">
        <v>18</v>
      </c>
      <c r="B319" s="236" t="inlineStr">
        <is>
          <t>1918-000943</t>
        </is>
      </c>
      <c r="C319" s="236" t="inlineStr">
        <is>
          <t>Deed</t>
        </is>
      </c>
      <c r="D319" s="236" t="inlineStr">
        <is>
          <t>D27/477</t>
        </is>
      </c>
      <c r="E319" s="236" t="inlineStr">
        <is>
          <t>Section match only: Section 31 shown without tract calls</t>
        </is>
      </c>
      <c r="F319" s="236" t="inlineStr">
        <is>
          <t>S/2 SW/4, S/2 N/2 SW/4 of 31-12N-24W</t>
        </is>
      </c>
      <c r="G319" s="236" t="inlineStr">
        <is>
          <t>ARTI</t>
        </is>
      </c>
      <c r="H319" s="236" t="n"/>
      <c r="I319" s="236" t="n"/>
      <c r="J319" s="236" t="n"/>
      <c r="K319" s="236" t="n"/>
      <c r="L319" s="236" t="n"/>
    </row>
    <row r="320">
      <c r="A320" s="236" t="n">
        <v>20</v>
      </c>
      <c r="B320" s="236" t="inlineStr">
        <is>
          <t>1921-000501</t>
        </is>
      </c>
      <c r="C320" s="236" t="inlineStr">
        <is>
          <t>Deed</t>
        </is>
      </c>
      <c r="D320" s="236" t="inlineStr">
        <is>
          <t>D31/387</t>
        </is>
      </c>
      <c r="E320" s="236" t="inlineStr">
        <is>
          <t>Section match only: Section 31 shown without tract calls</t>
        </is>
      </c>
      <c r="F320" s="236" t="inlineStr">
        <is>
          <t>N/2 NE/4 of 31-12N-24W, aol</t>
        </is>
      </c>
      <c r="G320" s="236" t="inlineStr">
        <is>
          <t>ARTI</t>
        </is>
      </c>
      <c r="H320" s="236" t="n"/>
      <c r="I320" s="236" t="n"/>
      <c r="J320" s="236" t="n"/>
      <c r="K320" s="236" t="n"/>
      <c r="L320" s="236" t="n"/>
    </row>
    <row r="321">
      <c r="A321" s="236" t="n">
        <v>21</v>
      </c>
      <c r="B321" s="236" t="inlineStr">
        <is>
          <t>1921-000502</t>
        </is>
      </c>
      <c r="C321" s="236" t="inlineStr">
        <is>
          <t>Deed</t>
        </is>
      </c>
      <c r="D321" s="236" t="inlineStr">
        <is>
          <t>D31/388</t>
        </is>
      </c>
      <c r="E321" s="236" t="inlineStr">
        <is>
          <t>Section match only: Section 31 shown without tract calls</t>
        </is>
      </c>
      <c r="F321" s="236" t="inlineStr">
        <is>
          <t>N/2 NE/4 of 31-12N-24W, aol</t>
        </is>
      </c>
      <c r="G321" s="236" t="inlineStr">
        <is>
          <t>ARTI</t>
        </is>
      </c>
      <c r="H321" s="236" t="n"/>
      <c r="I321" s="236" t="n"/>
      <c r="J321" s="236" t="n"/>
      <c r="K321" s="236" t="n"/>
      <c r="L321" s="236" t="n"/>
    </row>
    <row r="322">
      <c r="A322" s="236" t="n">
        <v>22</v>
      </c>
      <c r="B322" s="236" t="inlineStr">
        <is>
          <t>1922-000463</t>
        </is>
      </c>
      <c r="C322" s="236" t="inlineStr">
        <is>
          <t>Deed</t>
        </is>
      </c>
      <c r="D322" s="236" t="inlineStr">
        <is>
          <t>D31/637</t>
        </is>
      </c>
      <c r="E322" s="236" t="inlineStr">
        <is>
          <t>Section match only: Section 31 shown without tract calls</t>
        </is>
      </c>
      <c r="F322" s="236" t="inlineStr">
        <is>
          <t>NE/4 SE/4, SE/4 NE/4 of 31-12N-24W</t>
        </is>
      </c>
      <c r="G322" s="236" t="inlineStr">
        <is>
          <t>ARTI</t>
        </is>
      </c>
      <c r="H322" s="236" t="n"/>
      <c r="I322" s="236" t="n"/>
      <c r="J322" s="236" t="n"/>
      <c r="K322" s="236" t="n"/>
      <c r="L322" s="236" t="n"/>
    </row>
    <row r="323">
      <c r="A323" s="236" t="n">
        <v>24</v>
      </c>
      <c r="B323" s="236" t="inlineStr">
        <is>
          <t>1925-000406</t>
        </is>
      </c>
      <c r="C323" s="236" t="inlineStr">
        <is>
          <t>Deed</t>
        </is>
      </c>
      <c r="D323" s="236" t="inlineStr">
        <is>
          <t>D34/104</t>
        </is>
      </c>
      <c r="E323" s="236" t="inlineStr">
        <is>
          <t>Section match only: Section 31 shown without tract calls</t>
        </is>
      </c>
      <c r="F323" s="236" t="inlineStr">
        <is>
          <t>S/2 SW/4, S/2 N/2 SW/4 of 31-12N-24W</t>
        </is>
      </c>
      <c r="G323" s="236" t="inlineStr">
        <is>
          <t>ARTI</t>
        </is>
      </c>
      <c r="H323" s="236" t="n"/>
      <c r="I323" s="236" t="n"/>
      <c r="J323" s="236" t="n"/>
      <c r="K323" s="236" t="n"/>
      <c r="L323" s="236" t="n"/>
    </row>
    <row r="324">
      <c r="A324" s="236" t="n">
        <v>25</v>
      </c>
      <c r="B324" s="236" t="inlineStr">
        <is>
          <t>1927-000712</t>
        </is>
      </c>
      <c r="C324" s="236" t="inlineStr">
        <is>
          <t>Deed</t>
        </is>
      </c>
      <c r="D324" s="236" t="inlineStr">
        <is>
          <t>D38/173</t>
        </is>
      </c>
      <c r="E324" s="236" t="inlineStr">
        <is>
          <t>Section match only: Section 31 shown without tract calls</t>
        </is>
      </c>
      <c r="F324" s="236" t="inlineStr">
        <is>
          <t>N/2 NE/4 of 31-12N-24W</t>
        </is>
      </c>
      <c r="G324" s="236" t="inlineStr">
        <is>
          <t>An undivided 1/2 interest in all of the oil, gas, coal and other minerals Chain note: source of title — MINERAL DEED 1907-001545 at D11/209, Herbert E. McGuire and Claude J. McGuire, HW to Mark Hambrook, covering N/2 of…</t>
        </is>
      </c>
      <c r="H324" s="236" t="n"/>
      <c r="I324" s="236" t="n"/>
      <c r="J324" s="236" t="n"/>
      <c r="K324" s="236" t="n"/>
      <c r="L324" s="236" t="n"/>
    </row>
    <row r="325">
      <c r="A325" s="236" t="n">
        <v>26</v>
      </c>
      <c r="B325" s="236" t="inlineStr">
        <is>
          <t>1927-000706</t>
        </is>
      </c>
      <c r="C325" s="236" t="inlineStr">
        <is>
          <t>Deed</t>
        </is>
      </c>
      <c r="D325" s="236" t="inlineStr">
        <is>
          <t>D38/162</t>
        </is>
      </c>
      <c r="E325" s="236" t="inlineStr">
        <is>
          <t>Section match only: Section 31 shown without tract calls</t>
        </is>
      </c>
      <c r="F325" s="236" t="inlineStr">
        <is>
          <t>W/2 NW/4 of 31-12N-24W</t>
        </is>
      </c>
      <c r="G325" s="236" t="inlineStr">
        <is>
          <t>An undivided 1/2 interest in all of the oil, gas, coal and other minerals Chain note: source of title — MINERAL DEED 1907-001545 at D11/209, Herbert E. McGuire and Claude J. McGuire, HW to Mark Hambrook, covering N/2 of…</t>
        </is>
      </c>
      <c r="H325" s="236" t="n"/>
      <c r="I325" s="236" t="n"/>
      <c r="J325" s="236" t="n"/>
      <c r="K325" s="236" t="n"/>
      <c r="L325" s="236" t="n"/>
    </row>
    <row r="326">
      <c r="A326" s="236" t="n">
        <v>27</v>
      </c>
      <c r="B326" s="236" t="inlineStr">
        <is>
          <t>1930-001789</t>
        </is>
      </c>
      <c r="C326" s="236" t="inlineStr">
        <is>
          <t>Agreement</t>
        </is>
      </c>
      <c r="D326" s="236" t="inlineStr">
        <is>
          <t>MIS15/290</t>
        </is>
      </c>
      <c r="E326" s="236" t="inlineStr">
        <is>
          <t>Section match only: Section 31 shown without tract calls</t>
        </is>
      </c>
      <c r="F326" s="236" t="inlineStr">
        <is>
          <t>31-12N-24W</t>
        </is>
      </c>
      <c r="G326" s="236" t="inlineStr">
        <is>
          <t>Lease amendment — Lee &amp; Mollie Aulbert → Roy M. Johnson O&amp;G lease (5/20/1930; SW/4 SW/4, S/2 N/2 SW/4 &amp; undiv. 1/2 SE/4, Sec 31-12N-24W): delay rental changed $100 → $50 per 12-mo deferral (reverts to $100 if a well is …</t>
        </is>
      </c>
      <c r="H326" s="236" t="n"/>
      <c r="I326" s="236" t="n"/>
      <c r="J326" s="236" t="n"/>
      <c r="K326" s="236" t="n"/>
      <c r="L326" s="236" t="n"/>
    </row>
    <row r="327">
      <c r="A327" s="236" t="n">
        <v>28</v>
      </c>
      <c r="B327" s="236" t="inlineStr">
        <is>
          <t>1930-001819</t>
        </is>
      </c>
      <c r="C327" s="236" t="inlineStr">
        <is>
          <t>Agreement</t>
        </is>
      </c>
      <c r="D327" s="236" t="inlineStr">
        <is>
          <t>MIS15/330</t>
        </is>
      </c>
      <c r="E327" s="236" t="inlineStr">
        <is>
          <t>Section match only: Section 31 shown without tract calls</t>
        </is>
      </c>
      <c r="F327" s="236" t="inlineStr">
        <is>
          <t>31-12N-24W, aol</t>
        </is>
      </c>
      <c r="G327" s="236" t="inlineStr">
        <is>
          <t>Lease amendment — Louis E. &amp; Virginia Jaques → Roy M. Johnson O&amp;G lease (5/20/1930; S/2 SE/4 Sec 30 &amp; undiv. int. NE/4 NE/4 Sec 31-12N-24W): delay rental changed $120 → $60 per 12-mo deferral (reverts to $120 if a well …</t>
        </is>
      </c>
      <c r="H327" s="236" t="n"/>
      <c r="I327" s="236" t="n"/>
      <c r="J327" s="236" t="n"/>
      <c r="K327" s="236" t="n"/>
      <c r="L327" s="236" t="n"/>
    </row>
    <row r="328">
      <c r="A328" s="236" t="n">
        <v>29</v>
      </c>
      <c r="B328" s="236" t="inlineStr">
        <is>
          <t>1931-000994</t>
        </is>
      </c>
      <c r="C328" s="236" t="inlineStr">
        <is>
          <t>Quit Claim Deed</t>
        </is>
      </c>
      <c r="D328" s="236" t="inlineStr">
        <is>
          <t>D43/608</t>
        </is>
      </c>
      <c r="E328" s="236" t="inlineStr">
        <is>
          <t>Section match only: Section 31 shown without tract calls</t>
        </is>
      </c>
      <c r="F328" s="236" t="inlineStr">
        <is>
          <t>SE/4 NE/4, NE/4 SE/4 of 31-12N-24W</t>
        </is>
      </c>
      <c r="G328" s="236" t="inlineStr">
        <is>
          <t>ARTI Chain note: source of title — MINERAL DEED 1922-000463 at D31/637, W. C. Danforth and Susie Danforth, HW to Benjamin H. Shotwell, covering NE/4 SE/4, SE/4 NE/4 of 31-12N-24W, interest stated: ARTI. Confirm source i…</t>
        </is>
      </c>
      <c r="H328" s="236" t="n"/>
      <c r="I328" s="236" t="n"/>
      <c r="J328" s="236" t="n"/>
      <c r="K328" s="236" t="n"/>
      <c r="L328" s="236" t="n"/>
    </row>
    <row r="329">
      <c r="A329" s="236" t="n">
        <v>32</v>
      </c>
      <c r="B329" s="236" t="inlineStr">
        <is>
          <t>2005-008386</t>
        </is>
      </c>
      <c r="C329" s="236" t="inlineStr">
        <is>
          <t>Order and Final Decree</t>
        </is>
      </c>
      <c r="D329" s="236" t="inlineStr">
        <is>
          <t>1816/41</t>
        </is>
      </c>
      <c r="E329" s="236" t="inlineStr">
        <is>
          <t>Section match only: Section 31 shown without tract calls</t>
        </is>
      </c>
      <c r="F329" s="236" t="inlineStr">
        <is>
          <t>N/2 NE/4 of 31-12N-24W, aol</t>
        </is>
      </c>
      <c r="G329" s="236" t="inlineStr">
        <is>
          <t>ARTI</t>
        </is>
      </c>
      <c r="H329" s="236" t="n"/>
      <c r="I329" s="236" t="n"/>
      <c r="J329" s="236" t="n"/>
      <c r="K329" s="236" t="n"/>
      <c r="L329" s="236" t="n"/>
    </row>
    <row r="330">
      <c r="A330" s="236" t="n">
        <v>33</v>
      </c>
      <c r="B330" s="236" t="inlineStr">
        <is>
          <t>1935-000201</t>
        </is>
      </c>
      <c r="C330" s="236" t="inlineStr">
        <is>
          <t>Quit Claim Deed</t>
        </is>
      </c>
      <c r="D330" s="236" t="inlineStr">
        <is>
          <t>D45/395</t>
        </is>
      </c>
      <c r="E330" s="236" t="inlineStr">
        <is>
          <t>Section match only: Section 31 shown without tract calls</t>
        </is>
      </c>
      <c r="F330" s="236" t="inlineStr">
        <is>
          <t>N/2 NE/4 of 31-12N-24W, aol</t>
        </is>
      </c>
      <c r="G330" s="236" t="inlineStr">
        <is>
          <t>ARTI</t>
        </is>
      </c>
      <c r="H330" s="236" t="n"/>
      <c r="I330" s="236" t="n"/>
      <c r="J330" s="236" t="n"/>
      <c r="K330" s="236" t="n"/>
      <c r="L330" s="236" t="n"/>
    </row>
    <row r="331">
      <c r="A331" s="236" t="n">
        <v>35</v>
      </c>
      <c r="B331" s="236" t="inlineStr">
        <is>
          <t>1937-000416</t>
        </is>
      </c>
      <c r="C331" s="236" t="inlineStr">
        <is>
          <t>Warranty Deed</t>
        </is>
      </c>
      <c r="D331" s="236" t="inlineStr">
        <is>
          <t>D48/72</t>
        </is>
      </c>
      <c r="E331" s="236" t="inlineStr">
        <is>
          <t>Section match only: Section 31 shown without tract calls</t>
        </is>
      </c>
      <c r="F331" s="236" t="inlineStr">
        <is>
          <t>N/2 NE/4 of 31-12N-24W, aol</t>
        </is>
      </c>
      <c r="G331" s="236" t="inlineStr">
        <is>
          <t>ARTI Subject to 1/2 of the royalty sold to Panhandle Co-Operative Royalty Company</t>
        </is>
      </c>
      <c r="H331" s="236" t="n"/>
      <c r="I331" s="236" t="n"/>
      <c r="J331" s="236" t="n"/>
      <c r="K331" s="236" t="n"/>
      <c r="L331" s="236" t="n"/>
    </row>
    <row r="332">
      <c r="A332" s="236" t="n">
        <v>37</v>
      </c>
      <c r="B332" s="236" t="inlineStr">
        <is>
          <t>1939-001120</t>
        </is>
      </c>
      <c r="C332" s="236" t="inlineStr">
        <is>
          <t>Quit Claim Deed</t>
        </is>
      </c>
      <c r="D332" s="236" t="inlineStr">
        <is>
          <t>QCD3/491</t>
        </is>
      </c>
      <c r="E332" s="236" t="inlineStr">
        <is>
          <t>Section match only: Section 31 shown without tract calls</t>
        </is>
      </c>
      <c r="F332" s="236" t="inlineStr">
        <is>
          <t>N/2 NE/4 of 31-12N-24W</t>
        </is>
      </c>
      <c r="G332" s="236" t="inlineStr">
        <is>
          <t>ARTI, to correct deed at 45/395 Chain note: no source of title into Jack Brister and Ethel Brister, HW located of record. Confirm ownership before crediting this conveyance.</t>
        </is>
      </c>
      <c r="H332" s="236" t="n"/>
      <c r="I332" s="236" t="n"/>
      <c r="J332" s="236" t="n"/>
      <c r="K332" s="236" t="n"/>
      <c r="L332" s="236" t="n"/>
    </row>
    <row r="333">
      <c r="A333" s="236" t="n">
        <v>38</v>
      </c>
      <c r="B333" s="236" t="inlineStr">
        <is>
          <t>1942-000630</t>
        </is>
      </c>
      <c r="C333" s="236" t="inlineStr">
        <is>
          <t>Final Decree and Distribution</t>
        </is>
      </c>
      <c r="D333" s="236" t="inlineStr">
        <is>
          <t>MIS21/471</t>
        </is>
      </c>
      <c r="E333" s="236" t="inlineStr">
        <is>
          <t>Section match only: Section 31 shown without tract calls</t>
        </is>
      </c>
      <c r="F333" s="236" t="inlineStr">
        <is>
          <t>SE/4 SW/4 of 31-12N-24W, aol</t>
        </is>
      </c>
      <c r="G333" s="236" t="inlineStr">
        <is>
          <t>ARTI, An undivided interest</t>
        </is>
      </c>
      <c r="H333" s="236" t="n"/>
      <c r="I333" s="236" t="n"/>
      <c r="J333" s="236" t="n"/>
      <c r="K333" s="236" t="n"/>
      <c r="L333" s="236" t="n"/>
    </row>
    <row r="334">
      <c r="A334" s="236" t="n">
        <v>39</v>
      </c>
      <c r="B334" s="236" t="inlineStr">
        <is>
          <t>1945-000171</t>
        </is>
      </c>
      <c r="C334" s="236" t="inlineStr">
        <is>
          <t>Warranty Deed</t>
        </is>
      </c>
      <c r="D334" s="236" t="inlineStr">
        <is>
          <t>D55/254</t>
        </is>
      </c>
      <c r="E334" s="236" t="inlineStr">
        <is>
          <t>Section match only: Section 31 shown without tract calls</t>
        </is>
      </c>
      <c r="F334" s="236" t="inlineStr">
        <is>
          <t>SE/4 NE/4, NE/4 SE/4 of 31-12N-24W</t>
        </is>
      </c>
      <c r="G334" s="236" t="inlineStr">
        <is>
          <t>ARTI Chain note: no source of title into Maggie Davis, formerly Maggie Bennett &amp; H. V. Davis, wife and husband; Eli L. Shotwell &amp; Ida M. Shotwell husband &amp; wife; Pearl L. Davis, &amp; O. L. Davis, wife &amp; husband; Roy T. Sho…</t>
        </is>
      </c>
      <c r="H334" s="236" t="n"/>
      <c r="I334" s="236" t="n"/>
      <c r="J334" s="236" t="n"/>
      <c r="K334" s="236" t="n"/>
      <c r="L334" s="236" t="n"/>
    </row>
    <row r="335">
      <c r="A335" s="236" t="n">
        <v>40</v>
      </c>
      <c r="B335" s="236" t="inlineStr">
        <is>
          <t>1945-000816</t>
        </is>
      </c>
      <c r="C335" s="236" t="inlineStr">
        <is>
          <t>Final Decree</t>
        </is>
      </c>
      <c r="D335" s="236" t="inlineStr">
        <is>
          <t>MIS22/628</t>
        </is>
      </c>
      <c r="E335" s="236" t="inlineStr">
        <is>
          <t>Section match only: Section 31 shown without tract calls</t>
        </is>
      </c>
      <c r="F335" s="236" t="inlineStr">
        <is>
          <t>SE/4 NE/4, NE/4 SE/4 of 31-12N-24W, aol</t>
        </is>
      </c>
      <c r="G335" s="236" t="inlineStr">
        <is>
          <t>ARTI</t>
        </is>
      </c>
      <c r="H335" s="236" t="n"/>
      <c r="I335" s="236" t="n"/>
      <c r="J335" s="236" t="n"/>
      <c r="K335" s="236" t="n"/>
      <c r="L335" s="236" t="n"/>
    </row>
    <row r="336">
      <c r="A336" s="236" t="n">
        <v>41</v>
      </c>
      <c r="B336" s="236" t="inlineStr">
        <is>
          <t>1949-002138</t>
        </is>
      </c>
      <c r="C336" s="236" t="inlineStr">
        <is>
          <t>Contract</t>
        </is>
      </c>
      <c r="D336" s="236" t="inlineStr">
        <is>
          <t>MIS25/41</t>
        </is>
      </c>
      <c r="E336" s="236" t="inlineStr">
        <is>
          <t>Section match only: Section 31 shown without tract calls</t>
        </is>
      </c>
      <c r="F336" s="236" t="inlineStr">
        <is>
          <t>31-12N-24W, aol</t>
        </is>
      </c>
      <c r="G336" s="236" t="inlineStr">
        <is>
          <t>Conveyance of ~340 ac (S/2 SE/4 Sec 30; E/2 NW/4, N/2 NE/4, SE/4 NE/4, NE/4 SE/4 and N/2 NE/4 SW/4 Sec 31-12N-24W), LESS an undivided 1/2 of the oil, gas &amp; mineral rights reserved, with ingress/egress for development. S…</t>
        </is>
      </c>
      <c r="H336" s="236" t="n"/>
      <c r="I336" s="236" t="n"/>
      <c r="J336" s="236" t="n"/>
      <c r="K336" s="236" t="n"/>
      <c r="L336" s="236" t="n"/>
    </row>
    <row r="337">
      <c r="A337" s="236" t="n">
        <v>43</v>
      </c>
      <c r="B337" s="236" t="inlineStr">
        <is>
          <t>1949-002129</t>
        </is>
      </c>
      <c r="C337" s="236" t="inlineStr">
        <is>
          <t>Certificate</t>
        </is>
      </c>
      <c r="D337" s="236" t="inlineStr">
        <is>
          <t>MIS25/30</t>
        </is>
      </c>
      <c r="E337" s="236" t="inlineStr">
        <is>
          <t>Section match only: Section 31 shown without tract calls</t>
        </is>
      </c>
      <c r="F337" s="236" t="inlineStr">
        <is>
          <t>N/2 NE/4, E/2 NE/4, E/2 SW/4 of 31-12N-24W, aol</t>
        </is>
      </c>
      <c r="G337" s="236" t="inlineStr">
        <is>
          <t>Cert of non development</t>
        </is>
      </c>
      <c r="H337" s="236" t="n"/>
      <c r="I337" s="236" t="n"/>
      <c r="J337" s="236" t="n"/>
      <c r="K337" s="236" t="n"/>
      <c r="L337" s="236" t="n"/>
    </row>
    <row r="338">
      <c r="A338" s="236" t="n">
        <v>44</v>
      </c>
      <c r="B338" s="236" t="inlineStr">
        <is>
          <t>1949-000809</t>
        </is>
      </c>
      <c r="C338" s="236" t="inlineStr">
        <is>
          <t>Warranty Deed</t>
        </is>
      </c>
      <c r="D338" s="236" t="inlineStr">
        <is>
          <t>D59/246</t>
        </is>
      </c>
      <c r="E338" s="236" t="inlineStr">
        <is>
          <t>Section match only: Section 31 shown without tract calls</t>
        </is>
      </c>
      <c r="F338" s="236" t="inlineStr">
        <is>
          <t>Lot 4, S/2 Lot 3, S/2 NE/4 SW/4, SE/4 SW/4 of 31-12N-24W, containing 115.34 acres, more or less</t>
        </is>
      </c>
      <c r="G338" s="236" t="inlineStr">
        <is>
          <t>ARTI Chain note: source of title — MINERAL DEED 1925-000406 at D34/104, E. T. Gamble and Zella M. Gamble, HW to Leo Aulbert, covering S/2 SW/4, S/2 N/2 SW/4 of 31-12N-24W, interest stated: ARTI. Confirm source instrumen…</t>
        </is>
      </c>
      <c r="H338" s="236" t="n"/>
      <c r="I338" s="236" t="n"/>
      <c r="J338" s="236" t="n"/>
      <c r="K338" s="236" t="n"/>
      <c r="L338" s="236" t="n"/>
    </row>
    <row r="339">
      <c r="A339" s="236" t="n">
        <v>45</v>
      </c>
      <c r="B339" s="236" t="inlineStr">
        <is>
          <t>1949-003394</t>
        </is>
      </c>
      <c r="C339" s="236" t="inlineStr">
        <is>
          <t>Quit Claim Deed</t>
        </is>
      </c>
      <c r="D339" s="236" t="inlineStr">
        <is>
          <t>QCD5/92</t>
        </is>
      </c>
      <c r="E339" s="236" t="inlineStr">
        <is>
          <t>Section match only: Section 31 shown without tract calls</t>
        </is>
      </c>
      <c r="F339" s="236" t="inlineStr">
        <is>
          <t>S/2 N/2 SW/4, SW/4 SW/4, SE/4 SW/4 of 31-12N-24W</t>
        </is>
      </c>
      <c r="G339" s="236" t="inlineStr">
        <is>
          <t>ARTI, deed is given to remove cloud on title of above land, because of affidavit filed iin Book 12 Miscl. Page 119 Chain note: source of title — ROOT / PATENT / HOMESTEAD I-1905-000993 at FR1/470, General Land Office to…</t>
        </is>
      </c>
      <c r="H339" s="236" t="n"/>
      <c r="I339" s="236" t="n"/>
      <c r="J339" s="236" t="n"/>
      <c r="K339" s="236" t="n"/>
      <c r="L339" s="236" t="n"/>
    </row>
    <row r="340">
      <c r="A340" s="236" t="n">
        <v>46</v>
      </c>
      <c r="B340" s="236" t="inlineStr">
        <is>
          <t>1949-001867</t>
        </is>
      </c>
      <c r="C340" s="236" t="inlineStr">
        <is>
          <t>Mineral Deed</t>
        </is>
      </c>
      <c r="D340" s="236" t="inlineStr">
        <is>
          <t>D63/97</t>
        </is>
      </c>
      <c r="E340" s="236" t="inlineStr">
        <is>
          <t>Section match only: Section 31 shown without tract calls</t>
        </is>
      </c>
      <c r="F340" s="236" t="inlineStr">
        <is>
          <t>E/2 NW/4, SE/4 NE/4, NE/4 SE/4, N/2 NE/4 SW/4 of 31-12N-24W, aol</t>
        </is>
      </c>
      <c r="G340" s="236" t="inlineStr">
        <is>
          <t>20/260 interest, being 20 NMA in 2 sections</t>
        </is>
      </c>
      <c r="H340" s="236" t="n"/>
      <c r="I340" s="236" t="n"/>
      <c r="J340" s="236" t="n"/>
      <c r="K340" s="236" t="n"/>
      <c r="L340" s="236" t="n"/>
    </row>
    <row r="341">
      <c r="A341" s="236" t="n">
        <v>47</v>
      </c>
      <c r="B341" s="236" t="inlineStr">
        <is>
          <t>1950-000383</t>
        </is>
      </c>
      <c r="C341" s="236" t="inlineStr">
        <is>
          <t>Warranty Deed</t>
        </is>
      </c>
      <c r="D341" s="236" t="inlineStr">
        <is>
          <t>D59/410</t>
        </is>
      </c>
      <c r="E341" s="236" t="inlineStr">
        <is>
          <t>Section match only: Section 31 shown without tract calls</t>
        </is>
      </c>
      <c r="F341" s="236" t="inlineStr">
        <is>
          <t>E/2 NW/4, SE/4 NE/4, NE/4 SE/4, N/2 NE/4 SW/4 of 31-12N-24W, aol</t>
        </is>
      </c>
      <c r="G341" s="236" t="inlineStr">
        <is>
          <t>ARTI, Except 1/2 of the ogms in the N/2 NE/4 Corrects deed dated 2/21/1949</t>
        </is>
      </c>
      <c r="H341" s="236" t="n"/>
      <c r="I341" s="236" t="n"/>
      <c r="J341" s="236" t="n"/>
      <c r="K341" s="236" t="n"/>
      <c r="L341" s="236" t="n"/>
    </row>
    <row r="342">
      <c r="A342" s="236" t="n">
        <v>48</v>
      </c>
      <c r="B342" s="236" t="inlineStr">
        <is>
          <t>1953-000493</t>
        </is>
      </c>
      <c r="C342" s="236" t="inlineStr">
        <is>
          <t>Warranty Deed</t>
        </is>
      </c>
      <c r="D342" s="236" t="inlineStr">
        <is>
          <t>D67/154</t>
        </is>
      </c>
      <c r="E342" s="236" t="inlineStr">
        <is>
          <t>Section match only: Section 31 shown without tract calls</t>
        </is>
      </c>
      <c r="F342" s="236" t="inlineStr">
        <is>
          <t>E/2 NW/4, SE/4 NE/4, NE/4 SE/4, N/2 NE/4 SW/4, Lot 4, S/2 SW/4, SE/4 SW/4 of 31-12N-24W</t>
        </is>
      </c>
      <c r="G342" s="236" t="inlineStr">
        <is>
          <t>ARTI Chain note: no source of title into Elvin J. Ridling and Dorothy Jean Ridling, HW located of record. Confirm ownership before crediting this conveyance.</t>
        </is>
      </c>
      <c r="H342" s="236" t="n"/>
      <c r="I342" s="236" t="n"/>
      <c r="J342" s="236" t="n"/>
      <c r="K342" s="236" t="n"/>
      <c r="L342" s="236" t="n"/>
    </row>
    <row r="343">
      <c r="A343" s="236" t="n">
        <v>49</v>
      </c>
      <c r="B343" s="236" t="inlineStr">
        <is>
          <t>1953-000498</t>
        </is>
      </c>
      <c r="C343" s="236" t="inlineStr">
        <is>
          <t>Warranty Deed</t>
        </is>
      </c>
      <c r="D343" s="236" t="inlineStr">
        <is>
          <t>D67/159</t>
        </is>
      </c>
      <c r="E343" s="236" t="inlineStr">
        <is>
          <t>Section match only: Section 31 shown without tract calls</t>
        </is>
      </c>
      <c r="F343" s="236" t="inlineStr">
        <is>
          <t>Lot 4, S/2 Lot 3, S/2 NE/4 SW/4, SE/4 SW/4 of 31-12N-24W, containing 115.34 acres, more or less</t>
        </is>
      </c>
      <c r="G343" s="236" t="inlineStr">
        <is>
          <t>except the first parties specifically reserve from this conveyance all mineral interest except an undivided 75 acres of said mineral interest which is specifically transferred to the second parties under this conveyance.</t>
        </is>
      </c>
      <c r="H343" s="236" t="n"/>
      <c r="I343" s="236" t="n"/>
      <c r="J343" s="236" t="n"/>
      <c r="K343" s="236" t="n"/>
      <c r="L343" s="236" t="n"/>
    </row>
    <row r="344">
      <c r="A344" s="236" t="n">
        <v>50</v>
      </c>
      <c r="B344" s="236" t="inlineStr">
        <is>
          <t>1957-001086</t>
        </is>
      </c>
      <c r="C344" s="236" t="inlineStr">
        <is>
          <t>Contract</t>
        </is>
      </c>
      <c r="D344" s="236" t="inlineStr">
        <is>
          <t>MIS27/380</t>
        </is>
      </c>
      <c r="E344" s="236" t="inlineStr">
        <is>
          <t>Section match only: Section 31 shown without tract calls</t>
        </is>
      </c>
      <c r="F344" s="236" t="inlineStr">
        <is>
          <t>31-12N-24W, aol</t>
        </is>
      </c>
      <c r="G344" s="236" t="inlineStr">
        <is>
          <t>Contract for sale of real estate (1/24/1957): W. L. Ayers → George M. &amp; Clara Mae Bryan; SURFACE rights only to ~340 ac (Secs 30 &amp; 31) plus 115.34 ac (lots &amp; SE/4 SW/4 Sec 31); price $17,782 — assume $15,080 M. G. Mitch…</t>
        </is>
      </c>
      <c r="H344" s="236" t="n"/>
      <c r="I344" s="236" t="n"/>
      <c r="J344" s="236" t="n"/>
      <c r="K344" s="236" t="n"/>
      <c r="L344" s="236" t="n"/>
    </row>
    <row r="345">
      <c r="A345" s="236" t="n">
        <v>51</v>
      </c>
      <c r="B345" s="236" t="inlineStr">
        <is>
          <t>1960-000414</t>
        </is>
      </c>
      <c r="C345" s="236" t="inlineStr">
        <is>
          <t>Designation of Properties Transferred by Merger Magnolia Petroleum Company to Socony Mobil Oil Company, INC.</t>
        </is>
      </c>
      <c r="D345" s="236" t="inlineStr">
        <is>
          <t>MIS32/144</t>
        </is>
      </c>
      <c r="E345" s="236" t="inlineStr">
        <is>
          <t>Section match only: Section 31 shown without tract calls</t>
        </is>
      </c>
      <c r="F345" s="236" t="inlineStr">
        <is>
          <t>31-12N-24W, aol</t>
        </is>
      </c>
      <c r="G345" s="236" t="inlineStr">
        <is>
          <t>Articles/Memorandum of Merger: Magnolia Petroleum Co. (TX) merged into Socony Mobil Oil Company, Inc. (NY), effective 9/30/1959; by operation of law all Magnolia-owned property (described in Exhibit A) vested in the sur…</t>
        </is>
      </c>
      <c r="H345" s="236" t="n"/>
      <c r="I345" s="236" t="n"/>
      <c r="J345" s="236" t="n"/>
      <c r="K345" s="236" t="n"/>
      <c r="L345" s="236" t="n"/>
    </row>
    <row r="346">
      <c r="A346" s="236" t="n">
        <v>52</v>
      </c>
      <c r="B346" s="236" t="inlineStr">
        <is>
          <t>1962-001145</t>
        </is>
      </c>
      <c r="C346" s="236" t="inlineStr">
        <is>
          <t>Mineral Deed</t>
        </is>
      </c>
      <c r="D346" s="236" t="inlineStr">
        <is>
          <t>MIS47/169</t>
        </is>
      </c>
      <c r="E346" s="236" t="inlineStr">
        <is>
          <t>Section match only: Section 31 shown without tract calls</t>
        </is>
      </c>
      <c r="F346" s="236" t="inlineStr">
        <is>
          <t>Lot 4, S/2 of Lot 3, S/2 NE/4 SW/4, SE/4 SW/4 of 31-12N-24W</t>
        </is>
      </c>
      <c r="G346" s="236" t="inlineStr">
        <is>
          <t>55/115.34 interest, 55 NMA Chain note: no source of title into Robert O. Lister, Jr. and Marie Lister, HW located of record. Confirm ownership before crediting this conveyance.</t>
        </is>
      </c>
      <c r="H346" s="236" t="n"/>
      <c r="I346" s="236" t="n"/>
      <c r="J346" s="236" t="n"/>
      <c r="K346" s="236" t="n"/>
      <c r="L346" s="236" t="n"/>
    </row>
    <row r="347">
      <c r="A347" s="236" t="n">
        <v>4</v>
      </c>
      <c r="B347" s="236" t="inlineStr">
        <is>
          <t>1907-005379</t>
        </is>
      </c>
      <c r="C347" s="236" t="inlineStr">
        <is>
          <t>Patent</t>
        </is>
      </c>
      <c r="D347" s="236" t="inlineStr">
        <is>
          <t>PAT3/495</t>
        </is>
      </c>
      <c r="E347" s="236" t="inlineStr">
        <is>
          <t>Control column references tract but legal does not support assignment</t>
        </is>
      </c>
      <c r="F347" s="236" t="inlineStr">
        <is>
          <t>E/2 NW/4, Lots 1, 2 of 31-12N-24W</t>
        </is>
      </c>
      <c r="G347" s="236" t="inlineStr">
        <is>
          <t>ARTI, 163.65 ac</t>
        </is>
      </c>
      <c r="H347" s="236" t="inlineStr">
        <is>
          <t>Yes: 4, 5 (legal supports) | High | Root of title | Yes — on Tract 4 owner list | Candidate 1 (helper — confirm from image) | Medium — helper value | Patent — United States of America to Leo Kennett (PAT3/495) |</t>
        </is>
      </c>
      <c r="I347" s="236" t="n"/>
      <c r="J347" s="236" t="n"/>
      <c r="K347" s="236" t="n"/>
      <c r="L347" s="236" t="n"/>
    </row>
    <row r="348">
      <c r="A348" s="236" t="n">
        <v>7</v>
      </c>
      <c r="B348" s="236" t="inlineStr">
        <is>
          <t>I-1907-002225</t>
        </is>
      </c>
      <c r="C348" s="236" t="inlineStr">
        <is>
          <t>Homestead</t>
        </is>
      </c>
      <c r="D348" s="236" t="inlineStr">
        <is>
          <t>FR2/293</t>
        </is>
      </c>
      <c r="E348" s="236" t="inlineStr">
        <is>
          <t>Control column references tract but legal does not support assignment</t>
        </is>
      </c>
      <c r="F348" s="236" t="inlineStr">
        <is>
          <t>SE/4 NE/4, NE/4 SE/4 of 31-12N-24W</t>
        </is>
      </c>
      <c r="G348" s="236" t="inlineStr">
        <is>
          <t>ARTI</t>
        </is>
      </c>
      <c r="H348" s="236" t="inlineStr">
        <is>
          <t>Legal maps to 3, 10; helper says 3, 8 | Review | Root of title | Yes — on Tract 3 owner list | Interest amount needs review | Review | Homestead — General Land Office to Ernest Brooks (FR2/293) | Needs source review: tr…</t>
        </is>
      </c>
      <c r="I348" s="236" t="n"/>
      <c r="J348" s="236" t="n"/>
      <c r="K348" s="236" t="n"/>
      <c r="L348" s="236" t="n"/>
    </row>
    <row r="349">
      <c r="A349" s="236" t="n">
        <v>14</v>
      </c>
      <c r="B349" s="236" t="inlineStr">
        <is>
          <t>1909-002932</t>
        </is>
      </c>
      <c r="C349" s="236" t="inlineStr">
        <is>
          <t>Patent</t>
        </is>
      </c>
      <c r="D349" s="236" t="inlineStr">
        <is>
          <t>PAT6/7</t>
        </is>
      </c>
      <c r="E349" s="236" t="inlineStr">
        <is>
          <t>Control column references tract but legal does not support assignment</t>
        </is>
      </c>
      <c r="F349" s="236" t="inlineStr">
        <is>
          <t>SE/4 NE/4, NE/4 SE/4 of 31-12N-24W</t>
        </is>
      </c>
      <c r="G349" s="236" t="inlineStr">
        <is>
          <t>ARTI</t>
        </is>
      </c>
      <c r="H349" s="236" t="inlineStr">
        <is>
          <t>Legal maps to 3, 10; helper says 3, 8 | Review | Root of title | Yes — on Tract 3 owner list | Candidate 1 (helper — confirm from image) | Medium — helper value | Patent — United States of America to Ernest Brooks (PAT6…</t>
        </is>
      </c>
      <c r="I349" s="236" t="n"/>
      <c r="J349" s="236" t="n"/>
      <c r="K349" s="236" t="n"/>
      <c r="L349" s="236" t="n"/>
    </row>
    <row r="350">
      <c r="A350" s="236" t="n">
        <v>16</v>
      </c>
      <c r="B350" s="236" t="inlineStr">
        <is>
          <t>1913-000413</t>
        </is>
      </c>
      <c r="C350" s="236" t="inlineStr">
        <is>
          <t>Deed</t>
        </is>
      </c>
      <c r="D350" s="236" t="inlineStr">
        <is>
          <t>D19/268</t>
        </is>
      </c>
      <c r="E350" s="236" t="inlineStr">
        <is>
          <t>Control column references tract but legal does not support assignment</t>
        </is>
      </c>
      <c r="F350" s="236" t="inlineStr">
        <is>
          <t>SE/4 NE/4, NE/4 SE/4 of 31-12N-24W</t>
        </is>
      </c>
      <c r="G350" s="236" t="inlineStr">
        <is>
          <t>ARTI</t>
        </is>
      </c>
      <c r="H350" s="236" t="inlineStr">
        <is>
          <t>Legal maps to 3, 10; helper says 3, 8 | Review | Probable — name-normalized match to Runsheet 14 grantee; confirm | Yes — on Tract 3 owner list | Candidate 1 (helper — confirm from image) | Medium — helper value | Deed …</t>
        </is>
      </c>
      <c r="I350" s="236" t="n"/>
      <c r="J350" s="236" t="n"/>
      <c r="K350" s="236" t="n"/>
      <c r="L350" s="236" t="n"/>
    </row>
    <row r="351">
      <c r="A351" s="236" t="n">
        <v>22</v>
      </c>
      <c r="B351" s="236" t="inlineStr">
        <is>
          <t>1922-000463</t>
        </is>
      </c>
      <c r="C351" s="236" t="inlineStr">
        <is>
          <t>Deed</t>
        </is>
      </c>
      <c r="D351" s="236" t="inlineStr">
        <is>
          <t>D31/637</t>
        </is>
      </c>
      <c r="E351" s="236" t="inlineStr">
        <is>
          <t>Control column references tract but legal does not support assignment</t>
        </is>
      </c>
      <c r="F351" s="236" t="inlineStr">
        <is>
          <t>NE/4 SE/4, SE/4 NE/4 of 31-12N-24W</t>
        </is>
      </c>
      <c r="G351" s="236" t="inlineStr">
        <is>
          <t>ARTI</t>
        </is>
      </c>
      <c r="H351" s="236" t="inlineStr">
        <is>
          <t>Legal maps to 3, 10; helper says 3, 8 | Review | Probable — name-normalized match to Runsheet 16 grantee; confirm | Yes — on Tract 3 owner list | Candidate 1 (helper — confirm from image) | Medium — helper value | Deed …</t>
        </is>
      </c>
      <c r="I351" s="236" t="n"/>
      <c r="J351" s="236" t="n"/>
      <c r="K351" s="236" t="n"/>
      <c r="L351" s="236" t="n"/>
    </row>
    <row r="352">
      <c r="A352" s="236" t="n">
        <v>29</v>
      </c>
      <c r="B352" s="236" t="inlineStr">
        <is>
          <t>1931-000994</t>
        </is>
      </c>
      <c r="C352" s="236" t="inlineStr">
        <is>
          <t>Quit Claim Deed</t>
        </is>
      </c>
      <c r="D352" s="236" t="inlineStr">
        <is>
          <t>D43/608</t>
        </is>
      </c>
      <c r="E352" s="236" t="inlineStr">
        <is>
          <t>Control column references tract but legal does not support assignment</t>
        </is>
      </c>
      <c r="F352" s="236" t="inlineStr">
        <is>
          <t>SE/4 NE/4, NE/4 SE/4 of 31-12N-24W</t>
        </is>
      </c>
      <c r="G352" s="236" t="inlineStr">
        <is>
          <t>ARTI Chain note: source of title — MINERAL DEED 1922-000463 at D31/637, W. C. Danforth and Susie Danforth, HW to Benjamin H. Shotwell, covering NE/4 SE/4, SE/4 NE/4 of 31-12N-24W,…</t>
        </is>
      </c>
      <c r="H352" s="236" t="inlineStr">
        <is>
          <t>Legal maps to 3, 10; helper says 3, 8 | Review | Review — no exact prior-grantee match | Yes — on Tract 3 owner list | Candidate 1 (helper — confirm from image) | Medium — helper value | Quit Claim Deed — Lawrence E. Sh…</t>
        </is>
      </c>
      <c r="I352" s="236" t="n"/>
      <c r="J352" s="236" t="n"/>
      <c r="K352" s="236" t="n"/>
      <c r="L352" s="236" t="n"/>
    </row>
    <row r="353">
      <c r="A353" s="236" t="n">
        <v>37</v>
      </c>
      <c r="B353" s="236" t="inlineStr">
        <is>
          <t>1939-001120</t>
        </is>
      </c>
      <c r="C353" s="236" t="inlineStr">
        <is>
          <t>Quit Claim Deed</t>
        </is>
      </c>
      <c r="D353" s="236" t="inlineStr">
        <is>
          <t>QCD3/491</t>
        </is>
      </c>
      <c r="E353" s="236" t="inlineStr">
        <is>
          <t>Control column references tract but legal does not support assignment</t>
        </is>
      </c>
      <c r="F353" s="236" t="inlineStr">
        <is>
          <t>N/2 NE/4 of 31-12N-24W</t>
        </is>
      </c>
      <c r="G353" s="236" t="inlineStr">
        <is>
          <t>ARTI, to correct deed at 45/395 Chain note: no source of title into Jack Brister and Ethel Brister, HW located of record. Confirm ownership before crediting this conveyance.</t>
        </is>
      </c>
      <c r="H353" s="236" t="inlineStr">
        <is>
          <t>Yes: 1 (legal supports) | High | No — no source located | Yes — on Tract 1 owner list | Candidate 1 (helper — confirm from image) | Medium — helper value | Quit Claim Deed — Jack Brister and Ethel Brister to Virginia Ja…</t>
        </is>
      </c>
      <c r="I353" s="236" t="n"/>
      <c r="J353" s="236" t="n"/>
      <c r="K353" s="236" t="n"/>
      <c r="L353" s="236" t="n"/>
    </row>
    <row r="354">
      <c r="A354" s="236" t="n">
        <v>39</v>
      </c>
      <c r="B354" s="236" t="inlineStr">
        <is>
          <t>1945-000171</t>
        </is>
      </c>
      <c r="C354" s="236" t="inlineStr">
        <is>
          <t>Warranty Deed</t>
        </is>
      </c>
      <c r="D354" s="236" t="inlineStr">
        <is>
          <t>D55/254</t>
        </is>
      </c>
      <c r="E354" s="236" t="inlineStr">
        <is>
          <t>Control column references tract but legal does not support assignment</t>
        </is>
      </c>
      <c r="F354" s="236" t="inlineStr">
        <is>
          <t>SE/4 NE/4, NE/4 SE/4 of 31-12N-24W</t>
        </is>
      </c>
      <c r="G354" s="236" t="inlineStr">
        <is>
          <t>ARTI Chain note: no source of title into Maggie Davis, formerly Maggie Bennett &amp; H. V. Davis, wife and husband; Eli L. Shotwell &amp; Ida M. Shotwell husband &amp; wife; Pearl L. Davis, &amp;…</t>
        </is>
      </c>
      <c r="H354" s="236" t="inlineStr">
        <is>
          <t>Legal maps to 3, 10; helper says 3, 8 | Review | No — no source located | Yes — on Tract 3 owner list | Candidate 1 (helper — confirm from image) | Medium — helper value | Warranty Deed — Maggie Davis, formerly Maggie t…</t>
        </is>
      </c>
      <c r="I354" s="236" t="n"/>
      <c r="J354" s="236" t="n"/>
      <c r="K354" s="236" t="n"/>
      <c r="L354" s="236" t="n"/>
    </row>
    <row r="355">
      <c r="A355" s="236" t="n">
        <v>40</v>
      </c>
      <c r="B355" s="236" t="inlineStr">
        <is>
          <t>1945-000816</t>
        </is>
      </c>
      <c r="C355" s="236" t="inlineStr">
        <is>
          <t>Final Decree</t>
        </is>
      </c>
      <c r="D355" s="236" t="inlineStr">
        <is>
          <t>MIS22/628</t>
        </is>
      </c>
      <c r="E355" s="236" t="inlineStr">
        <is>
          <t>Control column references tract but legal does not support assignment</t>
        </is>
      </c>
      <c r="F355" s="236" t="inlineStr">
        <is>
          <t>SE/4 NE/4, NE/4 SE/4 of 31-12N-24W, aol</t>
        </is>
      </c>
      <c r="G355" s="236" t="inlineStr">
        <is>
          <t>ARTI</t>
        </is>
      </c>
      <c r="H355" s="236" t="inlineStr">
        <is>
          <t>Legal maps to 3, 10; helper says 3, 8 | Review | Review — no exact prior-grantee match | Yes — on Tract 3 owner list | Candidate 1 (helper — confirm from image) | Medium — helper value | Final Decree — Beckham County Co…</t>
        </is>
      </c>
      <c r="I355" s="236" t="n"/>
      <c r="J355" s="236" t="n"/>
      <c r="K355" s="236" t="n"/>
      <c r="L355" s="236" t="n"/>
    </row>
    <row r="356">
      <c r="A356" s="236" t="n">
        <v>44</v>
      </c>
      <c r="B356" s="236" t="inlineStr">
        <is>
          <t>1949-000809</t>
        </is>
      </c>
      <c r="C356" s="236" t="inlineStr">
        <is>
          <t>Warranty Deed</t>
        </is>
      </c>
      <c r="D356" s="236" t="inlineStr">
        <is>
          <t>D59/246</t>
        </is>
      </c>
      <c r="E356" s="236" t="inlineStr">
        <is>
          <t>Control column references tract but legal does not support assignment</t>
        </is>
      </c>
      <c r="F356" s="236" t="inlineStr">
        <is>
          <t>Lot 4, S/2 Lot 3, S/2 NE/4 SW/4, SE/4 SW/4 of 31-12N-24W, containing 115.34 acres, more or less</t>
        </is>
      </c>
      <c r="G356" s="236" t="inlineStr">
        <is>
          <t>ARTI Chain note: source of title — MINERAL DEED 1925-000406 at D34/104, E. T. Gamble and Zella M. Gamble, HW to Leo Aulbert, covering S/2 SW/4, S/2 N/2 SW/4 of 31-12N-24W, interes…</t>
        </is>
      </c>
      <c r="H356" s="236" t="inlineStr">
        <is>
          <t>Legal maps to 5, 7, 9; helper says 2, 3, 5, 6, 7 | Review | Review — no exact prior-grantee match | Yes — on Tract 2 owner list | Candidate 1 (helper — confirm from image) | Medium — helper value | Warranty Deed — Lee A…</t>
        </is>
      </c>
      <c r="I356" s="236" t="n"/>
      <c r="J356" s="236" t="n"/>
      <c r="K356" s="236" t="n"/>
      <c r="L356" s="236" t="n"/>
    </row>
    <row r="357">
      <c r="A357" s="236" t="n">
        <v>46</v>
      </c>
      <c r="B357" s="236" t="inlineStr">
        <is>
          <t>1949-001867</t>
        </is>
      </c>
      <c r="C357" s="236" t="inlineStr">
        <is>
          <t>Mineral Deed</t>
        </is>
      </c>
      <c r="D357" s="236" t="inlineStr">
        <is>
          <t>D63/97</t>
        </is>
      </c>
      <c r="E357" s="236" t="inlineStr">
        <is>
          <t>Control column references tract but legal does not support assignment</t>
        </is>
      </c>
      <c r="F357" s="236" t="inlineStr">
        <is>
          <t>E/2 NW/4, SE/4 NE/4, NE/4 SE/4, N/2 NE/4 SW/4 of 31-12N-24W, aol</t>
        </is>
      </c>
      <c r="G357" s="236" t="inlineStr">
        <is>
          <t>20/260 interest, being 20 NMA in 2 sections</t>
        </is>
      </c>
      <c r="H357" s="236" t="inlineStr">
        <is>
          <t>Legal maps to 1, 3, 4, 7, 10; helper says 1, 3, 4, 7, 8 | Review | Review — no exact prior-grantee match | Yes — on Tract 3 owner list | Candidate 0.0714285714285714 (helper — confirm from image) | Medium — helper value…</t>
        </is>
      </c>
      <c r="I357" s="236" t="n"/>
      <c r="J357" s="236" t="n"/>
      <c r="K357" s="236" t="n"/>
      <c r="L357" s="236" t="n"/>
    </row>
    <row r="358">
      <c r="A358" s="236" t="n">
        <v>47</v>
      </c>
      <c r="B358" s="236" t="inlineStr">
        <is>
          <t>1950-000383</t>
        </is>
      </c>
      <c r="C358" s="236" t="inlineStr">
        <is>
          <t>Warranty Deed</t>
        </is>
      </c>
      <c r="D358" s="236" t="inlineStr">
        <is>
          <t>D59/410</t>
        </is>
      </c>
      <c r="E358" s="236" t="inlineStr">
        <is>
          <t>Control column references tract but legal does not support assignment</t>
        </is>
      </c>
      <c r="F358" s="236" t="inlineStr">
        <is>
          <t>E/2 NW/4, SE/4 NE/4, NE/4 SE/4, N/2 NE/4 SW/4 of 31-12N-24W, aol</t>
        </is>
      </c>
      <c r="G358" s="236" t="inlineStr">
        <is>
          <t>ARTI, Except 1/2 of the ogms in the N/2 NE/4 Corrects deed dated 2/21/1949</t>
        </is>
      </c>
      <c r="H358" s="236" t="inlineStr">
        <is>
          <t>Legal maps to 1, 3, 4, 7, 10; helper says 1, 3, 4, 7, 8 | Review | Review — no exact prior-grantee match | Yes — on Tract 1 owner list | Candidate 1 (helper — confirm from image) | Medium — helper value | Warranty Deed …</t>
        </is>
      </c>
      <c r="I358" s="236" t="n"/>
      <c r="J358" s="236" t="n"/>
      <c r="K358" s="236" t="n"/>
      <c r="L358" s="236" t="n"/>
    </row>
    <row r="359">
      <c r="A359" s="236" t="n">
        <v>48</v>
      </c>
      <c r="B359" s="236" t="inlineStr">
        <is>
          <t>1953-000493</t>
        </is>
      </c>
      <c r="C359" s="236" t="inlineStr">
        <is>
          <t>Warranty Deed</t>
        </is>
      </c>
      <c r="D359" s="236" t="inlineStr">
        <is>
          <t>D67/154</t>
        </is>
      </c>
      <c r="E359" s="236" t="inlineStr">
        <is>
          <t>Control column references tract but legal does not support assignment</t>
        </is>
      </c>
      <c r="F359" s="236" t="inlineStr">
        <is>
          <t>E/2 NW/4, SE/4 NE/4, NE/4 SE/4, N/2 NE/4 SW/4, Lot 4, S/2 SW/4, SE/4 SW/4 of 31-12N-24W</t>
        </is>
      </c>
      <c r="G359" s="236" t="inlineStr">
        <is>
          <t>ARTI Chain note: no source of title into Elvin J. Ridling and Dorothy Jean Ridling, HW located of record. Confirm ownership before crediting this conveyance.</t>
        </is>
      </c>
      <c r="H359" s="236" t="inlineStr">
        <is>
          <t>Legal maps to 1, 3, 4, 5, 7, 9, 10; helper says 1, 3, 4, 5, 6, 7, 8 | Review | No — no source located | Yes — on Tract 3 owner list | Candidate 1 (helper — confirm from image) | Medium — helper value | Warranty Deed — E…</t>
        </is>
      </c>
      <c r="I359" s="236" t="n"/>
      <c r="J359" s="236" t="n"/>
      <c r="K359" s="236" t="n"/>
      <c r="L359" s="236" t="n"/>
    </row>
    <row r="360">
      <c r="A360" s="236" t="n">
        <v>49</v>
      </c>
      <c r="B360" s="236" t="inlineStr">
        <is>
          <t>1953-000498</t>
        </is>
      </c>
      <c r="C360" s="236" t="inlineStr">
        <is>
          <t>Warranty Deed</t>
        </is>
      </c>
      <c r="D360" s="236" t="inlineStr">
        <is>
          <t>D67/159</t>
        </is>
      </c>
      <c r="E360" s="236" t="inlineStr">
        <is>
          <t>Control column references tract but legal does not support assignment</t>
        </is>
      </c>
      <c r="F360" s="236" t="inlineStr">
        <is>
          <t>Lot 4, S/2 Lot 3, S/2 NE/4 SW/4, SE/4 SW/4 of 31-12N-24W, containing 115.34 acres, more or less</t>
        </is>
      </c>
      <c r="G360" s="236" t="inlineStr">
        <is>
          <t>except the first parties specifically reserve from this conveyance all mineral interest except an undivided 75 acres of said mineral interest which is specifically transferred to …</t>
        </is>
      </c>
      <c r="H360" s="236" t="inlineStr">
        <is>
          <t>Legal maps to 5, 7, 9; helper says 2, 3, 5, 6, 7 | Review | Probable — name-normalized match to Runsheet 47 grantee; confirm | Review | Candidate 0.170454545454545 (helper — confirm from image) | Medium — helper value |…</t>
        </is>
      </c>
      <c r="I360" s="236" t="n"/>
      <c r="J360" s="236" t="n"/>
      <c r="K360" s="236" t="n"/>
      <c r="L360" s="236" t="n"/>
    </row>
    <row r="361">
      <c r="A361" s="236" t="n">
        <v>52</v>
      </c>
      <c r="B361" s="236" t="inlineStr">
        <is>
          <t>1962-001145</t>
        </is>
      </c>
      <c r="C361" s="236" t="inlineStr">
        <is>
          <t>Mineral Deed</t>
        </is>
      </c>
      <c r="D361" s="236" t="inlineStr">
        <is>
          <t>MIS47/169</t>
        </is>
      </c>
      <c r="E361" s="236" t="inlineStr">
        <is>
          <t>Control column references tract but legal does not support assignment</t>
        </is>
      </c>
      <c r="F361" s="236" t="inlineStr">
        <is>
          <t>Lot 4, S/2 of Lot 3, S/2 NE/4 SW/4, SE/4 SW/4 of 31-12N-24W</t>
        </is>
      </c>
      <c r="G361" s="236" t="inlineStr">
        <is>
          <t>55/115.34 interest, 55 NMA Chain note: no source of title into Robert O. Lister, Jr. and Marie Lister, HW located of record. Confirm ownership before crediting this conveyance.</t>
        </is>
      </c>
      <c r="H361" s="236" t="inlineStr">
        <is>
          <t>Legal maps to 5, 7, 9; helper says 2, 3, 5, 6, 7 | Review | No — no source located | Yes — on Tract 3 owner list | Candidate 0.125 (helper — confirm from image) | Medium — helper value | Mineral Deed — Robert O. Lister,…</t>
        </is>
      </c>
      <c r="I361" s="236" t="n"/>
      <c r="J361" s="236" t="n"/>
      <c r="K361" s="236" t="n"/>
      <c r="L361" s="236" t="n"/>
    </row>
    <row r="362">
      <c r="A362" s="236" t="n">
        <v>53</v>
      </c>
      <c r="B362" s="236" t="inlineStr">
        <is>
          <t>1962-001141</t>
        </is>
      </c>
      <c r="C362" s="236" t="inlineStr">
        <is>
          <t>Mineral Deed</t>
        </is>
      </c>
      <c r="D362" s="236" t="inlineStr">
        <is>
          <t>MIS47/164</t>
        </is>
      </c>
      <c r="E362" s="236" t="inlineStr">
        <is>
          <t>Control column references tract but legal does not support assignment</t>
        </is>
      </c>
      <c r="F362" s="236" t="inlineStr">
        <is>
          <t>Lot 4, S/2 of Lot 3, S/2 NE/4 SW/4, SE/4 SW/4 of 31-12N-24W</t>
        </is>
      </c>
      <c r="G362" s="236" t="inlineStr">
        <is>
          <t>75/115.34 interest, 75 NMA</t>
        </is>
      </c>
      <c r="H362" s="236" t="inlineStr">
        <is>
          <t>Legal maps to 5, 7, 9; helper says 2, 3, 5, 6, 7 | Review | Review — no exact prior-grantee match | Yes — on Tract 3 owner list | Candidate 0.170454545454545 (helper — confirm from image) | Medium — helper value | Miner…</t>
        </is>
      </c>
      <c r="I362" s="236" t="n"/>
      <c r="J362" s="236" t="n"/>
      <c r="K362" s="236" t="n"/>
      <c r="L362" s="236" t="n"/>
    </row>
    <row r="363">
      <c r="A363" s="236" t="n">
        <v>54</v>
      </c>
      <c r="B363" s="236" t="inlineStr">
        <is>
          <t>1962-001389</t>
        </is>
      </c>
      <c r="C363" s="236" t="inlineStr">
        <is>
          <t>Mineral Deed</t>
        </is>
      </c>
      <c r="D363" s="236" t="inlineStr">
        <is>
          <t>MIS47/558</t>
        </is>
      </c>
      <c r="E363" s="236" t="inlineStr">
        <is>
          <t>Control column references tract but legal does not support assignment</t>
        </is>
      </c>
      <c r="F363" s="236" t="inlineStr">
        <is>
          <t>Lot 4, S/2 of Lot 3, S/2 NE/4 SW/4, SE/4 SW/4 of 31-12N-24W</t>
        </is>
      </c>
      <c r="G363" s="236" t="inlineStr">
        <is>
          <t>10/115.34 interest, 10 NMA</t>
        </is>
      </c>
      <c r="H363" s="236" t="inlineStr">
        <is>
          <t>Legal maps to 5, 7, 9; helper says 2, 3, 5, 6, 7 | Review | Yes — prior grantee match | Yes — on Tract 3 owner list | Candidate 0.0227272727272727 (helper — confirm from image) | Medium — helper value | Mineral Deed — R…</t>
        </is>
      </c>
      <c r="I363" s="236" t="n"/>
      <c r="J363" s="236" t="n"/>
      <c r="K363" s="236" t="n"/>
      <c r="L363" s="236" t="n"/>
    </row>
    <row r="364">
      <c r="A364" s="236" t="n">
        <v>55</v>
      </c>
      <c r="B364" s="236" t="inlineStr">
        <is>
          <t>1962-001390</t>
        </is>
      </c>
      <c r="C364" s="236" t="inlineStr">
        <is>
          <t>Mineral Deed</t>
        </is>
      </c>
      <c r="D364" s="236" t="inlineStr">
        <is>
          <t>MIS47/559</t>
        </is>
      </c>
      <c r="E364" s="236" t="inlineStr">
        <is>
          <t>Control column references tract but legal does not support assignment</t>
        </is>
      </c>
      <c r="F364" s="236" t="inlineStr">
        <is>
          <t>Lot 4, S/2 of Lot 3, S/2 NE/4 SW/4, SE/4 SW/4 of 31-12N-24W</t>
        </is>
      </c>
      <c r="G364" s="236" t="inlineStr">
        <is>
          <t>10/115.34 interest, 10 NMA</t>
        </is>
      </c>
      <c r="H364" s="236" t="inlineStr">
        <is>
          <t>Legal maps to 5, 7, 9; helper says 2, 3, 5, 6, 7 | Review | Yes — prior grantee match | Yes — on Tract 3 owner list | Candidate 0.0227272727272727 (helper — confirm from image) | Medium — helper value | Mineral Deed — R…</t>
        </is>
      </c>
      <c r="I364" s="236" t="n"/>
      <c r="J364" s="236" t="n"/>
      <c r="K364" s="236" t="n"/>
      <c r="L364" s="236" t="n"/>
    </row>
    <row r="365">
      <c r="A365" s="236" t="n">
        <v>59</v>
      </c>
      <c r="B365" s="236" t="inlineStr">
        <is>
          <t>1974-001639</t>
        </is>
      </c>
      <c r="C365" s="236" t="inlineStr">
        <is>
          <t>Mineral Deed</t>
        </is>
      </c>
      <c r="D365" s="236" t="inlineStr">
        <is>
          <t>163/565</t>
        </is>
      </c>
      <c r="E365" s="236" t="inlineStr">
        <is>
          <t>Control column references tract but legal does not support assignment</t>
        </is>
      </c>
      <c r="F365" s="236" t="inlineStr">
        <is>
          <t>E/2 NW/4, SE/4 NE/4, NE/4 SE/4, N/2 NE/4 SW/4 of 31-12N-24W, aol</t>
        </is>
      </c>
      <c r="G365" s="236" t="inlineStr">
        <is>
          <t>60/260 interest in 2 sections</t>
        </is>
      </c>
      <c r="H365" s="236" t="inlineStr">
        <is>
          <t>Legal maps to 1, 3, 4, 7, 10; helper says 1, 3, 4, 7, 8 | Review | Review — no exact prior-grantee match | Yes — on Tract 3 owner list | Candidate 0.230769230769231 (helper — confirm from image) | Medium — helper value …</t>
        </is>
      </c>
      <c r="I365" s="236" t="n"/>
      <c r="J365" s="236" t="n"/>
      <c r="K365" s="236" t="n"/>
      <c r="L365" s="236" t="n"/>
    </row>
    <row r="366">
      <c r="A366" s="236" t="n">
        <v>60</v>
      </c>
      <c r="B366" s="236" t="inlineStr">
        <is>
          <t>1974-001700</t>
        </is>
      </c>
      <c r="C366" s="236" t="inlineStr">
        <is>
          <t>Mineral Deed</t>
        </is>
      </c>
      <c r="D366" s="236" t="inlineStr">
        <is>
          <t>164/66</t>
        </is>
      </c>
      <c r="E366" s="236" t="inlineStr">
        <is>
          <t>Control column references tract but legal does not support assignment</t>
        </is>
      </c>
      <c r="F366" s="236" t="inlineStr">
        <is>
          <t>E/2 NW/4, SE/4 NE/4, NE/4 SE/4, N/2 NE/4 SW/4 of 31-12N-24W, aol</t>
        </is>
      </c>
      <c r="G366" s="236" t="inlineStr">
        <is>
          <t>40/260 interest in 2 sections</t>
        </is>
      </c>
      <c r="H366" s="236" t="inlineStr">
        <is>
          <t>Legal maps to 1, 3, 4, 7, 10; helper says 1, 3, 4, 7, 8 | Review | Yes — prior grantee match | Yes — on Tract 3 owner list | Candidate 0.153846153846154 (helper — confirm from image) | Medium — helper value | Mineral De…</t>
        </is>
      </c>
      <c r="I366" s="236" t="n"/>
      <c r="J366" s="236" t="n"/>
      <c r="K366" s="236" t="n"/>
      <c r="L366" s="236" t="n"/>
    </row>
    <row r="367">
      <c r="A367" s="236" t="n">
        <v>61</v>
      </c>
      <c r="B367" s="236" t="inlineStr">
        <is>
          <t>1974-002044</t>
        </is>
      </c>
      <c r="C367" s="236" t="inlineStr">
        <is>
          <t>Mineral Deed</t>
        </is>
      </c>
      <c r="D367" s="236" t="inlineStr">
        <is>
          <t>165/87</t>
        </is>
      </c>
      <c r="E367" s="236" t="inlineStr">
        <is>
          <t>Control column references tract but legal does not support assignment</t>
        </is>
      </c>
      <c r="F367" s="236" t="inlineStr">
        <is>
          <t>E/2 NW/4, SE/4 NE/4, NE/4 SE/4, N/2 NE/4 SW/4 of 31-12N-24W, aol</t>
        </is>
      </c>
      <c r="G367" s="236" t="inlineStr">
        <is>
          <t>10/260 interest in 2 sections</t>
        </is>
      </c>
      <c r="H367" s="236" t="inlineStr">
        <is>
          <t>Legal maps to 1, 3, 4, 7, 10; helper says 1, 3, 4, 7, 8 | Review | Yes — prior grantee match | Yes — on Tract 3 owner list | Candidate 0.0384615384615385 (helper — confirm from image) | Medium — helper value | Mineral D…</t>
        </is>
      </c>
      <c r="I367" s="236" t="n"/>
      <c r="J367" s="236" t="n"/>
      <c r="K367" s="236" t="n"/>
      <c r="L367" s="236" t="n"/>
    </row>
    <row r="368">
      <c r="A368" s="236" t="n">
        <v>62</v>
      </c>
      <c r="B368" s="236" t="inlineStr">
        <is>
          <t>1975-000869</t>
        </is>
      </c>
      <c r="C368" s="236" t="inlineStr">
        <is>
          <t>Mineral Deed</t>
        </is>
      </c>
      <c r="D368" s="236" t="inlineStr">
        <is>
          <t>176/144</t>
        </is>
      </c>
      <c r="E368" s="236" t="inlineStr">
        <is>
          <t>Control column references tract but legal does not support assignment</t>
        </is>
      </c>
      <c r="F368" s="236" t="inlineStr">
        <is>
          <t>E/2 NW/4, SE/4 NE/4, NE/4 SE/4, N/2 NE/4 SW/4 of 31-12N-24W, aol</t>
        </is>
      </c>
      <c r="G368" s="236" t="inlineStr">
        <is>
          <t>10/260 interest in 2 sections</t>
        </is>
      </c>
      <c r="H368" s="236" t="inlineStr">
        <is>
          <t>Legal maps to 1, 3, 4, 7, 10; helper says 1, 3, 4, 7, 8 | Review | Yes — prior grantee match | Yes — on Tract 3 owner list | Candidate 0.0384615384615385 (helper — confirm from image) | Medium — helper value | Mineral D…</t>
        </is>
      </c>
      <c r="I368" s="236" t="n"/>
      <c r="J368" s="236" t="n"/>
      <c r="K368" s="236" t="n"/>
      <c r="L368" s="236" t="n"/>
    </row>
    <row r="369">
      <c r="A369" s="236" t="n">
        <v>82</v>
      </c>
      <c r="B369" s="236" t="inlineStr">
        <is>
          <t>1981-005180</t>
        </is>
      </c>
      <c r="C369" s="236" t="inlineStr">
        <is>
          <t>Mineral Deed</t>
        </is>
      </c>
      <c r="D369" s="236" t="inlineStr">
        <is>
          <t>341/154</t>
        </is>
      </c>
      <c r="E369" s="236" t="inlineStr">
        <is>
          <t>Control column references tract but legal does not support assignment</t>
        </is>
      </c>
      <c r="F369" s="236" t="inlineStr">
        <is>
          <t>E/2 NW/4, SE/4 NE/4, NE/4 SE/4, N/2 NE/4 SW/4 of 31-12N-24W, aol</t>
        </is>
      </c>
      <c r="G369" s="236" t="inlineStr">
        <is>
          <t>10/260 interest in 2 sections</t>
        </is>
      </c>
      <c r="H369" s="236" t="inlineStr">
        <is>
          <t>Legal maps to 1, 3, 4, 7, 10; helper says 1, 3, 4, 7, 8 | Review | Probable — name-normalized match to Runsheet 46 grantee; confirm | Yes — on Tract 3 owner list | Candidate 0.0384615384615385 (helper — confirm from ima…</t>
        </is>
      </c>
      <c r="I369" s="236" t="n"/>
      <c r="J369" s="236" t="n"/>
      <c r="K369" s="236" t="n"/>
      <c r="L369" s="236" t="n"/>
    </row>
    <row r="370">
      <c r="A370" s="236" t="n">
        <v>83</v>
      </c>
      <c r="B370" s="236" t="inlineStr">
        <is>
          <t>1981-005181</t>
        </is>
      </c>
      <c r="C370" s="236" t="inlineStr">
        <is>
          <t>Mineral Deed</t>
        </is>
      </c>
      <c r="D370" s="236" t="inlineStr">
        <is>
          <t>341/155</t>
        </is>
      </c>
      <c r="E370" s="236" t="inlineStr">
        <is>
          <t>Control column references tract but legal does not support assignment</t>
        </is>
      </c>
      <c r="F370" s="236" t="inlineStr">
        <is>
          <t>E/2 NW/4, SE/4 NE/4, NE/4 SE/4, N/2 NE/4 SW/4 of 31-12N-24W, aol</t>
        </is>
      </c>
      <c r="G370" s="236" t="inlineStr">
        <is>
          <t>5/260 interest in 2 sections</t>
        </is>
      </c>
      <c r="H370" s="236" t="inlineStr">
        <is>
          <t>Legal maps to 1, 3, 4, 7, 10; helper says 1, 3, 4, 7, 8 | Review | Yes — prior grantee match | Yes — on Tract 3 owner list | Candidate 0.0192307692307692 (helper — confirm from image) | Medium — helper value | Mineral D…</t>
        </is>
      </c>
      <c r="I370" s="236" t="n"/>
      <c r="J370" s="236" t="n"/>
      <c r="K370" s="236" t="n"/>
      <c r="L370" s="236" t="n"/>
    </row>
    <row r="371">
      <c r="A371" s="236" t="n">
        <v>86</v>
      </c>
      <c r="B371" s="236" t="inlineStr">
        <is>
          <t>1982-004342</t>
        </is>
      </c>
      <c r="C371" s="236" t="inlineStr">
        <is>
          <t>Mineral Deed</t>
        </is>
      </c>
      <c r="D371" s="236" t="inlineStr">
        <is>
          <t>432/110</t>
        </is>
      </c>
      <c r="E371" s="236" t="inlineStr">
        <is>
          <t>Control column references tract but legal does not support assignment</t>
        </is>
      </c>
      <c r="F371" s="236" t="inlineStr">
        <is>
          <t>E/2 NW/4, SE/4 NE/4, NE/4 SE/4, N/2 NE/4 SW/4 of 31-12N-24W, aol</t>
        </is>
      </c>
      <c r="G371" s="236" t="inlineStr">
        <is>
          <t>40/260 interest in 2 sections</t>
        </is>
      </c>
      <c r="H371" s="236" t="inlineStr">
        <is>
          <t>Legal maps to 1, 3, 4, 7, 10; helper says 1, 3, 4, 7, 8 | Review | Yes — prior grantee match | Review | Candidate 0.153846153846154 (helper — confirm from image) | Medium — helper value | Mineral Deed — W. H. Sorenson t…</t>
        </is>
      </c>
      <c r="I371" s="236" t="n"/>
      <c r="J371" s="236" t="n"/>
      <c r="K371" s="236" t="n"/>
      <c r="L371" s="236" t="n"/>
    </row>
    <row r="372">
      <c r="A372" s="236" t="n">
        <v>106</v>
      </c>
      <c r="B372" s="236" t="inlineStr">
        <is>
          <t>1984-002948</t>
        </is>
      </c>
      <c r="C372" s="236" t="inlineStr">
        <is>
          <t>Mineral Deed</t>
        </is>
      </c>
      <c r="D372" s="236" t="inlineStr">
        <is>
          <t>605/27</t>
        </is>
      </c>
      <c r="E372" s="236" t="inlineStr">
        <is>
          <t>Control column references tract but legal does not support assignment</t>
        </is>
      </c>
      <c r="F372" s="236" t="inlineStr">
        <is>
          <t>E/2 NW/4 of 31-12N-24W, aol</t>
        </is>
      </c>
      <c r="G372" s="236" t="inlineStr">
        <is>
          <t>An undivided 15.789% of 11% of Grantor's interest in the oil, gas and other minerals</t>
        </is>
      </c>
      <c r="H372" s="236" t="inlineStr">
        <is>
          <t>Yes: 4 (legal supports) | High | Yes — prior grantee match | Review | Candidate 0.0173679 (helper — confirm from image) | Medium — helper value | Mineral Deed — Leede Exploration to Robert H. Frazier, 1/3, (605/27) |</t>
        </is>
      </c>
      <c r="I372" s="236" t="n"/>
      <c r="J372" s="236" t="n"/>
      <c r="K372" s="236" t="n"/>
      <c r="L372" s="236" t="n"/>
    </row>
    <row r="373">
      <c r="A373" s="236" t="n">
        <v>109</v>
      </c>
      <c r="B373" s="236" t="inlineStr">
        <is>
          <t>1985-002650</t>
        </is>
      </c>
      <c r="C373" s="236" t="inlineStr">
        <is>
          <t>Quitclaim Mineral Deed</t>
        </is>
      </c>
      <c r="D373" s="236" t="inlineStr">
        <is>
          <t>710/34</t>
        </is>
      </c>
      <c r="E373" s="236" t="inlineStr">
        <is>
          <t>Control column references tract but legal does not support assignment</t>
        </is>
      </c>
      <c r="F373" s="236" t="inlineStr">
        <is>
          <t>NE/4 SE/4, SE/4 NE/4, N/2 NE/4 SW/4, E/2 NW/4 of 31-12N-24W, aol</t>
        </is>
      </c>
      <c r="G373" s="236" t="inlineStr">
        <is>
          <t>ARTI</t>
        </is>
      </c>
      <c r="H373" s="236" t="inlineStr">
        <is>
          <t>Legal maps to 1, 3, 4, 7, 10; helper says 1, 3, 4, 7, 8 | Review | Yes — prior grantee match | Yes — on Tract 3 owner list | Candidate 1 (helper — confirm from image) | Medium — helper value | Quitclaim Mineral Deed — C…</t>
        </is>
      </c>
      <c r="I373" s="236" t="n"/>
      <c r="J373" s="236" t="n"/>
      <c r="K373" s="236" t="n"/>
      <c r="L373" s="236" t="n"/>
    </row>
    <row r="374">
      <c r="A374" s="236" t="n">
        <v>112</v>
      </c>
      <c r="B374" s="236" t="inlineStr">
        <is>
          <t>1985-007068</t>
        </is>
      </c>
      <c r="C374" s="236" t="inlineStr">
        <is>
          <t>Trustee's Deed</t>
        </is>
      </c>
      <c r="D374" s="236" t="inlineStr">
        <is>
          <t>756/16</t>
        </is>
      </c>
      <c r="E374" s="236" t="inlineStr">
        <is>
          <t>Control column references tract but legal does not support assignment</t>
        </is>
      </c>
      <c r="F374" s="236" t="inlineStr">
        <is>
          <t>31-12N-24W not found on document</t>
        </is>
      </c>
      <c r="G374" s="236" t="inlineStr">
        <is>
          <t>ARTI, The Grantor received distribution of the interests covered by this Trustee's Deed as Co-Trustee with Roy Craig under the Final Decree entered in the Estate of C. W. Hall, De…</t>
        </is>
      </c>
      <c r="H374" s="236" t="inlineStr">
        <is>
          <t>Yes: 1, 8 (broad legal) | Medium | Review — no exact prior-grantee match | Review | Candidate 1 (helper — confirm from image) | Medium — helper value | Trustee's Deed — Liberty National Bank &amp; Trust to Darlene Hall Cox,…</t>
        </is>
      </c>
      <c r="I374" s="236" t="n"/>
      <c r="J374" s="236" t="n"/>
      <c r="K374" s="236" t="n"/>
      <c r="L374" s="236" t="n"/>
    </row>
    <row r="375">
      <c r="A375" s="236" t="n">
        <v>116</v>
      </c>
      <c r="B375" s="236" t="inlineStr">
        <is>
          <t>1986-000268</t>
        </is>
      </c>
      <c r="C375" s="236" t="inlineStr">
        <is>
          <t>Mineral Deed</t>
        </is>
      </c>
      <c r="D375" s="236" t="inlineStr">
        <is>
          <t>781/183</t>
        </is>
      </c>
      <c r="E375" s="236" t="inlineStr">
        <is>
          <t>Control column references tract but legal does not support assignment</t>
        </is>
      </c>
      <c r="F375" s="236" t="inlineStr">
        <is>
          <t>E/2 NW/4, SE/4 NE/4, NE/4 SE/4, N/2 NE/4 SW/4 of 31-12N-24W, aol</t>
        </is>
      </c>
      <c r="G375" s="236" t="inlineStr">
        <is>
          <t>2/260 interest in 2 sections being the same property conveved in Mineral Deed dated May 24, 1974, from Marie Lister to Mann Children's Trust, recorded in Book 165, Page 87 of the …</t>
        </is>
      </c>
      <c r="H375" s="236" t="inlineStr">
        <is>
          <t>Legal maps to 1, 3, 4, 7, 10; helper says 1, 3, 4, 7, 8 | Review | Review — no exact prior-grantee match | Yes — on Tract 3 owner list | Candidate 0.00769230769230769 (helper — confirm from image) | Medium — helper valu…</t>
        </is>
      </c>
      <c r="I375" s="236" t="n"/>
      <c r="J375" s="236" t="n"/>
      <c r="K375" s="236" t="n"/>
      <c r="L375" s="236" t="n"/>
    </row>
    <row r="376">
      <c r="A376" s="236" t="n">
        <v>124</v>
      </c>
      <c r="B376" s="236" t="inlineStr">
        <is>
          <t>1987-003826</t>
        </is>
      </c>
      <c r="C376" s="236" t="inlineStr">
        <is>
          <t>Assignment</t>
        </is>
      </c>
      <c r="D376" s="236" t="inlineStr">
        <is>
          <t>897/244</t>
        </is>
      </c>
      <c r="E376" s="236" t="inlineStr">
        <is>
          <t>Control column references tract but legal does not support assignment</t>
        </is>
      </c>
      <c r="F376" s="236" t="inlineStr">
        <is>
          <t>31-12N-24W (AOL)</t>
        </is>
      </c>
      <c r="G376" s="236" t="inlineStr">
        <is>
          <t>ARTI in minerals</t>
        </is>
      </c>
      <c r="H376" s="236" t="inlineStr">
        <is>
          <t>Legal maps to 1, 2, 3, 4, 5, 6, 7, 8, 9, 10; helper says | Review | Yes — prior grantee match | Review | Interest amount needs review | Review | Assignment — Continental Illinois Energy De to Cimarron Mineral Corp (897/…</t>
        </is>
      </c>
      <c r="I376" s="236" t="n"/>
      <c r="J376" s="236" t="n"/>
      <c r="K376" s="236" t="n"/>
      <c r="L376" s="236" t="n"/>
    </row>
    <row r="377">
      <c r="A377" s="236" t="n">
        <v>136</v>
      </c>
      <c r="B377" s="236" t="inlineStr">
        <is>
          <t>1988-004635</t>
        </is>
      </c>
      <c r="C377" s="236" t="inlineStr">
        <is>
          <t>Order and Final Decree</t>
        </is>
      </c>
      <c r="D377" s="236" t="inlineStr">
        <is>
          <t>986/185</t>
        </is>
      </c>
      <c r="E377" s="236" t="inlineStr">
        <is>
          <t>Control column references tract but legal does not support assignment</t>
        </is>
      </c>
      <c r="F377" s="236" t="inlineStr">
        <is>
          <t>SE/4 SW/4 of 31-12N-24W, aol</t>
        </is>
      </c>
      <c r="G377" s="236" t="inlineStr">
        <is>
          <t>ARTI, An undivided 7/48ths interest (5.8333 min. ac.)</t>
        </is>
      </c>
      <c r="H377" s="236" t="inlineStr">
        <is>
          <t>Yes: 5 (legal supports) | High | Review — no exact prior-grantee match | Review | Candidate 1 (helper — confirm from image) | Medium — helper value | Order and Final Decree — Beckham County Court, to Murrell A. Gray, 1/…</t>
        </is>
      </c>
      <c r="I377" s="236" t="n"/>
      <c r="J377" s="236" t="n"/>
      <c r="K377" s="236" t="n"/>
      <c r="L377" s="236" t="n"/>
    </row>
    <row r="378">
      <c r="A378" s="236" t="n">
        <v>137</v>
      </c>
      <c r="B378" s="236" t="inlineStr">
        <is>
          <t>1988-005620</t>
        </is>
      </c>
      <c r="C378" s="236" t="inlineStr">
        <is>
          <t>Mineral Deed</t>
        </is>
      </c>
      <c r="D378" s="236" t="inlineStr">
        <is>
          <t>998/204</t>
        </is>
      </c>
      <c r="E378" s="236" t="inlineStr">
        <is>
          <t>Control column references tract but legal does not support assignment</t>
        </is>
      </c>
      <c r="F378" s="236" t="inlineStr">
        <is>
          <t>NE/4 SE/4, SE/4 NE/4, N/2 NE/4 SW/4, E/2 NW/4 of 31-12N-24W, aol</t>
        </is>
      </c>
      <c r="G378" s="236" t="inlineStr">
        <is>
          <t>ARTI, see 897/244</t>
        </is>
      </c>
      <c r="H378" s="236" t="inlineStr">
        <is>
          <t>Legal maps to 1, 3, 4, 7, 10; helper says 1, 3, 4, 7, 8 | Review | Review — no exact prior-grantee match | Yes — on Tract 3 owner list | Candidate 1 (helper — confirm from image) | Medium — helper value | Mineral Deed —…</t>
        </is>
      </c>
      <c r="I378" s="236" t="n"/>
      <c r="J378" s="236" t="n"/>
      <c r="K378" s="236" t="n"/>
      <c r="L378" s="236" t="n"/>
    </row>
    <row r="379">
      <c r="A379" s="236" t="n">
        <v>158</v>
      </c>
      <c r="B379" s="236" t="inlineStr">
        <is>
          <t>1989-006590</t>
        </is>
      </c>
      <c r="C379" s="236" t="inlineStr">
        <is>
          <t>Mineral Deed</t>
        </is>
      </c>
      <c r="D379" s="236" t="inlineStr">
        <is>
          <t>1100/48</t>
        </is>
      </c>
      <c r="E379" s="236" t="inlineStr">
        <is>
          <t>Control column references tract but legal does not support assignment</t>
        </is>
      </c>
      <c r="F379" s="236" t="inlineStr">
        <is>
          <t>E/2 NW/4, SE/4 NE/4, NE/4 SE/4, N/2 NE/4 SW/4 of 31-12N-24W, aol</t>
        </is>
      </c>
      <c r="G379" s="236" t="inlineStr">
        <is>
          <t>10/260 interest in 2 sections</t>
        </is>
      </c>
      <c r="H379" s="236" t="inlineStr">
        <is>
          <t>Legal maps to 1, 3, 4, 7, 10; helper says 1, 3, 4, 7, 8 | Review | Yes — prior grantee match | Yes — on Tract 3 owner list | Candidate 0.0384615384615385 (helper — confirm from image) | Medium — helper value | Mineral D…</t>
        </is>
      </c>
      <c r="I379" s="236" t="n"/>
      <c r="J379" s="236" t="n"/>
      <c r="K379" s="236" t="n"/>
      <c r="L379" s="236" t="n"/>
    </row>
    <row r="380">
      <c r="A380" s="236" t="n">
        <v>176</v>
      </c>
      <c r="B380" s="236" t="inlineStr">
        <is>
          <t>1990-001996</t>
        </is>
      </c>
      <c r="C380" s="236" t="inlineStr">
        <is>
          <t>Final Decree</t>
        </is>
      </c>
      <c r="D380" s="236" t="inlineStr">
        <is>
          <t>1126/234</t>
        </is>
      </c>
      <c r="E380" s="236" t="inlineStr">
        <is>
          <t>Control column references tract but legal does not support assignment</t>
        </is>
      </c>
      <c r="F380" s="236" t="inlineStr">
        <is>
          <t>SE/4 SW/4 of 31-12N-24W, aol</t>
        </is>
      </c>
      <c r="G380" s="236" t="inlineStr">
        <is>
          <t>An undivided 7/48ths interest (5.8333 min. ac.)</t>
        </is>
      </c>
      <c r="H380" s="236" t="inlineStr">
        <is>
          <t>Yes: 5 (legal supports) | High | Review — no exact prior-grantee match | Review | Candidate 0.145833333333333 (helper — confirm from image) | Medium — helper value | Final Decree — Beckham County Court, to Murrell A. Gr…</t>
        </is>
      </c>
      <c r="I380" s="236" t="n"/>
      <c r="J380" s="236" t="n"/>
      <c r="K380" s="236" t="n"/>
      <c r="L380" s="236" t="n"/>
    </row>
    <row r="381">
      <c r="A381" s="236" t="n">
        <v>180</v>
      </c>
      <c r="B381" s="236" t="inlineStr">
        <is>
          <t>1990-001925</t>
        </is>
      </c>
      <c r="C381" s="236" t="inlineStr">
        <is>
          <t>Mineral Quit Claim Deed</t>
        </is>
      </c>
      <c r="D381" s="236" t="inlineStr">
        <is>
          <t>1126/98</t>
        </is>
      </c>
      <c r="E381" s="236" t="inlineStr">
        <is>
          <t>Control column references tract but legal does not support assignment</t>
        </is>
      </c>
      <c r="F381" s="236" t="inlineStr">
        <is>
          <t>E/2 NW/4, N/2 NE/4 SW/4, SE/4 NE/4, NE/4 SE/4 of 31-12N-24W</t>
        </is>
      </c>
      <c r="G381" s="236" t="inlineStr">
        <is>
          <t>ARTI Chain note: no source of title into Federal Deposit Insurance Corporation located of record. Confirm ownership before crediting this conveyance.</t>
        </is>
      </c>
      <c r="H381" s="236" t="inlineStr">
        <is>
          <t>Legal maps to 1, 3, 4, 7, 10; helper says 1, 3, 4, 7, 8 | Review | No — no source located | Yes — on Tract 3 owner list | Candidate 1 (helper — confirm from image) | Medium — helper value | Mineral Quit Claim Deed — Fed…</t>
        </is>
      </c>
      <c r="I381" s="236" t="n"/>
      <c r="J381" s="236" t="n"/>
      <c r="K381" s="236" t="n"/>
      <c r="L381" s="236" t="n"/>
    </row>
    <row r="382">
      <c r="A382" s="236" t="n">
        <v>181</v>
      </c>
      <c r="B382" s="236" t="inlineStr">
        <is>
          <t>1990-002146</t>
        </is>
      </c>
      <c r="C382" s="236" t="inlineStr">
        <is>
          <t>Quit Claim Mineral Deed, Assignment and Conveyance</t>
        </is>
      </c>
      <c r="D382" s="236" t="inlineStr">
        <is>
          <t>1128/39</t>
        </is>
      </c>
      <c r="E382" s="236" t="inlineStr">
        <is>
          <t>Control column references tract but legal does not support assignment</t>
        </is>
      </c>
      <c r="F382" s="236" t="inlineStr">
        <is>
          <t>E/2 NW/4, N/2 NE/4 SW/4, SE/4 NE/4, NE/4 SE/4 of 31-12N-24W</t>
        </is>
      </c>
      <c r="G382" s="236" t="inlineStr">
        <is>
          <t>ARTI</t>
        </is>
      </c>
      <c r="H382" s="236" t="inlineStr">
        <is>
          <t>Legal maps to 1, 3, 4, 7, 10; helper says 1, 3, 4, 7, 8 | Review | Probable — name-normalized match to Runsheet 180 grantee; confirm | Yes — on Tract 3 owner list | Candidate 1 (helper — confirm from image) | Medium — h…</t>
        </is>
      </c>
      <c r="I382" s="236" t="n"/>
      <c r="J382" s="236" t="n"/>
      <c r="K382" s="236" t="n"/>
      <c r="L382" s="236" t="n"/>
    </row>
    <row r="383">
      <c r="A383" s="236" t="n">
        <v>182</v>
      </c>
      <c r="B383" s="236" t="inlineStr">
        <is>
          <t>1990-002451</t>
        </is>
      </c>
      <c r="C383" s="236" t="inlineStr">
        <is>
          <t>Quit Claim Mineral Deed, Assignment and Conveyance</t>
        </is>
      </c>
      <c r="D383" s="236" t="inlineStr">
        <is>
          <t>1131/89</t>
        </is>
      </c>
      <c r="E383" s="236" t="inlineStr">
        <is>
          <t>Control column references tract but legal does not support assignment</t>
        </is>
      </c>
      <c r="F383" s="236" t="inlineStr">
        <is>
          <t>E/2 NW/4, N/2 NE/4 SW/4, SE/4 NE/4, NE/4 SE/4 of 31-12N-24W</t>
        </is>
      </c>
      <c r="G383" s="236" t="inlineStr">
        <is>
          <t>ARTI</t>
        </is>
      </c>
      <c r="H383" s="236" t="inlineStr">
        <is>
          <t>Legal maps to 1, 3, 4, 7, 10; helper says 1, 3, 4, 7, 8 | Review | Yes — prior grantee match | Yes — on Tract 3 owner list | Candidate 1 (helper — confirm from image) | Medium — helper value | Quit Claim Mineral Deed, A…</t>
        </is>
      </c>
      <c r="I383" s="236" t="n"/>
      <c r="J383" s="236" t="n"/>
      <c r="K383" s="236" t="n"/>
      <c r="L383" s="236" t="n"/>
    </row>
    <row r="384">
      <c r="A384" s="236" t="n">
        <v>184</v>
      </c>
      <c r="B384" s="236" t="inlineStr">
        <is>
          <t>1990-003160</t>
        </is>
      </c>
      <c r="C384" s="236" t="inlineStr">
        <is>
          <t>Quit Claim Mineral Deed, Assignment and Conveyance</t>
        </is>
      </c>
      <c r="D384" s="236" t="inlineStr">
        <is>
          <t>1140/26</t>
        </is>
      </c>
      <c r="E384" s="236" t="inlineStr">
        <is>
          <t>Control column references tract but legal does not support assignment</t>
        </is>
      </c>
      <c r="F384" s="236" t="inlineStr">
        <is>
          <t>E/2 NW/4, N/2 NE/4 SW/4, SE/4 NE/4, NE/4 SE/4 of 31-12N-24W</t>
        </is>
      </c>
      <c r="G384" s="236" t="inlineStr">
        <is>
          <t>ARTI</t>
        </is>
      </c>
      <c r="H384" s="236" t="inlineStr">
        <is>
          <t>Legal maps to 1, 3, 4, 7, 10; helper says 1, 3, 4, 7, 8 | Review | Yes — prior grantee match | Yes — on Tract 3 owner list | Candidate 1 (helper — confirm from image) | Medium — helper value | Quit Claim Mineral Deed, A…</t>
        </is>
      </c>
      <c r="I384" s="236" t="n"/>
      <c r="J384" s="236" t="n"/>
      <c r="K384" s="236" t="n"/>
      <c r="L384" s="236" t="n"/>
    </row>
    <row r="385">
      <c r="A385" s="236" t="n">
        <v>185</v>
      </c>
      <c r="B385" s="236" t="inlineStr">
        <is>
          <t>1990-003924</t>
        </is>
      </c>
      <c r="C385" s="236" t="inlineStr">
        <is>
          <t>Quit Claim Mineral Deed, Assignment and Conveyance</t>
        </is>
      </c>
      <c r="D385" s="236" t="inlineStr">
        <is>
          <t>1147/242</t>
        </is>
      </c>
      <c r="E385" s="236" t="inlineStr">
        <is>
          <t>Control column references tract but legal does not support assignment</t>
        </is>
      </c>
      <c r="F385" s="236" t="inlineStr">
        <is>
          <t>E/2 NW/4, N/2 NE/4 SW/4, SE/4 NE/4, NE/4 SE/4 of 31-12N-24W</t>
        </is>
      </c>
      <c r="G385" s="236" t="inlineStr">
        <is>
          <t>ARTI</t>
        </is>
      </c>
      <c r="H385" s="236" t="inlineStr">
        <is>
          <t>Legal maps to 1, 3, 4, 7, 10; helper says 1, 3, 4, 7, 8 | Review | Yes — prior grantee match | Yes — on Tract 3 owner list | Candidate 1 (helper — confirm from image) | Medium — helper value | Quit Claim Mineral Deed, A…</t>
        </is>
      </c>
      <c r="I385" s="236" t="n"/>
      <c r="J385" s="236" t="n"/>
      <c r="K385" s="236" t="n"/>
      <c r="L385" s="236" t="n"/>
    </row>
    <row r="386">
      <c r="A386" s="236" t="n">
        <v>186</v>
      </c>
      <c r="B386" s="236" t="inlineStr">
        <is>
          <t>1990-004213</t>
        </is>
      </c>
      <c r="C386" s="236" t="inlineStr">
        <is>
          <t>Quit Claim Deed</t>
        </is>
      </c>
      <c r="D386" s="236" t="inlineStr">
        <is>
          <t>1151/107</t>
        </is>
      </c>
      <c r="E386" s="236" t="inlineStr">
        <is>
          <t>Control column references tract but legal does not support assignment</t>
        </is>
      </c>
      <c r="F386" s="236" t="inlineStr">
        <is>
          <t>Lot 1, S/2 of Lot 3, S/2 NE/4 SW/4, SE/4 SW/4 of 31-12N-24W, aol</t>
        </is>
      </c>
      <c r="G386" s="236" t="inlineStr">
        <is>
          <t>ARTI</t>
        </is>
      </c>
      <c r="H386" s="236" t="inlineStr">
        <is>
          <t>Legal maps to 5, 6, 7, 8, 9; helper says 2, 3, 5, 6, 7 | Review | Review — no exact prior-grantee match | Yes — on Tract 3 owner list | Candidate 1 (helper — confirm from image) | Medium — helper value | Quit Claim Deed…</t>
        </is>
      </c>
      <c r="I386" s="236" t="n"/>
      <c r="J386" s="236" t="n"/>
      <c r="K386" s="236" t="n"/>
      <c r="L386" s="236" t="n"/>
    </row>
    <row r="387">
      <c r="A387" s="236" t="n">
        <v>187</v>
      </c>
      <c r="B387" s="236" t="inlineStr">
        <is>
          <t>1990-005042</t>
        </is>
      </c>
      <c r="C387" s="236" t="inlineStr">
        <is>
          <t>Mineral Deed</t>
        </is>
      </c>
      <c r="D387" s="236" t="inlineStr">
        <is>
          <t>1159/224</t>
        </is>
      </c>
      <c r="E387" s="236" t="inlineStr">
        <is>
          <t>Control column references tract but legal does not support assignment</t>
        </is>
      </c>
      <c r="F387" s="236" t="inlineStr">
        <is>
          <t>NE/4 SE/4, SE/4 NE/4, N/2 NE/4 SW/4, E/2 NW/4 of 31-12N-24W, aol</t>
        </is>
      </c>
      <c r="G387" s="236" t="inlineStr">
        <is>
          <t>5/260 interest in 2 sections</t>
        </is>
      </c>
      <c r="H387" s="236" t="inlineStr">
        <is>
          <t>Legal maps to 1, 3, 4, 7, 10; helper says 1, 3, 4, 7, 8 | Review | Yes — prior grantee match | Yes — on Tract 3 owner list | Candidate 0.0192307692307692 (helper — confirm from image) | Medium — helper value | Mineral D…</t>
        </is>
      </c>
      <c r="I387" s="236" t="n"/>
      <c r="J387" s="236" t="n"/>
      <c r="K387" s="236" t="n"/>
      <c r="L387" s="236" t="n"/>
    </row>
    <row r="388">
      <c r="A388" s="236" t="n">
        <v>188</v>
      </c>
      <c r="B388" s="236" t="inlineStr">
        <is>
          <t>1990-005043</t>
        </is>
      </c>
      <c r="C388" s="236" t="inlineStr">
        <is>
          <t>Quit Claim Deed</t>
        </is>
      </c>
      <c r="D388" s="236" t="inlineStr">
        <is>
          <t>1159/225</t>
        </is>
      </c>
      <c r="E388" s="236" t="inlineStr">
        <is>
          <t>Control column references tract but legal does not support assignment</t>
        </is>
      </c>
      <c r="F388" s="236" t="inlineStr">
        <is>
          <t>NE/4 SE/4, SE/4 NE/4, N/2 NE/4 SW/4, E/2 NW/4 of 31-12N-24W, aol</t>
        </is>
      </c>
      <c r="G388" s="236" t="inlineStr">
        <is>
          <t>ARTI</t>
        </is>
      </c>
      <c r="H388" s="236" t="inlineStr">
        <is>
          <t>Legal maps to 1, 3, 4, 7, 10; helper says 1, 3, 4, 7, 8 | Review | Review — no exact prior-grantee match | Yes — on Tract 3 owner list | Candidate 1 (helper — confirm from image) | Medium — helper value | Quit Claim Dee…</t>
        </is>
      </c>
      <c r="I388" s="236" t="n"/>
      <c r="J388" s="236" t="n"/>
      <c r="K388" s="236" t="n"/>
      <c r="L388" s="236" t="n"/>
    </row>
    <row r="389">
      <c r="A389" s="236" t="n">
        <v>190</v>
      </c>
      <c r="B389" s="236" t="inlineStr">
        <is>
          <t>1990-006747</t>
        </is>
      </c>
      <c r="C389" s="236" t="inlineStr">
        <is>
          <t>Order and Final Decree</t>
        </is>
      </c>
      <c r="D389" s="236" t="inlineStr">
        <is>
          <t>1176/54</t>
        </is>
      </c>
      <c r="E389" s="236" t="inlineStr">
        <is>
          <t>Control column references tract but legal does not support assignment</t>
        </is>
      </c>
      <c r="F389" s="236" t="inlineStr">
        <is>
          <t>E/2 NW/4, N/2 NE/4 SW/4, SE/4 NE/4, NE/4 SE/4 of 31-12N-24W</t>
        </is>
      </c>
      <c r="G389" s="236" t="inlineStr">
        <is>
          <t>ARTI, An undivided 1/26th interest Chain note: source of title — OUTSIDE LANDS 1942-000630 at MIS21/471, Beckham County Court, RE: In the Matter of the Estate of Swinburn J. Stewa…</t>
        </is>
      </c>
      <c r="H389" s="236" t="inlineStr">
        <is>
          <t>Legal maps to 1, 3, 4, 7, 10; helper says 1, 3, 4, 7, 8 | Review | Review — no exact prior-grantee match | Review | Candidate 1 (helper — confirm from image) | Medium — helper value | Order and Final Decree — Beckham Co…</t>
        </is>
      </c>
      <c r="I389" s="236" t="n"/>
      <c r="J389" s="236" t="n"/>
      <c r="K389" s="236" t="n"/>
      <c r="L389" s="236" t="n"/>
    </row>
    <row r="390">
      <c r="A390" s="236" t="n">
        <v>196</v>
      </c>
      <c r="B390" s="236" t="inlineStr">
        <is>
          <t>1992-000943</t>
        </is>
      </c>
      <c r="C390" s="236" t="inlineStr">
        <is>
          <t>Affidavit of Address Change</t>
        </is>
      </c>
      <c r="D390" s="236" t="inlineStr">
        <is>
          <t>1266/19</t>
        </is>
      </c>
      <c r="E390" s="236" t="inlineStr">
        <is>
          <t>Control column references tract but legal does not support assignment</t>
        </is>
      </c>
      <c r="F390" s="236" t="inlineStr">
        <is>
          <t>E/2 NW/4, N/2 NE/4 SW/4, SE/4 NE/4, NE/4 SE/4 of 31-12N-24W</t>
        </is>
      </c>
      <c r="G390" s="236" t="inlineStr">
        <is>
          <t>See instrument</t>
        </is>
      </c>
      <c r="H390" s="236" t="inlineStr">
        <is>
          <t>Legal maps to 1, 3, 4, 7, 10; helper says 1, 3, 4, 7, 8 | Review | Yes — prior grantee match | Yes — on Tract 3 owner list | Interest amount needs review | Review | Affidavit of Address Change — Daniel D. Ferson to The …</t>
        </is>
      </c>
      <c r="I390" s="236" t="n"/>
      <c r="J390" s="236" t="n"/>
      <c r="K390" s="236" t="n"/>
      <c r="L390" s="236" t="n"/>
    </row>
    <row r="391">
      <c r="A391" s="236" t="n">
        <v>197</v>
      </c>
      <c r="B391" s="236" t="inlineStr">
        <is>
          <t>1992-001067</t>
        </is>
      </c>
      <c r="C391" s="236" t="inlineStr">
        <is>
          <t>Joint Tenancy Mineral Deed</t>
        </is>
      </c>
      <c r="D391" s="236" t="inlineStr">
        <is>
          <t>1267/168</t>
        </is>
      </c>
      <c r="E391" s="236" t="inlineStr">
        <is>
          <t>Control column references tract but legal does not support assignment</t>
        </is>
      </c>
      <c r="F391" s="236" t="inlineStr">
        <is>
          <t>E/2 NW/4, N/2 NE/4 SW/4, SE/4 NE/4, NE/4 SE/4 of 31-12N-24W</t>
        </is>
      </c>
      <c r="G391" s="236" t="inlineStr">
        <is>
          <t>ARTI</t>
        </is>
      </c>
      <c r="H391" s="236" t="inlineStr">
        <is>
          <t>Legal maps to 1, 3, 4, 7, 10; helper says 1, 3, 4, 7, 8 | Review | Review — no exact prior-grantee match | Yes — on Tract 3 owner list | Candidate 1 (helper — confirm from image) | Medium — helper value | Joint Tenancy …</t>
        </is>
      </c>
      <c r="I391" s="236" t="n"/>
      <c r="J391" s="236" t="n"/>
      <c r="K391" s="236" t="n"/>
      <c r="L391" s="236" t="n"/>
    </row>
    <row r="392">
      <c r="A392" s="236" t="n">
        <v>198</v>
      </c>
      <c r="B392" s="236" t="inlineStr">
        <is>
          <t>1992-001682</t>
        </is>
      </c>
      <c r="C392" s="236" t="inlineStr">
        <is>
          <t>Mineral Deed</t>
        </is>
      </c>
      <c r="D392" s="236" t="inlineStr">
        <is>
          <t>1274/277</t>
        </is>
      </c>
      <c r="E392" s="236" t="inlineStr">
        <is>
          <t>Control column references tract but legal does not support assignment</t>
        </is>
      </c>
      <c r="F392" s="236" t="inlineStr">
        <is>
          <t>NE/4 SE/4, SE/4 NE/4, N/2 NE/4 SW/4, E/2 NW/4 of 31-12N-24W, aol</t>
        </is>
      </c>
      <c r="G392" s="236" t="inlineStr">
        <is>
          <t>0.69 NMA in 31-12N-24W, 1/260 interest in 2 sections</t>
        </is>
      </c>
      <c r="H392" s="236" t="inlineStr">
        <is>
          <t>Legal maps to 1, 3, 4, 7, 10; helper says 1, 3, 4, 7, 8 | Review | Yes — prior grantee match | Yes — on Tract 3 owner list | Candidate 0.00246428571428571 (helper — confirm from image) | Medium — helper value | Mineral …</t>
        </is>
      </c>
      <c r="I392" s="236" t="n"/>
      <c r="J392" s="236" t="n"/>
      <c r="K392" s="236" t="n"/>
      <c r="L392" s="236" t="n"/>
    </row>
    <row r="393">
      <c r="A393" s="236" t="n">
        <v>208</v>
      </c>
      <c r="B393" s="236" t="inlineStr">
        <is>
          <t>1993-000918</t>
        </is>
      </c>
      <c r="C393" s="236" t="inlineStr">
        <is>
          <t>Final Decree</t>
        </is>
      </c>
      <c r="D393" s="236" t="inlineStr">
        <is>
          <t>1324/22</t>
        </is>
      </c>
      <c r="E393" s="236" t="inlineStr">
        <is>
          <t>Control column references tract but legal does not support assignment</t>
        </is>
      </c>
      <c r="F393" s="236" t="inlineStr">
        <is>
          <t>S/2 NE/4 SW/4, South Half of Lot 3, Lot 4, SE/4 SW/4 of 31-12N-24W, aol</t>
        </is>
      </c>
      <c r="G393" s="236" t="inlineStr">
        <is>
          <t>An undivided 10 acres of mineral interest</t>
        </is>
      </c>
      <c r="H393" s="236" t="inlineStr">
        <is>
          <t>Legal maps to 5, 7, 9; helper says 2, 3, 5, 6, 7 | Review | Review — no exact prior-grantee match | Review | Candidate 0.0227272727272727 (helper — confirm from image) | Medium — helper value | Final Decree — Roger Mill…</t>
        </is>
      </c>
      <c r="I393" s="236" t="n"/>
      <c r="J393" s="236" t="n"/>
      <c r="K393" s="236" t="n"/>
      <c r="L393" s="236" t="n"/>
    </row>
    <row r="394">
      <c r="A394" s="236" t="n">
        <v>212</v>
      </c>
      <c r="B394" s="236" t="inlineStr">
        <is>
          <t>1994-006415</t>
        </is>
      </c>
      <c r="C394" s="236" t="inlineStr">
        <is>
          <t>Mineral Deed</t>
        </is>
      </c>
      <c r="D394" s="236" t="inlineStr">
        <is>
          <t>1422/9</t>
        </is>
      </c>
      <c r="E394" s="236" t="inlineStr">
        <is>
          <t>Control column references tract but legal does not support assignment</t>
        </is>
      </c>
      <c r="F394" s="236" t="inlineStr">
        <is>
          <t>E/2 NW/4, N/2 NE/4 SW/4, NE/4 SE/4, SE/4 NE/4 of 31-12N-24W, aol</t>
        </is>
      </c>
      <c r="G394" s="236" t="inlineStr">
        <is>
          <t>2/260 interest in 2 sections</t>
        </is>
      </c>
      <c r="H394" s="236" t="inlineStr">
        <is>
          <t>Legal maps to 1, 3, 4, 7, 10; helper says 1, 3, 4, 7, 8 | Review | Yes — prior grantee match | Review | Candidate 0.00769230769230769 (helper — confirm from image) | Medium — helper value | Mineral Deed — Hayhurst Oil P…</t>
        </is>
      </c>
      <c r="I394" s="236" t="n"/>
      <c r="J394" s="236" t="n"/>
      <c r="K394" s="236" t="n"/>
      <c r="L394" s="236" t="n"/>
    </row>
    <row r="395">
      <c r="A395" s="236" t="n">
        <v>213</v>
      </c>
      <c r="B395" s="236" t="inlineStr">
        <is>
          <t>1995-003404</t>
        </is>
      </c>
      <c r="C395" s="236" t="inlineStr">
        <is>
          <t>Mineral Deed</t>
        </is>
      </c>
      <c r="D395" s="236" t="inlineStr">
        <is>
          <t>1457/173</t>
        </is>
      </c>
      <c r="E395" s="236" t="inlineStr">
        <is>
          <t>Control column references tract but legal does not support assignment</t>
        </is>
      </c>
      <c r="F395" s="236" t="inlineStr">
        <is>
          <t>E/2 NW/4, N/2 NE/4 SW/4, NE/4 SE/4, SE/4 NE/4 of 31-12N-24W, aol</t>
        </is>
      </c>
      <c r="G395" s="236" t="inlineStr">
        <is>
          <t>ARTI</t>
        </is>
      </c>
      <c r="H395" s="236" t="inlineStr">
        <is>
          <t>Legal maps to 1, 3, 4, 7, 10; helper says 1, 3, 4, 7, 8 | Review | Review — no exact prior-grantee match | Yes — on Tract 3 owner list | Candidate 1 (helper — confirm from image) | Medium — helper value | Mineral Deed —…</t>
        </is>
      </c>
      <c r="I395" s="236" t="n"/>
      <c r="J395" s="236" t="n"/>
      <c r="K395" s="236" t="n"/>
      <c r="L395" s="236" t="n"/>
    </row>
    <row r="396">
      <c r="A396" s="236" t="n">
        <v>218</v>
      </c>
      <c r="B396" s="236" t="inlineStr">
        <is>
          <t>1997-006370</t>
        </is>
      </c>
      <c r="C396" s="236" t="inlineStr">
        <is>
          <t>Quit Claim Deed</t>
        </is>
      </c>
      <c r="D396" s="236" t="inlineStr">
        <is>
          <t>1510/566</t>
        </is>
      </c>
      <c r="E396" s="236" t="inlineStr">
        <is>
          <t>Control column references tract but legal does not support assignment</t>
        </is>
      </c>
      <c r="F396" s="236" t="inlineStr">
        <is>
          <t>NE/4 of 31-12N-24W, aol</t>
        </is>
      </c>
      <c r="G396" s="236" t="inlineStr">
        <is>
          <t>ARTI</t>
        </is>
      </c>
      <c r="H396" s="236" t="inlineStr">
        <is>
          <t>Yes: 1, 2, 3 (broad legal) | Medium | Review — no exact prior-grantee match | Yes — on Tract 3 owner list | Candidate 1 (helper — confirm from image) | Medium — helper value | Quit Claim Deed — Eula Cross, also known as…</t>
        </is>
      </c>
      <c r="I396" s="236" t="n"/>
      <c r="J396" s="236" t="n"/>
      <c r="K396" s="236" t="n"/>
      <c r="L396" s="236" t="n"/>
    </row>
    <row r="397">
      <c r="A397" s="236" t="n">
        <v>219</v>
      </c>
      <c r="B397" s="236" t="inlineStr">
        <is>
          <t>1997-005183</t>
        </is>
      </c>
      <c r="C397" s="236" t="inlineStr">
        <is>
          <t>Quit Claim Deed</t>
        </is>
      </c>
      <c r="D397" s="236" t="inlineStr">
        <is>
          <t>1511/32</t>
        </is>
      </c>
      <c r="E397" s="236" t="inlineStr">
        <is>
          <t>Control column references tract but legal does not support assignment</t>
        </is>
      </c>
      <c r="F397" s="236" t="inlineStr">
        <is>
          <t>NE/4 of 31-12N-24W, aol</t>
        </is>
      </c>
      <c r="G397" s="236" t="inlineStr">
        <is>
          <t>ARTI</t>
        </is>
      </c>
      <c r="H397" s="236" t="inlineStr">
        <is>
          <t>Yes: 1, 2, 3 (broad legal) | Medium | Review — no exact prior-grantee match | Yes — on Tract 3 owner list | Candidate 1 (helper — confirm from image) | Medium — helper value | Quit Claim Deed — Eula Cross, also known as…</t>
        </is>
      </c>
      <c r="I397" s="236" t="n"/>
      <c r="J397" s="236" t="n"/>
      <c r="K397" s="236" t="n"/>
      <c r="L397" s="236" t="n"/>
    </row>
    <row r="398">
      <c r="A398" s="236" t="n">
        <v>238</v>
      </c>
      <c r="B398" s="236" t="inlineStr">
        <is>
          <t>2000-006764</t>
        </is>
      </c>
      <c r="C398" s="236" t="inlineStr">
        <is>
          <t>Proof of Death</t>
        </is>
      </c>
      <c r="D398" s="236" t="inlineStr">
        <is>
          <t>1604/455</t>
        </is>
      </c>
      <c r="E398" s="236" t="inlineStr">
        <is>
          <t>Control column references tract but legal does not support assignment</t>
        </is>
      </c>
      <c r="F398" s="236" t="inlineStr">
        <is>
          <t>E/2 NW/4, N/2 NE/4 SW/4, NE/4 SE/4, SE/4 NE/4 of 31-12N-24W</t>
        </is>
      </c>
      <c r="G398" s="236" t="inlineStr">
        <is>
          <t>ARTI, J. E. Barnett died on 11/7/1990 Chain note: source of title — OUTSIDE LANDS 1975-000869 at 176/144, Marie Lister to J. E. Barnett, covering E/2 NW/4, SE/4 NE/4, NE/4 SE/4, N…</t>
        </is>
      </c>
      <c r="H398" s="236" t="inlineStr">
        <is>
          <t>Legal maps to 1, 3, 4, 7, 10; helper says 1, 3, 4, 7, 8 | Review | Review — no exact prior-grantee match | Yes — on Tract 3 owner list | Candidate 1 (helper — confirm from image) | Medium — helper value | Proof of Death…</t>
        </is>
      </c>
      <c r="I398" s="236" t="n"/>
      <c r="J398" s="236" t="n"/>
      <c r="K398" s="236" t="n"/>
      <c r="L398" s="236" t="n"/>
    </row>
    <row r="399">
      <c r="A399" s="236" t="n">
        <v>239</v>
      </c>
      <c r="B399" s="236" t="inlineStr">
        <is>
          <t>2000-007685</t>
        </is>
      </c>
      <c r="C399" s="236" t="inlineStr">
        <is>
          <t>Mineral Deed</t>
        </is>
      </c>
      <c r="D399" s="236" t="inlineStr">
        <is>
          <t>1611/503</t>
        </is>
      </c>
      <c r="E399" s="236" t="inlineStr">
        <is>
          <t>Control column references tract but legal does not support assignment</t>
        </is>
      </c>
      <c r="F399" s="236" t="inlineStr">
        <is>
          <t>E/2 NW/4, N/2 NE/4 SW/4, NE/4 SE/4, SE/4 NE/4 of 31-12N-24W, aol</t>
        </is>
      </c>
      <c r="G399" s="236" t="inlineStr">
        <is>
          <t>ARTI</t>
        </is>
      </c>
      <c r="H399" s="236" t="inlineStr">
        <is>
          <t>Legal maps to 1, 3, 4, 7, 10; helper says 1, 3, 4, 7, 8 | Review | Review — no exact prior-grantee match | Yes — on Tract 3 owner list | Candidate 1 (helper — confirm from image) | Medium — helper value | Mineral Deed —…</t>
        </is>
      </c>
      <c r="I399" s="236" t="n"/>
      <c r="J399" s="236" t="n"/>
      <c r="K399" s="236" t="n"/>
      <c r="L399" s="236" t="n"/>
    </row>
    <row r="400">
      <c r="A400" s="236" t="n">
        <v>242</v>
      </c>
      <c r="B400" s="236" t="inlineStr">
        <is>
          <t>2001-000618</t>
        </is>
      </c>
      <c r="C400" s="236" t="inlineStr">
        <is>
          <t>Order</t>
        </is>
      </c>
      <c r="D400" s="236" t="inlineStr">
        <is>
          <t>1634/353</t>
        </is>
      </c>
      <c r="E400" s="236" t="inlineStr">
        <is>
          <t>Control column references tract but legal does not support assignment</t>
        </is>
      </c>
      <c r="F400" s="236" t="inlineStr">
        <is>
          <t>NE/4 of 31-12N-24W, aol</t>
        </is>
      </c>
      <c r="G400" s="236" t="inlineStr">
        <is>
          <t>ARTI</t>
        </is>
      </c>
      <c r="H400" s="236" t="inlineStr">
        <is>
          <t>Yes: 1, 2, 3 (broad legal) | Medium | Review — no exact prior-grantee match | Review | Interest amount needs review | Review | Order — Oklahoma County Court, to Laurence L. Crouse, 1/4, (1634/353) | Needs source review:…</t>
        </is>
      </c>
      <c r="I400" s="236" t="n"/>
      <c r="J400" s="236" t="n"/>
      <c r="K400" s="236" t="n"/>
      <c r="L400" s="236" t="n"/>
    </row>
    <row r="401">
      <c r="A401" s="236" t="n">
        <v>243</v>
      </c>
      <c r="B401" s="236" t="inlineStr">
        <is>
          <t>2001-000619</t>
        </is>
      </c>
      <c r="C401" s="236" t="inlineStr">
        <is>
          <t>Quit Claim Deed</t>
        </is>
      </c>
      <c r="D401" s="236" t="inlineStr">
        <is>
          <t>1634/367</t>
        </is>
      </c>
      <c r="E401" s="236" t="inlineStr">
        <is>
          <t>Control column references tract but legal does not support assignment</t>
        </is>
      </c>
      <c r="F401" s="236" t="inlineStr">
        <is>
          <t>NE/4, a tract of land in 1-12N-24W, described by metes and bounds as follows: Beginning at a point 1281.6 feet West of the NW corner of the NE/4, thence East 64.8 feet, thence South 3300 feet, thence East 64.8 feet, the…</t>
        </is>
      </c>
      <c r="G401" s="236" t="inlineStr">
        <is>
          <t>ARTI, Letha M. Crouse received 1/4 of Patsy J. Crouse's estate by 1634/353 Lara L. Smoot received 1/4 of Patsy J. Crouse's estate by 1634/353 Anagale L. Best received 1/4 of Patsy…</t>
        </is>
      </c>
      <c r="H401" s="236" t="inlineStr">
        <is>
          <t>Yes: 1, 2, 3 (broad legal) | Medium | Review — no exact prior-grantee match | Yes — on Tract 3 owner list | Candidate 1 (helper — confirm from image) | Medium — helper value | Quit Claim Deed — Michael Best and Angale L…</t>
        </is>
      </c>
      <c r="I401" s="236" t="n"/>
      <c r="J401" s="236" t="n"/>
      <c r="K401" s="236" t="n"/>
      <c r="L401" s="236" t="n"/>
    </row>
    <row r="402">
      <c r="A402" s="236" t="n">
        <v>248</v>
      </c>
      <c r="B402" s="236" t="inlineStr">
        <is>
          <t>2001-000957</t>
        </is>
      </c>
      <c r="C402" s="236" t="inlineStr">
        <is>
          <t>Mineral Deed</t>
        </is>
      </c>
      <c r="D402" s="236" t="inlineStr">
        <is>
          <t>1637/26</t>
        </is>
      </c>
      <c r="E402" s="236" t="inlineStr">
        <is>
          <t>Control column references tract but legal does not support assignment</t>
        </is>
      </c>
      <c r="F402" s="236" t="inlineStr">
        <is>
          <t>E/2 NW/4, N/2 NE/4 SW/4, NE/4 SE/4, SE/4 NE/4 of 31-12N-24W, aol</t>
        </is>
      </c>
      <c r="G402" s="236" t="inlineStr">
        <is>
          <t>ARTI</t>
        </is>
      </c>
      <c r="H402" s="236" t="inlineStr">
        <is>
          <t>Legal maps to 1, 3, 4, 7, 10; helper says 1, 3, 4, 7, 8 | Review | Review — no exact prior-grantee match | Yes — on Tract 3 owner list | Candidate 1 (helper — confirm from image) | Medium — helper value | Mineral Deed —…</t>
        </is>
      </c>
      <c r="I402" s="236" t="n"/>
      <c r="J402" s="236" t="n"/>
      <c r="K402" s="236" t="n"/>
      <c r="L402" s="236" t="n"/>
    </row>
    <row r="403">
      <c r="A403" s="236" t="n">
        <v>250</v>
      </c>
      <c r="B403" s="236" t="inlineStr">
        <is>
          <t>2001-001092</t>
        </is>
      </c>
      <c r="C403" s="236" t="inlineStr">
        <is>
          <t>Quit Claim Deed</t>
        </is>
      </c>
      <c r="D403" s="236" t="inlineStr">
        <is>
          <t>1637/476</t>
        </is>
      </c>
      <c r="E403" s="236" t="inlineStr">
        <is>
          <t>Control column references tract but legal does not support assignment</t>
        </is>
      </c>
      <c r="F403" s="236" t="inlineStr">
        <is>
          <t>NE/4, a tract of land in 1-12N-24W, described by metes and bounds as follows: Beginning at a point 1281.6 feet West of the NW corner of the NE/4, thence East 64.8 feet, thence South 3300 feet, thence East 64.8 feet, the…</t>
        </is>
      </c>
      <c r="G403" s="236" t="inlineStr">
        <is>
          <t>ARTI</t>
        </is>
      </c>
      <c r="H403" s="236" t="inlineStr">
        <is>
          <t>Yes: 1, 2, 3 (broad legal) | Medium | Yes — prior grantee match | Yes — on Tract 3 owner list | Candidate 1 (helper — confirm from image) | Medium — helper value | Quit Claim Deed — The Crouse Family Trust, a Tru to The…</t>
        </is>
      </c>
      <c r="I403" s="236" t="n"/>
      <c r="J403" s="236" t="n"/>
      <c r="K403" s="236" t="n"/>
      <c r="L403" s="236" t="n"/>
    </row>
    <row r="404">
      <c r="A404" s="236" t="n">
        <v>251</v>
      </c>
      <c r="B404" s="236" t="inlineStr">
        <is>
          <t>2001-001414</t>
        </is>
      </c>
      <c r="C404" s="236" t="inlineStr">
        <is>
          <t>Mineral Deed</t>
        </is>
      </c>
      <c r="D404" s="236" t="inlineStr">
        <is>
          <t>1639/206</t>
        </is>
      </c>
      <c r="E404" s="236" t="inlineStr">
        <is>
          <t>Control column references tract but legal does not support assignment</t>
        </is>
      </c>
      <c r="F404" s="236" t="inlineStr">
        <is>
          <t>E/2 NW/4, N/2 NE/4 SW/4, NE/4 SE/4, SE/4 NE/4 of 31-12N-24W</t>
        </is>
      </c>
      <c r="G404" s="236" t="inlineStr">
        <is>
          <t>ARTI Chain note: source of title — MINERAL DEED 1990-006747 at 1176/54, Beckham County Court, RE: In the Matter of the Estate of Annie E. Mitchel, Deceased to Glenn D. Mitchel, 1/…</t>
        </is>
      </c>
      <c r="H404" s="236" t="inlineStr">
        <is>
          <t>Legal maps to 1, 3, 4, 7, 10; helper says 1, 3, 4, 7, 8 | Review | Review — no exact prior-grantee match | Yes — on Tract 3 owner list | Candidate 1 (helper — confirm from image) | Medium — helper value | Mineral Deed —…</t>
        </is>
      </c>
      <c r="I404" s="236" t="n"/>
      <c r="J404" s="236" t="n"/>
      <c r="K404" s="236" t="n"/>
      <c r="L404" s="236" t="n"/>
    </row>
    <row r="405">
      <c r="A405" s="236" t="n">
        <v>252</v>
      </c>
      <c r="B405" s="236" t="inlineStr">
        <is>
          <t>2001-001463</t>
        </is>
      </c>
      <c r="C405" s="236" t="inlineStr">
        <is>
          <t>Mineral Deed</t>
        </is>
      </c>
      <c r="D405" s="236" t="inlineStr">
        <is>
          <t>1639/426</t>
        </is>
      </c>
      <c r="E405" s="236" t="inlineStr">
        <is>
          <t>Control column references tract but legal does not support assignment</t>
        </is>
      </c>
      <c r="F405" s="236" t="inlineStr">
        <is>
          <t>E/2 NW/4, N/2 NE/4 SW/4, NE/4 SE/4, SE/4 NE/4 of 31-12N-24W, aol</t>
        </is>
      </c>
      <c r="G405" s="236" t="inlineStr">
        <is>
          <t>ARTI</t>
        </is>
      </c>
      <c r="H405" s="236" t="inlineStr">
        <is>
          <t>Legal maps to 1, 3, 4, 7, 10; helper says 1, 3, 4, 7, 8 | Review | Probable — name-normalized match to Runsheet 190 grantee; confirm | Yes — on Tract 3 owner list | Candidate 1 (helper — confirm from image) | Medium — h…</t>
        </is>
      </c>
      <c r="I405" s="236" t="n"/>
      <c r="J405" s="236" t="n"/>
      <c r="K405" s="236" t="n"/>
      <c r="L405" s="236" t="n"/>
    </row>
    <row r="406">
      <c r="A406" s="236" t="n">
        <v>253</v>
      </c>
      <c r="B406" s="236" t="inlineStr">
        <is>
          <t>2001-002342</t>
        </is>
      </c>
      <c r="C406" s="236" t="inlineStr">
        <is>
          <t>Decree</t>
        </is>
      </c>
      <c r="D406" s="236" t="inlineStr">
        <is>
          <t>1643/389</t>
        </is>
      </c>
      <c r="E406" s="236" t="inlineStr">
        <is>
          <t>Control column references tract but legal does not support assignment</t>
        </is>
      </c>
      <c r="F406" s="236" t="inlineStr">
        <is>
          <t>E/2 NW/4, N/2 NE/4 SW/4, NE/4 SE/4, SE/4 NE/4 of 31-12N-24W, aol</t>
        </is>
      </c>
      <c r="G406" s="236" t="inlineStr">
        <is>
          <t>ARTI, an undivided 6.92307 mineral acres interest</t>
        </is>
      </c>
      <c r="H406" s="236" t="inlineStr">
        <is>
          <t>Legal maps to 1, 3, 4, 7, 10; helper says 1, 3, 4, 7, 8 | Review | Review — no exact prior-grantee match | Yes — on Tract 3 owner list | Candidate 1 (helper — confirm from image) | Medium — helper value | Decree — Roger…</t>
        </is>
      </c>
      <c r="I406" s="236" t="n"/>
      <c r="J406" s="236" t="n"/>
      <c r="K406" s="236" t="n"/>
      <c r="L406" s="236" t="n"/>
    </row>
    <row r="407">
      <c r="A407" s="236" t="n"/>
      <c r="B407" s="236" t="n"/>
      <c r="C407" s="236" t="n"/>
      <c r="D407" s="236" t="n"/>
      <c r="E407" s="236" t="n"/>
      <c r="F407" s="236" t="n"/>
      <c r="G407" s="236" t="n"/>
      <c r="H407" s="236" t="n"/>
      <c r="I407" s="236" t="n"/>
      <c r="J407" s="236" t="n"/>
      <c r="K407" s="236" t="n"/>
      <c r="L407" s="236" t="n"/>
    </row>
    <row r="408">
      <c r="A408" s="236" t="inlineStr">
        <is>
          <t>OGL / Lease Rows Legally Supporting This Tract</t>
        </is>
      </c>
      <c r="B408" s="236" t="n"/>
      <c r="C408" s="236" t="n"/>
      <c r="D408" s="236" t="n"/>
      <c r="E408" s="236" t="n"/>
      <c r="F408" s="236" t="n"/>
      <c r="G408" s="236" t="n"/>
      <c r="H408" s="236" t="n"/>
      <c r="I408" s="236" t="n"/>
      <c r="J408" s="236" t="n"/>
      <c r="K408" s="236" t="n"/>
      <c r="L408" s="236" t="n"/>
    </row>
    <row r="409">
      <c r="A409" s="236" t="inlineStr">
        <is>
          <t>OGL Row</t>
        </is>
      </c>
      <c r="B409" s="236" t="inlineStr">
        <is>
          <t>OGL #</t>
        </is>
      </c>
      <c r="C409" s="236" t="inlineStr">
        <is>
          <t>LH</t>
        </is>
      </c>
      <c r="D409" s="236" t="inlineStr">
        <is>
          <t>Instrument</t>
        </is>
      </c>
      <c r="E409" s="236" t="inlineStr">
        <is>
          <t>Bk./Pg.</t>
        </is>
      </c>
      <c r="F409" s="236" t="inlineStr">
        <is>
          <t>Execution Date</t>
        </is>
      </c>
      <c r="G409" s="236" t="inlineStr">
        <is>
          <t>Filing Date</t>
        </is>
      </c>
      <c r="H409" s="236" t="inlineStr">
        <is>
          <t>Grantor</t>
        </is>
      </c>
      <c r="I409" s="236" t="inlineStr">
        <is>
          <t>Grantee</t>
        </is>
      </c>
      <c r="J409" s="236" t="inlineStr">
        <is>
          <t>Legal Description</t>
        </is>
      </c>
      <c r="K409" s="236" t="inlineStr">
        <is>
          <t>Term / Misc / Clauses</t>
        </is>
      </c>
      <c r="L409" s="236" t="n"/>
    </row>
    <row r="410">
      <c r="A410" s="236" t="n">
        <v>6</v>
      </c>
      <c r="B410" s="236" t="n">
        <v>5</v>
      </c>
      <c r="C410" s="236" t="inlineStr">
        <is>
          <t>HBP</t>
        </is>
      </c>
      <c r="D410" s="236" t="inlineStr">
        <is>
          <t>Oil and Gas Lease</t>
        </is>
      </c>
      <c r="E410" s="236" t="inlineStr">
        <is>
          <t>1736/193</t>
        </is>
      </c>
      <c r="F410" s="236" t="n">
        <v>38002</v>
      </c>
      <c r="G410" s="236" t="n">
        <v>38020</v>
      </c>
      <c r="H410" s="236" t="inlineStr">
        <is>
          <t>Wilda E. Jensen</t>
        </is>
      </c>
      <c r="I410" s="236" t="inlineStr">
        <is>
          <t>R. Michael Lortz</t>
        </is>
      </c>
      <c r="J410" s="236" t="inlineStr">
        <is>
          <t>NW/4 SE/4, S/2 SE/4, SW/4 NE/4 of 31-12N-24W</t>
        </is>
      </c>
      <c r="K410" s="236" t="inlineStr">
        <is>
          <t>160 gross acres 3 yrs 3/16ths royalty | 3 years | | No | No | No | No</t>
        </is>
      </c>
      <c r="L410" s="236" t="n"/>
    </row>
    <row r="411">
      <c r="A411" s="236" t="n">
        <v>7</v>
      </c>
      <c r="B411" s="236" t="n">
        <v>6</v>
      </c>
      <c r="C411" s="236" t="inlineStr">
        <is>
          <t>HBP</t>
        </is>
      </c>
      <c r="D411" s="236" t="inlineStr">
        <is>
          <t>Oil and Gas Lease</t>
        </is>
      </c>
      <c r="E411" s="236" t="inlineStr">
        <is>
          <t>1736/598</t>
        </is>
      </c>
      <c r="F411" s="236" t="n">
        <v>38002</v>
      </c>
      <c r="G411" s="236" t="n">
        <v>38029</v>
      </c>
      <c r="H411" s="236" t="inlineStr">
        <is>
          <t>Dow C. Bain, et ux</t>
        </is>
      </c>
      <c r="I411" s="236" t="inlineStr">
        <is>
          <t>R. Michael Lortz</t>
        </is>
      </c>
      <c r="J411" s="236" t="inlineStr">
        <is>
          <t>NW/4 SE/4, S/2 SE/4, SW/4 NE/4 of 31-12N-24W</t>
        </is>
      </c>
      <c r="K411" s="236" t="inlineStr">
        <is>
          <t>160 gross acres 3 yrs 3/16ths royalty | 3 years | | No | No | No | No</t>
        </is>
      </c>
      <c r="L411" s="236" t="n"/>
    </row>
    <row r="412">
      <c r="A412" s="236" t="n">
        <v>8</v>
      </c>
      <c r="B412" s="236" t="n">
        <v>7</v>
      </c>
      <c r="C412" s="236" t="inlineStr">
        <is>
          <t>HBP</t>
        </is>
      </c>
      <c r="D412" s="236" t="inlineStr">
        <is>
          <t>Oil and Gas Lease</t>
        </is>
      </c>
      <c r="E412" s="236" t="inlineStr">
        <is>
          <t>1824/181</t>
        </is>
      </c>
      <c r="F412" s="236" t="n">
        <v>38002</v>
      </c>
      <c r="G412" s="236" t="n">
        <v>38762</v>
      </c>
      <c r="H412" s="236" t="inlineStr">
        <is>
          <t>Wilda E. Jensen</t>
        </is>
      </c>
      <c r="I412" s="236" t="inlineStr">
        <is>
          <t>R. Michael Lortz</t>
        </is>
      </c>
      <c r="J412" s="236" t="inlineStr">
        <is>
          <t>NW/4 SE/4, S/2 SE/4, SW/4 NE/4 of 31-12N-24W</t>
        </is>
      </c>
      <c r="K412" s="236" t="inlineStr">
        <is>
          <t>160 gross acres 3 yrs 3/16ths royalty | 3 years | | No | No | No | No</t>
        </is>
      </c>
      <c r="L412" s="236" t="n"/>
    </row>
    <row r="413">
      <c r="A413" s="236" t="n">
        <v>12</v>
      </c>
      <c r="B413" s="236" t="n">
        <v>11</v>
      </c>
      <c r="C413" s="236" t="inlineStr">
        <is>
          <t>HBP</t>
        </is>
      </c>
      <c r="D413" s="236" t="inlineStr">
        <is>
          <t>Oil and Gas Lease</t>
        </is>
      </c>
      <c r="E413" s="236" t="inlineStr">
        <is>
          <t>1736/588</t>
        </is>
      </c>
      <c r="F413" s="236" t="n">
        <v>38007</v>
      </c>
      <c r="G413" s="236" t="n">
        <v>38029</v>
      </c>
      <c r="H413" s="236" t="inlineStr">
        <is>
          <t>Clarence C. Bain</t>
        </is>
      </c>
      <c r="I413" s="236" t="inlineStr">
        <is>
          <t>R. Michael Lortz</t>
        </is>
      </c>
      <c r="J413" s="236" t="inlineStr">
        <is>
          <t>NW/4 SE/4, S/2 SE/4, SW/4 NE/4 of 31-12N-24W</t>
        </is>
      </c>
      <c r="K413" s="236" t="inlineStr">
        <is>
          <t>160 gross acres 3 yrs 3/16ths royalty | 3 years | | No | No | No | No</t>
        </is>
      </c>
      <c r="L413" s="236" t="n"/>
    </row>
    <row r="414">
      <c r="A414" s="236" t="n">
        <v>14</v>
      </c>
      <c r="B414" s="236" t="n">
        <v>13</v>
      </c>
      <c r="C414" s="236" t="inlineStr">
        <is>
          <t>HBP</t>
        </is>
      </c>
      <c r="D414" s="236" t="inlineStr">
        <is>
          <t>Oil and Gas Lease</t>
        </is>
      </c>
      <c r="E414" s="236" t="inlineStr">
        <is>
          <t>1780/409</t>
        </is>
      </c>
      <c r="F414" s="236" t="n">
        <v>38407</v>
      </c>
      <c r="G414" s="236" t="n">
        <v>38420</v>
      </c>
      <c r="H414" s="236" t="inlineStr">
        <is>
          <t>Jesse W. Fuchs</t>
        </is>
      </c>
      <c r="I414" s="236" t="inlineStr">
        <is>
          <t>N/g Discovery, LLC</t>
        </is>
      </c>
      <c r="J414" s="236" t="inlineStr">
        <is>
          <t>NW/4 SE/4, S/2 SE/4, SW/4 NE/4 of 31-12N-24W</t>
        </is>
      </c>
      <c r="K414" s="236" t="inlineStr">
        <is>
          <t>160 gross acres 2 yrs 1/4th royalty Depth clause: Depth Limitation: All formations 100 feet below the stratigraphic equivalent of the deepest depth drilled in any well during the primary term of this lease shall be rele…</t>
        </is>
      </c>
      <c r="L414" s="236" t="n"/>
    </row>
    <row r="415">
      <c r="A415" s="236" t="n">
        <v>15</v>
      </c>
      <c r="B415" s="236" t="n">
        <v>14</v>
      </c>
      <c r="C415" s="236" t="inlineStr">
        <is>
          <t>HBP</t>
        </is>
      </c>
      <c r="D415" s="236" t="inlineStr">
        <is>
          <t>Oil and Gas Lease</t>
        </is>
      </c>
      <c r="E415" s="236" t="inlineStr">
        <is>
          <t>1782/261</t>
        </is>
      </c>
      <c r="F415" s="236" t="n">
        <v>38408</v>
      </c>
      <c r="G415" s="236" t="n">
        <v>38432</v>
      </c>
      <c r="H415" s="236" t="inlineStr">
        <is>
          <t>Isa May Smith</t>
        </is>
      </c>
      <c r="I415" s="236" t="inlineStr">
        <is>
          <t>N/g Discovery, LLC</t>
        </is>
      </c>
      <c r="J415" s="236" t="inlineStr">
        <is>
          <t>NW/4 SE/4, S/2 SE/4, SW/4 NE/4 of 31-12N-24W</t>
        </is>
      </c>
      <c r="K415" s="236" t="inlineStr">
        <is>
          <t>160 gross acres 2 yrs 1/4th royalty Depth clause: Depth Limitation: All formations 100 feet below the stratigraphic equivalent of the deepest depth drilled in any well during the primary term of this lease shall be rele…</t>
        </is>
      </c>
      <c r="L415" s="236" t="n"/>
    </row>
    <row r="416">
      <c r="A416" s="236" t="n">
        <v>16</v>
      </c>
      <c r="B416" s="236" t="n">
        <v>15</v>
      </c>
      <c r="C416" s="236" t="inlineStr">
        <is>
          <t>HBP</t>
        </is>
      </c>
      <c r="D416" s="236" t="inlineStr">
        <is>
          <t>Oil and Gas Lease</t>
        </is>
      </c>
      <c r="E416" s="236" t="inlineStr">
        <is>
          <t>1781/204</t>
        </is>
      </c>
      <c r="F416" s="236" t="n">
        <v>38412</v>
      </c>
      <c r="G416" s="236" t="n">
        <v>38426</v>
      </c>
      <c r="H416" s="236" t="inlineStr">
        <is>
          <t>Raymond M. Fuchs</t>
        </is>
      </c>
      <c r="I416" s="236" t="inlineStr">
        <is>
          <t>N/g Discovery, LLC</t>
        </is>
      </c>
      <c r="J416" s="236" t="inlineStr">
        <is>
          <t>NW/4 SE/4, S/2 SE/4, SW/4 NE/4 of 31-12N-24W</t>
        </is>
      </c>
      <c r="K416" s="236" t="inlineStr">
        <is>
          <t>160 gross acres 2 yrs 3/16ths royalty Depth clause: Depth Limitation: All formations 100 feet below the stratigraphic equivalent of the deepest depth drilled in any well during the primary term of this lease shall be re…</t>
        </is>
      </c>
      <c r="L416" s="236" t="n"/>
    </row>
    <row r="417">
      <c r="A417" s="236" t="n">
        <v>17</v>
      </c>
      <c r="B417" s="236" t="n">
        <v>16</v>
      </c>
      <c r="C417" s="236" t="inlineStr">
        <is>
          <t>HBP</t>
        </is>
      </c>
      <c r="D417" s="236" t="inlineStr">
        <is>
          <t>Oil and Gas Lease</t>
        </is>
      </c>
      <c r="E417" s="236" t="inlineStr">
        <is>
          <t>1782/267</t>
        </is>
      </c>
      <c r="F417" s="236" t="n">
        <v>38412</v>
      </c>
      <c r="G417" s="236" t="n">
        <v>38432</v>
      </c>
      <c r="H417" s="236" t="inlineStr">
        <is>
          <t>Mark J. Fuchs</t>
        </is>
      </c>
      <c r="I417" s="236" t="inlineStr">
        <is>
          <t>N/g Discovery, LLC</t>
        </is>
      </c>
      <c r="J417" s="236" t="inlineStr">
        <is>
          <t>NW/4 SE/4, S/2 SE/4, SW/4 NE/4 of 31-12N-24W</t>
        </is>
      </c>
      <c r="K417" s="236" t="inlineStr">
        <is>
          <t>160 gross acres 2 yrs 1/4th royalty Depth clause: Depth Limitation: All formations 100 feet below the stratigraphic equivalent of the deepest depth drilled in any well during the primary term of this lease shall be rele…</t>
        </is>
      </c>
      <c r="L417" s="236" t="n"/>
    </row>
    <row r="418">
      <c r="A418" s="236" t="n">
        <v>18</v>
      </c>
      <c r="B418" s="236" t="n">
        <v>17</v>
      </c>
      <c r="C418" s="236" t="inlineStr">
        <is>
          <t>HBP</t>
        </is>
      </c>
      <c r="D418" s="236" t="inlineStr">
        <is>
          <t>Oil and Gas Lease</t>
        </is>
      </c>
      <c r="E418" s="236" t="inlineStr">
        <is>
          <t>1738/479</t>
        </is>
      </c>
      <c r="F418" s="236" t="n">
        <v>38023</v>
      </c>
      <c r="G418" s="236" t="n">
        <v>38049</v>
      </c>
      <c r="H418" s="236" t="inlineStr">
        <is>
          <t>Lola F. Richards</t>
        </is>
      </c>
      <c r="I418" s="236" t="inlineStr">
        <is>
          <t>R. Michael Lortz</t>
        </is>
      </c>
      <c r="J418" s="236" t="inlineStr">
        <is>
          <t>NW/4 SE/4, S/2 SE/4, SW/4 NE/4 of 31-12N-24W</t>
        </is>
      </c>
      <c r="K418" s="236" t="inlineStr">
        <is>
          <t>160 gross acres 3 yrs 3/16ths royalty | 3 years | | No | No | No | No</t>
        </is>
      </c>
      <c r="L418" s="236" t="n"/>
    </row>
    <row r="419">
      <c r="A419" s="236" t="n">
        <v>19</v>
      </c>
      <c r="B419" s="236" t="n">
        <v>18</v>
      </c>
      <c r="C419" s="236" t="inlineStr">
        <is>
          <t>HBP</t>
        </is>
      </c>
      <c r="D419" s="236" t="inlineStr">
        <is>
          <t>Oil and Gas Lease</t>
        </is>
      </c>
      <c r="E419" s="236" t="inlineStr">
        <is>
          <t>1764/122</t>
        </is>
      </c>
      <c r="F419" s="236" t="n">
        <v>38251</v>
      </c>
      <c r="G419" s="236" t="n">
        <v>38272</v>
      </c>
      <c r="H419" s="236" t="inlineStr">
        <is>
          <t>Farrell E. Hamilton</t>
        </is>
      </c>
      <c r="I419" s="236" t="inlineStr">
        <is>
          <t>R. Michael Lortz</t>
        </is>
      </c>
      <c r="J419" s="236" t="inlineStr">
        <is>
          <t>NW/4 SE/4, S/2 SE/4, SW/4 NE/4 of 31-12N-24W</t>
        </is>
      </c>
      <c r="K419" s="236" t="inlineStr">
        <is>
          <t>160 gross acres 3 yrs 3/16ths royalty | 3 years | | No | No | No | No</t>
        </is>
      </c>
      <c r="L419" s="236" t="n"/>
    </row>
    <row r="420">
      <c r="A420" s="236" t="n">
        <v>20</v>
      </c>
      <c r="B420" s="236" t="n">
        <v>19</v>
      </c>
      <c r="C420" s="236" t="inlineStr">
        <is>
          <t>HBP</t>
        </is>
      </c>
      <c r="D420" s="236" t="inlineStr">
        <is>
          <t>Oil and Gas Lease</t>
        </is>
      </c>
      <c r="E420" s="236" t="inlineStr">
        <is>
          <t>1764/124</t>
        </is>
      </c>
      <c r="F420" s="236" t="n">
        <v>38251</v>
      </c>
      <c r="G420" s="236" t="n">
        <v>38272</v>
      </c>
      <c r="H420" s="236" t="inlineStr">
        <is>
          <t>Deeanne Browning</t>
        </is>
      </c>
      <c r="I420" s="236" t="inlineStr">
        <is>
          <t>R. Michael Lortz</t>
        </is>
      </c>
      <c r="J420" s="236" t="inlineStr">
        <is>
          <t>NW/4 SE/4, S/2 SE/4, SW/4 NE/4 of 31-12N-24W</t>
        </is>
      </c>
      <c r="K420" s="236" t="inlineStr">
        <is>
          <t>160 gross acres 3 yrs 3/16ths royalty | 3 years | | No | No | No | No</t>
        </is>
      </c>
      <c r="L420" s="236" t="n"/>
    </row>
    <row r="421">
      <c r="A421" s="236" t="n">
        <v>21</v>
      </c>
      <c r="B421" s="236" t="n">
        <v>20</v>
      </c>
      <c r="C421" s="236" t="inlineStr">
        <is>
          <t>HBP</t>
        </is>
      </c>
      <c r="D421" s="236" t="inlineStr">
        <is>
          <t>Oil and Gas Lease</t>
        </is>
      </c>
      <c r="E421" s="236" t="inlineStr">
        <is>
          <t>1764/128</t>
        </is>
      </c>
      <c r="F421" s="236" t="n">
        <v>38251</v>
      </c>
      <c r="G421" s="236" t="n">
        <v>38272</v>
      </c>
      <c r="H421" s="236" t="inlineStr">
        <is>
          <t>Travis L. Smith</t>
        </is>
      </c>
      <c r="I421" s="236" t="inlineStr">
        <is>
          <t>R. Michael Lortz</t>
        </is>
      </c>
      <c r="J421" s="236" t="inlineStr">
        <is>
          <t>NW/4 SE/4, S/2 SE/4, SW/4 NE/4 of 31-12N-24W</t>
        </is>
      </c>
      <c r="K421" s="236" t="inlineStr">
        <is>
          <t>160 gross acres 3 yrs 3/16ths royalty | 3 years | | No | No | No | No</t>
        </is>
      </c>
      <c r="L421" s="236" t="n"/>
    </row>
    <row r="422">
      <c r="A422" s="236" t="n">
        <v>27</v>
      </c>
      <c r="B422" s="236" t="n">
        <v>26</v>
      </c>
      <c r="C422" s="236" t="inlineStr">
        <is>
          <t>HBP</t>
        </is>
      </c>
      <c r="D422" s="236" t="inlineStr">
        <is>
          <t>Oil and Gas Lease</t>
        </is>
      </c>
      <c r="E422" s="236" t="inlineStr">
        <is>
          <t>1798/148</t>
        </is>
      </c>
      <c r="F422" s="236" t="n">
        <v>38468</v>
      </c>
      <c r="G422" s="236" t="n">
        <v>38551</v>
      </c>
      <c r="H422" s="236" t="inlineStr">
        <is>
          <t>Dwight J. Williams</t>
        </is>
      </c>
      <c r="I422" s="236" t="inlineStr">
        <is>
          <t>Chesapeake Explor Ltd. Ptnrshp</t>
        </is>
      </c>
      <c r="J422" s="236" t="inlineStr">
        <is>
          <t>NW/4 SE/4, S/2 SE/4, SW/4 NE/4 of 31-12N-24W</t>
        </is>
      </c>
      <c r="K422" s="236" t="inlineStr">
        <is>
          <t>160 gross acres 3 yrs 3/16ths royalty | 3 years | | No | No | No | No</t>
        </is>
      </c>
      <c r="L422" s="236" t="n"/>
    </row>
    <row r="423">
      <c r="A423" s="236" t="n">
        <v>28</v>
      </c>
      <c r="B423" s="236" t="n">
        <v>27</v>
      </c>
      <c r="C423" s="236" t="inlineStr">
        <is>
          <t>HBP</t>
        </is>
      </c>
      <c r="D423" s="236" t="inlineStr">
        <is>
          <t>Oil and Gas Lease</t>
        </is>
      </c>
      <c r="E423" s="236" t="inlineStr">
        <is>
          <t>1798/150</t>
        </is>
      </c>
      <c r="F423" s="236" t="n">
        <v>38468</v>
      </c>
      <c r="G423" s="236" t="n">
        <v>38551</v>
      </c>
      <c r="H423" s="236" t="inlineStr">
        <is>
          <t>Stephen M. Criser, Trustee of The McCaul Rive Lind Trust</t>
        </is>
      </c>
      <c r="I423" s="236" t="inlineStr">
        <is>
          <t>Chesapeake Explor Ltd. Ptnrshp</t>
        </is>
      </c>
      <c r="J423" s="236" t="inlineStr">
        <is>
          <t>NW/4 SE/4, SW/4 NE/4 of 31-12N-24W aol</t>
        </is>
      </c>
      <c r="K423" s="236" t="inlineStr">
        <is>
          <t>160 gross acres 3 yrs 3/16ths royalty | 3 years | | No | No | No | No</t>
        </is>
      </c>
      <c r="L423" s="236" t="n"/>
    </row>
    <row r="424">
      <c r="A424" s="236" t="n">
        <v>29</v>
      </c>
      <c r="B424" s="236" t="n">
        <v>28</v>
      </c>
      <c r="C424" s="236" t="inlineStr">
        <is>
          <t>HBP</t>
        </is>
      </c>
      <c r="D424" s="236" t="inlineStr">
        <is>
          <t>Oil and Gas Lease</t>
        </is>
      </c>
      <c r="E424" s="236" t="inlineStr">
        <is>
          <t>1798/292</t>
        </is>
      </c>
      <c r="F424" s="236" t="n">
        <v>38468</v>
      </c>
      <c r="G424" s="236" t="n">
        <v>38552</v>
      </c>
      <c r="H424" s="236" t="inlineStr">
        <is>
          <t>Jan A. Schroff</t>
        </is>
      </c>
      <c r="I424" s="236" t="inlineStr">
        <is>
          <t>Chesapeake Explor Ltd. Ptnrsh</t>
        </is>
      </c>
      <c r="J424" s="236" t="inlineStr">
        <is>
          <t>NW/4 SE/4, S/2 SE/4, SW/4 NE/4 of 31-12N-24W</t>
        </is>
      </c>
      <c r="K424" s="236" t="inlineStr">
        <is>
          <t>160 gross acres 3 yrs 3/16ths royalty | 3 years | | No | No | No | No</t>
        </is>
      </c>
      <c r="L424" s="236" t="n"/>
    </row>
    <row r="425">
      <c r="A425" s="236" t="n">
        <v>30</v>
      </c>
      <c r="B425" s="236" t="n">
        <v>29</v>
      </c>
      <c r="C425" s="236" t="inlineStr">
        <is>
          <t>HBP</t>
        </is>
      </c>
      <c r="D425" s="236" t="inlineStr">
        <is>
          <t>Oil and Gas Lease</t>
        </is>
      </c>
      <c r="E425" s="236" t="inlineStr">
        <is>
          <t>1798/573</t>
        </is>
      </c>
      <c r="F425" s="236" t="n">
        <v>38522</v>
      </c>
      <c r="G425" s="236" t="n">
        <v>38554</v>
      </c>
      <c r="H425" s="236" t="inlineStr">
        <is>
          <t>Leona I. De Grande</t>
        </is>
      </c>
      <c r="I425" s="236" t="inlineStr">
        <is>
          <t>EOG Resources, Inc.</t>
        </is>
      </c>
      <c r="J425" s="236" t="inlineStr">
        <is>
          <t>NW/4 SE/4, S/2 SE/4, SW/4 NE/4 of 31-12N-24W</t>
        </is>
      </c>
      <c r="K425" s="236" t="inlineStr">
        <is>
          <t>160 gross acres 3 yrs 3/16ths royalty This lease is limited from the surface to the stratigraphic equivalent of 20,000 feet | 3 years | | Yes | No | No | No</t>
        </is>
      </c>
      <c r="L425" s="236" t="n"/>
    </row>
    <row r="426">
      <c r="A426" s="236" t="n">
        <v>31</v>
      </c>
      <c r="B426" s="236" t="n">
        <v>30</v>
      </c>
      <c r="C426" s="236" t="inlineStr">
        <is>
          <t>HBP</t>
        </is>
      </c>
      <c r="D426" s="236" t="inlineStr">
        <is>
          <t>Oil and Gas Lease</t>
        </is>
      </c>
      <c r="E426" s="236" t="inlineStr">
        <is>
          <t>1798/576</t>
        </is>
      </c>
      <c r="F426" s="236" t="n">
        <v>38522</v>
      </c>
      <c r="G426" s="236" t="n">
        <v>38554</v>
      </c>
      <c r="H426" s="236" t="inlineStr">
        <is>
          <t>Donald R. Bain</t>
        </is>
      </c>
      <c r="I426" s="236" t="inlineStr">
        <is>
          <t>EOG Resources, Inc.</t>
        </is>
      </c>
      <c r="J426" s="236" t="inlineStr">
        <is>
          <t>NW/4 SE/4, S/2 SE/4, SW/4 NE/4 of 31-12N-24W</t>
        </is>
      </c>
      <c r="K426" s="236" t="inlineStr">
        <is>
          <t>160 gross acres 3 yrs 3/16ths royalty This lease is limited from the surface to the stratigraphic equivalent of 20,000 feet | 3 years | | Yes | No | No | No</t>
        </is>
      </c>
      <c r="L426" s="236" t="n"/>
    </row>
    <row r="427">
      <c r="A427" s="236" t="n">
        <v>32</v>
      </c>
      <c r="B427" s="236" t="n">
        <v>31</v>
      </c>
      <c r="C427" s="236" t="inlineStr">
        <is>
          <t>HBP</t>
        </is>
      </c>
      <c r="D427" s="236" t="inlineStr">
        <is>
          <t>Oil and Gas Lease</t>
        </is>
      </c>
      <c r="E427" s="236" t="inlineStr">
        <is>
          <t>1798/579</t>
        </is>
      </c>
      <c r="F427" s="236" t="n">
        <v>38522</v>
      </c>
      <c r="G427" s="236" t="n">
        <v>38554</v>
      </c>
      <c r="H427" s="236" t="inlineStr">
        <is>
          <t>Charlotte F. Willert</t>
        </is>
      </c>
      <c r="I427" s="236" t="inlineStr">
        <is>
          <t>EOG Resources, Inc.</t>
        </is>
      </c>
      <c r="J427" s="236" t="inlineStr">
        <is>
          <t>NW/4 SE/4, S/2 SE/4, SW/4 NE/4 of 31-12N-24W</t>
        </is>
      </c>
      <c r="K427" s="236" t="inlineStr">
        <is>
          <t>160 gross acres 3 yrs 3/16ths royalty This lease is limited from the surface to the stratigraphic equivalent of 20,000 feet | 3 years | | Yes | No | No | No</t>
        </is>
      </c>
      <c r="L427" s="236" t="n"/>
    </row>
    <row r="428">
      <c r="A428" s="236" t="n">
        <v>33</v>
      </c>
      <c r="B428" s="236" t="n">
        <v>32</v>
      </c>
      <c r="C428" s="236" t="inlineStr">
        <is>
          <t>HBP</t>
        </is>
      </c>
      <c r="D428" s="236" t="inlineStr">
        <is>
          <t>Oil and Gas Lease</t>
        </is>
      </c>
      <c r="E428" s="236" t="inlineStr">
        <is>
          <t>1798/582</t>
        </is>
      </c>
      <c r="F428" s="236" t="n">
        <v>38522</v>
      </c>
      <c r="G428" s="236" t="n">
        <v>38554</v>
      </c>
      <c r="H428" s="236" t="inlineStr">
        <is>
          <t>Melvin F. Bain</t>
        </is>
      </c>
      <c r="I428" s="236" t="inlineStr">
        <is>
          <t>EOG Resources, Inc.</t>
        </is>
      </c>
      <c r="J428" s="236" t="inlineStr">
        <is>
          <t>NW/4 SE/4, S/2 SE/4, SW/4 NE/4 of 31-12N-24W</t>
        </is>
      </c>
      <c r="K428" s="236" t="inlineStr">
        <is>
          <t>160 gross acres 3 yrs 3/16ths royalty This lease is limited from the surface to the stratigraphic equivalent of 20,000 feet | 3 years | | Yes | No | No | No</t>
        </is>
      </c>
      <c r="L428" s="236" t="n"/>
    </row>
    <row r="429">
      <c r="A429" s="236" t="n">
        <v>34</v>
      </c>
      <c r="B429" s="236" t="n">
        <v>33</v>
      </c>
      <c r="C429" s="236" t="inlineStr">
        <is>
          <t>HBP</t>
        </is>
      </c>
      <c r="D429" s="236" t="inlineStr">
        <is>
          <t>Oil and Gas Lease</t>
        </is>
      </c>
      <c r="E429" s="236" t="inlineStr">
        <is>
          <t>1799/30</t>
        </is>
      </c>
      <c r="F429" s="236" t="n">
        <v>38522</v>
      </c>
      <c r="G429" s="236" t="n">
        <v>38555</v>
      </c>
      <c r="H429" s="236" t="inlineStr">
        <is>
          <t>Marilyn L. Broyles</t>
        </is>
      </c>
      <c r="I429" s="236" t="inlineStr">
        <is>
          <t>EOG Resources, Inc.</t>
        </is>
      </c>
      <c r="J429" s="236" t="inlineStr">
        <is>
          <t>NW/4 SE/4, S/2 SE/4, SW/4 NE/4 of 31-12N-24W</t>
        </is>
      </c>
      <c r="K429" s="236" t="inlineStr">
        <is>
          <t>160 gross acres 3 yrs 3/16ths royalty This lease is limited from the surface to the stratigraphic equivalent of 20,000 feet | 3 years | | Yes | No | No | No</t>
        </is>
      </c>
      <c r="L429" s="236" t="n"/>
    </row>
    <row r="430">
      <c r="A430" s="236" t="n">
        <v>38</v>
      </c>
      <c r="B430" s="236" t="n">
        <v>37</v>
      </c>
      <c r="C430" s="236" t="inlineStr">
        <is>
          <t>HBP</t>
        </is>
      </c>
      <c r="D430" s="236" t="inlineStr">
        <is>
          <t>Oil and Gas Lease</t>
        </is>
      </c>
      <c r="E430" s="236" t="inlineStr">
        <is>
          <t>1797/167</t>
        </is>
      </c>
      <c r="F430" s="236" t="n">
        <v>38522</v>
      </c>
      <c r="G430" s="236" t="n">
        <v>38541</v>
      </c>
      <c r="H430" s="236" t="inlineStr">
        <is>
          <t>Peggy J. Brawner</t>
        </is>
      </c>
      <c r="I430" s="236" t="inlineStr">
        <is>
          <t>EOG Resources, Inc.</t>
        </is>
      </c>
      <c r="J430" s="236" t="inlineStr">
        <is>
          <t>NW/4 SE/4, S/2 SE/4, SW/4 NE/4 of 31-12N-24W</t>
        </is>
      </c>
      <c r="K430" s="236" t="inlineStr">
        <is>
          <t>160 gross acres 2 yrs 3/16ths royalty This lease is limited from the surface to the stratigraphic equivalent of 20,000 feet. | 2 years | | Yes | No | No | No</t>
        </is>
      </c>
      <c r="L430" s="236" t="n"/>
    </row>
    <row r="431">
      <c r="A431" s="236" t="n">
        <v>39</v>
      </c>
      <c r="B431" s="236" t="n">
        <v>38</v>
      </c>
      <c r="C431" s="236" t="inlineStr">
        <is>
          <t>HBP</t>
        </is>
      </c>
      <c r="D431" s="236" t="inlineStr">
        <is>
          <t>Oil and Gas Lease</t>
        </is>
      </c>
      <c r="E431" s="236" t="inlineStr">
        <is>
          <t>1798/146</t>
        </is>
      </c>
      <c r="F431" s="236" t="n">
        <v>38468</v>
      </c>
      <c r="G431" s="236" t="n">
        <v>38551</v>
      </c>
      <c r="H431" s="236" t="inlineStr">
        <is>
          <t>The Williams Jon T. Trust, the Rogene E. Williams Trust, Rogene E. Williams</t>
        </is>
      </c>
      <c r="I431" s="236" t="inlineStr">
        <is>
          <t>Chesapeake Exploration, Ltd. Partnership</t>
        </is>
      </c>
      <c r="J431" s="236" t="inlineStr">
        <is>
          <t>NW/4 SE/4, S/2 SE/4, SW/4 NE/4 of 31-12N-24W</t>
        </is>
      </c>
      <c r="K431" s="236" t="inlineStr">
        <is>
          <t>160 gross acres 3 yrs 3/16ths royalty | 3 years | | No | No | No | No</t>
        </is>
      </c>
      <c r="L431" s="236" t="n"/>
    </row>
    <row r="432">
      <c r="A432" s="236" t="n">
        <v>40</v>
      </c>
      <c r="B432" s="236" t="n">
        <v>39</v>
      </c>
      <c r="C432" s="236" t="inlineStr">
        <is>
          <t>HBP</t>
        </is>
      </c>
      <c r="D432" s="236" t="inlineStr">
        <is>
          <t>Oil and Gas Lease</t>
        </is>
      </c>
      <c r="E432" s="236" t="inlineStr">
        <is>
          <t>1817/388</t>
        </is>
      </c>
      <c r="F432" s="236" t="n">
        <v>38621</v>
      </c>
      <c r="G432" s="236" t="n">
        <v>38709</v>
      </c>
      <c r="H432" s="236" t="inlineStr">
        <is>
          <t>James E. Menehan</t>
        </is>
      </c>
      <c r="I432" s="236" t="inlineStr">
        <is>
          <t>Todco Properties, Inc.</t>
        </is>
      </c>
      <c r="J432" s="236" t="inlineStr">
        <is>
          <t>NW/4 SE/4, S/2 SE/4, SW/4 NE/4 of 31-12N-24W</t>
        </is>
      </c>
      <c r="K432" s="236" t="inlineStr">
        <is>
          <t>160 gross acres 3 yrs 3/16ths royalty | 3 years | | No | No | No | No</t>
        </is>
      </c>
      <c r="L432" s="236" t="n"/>
    </row>
    <row r="433">
      <c r="A433" s="236" t="n">
        <v>42</v>
      </c>
      <c r="B433" s="236" t="n">
        <v>41</v>
      </c>
      <c r="C433" s="236" t="inlineStr">
        <is>
          <t>HBP</t>
        </is>
      </c>
      <c r="D433" s="236" t="inlineStr">
        <is>
          <t>Oil and Gas Lease</t>
        </is>
      </c>
      <c r="E433" s="236" t="inlineStr">
        <is>
          <t>1816/389</t>
        </is>
      </c>
      <c r="F433" s="236" t="n">
        <v>38653</v>
      </c>
      <c r="G433" s="236" t="n">
        <v>38701</v>
      </c>
      <c r="H433" s="236" t="inlineStr">
        <is>
          <t>Gregory J. Wiinneke</t>
        </is>
      </c>
      <c r="I433" s="236" t="inlineStr">
        <is>
          <t>Jess Harris, III, Inc.</t>
        </is>
      </c>
      <c r="J433" s="236" t="inlineStr">
        <is>
          <t>SE/4 SE/4, SW/4 NE/4, W/2 SE/4 of 31-12N-24W</t>
        </is>
      </c>
      <c r="K433" s="236" t="inlineStr">
        <is>
          <t>160 gross acres 3 yrs 3/16ths royalty | 3 years | | No | No | No | No</t>
        </is>
      </c>
      <c r="L433" s="236" t="n"/>
    </row>
    <row r="434">
      <c r="A434" s="236" t="n">
        <v>43</v>
      </c>
      <c r="B434" s="236" t="n">
        <v>42</v>
      </c>
      <c r="C434" s="236" t="inlineStr">
        <is>
          <t>HBP</t>
        </is>
      </c>
      <c r="D434" s="236" t="inlineStr">
        <is>
          <t>Oil and Gas Lease</t>
        </is>
      </c>
      <c r="E434" s="236" t="inlineStr">
        <is>
          <t>1816/376</t>
        </is>
      </c>
      <c r="F434" s="236" t="n">
        <v>38657</v>
      </c>
      <c r="G434" s="236" t="n">
        <v>38701</v>
      </c>
      <c r="H434" s="236" t="inlineStr">
        <is>
          <t>Deborah A. Deutsch, Paul R. Deutsch</t>
        </is>
      </c>
      <c r="I434" s="236" t="inlineStr">
        <is>
          <t>Harris Jess III, Inc.</t>
        </is>
      </c>
      <c r="J434" s="236" t="inlineStr">
        <is>
          <t>SE/4 SE/4, SW/4 NE/4, W/2 SE/4 of 31-12N-24W</t>
        </is>
      </c>
      <c r="K434" s="236" t="inlineStr">
        <is>
          <t>160 gross acres 3 yrs 1/4th royalty | 3 years | | No | No | No | No</t>
        </is>
      </c>
      <c r="L434" s="236" t="n"/>
    </row>
    <row r="435">
      <c r="A435" s="236" t="n">
        <v>44</v>
      </c>
      <c r="B435" s="236" t="n">
        <v>43</v>
      </c>
      <c r="C435" s="236" t="inlineStr">
        <is>
          <t>HBP</t>
        </is>
      </c>
      <c r="D435" s="236" t="inlineStr">
        <is>
          <t>Oil and Gas Lease</t>
        </is>
      </c>
      <c r="E435" s="236" t="inlineStr">
        <is>
          <t>1822/574</t>
        </is>
      </c>
      <c r="F435" s="236" t="n">
        <v>38658</v>
      </c>
      <c r="G435" s="236" t="n">
        <v>38754</v>
      </c>
      <c r="H435" s="236" t="inlineStr">
        <is>
          <t>Mary Ellen Sitzmann</t>
        </is>
      </c>
      <c r="I435" s="236" t="inlineStr">
        <is>
          <t>Jess Harris, III, Inc.</t>
        </is>
      </c>
      <c r="J435" s="236" t="inlineStr">
        <is>
          <t>SE/4 SE/4, SW/4 NE/4, W/2 SE/4 of 31-12N-24W</t>
        </is>
      </c>
      <c r="K435" s="236" t="inlineStr">
        <is>
          <t>160 gross acres 3 yrs 3/16ths royalty | 3 years | | No | No | No | No</t>
        </is>
      </c>
      <c r="L435" s="236" t="n"/>
    </row>
    <row r="436">
      <c r="A436" s="236" t="n">
        <v>45</v>
      </c>
      <c r="B436" s="236" t="n">
        <v>44</v>
      </c>
      <c r="C436" s="236" t="inlineStr">
        <is>
          <t>HBP</t>
        </is>
      </c>
      <c r="D436" s="236" t="inlineStr">
        <is>
          <t>Oil and Gas Lease</t>
        </is>
      </c>
      <c r="E436" s="236" t="inlineStr">
        <is>
          <t>1822/578</t>
        </is>
      </c>
      <c r="F436" s="236" t="n">
        <v>38658</v>
      </c>
      <c r="G436" s="236" t="n">
        <v>38754</v>
      </c>
      <c r="H436" s="236" t="inlineStr">
        <is>
          <t>Lyle T. Ibeling</t>
        </is>
      </c>
      <c r="I436" s="236" t="inlineStr">
        <is>
          <t>Jess Harris, III, Inc.</t>
        </is>
      </c>
      <c r="J436" s="236" t="inlineStr">
        <is>
          <t>SE/4 SE/4, SW/4 NE/4, W/2 SE/4 of 31-12N-24W</t>
        </is>
      </c>
      <c r="K436" s="236" t="inlineStr">
        <is>
          <t>160 gross acres 3 yrs 3/16ths royalty | 3 years | | No | No | No | No</t>
        </is>
      </c>
      <c r="L436" s="236" t="n"/>
    </row>
    <row r="437">
      <c r="A437" s="236" t="n">
        <v>52</v>
      </c>
      <c r="B437" s="236" t="n">
        <v>51</v>
      </c>
      <c r="C437" s="236" t="inlineStr">
        <is>
          <t>HBP</t>
        </is>
      </c>
      <c r="D437" s="236" t="inlineStr">
        <is>
          <t>Oil and Gas Lease</t>
        </is>
      </c>
      <c r="E437" s="236" t="inlineStr">
        <is>
          <t>1736/195</t>
        </is>
      </c>
      <c r="F437" s="236" t="n">
        <v>38002</v>
      </c>
      <c r="G437" s="236" t="n">
        <v>38020</v>
      </c>
      <c r="H437" s="236" t="inlineStr">
        <is>
          <t>Hans W. Jensen</t>
        </is>
      </c>
      <c r="I437" s="236" t="inlineStr">
        <is>
          <t>R. Michael Lortz</t>
        </is>
      </c>
      <c r="J437" s="236" t="inlineStr">
        <is>
          <t>NW/4 SE/4, S/2 SE/4, SW/4 NE/4 of 31-12N-24W</t>
        </is>
      </c>
      <c r="K437" s="236" t="inlineStr">
        <is>
          <t>160 gross acres 3 yrs 3/16ths royalty | 3 years | | No | No | No | No</t>
        </is>
      </c>
      <c r="L437" s="236" t="n"/>
    </row>
    <row r="438">
      <c r="A438" s="236" t="n">
        <v>53</v>
      </c>
      <c r="B438" s="236" t="n">
        <v>52</v>
      </c>
      <c r="C438" s="236" t="inlineStr">
        <is>
          <t>HBP</t>
        </is>
      </c>
      <c r="D438" s="236" t="inlineStr">
        <is>
          <t>Oil and Gas Lease</t>
        </is>
      </c>
      <c r="E438" s="236" t="inlineStr">
        <is>
          <t>1736/199</t>
        </is>
      </c>
      <c r="F438" s="236" t="n">
        <v>38002</v>
      </c>
      <c r="G438" s="236" t="n">
        <v>38020</v>
      </c>
      <c r="H438" s="236" t="inlineStr">
        <is>
          <t>Tim E. Jensen</t>
        </is>
      </c>
      <c r="I438" s="236" t="inlineStr">
        <is>
          <t>R. Michael Lortz</t>
        </is>
      </c>
      <c r="J438" s="236" t="inlineStr">
        <is>
          <t>NW/4 SE/4, S/2 SE/4, SW/4 NE/4 of 31-12N-24W</t>
        </is>
      </c>
      <c r="K438" s="236" t="inlineStr">
        <is>
          <t>160 gross acres 3 yrs 3/16ths royalty | 3 years | | No | No | No | No</t>
        </is>
      </c>
      <c r="L438" s="236" t="n"/>
    </row>
    <row r="439">
      <c r="A439" s="236" t="n">
        <v>54</v>
      </c>
      <c r="B439" s="236" t="n">
        <v>53</v>
      </c>
      <c r="C439" s="236" t="inlineStr">
        <is>
          <t>HBP</t>
        </is>
      </c>
      <c r="D439" s="236" t="inlineStr">
        <is>
          <t>Oil and Gas Lease</t>
        </is>
      </c>
      <c r="E439" s="236" t="inlineStr">
        <is>
          <t>1736/590</t>
        </is>
      </c>
      <c r="F439" s="236" t="n">
        <v>38002</v>
      </c>
      <c r="G439" s="236" t="n">
        <v>38029</v>
      </c>
      <c r="H439" s="236" t="inlineStr">
        <is>
          <t>Juanita M. Wolff</t>
        </is>
      </c>
      <c r="I439" s="236" t="inlineStr">
        <is>
          <t>R. Michael Lortz</t>
        </is>
      </c>
      <c r="J439" s="236" t="inlineStr">
        <is>
          <t>NW/4 SE/4, S/2 SE/4, SW/4 NE/4 of 31-12N-24W</t>
        </is>
      </c>
      <c r="K439" s="236" t="inlineStr">
        <is>
          <t>160 gross acres 3 yrs 3/16ths royalty | 3 years | | No | No | No | No</t>
        </is>
      </c>
      <c r="L439" s="236" t="n"/>
    </row>
    <row r="440">
      <c r="A440" s="236" t="n">
        <v>55</v>
      </c>
      <c r="B440" s="236" t="n">
        <v>54</v>
      </c>
      <c r="C440" s="236" t="inlineStr">
        <is>
          <t>HBP</t>
        </is>
      </c>
      <c r="D440" s="236" t="inlineStr">
        <is>
          <t>Oil and Gas Lease</t>
        </is>
      </c>
      <c r="E440" s="236" t="inlineStr">
        <is>
          <t>1736/596</t>
        </is>
      </c>
      <c r="F440" s="236" t="n">
        <v>38002</v>
      </c>
      <c r="G440" s="236" t="n">
        <v>38029</v>
      </c>
      <c r="H440" s="236" t="inlineStr">
        <is>
          <t>Carl L. Bain</t>
        </is>
      </c>
      <c r="I440" s="236" t="inlineStr">
        <is>
          <t>R. Michael Lortz</t>
        </is>
      </c>
      <c r="J440" s="236" t="inlineStr">
        <is>
          <t>NW/4 SE/4, S/2 SE/4, SW/4 NE/4 of 31-12N-24W</t>
        </is>
      </c>
      <c r="K440" s="236" t="inlineStr">
        <is>
          <t>160 gross acres 3 yrs 3/16ths royalty | 3 years | | No | No | No | No</t>
        </is>
      </c>
      <c r="L440" s="236" t="n"/>
    </row>
    <row r="441">
      <c r="A441" s="236" t="n">
        <v>56</v>
      </c>
      <c r="B441" s="236" t="n">
        <v>55</v>
      </c>
      <c r="C441" s="236" t="inlineStr">
        <is>
          <t>HBP</t>
        </is>
      </c>
      <c r="D441" s="236" t="inlineStr">
        <is>
          <t>Oil and Gas Lease</t>
        </is>
      </c>
      <c r="E441" s="236" t="inlineStr">
        <is>
          <t>1820/15</t>
        </is>
      </c>
      <c r="F441" s="236" t="n">
        <v>38709</v>
      </c>
      <c r="G441" s="236" t="n">
        <v>38733</v>
      </c>
      <c r="H441" s="236" t="inlineStr">
        <is>
          <t>Myron V. Slobin</t>
        </is>
      </c>
      <c r="I441" s="236" t="inlineStr">
        <is>
          <t>Devon Energy Production Co.. L.P.</t>
        </is>
      </c>
      <c r="J441" s="236" t="inlineStr">
        <is>
          <t>NW/4 SE/4, S/2 SE/4, SW/4 NE/4 of 31-12N-24W</t>
        </is>
      </c>
      <c r="K441" s="236" t="inlineStr">
        <is>
          <t>160 gross acres 3 yrs 3/16ths royalty | 3 years | | No | No | No | No</t>
        </is>
      </c>
      <c r="L441" s="236" t="n"/>
    </row>
    <row r="442">
      <c r="A442" s="236" t="n">
        <v>57</v>
      </c>
      <c r="B442" s="236" t="n">
        <v>56</v>
      </c>
      <c r="C442" s="236" t="inlineStr">
        <is>
          <t>HBP</t>
        </is>
      </c>
      <c r="D442" s="236" t="inlineStr">
        <is>
          <t>Oil and Gas Lease</t>
        </is>
      </c>
      <c r="E442" s="236" t="inlineStr">
        <is>
          <t>1821/92</t>
        </is>
      </c>
      <c r="F442" s="236" t="n">
        <v>38726</v>
      </c>
      <c r="G442" s="236" t="n">
        <v>38742</v>
      </c>
      <c r="H442" s="236" t="inlineStr">
        <is>
          <t>Anna Tamise Gibson</t>
        </is>
      </c>
      <c r="I442" s="236" t="inlineStr">
        <is>
          <t>Devon Energy Production Co.</t>
        </is>
      </c>
      <c r="J442" s="236" t="inlineStr">
        <is>
          <t>NW/4 SE/4, S/2 SE/4, SW/4 NE/4 of 31-12N-24W</t>
        </is>
      </c>
      <c r="K442" s="236" t="inlineStr">
        <is>
          <t>160 gross acres 3 yrs 3/16ths royalty | 3 years | | No | No | No | No</t>
        </is>
      </c>
      <c r="L442" s="236" t="n"/>
    </row>
    <row r="443">
      <c r="A443" s="236" t="n">
        <v>58</v>
      </c>
      <c r="B443" s="236" t="n">
        <v>57</v>
      </c>
      <c r="C443" s="236" t="inlineStr">
        <is>
          <t>HBP</t>
        </is>
      </c>
      <c r="D443" s="236" t="inlineStr">
        <is>
          <t>Oil and Gas Lease</t>
        </is>
      </c>
      <c r="E443" s="236" t="inlineStr">
        <is>
          <t>1736/496</t>
        </is>
      </c>
      <c r="F443" s="236" t="n">
        <v>38013</v>
      </c>
      <c r="G443" s="236" t="n">
        <v>38027</v>
      </c>
      <c r="H443" s="236" t="inlineStr">
        <is>
          <t>John W. Bain, Joseph A. Bain, Anna T. Gibson</t>
        </is>
      </c>
      <c r="I443" s="236" t="inlineStr">
        <is>
          <t>R. Michael Lortz</t>
        </is>
      </c>
      <c r="J443" s="236" t="inlineStr">
        <is>
          <t>NW/4 SE/4, S/2 SE/4, SW/4 NE/4 of 31-12N-24W</t>
        </is>
      </c>
      <c r="K443" s="236" t="inlineStr">
        <is>
          <t>160 gross acres 3 yrs 3/16ths royalty | 3 years | | No | No | No | No</t>
        </is>
      </c>
      <c r="L443" s="236" t="n"/>
    </row>
    <row r="444">
      <c r="A444" s="236" t="n">
        <v>59</v>
      </c>
      <c r="B444" s="236" t="n">
        <v>58</v>
      </c>
      <c r="C444" s="236" t="inlineStr">
        <is>
          <t>HBP</t>
        </is>
      </c>
      <c r="D444" s="236" t="inlineStr">
        <is>
          <t>Oil and Gas Lease</t>
        </is>
      </c>
      <c r="E444" s="236" t="inlineStr">
        <is>
          <t>1821/465</t>
        </is>
      </c>
      <c r="F444" s="236" t="n">
        <v>38733</v>
      </c>
      <c r="G444" s="236" t="n">
        <v>38747</v>
      </c>
      <c r="H444" s="236" t="inlineStr">
        <is>
          <t>James M. Robertson, Rose Elaine Robertson</t>
        </is>
      </c>
      <c r="I444" s="236" t="inlineStr">
        <is>
          <t>Devon Energy Prod Co.</t>
        </is>
      </c>
      <c r="J444" s="236" t="inlineStr">
        <is>
          <t>NW/4 SE/4, S/2 SE/4, SW/4 NE/4 of 31-12N-24W</t>
        </is>
      </c>
      <c r="K444" s="236" t="inlineStr">
        <is>
          <t>160 gross acres 18 months 1/4th royalty | 18 months | | No | No | No | No</t>
        </is>
      </c>
      <c r="L444" s="236" t="n"/>
    </row>
    <row r="445">
      <c r="A445" s="236" t="n">
        <v>60</v>
      </c>
      <c r="B445" s="236" t="n">
        <v>59</v>
      </c>
      <c r="C445" s="236" t="inlineStr">
        <is>
          <t>HBP</t>
        </is>
      </c>
      <c r="D445" s="236" t="inlineStr">
        <is>
          <t>Oil and Gas Lease</t>
        </is>
      </c>
      <c r="E445" s="236" t="inlineStr">
        <is>
          <t>1822/572</t>
        </is>
      </c>
      <c r="F445" s="236" t="n">
        <v>38658</v>
      </c>
      <c r="G445" s="236" t="n">
        <v>38754</v>
      </c>
      <c r="H445" s="236" t="inlineStr">
        <is>
          <t>David S. Silverberg</t>
        </is>
      </c>
      <c r="I445" s="236" t="inlineStr">
        <is>
          <t>Jess Harris, III, Inc.</t>
        </is>
      </c>
      <c r="J445" s="236" t="inlineStr">
        <is>
          <t>SE/4 SE/4, SW/4 NE/4, W/2 SE/4 of 31-12N-24W</t>
        </is>
      </c>
      <c r="K445" s="236" t="inlineStr">
        <is>
          <t>160 gross acres 3 yrs 3/16ths royalty | 3 years | | No | No | No | No</t>
        </is>
      </c>
      <c r="L445" s="236" t="n"/>
    </row>
    <row r="446">
      <c r="A446" s="236" t="n"/>
      <c r="B446" s="236" t="n"/>
      <c r="C446" s="236" t="n"/>
      <c r="D446" s="236" t="n"/>
      <c r="E446" s="236" t="n"/>
      <c r="F446" s="236" t="n"/>
      <c r="G446" s="236" t="n"/>
      <c r="H446" s="236" t="n"/>
      <c r="I446" s="236" t="n"/>
      <c r="J446" s="236" t="n"/>
      <c r="K446" s="236" t="n"/>
      <c r="L446" s="236" t="n"/>
    </row>
    <row r="447">
      <c r="A447" s="236" t="inlineStr">
        <is>
          <t>Lease / OGL Verification Notes</t>
        </is>
      </c>
      <c r="B447" s="236" t="n"/>
      <c r="C447" s="236" t="n"/>
      <c r="D447" s="236" t="n"/>
      <c r="E447" s="236" t="n"/>
      <c r="F447" s="236" t="n"/>
      <c r="G447" s="236" t="n"/>
      <c r="H447" s="236" t="n"/>
      <c r="I447" s="236" t="n"/>
      <c r="J447" s="236" t="n"/>
      <c r="K447" s="236" t="n"/>
      <c r="L447" s="236" t="n"/>
    </row>
    <row r="448">
      <c r="A448" s="236" t="inlineStr">
        <is>
          <t>OGL Row</t>
        </is>
      </c>
      <c r="B448" s="236" t="inlineStr">
        <is>
          <t>OGL #</t>
        </is>
      </c>
      <c r="C448" s="236" t="inlineStr">
        <is>
          <t>Bk./Pg.</t>
        </is>
      </c>
      <c r="D448" s="236" t="inlineStr">
        <is>
          <t>Issue</t>
        </is>
      </c>
      <c r="E448" s="236" t="inlineStr">
        <is>
          <t>Legal Description</t>
        </is>
      </c>
      <c r="F448" s="236" t="inlineStr">
        <is>
          <t>Notes / Clauses</t>
        </is>
      </c>
      <c r="G448" s="236" t="n"/>
      <c r="H448" s="236" t="n"/>
      <c r="I448" s="236" t="n"/>
      <c r="J448" s="236" t="n"/>
      <c r="K448" s="236" t="n"/>
      <c r="L448" s="236" t="n"/>
    </row>
    <row r="449">
      <c r="A449" s="236" t="n">
        <v>2</v>
      </c>
      <c r="B449" s="236" t="n">
        <v>1</v>
      </c>
      <c r="C449" s="236" t="inlineStr">
        <is>
          <t>1736/594</t>
        </is>
      </c>
      <c r="D449" s="236" t="inlineStr">
        <is>
          <t>Section match only — Needs Verification</t>
        </is>
      </c>
      <c r="E449" s="236" t="inlineStr">
        <is>
          <t>E/2 NW/4, N/2 NE/4, N/2 NE/4 SW/4, Lot 4, NE/4 SE/4, S/2 NE/4 SW/4, SE/4 NE/4, SE/4 SW/4 of 31-12N-24W</t>
        </is>
      </c>
      <c r="F449" s="236" t="inlineStr">
        <is>
          <t>375.335 gross acres 3 yrs 3/16ths royalty | 3 years | | No | No | No | No</t>
        </is>
      </c>
      <c r="G449" s="236" t="n"/>
      <c r="H449" s="236" t="n"/>
      <c r="I449" s="236" t="n"/>
      <c r="J449" s="236" t="n"/>
      <c r="K449" s="236" t="n"/>
      <c r="L449" s="236" t="n"/>
    </row>
    <row r="450">
      <c r="A450" s="236" t="n">
        <v>3</v>
      </c>
      <c r="B450" s="236" t="n">
        <v>2</v>
      </c>
      <c r="C450" s="236" t="inlineStr">
        <is>
          <t>1736/600</t>
        </is>
      </c>
      <c r="D450" s="236" t="inlineStr">
        <is>
          <t>Section match only — Needs Verification</t>
        </is>
      </c>
      <c r="E450" s="236" t="inlineStr">
        <is>
          <t>E/2 NW/4, N/2 NE/4, N/2 NE/4 SW/4, Lot 4, NE/4 SE/4, S/2 NE/4 SW/4, SE/4 NE/4, SE/4 SW/4 of 31-12N-24W</t>
        </is>
      </c>
      <c r="F450" s="236" t="inlineStr">
        <is>
          <t>375.335 gross acres 3 yrs 3/16ths royalty | 3 years | | No | No | No | No</t>
        </is>
      </c>
      <c r="G450" s="236" t="n"/>
      <c r="H450" s="236" t="n"/>
      <c r="I450" s="236" t="n"/>
      <c r="J450" s="236" t="n"/>
      <c r="K450" s="236" t="n"/>
      <c r="L450" s="236" t="n"/>
    </row>
    <row r="451">
      <c r="A451" s="236" t="n">
        <v>4</v>
      </c>
      <c r="B451" s="236" t="n">
        <v>3</v>
      </c>
      <c r="C451" s="236" t="inlineStr">
        <is>
          <t>1736/602</t>
        </is>
      </c>
      <c r="D451" s="236" t="inlineStr">
        <is>
          <t>Section match only — Needs Verification</t>
        </is>
      </c>
      <c r="E451" s="236" t="inlineStr">
        <is>
          <t>E/2 NW/4, N/2 NE/4, N/2 NE/4 SW/4, Lot 4, NE/4 SE/4, S/2 NE/4 SW/4, SE/4 NE/4, SE/4 SW/4 of 31-12N-24W</t>
        </is>
      </c>
      <c r="F451" s="236" t="inlineStr">
        <is>
          <t>375.335 gross acres 3 yrs 3/16ths royalty | 3 years | | No | No | No | No</t>
        </is>
      </c>
      <c r="G451" s="236" t="n"/>
      <c r="H451" s="236" t="n"/>
      <c r="I451" s="236" t="n"/>
      <c r="J451" s="236" t="n"/>
      <c r="K451" s="236" t="n"/>
      <c r="L451" s="236" t="n"/>
    </row>
    <row r="452">
      <c r="A452" s="236" t="n">
        <v>5</v>
      </c>
      <c r="B452" s="236" t="n">
        <v>4</v>
      </c>
      <c r="C452" s="236" t="inlineStr">
        <is>
          <t>1736/592</t>
        </is>
      </c>
      <c r="D452" s="236" t="inlineStr">
        <is>
          <t>Section match only — Needs Verification</t>
        </is>
      </c>
      <c r="E452" s="236" t="inlineStr">
        <is>
          <t>E/2 NW/4, N/2 NE/4, N/2 NE/4 SW/4, Lot 4, NE/4 SE/4, S/2 NE/4 SW/4, SE/4 NE/4, SE/4 SW/4 of 31-12N-24W</t>
        </is>
      </c>
      <c r="F452" s="236" t="inlineStr">
        <is>
          <t>375.335 gross acres 3 yrs 3/16ths royalty | 3 years | | No | No | No | No</t>
        </is>
      </c>
      <c r="G452" s="236" t="n"/>
      <c r="H452" s="236" t="n"/>
      <c r="I452" s="236" t="n"/>
      <c r="J452" s="236" t="n"/>
      <c r="K452" s="236" t="n"/>
      <c r="L452" s="236" t="n"/>
    </row>
    <row r="453">
      <c r="A453" s="236" t="n">
        <v>9</v>
      </c>
      <c r="B453" s="236" t="n">
        <v>8</v>
      </c>
      <c r="C453" s="236" t="inlineStr">
        <is>
          <t>1736/485</t>
        </is>
      </c>
      <c r="D453" s="236" t="inlineStr">
        <is>
          <t>Section match only — Needs Verification</t>
        </is>
      </c>
      <c r="E453" s="236" t="inlineStr">
        <is>
          <t>E/2 NW/4, N/2 NE/4 SW/4, NE/4 SE/4, SE/4 NE/4 of 31-12N-24W</t>
        </is>
      </c>
      <c r="F453" s="236" t="inlineStr">
        <is>
          <t>180 gross acres 3 yrs 3/16ths royalty | 3 years | | No | No | No | No</t>
        </is>
      </c>
      <c r="G453" s="236" t="n"/>
      <c r="H453" s="236" t="n"/>
      <c r="I453" s="236" t="n"/>
      <c r="J453" s="236" t="n"/>
      <c r="K453" s="236" t="n"/>
      <c r="L453" s="236" t="n"/>
    </row>
    <row r="454">
      <c r="A454" s="236" t="n">
        <v>10</v>
      </c>
      <c r="B454" s="236" t="n">
        <v>9</v>
      </c>
      <c r="C454" s="236" t="inlineStr">
        <is>
          <t>1736/197</t>
        </is>
      </c>
      <c r="D454" s="236" t="inlineStr">
        <is>
          <t>Section match only — Needs Verification</t>
        </is>
      </c>
      <c r="E454" s="236" t="inlineStr">
        <is>
          <t>S/2 NE/4 SW/4, Lot 4, SE/4 SW/4, Lot 3 of 31-12N-24W</t>
        </is>
      </c>
      <c r="F454" s="236" t="inlineStr">
        <is>
          <t>115.335 gross acres 3/16ths royalty | 3 years | | No | No | No | No</t>
        </is>
      </c>
      <c r="G454" s="236" t="n"/>
      <c r="H454" s="236" t="n"/>
      <c r="I454" s="236" t="n"/>
      <c r="J454" s="236" t="n"/>
      <c r="K454" s="236" t="n"/>
      <c r="L454" s="236" t="n"/>
    </row>
    <row r="455">
      <c r="A455" s="236" t="n">
        <v>11</v>
      </c>
      <c r="B455" s="236" t="n">
        <v>10</v>
      </c>
      <c r="C455" s="236" t="inlineStr">
        <is>
          <t>1736/473</t>
        </is>
      </c>
      <c r="D455" s="236" t="inlineStr">
        <is>
          <t>Section match only — Needs Verification</t>
        </is>
      </c>
      <c r="E455" s="236" t="inlineStr">
        <is>
          <t>Lots 1 and 2, N/2 of Lot 3 of 31-12N-24W</t>
        </is>
      </c>
      <c r="F455" s="236" t="inlineStr">
        <is>
          <t>92.135 gross acres 3 yrs 3/16ths royalty | 3 years | | No | No | No | No</t>
        </is>
      </c>
      <c r="G455" s="236" t="n"/>
      <c r="H455" s="236" t="n"/>
      <c r="I455" s="236" t="n"/>
      <c r="J455" s="236" t="n"/>
      <c r="K455" s="236" t="n"/>
      <c r="L455" s="236" t="n"/>
    </row>
    <row r="456">
      <c r="A456" s="236" t="n">
        <v>13</v>
      </c>
      <c r="B456" s="236" t="n">
        <v>12</v>
      </c>
      <c r="C456" s="236" t="inlineStr">
        <is>
          <t>1737/580</t>
        </is>
      </c>
      <c r="D456" s="236" t="inlineStr">
        <is>
          <t>Section match only — Needs Verification</t>
        </is>
      </c>
      <c r="E456" s="236" t="inlineStr">
        <is>
          <t>Lots 1 and 2, N/2 of Lot 3 of 31-12N-24W</t>
        </is>
      </c>
      <c r="F456" s="236" t="inlineStr">
        <is>
          <t>92.0850 gross acres 3 years 3/16ths royalty | 3 years | | No | No | No | No</t>
        </is>
      </c>
      <c r="G456" s="236" t="n"/>
      <c r="H456" s="236" t="n"/>
      <c r="I456" s="236" t="n"/>
      <c r="J456" s="236" t="n"/>
      <c r="K456" s="236" t="n"/>
      <c r="L456" s="236" t="n"/>
    </row>
    <row r="457">
      <c r="A457" s="236" t="n">
        <v>22</v>
      </c>
      <c r="B457" s="236" t="n">
        <v>21</v>
      </c>
      <c r="C457" s="236" t="inlineStr">
        <is>
          <t>1785/274</t>
        </is>
      </c>
      <c r="D457" s="236" t="inlineStr">
        <is>
          <t>Section match only — Needs Verification</t>
        </is>
      </c>
      <c r="E457" s="236" t="inlineStr">
        <is>
          <t>SE/4 SW/4 of 31-12N-24W</t>
        </is>
      </c>
      <c r="F457" s="236" t="inlineStr">
        <is>
          <t>40 gross acres 3 yrs 3/16ths royalty | 3 years | | No | No | No | No</t>
        </is>
      </c>
      <c r="G457" s="236" t="n"/>
      <c r="H457" s="236" t="n"/>
      <c r="I457" s="236" t="n"/>
      <c r="J457" s="236" t="n"/>
      <c r="K457" s="236" t="n"/>
      <c r="L457" s="236" t="n"/>
    </row>
    <row r="458">
      <c r="A458" s="236" t="n">
        <v>23</v>
      </c>
      <c r="B458" s="236" t="n">
        <v>22</v>
      </c>
      <c r="C458" s="236" t="inlineStr">
        <is>
          <t>1785/278</t>
        </is>
      </c>
      <c r="D458" s="236" t="inlineStr">
        <is>
          <t>Section match only — Needs Verification</t>
        </is>
      </c>
      <c r="E458" s="236" t="inlineStr">
        <is>
          <t>SE/4 SW/4 of 31-12N-24W</t>
        </is>
      </c>
      <c r="F458" s="236" t="inlineStr">
        <is>
          <t>40 gross acres 3 yrs 3/16ths royalty | 3 years | | No | No | No | No</t>
        </is>
      </c>
      <c r="G458" s="236" t="n"/>
      <c r="H458" s="236" t="n"/>
      <c r="I458" s="236" t="n"/>
      <c r="J458" s="236" t="n"/>
      <c r="K458" s="236" t="n"/>
      <c r="L458" s="236" t="n"/>
    </row>
    <row r="459">
      <c r="A459" s="236" t="n">
        <v>24</v>
      </c>
      <c r="B459" s="236" t="n">
        <v>23</v>
      </c>
      <c r="C459" s="236" t="inlineStr">
        <is>
          <t>1785/276</t>
        </is>
      </c>
      <c r="D459" s="236" t="inlineStr">
        <is>
          <t>Section match only — Needs Verification</t>
        </is>
      </c>
      <c r="E459" s="236" t="inlineStr">
        <is>
          <t>Lot 4, S/2 of Lot 3, S/2 NE/4 SW/4, SE/4 SW/4 of 31-12N-24W</t>
        </is>
      </c>
      <c r="F459" s="236" t="inlineStr">
        <is>
          <t>115.34 gross acres 3/16ths royalty 3 yrs | 3 years | | No | No | No | No</t>
        </is>
      </c>
      <c r="G459" s="236" t="n"/>
      <c r="H459" s="236" t="n"/>
      <c r="I459" s="236" t="n"/>
      <c r="J459" s="236" t="n"/>
      <c r="K459" s="236" t="n"/>
      <c r="L459" s="236" t="n"/>
    </row>
    <row r="460">
      <c r="A460" s="236" t="n">
        <v>25</v>
      </c>
      <c r="B460" s="236" t="n">
        <v>24</v>
      </c>
      <c r="C460" s="236" t="inlineStr">
        <is>
          <t>1787/47</t>
        </is>
      </c>
      <c r="D460" s="236" t="inlineStr">
        <is>
          <t>Section match only — Needs Verification</t>
        </is>
      </c>
      <c r="E460" s="236" t="inlineStr">
        <is>
          <t>E/2 NW/4, N/2 NE/4 SW/4, NE/4 SE/4, SE/4 NE/4 of 31-12N-24W</t>
        </is>
      </c>
      <c r="F460" s="236" t="inlineStr">
        <is>
          <t>180 gross acres 3 yrs 3/16ths royalty | 3 years | | No | No | No | No</t>
        </is>
      </c>
      <c r="G460" s="236" t="n"/>
      <c r="H460" s="236" t="n"/>
      <c r="I460" s="236" t="n"/>
      <c r="J460" s="236" t="n"/>
      <c r="K460" s="236" t="n"/>
      <c r="L460" s="236" t="n"/>
    </row>
    <row r="461">
      <c r="A461" s="236" t="n">
        <v>26</v>
      </c>
      <c r="B461" s="236" t="n">
        <v>25</v>
      </c>
      <c r="C461" s="236" t="inlineStr">
        <is>
          <t>1786/335</t>
        </is>
      </c>
      <c r="D461" s="236" t="inlineStr">
        <is>
          <t>Section match only — Needs Verification</t>
        </is>
      </c>
      <c r="E461" s="236" t="inlineStr">
        <is>
          <t>S/2 NE/4 SW/4, SE/4 SW/4 of 31-12N-24W</t>
        </is>
      </c>
      <c r="F461" s="236" t="inlineStr">
        <is>
          <t>115.3350 gross acres 3/16ths royalty 3 yrs Depth Clause: Notwithstanding anything herein contained to the contrary, on the day after the expiration of the primary term hereof, this Oil and Gas Lease shall terminate inso…</t>
        </is>
      </c>
      <c r="G461" s="236" t="n"/>
      <c r="H461" s="236" t="n"/>
      <c r="I461" s="236" t="n"/>
      <c r="J461" s="236" t="n"/>
      <c r="K461" s="236" t="n"/>
      <c r="L461" s="236" t="n"/>
    </row>
    <row r="462">
      <c r="A462" s="236" t="n">
        <v>35</v>
      </c>
      <c r="B462" s="236" t="n">
        <v>34</v>
      </c>
      <c r="C462" s="236" t="inlineStr">
        <is>
          <t>1792/517</t>
        </is>
      </c>
      <c r="D462" s="236" t="inlineStr">
        <is>
          <t>Section match only — Needs Verification</t>
        </is>
      </c>
      <c r="E462" s="236" t="inlineStr">
        <is>
          <t>SE/4 SW/4 of 31-12N-24W</t>
        </is>
      </c>
      <c r="F462" s="236" t="inlineStr">
        <is>
          <t>40 gross acres 3 yrs 3/16ths royalty | 3 years | | No | No | No | No</t>
        </is>
      </c>
      <c r="G462" s="236" t="n"/>
      <c r="H462" s="236" t="n"/>
      <c r="I462" s="236" t="n"/>
      <c r="J462" s="236" t="n"/>
      <c r="K462" s="236" t="n"/>
      <c r="L462" s="236" t="n"/>
    </row>
    <row r="463">
      <c r="A463" s="236" t="n">
        <v>36</v>
      </c>
      <c r="B463" s="236" t="n">
        <v>35</v>
      </c>
      <c r="C463" s="236" t="inlineStr">
        <is>
          <t>1793/501</t>
        </is>
      </c>
      <c r="D463" s="236" t="inlineStr">
        <is>
          <t>Section match only — Needs Verification</t>
        </is>
      </c>
      <c r="E463" s="236" t="inlineStr">
        <is>
          <t>SE/4 SW/4 of 31-12N-24W</t>
        </is>
      </c>
      <c r="F463" s="236" t="inlineStr">
        <is>
          <t>Ratification of Oil and Gas Lease at 1792/517 | Ratification of OGL 34 | | No | No | No | No</t>
        </is>
      </c>
      <c r="G463" s="236" t="n"/>
      <c r="H463" s="236" t="n"/>
      <c r="I463" s="236" t="n"/>
      <c r="J463" s="236" t="n"/>
      <c r="K463" s="236" t="n"/>
      <c r="L463" s="236" t="n"/>
    </row>
    <row r="464">
      <c r="A464" s="236" t="n">
        <v>37</v>
      </c>
      <c r="B464" s="236" t="n">
        <v>36</v>
      </c>
      <c r="C464" s="236" t="inlineStr">
        <is>
          <t>1793/502</t>
        </is>
      </c>
      <c r="D464" s="236" t="inlineStr">
        <is>
          <t>Section match only — Needs Verification</t>
        </is>
      </c>
      <c r="E464" s="236" t="inlineStr">
        <is>
          <t>SE/4 SW/4 of 31-12N-24W</t>
        </is>
      </c>
      <c r="F464" s="236" t="inlineStr">
        <is>
          <t>Ratification of Oil and Gas Lease at 1792/517 | Ratification of OGL 34 | | No | No | No | No</t>
        </is>
      </c>
      <c r="G464" s="236" t="n"/>
      <c r="H464" s="236" t="n"/>
      <c r="I464" s="236" t="n"/>
      <c r="J464" s="236" t="n"/>
      <c r="K464" s="236" t="n"/>
      <c r="L464" s="236" t="n"/>
    </row>
    <row r="465">
      <c r="A465" s="236" t="n">
        <v>41</v>
      </c>
      <c r="B465" s="236" t="n">
        <v>40</v>
      </c>
      <c r="C465" s="236" t="inlineStr">
        <is>
          <t>1810/310</t>
        </is>
      </c>
      <c r="D465" s="236" t="inlineStr">
        <is>
          <t>Section match only — Needs Verification</t>
        </is>
      </c>
      <c r="E465" s="236" t="inlineStr">
        <is>
          <t>E/2 NW/4, N/2 NE/4 SW/4, NE/4 SE/4, SE/4 NE/4 of 31-12N-24W</t>
        </is>
      </c>
      <c r="F465" s="236" t="inlineStr">
        <is>
          <t>180 gross acres 3 yrs 1/4th royalty Depth clause: All depths 100 feet below the stratigraphic equivalent of the total depth drilled in any well during the primary term of this lease shall be released at the expiration o…</t>
        </is>
      </c>
      <c r="G465" s="236" t="n"/>
      <c r="H465" s="236" t="n"/>
      <c r="I465" s="236" t="n"/>
      <c r="J465" s="236" t="n"/>
      <c r="K465" s="236" t="n"/>
      <c r="L465" s="236" t="n"/>
    </row>
    <row r="466">
      <c r="A466" s="236" t="n">
        <v>46</v>
      </c>
      <c r="B466" s="236" t="n">
        <v>45</v>
      </c>
      <c r="C466" s="236" t="inlineStr">
        <is>
          <t>1822/576</t>
        </is>
      </c>
      <c r="D466" s="236" t="inlineStr">
        <is>
          <t>Section match only — Needs Verification</t>
        </is>
      </c>
      <c r="E466" s="236" t="inlineStr">
        <is>
          <t>E/2 NW/4 of 31-12N-24W</t>
        </is>
      </c>
      <c r="F466" s="236" t="inlineStr">
        <is>
          <t>80 gross acres 3 yrs 1/4th royalty | 3 years | | No | No | No | No</t>
        </is>
      </c>
      <c r="G466" s="236" t="n"/>
      <c r="H466" s="236" t="n"/>
      <c r="I466" s="236" t="n"/>
      <c r="J466" s="236" t="n"/>
      <c r="K466" s="236" t="n"/>
      <c r="L466" s="236" t="n"/>
    </row>
    <row r="467">
      <c r="A467" s="236" t="n">
        <v>47</v>
      </c>
      <c r="B467" s="236" t="n">
        <v>46</v>
      </c>
      <c r="C467" s="236" t="inlineStr">
        <is>
          <t>1816/358</t>
        </is>
      </c>
      <c r="D467" s="236" t="inlineStr">
        <is>
          <t>Section match only — Needs Verification</t>
        </is>
      </c>
      <c r="E467" s="236" t="inlineStr">
        <is>
          <t>The North Forty (40) acres in a tract of land described as W. 18.20 chains (72-8/10 rods) of Lots 1 and 2 a/d/a W. 18.20 chains (or 72-8/10 rods) of W/2 NW/4 of 31-12N-24W</t>
        </is>
      </c>
      <c r="F467" s="236" t="inlineStr">
        <is>
          <t>40 gross acres 3 yrs 3/16ths royalty DEPTH CLAUSE: In the event this lease is extended by commercial production beyond its primary term, then on such date this lease shall terminate as to all rights one hundred feet and…</t>
        </is>
      </c>
      <c r="G467" s="236" t="n"/>
      <c r="H467" s="236" t="n"/>
      <c r="I467" s="236" t="n"/>
      <c r="J467" s="236" t="n"/>
      <c r="K467" s="236" t="n"/>
      <c r="L467" s="236" t="n"/>
    </row>
    <row r="468">
      <c r="A468" s="236" t="n">
        <v>48</v>
      </c>
      <c r="B468" s="236" t="n">
        <v>47</v>
      </c>
      <c r="C468" s="236" t="inlineStr">
        <is>
          <t>1816/352</t>
        </is>
      </c>
      <c r="D468" s="236" t="inlineStr">
        <is>
          <t>Section match only — Needs Verification</t>
        </is>
      </c>
      <c r="E468" s="236" t="inlineStr">
        <is>
          <t>SE/4 SW/4 of 31-12N-24W</t>
        </is>
      </c>
      <c r="F468" s="236" t="inlineStr">
        <is>
          <t>40 gross acres 2 yrs 3/16ths royalty DEPTH CLAUSE: In the event this lease is extended by commercial production beyond its primary term, then on such date this lease shall terminate as to all rights one hundred feet and…</t>
        </is>
      </c>
      <c r="G468" s="236" t="n"/>
      <c r="H468" s="236" t="n"/>
      <c r="I468" s="236" t="n"/>
      <c r="J468" s="236" t="n"/>
      <c r="K468" s="236" t="n"/>
      <c r="L468" s="236" t="n"/>
    </row>
    <row r="469">
      <c r="A469" s="236" t="n">
        <v>49</v>
      </c>
      <c r="B469" s="236" t="n">
        <v>48</v>
      </c>
      <c r="C469" s="236" t="inlineStr">
        <is>
          <t>1816/374</t>
        </is>
      </c>
      <c r="D469" s="236" t="inlineStr">
        <is>
          <t>Section match only — Needs Verification</t>
        </is>
      </c>
      <c r="E469" s="236" t="inlineStr">
        <is>
          <t>S/2 N/2 SW/4, SE/4 SW/4 of 31-12N-24W</t>
        </is>
      </c>
      <c r="F469" s="236" t="inlineStr">
        <is>
          <t>115.3350 gross acres 3 yrs 3/16ths royalty | 3 years | | No | No | No | No</t>
        </is>
      </c>
      <c r="G469" s="236" t="n"/>
      <c r="H469" s="236" t="n"/>
      <c r="I469" s="236" t="n"/>
      <c r="J469" s="236" t="n"/>
      <c r="K469" s="236" t="n"/>
      <c r="L469" s="236" t="n"/>
    </row>
    <row r="470">
      <c r="A470" s="236" t="n">
        <v>50</v>
      </c>
      <c r="B470" s="236" t="n">
        <v>49</v>
      </c>
      <c r="C470" s="236" t="inlineStr">
        <is>
          <t>1817/386</t>
        </is>
      </c>
      <c r="D470" s="236" t="inlineStr">
        <is>
          <t>Section match only — Needs Verification</t>
        </is>
      </c>
      <c r="E470" s="236" t="inlineStr">
        <is>
          <t>E/2 NW/4, N/2 NE/4 SW/4, NE/4 SE/4, SE/4 NE/4 of 31-12N-24W</t>
        </is>
      </c>
      <c r="F470" s="236" t="inlineStr">
        <is>
          <t>180 gross acres 3 yrs 3/16ths royalty | 3 years | | No | No | No | No</t>
        </is>
      </c>
      <c r="G470" s="236" t="n"/>
      <c r="H470" s="236" t="n"/>
      <c r="I470" s="236" t="n"/>
      <c r="J470" s="236" t="n"/>
      <c r="K470" s="236" t="n"/>
      <c r="L470" s="236" t="n"/>
    </row>
    <row r="471">
      <c r="A471" s="236" t="n">
        <v>51</v>
      </c>
      <c r="B471" s="236" t="n">
        <v>50</v>
      </c>
      <c r="C471" s="236" t="inlineStr">
        <is>
          <t>1827/548</t>
        </is>
      </c>
      <c r="D471" s="236" t="inlineStr">
        <is>
          <t>Section match only — Needs Verification</t>
        </is>
      </c>
      <c r="E471" s="236" t="inlineStr">
        <is>
          <t>E/2 NW/4, N/2 NE/4 SW/4, NE/4 SE/4, SE/4 NE/4 of 31-12N-24W</t>
        </is>
      </c>
      <c r="F471" s="236" t="inlineStr">
        <is>
          <t>3 yrs | 3 years | | No | No | No | No</t>
        </is>
      </c>
      <c r="G471" s="236" t="n"/>
      <c r="H471" s="236" t="n"/>
      <c r="I471" s="236" t="n"/>
      <c r="J471" s="236" t="n"/>
      <c r="K471" s="236" t="n"/>
      <c r="L471" s="236" t="n"/>
    </row>
    <row r="472">
      <c r="A472" s="236" t="n">
        <v>61</v>
      </c>
      <c r="B472" s="236" t="n">
        <v>60</v>
      </c>
      <c r="C472" s="236" t="inlineStr">
        <is>
          <t>1822/562</t>
        </is>
      </c>
      <c r="D472" s="236" t="inlineStr">
        <is>
          <t>Section match only — Needs Verification</t>
        </is>
      </c>
      <c r="E472" s="236" t="inlineStr">
        <is>
          <t>E/2 NW/4 of 31-12N-24W</t>
        </is>
      </c>
      <c r="F472" s="236" t="inlineStr">
        <is>
          <t>80 gross acres 3 yrs 1/4th royalty | 3 years | | No | No | No | No</t>
        </is>
      </c>
      <c r="G472" s="236" t="n"/>
      <c r="H472" s="236" t="n"/>
      <c r="I472" s="236" t="n"/>
      <c r="J472" s="236" t="n"/>
      <c r="K472" s="236" t="n"/>
      <c r="L472" s="236" t="n"/>
    </row>
    <row r="473">
      <c r="A473" s="236" t="n">
        <v>62</v>
      </c>
      <c r="B473" s="236" t="n">
        <v>61</v>
      </c>
      <c r="C473" s="236" t="inlineStr">
        <is>
          <t>1829/26</t>
        </is>
      </c>
      <c r="D473" s="236" t="inlineStr">
        <is>
          <t>Section match only — Needs Verification</t>
        </is>
      </c>
      <c r="E473" s="236" t="inlineStr">
        <is>
          <t>E/2 NW/4, N/2 NE/4 SW/4, NE/4 SE/4, SE/4 NE/4 of 31-12N-24W</t>
        </is>
      </c>
      <c r="F473" s="236" t="inlineStr">
        <is>
          <t>180 gross acres 3 yrs 1/4th royalty | 3 years | | No | No | No | No</t>
        </is>
      </c>
      <c r="G473" s="236" t="n"/>
      <c r="H473" s="236" t="n"/>
      <c r="I473" s="236" t="n"/>
      <c r="J473" s="236" t="n"/>
      <c r="K473" s="236" t="n"/>
      <c r="L473" s="236" t="n"/>
    </row>
    <row r="474">
      <c r="A474" s="236" t="n">
        <v>63</v>
      </c>
      <c r="B474" s="236" t="n">
        <v>62</v>
      </c>
      <c r="C474" s="236" t="inlineStr">
        <is>
          <t>1833/218</t>
        </is>
      </c>
      <c r="D474" s="236" t="inlineStr">
        <is>
          <t>Section match only — Needs Verification</t>
        </is>
      </c>
      <c r="E474" s="236" t="inlineStr">
        <is>
          <t>The South 32.80 acres in a tract of land described as W. 18.20 chains (72 8/10 Rods) of Lots 1 &amp; 2 ADA W 18.20 chains (or 72 8/10 Rods) of W/2 NW/4 &amp; W 18.20 chains (or 72 8/10 Rods) of N/2 of Lot 3 ADA W 18.20 chains (…</t>
        </is>
      </c>
      <c r="F474" s="236" t="inlineStr">
        <is>
          <t>32.80 gross acres | 3 years | | No | No | No | No</t>
        </is>
      </c>
      <c r="G474" s="236" t="n"/>
      <c r="H474" s="236" t="n"/>
      <c r="I474" s="236" t="n"/>
      <c r="J474" s="236" t="n"/>
      <c r="K474" s="236" t="n"/>
      <c r="L474" s="236" t="n"/>
    </row>
    <row r="475">
      <c r="A475" s="236" t="n">
        <v>64</v>
      </c>
      <c r="B475" s="236" t="n">
        <v>63</v>
      </c>
      <c r="C475" s="236" t="inlineStr">
        <is>
          <t>1788/24</t>
        </is>
      </c>
      <c r="D475" s="236" t="inlineStr">
        <is>
          <t>Section match only — Needs Verification</t>
        </is>
      </c>
      <c r="E475" s="236" t="inlineStr">
        <is>
          <t>SE/4 SW/4 of 31-12N-24W</t>
        </is>
      </c>
      <c r="F475" s="236" t="inlineStr">
        <is>
          <t>40 gross acres 5 yrs 3/16ths royalty | 5 years | | No | No | No | No</t>
        </is>
      </c>
      <c r="G475" s="236" t="n"/>
      <c r="H475" s="236" t="n"/>
      <c r="I475" s="236" t="n"/>
      <c r="J475" s="236" t="n"/>
      <c r="K475" s="236" t="n"/>
      <c r="L475" s="236" t="n"/>
    </row>
    <row r="476">
      <c r="A476" s="236" t="n">
        <v>65</v>
      </c>
      <c r="B476" s="236" t="n">
        <v>64</v>
      </c>
      <c r="C476" s="236" t="inlineStr">
        <is>
          <t>2693/337</t>
        </is>
      </c>
      <c r="D476" s="236" t="inlineStr">
        <is>
          <t>Section match only — Needs Verification</t>
        </is>
      </c>
      <c r="E476" s="236" t="inlineStr">
        <is>
          <t>E/2 NW/4, N/2 NE/4, N/2 NE/4 SW/4, NE/4 SE/4, NE/4 SW/4, S/2, Lots 3-4, SE/4 NE/4, SE/4 SW/4 of 31-12N-24W</t>
        </is>
      </c>
      <c r="F476" s="236" t="inlineStr">
        <is>
          <t>355.34 acres, more or less three-sixteenths (3/16ths) royalty for a term of three (3) years This Lease may be subject to a Prior Oil and Gas Lease (the "Prior Lease") covering the lease premises. The Prior Lease is from…</t>
        </is>
      </c>
      <c r="G476" s="236" t="n"/>
      <c r="H476" s="236" t="n"/>
      <c r="I476" s="236" t="n"/>
      <c r="J476" s="236" t="n"/>
      <c r="K476" s="236" t="n"/>
      <c r="L476" s="236" t="n"/>
    </row>
    <row r="477">
      <c r="A477" s="236" t="n">
        <v>66</v>
      </c>
      <c r="B477" s="236" t="n">
        <v>65</v>
      </c>
      <c r="C477" s="236" t="inlineStr">
        <is>
          <t>2697/524</t>
        </is>
      </c>
      <c r="D477" s="236" t="inlineStr">
        <is>
          <t>Section match only — Needs Verification</t>
        </is>
      </c>
      <c r="E477" s="236" t="inlineStr">
        <is>
          <t>E/2 NW/4, N/2, N/2 NE/4 SW/4, NE/4 SE/4, S/2 of Lots 3, 4, S/2 NE/4 SW/4, SE/4 NE/4, SE/4 SW/4 of 31-12N-24W</t>
        </is>
      </c>
      <c r="F477" s="236" t="inlineStr">
        <is>
          <t>375.34 acres, more or less term of three (3) years three-sixteenths (3/16ths) royalty This Lease may be subject to a Prior Oil and Gas Lease (the "Prior Lease") covering the lease premises The Prior Lease is from Nancy …</t>
        </is>
      </c>
      <c r="G477" s="236" t="n"/>
      <c r="H477" s="236" t="n"/>
      <c r="I477" s="236" t="n"/>
      <c r="J477" s="236" t="n"/>
      <c r="K477" s="236" t="n"/>
      <c r="L477" s="236" t="n"/>
    </row>
    <row r="478">
      <c r="A478" s="236" t="n">
        <v>67</v>
      </c>
      <c r="B478" s="236" t="n">
        <v>66</v>
      </c>
      <c r="C478" s="236" t="inlineStr">
        <is>
          <t>2702/505</t>
        </is>
      </c>
      <c r="D478" s="236" t="inlineStr">
        <is>
          <t>Section match only — Needs Verification</t>
        </is>
      </c>
      <c r="E478" s="236" t="inlineStr">
        <is>
          <t>N/2 NE/4, N/2 NE/4 SW/4, NE/4 SE/4, NW/4, S/2 of Lot 3, Lot 4, S/2 NE/4 SW/4, SE/4 NE/4, SE/4 SW/4 of 31-12N-24W</t>
        </is>
      </c>
      <c r="F478" s="236" t="inlineStr">
        <is>
          <t>375.34 acres, more or less three-sixteenths (3/16ths) royalty for a term of five (5) years This Lease may be subject to a Prior Oiland Gas Lease (the "Prior Lease") covering the lease premises The Prior Lease is from Na…</t>
        </is>
      </c>
      <c r="G478" s="236" t="n"/>
      <c r="H478" s="236" t="n"/>
      <c r="I478" s="236" t="n"/>
      <c r="J478" s="236" t="n"/>
      <c r="K478" s="236" t="n"/>
      <c r="L478" s="236" t="n"/>
    </row>
    <row r="479">
      <c r="A479" s="236" t="n">
        <v>68</v>
      </c>
      <c r="B479" s="236" t="n">
        <v>67</v>
      </c>
      <c r="C479" s="236" t="inlineStr">
        <is>
          <t>2697/520</t>
        </is>
      </c>
      <c r="D479" s="236" t="inlineStr">
        <is>
          <t>Section match only — Needs Verification</t>
        </is>
      </c>
      <c r="E479" s="236" t="inlineStr">
        <is>
          <t>E/2 NW/4, N/2 NE/4 SW/4, NE/4 SE/4, SE/4 NE/4 of 31-12N-24W</t>
        </is>
      </c>
      <c r="F479" s="236" t="inlineStr">
        <is>
          <t>180 acres, more or less three-sixteenths (3/16ths) royalty for a term of five (5) years This Lease may be subject to a Prior Oil and Gas Lease (the "Prior Lease") covering the lease premises The Prior Lease is from Marc…</t>
        </is>
      </c>
      <c r="G479" s="236" t="n"/>
      <c r="H479" s="236" t="n"/>
      <c r="I479" s="236" t="n"/>
      <c r="J479" s="236" t="n"/>
      <c r="K479" s="236" t="n"/>
      <c r="L479" s="236" t="n"/>
    </row>
    <row r="480">
      <c r="A480" s="236" t="n">
        <v>69</v>
      </c>
      <c r="B480" s="236" t="n">
        <v>68</v>
      </c>
      <c r="C480" s="236" t="inlineStr">
        <is>
          <t>2693/349</t>
        </is>
      </c>
      <c r="D480" s="236" t="inlineStr">
        <is>
          <t>Section match only — Needs Verification</t>
        </is>
      </c>
      <c r="E480" s="236" t="inlineStr">
        <is>
          <t>E/2 NW/4, N/2 NE/4 SW/4, NE/4 SE/4, SE/4 NE/4 of 31-12N-24W</t>
        </is>
      </c>
      <c r="F480" s="236" t="inlineStr">
        <is>
          <t>180 acres, more or less three-sixteenths (3/16ths) royalty for a term of five (5) years This Lease may be subject to a Prior Oil and Gas Lease (the "Prior Lease") covering the lease premises The Prior Lease is from Marc…</t>
        </is>
      </c>
      <c r="G480" s="236" t="n"/>
      <c r="H480" s="236" t="n"/>
      <c r="I480" s="236" t="n"/>
      <c r="J480" s="236" t="n"/>
      <c r="K480" s="236" t="n"/>
      <c r="L480" s="236" t="n"/>
    </row>
    <row r="481">
      <c r="A481" s="236" t="n">
        <v>70</v>
      </c>
      <c r="B481" s="236" t="n">
        <v>69</v>
      </c>
      <c r="C481" s="236" t="inlineStr">
        <is>
          <t>2693/345</t>
        </is>
      </c>
      <c r="D481" s="236" t="inlineStr">
        <is>
          <t>Section match only — Needs Verification</t>
        </is>
      </c>
      <c r="E481" s="236" t="inlineStr">
        <is>
          <t>E/2 NW/4, N/2 NE/4 SW/4, NE/4 SE/4, SE/4 NE/4 of 31-12N-24W</t>
        </is>
      </c>
      <c r="F481" s="236" t="inlineStr">
        <is>
          <t>180 acres, more or less three-sixteenths (3/16ths) royalty for a term of five (5) years This Lease may be subject to a Prior Oil and Gas Lease (the "Prior Lease") covering the lease premises The Prior Lease is from Marc…</t>
        </is>
      </c>
      <c r="G481" s="236" t="n"/>
      <c r="H481" s="236" t="n"/>
      <c r="I481" s="236" t="n"/>
      <c r="J481" s="236" t="n"/>
      <c r="K481" s="236" t="n"/>
      <c r="L481" s="236" t="n"/>
    </row>
  </sheetData>
  <pageMargins left="0.7" right="0.7" top="0.75" bottom="0.75" header="0.3" footer="0.3"/>
</worksheet>
</file>

<file path=xl/worksheets/sheet20.xml><?xml version="1.0" encoding="utf-8"?>
<worksheet xmlns="http://schemas.openxmlformats.org/spreadsheetml/2006/main">
  <sheetPr>
    <tabColor rgb="FFFCE4D6"/>
    <outlinePr summaryBelow="1" summaryRight="1"/>
    <pageSetUpPr/>
  </sheetPr>
  <dimension ref="A1:L428"/>
  <sheetViews>
    <sheetView workbookViewId="0">
      <selection activeCell="A1" sqref="A1"/>
    </sheetView>
  </sheetViews>
  <sheetFormatPr baseColWidth="8" defaultRowHeight="15"/>
  <cols>
    <col width="89.85546875" bestFit="1" customWidth="1" min="1" max="1"/>
    <col width="112.5703125" bestFit="1" customWidth="1" min="2" max="2"/>
    <col width="129.42578125" bestFit="1" customWidth="1" min="3" max="3"/>
    <col width="76.28515625" bestFit="1" customWidth="1" min="4" max="4"/>
    <col width="93.5703125" bestFit="1" customWidth="1" min="5" max="5"/>
    <col width="183.7109375" bestFit="1" customWidth="1" min="6" max="6"/>
    <col width="187.42578125" bestFit="1" customWidth="1" min="7" max="7"/>
    <col width="187.140625" bestFit="1" customWidth="1" min="8" max="8"/>
    <col width="183.28515625" bestFit="1" customWidth="1" min="9" max="9"/>
    <col width="185.7109375" bestFit="1" customWidth="1" min="10" max="10"/>
    <col width="179.42578125" bestFit="1" customWidth="1" min="11" max="11"/>
    <col width="2" bestFit="1" customWidth="1" min="12" max="12"/>
  </cols>
  <sheetData>
    <row r="1">
      <c r="A1" s="237" t="inlineStr">
        <is>
          <t>Tract 4 QA — Section 31-12N-24W</t>
        </is>
      </c>
      <c r="B1" s="237" t="n"/>
      <c r="C1" s="237" t="n"/>
      <c r="D1" s="237" t="n"/>
      <c r="E1" s="237" t="n"/>
      <c r="F1" s="237" t="n"/>
      <c r="G1" s="237" t="n"/>
      <c r="H1" s="237" t="n"/>
      <c r="I1" s="237" t="n"/>
      <c r="J1" s="237" t="n"/>
      <c r="K1" s="237" t="n"/>
      <c r="L1" s="236" t="n"/>
    </row>
    <row r="2">
      <c r="A2" s="236" t="inlineStr">
        <is>
          <t>Prepared</t>
        </is>
      </c>
      <c r="B2" s="236" t="inlineStr">
        <is>
          <t>2026-07-05T20:56:28.501Z</t>
        </is>
      </c>
      <c r="C2" s="236" t="inlineStr">
        <is>
          <t>Rule</t>
        </is>
      </c>
      <c r="D2" s="236" t="inlineStr">
        <is>
          <t>Legal descriptions control; control-column tract hints are not enough without matching legal.</t>
        </is>
      </c>
      <c r="E2" s="236" t="n"/>
      <c r="F2" s="236" t="n"/>
      <c r="G2" s="236" t="n"/>
      <c r="H2" s="236" t="n"/>
      <c r="I2" s="236" t="n"/>
      <c r="J2" s="236" t="n"/>
      <c r="K2" s="236" t="n"/>
      <c r="L2" s="236" t="n"/>
    </row>
    <row r="3">
      <c r="A3" s="236" t="inlineStr">
        <is>
          <t>Tract Legal</t>
        </is>
      </c>
      <c r="B3" s="236" t="inlineStr">
        <is>
          <t>Lots 1 and 2, N/2 of Lot 3</t>
        </is>
      </c>
      <c r="C3" s="236" t="inlineStr">
        <is>
          <t>Gross Acres</t>
        </is>
      </c>
      <c r="D3" s="236" t="n">
        <v>92.13500000000001</v>
      </c>
      <c r="E3" s="236" t="inlineStr">
        <is>
          <t>Current Owner Total</t>
        </is>
      </c>
      <c r="F3" s="236" t="n">
        <v>1</v>
      </c>
      <c r="G3" s="236" t="inlineStr">
        <is>
          <t>Open Decimal</t>
        </is>
      </c>
      <c r="H3" s="236" t="n">
        <v>0</v>
      </c>
      <c r="I3" s="236" t="inlineStr">
        <is>
          <t>Open Acres</t>
        </is>
      </c>
      <c r="J3" s="236" t="n">
        <v>0</v>
      </c>
      <c r="K3" s="236" t="n"/>
      <c r="L3" s="236" t="n"/>
    </row>
    <row r="4">
      <c r="A4" s="236" t="inlineStr">
        <is>
          <t>Source-Supported Runsheet Rows</t>
        </is>
      </c>
      <c r="B4" s="236" t="n">
        <v>97</v>
      </c>
      <c r="C4" s="236" t="inlineStr">
        <is>
          <t>OGL Rows</t>
        </is>
      </c>
      <c r="D4" s="236" t="n">
        <v>4</v>
      </c>
      <c r="E4" s="236" t="inlineStr">
        <is>
          <t>Header Docs</t>
        </is>
      </c>
      <c r="F4" s="236" t="n">
        <v>23</v>
      </c>
      <c r="G4" s="236" t="inlineStr">
        <is>
          <t>Header Matched/Supported</t>
        </is>
      </c>
      <c r="H4" s="236" t="n">
        <v>0</v>
      </c>
      <c r="I4" s="236" t="inlineStr">
        <is>
          <t>Header Missing</t>
        </is>
      </c>
      <c r="J4" s="236" t="n">
        <v>23</v>
      </c>
      <c r="K4" s="236" t="inlineStr">
        <is>
          <t>Header Legal Mismatch</t>
        </is>
      </c>
      <c r="L4" s="236" t="n">
        <v>0</v>
      </c>
    </row>
    <row r="5">
      <c r="A5" s="236" t="inlineStr">
        <is>
          <t>Negative Current Owners</t>
        </is>
      </c>
      <c r="B5" s="236" t="n">
        <v>0</v>
      </c>
      <c r="C5" s="236" t="inlineStr">
        <is>
          <t>RECHECK/Formulas Errors Seen</t>
        </is>
      </c>
      <c r="D5" s="236" t="n">
        <v>0</v>
      </c>
      <c r="E5" s="236" t="inlineStr">
        <is>
          <t>Control Conflicts</t>
        </is>
      </c>
      <c r="F5" s="236" t="n">
        <v>126</v>
      </c>
      <c r="G5" s="236" t="inlineStr">
        <is>
          <t>Curative/Needs Verification Rows</t>
        </is>
      </c>
      <c r="H5" s="236" t="n">
        <v>644</v>
      </c>
      <c r="I5" s="236" t="n"/>
      <c r="J5" s="236" t="n"/>
      <c r="K5" s="236" t="n"/>
      <c r="L5" s="236" t="n"/>
    </row>
    <row r="6">
      <c r="A6" s="236" t="inlineStr">
        <is>
          <t>Acreage Verification</t>
        </is>
      </c>
      <c r="B6" s="236" t="inlineStr">
        <is>
          <t>Template uses 92.135 acres; source summaries also reference 92.085 acres for Tract 4. Do not force acreage without source confirmation.</t>
        </is>
      </c>
      <c r="C6" s="236" t="n"/>
      <c r="D6" s="236" t="n"/>
      <c r="E6" s="236" t="n"/>
      <c r="F6" s="236" t="n"/>
      <c r="G6" s="236" t="n"/>
      <c r="H6" s="236" t="n"/>
      <c r="I6" s="236" t="n"/>
      <c r="J6" s="236" t="n"/>
      <c r="K6" s="236" t="n"/>
      <c r="L6" s="236" t="n"/>
    </row>
    <row r="7">
      <c r="A7" s="239" t="inlineStr">
        <is>
          <t>Net Acre Verification</t>
        </is>
      </c>
      <c r="B7" s="238" t="inlineStr">
        <is>
          <t>Current owner net acres sum to 160.000 while tract gross acres are shown as 92.135; preserve as Needs Verification until source acreage/formula conflict is reconciled.</t>
        </is>
      </c>
      <c r="C7" s="236" t="n"/>
      <c r="D7" s="236" t="n"/>
      <c r="E7" s="236" t="n"/>
      <c r="F7" s="236" t="n"/>
      <c r="G7" s="236" t="n"/>
      <c r="H7" s="236" t="n"/>
      <c r="I7" s="236" t="n"/>
      <c r="J7" s="236" t="n"/>
      <c r="K7" s="236" t="n"/>
      <c r="L7" s="236" t="n"/>
    </row>
    <row r="8">
      <c r="A8" s="236" t="inlineStr">
        <is>
          <t>Current Apparent Mineral Ownership (from current tract grid — not forced to 100%)</t>
        </is>
      </c>
      <c r="B8" s="236" t="n"/>
      <c r="C8" s="236" t="n"/>
      <c r="D8" s="236" t="n"/>
      <c r="E8" s="236" t="n"/>
      <c r="F8" s="236" t="n"/>
      <c r="G8" s="236" t="n"/>
      <c r="H8" s="236" t="n"/>
      <c r="I8" s="236" t="n"/>
      <c r="J8" s="236" t="n"/>
      <c r="K8" s="236" t="n"/>
      <c r="L8" s="236" t="n"/>
    </row>
    <row r="9">
      <c r="A9" s="236" t="inlineStr">
        <is>
          <t>Owner</t>
        </is>
      </c>
      <c r="B9" s="236" t="inlineStr">
        <is>
          <t>Decimal Interest</t>
        </is>
      </c>
      <c r="C9" s="236" t="inlineStr">
        <is>
          <t>Net Acres</t>
        </is>
      </c>
      <c r="D9" s="236" t="inlineStr">
        <is>
          <t>Flag</t>
        </is>
      </c>
      <c r="E9" s="236" t="inlineStr">
        <is>
          <t>Cell Reference</t>
        </is>
      </c>
      <c r="F9" s="236" t="n"/>
      <c r="G9" s="236" t="n"/>
      <c r="H9" s="236" t="n"/>
      <c r="I9" s="236" t="n"/>
      <c r="J9" s="236" t="n"/>
      <c r="K9" s="236" t="n"/>
      <c r="L9" s="236" t="n"/>
    </row>
    <row r="10">
      <c r="A10" s="236" t="inlineStr">
        <is>
          <t>Jane Ann Fell, as Trustee of the Jane Ann Fell Trust</t>
        </is>
      </c>
      <c r="B10" s="236" t="n">
        <v>0.125</v>
      </c>
      <c r="C10" s="236" t="n">
        <v>20</v>
      </c>
      <c r="D10" s="236" t="n"/>
      <c r="E10" s="236" t="inlineStr">
        <is>
          <t>Tract 4!C20:E20</t>
        </is>
      </c>
      <c r="F10" s="236" t="n"/>
      <c r="G10" s="236" t="n"/>
      <c r="H10" s="236" t="n"/>
      <c r="I10" s="236" t="n"/>
      <c r="J10" s="236" t="n"/>
      <c r="K10" s="236" t="n"/>
      <c r="L10" s="236" t="n"/>
    </row>
    <row r="11">
      <c r="A11" s="236" t="inlineStr">
        <is>
          <t>Michael W. Muncy, Trustee of the Michael W. Muncy 2001 Revocable Trust UTA Dated 08/22/2001</t>
        </is>
      </c>
      <c r="B11" s="236" t="n">
        <v>0.03125</v>
      </c>
      <c r="C11" s="236" t="n">
        <v>5</v>
      </c>
      <c r="D11" s="236" t="n"/>
      <c r="E11" s="236" t="inlineStr">
        <is>
          <t>Tract 4!C23:E23</t>
        </is>
      </c>
      <c r="F11" s="236" t="n"/>
      <c r="G11" s="236" t="n"/>
      <c r="H11" s="236" t="n"/>
      <c r="I11" s="236" t="n"/>
      <c r="J11" s="236" t="n"/>
      <c r="K11" s="236" t="n"/>
      <c r="L11" s="236" t="n"/>
    </row>
    <row r="12">
      <c r="A12" s="236" t="inlineStr">
        <is>
          <t>L.P. Venture Capital, Inc.</t>
        </is>
      </c>
      <c r="B12" s="236" t="n">
        <v>0.0625</v>
      </c>
      <c r="C12" s="236" t="n">
        <v>10</v>
      </c>
      <c r="D12" s="236" t="n"/>
      <c r="E12" s="236" t="inlineStr">
        <is>
          <t>Tract 4!C24:E24</t>
        </is>
      </c>
      <c r="F12" s="236" t="n"/>
      <c r="G12" s="236" t="n"/>
      <c r="H12" s="236" t="n"/>
      <c r="I12" s="236" t="n"/>
      <c r="J12" s="236" t="n"/>
      <c r="K12" s="236" t="n"/>
      <c r="L12" s="236" t="n"/>
    </row>
    <row r="13">
      <c r="A13" s="236" t="inlineStr">
        <is>
          <t>GB Energy, Inc.</t>
        </is>
      </c>
      <c r="B13" s="236" t="n">
        <v>0.03125</v>
      </c>
      <c r="C13" s="236" t="n">
        <v>5</v>
      </c>
      <c r="D13" s="236" t="n"/>
      <c r="E13" s="236" t="inlineStr">
        <is>
          <t>Tract 4!C25:E25</t>
        </is>
      </c>
      <c r="F13" s="236" t="n"/>
      <c r="G13" s="236" t="n"/>
      <c r="H13" s="236" t="n"/>
      <c r="I13" s="236" t="n"/>
      <c r="J13" s="236" t="n"/>
      <c r="K13" s="236" t="n"/>
      <c r="L13" s="236" t="n"/>
    </row>
    <row r="14">
      <c r="A14" s="236" t="inlineStr">
        <is>
          <t>Dustin Deal, LLC</t>
        </is>
      </c>
      <c r="B14" s="236" t="n">
        <v>0.125</v>
      </c>
      <c r="C14" s="236" t="n">
        <v>20</v>
      </c>
      <c r="D14" s="236" t="n"/>
      <c r="E14" s="236" t="inlineStr">
        <is>
          <t>Tract 4!C26:E26</t>
        </is>
      </c>
      <c r="F14" s="236" t="n"/>
      <c r="G14" s="236" t="n"/>
      <c r="H14" s="236" t="n"/>
      <c r="I14" s="236" t="n"/>
      <c r="J14" s="236" t="n"/>
      <c r="K14" s="236" t="n"/>
      <c r="L14" s="236" t="n"/>
    </row>
    <row r="15">
      <c r="A15" s="236" t="inlineStr">
        <is>
          <t>Lakewind, LLC</t>
        </is>
      </c>
      <c r="B15" s="236" t="n">
        <v>0.03125</v>
      </c>
      <c r="C15" s="236" t="n">
        <v>5</v>
      </c>
      <c r="D15" s="236" t="n"/>
      <c r="E15" s="236" t="inlineStr">
        <is>
          <t>Tract 4!C27:E27</t>
        </is>
      </c>
      <c r="F15" s="236" t="n"/>
      <c r="G15" s="236" t="n"/>
      <c r="H15" s="236" t="n"/>
      <c r="I15" s="236" t="n"/>
      <c r="J15" s="236" t="n"/>
      <c r="K15" s="236" t="n"/>
      <c r="L15" s="236" t="n"/>
    </row>
    <row r="16">
      <c r="A16" s="236" t="inlineStr">
        <is>
          <t>Anchura Energy, LLC</t>
        </is>
      </c>
      <c r="B16" s="236" t="n">
        <v>0.03125</v>
      </c>
      <c r="C16" s="236" t="n">
        <v>5</v>
      </c>
      <c r="D16" s="236" t="n"/>
      <c r="E16" s="236" t="inlineStr">
        <is>
          <t>Tract 4!C28:E28</t>
        </is>
      </c>
      <c r="F16" s="236" t="n"/>
      <c r="G16" s="236" t="n"/>
      <c r="H16" s="236" t="n"/>
      <c r="I16" s="236" t="n"/>
      <c r="J16" s="236" t="n"/>
      <c r="K16" s="236" t="n"/>
      <c r="L16" s="236" t="n"/>
    </row>
    <row r="17">
      <c r="A17" s="236" t="inlineStr">
        <is>
          <t>Fleshman Agency, Inc.</t>
        </is>
      </c>
      <c r="B17" s="236" t="n">
        <v>0.0625</v>
      </c>
      <c r="C17" s="236" t="n">
        <v>10</v>
      </c>
      <c r="D17" s="236" t="n"/>
      <c r="E17" s="236" t="inlineStr">
        <is>
          <t>Tract 4!C29:E29</t>
        </is>
      </c>
      <c r="F17" s="236" t="n"/>
      <c r="G17" s="236" t="n"/>
      <c r="H17" s="236" t="n"/>
      <c r="I17" s="236" t="n"/>
      <c r="J17" s="236" t="n"/>
      <c r="K17" s="236" t="n"/>
      <c r="L17" s="236" t="n"/>
    </row>
    <row r="18">
      <c r="A18" s="236" t="inlineStr">
        <is>
          <t>Toby R. Fell, Trustee of the Trustee of the Morris B. Fell Revocable Trust Dated November 1, 1991</t>
        </is>
      </c>
      <c r="B18" s="236" t="n">
        <v>0.5</v>
      </c>
      <c r="C18" s="236" t="n">
        <v>80</v>
      </c>
      <c r="D18" s="236" t="n"/>
      <c r="E18" s="236" t="inlineStr">
        <is>
          <t>Tract 4!C31:E31</t>
        </is>
      </c>
      <c r="F18" s="236" t="n"/>
      <c r="G18" s="236" t="n"/>
      <c r="H18" s="236" t="n"/>
      <c r="I18" s="236" t="n"/>
      <c r="J18" s="236" t="n"/>
      <c r="K18" s="236" t="n"/>
      <c r="L18" s="236" t="n"/>
    </row>
    <row r="19">
      <c r="A19" s="236" t="n"/>
      <c r="B19" s="236" t="n"/>
      <c r="C19" s="236" t="n"/>
      <c r="D19" s="236" t="n"/>
      <c r="E19" s="236" t="n"/>
      <c r="F19" s="236" t="n"/>
      <c r="G19" s="236" t="n"/>
      <c r="H19" s="236" t="n"/>
      <c r="I19" s="236" t="n"/>
      <c r="J19" s="236" t="n"/>
      <c r="K19" s="236" t="n"/>
      <c r="L19" s="236" t="n"/>
    </row>
    <row r="20">
      <c r="A20" s="236" t="inlineStr">
        <is>
          <t>Conveyances Out Shown In Current Grid (negative transaction values shown as positive conveyance decimals)</t>
        </is>
      </c>
      <c r="B20" s="236" t="n"/>
      <c r="C20" s="236" t="n"/>
      <c r="D20" s="236" t="n"/>
      <c r="E20" s="236" t="n"/>
      <c r="F20" s="236" t="n"/>
      <c r="G20" s="236" t="n"/>
      <c r="H20" s="236" t="n"/>
      <c r="I20" s="236" t="n"/>
      <c r="J20" s="236" t="n"/>
      <c r="K20" s="236" t="n"/>
      <c r="L20" s="236" t="n"/>
    </row>
    <row r="21">
      <c r="A21" s="236" t="inlineStr">
        <is>
          <t>Doc/Header</t>
        </is>
      </c>
      <c r="B21" s="236" t="inlineStr">
        <is>
          <t>Doc Type</t>
        </is>
      </c>
      <c r="C21" s="236" t="inlineStr">
        <is>
          <t>Bk/Pg</t>
        </is>
      </c>
      <c r="D21" s="236" t="inlineStr">
        <is>
          <t>Grantor</t>
        </is>
      </c>
      <c r="E21" s="236" t="inlineStr">
        <is>
          <t>Grantee</t>
        </is>
      </c>
      <c r="F21" s="236" t="inlineStr">
        <is>
          <t>Owner Row</t>
        </is>
      </c>
      <c r="G21" s="236" t="inlineStr">
        <is>
          <t>Conveyance Decimal</t>
        </is>
      </c>
      <c r="H21" s="236" t="inlineStr">
        <is>
          <t>Source Validation</t>
        </is>
      </c>
      <c r="I21" s="236" t="inlineStr">
        <is>
          <t>Runsheet Row</t>
        </is>
      </c>
      <c r="J21" s="236" t="inlineStr">
        <is>
          <t>Source Notes</t>
        </is>
      </c>
      <c r="K21" s="236" t="inlineStr">
        <is>
          <t>Cell</t>
        </is>
      </c>
      <c r="L21" s="236" t="n"/>
    </row>
    <row r="22">
      <c r="A22" s="236" t="inlineStr">
        <is>
          <t>PAT</t>
        </is>
      </c>
      <c r="B22" s="236" t="inlineStr">
        <is>
          <t>PAT005/46</t>
        </is>
      </c>
      <c r="C22" s="236" t="n">
        <v>2904</v>
      </c>
      <c r="D22" s="236" t="inlineStr">
        <is>
          <t>ARTI</t>
        </is>
      </c>
      <c r="E22" s="236" t="n"/>
      <c r="F22" s="236" t="inlineStr">
        <is>
          <t>United States of America</t>
        </is>
      </c>
      <c r="G22" s="236" t="n">
        <v>1</v>
      </c>
      <c r="H22" s="236" t="inlineStr">
        <is>
          <t>No Runsheet doc#/Bk-Pg match — Needs Verification</t>
        </is>
      </c>
      <c r="I22" s="236" t="n"/>
      <c r="J22" s="236" t="n"/>
      <c r="K22" s="236" t="inlineStr">
        <is>
          <t>Tract 4!H10</t>
        </is>
      </c>
      <c r="L22" s="236" t="n"/>
    </row>
    <row r="23">
      <c r="A23" s="236" t="inlineStr">
        <is>
          <t>WD</t>
        </is>
      </c>
      <c r="B23" s="236" t="inlineStr">
        <is>
          <t>D00032/432</t>
        </is>
      </c>
      <c r="C23" s="236" t="n">
        <v>8657</v>
      </c>
      <c r="D23" s="236" t="inlineStr">
        <is>
          <t>ARTI</t>
        </is>
      </c>
      <c r="E23" s="236" t="n"/>
      <c r="F23" s="236" t="inlineStr">
        <is>
          <t>Elmer J. Brown</t>
        </is>
      </c>
      <c r="G23" s="236" t="n">
        <v>1</v>
      </c>
      <c r="H23" s="236" t="inlineStr">
        <is>
          <t>No Runsheet doc#/Bk-Pg match — Needs Verification</t>
        </is>
      </c>
      <c r="I23" s="236" t="n"/>
      <c r="J23" s="236" t="n"/>
      <c r="K23" s="236" t="inlineStr">
        <is>
          <t>Tract 4!I11</t>
        </is>
      </c>
      <c r="L23" s="236" t="n"/>
    </row>
    <row r="24">
      <c r="A24" s="236" t="inlineStr">
        <is>
          <t>WD</t>
        </is>
      </c>
      <c r="B24" s="236" t="inlineStr">
        <is>
          <t>D00043/572</t>
        </is>
      </c>
      <c r="C24" s="236" t="n">
        <v>11524</v>
      </c>
      <c r="D24" s="236" t="inlineStr">
        <is>
          <t>ARTI</t>
        </is>
      </c>
      <c r="E24" s="236" t="n"/>
      <c r="F24" s="236" t="inlineStr">
        <is>
          <t>Jacob Fell</t>
        </is>
      </c>
      <c r="G24" s="236" t="n">
        <v>1</v>
      </c>
      <c r="H24" s="236" t="inlineStr">
        <is>
          <t>No Runsheet doc#/Bk-Pg match — Needs Verification</t>
        </is>
      </c>
      <c r="I24" s="236" t="n"/>
      <c r="J24" s="236" t="n"/>
      <c r="K24" s="236" t="inlineStr">
        <is>
          <t>Tract 4!J12</t>
        </is>
      </c>
      <c r="L24" s="236" t="n"/>
    </row>
    <row r="25">
      <c r="A25" s="236" t="inlineStr">
        <is>
          <t>WD</t>
        </is>
      </c>
      <c r="B25" s="236" t="inlineStr">
        <is>
          <t>D00054/161</t>
        </is>
      </c>
      <c r="C25" s="236" t="n">
        <v>11855</v>
      </c>
      <c r="D25" s="236" t="inlineStr">
        <is>
          <t>ARTI</t>
        </is>
      </c>
      <c r="E25" s="236" t="n"/>
      <c r="F25" s="236" t="inlineStr">
        <is>
          <t>Bessie Fell</t>
        </is>
      </c>
      <c r="G25" s="236" t="n">
        <v>1</v>
      </c>
      <c r="H25" s="236" t="inlineStr">
        <is>
          <t>No Runsheet doc#/Bk-Pg match — Needs Verification</t>
        </is>
      </c>
      <c r="I25" s="236" t="n"/>
      <c r="J25" s="236" t="n"/>
      <c r="K25" s="236" t="inlineStr">
        <is>
          <t>Tract 4!K13</t>
        </is>
      </c>
      <c r="L25" s="236" t="n"/>
    </row>
    <row r="26">
      <c r="A26" s="236" t="inlineStr">
        <is>
          <t>MIN &amp; ROY CONV</t>
        </is>
      </c>
      <c r="B26" s="236" t="inlineStr">
        <is>
          <t>141/120</t>
        </is>
      </c>
      <c r="C26" s="236" t="n">
        <v>26555</v>
      </c>
      <c r="D26" s="236" t="inlineStr">
        <is>
          <t>UND 1/3</t>
        </is>
      </c>
      <c r="E26" s="236" t="n"/>
      <c r="F26" s="236" t="inlineStr">
        <is>
          <t>Esther Fell</t>
        </is>
      </c>
      <c r="G26" s="236" t="n">
        <v>0.333333333333333</v>
      </c>
      <c r="H26" s="236" t="inlineStr">
        <is>
          <t>No Runsheet doc#/Bk-Pg match — Needs Verification</t>
        </is>
      </c>
      <c r="I26" s="236" t="n"/>
      <c r="J26" s="236" t="n"/>
      <c r="K26" s="236" t="inlineStr">
        <is>
          <t>Tract 4!L14</t>
        </is>
      </c>
      <c r="L26" s="236" t="n"/>
    </row>
    <row r="27">
      <c r="A27" s="236" t="inlineStr">
        <is>
          <t>MIN &amp; ROY CONV</t>
        </is>
      </c>
      <c r="B27" s="236" t="inlineStr">
        <is>
          <t>141/122</t>
        </is>
      </c>
      <c r="C27" s="236" t="n">
        <v>26555</v>
      </c>
      <c r="D27" s="236" t="inlineStr">
        <is>
          <t>UND 1/3</t>
        </is>
      </c>
      <c r="E27" s="236" t="n"/>
      <c r="F27" s="236" t="inlineStr">
        <is>
          <t>Esther Fell</t>
        </is>
      </c>
      <c r="G27" s="236" t="n">
        <v>0.333333333333333</v>
      </c>
      <c r="H27" s="236" t="inlineStr">
        <is>
          <t>No Runsheet doc#/Bk-Pg match — Needs Verification</t>
        </is>
      </c>
      <c r="I27" s="236" t="n"/>
      <c r="J27" s="236" t="n"/>
      <c r="K27" s="236" t="inlineStr">
        <is>
          <t>Tract 4!M14</t>
        </is>
      </c>
      <c r="L27" s="236" t="n"/>
    </row>
    <row r="28">
      <c r="A28" s="236" t="inlineStr">
        <is>
          <t>MD</t>
        </is>
      </c>
      <c r="B28" s="236" t="inlineStr">
        <is>
          <t>227/411</t>
        </is>
      </c>
      <c r="C28" s="236" t="n">
        <v>28444</v>
      </c>
      <c r="D28" s="236" t="inlineStr">
        <is>
          <t>UND 1/6</t>
        </is>
      </c>
      <c r="E28" s="236" t="n"/>
      <c r="F28" s="236" t="inlineStr">
        <is>
          <t>Esther Fell</t>
        </is>
      </c>
      <c r="G28" s="236" t="n">
        <v>0.166666666666667</v>
      </c>
      <c r="H28" s="236" t="inlineStr">
        <is>
          <t>No Runsheet doc#/Bk-Pg match — Needs Verification</t>
        </is>
      </c>
      <c r="I28" s="236" t="n"/>
      <c r="J28" s="236" t="n"/>
      <c r="K28" s="236" t="inlineStr">
        <is>
          <t>Tract 4!N14</t>
        </is>
      </c>
      <c r="L28" s="236" t="n"/>
    </row>
    <row r="29">
      <c r="A29" s="236" t="inlineStr">
        <is>
          <t>MD</t>
        </is>
      </c>
      <c r="B29" s="236" t="inlineStr">
        <is>
          <t>227/412</t>
        </is>
      </c>
      <c r="C29" s="236" t="n">
        <v>28444</v>
      </c>
      <c r="D29" s="236" t="inlineStr">
        <is>
          <t>UND 1/6</t>
        </is>
      </c>
      <c r="E29" s="236" t="n"/>
      <c r="F29" s="236" t="inlineStr">
        <is>
          <t>Esther Fell</t>
        </is>
      </c>
      <c r="G29" s="236" t="n">
        <v>0.166666666666667</v>
      </c>
      <c r="H29" s="236" t="inlineStr">
        <is>
          <t>No Runsheet doc#/Bk-Pg match — Needs Verification</t>
        </is>
      </c>
      <c r="I29" s="236" t="n"/>
      <c r="J29" s="236" t="n"/>
      <c r="K29" s="236" t="inlineStr">
        <is>
          <t>Tract 4!O14</t>
        </is>
      </c>
      <c r="L29" s="236" t="n"/>
    </row>
    <row r="30">
      <c r="A30" s="236" t="inlineStr">
        <is>
          <t>QCD</t>
        </is>
      </c>
      <c r="B30" s="236" t="inlineStr">
        <is>
          <t>1265/249</t>
        </is>
      </c>
      <c r="C30" s="236" t="n">
        <v>33674</v>
      </c>
      <c r="D30" s="236" t="inlineStr">
        <is>
          <t>ARTI</t>
        </is>
      </c>
      <c r="E30" s="236" t="n"/>
      <c r="F30" s="236" t="inlineStr">
        <is>
          <t>Bess Fell Wolfe</t>
        </is>
      </c>
      <c r="G30" s="236" t="n">
        <v>0.5</v>
      </c>
      <c r="H30" s="236" t="inlineStr">
        <is>
          <t>No Runsheet doc#/Bk-Pg match — Needs Verification</t>
        </is>
      </c>
      <c r="I30" s="236" t="n"/>
      <c r="J30" s="236" t="n"/>
      <c r="K30" s="236" t="inlineStr">
        <is>
          <t>Tract 4!P15</t>
        </is>
      </c>
      <c r="L30" s="236" t="n"/>
    </row>
    <row r="31">
      <c r="A31" s="236" t="inlineStr">
        <is>
          <t>TMD</t>
        </is>
      </c>
      <c r="B31" s="236" t="inlineStr">
        <is>
          <t>2100/7</t>
        </is>
      </c>
      <c r="C31" s="236" t="n">
        <v>40835</v>
      </c>
      <c r="D31" s="236" t="inlineStr">
        <is>
          <t>ARTI</t>
        </is>
      </c>
      <c r="E31" s="236" t="n"/>
      <c r="F31" s="236" t="inlineStr">
        <is>
          <t>Morris B. Fell, Trustee of the Bess Fell Green Revocable Trust dated December 11, 1990</t>
        </is>
      </c>
      <c r="G31" s="236" t="n">
        <v>0.5</v>
      </c>
      <c r="H31" s="236" t="inlineStr">
        <is>
          <t>No Runsheet doc#/Bk-Pg match — Needs Verification</t>
        </is>
      </c>
      <c r="I31" s="236" t="n"/>
      <c r="J31" s="236" t="n"/>
      <c r="K31" s="236" t="inlineStr">
        <is>
          <t>Tract 4!Q17</t>
        </is>
      </c>
      <c r="L31" s="236" t="n"/>
    </row>
    <row r="32">
      <c r="A32" s="236" t="inlineStr">
        <is>
          <t>MD</t>
        </is>
      </c>
      <c r="B32" s="236" t="inlineStr">
        <is>
          <t>2557/327</t>
        </is>
      </c>
      <c r="C32" s="236" t="n">
        <v>45313</v>
      </c>
      <c r="D32" s="236" t="inlineStr">
        <is>
          <t>ARTI</t>
        </is>
      </c>
      <c r="E32" s="236" t="n"/>
      <c r="F32" s="236" t="inlineStr">
        <is>
          <t>Vivian F. Sangunett, as Trustee of the Vivian F. Sangunett 1995 Trust,</t>
        </is>
      </c>
      <c r="G32" s="236" t="n">
        <v>0.125</v>
      </c>
      <c r="H32" s="236" t="inlineStr">
        <is>
          <t>No Runsheet doc#/Bk-Pg match — Needs Verification</t>
        </is>
      </c>
      <c r="I32" s="236" t="n"/>
      <c r="J32" s="236" t="n"/>
      <c r="K32" s="236" t="inlineStr">
        <is>
          <t>Tract 4!R19</t>
        </is>
      </c>
      <c r="L32" s="236" t="n"/>
    </row>
    <row r="33">
      <c r="A33" s="236" t="inlineStr">
        <is>
          <t>MD</t>
        </is>
      </c>
      <c r="B33" s="236" t="inlineStr">
        <is>
          <t>2557/331</t>
        </is>
      </c>
      <c r="C33" s="236" t="n">
        <v>45328</v>
      </c>
      <c r="D33" s="236" t="inlineStr">
        <is>
          <t>ARTI</t>
        </is>
      </c>
      <c r="E33" s="236" t="n"/>
      <c r="F33" s="236" t="inlineStr">
        <is>
          <t>Melissa B. Fell, as Trustee of the Melissa B. Fell Revocable Trust</t>
        </is>
      </c>
      <c r="G33" s="236" t="n">
        <v>0.125</v>
      </c>
      <c r="H33" s="236" t="inlineStr">
        <is>
          <t>No Runsheet doc#/Bk-Pg match — Needs Verification</t>
        </is>
      </c>
      <c r="I33" s="236" t="n"/>
      <c r="J33" s="236" t="n"/>
      <c r="K33" s="236" t="inlineStr">
        <is>
          <t>Tract 4!S21</t>
        </is>
      </c>
      <c r="L33" s="236" t="n"/>
    </row>
    <row r="34">
      <c r="A34" s="236" t="inlineStr">
        <is>
          <t>MD</t>
        </is>
      </c>
      <c r="B34" s="236" t="inlineStr">
        <is>
          <t>2557/329</t>
        </is>
      </c>
      <c r="C34" s="236" t="n">
        <v>45330</v>
      </c>
      <c r="D34" s="236" t="inlineStr">
        <is>
          <t>ARTI</t>
        </is>
      </c>
      <c r="E34" s="236" t="n"/>
      <c r="F34" s="236" t="inlineStr">
        <is>
          <t>Judith Fell Austin, as Trustee of the Judith Fell Austin Revocable Trust dated January 19, 2009</t>
        </is>
      </c>
      <c r="G34" s="236" t="n">
        <v>0.125</v>
      </c>
      <c r="H34" s="236" t="inlineStr">
        <is>
          <t>No Runsheet doc#/Bk-Pg match — Needs Verification</t>
        </is>
      </c>
      <c r="I34" s="236" t="n"/>
      <c r="J34" s="236" t="n"/>
      <c r="K34" s="236" t="inlineStr">
        <is>
          <t>Tract 4!T18</t>
        </is>
      </c>
      <c r="L34" s="236" t="n"/>
    </row>
    <row r="35">
      <c r="A35" s="236" t="inlineStr">
        <is>
          <t>MD</t>
        </is>
      </c>
      <c r="B35" s="236" t="inlineStr">
        <is>
          <t>2558/276</t>
        </is>
      </c>
      <c r="C35" s="236" t="n">
        <v>45344</v>
      </c>
      <c r="D35" s="236" t="inlineStr">
        <is>
          <t>5 NMA</t>
        </is>
      </c>
      <c r="E35" s="236" t="n"/>
      <c r="F35" s="236" t="inlineStr">
        <is>
          <t>Mountain Front Resources, LLC</t>
        </is>
      </c>
      <c r="G35" s="236" t="n">
        <v>0.03125</v>
      </c>
      <c r="H35" s="236" t="inlineStr">
        <is>
          <t>No Runsheet doc#/Bk-Pg match — Needs Verification</t>
        </is>
      </c>
      <c r="I35" s="236" t="n"/>
      <c r="J35" s="236" t="n"/>
      <c r="K35" s="236" t="inlineStr">
        <is>
          <t>Tract 4!U22</t>
        </is>
      </c>
      <c r="L35" s="236" t="n"/>
    </row>
    <row r="36">
      <c r="A36" s="236" t="inlineStr">
        <is>
          <t>MD</t>
        </is>
      </c>
      <c r="B36" s="236" t="inlineStr">
        <is>
          <t>2558/273</t>
        </is>
      </c>
      <c r="C36" s="236" t="n">
        <v>45344</v>
      </c>
      <c r="D36" s="236" t="inlineStr">
        <is>
          <t>10 NMA</t>
        </is>
      </c>
      <c r="E36" s="236" t="n"/>
      <c r="F36" s="236" t="inlineStr">
        <is>
          <t>Mountain Front Resources, LLC</t>
        </is>
      </c>
      <c r="G36" s="236" t="n">
        <v>0.0625</v>
      </c>
      <c r="H36" s="236" t="inlineStr">
        <is>
          <t>No Runsheet doc#/Bk-Pg match — Needs Verification</t>
        </is>
      </c>
      <c r="I36" s="236" t="n"/>
      <c r="J36" s="236" t="n"/>
      <c r="K36" s="236" t="inlineStr">
        <is>
          <t>Tract 4!V22</t>
        </is>
      </c>
      <c r="L36" s="236" t="n"/>
    </row>
    <row r="37">
      <c r="A37" s="236" t="inlineStr">
        <is>
          <t>MD</t>
        </is>
      </c>
      <c r="B37" s="236" t="inlineStr">
        <is>
          <t>2558/275</t>
        </is>
      </c>
      <c r="C37" s="236" t="n">
        <v>45344</v>
      </c>
      <c r="D37" s="236" t="inlineStr">
        <is>
          <t>5 NMA</t>
        </is>
      </c>
      <c r="E37" s="236" t="n"/>
      <c r="F37" s="236" t="inlineStr">
        <is>
          <t>Mountain Front Resources, LLC</t>
        </is>
      </c>
      <c r="G37" s="236" t="n">
        <v>0.03125</v>
      </c>
      <c r="H37" s="236" t="inlineStr">
        <is>
          <t>No Runsheet doc#/Bk-Pg match — Needs Verification</t>
        </is>
      </c>
      <c r="I37" s="236" t="n"/>
      <c r="J37" s="236" t="n"/>
      <c r="K37" s="236" t="inlineStr">
        <is>
          <t>Tract 4!W22</t>
        </is>
      </c>
      <c r="L37" s="236" t="n"/>
    </row>
    <row r="38">
      <c r="A38" s="236" t="inlineStr">
        <is>
          <t>MD</t>
        </is>
      </c>
      <c r="B38" s="236" t="inlineStr">
        <is>
          <t>2558/271</t>
        </is>
      </c>
      <c r="C38" s="236" t="n">
        <v>45344</v>
      </c>
      <c r="D38" s="236" t="inlineStr">
        <is>
          <t>20 NMA</t>
        </is>
      </c>
      <c r="E38" s="236" t="n"/>
      <c r="F38" s="236" t="inlineStr">
        <is>
          <t>Mountain Front Resources, LLC</t>
        </is>
      </c>
      <c r="G38" s="236" t="n">
        <v>0.125</v>
      </c>
      <c r="H38" s="236" t="inlineStr">
        <is>
          <t>No Runsheet doc#/Bk-Pg match — Needs Verification</t>
        </is>
      </c>
      <c r="I38" s="236" t="n"/>
      <c r="J38" s="236" t="n"/>
      <c r="K38" s="236" t="inlineStr">
        <is>
          <t>Tract 4!X22</t>
        </is>
      </c>
      <c r="L38" s="236" t="n"/>
    </row>
    <row r="39">
      <c r="A39" s="236" t="inlineStr">
        <is>
          <t>MD</t>
        </is>
      </c>
      <c r="B39" s="236" t="inlineStr">
        <is>
          <t>2558/277</t>
        </is>
      </c>
      <c r="C39" s="236" t="n">
        <v>45344</v>
      </c>
      <c r="D39" s="236" t="inlineStr">
        <is>
          <t>5 NMA</t>
        </is>
      </c>
      <c r="E39" s="236" t="n"/>
      <c r="F39" s="236" t="inlineStr">
        <is>
          <t>Mountain Front Resources, LLC</t>
        </is>
      </c>
      <c r="G39" s="236" t="n">
        <v>0.03125</v>
      </c>
      <c r="H39" s="236" t="inlineStr">
        <is>
          <t>No Runsheet doc#/Bk-Pg match — Needs Verification</t>
        </is>
      </c>
      <c r="I39" s="236" t="n"/>
      <c r="J39" s="236" t="n"/>
      <c r="K39" s="236" t="inlineStr">
        <is>
          <t>Tract 4!Y22</t>
        </is>
      </c>
      <c r="L39" s="236" t="n"/>
    </row>
    <row r="40">
      <c r="A40" s="236" t="inlineStr">
        <is>
          <t>MD</t>
        </is>
      </c>
      <c r="B40" s="236" t="inlineStr">
        <is>
          <t>2558/278</t>
        </is>
      </c>
      <c r="C40" s="236" t="n">
        <v>45344</v>
      </c>
      <c r="D40" s="236" t="inlineStr">
        <is>
          <t>5 NMA</t>
        </is>
      </c>
      <c r="E40" s="236" t="n"/>
      <c r="F40" s="236" t="inlineStr">
        <is>
          <t>Mountain Front Resources, LLC</t>
        </is>
      </c>
      <c r="G40" s="236" t="n">
        <v>0.03125</v>
      </c>
      <c r="H40" s="236" t="inlineStr">
        <is>
          <t>No Runsheet doc#/Bk-Pg match — Needs Verification</t>
        </is>
      </c>
      <c r="I40" s="236" t="n"/>
      <c r="J40" s="236" t="n"/>
      <c r="K40" s="236" t="inlineStr">
        <is>
          <t>Tract 4!Z22</t>
        </is>
      </c>
      <c r="L40" s="236" t="n"/>
    </row>
    <row r="41">
      <c r="A41" s="236" t="inlineStr">
        <is>
          <t>MD</t>
        </is>
      </c>
      <c r="B41" s="236" t="inlineStr">
        <is>
          <t>2560/36</t>
        </is>
      </c>
      <c r="C41" s="236" t="n">
        <v>45355</v>
      </c>
      <c r="D41" s="236" t="inlineStr">
        <is>
          <t>5 NMA</t>
        </is>
      </c>
      <c r="E41" s="236" t="n"/>
      <c r="F41" s="236" t="inlineStr">
        <is>
          <t>Mountain Front Resources, LLC</t>
        </is>
      </c>
      <c r="G41" s="236" t="n">
        <v>0.03125</v>
      </c>
      <c r="H41" s="236" t="inlineStr">
        <is>
          <t>No Runsheet doc#/Bk-Pg match — Needs Verification</t>
        </is>
      </c>
      <c r="I41" s="236" t="n"/>
      <c r="J41" s="236" t="n"/>
      <c r="K41" s="236" t="inlineStr">
        <is>
          <t>Tract 4!AA22</t>
        </is>
      </c>
      <c r="L41" s="236" t="n"/>
    </row>
    <row r="42">
      <c r="A42" s="236" t="inlineStr">
        <is>
          <t>MOT</t>
        </is>
      </c>
      <c r="B42" s="236" t="inlineStr">
        <is>
          <t>2569/488</t>
        </is>
      </c>
      <c r="C42" s="236" t="n">
        <v>45406</v>
      </c>
      <c r="D42" s="236" t="inlineStr">
        <is>
          <t>ARTI</t>
        </is>
      </c>
      <c r="E42" s="236" t="n"/>
      <c r="F42" s="236" t="inlineStr">
        <is>
          <t>Morris B. Fell</t>
        </is>
      </c>
      <c r="G42" s="236" t="n">
        <v>0.5</v>
      </c>
      <c r="H42" s="236" t="inlineStr">
        <is>
          <t>No Runsheet doc#/Bk-Pg match — Needs Verification</t>
        </is>
      </c>
      <c r="I42" s="236" t="n"/>
      <c r="J42" s="236" t="n"/>
      <c r="K42" s="236" t="inlineStr">
        <is>
          <t>Tract 4!AB16</t>
        </is>
      </c>
      <c r="L42" s="236" t="n"/>
    </row>
    <row r="43">
      <c r="A43" s="236" t="inlineStr">
        <is>
          <t>NOTICE OF DECREE</t>
        </is>
      </c>
      <c r="B43" s="236" t="inlineStr">
        <is>
          <t>2569/482</t>
        </is>
      </c>
      <c r="C43" s="236" t="n">
        <v>45406</v>
      </c>
      <c r="D43" s="236" t="inlineStr">
        <is>
          <t>ARTI</t>
        </is>
      </c>
      <c r="E43" s="236" t="n"/>
      <c r="F43" s="236" t="inlineStr">
        <is>
          <t>Midfirst Bank, Trustee of the Morris B. Fell Revocable Trust dated November 1, 1991</t>
        </is>
      </c>
      <c r="G43" s="236" t="n">
        <v>0.5</v>
      </c>
      <c r="H43" s="236" t="inlineStr">
        <is>
          <t>No Runsheet doc#/Bk-Pg match — Needs Verification</t>
        </is>
      </c>
      <c r="I43" s="236" t="n"/>
      <c r="J43" s="236" t="n"/>
      <c r="K43" s="236" t="inlineStr">
        <is>
          <t>Tract 4!AC30</t>
        </is>
      </c>
      <c r="L43" s="236" t="n"/>
    </row>
    <row r="44">
      <c r="A44" s="236" t="inlineStr">
        <is>
          <t>MD</t>
        </is>
      </c>
      <c r="B44" s="236" t="inlineStr">
        <is>
          <t>2605/193</t>
        </is>
      </c>
      <c r="C44" s="236" t="n">
        <v>45644</v>
      </c>
      <c r="D44" s="236" t="inlineStr">
        <is>
          <t>10 NMA</t>
        </is>
      </c>
      <c r="E44" s="236" t="n"/>
      <c r="F44" s="236" t="inlineStr">
        <is>
          <t>Mountain Front Resources, LLC</t>
        </is>
      </c>
      <c r="G44" s="236" t="n">
        <v>0.03125</v>
      </c>
      <c r="H44" s="236" t="inlineStr">
        <is>
          <t>No Runsheet doc#/Bk-Pg match — Needs Verification</t>
        </is>
      </c>
      <c r="I44" s="236" t="n"/>
      <c r="J44" s="236" t="n"/>
      <c r="K44" s="236" t="inlineStr">
        <is>
          <t>Tract 4!AD22</t>
        </is>
      </c>
      <c r="L44" s="236" t="n"/>
    </row>
    <row r="45">
      <c r="A45" s="236" t="n"/>
      <c r="B45" s="236" t="n"/>
      <c r="C45" s="236" t="n"/>
      <c r="D45" s="236" t="n"/>
      <c r="E45" s="236" t="n"/>
      <c r="F45" s="236" t="n"/>
      <c r="G45" s="236" t="n"/>
      <c r="H45" s="236" t="n"/>
      <c r="I45" s="236" t="n"/>
      <c r="J45" s="236" t="n"/>
      <c r="K45" s="236" t="n"/>
      <c r="L45" s="236" t="n"/>
    </row>
    <row r="46">
      <c r="A46" s="236" t="inlineStr">
        <is>
          <t>Runsheet Rows Legally Supporting This Tract (legal description only)</t>
        </is>
      </c>
      <c r="B46" s="236" t="n"/>
      <c r="C46" s="236" t="n"/>
      <c r="D46" s="236" t="n"/>
      <c r="E46" s="236" t="n"/>
      <c r="F46" s="236" t="n"/>
      <c r="G46" s="236" t="n"/>
      <c r="H46" s="236" t="n"/>
      <c r="I46" s="236" t="n"/>
      <c r="J46" s="236" t="n"/>
      <c r="K46" s="236" t="n"/>
      <c r="L46" s="236" t="n"/>
    </row>
    <row r="47">
      <c r="A47" s="236" t="inlineStr">
        <is>
          <t>Source Row</t>
        </is>
      </c>
      <c r="B47" s="236" t="inlineStr">
        <is>
          <t>Instrument #</t>
        </is>
      </c>
      <c r="C47" s="236" t="inlineStr">
        <is>
          <t>Doc Type</t>
        </is>
      </c>
      <c r="D47" s="236" t="inlineStr">
        <is>
          <t>Bk/Pg</t>
        </is>
      </c>
      <c r="E47" s="236" t="inlineStr">
        <is>
          <t>Effective Date</t>
        </is>
      </c>
      <c r="F47" s="236" t="inlineStr">
        <is>
          <t>Recorded Date</t>
        </is>
      </c>
      <c r="G47" s="236" t="inlineStr">
        <is>
          <t>Grantor</t>
        </is>
      </c>
      <c r="H47" s="236" t="inlineStr">
        <is>
          <t>Grantee</t>
        </is>
      </c>
      <c r="I47" s="236" t="inlineStr">
        <is>
          <t>Legal Description</t>
        </is>
      </c>
      <c r="J47" s="236" t="inlineStr">
        <is>
          <t>Notes</t>
        </is>
      </c>
      <c r="K47" s="236" t="inlineStr">
        <is>
          <t>Match Level</t>
        </is>
      </c>
      <c r="L47" s="236" t="n"/>
    </row>
    <row r="48">
      <c r="A48" s="236" t="n">
        <v>2</v>
      </c>
      <c r="B48" s="236" t="inlineStr">
        <is>
          <t>I-1905-000993</t>
        </is>
      </c>
      <c r="C48" s="236" t="inlineStr">
        <is>
          <t>Homestead</t>
        </is>
      </c>
      <c r="D48" s="236" t="inlineStr">
        <is>
          <t>FR1/470</t>
        </is>
      </c>
      <c r="E48" s="236" t="n">
        <v>2034</v>
      </c>
      <c r="F48" s="236" t="n">
        <v>2063</v>
      </c>
      <c r="G48" s="236" t="inlineStr">
        <is>
          <t>General Land Office</t>
        </is>
      </c>
      <c r="H48" s="236" t="inlineStr">
        <is>
          <t>Leo Kinnett</t>
        </is>
      </c>
      <c r="I48" s="236" t="inlineStr">
        <is>
          <t>E/2 NW/4, Lots 1, 2 of 31-12N-24W</t>
        </is>
      </c>
      <c r="J48" s="236" t="inlineStr">
        <is>
          <t>ARTI</t>
        </is>
      </c>
      <c r="K48" s="236" t="inlineStr">
        <is>
          <t>Partial tract legal match</t>
        </is>
      </c>
      <c r="L48" s="236" t="n"/>
    </row>
    <row r="49">
      <c r="A49" s="236" t="n">
        <v>3</v>
      </c>
      <c r="B49" s="236" t="inlineStr">
        <is>
          <t>1905-000429</t>
        </is>
      </c>
      <c r="C49" s="236" t="inlineStr">
        <is>
          <t>Deed</t>
        </is>
      </c>
      <c r="D49" s="236" t="inlineStr">
        <is>
          <t>D6/206</t>
        </is>
      </c>
      <c r="E49" s="236" t="n">
        <v>2062</v>
      </c>
      <c r="F49" s="236" t="n">
        <v>2063</v>
      </c>
      <c r="G49" s="236" t="inlineStr">
        <is>
          <t>Leo Kennett</t>
        </is>
      </c>
      <c r="H49" s="236" t="inlineStr">
        <is>
          <t>Mack Hawbrook</t>
        </is>
      </c>
      <c r="I49" s="236" t="inlineStr">
        <is>
          <t>E/2 NW/4, Lots 1, 2 of 31-12N-24W</t>
        </is>
      </c>
      <c r="J49" s="236" t="inlineStr">
        <is>
          <t>ARTI Chain note: no source of title into Leo Kennett located of record. Confirm ownership before crediting this conveyance.</t>
        </is>
      </c>
      <c r="K49" s="236" t="inlineStr">
        <is>
          <t>Partial tract legal match</t>
        </is>
      </c>
      <c r="L49" s="236" t="n"/>
    </row>
    <row r="50">
      <c r="A50" s="236" t="n">
        <v>4</v>
      </c>
      <c r="B50" s="236" t="inlineStr">
        <is>
          <t>1907-005379</t>
        </is>
      </c>
      <c r="C50" s="236" t="inlineStr">
        <is>
          <t>Patent</t>
        </is>
      </c>
      <c r="D50" s="236" t="inlineStr">
        <is>
          <t>PAT3/495</t>
        </is>
      </c>
      <c r="E50" s="236" t="n">
        <v>2169</v>
      </c>
      <c r="F50" s="236" t="n">
        <v>2752</v>
      </c>
      <c r="G50" s="236" t="inlineStr">
        <is>
          <t>United States of America</t>
        </is>
      </c>
      <c r="H50" s="236" t="inlineStr">
        <is>
          <t>Leo Kennett</t>
        </is>
      </c>
      <c r="I50" s="236" t="inlineStr">
        <is>
          <t>E/2 NW/4, Lots 1, 2 of 31-12N-24W</t>
        </is>
      </c>
      <c r="J50" s="236" t="inlineStr">
        <is>
          <t>ARTI, 163.65 ac</t>
        </is>
      </c>
      <c r="K50" s="236" t="inlineStr">
        <is>
          <t>Partial tract legal match</t>
        </is>
      </c>
      <c r="L50" s="236" t="n"/>
    </row>
    <row r="51">
      <c r="A51" s="236" t="n">
        <v>9</v>
      </c>
      <c r="B51" s="236" t="inlineStr">
        <is>
          <t>1907-001545</t>
        </is>
      </c>
      <c r="C51" s="236" t="inlineStr">
        <is>
          <t>Deed</t>
        </is>
      </c>
      <c r="D51" s="236" t="inlineStr">
        <is>
          <t>D11/209</t>
        </is>
      </c>
      <c r="E51" s="236" t="n">
        <v>2754</v>
      </c>
      <c r="F51" s="236" t="n">
        <v>2755</v>
      </c>
      <c r="G51" s="236" t="inlineStr">
        <is>
          <t>Herbert E. McGuire and Claude J. McGuire, HW</t>
        </is>
      </c>
      <c r="H51" s="236" t="inlineStr">
        <is>
          <t>Mark Hambrook</t>
        </is>
      </c>
      <c r="I51" s="236" t="inlineStr">
        <is>
          <t>N/2 of Lot 3, N/2 NE/4 SE/4 of 31-12N-24W</t>
        </is>
      </c>
      <c r="J51" s="236" t="inlineStr">
        <is>
          <t>ARTI</t>
        </is>
      </c>
      <c r="K51" s="236" t="inlineStr">
        <is>
          <t>Partial tract legal match</t>
        </is>
      </c>
      <c r="L51" s="236" t="n"/>
    </row>
    <row r="52">
      <c r="A52" s="236" t="n">
        <v>23</v>
      </c>
      <c r="B52" s="236" t="inlineStr">
        <is>
          <t>1923-001306</t>
        </is>
      </c>
      <c r="C52" s="236" t="inlineStr">
        <is>
          <t>Affidavit</t>
        </is>
      </c>
      <c r="D52" s="236" t="inlineStr">
        <is>
          <t>MIS12/119</t>
        </is>
      </c>
      <c r="E52" s="236" t="n">
        <v>8517</v>
      </c>
      <c r="F52" s="236" t="n">
        <v>8518</v>
      </c>
      <c r="G52" s="236" t="inlineStr">
        <is>
          <t>A. H. Douglass</t>
        </is>
      </c>
      <c r="H52" s="236" t="inlineStr">
        <is>
          <t>The Public</t>
        </is>
      </c>
      <c r="I52" s="236" t="inlineStr">
        <is>
          <t>All of 31-12N-24W</t>
        </is>
      </c>
      <c r="J52" s="236" t="inlineStr">
        <is>
          <t>Affidavit / claim of equity: affiant's ~1/1/1925 block agreement to secure a test well; K. J. Gamble &amp; wife Zella Gamble O&amp;G lease (~95 ac, Sec 31-12N-24W) held by block trustees; public notice affiant claims an equity …</t>
        </is>
      </c>
      <c r="K52" s="236" t="inlineStr">
        <is>
          <t>All Section 31</t>
        </is>
      </c>
      <c r="L52" s="236" t="n"/>
    </row>
    <row r="53">
      <c r="A53" s="236" t="n">
        <v>36</v>
      </c>
      <c r="B53" s="236" t="inlineStr">
        <is>
          <t>1938-000632</t>
        </is>
      </c>
      <c r="C53" s="236" t="inlineStr">
        <is>
          <t>Affidavit</t>
        </is>
      </c>
      <c r="D53" s="236" t="inlineStr">
        <is>
          <t>MIS19/466</t>
        </is>
      </c>
      <c r="E53" s="236" t="n">
        <v>13938</v>
      </c>
      <c r="F53" s="236" t="n">
        <v>13924</v>
      </c>
      <c r="G53" s="236" t="inlineStr">
        <is>
          <t>M. R. Slief</t>
        </is>
      </c>
      <c r="H53" s="236" t="inlineStr">
        <is>
          <t>The Public</t>
        </is>
      </c>
      <c r="I53" s="236" t="inlineStr">
        <is>
          <t>All of 31-12N-24W, aol</t>
        </is>
      </c>
      <c r="J53" s="236" t="inlineStr">
        <is>
          <t>Affidavit of identity (MR Slief): James G. Hambrook = J. G. Hambrook (Probate #744, an heir of Mark Hambrook, dec'd); re the 2/20/1931 deed to Thomas O. Hambrook (Bk 41 W. Deeds/448) covering a metes-and-bounds tract in…</t>
        </is>
      </c>
      <c r="K53" s="236" t="inlineStr">
        <is>
          <t>All Section 31</t>
        </is>
      </c>
      <c r="L53" s="236" t="n"/>
    </row>
    <row r="54">
      <c r="A54" s="236" t="n">
        <v>110</v>
      </c>
      <c r="B54" s="236" t="inlineStr">
        <is>
          <t>1985-005895</t>
        </is>
      </c>
      <c r="C54" s="236" t="inlineStr">
        <is>
          <t>Sheriff's Deed</t>
        </is>
      </c>
      <c r="D54" s="236" t="inlineStr">
        <is>
          <t>745/75</t>
        </is>
      </c>
      <c r="E54" s="236" t="n">
        <v>31279</v>
      </c>
      <c r="F54" s="236" t="n">
        <v>31279</v>
      </c>
      <c r="G54" s="236" t="inlineStr">
        <is>
          <t>Roger Mills County Sheriff</t>
        </is>
      </c>
      <c r="H54" s="236" t="inlineStr">
        <is>
          <t>City National Bank of Sayre</t>
        </is>
      </c>
      <c r="I54" s="236" t="inlineStr">
        <is>
          <t>A tract in Lot 1 in 31-12N-24W, described as follows: Beginning at the NW Corner of said Lot Is thence East 420.38 feets thence South 725 feets thence West 420.58 feet, thence North 725 feet to the point of beginning. c…</t>
        </is>
      </c>
      <c r="J54" s="236" t="inlineStr">
        <is>
          <t>ARTI, On the 15th day of February, 1985, in an action then pending in said Court, wherein City National Bank of Sayre, Oklahoma, A National Banking Association, was Plaintiff, and Herman M. Sides and Laury C. … Full rec…</t>
        </is>
      </c>
      <c r="K54" s="236" t="inlineStr">
        <is>
          <t>Partial tract legal match</t>
        </is>
      </c>
      <c r="L54" s="236" t="n"/>
    </row>
    <row r="55" ht="26.25" customHeight="1">
      <c r="A55" s="236" t="n">
        <v>113</v>
      </c>
      <c r="B55" s="236" t="inlineStr">
        <is>
          <t>1985-007096</t>
        </is>
      </c>
      <c r="C55" s="236" t="inlineStr">
        <is>
          <t>Quit Claim Deed</t>
        </is>
      </c>
      <c r="D55" s="236" t="inlineStr">
        <is>
          <t>756/79</t>
        </is>
      </c>
      <c r="E55" s="236" t="n">
        <v>31330</v>
      </c>
      <c r="F55" s="236" t="n">
        <v>31330</v>
      </c>
      <c r="G55" s="236" t="inlineStr">
        <is>
          <t>Margie Kirk</t>
        </is>
      </c>
      <c r="H55" s="208" t="inlineStr">
        <is>
          <t>Herman M. Sides,
Laury C. Sides</t>
        </is>
      </c>
      <c r="I55" s="236" t="inlineStr">
        <is>
          <t>A tract in Lot 1 in 31-12N-24W, described as follows: Beginning at the NW Corner of said Lot Is thence East 420.38 feets thence South 725 feets thence West 420.58 feet, thence North 725 feet to the point of beginning. c…</t>
        </is>
      </c>
      <c r="J55" s="236" t="inlineStr">
        <is>
          <t>ARTI</t>
        </is>
      </c>
      <c r="K55" s="236" t="inlineStr">
        <is>
          <t>Partial tract legal match</t>
        </is>
      </c>
      <c r="L55" s="236" t="n"/>
    </row>
    <row r="56" ht="26.25" customHeight="1">
      <c r="A56" s="236" t="n">
        <v>140</v>
      </c>
      <c r="B56" s="236" t="inlineStr">
        <is>
          <t>1989-002065</t>
        </is>
      </c>
      <c r="C56" s="236" t="inlineStr">
        <is>
          <t>Affidavit</t>
        </is>
      </c>
      <c r="D56" s="236" t="inlineStr">
        <is>
          <t>1047/68</t>
        </is>
      </c>
      <c r="E56" s="236" t="n">
        <v>32531</v>
      </c>
      <c r="F56" s="236" t="n">
        <v>32601</v>
      </c>
      <c r="G56" s="208" t="inlineStr">
        <is>
          <t>Black Hawk Holding Company,
Roland E. Sledge</t>
        </is>
      </c>
      <c r="H56" s="236" t="inlineStr">
        <is>
          <t>The Public</t>
        </is>
      </c>
      <c r="I56" s="236" t="inlineStr">
        <is>
          <t>All of 31-12N-24W, aol</t>
        </is>
      </c>
      <c r="J56" s="236" t="inlineStr">
        <is>
          <t>change of address</t>
        </is>
      </c>
      <c r="K56" s="236" t="inlineStr">
        <is>
          <t>All Section 31</t>
        </is>
      </c>
      <c r="L56" s="236" t="n"/>
    </row>
    <row r="57">
      <c r="A57" s="236" t="n">
        <v>186</v>
      </c>
      <c r="B57" s="236" t="inlineStr">
        <is>
          <t>1990-004213</t>
        </is>
      </c>
      <c r="C57" s="236" t="inlineStr">
        <is>
          <t>Quit Claim Deed</t>
        </is>
      </c>
      <c r="D57" s="236" t="inlineStr">
        <is>
          <t>1151/107</t>
        </is>
      </c>
      <c r="E57" s="236" t="n">
        <v>33073</v>
      </c>
      <c r="F57" s="236" t="n">
        <v>33073</v>
      </c>
      <c r="G57" s="236" t="inlineStr">
        <is>
          <t>Charles O. Burckhalter</t>
        </is>
      </c>
      <c r="H57" s="236" t="inlineStr">
        <is>
          <t>Charles O. Burckhalter, Trustee of the Burckhalter Family Trust dated July 9, 1990</t>
        </is>
      </c>
      <c r="I57" s="236" t="inlineStr">
        <is>
          <t>Lot 1, S/2 of Lot 3, S/2 NE/4 SW/4, SE/4 SW/4 of 31-12N-24W, aol</t>
        </is>
      </c>
      <c r="J57" s="236" t="inlineStr">
        <is>
          <t>ARTI</t>
        </is>
      </c>
      <c r="K57" s="236" t="inlineStr">
        <is>
          <t>Partial tract legal match</t>
        </is>
      </c>
      <c r="L57" s="236" t="n"/>
    </row>
    <row r="58">
      <c r="A58" s="236" t="n">
        <v>192</v>
      </c>
      <c r="B58" s="236" t="inlineStr">
        <is>
          <t>1991-002734</t>
        </is>
      </c>
      <c r="C58" s="236" t="inlineStr">
        <is>
          <t>Affidavit</t>
        </is>
      </c>
      <c r="D58" s="236" t="inlineStr">
        <is>
          <t>1218/1</t>
        </is>
      </c>
      <c r="E58" s="236" t="n">
        <v>33399</v>
      </c>
      <c r="F58" s="236" t="n">
        <v>33399</v>
      </c>
      <c r="G58" s="236" t="inlineStr">
        <is>
          <t>Umc Petroleum Corp - Delaware</t>
        </is>
      </c>
      <c r="H58" s="236" t="inlineStr">
        <is>
          <t>The Public</t>
        </is>
      </c>
      <c r="I58" s="236" t="inlineStr">
        <is>
          <t>All of 31-12N-24W, aol</t>
        </is>
      </c>
      <c r="J58" s="236" t="inlineStr">
        <is>
          <t>Certificate dated May 24, 1991 evidencing the Certificate of Merger filed May 23, 1991 with the Secretary of State of Oklahoma evidencing the merger of UMC Petroleum Corporation, a Texas corporation ("Petroloum--Texas")…</t>
        </is>
      </c>
      <c r="K58" s="236" t="inlineStr">
        <is>
          <t>All Section 31</t>
        </is>
      </c>
      <c r="L58" s="236" t="n"/>
    </row>
    <row r="59">
      <c r="A59" s="236" t="n">
        <v>194</v>
      </c>
      <c r="B59" s="236" t="inlineStr">
        <is>
          <t>1991-004456</t>
        </is>
      </c>
      <c r="C59" s="236" t="inlineStr">
        <is>
          <t>Conveyance</t>
        </is>
      </c>
      <c r="D59" s="236" t="inlineStr">
        <is>
          <t>1240/115</t>
        </is>
      </c>
      <c r="E59" s="236" t="n">
        <v>33522</v>
      </c>
      <c r="F59" s="236" t="n">
        <v>33522</v>
      </c>
      <c r="G59" s="236" t="inlineStr">
        <is>
          <t>El Paso Natural Gas Company</t>
        </is>
      </c>
      <c r="H59" s="236" t="inlineStr">
        <is>
          <t>El Paso Production Company</t>
        </is>
      </c>
      <c r="I59" s="236" t="inlineStr">
        <is>
          <t>All of 31-12N-24W, aol</t>
        </is>
      </c>
      <c r="J59" s="236" t="inlineStr">
        <is>
          <t>ARTI</t>
        </is>
      </c>
      <c r="K59" s="236" t="inlineStr">
        <is>
          <t>All Section 31</t>
        </is>
      </c>
      <c r="L59" s="236" t="n"/>
    </row>
    <row r="60">
      <c r="A60" s="236" t="n">
        <v>210</v>
      </c>
      <c r="B60" s="236" t="inlineStr">
        <is>
          <t>1993-003365</t>
        </is>
      </c>
      <c r="C60" s="236" t="inlineStr">
        <is>
          <t>Deed, Conveyance and Assignment</t>
        </is>
      </c>
      <c r="D60" s="236" t="inlineStr">
        <is>
          <t>1355/192</t>
        </is>
      </c>
      <c r="E60" s="236" t="n">
        <v>34199</v>
      </c>
      <c r="F60" s="236" t="n">
        <v>34199</v>
      </c>
      <c r="G60" s="236" t="inlineStr">
        <is>
          <t>Transok Gas Company (formerly known as TEX/CON Gas Marketing COMPANY)</t>
        </is>
      </c>
      <c r="H60" s="236" t="inlineStr">
        <is>
          <t>West Anadarko Gas Gathering System</t>
        </is>
      </c>
      <c r="I60" s="236" t="inlineStr">
        <is>
          <t>All of 31-12N-24W, aol</t>
        </is>
      </c>
      <c r="J60" s="236" t="inlineStr">
        <is>
          <t>ARTI</t>
        </is>
      </c>
      <c r="K60" s="236" t="inlineStr">
        <is>
          <t>All Section 31</t>
        </is>
      </c>
      <c r="L60" s="236" t="n"/>
    </row>
    <row r="61">
      <c r="A61" s="236" t="n">
        <v>220</v>
      </c>
      <c r="B61" s="236" t="inlineStr">
        <is>
          <t>1997-003023</t>
        </is>
      </c>
      <c r="C61" s="236" t="inlineStr">
        <is>
          <t>Warranty Deed</t>
        </is>
      </c>
      <c r="D61" s="236" t="inlineStr">
        <is>
          <t>1514/525</t>
        </is>
      </c>
      <c r="E61" s="236" t="n">
        <v>35479</v>
      </c>
      <c r="F61" s="236" t="n">
        <v>35479</v>
      </c>
      <c r="G61" s="236" t="inlineStr">
        <is>
          <t>Eula Cross, a single person</t>
        </is>
      </c>
      <c r="H61" s="236" t="inlineStr">
        <is>
          <t>Leonard Herzperg and Mary Alice Herzperg, HW, Jtwors</t>
        </is>
      </c>
      <c r="I61" s="236" t="inlineStr">
        <is>
          <t>A tract of land in Lot One 1 of 31-12N-24W described as follows: Beginning at the NW corner of said Lot 1, thence East 420.58 feet, thence South 725 feet, thence West 420.58 feet, and thence North 725 feet to the point …</t>
        </is>
      </c>
      <c r="J61" s="236" t="inlineStr">
        <is>
          <t>ARTI Chain note: source of title — OUTSIDE LANDS 1989-005656 at 1088/5, Beckham County Court, RE: In the Matter of the Estate of Eula M. Bain, Deceased to Billy Wayne Bain, covering SW/4 NE/4, NW/4 SE/4, S/2 SE/4 of 31-…</t>
        </is>
      </c>
      <c r="K61" s="236" t="inlineStr">
        <is>
          <t>Partial tract legal match</t>
        </is>
      </c>
      <c r="L61" s="236" t="n"/>
    </row>
    <row r="62">
      <c r="A62" s="236" t="n">
        <v>236</v>
      </c>
      <c r="B62" s="236" t="inlineStr">
        <is>
          <t>1999-005522</t>
        </is>
      </c>
      <c r="C62" s="236" t="inlineStr">
        <is>
          <t>Quit Claim Deed</t>
        </is>
      </c>
      <c r="D62" s="236" t="inlineStr">
        <is>
          <t>1597/174</t>
        </is>
      </c>
      <c r="E62" s="236" t="n">
        <v>36481</v>
      </c>
      <c r="F62" s="236" t="n">
        <v>36481</v>
      </c>
      <c r="G62" s="236" t="inlineStr">
        <is>
          <t>Jack Mahoney</t>
        </is>
      </c>
      <c r="H62" s="236" t="inlineStr">
        <is>
          <t>The Mahoney Childrens Trust</t>
        </is>
      </c>
      <c r="I62" s="236" t="inlineStr">
        <is>
          <t>All of 31-12N-24W, aol</t>
        </is>
      </c>
      <c r="J62" s="236" t="inlineStr">
        <is>
          <t>ARTI</t>
        </is>
      </c>
      <c r="K62" s="236" t="inlineStr">
        <is>
          <t>All Section 31</t>
        </is>
      </c>
      <c r="L62" s="236" t="n"/>
    </row>
    <row r="63">
      <c r="A63" s="236" t="n">
        <v>254</v>
      </c>
      <c r="B63" s="236" t="inlineStr">
        <is>
          <t>2001-002190</t>
        </is>
      </c>
      <c r="C63" s="236" t="inlineStr">
        <is>
          <t>Quit Claim Deed</t>
        </is>
      </c>
      <c r="D63" s="236" t="inlineStr">
        <is>
          <t>1642/532</t>
        </is>
      </c>
      <c r="E63" s="236" t="n">
        <v>37022</v>
      </c>
      <c r="F63" s="236" t="n">
        <v>37029</v>
      </c>
      <c r="G63" s="236" t="inlineStr">
        <is>
          <t>Leonard Herzberg and Mary Alice Herzberg, HW</t>
        </is>
      </c>
      <c r="H63" s="236" t="inlineStr">
        <is>
          <t>Mary Alice Herzberg</t>
        </is>
      </c>
      <c r="I63" s="236" t="inlineStr">
        <is>
          <t>A tract of land in Lot 1 of 31-12N-24W, described as follows: Beginning at the NW corner of said Lot 1, thence East 420.58 feet, thence South 725 feet, thence West 420.58 feet, and thence North 725 feet to the point of …</t>
        </is>
      </c>
      <c r="J63" s="236" t="inlineStr">
        <is>
          <t>ARTI Chain note: source of title — MINERAL DEED 1997-003023 at 1514/525, Eula Cross, a single person to Leonard Herzperg and Mary Alice Herzperg, HW, Jtwors, covering A tract of land in Lot One 1 of 31-12N-24W described…</t>
        </is>
      </c>
      <c r="K63" s="236" t="inlineStr">
        <is>
          <t>Partial tract legal match</t>
        </is>
      </c>
      <c r="L63" s="236" t="n"/>
    </row>
    <row r="64" ht="39" customHeight="1">
      <c r="A64" s="236" t="n">
        <v>255</v>
      </c>
      <c r="B64" s="236" t="inlineStr">
        <is>
          <t>2002-002227</t>
        </is>
      </c>
      <c r="C64" s="236" t="inlineStr">
        <is>
          <t>Deed, Assignment and Bill of Sale</t>
        </is>
      </c>
      <c r="D64" s="236" t="inlineStr">
        <is>
          <t>1680/318</t>
        </is>
      </c>
      <c r="E64" s="236" t="n">
        <v>37406</v>
      </c>
      <c r="F64" s="236" t="n">
        <v>37407</v>
      </c>
      <c r="G64" s="236" t="inlineStr">
        <is>
          <t>Arrowhead Resources, Inc.</t>
        </is>
      </c>
      <c r="H64" s="208" t="inlineStr">
        <is>
          <t>Bhch Mineral, Ltd., 47.5%,
Bhch Properties, Ltd., 2.5%,
Garg Oil, 50.0%</t>
        </is>
      </c>
      <c r="I64" s="236" t="inlineStr">
        <is>
          <t>ALL of 31-12N-24W, aol</t>
        </is>
      </c>
      <c r="J64" s="236" t="inlineStr">
        <is>
          <t>11.5385 NMA From 1637/26, 1639/206, 1639/426</t>
        </is>
      </c>
      <c r="K64" s="236" t="inlineStr">
        <is>
          <t>All Section 31</t>
        </is>
      </c>
      <c r="L64" s="236" t="n"/>
    </row>
    <row r="65" ht="39" customHeight="1">
      <c r="A65" s="236" t="n">
        <v>283</v>
      </c>
      <c r="B65" s="236" t="inlineStr">
        <is>
          <t>2004-000679</t>
        </is>
      </c>
      <c r="C65" s="236" t="inlineStr">
        <is>
          <t>Oil and Gas Lease</t>
        </is>
      </c>
      <c r="D65" s="236" t="inlineStr">
        <is>
          <t>1736/473</t>
        </is>
      </c>
      <c r="E65" s="236" t="n">
        <v>38026</v>
      </c>
      <c r="F65" s="236" t="n">
        <v>38027</v>
      </c>
      <c r="G65" s="208" t="inlineStr">
        <is>
          <t>Charles Allen Atha
Rt. 1 Box 124
Cheyenne, OK 73628</t>
        </is>
      </c>
      <c r="H65" s="236" t="inlineStr">
        <is>
          <t>R. Michael Lortz</t>
        </is>
      </c>
      <c r="I65" s="236" t="inlineStr">
        <is>
          <t>Lots 1 and 2, N/2 of Lot 3 of 31-12N-24W</t>
        </is>
      </c>
      <c r="J65" s="236" t="inlineStr">
        <is>
          <t>92.135 gross acres 3 yrs 3/16ths royalty Chain note: source of title — OUTSIDE LANDS I-1907-002036 at FR2/199, General Land Office to Charles F. Kennett, covering SW/4 NE/4, W/2 SE/4, SE/4 SE/4 of 31-12N-24W, aol, inter…</t>
        </is>
      </c>
      <c r="K65" s="236" t="inlineStr">
        <is>
          <t>Partial tract legal match</t>
        </is>
      </c>
      <c r="L65" s="236" t="n"/>
    </row>
    <row r="66" ht="39" customHeight="1">
      <c r="A66" s="236" t="n">
        <v>285</v>
      </c>
      <c r="B66" s="236" t="inlineStr">
        <is>
          <t>2004-000880</t>
        </is>
      </c>
      <c r="C66" s="236" t="inlineStr">
        <is>
          <t>Oil and Gas Lease</t>
        </is>
      </c>
      <c r="D66" s="236" t="inlineStr">
        <is>
          <t>1737/580</t>
        </is>
      </c>
      <c r="E66" s="236" t="n">
        <v>38032</v>
      </c>
      <c r="F66" s="236" t="n">
        <v>38040</v>
      </c>
      <c r="G66" s="208" t="inlineStr">
        <is>
          <t>Sandra Lorrain York
PO Box 34
Fort Cobb, OK 73038</t>
        </is>
      </c>
      <c r="H66" s="236" t="inlineStr">
        <is>
          <t>Kodiak Production Company</t>
        </is>
      </c>
      <c r="I66" s="236" t="inlineStr">
        <is>
          <t>Lots 1 and 2, N/2 of Lot 3 of 31-12N-24W</t>
        </is>
      </c>
      <c r="J66" s="236" t="inlineStr">
        <is>
          <t>92.0850 gross acres 3 years 3/16ths royalty Chain note: no source of title into Sandra Lorrain York PO Box 34 Fort Cobb, OK 73038 located of record. Confirm ownership before crediting this conveyance.</t>
        </is>
      </c>
      <c r="K66" s="236" t="inlineStr">
        <is>
          <t>Partial tract legal match</t>
        </is>
      </c>
      <c r="L66" s="236" t="n"/>
    </row>
    <row r="67">
      <c r="A67" s="236" t="n">
        <v>286</v>
      </c>
      <c r="B67" s="236" t="inlineStr">
        <is>
          <t>2004-003392</t>
        </is>
      </c>
      <c r="C67" s="236" t="inlineStr">
        <is>
          <t>Assignment</t>
        </is>
      </c>
      <c r="D67" s="236" t="inlineStr">
        <is>
          <t>1751/168</t>
        </is>
      </c>
      <c r="E67" s="236" t="n">
        <v>38041</v>
      </c>
      <c r="F67" s="236" t="n">
        <v>38168</v>
      </c>
      <c r="G67" s="236" t="inlineStr">
        <is>
          <t>R. Michael Lortz</t>
        </is>
      </c>
      <c r="H67" s="236" t="inlineStr">
        <is>
          <t>Yale Oil Association, Inc.</t>
        </is>
      </c>
      <c r="I67" s="236" t="inlineStr">
        <is>
          <t>Lots 1, 2, N/2 of Lot 3 of 31-12N-24W</t>
        </is>
      </c>
      <c r="J67" s="236" t="inlineStr">
        <is>
          <t>ARTI in OGL at 1736/473</t>
        </is>
      </c>
      <c r="K67" s="236" t="inlineStr">
        <is>
          <t>Partial tract legal match</t>
        </is>
      </c>
      <c r="L67" s="236" t="n"/>
    </row>
    <row r="68">
      <c r="A68" s="236" t="n">
        <v>295</v>
      </c>
      <c r="B68" s="236" t="inlineStr">
        <is>
          <t>2004-005738</t>
        </is>
      </c>
      <c r="C68" s="236" t="inlineStr">
        <is>
          <t>Mineral Deed</t>
        </is>
      </c>
      <c r="D68" s="236" t="inlineStr">
        <is>
          <t>1764/344</t>
        </is>
      </c>
      <c r="E68" s="236" t="n">
        <v>38260</v>
      </c>
      <c r="F68" s="236" t="n">
        <v>38274</v>
      </c>
      <c r="G68" s="236" t="inlineStr">
        <is>
          <t>Sandra Lorraine York</t>
        </is>
      </c>
      <c r="H68" s="236" t="inlineStr">
        <is>
          <t>Koala Production Company</t>
        </is>
      </c>
      <c r="I68" s="236" t="inlineStr">
        <is>
          <t>Lots 1 and Lot 2 and the North Half of Lot 3 of Section 31, as described as follows: Beginning at the NW Corner of the NW/4 of Section 31, thence East on Section Line 18.20 chains (or 72.8 rods), thence South 50 chains …</t>
        </is>
      </c>
      <c r="J68" s="236" t="inlineStr">
        <is>
          <t>An undivided 10 acre mineral interest Chain note: source of title — OGL / BASE LEASE 2004-000880 at 1737/580, Sandra Lorrain York PO Box 34 Fort Cobb, OK 73038 to Kodiak Production Company, covering Lots 1 and 2, N/2 of…</t>
        </is>
      </c>
      <c r="K68" s="236" t="inlineStr">
        <is>
          <t>Partial tract legal match / Needs Verification</t>
        </is>
      </c>
      <c r="L68" s="236" t="n"/>
    </row>
    <row r="69">
      <c r="A69" s="236" t="n">
        <v>297</v>
      </c>
      <c r="B69" s="236" t="inlineStr">
        <is>
          <t>2004-005739</t>
        </is>
      </c>
      <c r="C69" s="236" t="inlineStr">
        <is>
          <t>Mineral Deed</t>
        </is>
      </c>
      <c r="D69" s="236" t="inlineStr">
        <is>
          <t>1764/345</t>
        </is>
      </c>
      <c r="E69" s="236" t="n">
        <v>38267</v>
      </c>
      <c r="F69" s="236" t="n">
        <v>38274</v>
      </c>
      <c r="G69" s="236" t="inlineStr">
        <is>
          <t>Sandra Lorraine York</t>
        </is>
      </c>
      <c r="H69" s="236" t="inlineStr">
        <is>
          <t>Koala Production Company</t>
        </is>
      </c>
      <c r="I69" s="236" t="inlineStr">
        <is>
          <t>Lots 1 and Lot 2 and the North Half of Lot 3 of Section 31, as described as follows: Beginning at the NW Corner of the NW/4 of Section 31, thence East on Section Line 18.20 chains (or 72.8 rods), thence South 50 chains …</t>
        </is>
      </c>
      <c r="J69" s="236" t="inlineStr">
        <is>
          <t>An undivided 5 acre mineral interest Chain note: source of title — OGL / BASE LEASE 2004-000880 at 1737/580, Sandra Lorrain York PO Box 34 Fort Cobb, OK 73038 to Kodiak Production Company, covering Lots 1 and 2, N/2 of …</t>
        </is>
      </c>
      <c r="K69" s="236" t="inlineStr">
        <is>
          <t>Partial tract legal match / Needs Verification</t>
        </is>
      </c>
      <c r="L69" s="236" t="n"/>
    </row>
    <row r="70">
      <c r="A70" s="236" t="n">
        <v>299</v>
      </c>
      <c r="B70" s="236" t="inlineStr">
        <is>
          <t>2008-006536</t>
        </is>
      </c>
      <c r="C70" s="236" t="inlineStr">
        <is>
          <t>Mineral Deed</t>
        </is>
      </c>
      <c r="D70" s="236" t="inlineStr">
        <is>
          <t>1937/418</t>
        </is>
      </c>
      <c r="E70" s="236" t="n">
        <v>38286</v>
      </c>
      <c r="F70" s="236" t="n">
        <v>39748</v>
      </c>
      <c r="G70" s="236" t="inlineStr">
        <is>
          <t>Koala Production Company</t>
        </is>
      </c>
      <c r="H70" s="236" t="inlineStr">
        <is>
          <t>Fleshman Agency, Inc.</t>
        </is>
      </c>
      <c r="I70" s="236" t="inlineStr">
        <is>
          <t>Lots 1 and Lot 2 and the North Half of Lot 3 of Section 31, as described as follows: Beginning at the NW Corner of the NW/4 of Section 31, thence East on Section Line 18.20 chains (or 72.8 rods), thence South 50 chains …</t>
        </is>
      </c>
      <c r="J70" s="236" t="inlineStr">
        <is>
          <t>An undivided 5 acre mineral interest</t>
        </is>
      </c>
      <c r="K70" s="236" t="inlineStr">
        <is>
          <t>Partial tract legal match / Needs Verification</t>
        </is>
      </c>
      <c r="L70" s="236" t="n"/>
    </row>
    <row r="71">
      <c r="A71" s="236" t="n">
        <v>300</v>
      </c>
      <c r="B71" s="236" t="inlineStr">
        <is>
          <t>2004-006577</t>
        </is>
      </c>
      <c r="C71" s="236" t="inlineStr">
        <is>
          <t>Mineral Deed</t>
        </is>
      </c>
      <c r="D71" s="236" t="inlineStr">
        <is>
          <t>1768/339</t>
        </is>
      </c>
      <c r="E71" s="236" t="n">
        <v>38292</v>
      </c>
      <c r="F71" s="236" t="n">
        <v>38308</v>
      </c>
      <c r="G71" s="236" t="inlineStr">
        <is>
          <t>Sandra York, aka Sandra Lorraine York, aka Sandra Lorrain York, Individually and as heir of Virgil Hambrook</t>
        </is>
      </c>
      <c r="H71" s="236" t="inlineStr">
        <is>
          <t>Arrowhead Resources, Inc.</t>
        </is>
      </c>
      <c r="I71" s="236" t="inlineStr">
        <is>
          <t>Lots 1 and 2 also described as the W/2 NW/4 and the N/2 of Lot 3 of 31-12N-24W</t>
        </is>
      </c>
      <c r="J71" s="236" t="inlineStr">
        <is>
          <t>ARTI Chain note: source of title — OGL / BASE LEASE 2004-000880 at 1737/580, Sandra Lorrain York PO Box 34 Fort Cobb, OK 73038 to Kodiak Production Company, covering Lots 1 and 2, N/2 of Lot 3 of 31-12N-24W, interest st…</t>
        </is>
      </c>
      <c r="K71" s="236" t="inlineStr">
        <is>
          <t>Partial tract legal match</t>
        </is>
      </c>
      <c r="L71" s="236" t="n"/>
    </row>
    <row r="72">
      <c r="A72" s="236" t="n">
        <v>301</v>
      </c>
      <c r="B72" s="236" t="inlineStr">
        <is>
          <t>2005-000347</t>
        </is>
      </c>
      <c r="C72" s="236" t="inlineStr">
        <is>
          <t>Blanket Deed and Conveyance</t>
        </is>
      </c>
      <c r="D72" s="236" t="inlineStr">
        <is>
          <t>1775/296</t>
        </is>
      </c>
      <c r="E72" s="236" t="n">
        <v>38338</v>
      </c>
      <c r="F72" s="236" t="n">
        <v>38376</v>
      </c>
      <c r="G72" s="236" t="inlineStr">
        <is>
          <t>The Estate of Barbara Fasken, by Robert Dickson and Norbert J. Dickman, Co-Personal Representatives</t>
        </is>
      </c>
      <c r="H72" s="236" t="inlineStr">
        <is>
          <t>Fasken Land and Minerals, Ltd.</t>
        </is>
      </c>
      <c r="I72" s="236" t="inlineStr">
        <is>
          <t>Lot 1, 2, N/2 of 3, NW/4 SE/4, S/2 SE/4, SW/4 NE/4 of 31-12N-24W, aol</t>
        </is>
      </c>
      <c r="J72" s="236" t="inlineStr">
        <is>
          <t>ARTI</t>
        </is>
      </c>
      <c r="K72" s="236" t="inlineStr">
        <is>
          <t>Partial tract legal match</t>
        </is>
      </c>
      <c r="L72" s="236" t="n"/>
    </row>
    <row r="73" ht="26.25" customHeight="1">
      <c r="A73" s="236" t="n">
        <v>317</v>
      </c>
      <c r="B73" s="236" t="inlineStr">
        <is>
          <t>2005-002196</t>
        </is>
      </c>
      <c r="C73" s="236" t="inlineStr">
        <is>
          <t>Decree</t>
        </is>
      </c>
      <c r="D73" s="236" t="inlineStr">
        <is>
          <t>1784/591</t>
        </is>
      </c>
      <c r="E73" s="236" t="n">
        <v>38455</v>
      </c>
      <c r="F73" s="236" t="n">
        <v>38455</v>
      </c>
      <c r="G73" s="208" t="inlineStr">
        <is>
          <t>Roger Mills County Court
RE: In the Matter of the Estate of Virgil Mark Hambrook, Deceased</t>
        </is>
      </c>
      <c r="H73" s="208" t="inlineStr">
        <is>
          <t>Sandra York, a/k/a Sandra Lorraine York, a/k/a Sandra Lorrain
York</t>
        </is>
      </c>
      <c r="I73" s="236" t="inlineStr">
        <is>
          <t>Lots 1, 2, a/d/a W/2 NW/4, N/2 of Lot 3 of 31-12N-24W</t>
        </is>
      </c>
      <c r="J73" s="236" t="inlineStr">
        <is>
          <t>ARTI, 25.1002, NMA Tract 1: An undivided 16.38915 mineral acres interest, more or less, lying under Lots 1 and 2, a/d/a the W/2 NW/4 of 31-12N-24W Tract 2: An undivided 8.71105 mineral acres interest, more or less, lyin…</t>
        </is>
      </c>
      <c r="K73" s="236" t="inlineStr">
        <is>
          <t>Partial tract legal match</t>
        </is>
      </c>
      <c r="L73" s="236" t="n"/>
    </row>
    <row r="74">
      <c r="A74" s="236" t="n">
        <v>323</v>
      </c>
      <c r="B74" s="236" t="inlineStr">
        <is>
          <t>2005-004793</t>
        </is>
      </c>
      <c r="C74" s="236" t="inlineStr">
        <is>
          <t>Mineral Deed</t>
        </is>
      </c>
      <c r="D74" s="236" t="inlineStr">
        <is>
          <t>1797/463</t>
        </is>
      </c>
      <c r="E74" s="236" t="n">
        <v>38473</v>
      </c>
      <c r="F74" s="236" t="n">
        <v>38548</v>
      </c>
      <c r="G74" s="236" t="inlineStr">
        <is>
          <t>Arrowhead Resources, Inc.</t>
        </is>
      </c>
      <c r="H74" s="236" t="inlineStr">
        <is>
          <t>MAP2004-OK</t>
        </is>
      </c>
      <c r="I74" s="236" t="inlineStr">
        <is>
          <t>Lots 1, 2, a/d/a W/2 NW/4, N/2 of Lot 3 of 31-12N-24W</t>
        </is>
      </c>
      <c r="J74" s="236" t="inlineStr">
        <is>
          <t>A 10.13 net mineral acre interest It is the intention of the Grantor herein, to convey 10.13 net mineral acres in the above described lands, acquired from Sandra York, aka Sandra Lorraine York, aka Sandra Lorrain York, …</t>
        </is>
      </c>
      <c r="K74" s="236" t="inlineStr">
        <is>
          <t>Partial tract legal match</t>
        </is>
      </c>
      <c r="L74" s="236" t="n"/>
    </row>
    <row r="75">
      <c r="A75" s="236" t="n">
        <v>327</v>
      </c>
      <c r="B75" s="236" t="inlineStr">
        <is>
          <t>2005-004044</t>
        </is>
      </c>
      <c r="C75" s="236" t="inlineStr">
        <is>
          <t>Mineral Deed</t>
        </is>
      </c>
      <c r="D75" s="236" t="inlineStr">
        <is>
          <t>1794/173</t>
        </is>
      </c>
      <c r="E75" s="236" t="n">
        <v>38516</v>
      </c>
      <c r="F75" s="236" t="n">
        <v>38517</v>
      </c>
      <c r="G75" s="236" t="inlineStr">
        <is>
          <t>Koala Pordution Company</t>
        </is>
      </c>
      <c r="H75" s="236" t="inlineStr">
        <is>
          <t>Chisholm Royalty Partners</t>
        </is>
      </c>
      <c r="I75" s="236" t="inlineStr">
        <is>
          <t>Lots 1 and Lot 2 and the N/2 of Lot 3 of Section 31, also described as follows: Beginning at the NW Corner of the NW/4 of Section 31, thence East on Section Line 18.20 chains (or 72.8 rods), thence South 50 chains (or 2…</t>
        </is>
      </c>
      <c r="J75" s="236" t="inlineStr">
        <is>
          <t>ARTI Chain note: source of title — MINERAL DEED 2004-005738 at 1764/344, Sandra Lorraine York to Koala Production Company, covering Lots 1 and Lot 2 and the North Half of Lot 3 of Section 31, as described as follows: Be…</t>
        </is>
      </c>
      <c r="K75" s="236" t="inlineStr">
        <is>
          <t>Partial tract legal match</t>
        </is>
      </c>
      <c r="L75" s="236" t="n"/>
    </row>
    <row r="76" ht="39" customHeight="1">
      <c r="A76" s="236" t="n">
        <v>344</v>
      </c>
      <c r="B76" s="236" t="inlineStr">
        <is>
          <t>2005-008517</t>
        </is>
      </c>
      <c r="C76" s="236" t="inlineStr">
        <is>
          <t>Oil and Gas Lease</t>
        </is>
      </c>
      <c r="D76" s="236" t="inlineStr">
        <is>
          <t>1816/358</t>
        </is>
      </c>
      <c r="E76" s="236" t="n">
        <v>38636</v>
      </c>
      <c r="F76" s="236" t="n">
        <v>38701</v>
      </c>
      <c r="G76" s="208" t="inlineStr">
        <is>
          <t>Eddie Tom Lakey
1501 Electra
Sayre, OK 73662</t>
        </is>
      </c>
      <c r="H76" s="208" t="inlineStr">
        <is>
          <t>Jess Harris, III, Inc.
Oklahoma City, OK 73112</t>
        </is>
      </c>
      <c r="I76" s="236" t="inlineStr">
        <is>
          <t>The North Forty (40) acres in a tract of land described as W. 18.20 chains (72-8/10 rods) of Lots 1 and 2 a/d/a W. 18.20 chains (or 72-8/10 rods) of W/2 NW/4 of 31-12N-24W</t>
        </is>
      </c>
      <c r="J76" s="236" t="inlineStr">
        <is>
          <t>40 gross acres 3 yrs 3/16ths royalty DEPTH CLAUSE: In the event this lease is extended by commercial production beyond its primary term, then on such date this lease shall terminate as to all rights one hundred feet and…</t>
        </is>
      </c>
      <c r="K76" s="236" t="inlineStr">
        <is>
          <t>Partial tract legal match</t>
        </is>
      </c>
      <c r="L76" s="236" t="n"/>
    </row>
    <row r="77" ht="39" customHeight="1">
      <c r="A77" s="236" t="n">
        <v>346</v>
      </c>
      <c r="B77" s="236" t="inlineStr">
        <is>
          <t>2005-008528</t>
        </is>
      </c>
      <c r="C77" s="236" t="inlineStr">
        <is>
          <t>Oil and Gas Lease</t>
        </is>
      </c>
      <c r="D77" s="236" t="inlineStr">
        <is>
          <t>1816/386</t>
        </is>
      </c>
      <c r="E77" s="236" t="n">
        <v>38637</v>
      </c>
      <c r="F77" s="236" t="n">
        <v>38701</v>
      </c>
      <c r="G77" s="208" t="inlineStr">
        <is>
          <t>Myron Slobin a/k/a Myron V. Slobin
2216 Jennings
Street, Sioux City, IA 51104</t>
        </is>
      </c>
      <c r="H77" s="208" t="inlineStr">
        <is>
          <t>Jess Harris, III, Inc.
Oklahoma City, OK 73112</t>
        </is>
      </c>
      <c r="I77" s="236" t="inlineStr">
        <is>
          <t>All of 31-12N-24W</t>
        </is>
      </c>
      <c r="J77" s="236" t="inlineStr">
        <is>
          <t>160 gross acres 3 yrs 3/16ths royalty</t>
        </is>
      </c>
      <c r="K77" s="236" t="inlineStr">
        <is>
          <t>All Section 31</t>
        </is>
      </c>
      <c r="L77" s="236" t="n"/>
    </row>
    <row r="78" ht="39" customHeight="1">
      <c r="A78" s="236" t="n">
        <v>348</v>
      </c>
      <c r="B78" s="236" t="inlineStr">
        <is>
          <t>2006-000767</t>
        </is>
      </c>
      <c r="C78" s="236" t="inlineStr">
        <is>
          <t>Assignment of Oil and Gas Lease</t>
        </is>
      </c>
      <c r="D78" s="236" t="inlineStr">
        <is>
          <t>1822/18</t>
        </is>
      </c>
      <c r="E78" s="236" t="n">
        <v>38651</v>
      </c>
      <c r="F78" s="236" t="n">
        <v>38749</v>
      </c>
      <c r="G78" s="208" t="inlineStr">
        <is>
          <t>Jess Harris, III, Inc.
Oklahoma City, OK 73112</t>
        </is>
      </c>
      <c r="H78" s="208" t="inlineStr">
        <is>
          <t>Newfield Exploration Mid-Continent, Inc.
110 West 7th, Ste. 1300
Tulsa, OK 74119</t>
        </is>
      </c>
      <c r="I78" s="236" t="inlineStr">
        <is>
          <t>N 40 acres in a tract of land desc as W 18.20 chains (72-8/10 rods) of Lots 1, 2 a/d/a W 18.20 chains (or 72-8/10 rods) of W/2 NW/4 of 31-12N-24W</t>
        </is>
      </c>
      <c r="J78" s="236" t="inlineStr">
        <is>
          <t>Assigns all right, title and interest in and to the Oil and Gas Lease recorded at 1816/358</t>
        </is>
      </c>
      <c r="K78" s="236" t="inlineStr">
        <is>
          <t>Partial tract legal match</t>
        </is>
      </c>
      <c r="L78" s="236" t="n"/>
    </row>
    <row r="79">
      <c r="A79" s="236" t="n">
        <v>364</v>
      </c>
      <c r="B79" s="236" t="inlineStr">
        <is>
          <t>2006-002508</t>
        </is>
      </c>
      <c r="C79" s="236" t="inlineStr">
        <is>
          <t>Agreement</t>
        </is>
      </c>
      <c r="D79" s="236" t="inlineStr">
        <is>
          <t>1831/55</t>
        </is>
      </c>
      <c r="E79" s="236" t="n">
        <v>38691</v>
      </c>
      <c r="F79" s="236" t="n">
        <v>38807</v>
      </c>
      <c r="G79" s="236" t="inlineStr">
        <is>
          <t>Charles D. Ray</t>
        </is>
      </c>
      <c r="H79" s="236" t="inlineStr">
        <is>
          <t>Jess Harris, III, Inc.</t>
        </is>
      </c>
      <c r="I79" s="236" t="inlineStr">
        <is>
          <t>All of 31-12N-24W</t>
        </is>
      </c>
      <c r="J79" s="236" t="inlineStr">
        <is>
          <t>Fractional Interest 3475/5741969</t>
        </is>
      </c>
      <c r="K79" s="236" t="inlineStr">
        <is>
          <t>All Section 31</t>
        </is>
      </c>
      <c r="L79" s="236" t="n"/>
    </row>
    <row r="80">
      <c r="A80" s="236" t="n">
        <v>366</v>
      </c>
      <c r="B80" s="236" t="inlineStr">
        <is>
          <t>2006-000153</t>
        </is>
      </c>
      <c r="C80" s="236" t="inlineStr">
        <is>
          <t>Disclaimer and Quit Clam of Interest</t>
        </is>
      </c>
      <c r="D80" s="236" t="inlineStr">
        <is>
          <t>1819/156</t>
        </is>
      </c>
      <c r="E80" s="236" t="n">
        <v>38694</v>
      </c>
      <c r="F80" s="236" t="n">
        <v>38727</v>
      </c>
      <c r="G80" s="236" t="inlineStr">
        <is>
          <t>Eddie Tom Lakey</t>
        </is>
      </c>
      <c r="H80" s="236" t="inlineStr">
        <is>
          <t>The Public</t>
        </is>
      </c>
      <c r="I80" s="236" t="inlineStr">
        <is>
          <t>The South 32.80 acres in a tract of land described as West 18.20 Chains (72 8/10 Rods) of Lots 1 and 2 also described as the West 18.20 Chains (or 72 8/10 Rods) of the W/2 NW/4, containing 32.8 acres, more or less, of 3…</t>
        </is>
      </c>
      <c r="J80" s="236" t="inlineStr">
        <is>
          <t>Disclaiming Party signs this Disclaimer as evidence that he makes no claim to any of the mineral interests in all or any part of the Lands.</t>
        </is>
      </c>
      <c r="K80" s="236" t="inlineStr">
        <is>
          <t>Partial tract legal match</t>
        </is>
      </c>
      <c r="L80" s="236" t="n"/>
    </row>
    <row r="81" ht="39" customHeight="1">
      <c r="A81" s="236" t="n">
        <v>374</v>
      </c>
      <c r="B81" s="236" t="inlineStr">
        <is>
          <t>2006-000762</t>
        </is>
      </c>
      <c r="C81" s="236" t="inlineStr">
        <is>
          <t>Assignment</t>
        </is>
      </c>
      <c r="D81" s="236" t="inlineStr">
        <is>
          <t>1822/13</t>
        </is>
      </c>
      <c r="E81" s="236" t="n">
        <v>38723</v>
      </c>
      <c r="F81" s="236" t="n">
        <v>38749</v>
      </c>
      <c r="G81" s="236" t="inlineStr">
        <is>
          <t>Kodiak Production Company</t>
        </is>
      </c>
      <c r="H81" s="208" t="inlineStr">
        <is>
          <t>Newfield Exploration Mid-Continent, Inc.
110 West 7th, Ste. 1300
Tulsa, OK 74119</t>
        </is>
      </c>
      <c r="I81" s="236" t="inlineStr">
        <is>
          <t>Lots 1, 2, N/2 of Lot 3 of 31-12N-24W</t>
        </is>
      </c>
      <c r="J81" s="236" t="inlineStr">
        <is>
          <t>Assigns all right, title and interest in and to the Oil and Gas Lease recorded 1737/581</t>
        </is>
      </c>
      <c r="K81" s="236" t="inlineStr">
        <is>
          <t>Partial tract legal match</t>
        </is>
      </c>
      <c r="L81" s="236" t="n"/>
    </row>
    <row r="82" ht="39" customHeight="1">
      <c r="A82" s="236" t="n">
        <v>378</v>
      </c>
      <c r="B82" s="236" t="inlineStr">
        <is>
          <t>2006-002915</t>
        </is>
      </c>
      <c r="C82" s="236" t="inlineStr">
        <is>
          <t>Oil and Gas Lease</t>
        </is>
      </c>
      <c r="D82" s="236" t="inlineStr">
        <is>
          <t>1833/218</t>
        </is>
      </c>
      <c r="E82" s="236" t="n">
        <v>38734</v>
      </c>
      <c r="F82" s="236" t="n">
        <v>38824</v>
      </c>
      <c r="G82" s="208" t="inlineStr">
        <is>
          <t>Ella Pearl Kirk
Box 512
Cheyenne, OK 73628</t>
        </is>
      </c>
      <c r="H82" s="208" t="inlineStr">
        <is>
          <t>Jess Harris, III, Inc.
2601 NW Expressway, Suite 200E
Oklahoma City, OK 73112</t>
        </is>
      </c>
      <c r="I82" s="236" t="inlineStr">
        <is>
          <t>The South 32.80 acres in a tract of land described as W. 18.20 chains (72 8/10 Rods) of Lots 1 &amp; 2 ADA W 18.20 chains (or 72 8/10 Rods) of W/2 NW/4 &amp; W 18.20 chains (or 72 8/10 Rods) of N/2 of Lot 3 ADA W 18.20 chains (…</t>
        </is>
      </c>
      <c r="J82" s="236" t="inlineStr">
        <is>
          <t>32.80 gross acres Three (3) Years Chain note: source of title — AFFIDAVIT / HEIRSHIP / PROBATE 1923-001306 at MIS12/119, A. H. Douglass to The Public, covering All of 31-12N-24W, interest stated: Affidavit / claim of eq…</t>
        </is>
      </c>
      <c r="K82" s="236" t="inlineStr">
        <is>
          <t>Partial tract legal match</t>
        </is>
      </c>
      <c r="L82" s="236" t="n"/>
    </row>
    <row r="83">
      <c r="A83" s="236" t="n">
        <v>403</v>
      </c>
      <c r="B83" s="236" t="inlineStr">
        <is>
          <t>2007-004018</t>
        </is>
      </c>
      <c r="C83" s="236" t="inlineStr">
        <is>
          <t>Power of Attorney</t>
        </is>
      </c>
      <c r="D83" s="236" t="inlineStr">
        <is>
          <t>1884/508</t>
        </is>
      </c>
      <c r="E83" s="236" t="n">
        <v>39315</v>
      </c>
      <c r="F83" s="236" t="n">
        <v>39329</v>
      </c>
      <c r="G83" s="236" t="inlineStr">
        <is>
          <t>Kaiser Francis Oil Company</t>
        </is>
      </c>
      <c r="H83" s="236" t="inlineStr">
        <is>
          <t>The Public</t>
        </is>
      </c>
      <c r="I83" s="236" t="inlineStr">
        <is>
          <t>All of 31-12N-24W, aol</t>
        </is>
      </c>
      <c r="J83" s="236" t="inlineStr">
        <is>
          <t>See instrument</t>
        </is>
      </c>
      <c r="K83" s="236" t="inlineStr">
        <is>
          <t>All Section 31</t>
        </is>
      </c>
      <c r="L83" s="236" t="n"/>
    </row>
    <row r="84" ht="64.5" customHeight="1">
      <c r="A84" s="236" t="n">
        <v>410</v>
      </c>
      <c r="B84" s="236" t="inlineStr">
        <is>
          <t>2009-000702</t>
        </is>
      </c>
      <c r="C84" s="236" t="inlineStr">
        <is>
          <t>Affidavit of Heirship</t>
        </is>
      </c>
      <c r="D84" s="236" t="inlineStr">
        <is>
          <t>1948/262</t>
        </is>
      </c>
      <c r="E84" s="236" t="n">
        <v>39854</v>
      </c>
      <c r="F84" s="236" t="n">
        <v>39861</v>
      </c>
      <c r="G84" s="236" t="inlineStr">
        <is>
          <t>Willa Hambrook</t>
        </is>
      </c>
      <c r="H84" s="208" t="inlineStr">
        <is>
          <t>The Public
RE: Thomas O HAMBROOK, deceased
Heirs:
Ray HAMBROOK,
Vada Loretth Hubbard</t>
        </is>
      </c>
      <c r="I84" s="236" t="inlineStr">
        <is>
          <t>All of 31-12N-24W</t>
        </is>
      </c>
      <c r="J84" s="236" t="inlineStr">
        <is>
          <t>ARTI Chain note: source of title — MINERAL DEED 1907-001545 at D11/209, Herbert E. McGuire and Claude J. McGuire, HW to Mark Hambrook, covering N/2 of Lot 3, N/2 NE/4 SE/4 of 31-12N-24W, interest stated: ARTI. Confirm s…</t>
        </is>
      </c>
      <c r="K84" s="236" t="inlineStr">
        <is>
          <t>All Section 31</t>
        </is>
      </c>
      <c r="L84" s="236" t="n"/>
    </row>
    <row r="85" ht="39" customHeight="1">
      <c r="A85" s="236" t="n">
        <v>414</v>
      </c>
      <c r="B85" s="236" t="inlineStr">
        <is>
          <t>2009-006282</t>
        </is>
      </c>
      <c r="C85" s="236" t="inlineStr">
        <is>
          <t>Stipulation</t>
        </is>
      </c>
      <c r="D85" s="236" t="inlineStr">
        <is>
          <t>1984/236</t>
        </is>
      </c>
      <c r="E85" s="236" t="n">
        <v>40133</v>
      </c>
      <c r="F85" s="236" t="n">
        <v>40158</v>
      </c>
      <c r="G85" s="236" t="inlineStr">
        <is>
          <t>Arrowhead Resources, Inc.</t>
        </is>
      </c>
      <c r="H85" s="208" t="inlineStr">
        <is>
          <t>Bhch Mineral, Ltd.,
Bhch Properties, Ltd.,
Garg Oil</t>
        </is>
      </c>
      <c r="I85" s="236" t="inlineStr">
        <is>
          <t>All of 31-12N-24W, aol</t>
        </is>
      </c>
      <c r="J85" s="236" t="inlineStr">
        <is>
          <t>11.5385 NMA From 1637/26, 1639/206, 1639/426</t>
        </is>
      </c>
      <c r="K85" s="236" t="inlineStr">
        <is>
          <t>All Section 31</t>
        </is>
      </c>
      <c r="L85" s="236" t="n"/>
    </row>
    <row r="86">
      <c r="A86" s="236" t="n">
        <v>424</v>
      </c>
      <c r="B86" s="236" t="inlineStr">
        <is>
          <t>2011-000110</t>
        </is>
      </c>
      <c r="C86" s="236" t="inlineStr">
        <is>
          <t>Quitclaim Deed, Assignment, Transfer and Conveyance of Oil and Gas Interests</t>
        </is>
      </c>
      <c r="D86" s="236" t="inlineStr">
        <is>
          <t>2057/347</t>
        </is>
      </c>
      <c r="E86" s="236" t="n">
        <v>40513</v>
      </c>
      <c r="F86" s="236" t="n">
        <v>40549</v>
      </c>
      <c r="G86" s="236" t="inlineStr">
        <is>
          <t>Hefner Company, Inc.</t>
        </is>
      </c>
      <c r="H86" s="236" t="inlineStr">
        <is>
          <t>Cheyenne Resources, LLC</t>
        </is>
      </c>
      <c r="I86" s="236" t="inlineStr">
        <is>
          <t>All of 31-12N-24W, aol</t>
        </is>
      </c>
      <c r="J86" s="236" t="inlineStr">
        <is>
          <t>ARTI</t>
        </is>
      </c>
      <c r="K86" s="236" t="inlineStr">
        <is>
          <t>All Section 31</t>
        </is>
      </c>
      <c r="L86" s="236" t="n"/>
    </row>
    <row r="87">
      <c r="A87" s="236" t="n">
        <v>430</v>
      </c>
      <c r="B87" s="236" t="inlineStr">
        <is>
          <t>2011-005926</t>
        </is>
      </c>
      <c r="C87" s="236" t="inlineStr">
        <is>
          <t>Quitclaim Deed, Assignment, Transfer and Conveyance of Oil and Gas Interests</t>
        </is>
      </c>
      <c r="D87" s="236" t="inlineStr">
        <is>
          <t>2093/461</t>
        </is>
      </c>
      <c r="E87" s="236" t="n">
        <v>40788</v>
      </c>
      <c r="F87" s="236" t="n">
        <v>40793</v>
      </c>
      <c r="G87" s="236" t="inlineStr">
        <is>
          <t>Cheyenne Resources, LLC</t>
        </is>
      </c>
      <c r="H87" s="236" t="inlineStr">
        <is>
          <t>Hefner Company, Inc.</t>
        </is>
      </c>
      <c r="I87" s="236" t="inlineStr">
        <is>
          <t>All of 31-12N-24W, aol</t>
        </is>
      </c>
      <c r="J87" s="236" t="inlineStr">
        <is>
          <t>assigns forever, all of Transferor's right, title, interest and estate, both at law and in equity, in and to all oil and gas interests</t>
        </is>
      </c>
      <c r="K87" s="236" t="inlineStr">
        <is>
          <t>All Section 31</t>
        </is>
      </c>
      <c r="L87" s="236" t="n"/>
    </row>
    <row r="88">
      <c r="A88" s="236" t="n">
        <v>434</v>
      </c>
      <c r="B88" s="236" t="inlineStr">
        <is>
          <t>2011-007826</t>
        </is>
      </c>
      <c r="C88" s="236" t="inlineStr">
        <is>
          <t>Mineral Deed</t>
        </is>
      </c>
      <c r="D88" s="236" t="inlineStr">
        <is>
          <t>2104/537</t>
        </is>
      </c>
      <c r="E88" s="236" t="n">
        <v>40855</v>
      </c>
      <c r="F88" s="236" t="n">
        <v>40876</v>
      </c>
      <c r="G88" s="236" t="inlineStr">
        <is>
          <t>Fleshman Agency</t>
        </is>
      </c>
      <c r="H88" s="236" t="inlineStr">
        <is>
          <t>Mekusukey Oil Company, LLC</t>
        </is>
      </c>
      <c r="I88" s="236" t="inlineStr">
        <is>
          <t>Lots 1 and 2 and the North Half of Lot 3 of Section 31, a/d/a Beginning at the Northwest corner of the Northwest Quarter of Section 31, Thence East on Section line 18.20 chains (or 72.8 rods), Thence South 50 chains (or…</t>
        </is>
      </c>
      <c r="J88" s="236" t="inlineStr">
        <is>
          <t>An undivided 2.00 net mineral acres in 31-12N-24W An undivided 8.79166/1,052.085 net mineral acre interest</t>
        </is>
      </c>
      <c r="K88" s="236" t="inlineStr">
        <is>
          <t>Partial tract legal match / Needs Verification</t>
        </is>
      </c>
      <c r="L88" s="236" t="n"/>
    </row>
    <row r="89">
      <c r="A89" s="236" t="n">
        <v>442</v>
      </c>
      <c r="B89" s="236" t="inlineStr">
        <is>
          <t>2012-005854</t>
        </is>
      </c>
      <c r="C89" s="236" t="inlineStr">
        <is>
          <t>Amendment</t>
        </is>
      </c>
      <c r="D89" s="236" t="inlineStr">
        <is>
          <t>2154/229</t>
        </is>
      </c>
      <c r="E89" s="236" t="n">
        <v>41000</v>
      </c>
      <c r="F89" s="236" t="n">
        <v>41145</v>
      </c>
      <c r="G89" s="236" t="inlineStr">
        <is>
          <t>Chesapeake Exploration, LLC</t>
        </is>
      </c>
      <c r="H89" s="236" t="inlineStr">
        <is>
          <t>CHK Cleveland Tonkawa, LLC</t>
        </is>
      </c>
      <c r="I89" s="236" t="inlineStr">
        <is>
          <t>All of 31-12N-24W, aol</t>
        </is>
      </c>
      <c r="J89" s="236" t="inlineStr">
        <is>
          <t>99.9% of their interest</t>
        </is>
      </c>
      <c r="K89" s="236" t="inlineStr">
        <is>
          <t>All Section 31</t>
        </is>
      </c>
      <c r="L89" s="236" t="n"/>
    </row>
    <row r="90">
      <c r="A90" s="236" t="n">
        <v>443</v>
      </c>
      <c r="B90" s="236" t="inlineStr">
        <is>
          <t>2012-002539</t>
        </is>
      </c>
      <c r="C90" s="236" t="inlineStr">
        <is>
          <t>Assignment</t>
        </is>
      </c>
      <c r="D90" s="236" t="inlineStr">
        <is>
          <t>2129/1</t>
        </is>
      </c>
      <c r="E90" s="236" t="n">
        <v>41000</v>
      </c>
      <c r="F90" s="236" t="n">
        <v>41002</v>
      </c>
      <c r="G90" s="236" t="inlineStr">
        <is>
          <t>Chesapeake Exploration, LLC</t>
        </is>
      </c>
      <c r="H90" s="236" t="inlineStr">
        <is>
          <t>CHK Cleveland Tonkawa, LLC</t>
        </is>
      </c>
      <c r="I90" s="236" t="inlineStr">
        <is>
          <t>All of 31-12N-24W, aol</t>
        </is>
      </c>
      <c r="J90" s="236" t="inlineStr">
        <is>
          <t>99.9% of their interest</t>
        </is>
      </c>
      <c r="K90" s="236" t="inlineStr">
        <is>
          <t>All Section 31</t>
        </is>
      </c>
      <c r="L90" s="236" t="n"/>
    </row>
    <row r="91">
      <c r="A91" s="236" t="n">
        <v>447</v>
      </c>
      <c r="B91" s="236" t="inlineStr">
        <is>
          <t>2012-004836</t>
        </is>
      </c>
      <c r="C91" s="236" t="inlineStr">
        <is>
          <t>Power of Attorney</t>
        </is>
      </c>
      <c r="D91" s="236" t="inlineStr">
        <is>
          <t>2147/239</t>
        </is>
      </c>
      <c r="E91" s="236" t="n">
        <v>41092</v>
      </c>
      <c r="F91" s="236" t="n">
        <v>41095</v>
      </c>
      <c r="G91" s="236" t="inlineStr">
        <is>
          <t>Kaiser-francis Oil Co.</t>
        </is>
      </c>
      <c r="H91" s="236" t="inlineStr">
        <is>
          <t>Craig Aif Dolinsky</t>
        </is>
      </c>
      <c r="I91" s="236" t="inlineStr">
        <is>
          <t>All of 31-12N-24W, aol</t>
        </is>
      </c>
      <c r="J91" s="236" t="inlineStr">
        <is>
          <t>See instrument</t>
        </is>
      </c>
      <c r="K91" s="236" t="inlineStr">
        <is>
          <t>All Section 31</t>
        </is>
      </c>
      <c r="L91" s="236" t="n"/>
    </row>
    <row r="92">
      <c r="A92" s="236" t="n">
        <v>448</v>
      </c>
      <c r="B92" s="236" t="inlineStr">
        <is>
          <t>2012-007511</t>
        </is>
      </c>
      <c r="C92" s="236" t="inlineStr">
        <is>
          <t>Assignment of ORRI</t>
        </is>
      </c>
      <c r="D92" s="236" t="inlineStr">
        <is>
          <t>2166/194</t>
        </is>
      </c>
      <c r="E92" s="236" t="n">
        <v>41215</v>
      </c>
      <c r="F92" s="236" t="n">
        <v>41227</v>
      </c>
      <c r="G92" s="236" t="inlineStr">
        <is>
          <t>Yale Oil Association, Inc.</t>
        </is>
      </c>
      <c r="H92" s="236" t="inlineStr">
        <is>
          <t>K. C. Production</t>
        </is>
      </c>
      <c r="I92" s="236" t="inlineStr">
        <is>
          <t>Lots 1,2, N/2 of 3 of 31-12N-24W</t>
        </is>
      </c>
      <c r="J92" s="236" t="inlineStr">
        <is>
          <t>ORRI</t>
        </is>
      </c>
      <c r="K92" s="236" t="inlineStr">
        <is>
          <t>Partial tract legal match</t>
        </is>
      </c>
      <c r="L92" s="236" t="n"/>
    </row>
    <row r="93">
      <c r="A93" s="236" t="n">
        <v>452</v>
      </c>
      <c r="B93" s="236" t="inlineStr">
        <is>
          <t>2013-001724</t>
        </is>
      </c>
      <c r="C93" s="236" t="inlineStr">
        <is>
          <t>Quit Claim Mineral Deed</t>
        </is>
      </c>
      <c r="D93" s="236" t="inlineStr">
        <is>
          <t>2184/570</t>
        </is>
      </c>
      <c r="E93" s="236" t="n">
        <v>41368</v>
      </c>
      <c r="F93" s="236" t="n">
        <v>41372</v>
      </c>
      <c r="G93" s="236" t="inlineStr">
        <is>
          <t>Fleshman Agency, Inc.</t>
        </is>
      </c>
      <c r="H93" s="236" t="inlineStr">
        <is>
          <t>Mekusukey Oil Company, LLC</t>
        </is>
      </c>
      <c r="I93" s="236" t="inlineStr">
        <is>
          <t>Lots 1 and 2 and the North Half of Lot 3 of Section 31, a/d/a Beginning at the Northwest corner of the Northwest Quarter of Section 31, Thence East on Section line 18.20 chains (or 72.8 rods), Thence South 50 chains (or…</t>
        </is>
      </c>
      <c r="J93" s="236" t="inlineStr">
        <is>
          <t>An undivided 2.00 net mineral acre interest, (The Grantor is hereby executing this QCMD for the sole purpose of clarifying record title ownership for Mekusukey Oil Company, LLC, which pertains to that certain conveyance…</t>
        </is>
      </c>
      <c r="K93" s="236" t="inlineStr">
        <is>
          <t>Partial tract legal match / Needs Verification</t>
        </is>
      </c>
      <c r="L93" s="236" t="n"/>
    </row>
    <row r="94">
      <c r="A94" s="236" t="n">
        <v>453</v>
      </c>
      <c r="B94" s="236" t="inlineStr">
        <is>
          <t>2013-002727</t>
        </is>
      </c>
      <c r="C94" s="236" t="inlineStr">
        <is>
          <t>Memorandum</t>
        </is>
      </c>
      <c r="D94" s="236" t="inlineStr">
        <is>
          <t>2193/517</t>
        </is>
      </c>
      <c r="E94" s="236" t="n">
        <v>41404</v>
      </c>
      <c r="F94" s="236" t="n">
        <v>41422</v>
      </c>
      <c r="G94" s="236" t="inlineStr">
        <is>
          <t>Devon Energy Production Co.</t>
        </is>
      </c>
      <c r="H94" s="236" t="inlineStr">
        <is>
          <t>Plains Marketing, L.P.</t>
        </is>
      </c>
      <c r="I94" s="236" t="inlineStr">
        <is>
          <t>All of 31-12N-24W, aol</t>
        </is>
      </c>
      <c r="J94" s="236" t="inlineStr">
        <is>
          <t>MEMORANDUM OF CRUDE OIL SALES COMMITMENT</t>
        </is>
      </c>
      <c r="K94" s="236" t="inlineStr">
        <is>
          <t>All Section 31</t>
        </is>
      </c>
      <c r="L94" s="236" t="n"/>
    </row>
    <row r="95" ht="39" customHeight="1">
      <c r="A95" s="236" t="n">
        <v>455</v>
      </c>
      <c r="B95" s="236" t="inlineStr">
        <is>
          <t>2013-004038</t>
        </is>
      </c>
      <c r="C95" s="236" t="inlineStr">
        <is>
          <t>Assignment of ORRI</t>
        </is>
      </c>
      <c r="D95" s="236" t="inlineStr">
        <is>
          <t>2202/378</t>
        </is>
      </c>
      <c r="E95" s="236" t="n">
        <v>41474</v>
      </c>
      <c r="F95" s="236" t="n">
        <v>41488</v>
      </c>
      <c r="G95" s="236" t="inlineStr">
        <is>
          <t>Gary Reid</t>
        </is>
      </c>
      <c r="H95" s="208" t="inlineStr">
        <is>
          <t>Gary C. Reid, Trustee,
Reid Rev Trust,
Shannon D. Reid, Trustee</t>
        </is>
      </c>
      <c r="I95" s="236" t="inlineStr">
        <is>
          <t>All of 31-12N-24W, aol</t>
        </is>
      </c>
      <c r="J95" s="236" t="inlineStr">
        <is>
          <t>ORRI</t>
        </is>
      </c>
      <c r="K95" s="236" t="inlineStr">
        <is>
          <t>All Section 31</t>
        </is>
      </c>
      <c r="L95" s="236" t="n"/>
    </row>
    <row r="96">
      <c r="A96" s="236" t="n">
        <v>458</v>
      </c>
      <c r="B96" s="236" t="inlineStr">
        <is>
          <t>2013-006501</t>
        </is>
      </c>
      <c r="C96" s="236" t="inlineStr">
        <is>
          <t>Mineral Deed &amp; Royalty Deed</t>
        </is>
      </c>
      <c r="D96" s="236" t="inlineStr">
        <is>
          <t>2223/305</t>
        </is>
      </c>
      <c r="E96" s="236" t="n">
        <v>41517</v>
      </c>
      <c r="F96" s="236" t="n">
        <v>41621</v>
      </c>
      <c r="G96" s="236" t="inlineStr">
        <is>
          <t>David Silverberg, a/k/a David S. Silverberg, a married man dealing in his sole and separate property</t>
        </is>
      </c>
      <c r="H96" s="236" t="inlineStr">
        <is>
          <t>Cambria Energy, LLC</t>
        </is>
      </c>
      <c r="I96" s="236" t="inlineStr">
        <is>
          <t>All of 31-12N-24W</t>
        </is>
      </c>
      <c r="J96" s="236" t="inlineStr">
        <is>
          <t>all interests in the leases, units, sections, legal descriptions and depths. It is the intent of this instrument to convey unto Grantee all of Grantor's royalty, overriding royalty, and mineral interest in the Section a…</t>
        </is>
      </c>
      <c r="K96" s="236" t="inlineStr">
        <is>
          <t>All Section 31</t>
        </is>
      </c>
      <c r="L96" s="236" t="n"/>
    </row>
    <row r="97">
      <c r="A97" s="236" t="n">
        <v>460</v>
      </c>
      <c r="B97" s="236" t="inlineStr">
        <is>
          <t>2013-006188</t>
        </is>
      </c>
      <c r="C97" s="236" t="inlineStr">
        <is>
          <t>Assignment</t>
        </is>
      </c>
      <c r="D97" s="236" t="inlineStr">
        <is>
          <t>2220/400</t>
        </is>
      </c>
      <c r="E97" s="236" t="n">
        <v>41543</v>
      </c>
      <c r="F97" s="236" t="n">
        <v>41599</v>
      </c>
      <c r="G97" s="236" t="inlineStr">
        <is>
          <t>EOG Resources, Inc.</t>
        </is>
      </c>
      <c r="H97" s="236" t="inlineStr">
        <is>
          <t>Linn Energy Holdings, LLC</t>
        </is>
      </c>
      <c r="I97" s="236" t="inlineStr">
        <is>
          <t>All of 31-12N-24W, aol</t>
        </is>
      </c>
      <c r="J97" s="236" t="inlineStr">
        <is>
          <t>ARTI</t>
        </is>
      </c>
      <c r="K97" s="236" t="inlineStr">
        <is>
          <t>All Section 31</t>
        </is>
      </c>
      <c r="L97" s="236" t="n"/>
    </row>
    <row r="98">
      <c r="A98" s="236" t="n">
        <v>461</v>
      </c>
      <c r="B98" s="236" t="inlineStr">
        <is>
          <t>2013-006502</t>
        </is>
      </c>
      <c r="C98" s="236" t="inlineStr">
        <is>
          <t>Mineral Deed</t>
        </is>
      </c>
      <c r="D98" s="236" t="inlineStr">
        <is>
          <t>2223/307</t>
        </is>
      </c>
      <c r="E98" s="236" t="n">
        <v>41575</v>
      </c>
      <c r="F98" s="236" t="n">
        <v>41621</v>
      </c>
      <c r="G98" s="236" t="inlineStr">
        <is>
          <t>Mary Ellen Silverberg, a/k/a Mary Ellen Sitzmann, a married woman dealing in her sole and separate property</t>
        </is>
      </c>
      <c r="H98" s="236" t="inlineStr">
        <is>
          <t>Cambria Energy, LLC</t>
        </is>
      </c>
      <c r="I98" s="236" t="inlineStr">
        <is>
          <t>All of 31-12N-24W</t>
        </is>
      </c>
      <c r="J98" s="236" t="inlineStr">
        <is>
          <t>all interests in the leases, units, sections, legal descriptions and depths. It is the intent of this instrument to convey unto Grantee all of Grantor's royalty, overriding royalty, and mineral interest in the Section a…</t>
        </is>
      </c>
      <c r="K98" s="236" t="inlineStr">
        <is>
          <t>All Section 31</t>
        </is>
      </c>
      <c r="L98" s="236" t="n"/>
    </row>
    <row r="99">
      <c r="A99" s="236" t="n">
        <v>464</v>
      </c>
      <c r="B99" s="236" t="inlineStr">
        <is>
          <t>2014-002337</t>
        </is>
      </c>
      <c r="C99" s="236" t="inlineStr">
        <is>
          <t>Ownership Affidavit</t>
        </is>
      </c>
      <c r="D99" s="236" t="inlineStr">
        <is>
          <t>2247/183</t>
        </is>
      </c>
      <c r="E99" s="236" t="n">
        <v>41730</v>
      </c>
      <c r="F99" s="236" t="n">
        <v>41746</v>
      </c>
      <c r="G99" s="236" t="inlineStr">
        <is>
          <t>Duke R. Ligon, Manager of Mekusukey Oil Company, LLC, an Oklahoma Limited Liability Company</t>
        </is>
      </c>
      <c r="H99" s="236" t="inlineStr">
        <is>
          <t>The Public</t>
        </is>
      </c>
      <c r="I99" s="236" t="inlineStr">
        <is>
          <t>All of 31-12N-24W, aol</t>
        </is>
      </c>
      <c r="J99" s="236" t="inlineStr">
        <is>
          <t>We are the successor to all right title and interest in and to only the minerals once owned, or may still be owned of record, by: The Estate of H.M. Ligon, Deceased; The Estate of Joan R. Ligon, Deceased; Nan Holt Ligon…</t>
        </is>
      </c>
      <c r="K99" s="236" t="inlineStr">
        <is>
          <t>All Section 31</t>
        </is>
      </c>
      <c r="L99" s="236" t="n"/>
    </row>
    <row r="100">
      <c r="A100" s="236" t="n">
        <v>468</v>
      </c>
      <c r="B100" s="236" t="inlineStr">
        <is>
          <t>2015-002747</t>
        </is>
      </c>
      <c r="C100" s="236" t="inlineStr">
        <is>
          <t>Assignment</t>
        </is>
      </c>
      <c r="D100" s="236" t="inlineStr">
        <is>
          <t>2307/1</t>
        </is>
      </c>
      <c r="E100" s="236" t="n">
        <v>41821</v>
      </c>
      <c r="F100" s="236" t="n">
        <v>42250</v>
      </c>
      <c r="G100" s="236" t="inlineStr">
        <is>
          <t>Chesapeake Exploration</t>
        </is>
      </c>
      <c r="H100" s="236" t="inlineStr">
        <is>
          <t>Fourpoint Energy, LLC</t>
        </is>
      </c>
      <c r="I100" s="236" t="inlineStr">
        <is>
          <t>All of 31-12N-24W, aol</t>
        </is>
      </c>
      <c r="J100" s="236" t="inlineStr">
        <is>
          <t>ARTI</t>
        </is>
      </c>
      <c r="K100" s="236" t="inlineStr">
        <is>
          <t>All Section 31</t>
        </is>
      </c>
      <c r="L100" s="236" t="n"/>
    </row>
    <row r="101" ht="26.25" customHeight="1">
      <c r="A101" s="236" t="n">
        <v>469</v>
      </c>
      <c r="B101" s="236" t="inlineStr">
        <is>
          <t>2014-005920</t>
        </is>
      </c>
      <c r="C101" s="236" t="inlineStr">
        <is>
          <t>Assignment</t>
        </is>
      </c>
      <c r="D101" s="236" t="inlineStr">
        <is>
          <t>2270/316</t>
        </is>
      </c>
      <c r="E101" s="236" t="n">
        <v>41821</v>
      </c>
      <c r="F101" s="236" t="n">
        <v>41907</v>
      </c>
      <c r="G101" s="208" t="inlineStr">
        <is>
          <t>Newfield Exploartion Company,
Newfield Exploration Mid Continent, Inc.</t>
        </is>
      </c>
      <c r="H101" s="236" t="inlineStr">
        <is>
          <t>Templar Energy, LLC</t>
        </is>
      </c>
      <c r="I101" s="236" t="inlineStr">
        <is>
          <t>All of 31-12N-24W, aol</t>
        </is>
      </c>
      <c r="J101" s="236" t="inlineStr">
        <is>
          <t>ARTI</t>
        </is>
      </c>
      <c r="K101" s="236" t="inlineStr">
        <is>
          <t>All Section 31</t>
        </is>
      </c>
      <c r="L101" s="236" t="n"/>
    </row>
    <row r="102" ht="26.25" customHeight="1">
      <c r="A102" s="236" t="n">
        <v>473</v>
      </c>
      <c r="B102" s="236" t="inlineStr">
        <is>
          <t>2014-006352</t>
        </is>
      </c>
      <c r="C102" s="236" t="inlineStr">
        <is>
          <t>Affidavit of Identity</t>
        </is>
      </c>
      <c r="D102" s="236" t="inlineStr">
        <is>
          <t>2273/539</t>
        </is>
      </c>
      <c r="E102" s="236" t="n">
        <v>41926</v>
      </c>
      <c r="F102" s="236" t="n">
        <v>41932</v>
      </c>
      <c r="G102" s="236" t="inlineStr">
        <is>
          <t>Jon Wilkerson</t>
        </is>
      </c>
      <c r="H102" s="208" t="inlineStr">
        <is>
          <t>The Public
RE: Linda Fields, aka Linda Klipfenstein, aka Linda Mize</t>
        </is>
      </c>
      <c r="I102" s="236" t="inlineStr">
        <is>
          <t>All of 31-12N-24W, aol</t>
        </is>
      </c>
      <c r="J102" s="236" t="inlineStr">
        <is>
          <t>See instrument</t>
        </is>
      </c>
      <c r="K102" s="236" t="inlineStr">
        <is>
          <t>All Section 31</t>
        </is>
      </c>
      <c r="L102" s="236" t="n"/>
    </row>
    <row r="103">
      <c r="A103" s="236" t="n">
        <v>474</v>
      </c>
      <c r="B103" s="236" t="inlineStr">
        <is>
          <t>2015-002749</t>
        </is>
      </c>
      <c r="C103" s="236" t="inlineStr">
        <is>
          <t>Assignment</t>
        </is>
      </c>
      <c r="D103" s="236" t="inlineStr">
        <is>
          <t>2308/23</t>
        </is>
      </c>
      <c r="E103" s="236" t="n">
        <v>41944</v>
      </c>
      <c r="F103" s="236" t="n">
        <v>42250</v>
      </c>
      <c r="G103" s="236" t="inlineStr">
        <is>
          <t>Chk Cleveland Tonkawa</t>
        </is>
      </c>
      <c r="H103" s="236" t="inlineStr">
        <is>
          <t>Fourpoint Energy, LLC</t>
        </is>
      </c>
      <c r="I103" s="236" t="inlineStr">
        <is>
          <t>All of 31-12N-24W, aol</t>
        </is>
      </c>
      <c r="J103" s="236" t="inlineStr">
        <is>
          <t>ARTI</t>
        </is>
      </c>
      <c r="K103" s="236" t="inlineStr">
        <is>
          <t>All Section 31</t>
        </is>
      </c>
      <c r="L103" s="236" t="n"/>
    </row>
    <row r="104" ht="102.75" customHeight="1">
      <c r="A104" s="236" t="n">
        <v>475</v>
      </c>
      <c r="B104" s="236" t="inlineStr">
        <is>
          <t>2015-000058</t>
        </is>
      </c>
      <c r="C104" s="236" t="inlineStr">
        <is>
          <t>Assignment</t>
        </is>
      </c>
      <c r="D104" s="236" t="inlineStr">
        <is>
          <t>2282/234</t>
        </is>
      </c>
      <c r="E104" s="236" t="n">
        <v>41988</v>
      </c>
      <c r="F104" s="236" t="n">
        <v>42011</v>
      </c>
      <c r="G104" s="208" t="inlineStr">
        <is>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is>
      </c>
      <c r="H104" s="208" t="inlineStr">
        <is>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is>
      </c>
      <c r="I104" s="236" t="inlineStr">
        <is>
          <t>All of 31-12N-24W, aol</t>
        </is>
      </c>
      <c r="J104" s="236" t="inlineStr">
        <is>
          <t>ARTI</t>
        </is>
      </c>
      <c r="K104" s="236" t="inlineStr">
        <is>
          <t>All Section 31</t>
        </is>
      </c>
      <c r="L104" s="236" t="n"/>
    </row>
    <row r="105" ht="39" customHeight="1">
      <c r="A105" s="236" t="n">
        <v>478</v>
      </c>
      <c r="B105" s="236" t="inlineStr">
        <is>
          <t>2015-001661</t>
        </is>
      </c>
      <c r="C105" s="236" t="inlineStr">
        <is>
          <t>Assignment</t>
        </is>
      </c>
      <c r="D105" s="236" t="inlineStr">
        <is>
          <t>2295/372</t>
        </is>
      </c>
      <c r="E105" s="236" t="n">
        <v>42129</v>
      </c>
      <c r="F105" s="236" t="n">
        <v>42139</v>
      </c>
      <c r="G105" s="236" t="inlineStr">
        <is>
          <t>Robert H. Frazier</t>
        </is>
      </c>
      <c r="H105" s="208" t="inlineStr">
        <is>
          <t>Robert H. Frazier Royalty, LLC
P.O.BOX 50264
MIDLAND, TX 79710</t>
        </is>
      </c>
      <c r="I105" s="236" t="inlineStr">
        <is>
          <t>All of 31-12N-24W, aol</t>
        </is>
      </c>
      <c r="J105" s="236" t="inlineStr">
        <is>
          <t>.063364 Min. Acres: Stipulation of Mineral Interest, book 1853, pg 546, Sept. 22, 2006.</t>
        </is>
      </c>
      <c r="K105" s="236" t="inlineStr">
        <is>
          <t>All Section 31</t>
        </is>
      </c>
      <c r="L105" s="236" t="n"/>
    </row>
    <row r="106">
      <c r="A106" s="236" t="n">
        <v>479</v>
      </c>
      <c r="B106" s="236" t="inlineStr">
        <is>
          <t>2015-002368</t>
        </is>
      </c>
      <c r="C106" s="236" t="inlineStr">
        <is>
          <t>Memorandum</t>
        </is>
      </c>
      <c r="D106" s="236" t="inlineStr">
        <is>
          <t>2302/507</t>
        </is>
      </c>
      <c r="E106" s="236" t="n">
        <v>42199</v>
      </c>
      <c r="F106" s="236" t="n">
        <v>42207</v>
      </c>
      <c r="G106" s="236" t="inlineStr">
        <is>
          <t>Enervest Energy Institutional Fund Xiii Wib, L.P.</t>
        </is>
      </c>
      <c r="H106" s="236" t="inlineStr">
        <is>
          <t>Enervest Energy Institutional Fund Xiii B., L.P.</t>
        </is>
      </c>
      <c r="I106" s="236" t="inlineStr">
        <is>
          <t>All of 31-12N-24W, aol</t>
        </is>
      </c>
      <c r="J106" s="236" t="inlineStr">
        <is>
          <t>A net profits overriding royalty interest (the "NPP") equal to ninety-eight and one-half percent (98.5%) of the net profits,</t>
        </is>
      </c>
      <c r="K106" s="236" t="inlineStr">
        <is>
          <t>All Section 31</t>
        </is>
      </c>
      <c r="L106" s="236" t="n"/>
    </row>
    <row r="107">
      <c r="A107" s="236" t="n">
        <v>480</v>
      </c>
      <c r="B107" s="236" t="inlineStr">
        <is>
          <t>2015-002369</t>
        </is>
      </c>
      <c r="C107" s="236" t="inlineStr">
        <is>
          <t>Memorandum</t>
        </is>
      </c>
      <c r="D107" s="236" t="inlineStr">
        <is>
          <t>2302/512</t>
        </is>
      </c>
      <c r="E107" s="236" t="n">
        <v>42199</v>
      </c>
      <c r="F107" s="236" t="n">
        <v>42207</v>
      </c>
      <c r="G107" s="236" t="inlineStr">
        <is>
          <t>Enervest Energy Institutional Fund Xiii Wic, L.P.</t>
        </is>
      </c>
      <c r="H107" s="236" t="inlineStr">
        <is>
          <t>Enervest Energy Institutional Fund Xiii C., L.P.</t>
        </is>
      </c>
      <c r="I107" s="236" t="inlineStr">
        <is>
          <t>All of 31-12N-24W, aol</t>
        </is>
      </c>
      <c r="J107" s="236" t="inlineStr">
        <is>
          <t>A net profits overriding royalty interest (the "NPP") equal to ninety-eight and one-half percent (98.5%) of the net profits,</t>
        </is>
      </c>
      <c r="K107" s="236" t="inlineStr">
        <is>
          <t>All Section 31</t>
        </is>
      </c>
      <c r="L107" s="236" t="n"/>
    </row>
    <row r="108" ht="26.25" customHeight="1">
      <c r="A108" s="236" t="n">
        <v>481</v>
      </c>
      <c r="B108" s="236" t="inlineStr">
        <is>
          <t>2015-003023</t>
        </is>
      </c>
      <c r="C108" s="236" t="inlineStr">
        <is>
          <t>Correction Memorandum of Conveyance</t>
        </is>
      </c>
      <c r="D108" s="236" t="inlineStr">
        <is>
          <t>2311/337</t>
        </is>
      </c>
      <c r="E108" s="236" t="n">
        <v>42199</v>
      </c>
      <c r="F108" s="236" t="n">
        <v>42285</v>
      </c>
      <c r="G108" s="208" t="inlineStr">
        <is>
          <t>EnerVest Energy Institutional Fund XIII-WIB, L.P.
c/o EnerVest, Ltd.</t>
        </is>
      </c>
      <c r="H108" s="208" t="inlineStr">
        <is>
          <t>EnerVest Energy Institutional Fund XIII-B, L.P.
c/o EnerVest, Ltd.</t>
        </is>
      </c>
      <c r="I108" s="236" t="inlineStr">
        <is>
          <t>All of 31-12N-24W, aol</t>
        </is>
      </c>
      <c r="J108" s="236" t="inlineStr">
        <is>
          <t>Memorandum of Conveyance dated effective September 1, 2014, recorded in Book 2302, Page 507, in the Conveyance Records of Roger Mills County, Oklahoma, by and between Ener Vest Energy Institutional Fund XIII-WIB, L.P., …</t>
        </is>
      </c>
      <c r="K108" s="236" t="inlineStr">
        <is>
          <t>All Section 31</t>
        </is>
      </c>
      <c r="L108" s="236" t="n"/>
    </row>
    <row r="109" ht="26.25" customHeight="1">
      <c r="A109" s="236" t="n">
        <v>482</v>
      </c>
      <c r="B109" s="236" t="inlineStr">
        <is>
          <t>2015-003022</t>
        </is>
      </c>
      <c r="C109" s="236" t="inlineStr">
        <is>
          <t>Correction Memorandum of Conveyance</t>
        </is>
      </c>
      <c r="D109" s="236" t="inlineStr">
        <is>
          <t>2311/333</t>
        </is>
      </c>
      <c r="E109" s="236" t="n">
        <v>42199</v>
      </c>
      <c r="F109" s="236" t="n">
        <v>42285</v>
      </c>
      <c r="G109" s="208" t="inlineStr">
        <is>
          <t>EnerVest Energy Institutional Fund XIII-WIC, L.P.
c/o EnerVest, Ltd.</t>
        </is>
      </c>
      <c r="H109" s="208" t="inlineStr">
        <is>
          <t>EnerVest Energy Institutional Fund XIII-C, L.P.
c/o EnerVest, Ltd.</t>
        </is>
      </c>
      <c r="I109" s="236" t="inlineStr">
        <is>
          <t>All of 31-12N-24W, aol</t>
        </is>
      </c>
      <c r="J109" s="236" t="inlineStr">
        <is>
          <t>Memorandum of Conveyance dated effective September 1, 2014, recorded in Book 2302, Page 512, in the Conveyance Records of Roger Mills County, Oklahoma, by and between EnerVest Energy Institutional Fund XIII-WIC, L.P., 1…</t>
        </is>
      </c>
      <c r="K109" s="236" t="inlineStr">
        <is>
          <t>All Section 31</t>
        </is>
      </c>
      <c r="L109" s="236" t="n"/>
    </row>
    <row r="110">
      <c r="A110" s="236" t="n">
        <v>486</v>
      </c>
      <c r="B110" s="236" t="inlineStr">
        <is>
          <t>2016-001883</t>
        </is>
      </c>
      <c r="C110" s="236" t="inlineStr">
        <is>
          <t>Assignment</t>
        </is>
      </c>
      <c r="D110" s="236" t="inlineStr">
        <is>
          <t>2343/1</t>
        </is>
      </c>
      <c r="E110" s="236" t="n">
        <v>42370</v>
      </c>
      <c r="F110" s="236" t="n">
        <v>42593</v>
      </c>
      <c r="G110" s="236" t="inlineStr">
        <is>
          <t>Devon Energy Production Co.</t>
        </is>
      </c>
      <c r="H110" s="236" t="inlineStr">
        <is>
          <t>Tecolote Holdings, LLC</t>
        </is>
      </c>
      <c r="I110" s="236" t="inlineStr">
        <is>
          <t>All of 31-12N-24W, aol</t>
        </is>
      </c>
      <c r="J110" s="236" t="inlineStr">
        <is>
          <t>ARTI</t>
        </is>
      </c>
      <c r="K110" s="236" t="inlineStr">
        <is>
          <t>All Section 31</t>
        </is>
      </c>
      <c r="L110" s="236" t="n"/>
    </row>
    <row r="111">
      <c r="A111" s="236" t="n">
        <v>488</v>
      </c>
      <c r="B111" s="236" t="inlineStr">
        <is>
          <t>2016-002793</t>
        </is>
      </c>
      <c r="C111" s="236" t="inlineStr">
        <is>
          <t>Assignment</t>
        </is>
      </c>
      <c r="D111" s="236" t="inlineStr">
        <is>
          <t>2354/229</t>
        </is>
      </c>
      <c r="E111" s="236" t="n">
        <v>42673</v>
      </c>
      <c r="F111" s="236" t="n">
        <v>42719</v>
      </c>
      <c r="G111" s="236" t="inlineStr">
        <is>
          <t>Hefner Company, Inc.</t>
        </is>
      </c>
      <c r="H111" s="236" t="inlineStr">
        <is>
          <t>Cheyenne Resources, LLC</t>
        </is>
      </c>
      <c r="I111" s="236" t="inlineStr">
        <is>
          <t>All of 31-12N-24W, aol</t>
        </is>
      </c>
      <c r="J111" s="236" t="inlineStr">
        <is>
          <t>ARTI</t>
        </is>
      </c>
      <c r="K111" s="236" t="inlineStr">
        <is>
          <t>All Section 31</t>
        </is>
      </c>
      <c r="L111" s="236" t="n"/>
    </row>
    <row r="112">
      <c r="A112" s="236" t="n">
        <v>491</v>
      </c>
      <c r="B112" s="236" t="inlineStr">
        <is>
          <t>2017-001403</t>
        </is>
      </c>
      <c r="C112" s="236" t="inlineStr">
        <is>
          <t>Change of Address</t>
        </is>
      </c>
      <c r="D112" s="236" t="inlineStr">
        <is>
          <t>2370/359</t>
        </is>
      </c>
      <c r="E112" s="236" t="n">
        <v>42924</v>
      </c>
      <c r="F112" s="236" t="n">
        <v>42930</v>
      </c>
      <c r="G112" s="236" t="inlineStr">
        <is>
          <t>King Exploration</t>
        </is>
      </c>
      <c r="H112" s="236" t="inlineStr">
        <is>
          <t>The Public</t>
        </is>
      </c>
      <c r="I112" s="236" t="inlineStr">
        <is>
          <t>All of 31-12N-24W, aol</t>
        </is>
      </c>
      <c r="J112" s="236" t="inlineStr">
        <is>
          <t>Change of address of record only, no effect on mineral or title ownership.</t>
        </is>
      </c>
      <c r="K112" s="236" t="inlineStr">
        <is>
          <t>All Section 31</t>
        </is>
      </c>
      <c r="L112" s="236" t="n"/>
    </row>
    <row r="113">
      <c r="A113" s="236" t="n">
        <v>492</v>
      </c>
      <c r="B113" s="236" t="inlineStr">
        <is>
          <t>2017-001880</t>
        </is>
      </c>
      <c r="C113" s="236" t="inlineStr">
        <is>
          <t>Mineral Deed</t>
        </is>
      </c>
      <c r="D113" s="236" t="inlineStr">
        <is>
          <t>2376/100</t>
        </is>
      </c>
      <c r="E113" s="236" t="n">
        <v>42985</v>
      </c>
      <c r="F113" s="236" t="n">
        <v>42996</v>
      </c>
      <c r="G113" s="236" t="inlineStr">
        <is>
          <t>Jon N. Wilkerson</t>
        </is>
      </c>
      <c r="H113" s="236" t="inlineStr">
        <is>
          <t>Tamara K. Wilkerson</t>
        </is>
      </c>
      <c r="I113" s="236" t="inlineStr">
        <is>
          <t>All of 31-12N-24W, aol</t>
        </is>
      </c>
      <c r="J113" s="236" t="inlineStr">
        <is>
          <t>ARTI</t>
        </is>
      </c>
      <c r="K113" s="236" t="inlineStr">
        <is>
          <t>All Section 31</t>
        </is>
      </c>
      <c r="L113" s="236" t="n"/>
    </row>
    <row r="114" ht="26.25" customHeight="1">
      <c r="A114" s="236" t="n">
        <v>494</v>
      </c>
      <c r="B114" s="236" t="inlineStr">
        <is>
          <t>2018-001569</t>
        </is>
      </c>
      <c r="C114" s="236" t="inlineStr">
        <is>
          <t>Affidavit Regarding Merger of Diverse GP II, Diverse GP III, Diverse Energy Investments and Tdt Diverse LP With and Into Fortune Natural Resources Corporation</t>
        </is>
      </c>
      <c r="D114" s="236" t="inlineStr">
        <is>
          <t>2394/591</t>
        </is>
      </c>
      <c r="E114" s="236" t="n">
        <v>43249</v>
      </c>
      <c r="F114" s="236" t="n">
        <v>43272</v>
      </c>
      <c r="G114" s="208" t="inlineStr">
        <is>
          <t>Fortune Natural Resources Corp,
Robin D. Vp McGuire</t>
        </is>
      </c>
      <c r="H114" s="236" t="inlineStr">
        <is>
          <t>The Public</t>
        </is>
      </c>
      <c r="I114" s="236" t="inlineStr">
        <is>
          <t>All of 31-12N-24W, aol</t>
        </is>
      </c>
      <c r="J114" s="236" t="inlineStr">
        <is>
          <t>Fortune is a corporation organized under the laws of the State of Delaware. As evidenced by the Certificate of Merger from the State of Delaware, recorded in Book 1951, Page 240 of the Records of Roger Mills County, Okl…</t>
        </is>
      </c>
      <c r="K114" s="236" t="inlineStr">
        <is>
          <t>All Section 31</t>
        </is>
      </c>
      <c r="L114" s="236" t="n"/>
    </row>
    <row r="115" ht="26.25" customHeight="1">
      <c r="A115" s="236" t="n">
        <v>495</v>
      </c>
      <c r="B115" s="236" t="inlineStr">
        <is>
          <t>2018-002786</t>
        </is>
      </c>
      <c r="C115" s="236" t="inlineStr">
        <is>
          <t>Oil, Gas and Mineral Deed</t>
        </is>
      </c>
      <c r="D115" s="236" t="inlineStr">
        <is>
          <t>2407/124</t>
        </is>
      </c>
      <c r="E115" s="236" t="n">
        <v>43281</v>
      </c>
      <c r="F115" s="236" t="n">
        <v>43392</v>
      </c>
      <c r="G115" s="208" t="inlineStr">
        <is>
          <t>Bhp Billiton Petroleum Properties (N.A.), LP, a Texas limited partnership,
Bhp Billiton Petroleum (KCS Resources), LLC, a Delaware limited liability company</t>
        </is>
      </c>
      <c r="H115" s="208" t="inlineStr">
        <is>
          <t>Bhp Billiton Petroleum (North America), Inc., a Delaware
corporation</t>
        </is>
      </c>
      <c r="I115" s="236" t="inlineStr">
        <is>
          <t>All of 31-12N-24W, aol</t>
        </is>
      </c>
      <c r="J115" s="236" t="inlineStr">
        <is>
          <t>ARTI, see 786/270</t>
        </is>
      </c>
      <c r="K115" s="236" t="inlineStr">
        <is>
          <t>All Section 31</t>
        </is>
      </c>
      <c r="L115" s="236" t="n"/>
    </row>
    <row r="116" ht="77.25" customHeight="1">
      <c r="A116" s="236" t="n">
        <v>496</v>
      </c>
      <c r="B116" s="236" t="inlineStr">
        <is>
          <t>2018-002049</t>
        </is>
      </c>
      <c r="C116" s="236" t="inlineStr">
        <is>
          <t>Memorandum of JOA Operator and Drag-Along Agreement</t>
        </is>
      </c>
      <c r="D116" s="236" t="inlineStr">
        <is>
          <t>2399/188</t>
        </is>
      </c>
      <c r="E116" s="236" t="n">
        <v>43314</v>
      </c>
      <c r="F116" s="236" t="n">
        <v>43327</v>
      </c>
      <c r="G116" s="208" t="inlineStr">
        <is>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is>
      </c>
      <c r="H116" s="236" t="inlineStr">
        <is>
          <t>The Public</t>
        </is>
      </c>
      <c r="I116" s="236" t="inlineStr">
        <is>
          <t>All of 31-12N-24W, aol</t>
        </is>
      </c>
      <c r="J116" s="236" t="inlineStr">
        <is>
          <t>Provides record notice of lease</t>
        </is>
      </c>
      <c r="K116" s="236" t="inlineStr">
        <is>
          <t>All Section 31</t>
        </is>
      </c>
      <c r="L116" s="236" t="n"/>
    </row>
    <row r="117" ht="102.75" customHeight="1">
      <c r="A117" s="236" t="n">
        <v>502</v>
      </c>
      <c r="B117" s="236" t="inlineStr">
        <is>
          <t>2020-001283</t>
        </is>
      </c>
      <c r="C117" s="236" t="inlineStr">
        <is>
          <t>Assignment</t>
        </is>
      </c>
      <c r="D117" s="236" t="inlineStr">
        <is>
          <t>2449/333</t>
        </is>
      </c>
      <c r="E117" s="236" t="n">
        <v>43831</v>
      </c>
      <c r="F117" s="236" t="n">
        <v>44060</v>
      </c>
      <c r="G117" s="208" t="inlineStr">
        <is>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is>
      </c>
      <c r="H117" s="236" t="inlineStr">
        <is>
          <t>Presidio Wab, LLC</t>
        </is>
      </c>
      <c r="I117" s="236" t="inlineStr">
        <is>
          <t>All of 31-12N-24W, aol</t>
        </is>
      </c>
      <c r="J117" s="236" t="inlineStr">
        <is>
          <t>ARTI</t>
        </is>
      </c>
      <c r="K117" s="236" t="inlineStr">
        <is>
          <t>All Section 31</t>
        </is>
      </c>
      <c r="L117" s="236" t="n"/>
    </row>
    <row r="118" ht="39" customHeight="1">
      <c r="A118" s="236" t="n">
        <v>503</v>
      </c>
      <c r="B118" s="236" t="inlineStr">
        <is>
          <t>2021-001486</t>
        </is>
      </c>
      <c r="C118" s="236" t="inlineStr">
        <is>
          <t>Second Correction to Assignment, Conveyance and Bill of Sale</t>
        </is>
      </c>
      <c r="D118" s="236" t="inlineStr">
        <is>
          <t>2473/1</t>
        </is>
      </c>
      <c r="E118" s="236" t="n">
        <v>44044</v>
      </c>
      <c r="F118" s="236" t="n">
        <v>44449</v>
      </c>
      <c r="G118" s="208" t="inlineStr">
        <is>
          <t>Blackbeard Operating, LLC,
Tecolote Holdings, LLC,
Tecolote Royalty, L.P.</t>
        </is>
      </c>
      <c r="H118" s="236" t="inlineStr">
        <is>
          <t>Mustang Fuel Corporation</t>
        </is>
      </c>
      <c r="I118" s="236" t="inlineStr">
        <is>
          <t>All of 31-12N-24W, aol</t>
        </is>
      </c>
      <c r="J118" s="236" t="inlineStr">
        <is>
          <t>Correction to Assignment, Conveyance and Bill of Sale, effective August 1, 2020, and recorded in Book 2454 at Page 234</t>
        </is>
      </c>
      <c r="K118" s="236" t="inlineStr">
        <is>
          <t>All Section 31</t>
        </is>
      </c>
      <c r="L118" s="236" t="n"/>
    </row>
    <row r="119">
      <c r="A119" s="236" t="n">
        <v>504</v>
      </c>
      <c r="B119" s="236" t="inlineStr">
        <is>
          <t>2020-001279</t>
        </is>
      </c>
      <c r="C119" s="236" t="inlineStr">
        <is>
          <t>Affidavit</t>
        </is>
      </c>
      <c r="D119" s="236" t="inlineStr">
        <is>
          <t>2447/81</t>
        </is>
      </c>
      <c r="E119" s="236" t="n">
        <v>44050</v>
      </c>
      <c r="F119" s="236" t="n">
        <v>44060</v>
      </c>
      <c r="G119" s="236" t="inlineStr">
        <is>
          <t>Brett Barnes, Manager, General Counsel and Vice President, Land, of Presidio Investment Holdings, LLC, Manager of Presidio Wab, LLC</t>
        </is>
      </c>
      <c r="H119" s="236" t="inlineStr">
        <is>
          <t>The Public</t>
        </is>
      </c>
      <c r="I119" s="236" t="inlineStr">
        <is>
          <t>All of 31-12N-24W, aol</t>
        </is>
      </c>
      <c r="J119" s="236" t="inlineStr">
        <is>
          <t>Certain assets, including those described on attached Exhibit "B" (the "Assets") were owned by Templar Energy, LLC, TE Holdcorp, LLC, TE Holdings, LLC, TE Holdings II, LLC Templar Operating, LLC, Templar Midstream, LLC …</t>
        </is>
      </c>
      <c r="K119" s="236" t="inlineStr">
        <is>
          <t>All Section 31</t>
        </is>
      </c>
      <c r="L119" s="236" t="n"/>
    </row>
    <row r="120">
      <c r="A120" s="236" t="n">
        <v>508</v>
      </c>
      <c r="B120" s="236" t="inlineStr">
        <is>
          <t>2020-001708</t>
        </is>
      </c>
      <c r="C120" s="236" t="inlineStr">
        <is>
          <t>Mineral Deed and Assignment</t>
        </is>
      </c>
      <c r="D120" s="236" t="inlineStr">
        <is>
          <t>2453/452</t>
        </is>
      </c>
      <c r="E120" s="236" t="n">
        <v>44136</v>
      </c>
      <c r="F120" s="236" t="n">
        <v>44144</v>
      </c>
      <c r="G120" s="236" t="inlineStr">
        <is>
          <t>Payday Holdings, LLC</t>
        </is>
      </c>
      <c r="H120" s="236" t="inlineStr">
        <is>
          <t>Andrew Pennington</t>
        </is>
      </c>
      <c r="I120" s="236" t="inlineStr">
        <is>
          <t>All of 31-12N-24W, aol</t>
        </is>
      </c>
      <c r="J120" s="236" t="inlineStr">
        <is>
          <t>ARTI, all of Grantor's right, title and interest in and to all of the oil, gas and other minerals, royalties, and overrides acquired by Grantors ALEXANDER 1-31</t>
        </is>
      </c>
      <c r="K120" s="236" t="inlineStr">
        <is>
          <t>All Section 31</t>
        </is>
      </c>
      <c r="L120" s="236" t="n"/>
    </row>
    <row r="121">
      <c r="A121" s="236" t="n">
        <v>510</v>
      </c>
      <c r="B121" s="236" t="inlineStr">
        <is>
          <t>2021-000697</t>
        </is>
      </c>
      <c r="C121" s="236" t="inlineStr">
        <is>
          <t>Change of Name</t>
        </is>
      </c>
      <c r="D121" s="236" t="inlineStr">
        <is>
          <t>2463/147</t>
        </is>
      </c>
      <c r="E121" s="236" t="n">
        <v>44182</v>
      </c>
      <c r="F121" s="236" t="n">
        <v>44314</v>
      </c>
      <c r="G121" s="236" t="inlineStr">
        <is>
          <t>Fourpoint Energy, LLC</t>
        </is>
      </c>
      <c r="H121" s="236" t="inlineStr">
        <is>
          <t>Unbridled Resources, LLC</t>
        </is>
      </c>
      <c r="I121" s="236" t="inlineStr">
        <is>
          <t>All of 31-12N-24W, aol</t>
        </is>
      </c>
      <c r="J121" s="236" t="inlineStr">
        <is>
          <t>Identifies same party under new name</t>
        </is>
      </c>
      <c r="K121" s="236" t="inlineStr">
        <is>
          <t>All Section 31</t>
        </is>
      </c>
      <c r="L121" s="236" t="n"/>
    </row>
    <row r="122">
      <c r="A122" s="236" t="n">
        <v>513</v>
      </c>
      <c r="B122" s="236" t="inlineStr">
        <is>
          <t>2021-001557</t>
        </is>
      </c>
      <c r="C122" s="236" t="inlineStr">
        <is>
          <t>Affidavit of Merger</t>
        </is>
      </c>
      <c r="D122" s="236" t="inlineStr">
        <is>
          <t>2476/1</t>
        </is>
      </c>
      <c r="E122" s="236" t="n">
        <v>44407</v>
      </c>
      <c r="F122" s="236" t="n">
        <v>44462</v>
      </c>
      <c r="G122" s="236" t="inlineStr">
        <is>
          <t>Presidio Investment Holdings</t>
        </is>
      </c>
      <c r="H122" s="236" t="inlineStr">
        <is>
          <t>The Public</t>
        </is>
      </c>
      <c r="I122" s="236" t="inlineStr">
        <is>
          <t>All of 31-12N-24W, aol</t>
        </is>
      </c>
      <c r="J122" s="236" t="inlineStr">
        <is>
          <t>I am the General Counsel and Vice President of Land of Presidio Investment Holdings, LLC, a Delaware limited liability company (the "Company"), which Company is a manager of each of the limited liability companies set f…</t>
        </is>
      </c>
      <c r="K122" s="236" t="inlineStr">
        <is>
          <t>All Section 31</t>
        </is>
      </c>
      <c r="L122" s="236" t="n"/>
    </row>
    <row r="123" ht="90" customHeight="1">
      <c r="A123" s="236" t="n">
        <v>514</v>
      </c>
      <c r="B123" s="236" t="inlineStr">
        <is>
          <t>2021-001559</t>
        </is>
      </c>
      <c r="C123" s="236" t="inlineStr">
        <is>
          <t>Operating Agreement</t>
        </is>
      </c>
      <c r="D123" s="236" t="inlineStr">
        <is>
          <t>2478/1</t>
        </is>
      </c>
      <c r="E123" s="236" t="n">
        <v>44407</v>
      </c>
      <c r="F123" s="236" t="n">
        <v>44462</v>
      </c>
      <c r="G123" s="236" t="inlineStr">
        <is>
          <t>Presidio Petroleum, LLC</t>
        </is>
      </c>
      <c r="H123" s="208" t="inlineStr">
        <is>
          <t>Presidio WAB, LLC,
Presidio Transition, LLC,
Presidio Holding Company, LLC,
Presidio Finance Holding Company, LLC,
Presidio Finance, LLC,
Presidio Finance Nominee Corp.,
Presidio Intermediate Holding Company, LLC</t>
        </is>
      </c>
      <c r="I123" s="236" t="inlineStr">
        <is>
          <t>All of 31-12N-24W, aol</t>
        </is>
      </c>
      <c r="J123" s="236" t="inlineStr">
        <is>
          <t>HIS AGREEMENT, entered into by and between Presidio Petroleum, LLC, a Delaware limited liability company, or its successor in interest, hereinafter referred to as "Operator," and the signatory party or parties other tha…</t>
        </is>
      </c>
      <c r="K123" s="236" t="inlineStr">
        <is>
          <t>All Section 31</t>
        </is>
      </c>
      <c r="L123" s="236" t="n"/>
    </row>
    <row r="124">
      <c r="A124" s="236" t="n">
        <v>517</v>
      </c>
      <c r="B124" s="236" t="inlineStr">
        <is>
          <t>2022-000354</t>
        </is>
      </c>
      <c r="C124" s="236" t="inlineStr">
        <is>
          <t>Assignment</t>
        </is>
      </c>
      <c r="D124" s="236" t="inlineStr">
        <is>
          <t>2488/81</t>
        </is>
      </c>
      <c r="E124" s="236" t="n">
        <v>44562</v>
      </c>
      <c r="F124" s="236" t="n">
        <v>44615</v>
      </c>
      <c r="G124" s="236" t="inlineStr">
        <is>
          <t>Tlw Investments</t>
        </is>
      </c>
      <c r="H124" s="236" t="inlineStr">
        <is>
          <t>Chanas Partners, LLC</t>
        </is>
      </c>
      <c r="I124" s="236" t="inlineStr">
        <is>
          <t>All of 31-12N-24W, aol</t>
        </is>
      </c>
      <c r="J124" s="236" t="inlineStr">
        <is>
          <t>ARTI</t>
        </is>
      </c>
      <c r="K124" s="236" t="inlineStr">
        <is>
          <t>All Section 31</t>
        </is>
      </c>
      <c r="L124" s="236" t="n"/>
    </row>
    <row r="125" ht="26.25" customHeight="1">
      <c r="A125" s="236" t="n">
        <v>518</v>
      </c>
      <c r="B125" s="236" t="inlineStr">
        <is>
          <t>2022-000185</t>
        </is>
      </c>
      <c r="C125" s="236" t="inlineStr">
        <is>
          <t>Mineral Deed</t>
        </is>
      </c>
      <c r="D125" s="236" t="inlineStr">
        <is>
          <t>2486/262</t>
        </is>
      </c>
      <c r="E125" s="236" t="n">
        <v>44571</v>
      </c>
      <c r="F125" s="236" t="n">
        <v>44592</v>
      </c>
      <c r="G125" s="236" t="inlineStr">
        <is>
          <t>Psi Lke, LLC</t>
        </is>
      </c>
      <c r="H125" s="208" t="inlineStr">
        <is>
          <t>Cummins Minerals, Limited 70%
Eagle Owl, LP, 30%</t>
        </is>
      </c>
      <c r="I125" s="236" t="inlineStr">
        <is>
          <t>All of 31-12N-24W, aol</t>
        </is>
      </c>
      <c r="J125" s="236" t="inlineStr">
        <is>
          <t>ARTI, See 1765/306</t>
        </is>
      </c>
      <c r="K125" s="236" t="inlineStr">
        <is>
          <t>All Section 31</t>
        </is>
      </c>
      <c r="L125" s="236" t="n"/>
    </row>
    <row r="126" ht="26.25" customHeight="1">
      <c r="A126" s="236" t="n">
        <v>519</v>
      </c>
      <c r="B126" s="236" t="inlineStr">
        <is>
          <t>2022-001083</t>
        </is>
      </c>
      <c r="C126" s="236" t="inlineStr">
        <is>
          <t>Affidavit of Merger</t>
        </is>
      </c>
      <c r="D126" s="236" t="inlineStr">
        <is>
          <t>2495/430</t>
        </is>
      </c>
      <c r="E126" s="236" t="n">
        <v>44713</v>
      </c>
      <c r="F126" s="236" t="n">
        <v>44715</v>
      </c>
      <c r="G126" s="208" t="inlineStr">
        <is>
          <t>Phx Minerals (de), Inc.,
Phx Minerals, Inc.</t>
        </is>
      </c>
      <c r="H126" s="236" t="inlineStr">
        <is>
          <t>The Public</t>
        </is>
      </c>
      <c r="I126" s="236" t="inlineStr">
        <is>
          <t>All of 31-12N-24W, aol</t>
        </is>
      </c>
      <c r="J126" s="236" t="inlineStr">
        <is>
          <t>PHX MINERALS INC., an Oklahoma corporation, does hereby certify that it is the owner of these locations, and has merged with and into PHX Minerals (DE), Inc., a Delaware corporation and to then change the company's name…</t>
        </is>
      </c>
      <c r="K126" s="236" t="inlineStr">
        <is>
          <t>All Section 31</t>
        </is>
      </c>
      <c r="L126" s="236" t="n"/>
    </row>
    <row r="127" ht="39" customHeight="1">
      <c r="A127" s="236" t="n">
        <v>521</v>
      </c>
      <c r="B127" s="236" t="inlineStr">
        <is>
          <t>2024-004916</t>
        </is>
      </c>
      <c r="C127" s="236" t="inlineStr">
        <is>
          <t>Assignment</t>
        </is>
      </c>
      <c r="D127" s="236" t="inlineStr">
        <is>
          <t>2584/149</t>
        </is>
      </c>
      <c r="E127" s="236" t="n">
        <v>45148</v>
      </c>
      <c r="F127" s="236" t="n">
        <v>45509</v>
      </c>
      <c r="G127" s="236" t="inlineStr">
        <is>
          <t>Chanas Partners, LLC</t>
        </is>
      </c>
      <c r="H127" s="208" t="inlineStr">
        <is>
          <t>NWR Mineral Partners, LLC
P.O. Box 7206
Edmond, OK 73083</t>
        </is>
      </c>
      <c r="I127" s="236" t="inlineStr">
        <is>
          <t>All of 31-12N-24W</t>
        </is>
      </c>
      <c r="J127" s="236" t="inlineStr">
        <is>
          <t>Transfers leasehold/WI in chain</t>
        </is>
      </c>
      <c r="K127" s="236" t="inlineStr">
        <is>
          <t>All Section 31</t>
        </is>
      </c>
      <c r="L127" s="236" t="n"/>
    </row>
    <row r="128" ht="39" customHeight="1">
      <c r="A128" s="236" t="n">
        <v>522</v>
      </c>
      <c r="B128" s="236" t="inlineStr">
        <is>
          <t>2024-004961</t>
        </is>
      </c>
      <c r="C128" s="236" t="inlineStr">
        <is>
          <t>Partial Assignment</t>
        </is>
      </c>
      <c r="D128" s="236" t="inlineStr">
        <is>
          <t>2584/149</t>
        </is>
      </c>
      <c r="E128" s="236" t="n">
        <v>45148</v>
      </c>
      <c r="F128" s="236" t="n">
        <v>45509</v>
      </c>
      <c r="G128" s="236" t="inlineStr">
        <is>
          <t>Chanas Partners, LLC</t>
        </is>
      </c>
      <c r="H128" s="208" t="inlineStr">
        <is>
          <t>NWR Mineral Partners, LLC
P.O. Box 7206
Edmond, OK 73083</t>
        </is>
      </c>
      <c r="I128" s="236" t="inlineStr">
        <is>
          <t>All of 31-12N-24W, aol</t>
        </is>
      </c>
      <c r="J128" s="236" t="inlineStr">
        <is>
          <t>All of its right, title and interest in and to the Lands and Leases, Limited to the Des Moines Formation Only, which, for these purposes is described as from the top of the Marmaton Group to the base of the Cherokee Gro…</t>
        </is>
      </c>
      <c r="K128" s="236" t="inlineStr">
        <is>
          <t>All Section 31</t>
        </is>
      </c>
      <c r="L128" s="236" t="n"/>
    </row>
    <row r="129">
      <c r="A129" s="236" t="n">
        <v>523</v>
      </c>
      <c r="B129" s="236" t="inlineStr">
        <is>
          <t>2023-003590</t>
        </is>
      </c>
      <c r="C129" s="236" t="inlineStr">
        <is>
          <t>Wellbore Assignment</t>
        </is>
      </c>
      <c r="D129" s="236" t="inlineStr">
        <is>
          <t>2542/413</t>
        </is>
      </c>
      <c r="E129" s="236" t="n">
        <v>45200</v>
      </c>
      <c r="F129" s="236" t="n">
        <v>45247</v>
      </c>
      <c r="G129" s="236" t="inlineStr">
        <is>
          <t>Unbridled Resources, LLC</t>
        </is>
      </c>
      <c r="H129" s="236" t="inlineStr">
        <is>
          <t>Mnr Abs Issuer I., LLC</t>
        </is>
      </c>
      <c r="I129" s="236" t="inlineStr">
        <is>
          <t>All of 31-12N-24W, aol</t>
        </is>
      </c>
      <c r="J129" s="236" t="inlineStr">
        <is>
          <t>Transfers wellbore-only rights</t>
        </is>
      </c>
      <c r="K129" s="236" t="inlineStr">
        <is>
          <t>All Section 31</t>
        </is>
      </c>
      <c r="L129" s="236" t="n"/>
    </row>
    <row r="130" ht="26.25" customHeight="1">
      <c r="A130" s="236" t="n">
        <v>525</v>
      </c>
      <c r="B130" s="236" t="inlineStr">
        <is>
          <t>2024-007734</t>
        </is>
      </c>
      <c r="C130" s="236" t="inlineStr">
        <is>
          <t>Assignment</t>
        </is>
      </c>
      <c r="D130" s="236" t="inlineStr">
        <is>
          <t>2604/111</t>
        </is>
      </c>
      <c r="E130" s="236" t="n">
        <v>45474</v>
      </c>
      <c r="F130" s="236" t="n">
        <v>45642</v>
      </c>
      <c r="G130" s="208" t="inlineStr">
        <is>
          <t>Gregg M. Satherlie and Chelin H. Satherlie 1989 Rev Trust, Dated September 27, 1989,
Christopher D. Greene, Trustee</t>
        </is>
      </c>
      <c r="H130" s="236" t="inlineStr">
        <is>
          <t>Trison Holdings, LLC</t>
        </is>
      </c>
      <c r="I130" s="236" t="inlineStr">
        <is>
          <t>All of 31-12N-24W, aol</t>
        </is>
      </c>
      <c r="J130" s="236" t="inlineStr">
        <is>
          <t>ARTI</t>
        </is>
      </c>
      <c r="K130" s="236" t="inlineStr">
        <is>
          <t>All Section 31</t>
        </is>
      </c>
      <c r="L130" s="236" t="n"/>
    </row>
    <row r="131" ht="179.25" customHeight="1">
      <c r="A131" s="236" t="n">
        <v>526</v>
      </c>
      <c r="B131" s="236" t="inlineStr">
        <is>
          <t>2024-007198</t>
        </is>
      </c>
      <c r="C131" s="236" t="inlineStr">
        <is>
          <t>Conveyance</t>
        </is>
      </c>
      <c r="D131" s="236" t="inlineStr">
        <is>
          <t>2599/463</t>
        </is>
      </c>
      <c r="E131" s="236" t="n">
        <v>45588</v>
      </c>
      <c r="F131" s="236" t="n">
        <v>45614</v>
      </c>
      <c r="G131" s="236" t="inlineStr">
        <is>
          <t>Onigbe Consulting, LLC</t>
        </is>
      </c>
      <c r="H131" s="208" t="inlineStr">
        <is>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is>
      </c>
      <c r="I131" s="236" t="inlineStr">
        <is>
          <t>All of 31-12N-24W, aol</t>
        </is>
      </c>
      <c r="J131" s="236" t="inlineStr">
        <is>
          <t>an undivided thirty-four percent (34%) of Grantor's interest,</t>
        </is>
      </c>
      <c r="K131" s="236" t="inlineStr">
        <is>
          <t>All Section 31</t>
        </is>
      </c>
      <c r="L131" s="236" t="n"/>
    </row>
    <row r="132" ht="77.25" customHeight="1">
      <c r="A132" s="236" t="n">
        <v>527</v>
      </c>
      <c r="B132" s="236" t="inlineStr">
        <is>
          <t>2024-007203</t>
        </is>
      </c>
      <c r="C132" s="236" t="inlineStr">
        <is>
          <t>Affidavit of Merger</t>
        </is>
      </c>
      <c r="D132" s="236" t="inlineStr">
        <is>
          <t>2599/505</t>
        </is>
      </c>
      <c r="E132" s="236" t="n">
        <v>45589</v>
      </c>
      <c r="F132" s="236" t="n">
        <v>45614</v>
      </c>
      <c r="G132" s="208" t="inlineStr">
        <is>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is>
      </c>
      <c r="H132" s="236" t="inlineStr">
        <is>
          <t>The Public</t>
        </is>
      </c>
      <c r="I132" s="236" t="inlineStr">
        <is>
          <t>All of 31-12N-24W, aol</t>
        </is>
      </c>
      <c r="J132" s="236" t="inlineStr">
        <is>
          <t>Effective as of October 24, 2024, Citizen Linn Holdco, LLC, a Delaware limited liability company (“Citizen-Linn"), merged with and into Pressburg, with Pressburg continuing as the surviving entity, in accordance with Se…</t>
        </is>
      </c>
      <c r="K132" s="236" t="inlineStr">
        <is>
          <t>All Section 31</t>
        </is>
      </c>
      <c r="L132" s="236" t="n"/>
    </row>
    <row r="133" ht="39" customHeight="1">
      <c r="A133" s="236" t="n">
        <v>528</v>
      </c>
      <c r="B133" s="236" t="inlineStr">
        <is>
          <t>2024-007338</t>
        </is>
      </c>
      <c r="C133" s="236" t="inlineStr">
        <is>
          <t>Mineral Deed</t>
        </is>
      </c>
      <c r="D133" s="236" t="inlineStr">
        <is>
          <t>2600/472</t>
        </is>
      </c>
      <c r="E133" s="236" t="n">
        <v>45608</v>
      </c>
      <c r="F133" s="236" t="n">
        <v>45621</v>
      </c>
      <c r="G133" s="236" t="inlineStr">
        <is>
          <t>Carrie Leeann Mitchell</t>
        </is>
      </c>
      <c r="H133" s="208" t="inlineStr">
        <is>
          <t>James Gerard Buonaccorsi,
Mitchell-Buonaccorsi Living Trust,
Carrie Leeann Mitchell, Trustee</t>
        </is>
      </c>
      <c r="I133" s="236" t="inlineStr">
        <is>
          <t>All of 31-12N-24W, aol</t>
        </is>
      </c>
      <c r="J133" s="236" t="inlineStr">
        <is>
          <t>ARTI</t>
        </is>
      </c>
      <c r="K133" s="236" t="inlineStr">
        <is>
          <t>All Section 31</t>
        </is>
      </c>
      <c r="L133" s="236" t="n"/>
    </row>
    <row r="134" ht="26.25" customHeight="1">
      <c r="A134" s="236" t="n">
        <v>529</v>
      </c>
      <c r="B134" s="236" t="inlineStr">
        <is>
          <t>2025-000252</t>
        </is>
      </c>
      <c r="C134" s="236" t="inlineStr">
        <is>
          <t>Correction to Assignment and Bill of Sale</t>
        </is>
      </c>
      <c r="D134" s="236" t="inlineStr">
        <is>
          <t>2608/397</t>
        </is>
      </c>
      <c r="E134" s="236" t="n">
        <v>45648</v>
      </c>
      <c r="F134" s="236" t="n">
        <v>45672</v>
      </c>
      <c r="G134" s="208" t="inlineStr">
        <is>
          <t>Fairway Resources III, LLC,
Fairway Resources Partners III Minerals, LLC</t>
        </is>
      </c>
      <c r="H134" s="236" t="inlineStr">
        <is>
          <t>Mustang Fuel Corporation</t>
        </is>
      </c>
      <c r="I134" s="236" t="inlineStr">
        <is>
          <t>All of 31-12N-24W, aol</t>
        </is>
      </c>
      <c r="J134" s="236" t="inlineStr">
        <is>
          <t>ARTI</t>
        </is>
      </c>
      <c r="K134" s="236" t="inlineStr">
        <is>
          <t>All Section 31</t>
        </is>
      </c>
      <c r="L134" s="236" t="n"/>
    </row>
    <row r="135">
      <c r="A135" s="236" t="n">
        <v>531</v>
      </c>
      <c r="B135" s="236" t="inlineStr">
        <is>
          <t>2025-003963</t>
        </is>
      </c>
      <c r="C135" s="236" t="inlineStr">
        <is>
          <t>Warranty Deed</t>
        </is>
      </c>
      <c r="D135" s="236" t="inlineStr">
        <is>
          <t>2638/58</t>
        </is>
      </c>
      <c r="E135" s="236" t="n">
        <v>45726</v>
      </c>
      <c r="F135" s="236" t="n">
        <v>45840</v>
      </c>
      <c r="G135" s="236" t="inlineStr">
        <is>
          <t>Jesse Joe Newell, also known as Jesse J. Newell and Jesse Newell, and Rachael Elizabeth Newell, also known as Rachael E. Newell and Rachael Newell, husband and wife</t>
        </is>
      </c>
      <c r="H135" s="236" t="inlineStr">
        <is>
          <t>Joe Newell and Rachael Elizabeth Newell, Trustees of the Newell Farms Trust dated September 12, 2024, and any amendments thereto</t>
        </is>
      </c>
      <c r="I135" s="236" t="inlineStr">
        <is>
          <t>Lots 1, 2, 3, 4 and the East Half of the West Half in Section 31, Township 12 North, Range 24 W.I.M., Roger Mills County, Oklahoma, containing 307.42 acres, more or less. LESS AND EXCEPT a tract of land in the Southwest…</t>
        </is>
      </c>
      <c r="J135" s="236" t="inlineStr">
        <is>
          <t>An undivided one-half interest</t>
        </is>
      </c>
      <c r="K135" s="236" t="inlineStr">
        <is>
          <t>Partial tract legal match</t>
        </is>
      </c>
      <c r="L135" s="236" t="n"/>
    </row>
    <row r="136">
      <c r="A136" s="236" t="n">
        <v>534</v>
      </c>
      <c r="B136" s="236" t="inlineStr">
        <is>
          <t>2025-002923</t>
        </is>
      </c>
      <c r="C136" s="236" t="inlineStr">
        <is>
          <t>Affidavit of Merger</t>
        </is>
      </c>
      <c r="D136" s="236" t="inlineStr">
        <is>
          <t>2628/429</t>
        </is>
      </c>
      <c r="E136" s="236" t="n">
        <v>45784</v>
      </c>
      <c r="F136" s="236" t="n">
        <v>45792</v>
      </c>
      <c r="G136" s="236" t="inlineStr">
        <is>
          <t>Diversified Energy Company</t>
        </is>
      </c>
      <c r="H136" s="236" t="inlineStr">
        <is>
          <t>The Public</t>
        </is>
      </c>
      <c r="I136" s="236" t="inlineStr">
        <is>
          <t>All of 31-12N-24W, aol</t>
        </is>
      </c>
      <c r="J136" s="236" t="inlineStr">
        <is>
          <t>That a Certificate of Merger was filed with the Secretary of State of the State of Delaware evidencing the merger of Remington Merger Sub, LLC, a Delaware limited liability company, and wholly owned indirect subsidiary …</t>
        </is>
      </c>
      <c r="K136" s="236" t="inlineStr">
        <is>
          <t>All Section 31</t>
        </is>
      </c>
      <c r="L136" s="236" t="n"/>
    </row>
    <row r="137" ht="179.25" customHeight="1">
      <c r="A137" s="236" t="n">
        <v>537</v>
      </c>
      <c r="B137" s="236" t="inlineStr">
        <is>
          <t>2025-006541</t>
        </is>
      </c>
      <c r="C137" s="236" t="inlineStr">
        <is>
          <t>Memorandum of Divisive Merger and Subsequent Consolidations</t>
        </is>
      </c>
      <c r="D137" s="236" t="inlineStr">
        <is>
          <t>2660/341</t>
        </is>
      </c>
      <c r="E137" s="236" t="n">
        <v>45926</v>
      </c>
      <c r="F137" s="236" t="n">
        <v>45954</v>
      </c>
      <c r="G137" s="208"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H137" s="208"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I137" s="236" t="inlineStr">
        <is>
          <t>All of 31-12N-24W, aol</t>
        </is>
      </c>
      <c r="J137" s="236" t="inlineStr">
        <is>
          <t>Provides record notice of lease</t>
        </is>
      </c>
      <c r="K137" s="236" t="inlineStr">
        <is>
          <t>All Section 31</t>
        </is>
      </c>
      <c r="L137" s="236" t="n"/>
    </row>
    <row r="138">
      <c r="A138" s="236" t="n">
        <v>538</v>
      </c>
      <c r="B138" s="236" t="inlineStr">
        <is>
          <t>2025-006987</t>
        </is>
      </c>
      <c r="C138" s="236" t="inlineStr">
        <is>
          <t>Wellbore Assignment</t>
        </is>
      </c>
      <c r="D138" s="236" t="inlineStr">
        <is>
          <t>2664/169</t>
        </is>
      </c>
      <c r="E138" s="236" t="n">
        <v>45931</v>
      </c>
      <c r="F138" s="236" t="n">
        <v>45975</v>
      </c>
      <c r="G138" s="236" t="inlineStr">
        <is>
          <t>Presidio Finance, LLC</t>
        </is>
      </c>
      <c r="H138" s="236" t="inlineStr">
        <is>
          <t>Martins Empire, LLC</t>
        </is>
      </c>
      <c r="I138" s="236" t="inlineStr">
        <is>
          <t>All of 31-12N-24W, aol</t>
        </is>
      </c>
      <c r="J138" s="236" t="inlineStr">
        <is>
          <t>Transfers wellbore-only rights</t>
        </is>
      </c>
      <c r="K138" s="236" t="inlineStr">
        <is>
          <t>All Section 31</t>
        </is>
      </c>
      <c r="L138" s="236" t="n"/>
    </row>
    <row r="139" ht="64.5" customHeight="1">
      <c r="A139" s="236" t="n">
        <v>541</v>
      </c>
      <c r="B139" s="236" t="inlineStr">
        <is>
          <t>2026-000506</t>
        </is>
      </c>
      <c r="C139" s="236" t="inlineStr">
        <is>
          <t>Correction and Supplement to Memorandum of Divisive Merger</t>
        </is>
      </c>
      <c r="D139" s="236" t="inlineStr">
        <is>
          <t>2679/1</t>
        </is>
      </c>
      <c r="E139" s="236" t="n">
        <v>46041</v>
      </c>
      <c r="F139" s="236" t="n">
        <v>46052</v>
      </c>
      <c r="G139" s="208" t="inlineStr">
        <is>
          <t>Midcon Buyerco, LLC,
Midcon Energy Development, LLC,
Midcon Energy Pdp, LLC,
Midcon Energy Prodction, LLC,
Windsor OK, LLC</t>
        </is>
      </c>
      <c r="H139" s="236" t="inlineStr">
        <is>
          <t>The Public</t>
        </is>
      </c>
      <c r="I139" s="236" t="inlineStr">
        <is>
          <t>All of 31-12N-24W, aol</t>
        </is>
      </c>
      <c r="J139" s="236" t="inlineStr">
        <is>
          <t>WHEREAS, the sole mémber of Windsor OK approved the Plan of Divisional Merger of Windsor OK, LLC, which provided for a divisional merger of Windsor OK (the "Merger") pursuant to the Texas Business Organization Code, as …</t>
        </is>
      </c>
      <c r="K139" s="236" t="inlineStr">
        <is>
          <t>All Section 31</t>
        </is>
      </c>
      <c r="L139" s="236" t="n"/>
    </row>
    <row r="140" ht="51.75" customHeight="1">
      <c r="A140" s="236" t="n">
        <v>548</v>
      </c>
      <c r="B140" s="236" t="inlineStr">
        <is>
          <t>2026-002509</t>
        </is>
      </c>
      <c r="C140" s="236" t="inlineStr">
        <is>
          <t>Affidavit of Heirship</t>
        </is>
      </c>
      <c r="D140" s="236" t="inlineStr">
        <is>
          <t>2697/517</t>
        </is>
      </c>
      <c r="E140" s="236" t="n">
        <v>46106</v>
      </c>
      <c r="F140" s="236" t="n">
        <v>46143</v>
      </c>
      <c r="G140" s="236" t="inlineStr">
        <is>
          <t>Carrie Leeann Mitchell</t>
        </is>
      </c>
      <c r="H140" s="208" t="inlineStr">
        <is>
          <t>The Public
RE: Nancy Susan Mitchell, Deceased
Heirs:
Ronald Paul Dold</t>
        </is>
      </c>
      <c r="I140" s="236" t="inlineStr">
        <is>
          <t>All of 31-12N-24W, aol</t>
        </is>
      </c>
      <c r="J140" s="236" t="inlineStr">
        <is>
          <t>ARTI Nancy Susan Mitchell died intestate, a resident of Memphis, Shelby County, Tennessee, on or about February 7, 2015, her estate was never piobated and there are no plans to probate her estate A copy ofthe certified …</t>
        </is>
      </c>
      <c r="K140" s="236" t="inlineStr">
        <is>
          <t>All Section 31</t>
        </is>
      </c>
      <c r="L140" s="236" t="n"/>
    </row>
    <row r="141" ht="26.25" customHeight="1">
      <c r="A141" s="236" t="n">
        <v>550</v>
      </c>
      <c r="B141" s="236" t="inlineStr">
        <is>
          <t>2026-001845</t>
        </is>
      </c>
      <c r="C141" s="236" t="inlineStr">
        <is>
          <t>Affidavit Concerning Recording - Midcon DEV</t>
        </is>
      </c>
      <c r="D141" s="236" t="inlineStr">
        <is>
          <t>2692/431</t>
        </is>
      </c>
      <c r="E141" s="236" t="n">
        <v>46113</v>
      </c>
      <c r="F141" s="236" t="n">
        <v>46119</v>
      </c>
      <c r="G141" s="208" t="inlineStr">
        <is>
          <t>Vice President Long Matthew,
Midcon Energy Pdp, LLC</t>
        </is>
      </c>
      <c r="H141" s="236" t="inlineStr">
        <is>
          <t>The Public</t>
        </is>
      </c>
      <c r="I141" s="236" t="inlineStr">
        <is>
          <t>All of 31-12N-24W, aol</t>
        </is>
      </c>
      <c r="J141" s="236" t="inlineStr">
        <is>
          <t>On October 7, 2025, there was filed that certain Mortgage, with Power of Sale, Fixture Filing, As-Extracted Collateral Filing, Security Agreement, Financing Statement and Assignment of Production from MidCon Energy Deve…</t>
        </is>
      </c>
      <c r="K141" s="236" t="inlineStr">
        <is>
          <t>All Section 31</t>
        </is>
      </c>
      <c r="L141" s="236" t="n"/>
    </row>
    <row r="142" ht="26.25" customHeight="1">
      <c r="A142" s="236" t="n">
        <v>551</v>
      </c>
      <c r="B142" s="236" t="inlineStr">
        <is>
          <t>2026-001844</t>
        </is>
      </c>
      <c r="C142" s="236" t="inlineStr">
        <is>
          <t>Affidavit Concerning Recording – Midcon PDP</t>
        </is>
      </c>
      <c r="D142" s="236" t="inlineStr">
        <is>
          <t>2692/412</t>
        </is>
      </c>
      <c r="E142" s="236" t="n">
        <v>46113</v>
      </c>
      <c r="F142" s="236" t="n">
        <v>46119</v>
      </c>
      <c r="G142" s="208" t="inlineStr">
        <is>
          <t>Vice President Long Matthew,
Midcon Energy Pdp, LLC</t>
        </is>
      </c>
      <c r="H142" s="236" t="inlineStr">
        <is>
          <t>The Public</t>
        </is>
      </c>
      <c r="I142" s="236" t="inlineStr">
        <is>
          <t>All of 31-12N-24W, aol</t>
        </is>
      </c>
      <c r="J142" s="236" t="inlineStr">
        <is>
          <t>On October 7, 2025, there was filed that certain Mortgage, with Power of Sale, Fixture Filing, As-Extracted Collateral Filing, Security Agreement, Financing Statement and Assignment of Production from MidCon Energy PDP,…</t>
        </is>
      </c>
      <c r="K142" s="236" t="inlineStr">
        <is>
          <t>All Section 31</t>
        </is>
      </c>
      <c r="L142" s="236" t="n"/>
    </row>
    <row r="143" ht="77.25" customHeight="1">
      <c r="A143" s="236" t="n">
        <v>554</v>
      </c>
      <c r="B143" s="236" t="inlineStr">
        <is>
          <t>2026-003142</t>
        </is>
      </c>
      <c r="C143" s="236" t="inlineStr">
        <is>
          <t>Affidavit of Death &amp; Heirship</t>
        </is>
      </c>
      <c r="D143" s="236" t="inlineStr">
        <is>
          <t>2702/500</t>
        </is>
      </c>
      <c r="E143" s="236" t="n">
        <v>46162</v>
      </c>
      <c r="F143" s="236" t="n">
        <v>46170</v>
      </c>
      <c r="G143" s="236" t="inlineStr">
        <is>
          <t>Carrie Leeann Mitchell</t>
        </is>
      </c>
      <c r="H143" s="208" t="inlineStr">
        <is>
          <t>The Public
RE: Gene Gilbert Williams, Deceased
Heirs:
Gena W. Moore, a/k/a Gena Mitchell
William, a/k/a Gena Williams, a/k/a
Gena Willams Moore</t>
        </is>
      </c>
      <c r="I143" s="236" t="inlineStr">
        <is>
          <t>All of 31-12N-24W, aol</t>
        </is>
      </c>
      <c r="J143" s="236" t="inlineStr">
        <is>
          <t>ARTI</t>
        </is>
      </c>
      <c r="K143" s="236" t="inlineStr">
        <is>
          <t>All Section 31</t>
        </is>
      </c>
      <c r="L143" s="236" t="n"/>
    </row>
    <row r="144" ht="77.25" customHeight="1">
      <c r="A144" s="236" t="n">
        <v>555</v>
      </c>
      <c r="B144" s="236" t="inlineStr">
        <is>
          <t>2026-003143</t>
        </is>
      </c>
      <c r="C144" s="236" t="inlineStr">
        <is>
          <t>Affidavit of Death &amp; Heirship</t>
        </is>
      </c>
      <c r="D144" s="236" t="inlineStr">
        <is>
          <t>2702/503</t>
        </is>
      </c>
      <c r="E144" s="236" t="n">
        <v>46162</v>
      </c>
      <c r="F144" s="236" t="n">
        <v>46170</v>
      </c>
      <c r="G144" s="236" t="inlineStr">
        <is>
          <t>Carrie Leeann Mitchell</t>
        </is>
      </c>
      <c r="H144" s="208" t="inlineStr">
        <is>
          <t>The Public
RE: Marvin Mitchell Williams, Deceased
Heirs:
Gena W. Moore, a/k/a Gena Mitchell
William, a/k/a Gena Willhams, a/k/a
Gena Williams Moore</t>
        </is>
      </c>
      <c r="I144" s="236" t="inlineStr">
        <is>
          <t>All of 31-12N-24W, aol</t>
        </is>
      </c>
      <c r="J144" s="236" t="inlineStr">
        <is>
          <t>ARTI</t>
        </is>
      </c>
      <c r="K144" s="236" t="inlineStr">
        <is>
          <t>All Section 31</t>
        </is>
      </c>
      <c r="L144" s="236" t="n"/>
    </row>
    <row r="145">
      <c r="A145" s="236" t="n"/>
      <c r="B145" s="236" t="n"/>
      <c r="C145" s="236" t="n"/>
      <c r="D145" s="236" t="n"/>
      <c r="E145" s="236" t="n"/>
      <c r="F145" s="236" t="n"/>
      <c r="G145" s="236" t="n"/>
      <c r="H145" s="236" t="n"/>
      <c r="I145" s="236" t="n"/>
      <c r="J145" s="236" t="n"/>
      <c r="K145" s="236" t="n"/>
      <c r="L145" s="236" t="n"/>
    </row>
    <row r="146">
      <c r="A146" s="236" t="inlineStr">
        <is>
          <t>Chain Header Validation Against Runsheet</t>
        </is>
      </c>
      <c r="B146" s="236" t="n"/>
      <c r="C146" s="236" t="n"/>
      <c r="D146" s="236" t="n"/>
      <c r="E146" s="236" t="n"/>
      <c r="F146" s="236" t="n"/>
      <c r="G146" s="236" t="n"/>
      <c r="H146" s="236" t="n"/>
      <c r="I146" s="236" t="n"/>
      <c r="J146" s="236" t="n"/>
      <c r="K146" s="236" t="n"/>
      <c r="L146" s="236" t="n"/>
    </row>
    <row r="147">
      <c r="A147" s="236" t="inlineStr">
        <is>
          <t>Doc/Header</t>
        </is>
      </c>
      <c r="B147" s="236" t="inlineStr">
        <is>
          <t>Doc Type</t>
        </is>
      </c>
      <c r="C147" s="236" t="inlineStr">
        <is>
          <t>Bk/Pg</t>
        </is>
      </c>
      <c r="D147" s="236" t="inlineStr">
        <is>
          <t>Grantor</t>
        </is>
      </c>
      <c r="E147" s="236" t="inlineStr">
        <is>
          <t>Grantee</t>
        </is>
      </c>
      <c r="F147" s="236" t="inlineStr">
        <is>
          <t>Validation</t>
        </is>
      </c>
      <c r="G147" s="236" t="inlineStr">
        <is>
          <t>Runsheet Row</t>
        </is>
      </c>
      <c r="H147" s="236" t="inlineStr">
        <is>
          <t>Source Legal</t>
        </is>
      </c>
      <c r="I147" s="236" t="inlineStr">
        <is>
          <t>Source Notes</t>
        </is>
      </c>
      <c r="J147" s="236" t="n"/>
      <c r="K147" s="236" t="n"/>
      <c r="L147" s="236" t="n"/>
    </row>
    <row r="148">
      <c r="A148" s="236" t="inlineStr">
        <is>
          <t>PAT</t>
        </is>
      </c>
      <c r="B148" s="236" t="inlineStr">
        <is>
          <t>PAT005/46</t>
        </is>
      </c>
      <c r="C148" s="236" t="n">
        <v>2904</v>
      </c>
      <c r="D148" s="236" t="inlineStr">
        <is>
          <t>ARTI</t>
        </is>
      </c>
      <c r="E148" s="236" t="n"/>
      <c r="F148" s="236" t="inlineStr">
        <is>
          <t>No Runsheet doc#/Bk-Pg match — Needs Verification</t>
        </is>
      </c>
      <c r="G148" s="236" t="n"/>
      <c r="H148" s="236" t="n"/>
      <c r="I148" s="236" t="n"/>
      <c r="J148" s="236" t="n"/>
      <c r="K148" s="236" t="n"/>
      <c r="L148" s="236" t="n"/>
    </row>
    <row r="149">
      <c r="A149" s="236" t="inlineStr">
        <is>
          <t>WD</t>
        </is>
      </c>
      <c r="B149" s="236" t="inlineStr">
        <is>
          <t>D00032/432</t>
        </is>
      </c>
      <c r="C149" s="236" t="n">
        <v>8657</v>
      </c>
      <c r="D149" s="236" t="inlineStr">
        <is>
          <t>ARTI</t>
        </is>
      </c>
      <c r="E149" s="236" t="n"/>
      <c r="F149" s="236" t="inlineStr">
        <is>
          <t>No Runsheet doc#/Bk-Pg match — Needs Verification</t>
        </is>
      </c>
      <c r="G149" s="236" t="n"/>
      <c r="H149" s="236" t="n"/>
      <c r="I149" s="236" t="n"/>
      <c r="J149" s="236" t="n"/>
      <c r="K149" s="236" t="n"/>
      <c r="L149" s="236" t="n"/>
    </row>
    <row r="150">
      <c r="A150" s="236" t="inlineStr">
        <is>
          <t>WD</t>
        </is>
      </c>
      <c r="B150" s="236" t="inlineStr">
        <is>
          <t>D00043/572</t>
        </is>
      </c>
      <c r="C150" s="236" t="n">
        <v>11524</v>
      </c>
      <c r="D150" s="236" t="inlineStr">
        <is>
          <t>ARTI</t>
        </is>
      </c>
      <c r="E150" s="236" t="n"/>
      <c r="F150" s="236" t="inlineStr">
        <is>
          <t>No Runsheet doc#/Bk-Pg match — Needs Verification</t>
        </is>
      </c>
      <c r="G150" s="236" t="n"/>
      <c r="H150" s="236" t="n"/>
      <c r="I150" s="236" t="n"/>
      <c r="J150" s="236" t="n"/>
      <c r="K150" s="236" t="n"/>
      <c r="L150" s="236" t="n"/>
    </row>
    <row r="151">
      <c r="A151" s="236" t="inlineStr">
        <is>
          <t>WD</t>
        </is>
      </c>
      <c r="B151" s="236" t="inlineStr">
        <is>
          <t>D00054/161</t>
        </is>
      </c>
      <c r="C151" s="236" t="n">
        <v>11855</v>
      </c>
      <c r="D151" s="236" t="inlineStr">
        <is>
          <t>ARTI</t>
        </is>
      </c>
      <c r="E151" s="236" t="n"/>
      <c r="F151" s="236" t="inlineStr">
        <is>
          <t>No Runsheet doc#/Bk-Pg match — Needs Verification</t>
        </is>
      </c>
      <c r="G151" s="236" t="n"/>
      <c r="H151" s="236" t="n"/>
      <c r="I151" s="236" t="n"/>
      <c r="J151" s="236" t="n"/>
      <c r="K151" s="236" t="n"/>
      <c r="L151" s="236" t="n"/>
    </row>
    <row r="152">
      <c r="A152" s="236" t="inlineStr">
        <is>
          <t>MIN &amp; ROY CONV</t>
        </is>
      </c>
      <c r="B152" s="236" t="inlineStr">
        <is>
          <t>141/120</t>
        </is>
      </c>
      <c r="C152" s="236" t="n">
        <v>26555</v>
      </c>
      <c r="D152" s="236" t="inlineStr">
        <is>
          <t>UND 1/3</t>
        </is>
      </c>
      <c r="E152" s="236" t="n"/>
      <c r="F152" s="236" t="inlineStr">
        <is>
          <t>No Runsheet doc#/Bk-Pg match — Needs Verification</t>
        </is>
      </c>
      <c r="G152" s="236" t="n"/>
      <c r="H152" s="236" t="n"/>
      <c r="I152" s="236" t="n"/>
      <c r="J152" s="236" t="n"/>
      <c r="K152" s="236" t="n"/>
      <c r="L152" s="236" t="n"/>
    </row>
    <row r="153">
      <c r="A153" s="236" t="inlineStr">
        <is>
          <t>MIN &amp; ROY CONV</t>
        </is>
      </c>
      <c r="B153" s="236" t="inlineStr">
        <is>
          <t>141/122</t>
        </is>
      </c>
      <c r="C153" s="236" t="n">
        <v>26555</v>
      </c>
      <c r="D153" s="236" t="inlineStr">
        <is>
          <t>UND 1/3</t>
        </is>
      </c>
      <c r="E153" s="236" t="n"/>
      <c r="F153" s="236" t="inlineStr">
        <is>
          <t>No Runsheet doc#/Bk-Pg match — Needs Verification</t>
        </is>
      </c>
      <c r="G153" s="236" t="n"/>
      <c r="H153" s="236" t="n"/>
      <c r="I153" s="236" t="n"/>
      <c r="J153" s="236" t="n"/>
      <c r="K153" s="236" t="n"/>
      <c r="L153" s="236" t="n"/>
    </row>
    <row r="154">
      <c r="A154" s="236" t="inlineStr">
        <is>
          <t>MD</t>
        </is>
      </c>
      <c r="B154" s="236" t="inlineStr">
        <is>
          <t>227/411</t>
        </is>
      </c>
      <c r="C154" s="236" t="n">
        <v>28444</v>
      </c>
      <c r="D154" s="236" t="inlineStr">
        <is>
          <t>UND 1/6</t>
        </is>
      </c>
      <c r="E154" s="236" t="n"/>
      <c r="F154" s="236" t="inlineStr">
        <is>
          <t>No Runsheet doc#/Bk-Pg match — Needs Verification</t>
        </is>
      </c>
      <c r="G154" s="236" t="n"/>
      <c r="H154" s="236" t="n"/>
      <c r="I154" s="236" t="n"/>
      <c r="J154" s="236" t="n"/>
      <c r="K154" s="236" t="n"/>
      <c r="L154" s="236" t="n"/>
    </row>
    <row r="155">
      <c r="A155" s="236" t="inlineStr">
        <is>
          <t>MD</t>
        </is>
      </c>
      <c r="B155" s="236" t="inlineStr">
        <is>
          <t>227/412</t>
        </is>
      </c>
      <c r="C155" s="236" t="n">
        <v>28444</v>
      </c>
      <c r="D155" s="236" t="inlineStr">
        <is>
          <t>UND 1/6</t>
        </is>
      </c>
      <c r="E155" s="236" t="n"/>
      <c r="F155" s="236" t="inlineStr">
        <is>
          <t>No Runsheet doc#/Bk-Pg match — Needs Verification</t>
        </is>
      </c>
      <c r="G155" s="236" t="n"/>
      <c r="H155" s="236" t="n"/>
      <c r="I155" s="236" t="n"/>
      <c r="J155" s="236" t="n"/>
      <c r="K155" s="236" t="n"/>
      <c r="L155" s="236" t="n"/>
    </row>
    <row r="156">
      <c r="A156" s="236" t="inlineStr">
        <is>
          <t>QCD</t>
        </is>
      </c>
      <c r="B156" s="236" t="inlineStr">
        <is>
          <t>1265/249</t>
        </is>
      </c>
      <c r="C156" s="236" t="n">
        <v>33674</v>
      </c>
      <c r="D156" s="236" t="inlineStr">
        <is>
          <t>ARTI</t>
        </is>
      </c>
      <c r="E156" s="236" t="n"/>
      <c r="F156" s="236" t="inlineStr">
        <is>
          <t>No Runsheet doc#/Bk-Pg match — Needs Verification</t>
        </is>
      </c>
      <c r="G156" s="236" t="n"/>
      <c r="H156" s="236" t="n"/>
      <c r="I156" s="236" t="n"/>
      <c r="J156" s="236" t="n"/>
      <c r="K156" s="236" t="n"/>
      <c r="L156" s="236" t="n"/>
    </row>
    <row r="157">
      <c r="A157" s="236" t="inlineStr">
        <is>
          <t>TMD</t>
        </is>
      </c>
      <c r="B157" s="236" t="inlineStr">
        <is>
          <t>2100/7</t>
        </is>
      </c>
      <c r="C157" s="236" t="n">
        <v>40835</v>
      </c>
      <c r="D157" s="236" t="inlineStr">
        <is>
          <t>ARTI</t>
        </is>
      </c>
      <c r="E157" s="236" t="n"/>
      <c r="F157" s="236" t="inlineStr">
        <is>
          <t>No Runsheet doc#/Bk-Pg match — Needs Verification</t>
        </is>
      </c>
      <c r="G157" s="236" t="n"/>
      <c r="H157" s="236" t="n"/>
      <c r="I157" s="236" t="n"/>
      <c r="J157" s="236" t="n"/>
      <c r="K157" s="236" t="n"/>
      <c r="L157" s="236" t="n"/>
    </row>
    <row r="158">
      <c r="A158" s="236" t="inlineStr">
        <is>
          <t>MD</t>
        </is>
      </c>
      <c r="B158" s="236" t="inlineStr">
        <is>
          <t>2557/327</t>
        </is>
      </c>
      <c r="C158" s="236" t="n">
        <v>45313</v>
      </c>
      <c r="D158" s="236" t="inlineStr">
        <is>
          <t>ARTI</t>
        </is>
      </c>
      <c r="E158" s="236" t="n"/>
      <c r="F158" s="236" t="inlineStr">
        <is>
          <t>No Runsheet doc#/Bk-Pg match — Needs Verification</t>
        </is>
      </c>
      <c r="G158" s="236" t="n"/>
      <c r="H158" s="236" t="n"/>
      <c r="I158" s="236" t="n"/>
      <c r="J158" s="236" t="n"/>
      <c r="K158" s="236" t="n"/>
      <c r="L158" s="236" t="n"/>
    </row>
    <row r="159">
      <c r="A159" s="236" t="inlineStr">
        <is>
          <t>MD</t>
        </is>
      </c>
      <c r="B159" s="236" t="inlineStr">
        <is>
          <t>2557/331</t>
        </is>
      </c>
      <c r="C159" s="236" t="n">
        <v>45328</v>
      </c>
      <c r="D159" s="236" t="inlineStr">
        <is>
          <t>ARTI</t>
        </is>
      </c>
      <c r="E159" s="236" t="n"/>
      <c r="F159" s="236" t="inlineStr">
        <is>
          <t>No Runsheet doc#/Bk-Pg match — Needs Verification</t>
        </is>
      </c>
      <c r="G159" s="236" t="n"/>
      <c r="H159" s="236" t="n"/>
      <c r="I159" s="236" t="n"/>
      <c r="J159" s="236" t="n"/>
      <c r="K159" s="236" t="n"/>
      <c r="L159" s="236" t="n"/>
    </row>
    <row r="160">
      <c r="A160" s="236" t="inlineStr">
        <is>
          <t>MD</t>
        </is>
      </c>
      <c r="B160" s="236" t="inlineStr">
        <is>
          <t>2557/329</t>
        </is>
      </c>
      <c r="C160" s="236" t="n">
        <v>45330</v>
      </c>
      <c r="D160" s="236" t="inlineStr">
        <is>
          <t>ARTI</t>
        </is>
      </c>
      <c r="E160" s="236" t="n"/>
      <c r="F160" s="236" t="inlineStr">
        <is>
          <t>No Runsheet doc#/Bk-Pg match — Needs Verification</t>
        </is>
      </c>
      <c r="G160" s="236" t="n"/>
      <c r="H160" s="236" t="n"/>
      <c r="I160" s="236" t="n"/>
      <c r="J160" s="236" t="n"/>
      <c r="K160" s="236" t="n"/>
      <c r="L160" s="236" t="n"/>
    </row>
    <row r="161">
      <c r="A161" s="236" t="inlineStr">
        <is>
          <t>MD</t>
        </is>
      </c>
      <c r="B161" s="236" t="inlineStr">
        <is>
          <t>2558/276</t>
        </is>
      </c>
      <c r="C161" s="236" t="n">
        <v>45344</v>
      </c>
      <c r="D161" s="236" t="inlineStr">
        <is>
          <t>5 NMA</t>
        </is>
      </c>
      <c r="E161" s="236" t="n"/>
      <c r="F161" s="236" t="inlineStr">
        <is>
          <t>No Runsheet doc#/Bk-Pg match — Needs Verification</t>
        </is>
      </c>
      <c r="G161" s="236" t="n"/>
      <c r="H161" s="236" t="n"/>
      <c r="I161" s="236" t="n"/>
      <c r="J161" s="236" t="n"/>
      <c r="K161" s="236" t="n"/>
      <c r="L161" s="236" t="n"/>
    </row>
    <row r="162">
      <c r="A162" s="236" t="inlineStr">
        <is>
          <t>MD</t>
        </is>
      </c>
      <c r="B162" s="236" t="inlineStr">
        <is>
          <t>2558/273</t>
        </is>
      </c>
      <c r="C162" s="236" t="n">
        <v>45344</v>
      </c>
      <c r="D162" s="236" t="inlineStr">
        <is>
          <t>10 NMA</t>
        </is>
      </c>
      <c r="E162" s="236" t="n"/>
      <c r="F162" s="236" t="inlineStr">
        <is>
          <t>No Runsheet doc#/Bk-Pg match — Needs Verification</t>
        </is>
      </c>
      <c r="G162" s="236" t="n"/>
      <c r="H162" s="236" t="n"/>
      <c r="I162" s="236" t="n"/>
      <c r="J162" s="236" t="n"/>
      <c r="K162" s="236" t="n"/>
      <c r="L162" s="236" t="n"/>
    </row>
    <row r="163">
      <c r="A163" s="236" t="inlineStr">
        <is>
          <t>MD</t>
        </is>
      </c>
      <c r="B163" s="236" t="inlineStr">
        <is>
          <t>2558/275</t>
        </is>
      </c>
      <c r="C163" s="236" t="n">
        <v>45344</v>
      </c>
      <c r="D163" s="236" t="inlineStr">
        <is>
          <t>5 NMA</t>
        </is>
      </c>
      <c r="E163" s="236" t="n"/>
      <c r="F163" s="236" t="inlineStr">
        <is>
          <t>No Runsheet doc#/Bk-Pg match — Needs Verification</t>
        </is>
      </c>
      <c r="G163" s="236" t="n"/>
      <c r="H163" s="236" t="n"/>
      <c r="I163" s="236" t="n"/>
      <c r="J163" s="236" t="n"/>
      <c r="K163" s="236" t="n"/>
      <c r="L163" s="236" t="n"/>
    </row>
    <row r="164">
      <c r="A164" s="236" t="inlineStr">
        <is>
          <t>MD</t>
        </is>
      </c>
      <c r="B164" s="236" t="inlineStr">
        <is>
          <t>2558/271</t>
        </is>
      </c>
      <c r="C164" s="236" t="n">
        <v>45344</v>
      </c>
      <c r="D164" s="236" t="inlineStr">
        <is>
          <t>20 NMA</t>
        </is>
      </c>
      <c r="E164" s="236" t="n"/>
      <c r="F164" s="236" t="inlineStr">
        <is>
          <t>No Runsheet doc#/Bk-Pg match — Needs Verification</t>
        </is>
      </c>
      <c r="G164" s="236" t="n"/>
      <c r="H164" s="236" t="n"/>
      <c r="I164" s="236" t="n"/>
      <c r="J164" s="236" t="n"/>
      <c r="K164" s="236" t="n"/>
      <c r="L164" s="236" t="n"/>
    </row>
    <row r="165">
      <c r="A165" s="236" t="inlineStr">
        <is>
          <t>MD</t>
        </is>
      </c>
      <c r="B165" s="236" t="inlineStr">
        <is>
          <t>2558/277</t>
        </is>
      </c>
      <c r="C165" s="236" t="n">
        <v>45344</v>
      </c>
      <c r="D165" s="236" t="inlineStr">
        <is>
          <t>5 NMA</t>
        </is>
      </c>
      <c r="E165" s="236" t="n"/>
      <c r="F165" s="236" t="inlineStr">
        <is>
          <t>No Runsheet doc#/Bk-Pg match — Needs Verification</t>
        </is>
      </c>
      <c r="G165" s="236" t="n"/>
      <c r="H165" s="236" t="n"/>
      <c r="I165" s="236" t="n"/>
      <c r="J165" s="236" t="n"/>
      <c r="K165" s="236" t="n"/>
      <c r="L165" s="236" t="n"/>
    </row>
    <row r="166">
      <c r="A166" s="236" t="inlineStr">
        <is>
          <t>MD</t>
        </is>
      </c>
      <c r="B166" s="236" t="inlineStr">
        <is>
          <t>2558/278</t>
        </is>
      </c>
      <c r="C166" s="236" t="n">
        <v>45344</v>
      </c>
      <c r="D166" s="236" t="inlineStr">
        <is>
          <t>5 NMA</t>
        </is>
      </c>
      <c r="E166" s="236" t="n"/>
      <c r="F166" s="236" t="inlineStr">
        <is>
          <t>No Runsheet doc#/Bk-Pg match — Needs Verification</t>
        </is>
      </c>
      <c r="G166" s="236" t="n"/>
      <c r="H166" s="236" t="n"/>
      <c r="I166" s="236" t="n"/>
      <c r="J166" s="236" t="n"/>
      <c r="K166" s="236" t="n"/>
      <c r="L166" s="236" t="n"/>
    </row>
    <row r="167">
      <c r="A167" s="236" t="inlineStr">
        <is>
          <t>MD</t>
        </is>
      </c>
      <c r="B167" s="236" t="inlineStr">
        <is>
          <t>2560/36</t>
        </is>
      </c>
      <c r="C167" s="236" t="n">
        <v>45355</v>
      </c>
      <c r="D167" s="236" t="inlineStr">
        <is>
          <t>5 NMA</t>
        </is>
      </c>
      <c r="E167" s="236" t="n"/>
      <c r="F167" s="236" t="inlineStr">
        <is>
          <t>No Runsheet doc#/Bk-Pg match — Needs Verification</t>
        </is>
      </c>
      <c r="G167" s="236" t="n"/>
      <c r="H167" s="236" t="n"/>
      <c r="I167" s="236" t="n"/>
      <c r="J167" s="236" t="n"/>
      <c r="K167" s="236" t="n"/>
      <c r="L167" s="236" t="n"/>
    </row>
    <row r="168">
      <c r="A168" s="236" t="inlineStr">
        <is>
          <t>MOT</t>
        </is>
      </c>
      <c r="B168" s="236" t="inlineStr">
        <is>
          <t>2569/488</t>
        </is>
      </c>
      <c r="C168" s="236" t="n">
        <v>45406</v>
      </c>
      <c r="D168" s="236" t="inlineStr">
        <is>
          <t>ARTI</t>
        </is>
      </c>
      <c r="E168" s="236" t="n"/>
      <c r="F168" s="236" t="inlineStr">
        <is>
          <t>No Runsheet doc#/Bk-Pg match — Needs Verification</t>
        </is>
      </c>
      <c r="G168" s="236" t="n"/>
      <c r="H168" s="236" t="n"/>
      <c r="I168" s="236" t="n"/>
      <c r="J168" s="236" t="n"/>
      <c r="K168" s="236" t="n"/>
      <c r="L168" s="236" t="n"/>
    </row>
    <row r="169">
      <c r="A169" s="236" t="inlineStr">
        <is>
          <t>NOTICE OF DECREE</t>
        </is>
      </c>
      <c r="B169" s="236" t="inlineStr">
        <is>
          <t>2569/482</t>
        </is>
      </c>
      <c r="C169" s="236" t="n">
        <v>45406</v>
      </c>
      <c r="D169" s="236" t="inlineStr">
        <is>
          <t>ARTI</t>
        </is>
      </c>
      <c r="E169" s="236" t="n"/>
      <c r="F169" s="236" t="inlineStr">
        <is>
          <t>No Runsheet doc#/Bk-Pg match — Needs Verification</t>
        </is>
      </c>
      <c r="G169" s="236" t="n"/>
      <c r="H169" s="236" t="n"/>
      <c r="I169" s="236" t="n"/>
      <c r="J169" s="236" t="n"/>
      <c r="K169" s="236" t="n"/>
      <c r="L169" s="236" t="n"/>
    </row>
    <row r="170">
      <c r="A170" s="236" t="inlineStr">
        <is>
          <t>MD</t>
        </is>
      </c>
      <c r="B170" s="236" t="inlineStr">
        <is>
          <t>2605/193</t>
        </is>
      </c>
      <c r="C170" s="236" t="n">
        <v>45644</v>
      </c>
      <c r="D170" s="236" t="inlineStr">
        <is>
          <t>10 NMA</t>
        </is>
      </c>
      <c r="E170" s="236" t="n"/>
      <c r="F170" s="236" t="inlineStr">
        <is>
          <t>No Runsheet doc#/Bk-Pg match — Needs Verification</t>
        </is>
      </c>
      <c r="G170" s="236" t="n"/>
      <c r="H170" s="236" t="n"/>
      <c r="I170" s="236" t="n"/>
      <c r="J170" s="236" t="n"/>
      <c r="K170" s="236" t="n"/>
      <c r="L170" s="236" t="n"/>
    </row>
    <row r="171">
      <c r="A171" s="236" t="n"/>
      <c r="B171" s="236" t="n"/>
      <c r="C171" s="236" t="n"/>
      <c r="D171" s="236" t="n"/>
      <c r="E171" s="236" t="n"/>
      <c r="F171" s="236" t="n"/>
      <c r="G171" s="236" t="n"/>
      <c r="H171" s="236" t="n"/>
      <c r="I171" s="236" t="n"/>
      <c r="J171" s="236" t="n"/>
      <c r="K171" s="236" t="n"/>
      <c r="L171" s="236" t="n"/>
    </row>
    <row r="172">
      <c r="A172" s="236" t="inlineStr">
        <is>
          <t>Needs Verification / Curative Issues</t>
        </is>
      </c>
      <c r="B172" s="236" t="n"/>
      <c r="C172" s="236" t="n"/>
      <c r="D172" s="236" t="n"/>
      <c r="E172" s="236" t="n"/>
      <c r="F172" s="236" t="n"/>
      <c r="G172" s="236" t="n"/>
      <c r="H172" s="236" t="n"/>
      <c r="I172" s="236" t="n"/>
      <c r="J172" s="236" t="n"/>
      <c r="K172" s="236" t="n"/>
      <c r="L172" s="236" t="n"/>
    </row>
    <row r="173">
      <c r="A173" s="236" t="inlineStr">
        <is>
          <t>Source Row</t>
        </is>
      </c>
      <c r="B173" s="236" t="inlineStr">
        <is>
          <t>Instrument #</t>
        </is>
      </c>
      <c r="C173" s="236" t="inlineStr">
        <is>
          <t>Doc Type</t>
        </is>
      </c>
      <c r="D173" s="236" t="inlineStr">
        <is>
          <t>Bk/Pg</t>
        </is>
      </c>
      <c r="E173" s="236" t="inlineStr">
        <is>
          <t>Issue</t>
        </is>
      </c>
      <c r="F173" s="236" t="inlineStr">
        <is>
          <t>Legal Description</t>
        </is>
      </c>
      <c r="G173" s="236" t="inlineStr">
        <is>
          <t>Notes</t>
        </is>
      </c>
      <c r="H173" s="236" t="inlineStr">
        <is>
          <t>Control Columns</t>
        </is>
      </c>
      <c r="I173" s="236" t="n"/>
      <c r="J173" s="236" t="n"/>
      <c r="K173" s="236" t="n"/>
      <c r="L173" s="236" t="n"/>
    </row>
    <row r="174">
      <c r="A174" s="236" t="n">
        <v>2</v>
      </c>
      <c r="B174" s="236" t="inlineStr">
        <is>
          <t>I-1905-000993</t>
        </is>
      </c>
      <c r="C174" s="236" t="inlineStr">
        <is>
          <t>Homestead</t>
        </is>
      </c>
      <c r="D174" s="236" t="inlineStr">
        <is>
          <t>FR1/470</t>
        </is>
      </c>
      <c r="E174" s="236" t="inlineStr">
        <is>
          <t>NEEDS REVIEW; CONFIRM; SOURCE REVIEW</t>
        </is>
      </c>
      <c r="F174" s="236" t="inlineStr">
        <is>
          <t>E/2 NW/4, Lots 1, 2 of 31-12N-24W</t>
        </is>
      </c>
      <c r="G174" s="236" t="inlineStr">
        <is>
          <t>ARTI</t>
        </is>
      </c>
      <c r="H174" s="236" t="inlineStr">
        <is>
          <t>Yes: 4, 5 (legal supports) | High | Root of title | Review | Interest amount needs review | Review | Homestead — General Land Office to Leo Kinnett (FR1/470) | Needs source review…</t>
        </is>
      </c>
      <c r="I174" s="236" t="n"/>
      <c r="J174" s="236" t="n"/>
      <c r="K174" s="236" t="n"/>
      <c r="L174" s="236" t="n"/>
    </row>
    <row r="175">
      <c r="A175" s="236" t="n">
        <v>3</v>
      </c>
      <c r="B175" s="236" t="inlineStr">
        <is>
          <t>1905-000429</t>
        </is>
      </c>
      <c r="C175" s="236" t="inlineStr">
        <is>
          <t>Deed</t>
        </is>
      </c>
      <c r="D175" s="236" t="inlineStr">
        <is>
          <t>D6/206</t>
        </is>
      </c>
      <c r="E175" s="236" t="inlineStr">
        <is>
          <t>NO SOURCE; CONFIRM; SOURCE REVIEW</t>
        </is>
      </c>
      <c r="F175" s="236" t="inlineStr">
        <is>
          <t>E/2 NW/4, Lots 1, 2 of 31-12N-24W</t>
        </is>
      </c>
      <c r="G175" s="236" t="inlineStr">
        <is>
          <t>ARTI Chain note: no source of title into Leo Kennett located of record. Confirm ownership before crediting this conveyance.</t>
        </is>
      </c>
      <c r="H175" s="236" t="inlineStr">
        <is>
          <t>Yes: 4, 5 (legal supports) | High | No — no source located | Yes — on Tract 4 owner list | Candidate 1 (helper — confirm from image) | Medium — helper value | Deed — Leo Kennett t…</t>
        </is>
      </c>
      <c r="I175" s="236" t="n"/>
      <c r="J175" s="236" t="n"/>
      <c r="K175" s="236" t="n"/>
      <c r="L175" s="236" t="n"/>
    </row>
    <row r="176">
      <c r="A176" s="236" t="n">
        <v>4</v>
      </c>
      <c r="B176" s="236" t="inlineStr">
        <is>
          <t>1907-005379</t>
        </is>
      </c>
      <c r="C176" s="236" t="inlineStr">
        <is>
          <t>Patent</t>
        </is>
      </c>
      <c r="D176" s="236" t="inlineStr">
        <is>
          <t>PAT3/495</t>
        </is>
      </c>
      <c r="E176" s="236" t="inlineStr">
        <is>
          <t>CONFIRM</t>
        </is>
      </c>
      <c r="F176" s="236" t="inlineStr">
        <is>
          <t>E/2 NW/4, Lots 1, 2 of 31-12N-24W</t>
        </is>
      </c>
      <c r="G176" s="236" t="inlineStr">
        <is>
          <t>ARTI, 163.65 ac</t>
        </is>
      </c>
      <c r="H176" s="236" t="inlineStr">
        <is>
          <t>Yes: 4, 5 (legal supports) | High | Root of title | Yes — on Tract 4 owner list | Candidate 1 (helper — confirm from image) | Medium — helper value | Patent — United States of Ame…</t>
        </is>
      </c>
      <c r="I176" s="236" t="n"/>
      <c r="J176" s="236" t="n"/>
      <c r="K176" s="236" t="n"/>
      <c r="L176" s="236" t="n"/>
    </row>
    <row r="177">
      <c r="A177" s="236" t="n">
        <v>9</v>
      </c>
      <c r="B177" s="236" t="inlineStr">
        <is>
          <t>1907-001545</t>
        </is>
      </c>
      <c r="C177" s="236" t="inlineStr">
        <is>
          <t>Deed</t>
        </is>
      </c>
      <c r="D177" s="236" t="inlineStr">
        <is>
          <t>D11/209</t>
        </is>
      </c>
      <c r="E177" s="236" t="inlineStr">
        <is>
          <t>CONFIRM; SOURCE REVIEW</t>
        </is>
      </c>
      <c r="F177" s="236" t="inlineStr">
        <is>
          <t>N/2 of Lot 3, N/2 NE/4 SE/4 of 31-12N-24W</t>
        </is>
      </c>
      <c r="G177" s="236" t="inlineStr">
        <is>
          <t>ARTI</t>
        </is>
      </c>
      <c r="H177" s="236" t="inlineStr">
        <is>
          <t>Legal maps to 1, 9, 10; helper says 1, 6, 8 | Review | Probable — name-normalized match to Runsheet 8 grantee; confirm | Review | Candidate 1 (helper — confirm from image) | Mediu…</t>
        </is>
      </c>
      <c r="I177" s="236" t="n"/>
      <c r="J177" s="236" t="n"/>
      <c r="K177" s="236" t="n"/>
      <c r="L177" s="236" t="n"/>
    </row>
    <row r="178">
      <c r="A178" s="236" t="n">
        <v>23</v>
      </c>
      <c r="B178" s="236" t="inlineStr">
        <is>
          <t>1923-001306</t>
        </is>
      </c>
      <c r="C178" s="236" t="inlineStr">
        <is>
          <t>Affidavit</t>
        </is>
      </c>
      <c r="D178" s="236" t="inlineStr">
        <is>
          <t>MIS12/119</t>
        </is>
      </c>
      <c r="E178" s="236" t="inlineStr">
        <is>
          <t>NEEDS REVIEW; SOURCE REVIEW</t>
        </is>
      </c>
      <c r="F178" s="236" t="inlineStr">
        <is>
          <t>All of 31-12N-24W</t>
        </is>
      </c>
      <c r="G178" s="236" t="inlineStr">
        <is>
          <t>Affidavit / claim of equity: affiant's ~1/1/1925 block agreement to secure a test well; K. J. Gamble &amp; wife Zella Gamble O&amp;G lease (~95 ac, Sec 31-12N-24W) held by block trustees; public notice affiant claims an equity …</t>
        </is>
      </c>
      <c r="H178" s="236" t="inlineStr">
        <is>
          <t>Yes: 1, 8 (broad legal) | Medium | Review — no exact prior-grantee match | Review | Interest amount needs review | Review | Affidavit — A. H. Douglass to The Public (MIS12/119) | …</t>
        </is>
      </c>
      <c r="I178" s="236" t="n"/>
      <c r="J178" s="236" t="n"/>
      <c r="K178" s="236" t="n"/>
      <c r="L178" s="236" t="n"/>
    </row>
    <row r="179">
      <c r="A179" s="236" t="n">
        <v>36</v>
      </c>
      <c r="B179" s="236" t="inlineStr">
        <is>
          <t>1938-000632</t>
        </is>
      </c>
      <c r="C179" s="236" t="inlineStr">
        <is>
          <t>Affidavit</t>
        </is>
      </c>
      <c r="D179" s="236" t="inlineStr">
        <is>
          <t>MIS19/466</t>
        </is>
      </c>
      <c r="E179" s="236" t="inlineStr">
        <is>
          <t>NEEDS REVIEW; SOURCE REVIEW</t>
        </is>
      </c>
      <c r="F179" s="236" t="inlineStr">
        <is>
          <t>All of 31-12N-24W, aol</t>
        </is>
      </c>
      <c r="G179" s="236" t="inlineStr">
        <is>
          <t>Affidavit of identity (MR Slief): James G. Hambrook = J. G. Hambrook (Probate #744, an heir of Mark Hambrook, dec'd); re the 2/20/1931 deed to Thomas O. Hambrook (Bk 41 W. Deeds/448) covering a metes-and-bounds tract in…</t>
        </is>
      </c>
      <c r="H179" s="236" t="inlineStr">
        <is>
          <t>Yes: 1, 8 (broad legal) | Medium | Review — no exact prior-grantee match | Review | Interest amount needs review | Review | Affidavit — M. R. Slief to The Public (MIS19/466) | Nee…</t>
        </is>
      </c>
      <c r="I179" s="236" t="n"/>
      <c r="J179" s="236" t="n"/>
      <c r="K179" s="236" t="n"/>
      <c r="L179" s="236" t="n"/>
    </row>
    <row r="180">
      <c r="A180" s="236" t="n">
        <v>110</v>
      </c>
      <c r="B180" s="236" t="inlineStr">
        <is>
          <t>1985-005895</t>
        </is>
      </c>
      <c r="C180" s="236" t="inlineStr">
        <is>
          <t>Sheriff's Deed</t>
        </is>
      </c>
      <c r="D180" s="236" t="inlineStr">
        <is>
          <t>745/75</t>
        </is>
      </c>
      <c r="E180" s="236" t="inlineStr">
        <is>
          <t>CONFIRM; SOURCE REVIEW</t>
        </is>
      </c>
      <c r="F180" s="236" t="inlineStr">
        <is>
          <t>A tract in Lot 1 in 31-12N-24W, described as follows: Beginning at the NW Corner of said Lot Is thence East 420.38 feets thence South 725 feets thence West 420.58 feet, thence North 725 feet to the point of beginning. c…</t>
        </is>
      </c>
      <c r="G180" s="236" t="inlineStr">
        <is>
          <t>ARTI, On the 15th day of February, 1985, in an action then pending in said Court, wherein City National Bank of Sayre, Oklahoma, A National Banking Association, was Plaintiff, and Herman M. Sides and Laury C. … Full rec…</t>
        </is>
      </c>
      <c r="H180" s="236" t="inlineStr">
        <is>
          <t>Yes: 5 (legal supports) | High | Review — no exact prior-grantee match | Yes — on Tract 5 owner list | Candidate 1 (helper — confirm from image) | Medium — helper value | Sheriff'…</t>
        </is>
      </c>
      <c r="I180" s="236" t="n"/>
      <c r="J180" s="236" t="n"/>
      <c r="K180" s="236" t="n"/>
      <c r="L180" s="236" t="n"/>
    </row>
    <row r="181">
      <c r="A181" s="236" t="n">
        <v>113</v>
      </c>
      <c r="B181" s="236" t="inlineStr">
        <is>
          <t>1985-007096</t>
        </is>
      </c>
      <c r="C181" s="236" t="inlineStr">
        <is>
          <t>Quit Claim Deed</t>
        </is>
      </c>
      <c r="D181" s="236" t="inlineStr">
        <is>
          <t>756/79</t>
        </is>
      </c>
      <c r="E181" s="236" t="inlineStr">
        <is>
          <t>CONFIRM</t>
        </is>
      </c>
      <c r="F181" s="236" t="inlineStr">
        <is>
          <t>A tract in Lot 1 in 31-12N-24W, described as follows: Beginning at the NW Corner of said Lot Is thence East 420.38 feets thence South 725 feets thence West 420.58 feet, thence North 725 feet to the point of beginning. c…</t>
        </is>
      </c>
      <c r="G181" s="236" t="inlineStr">
        <is>
          <t>ARTI</t>
        </is>
      </c>
      <c r="H181" s="236" t="inlineStr">
        <is>
          <t>Yes: 5 (legal supports) | High | Yes — prior grantee match | Yes — on Tract 5 owner list | Candidate 1 (helper — confirm from image) | Medium — helper value | Quit Claim Deed — Ma…</t>
        </is>
      </c>
      <c r="I181" s="236" t="n"/>
      <c r="J181" s="236" t="n"/>
      <c r="K181" s="236" t="n"/>
      <c r="L181" s="236" t="n"/>
    </row>
    <row r="182">
      <c r="A182" s="236" t="n">
        <v>140</v>
      </c>
      <c r="B182" s="236" t="inlineStr">
        <is>
          <t>1989-002065</t>
        </is>
      </c>
      <c r="C182" s="236" t="inlineStr">
        <is>
          <t>Affidavit</t>
        </is>
      </c>
      <c r="D182" s="236" t="inlineStr">
        <is>
          <t>1047/68</t>
        </is>
      </c>
      <c r="E182" s="236" t="inlineStr">
        <is>
          <t>NEEDS REVIEW; SOURCE REVIEW</t>
        </is>
      </c>
      <c r="F182" s="236" t="inlineStr">
        <is>
          <t>All of 31-12N-24W, aol</t>
        </is>
      </c>
      <c r="G182" s="236" t="inlineStr">
        <is>
          <t>change of address</t>
        </is>
      </c>
      <c r="H182" s="236" t="inlineStr">
        <is>
          <t>Yes: 1, 8 (broad legal) | Medium | Review — no exact prior-grantee match | Review | Interest amount needs review | Review | Affidavit — Black Hawk Holding Company, to The Public (…</t>
        </is>
      </c>
      <c r="I182" s="236" t="n"/>
      <c r="J182" s="236" t="n"/>
      <c r="K182" s="236" t="n"/>
      <c r="L182" s="236" t="n"/>
    </row>
    <row r="183">
      <c r="A183" s="236" t="n">
        <v>186</v>
      </c>
      <c r="B183" s="236" t="inlineStr">
        <is>
          <t>1990-004213</t>
        </is>
      </c>
      <c r="C183" s="236" t="inlineStr">
        <is>
          <t>Quit Claim Deed</t>
        </is>
      </c>
      <c r="D183" s="236" t="inlineStr">
        <is>
          <t>1151/107</t>
        </is>
      </c>
      <c r="E183" s="236" t="inlineStr">
        <is>
          <t>CONFIRM; SOURCE REVIEW</t>
        </is>
      </c>
      <c r="F183" s="236" t="inlineStr">
        <is>
          <t>Lot 1, S/2 of Lot 3, S/2 NE/4 SW/4, SE/4 SW/4 of 31-12N-24W, aol</t>
        </is>
      </c>
      <c r="G183" s="236" t="inlineStr">
        <is>
          <t>ARTI</t>
        </is>
      </c>
      <c r="H183" s="236" t="inlineStr">
        <is>
          <t>Legal maps to 5, 6, 7, 8, 9; helper says 2, 3, 5, 6, 7 | Review | Review — no exact prior-grantee match | Yes — on Tract 3 owner list | Candidate 1 (helper — confirm from image) |…</t>
        </is>
      </c>
      <c r="I183" s="236" t="n"/>
      <c r="J183" s="236" t="n"/>
      <c r="K183" s="236" t="n"/>
      <c r="L183" s="236" t="n"/>
    </row>
    <row r="184">
      <c r="A184" s="236" t="n">
        <v>192</v>
      </c>
      <c r="B184" s="236" t="inlineStr">
        <is>
          <t>1991-002734</t>
        </is>
      </c>
      <c r="C184" s="236" t="inlineStr">
        <is>
          <t>Affidavit</t>
        </is>
      </c>
      <c r="D184" s="236" t="inlineStr">
        <is>
          <t>1218/1</t>
        </is>
      </c>
      <c r="E184" s="236" t="inlineStr">
        <is>
          <t>NEEDS REVIEW; SOURCE REVIEW</t>
        </is>
      </c>
      <c r="F184" s="236" t="inlineStr">
        <is>
          <t>All of 31-12N-24W, aol</t>
        </is>
      </c>
      <c r="G184" s="236" t="inlineStr">
        <is>
          <t>Certificate dated May 24, 1991 evidencing the Certificate of Merger filed May 23, 1991 with the Secretary of State of Oklahoma evidencing the merger of UMC Petroleum Corporation, a Texas corporation ("Petroloum--Texas")…</t>
        </is>
      </c>
      <c r="H184" s="236" t="inlineStr">
        <is>
          <t>Yes: 1, 8 (broad legal) | Medium | Review — no exact prior-grantee match | Review | Interest amount needs review | Review | Affidavit — Umc Petroleum Corp - Delaware to The Public…</t>
        </is>
      </c>
      <c r="I184" s="236" t="n"/>
      <c r="J184" s="236" t="n"/>
      <c r="K184" s="236" t="n"/>
      <c r="L184" s="236" t="n"/>
    </row>
    <row r="185">
      <c r="A185" s="236" t="n">
        <v>194</v>
      </c>
      <c r="B185" s="236" t="inlineStr">
        <is>
          <t>1991-004456</t>
        </is>
      </c>
      <c r="C185" s="236" t="inlineStr">
        <is>
          <t>Conveyance</t>
        </is>
      </c>
      <c r="D185" s="236" t="inlineStr">
        <is>
          <t>1240/115</t>
        </is>
      </c>
      <c r="E185" s="236" t="inlineStr">
        <is>
          <t>CONFIRM; SOURCE REVIEW</t>
        </is>
      </c>
      <c r="F185" s="236" t="inlineStr">
        <is>
          <t>All of 31-12N-24W, aol</t>
        </is>
      </c>
      <c r="G185" s="236" t="inlineStr">
        <is>
          <t>ARTI</t>
        </is>
      </c>
      <c r="H185" s="236" t="inlineStr">
        <is>
          <t>Yes: 1, 8 (broad legal) | Medium | Review — no exact prior-grantee match | Review | Candidate 1 (helper — confirm from image) | Medium — helper value | Conveyance — El Paso Natura…</t>
        </is>
      </c>
      <c r="I185" s="236" t="n"/>
      <c r="J185" s="236" t="n"/>
      <c r="K185" s="236" t="n"/>
      <c r="L185" s="236" t="n"/>
    </row>
    <row r="186">
      <c r="A186" s="236" t="n">
        <v>210</v>
      </c>
      <c r="B186" s="236" t="inlineStr">
        <is>
          <t>1993-003365</t>
        </is>
      </c>
      <c r="C186" s="236" t="inlineStr">
        <is>
          <t>Deed, Conveyance and Assignment</t>
        </is>
      </c>
      <c r="D186" s="236" t="inlineStr">
        <is>
          <t>1355/192</t>
        </is>
      </c>
      <c r="E186" s="236" t="inlineStr">
        <is>
          <t>CONFIRM; SOURCE REVIEW</t>
        </is>
      </c>
      <c r="F186" s="236" t="inlineStr">
        <is>
          <t>All of 31-12N-24W, aol</t>
        </is>
      </c>
      <c r="G186" s="236" t="inlineStr">
        <is>
          <t>ARTI</t>
        </is>
      </c>
      <c r="H186" s="236" t="inlineStr">
        <is>
          <t>Yes: 1, 8 (broad legal) | Medium | Review — no exact prior-grantee match | Review | Candidate 1 (helper — confirm from image) | Medium — helper value | Deed, Conveyance and Assign…</t>
        </is>
      </c>
      <c r="I186" s="236" t="n"/>
      <c r="J186" s="236" t="n"/>
      <c r="K186" s="236" t="n"/>
      <c r="L186" s="236" t="n"/>
    </row>
    <row r="187">
      <c r="A187" s="236" t="n">
        <v>220</v>
      </c>
      <c r="B187" s="236" t="inlineStr">
        <is>
          <t>1997-003023</t>
        </is>
      </c>
      <c r="C187" s="236" t="inlineStr">
        <is>
          <t>Warranty Deed</t>
        </is>
      </c>
      <c r="D187" s="236" t="inlineStr">
        <is>
          <t>1514/525</t>
        </is>
      </c>
      <c r="E187" s="236" t="inlineStr">
        <is>
          <t>CONFIRM; SOURCE REVIEW</t>
        </is>
      </c>
      <c r="F187" s="236" t="inlineStr">
        <is>
          <t>A tract of land in Lot One 1 of 31-12N-24W described as follows: Beginning at the NW corner of said Lot 1, thence East 420.58 feet, thence South 725 feet, thence West 420.58 feet, and thence North 725 feet to the point …</t>
        </is>
      </c>
      <c r="G187" s="236" t="inlineStr">
        <is>
          <t>ARTI Chain note: source of title — OUTSIDE LANDS 1989-005656 at 1088/5, Beckham County Court, RE: In the Matter of the Estate of Eula M. Bain, Deceased to Billy Wayne Bain, covering SW/4 NE/4, NW/4 SE/4, S/2 SE/4 of 31-…</t>
        </is>
      </c>
      <c r="H187" s="236" t="inlineStr">
        <is>
          <t>Yes: 5 (legal supports) | High | Review — no exact prior-grantee match | Yes — on Tract 5 owner list | Candidate 1 (helper — confirm from image) | Medium — helper value | Warranty…</t>
        </is>
      </c>
      <c r="I187" s="236" t="n"/>
      <c r="J187" s="236" t="n"/>
      <c r="K187" s="236" t="n"/>
      <c r="L187" s="236" t="n"/>
    </row>
    <row r="188">
      <c r="A188" s="236" t="n">
        <v>236</v>
      </c>
      <c r="B188" s="236" t="inlineStr">
        <is>
          <t>1999-005522</t>
        </is>
      </c>
      <c r="C188" s="236" t="inlineStr">
        <is>
          <t>Quit Claim Deed</t>
        </is>
      </c>
      <c r="D188" s="236" t="inlineStr">
        <is>
          <t>1597/174</t>
        </is>
      </c>
      <c r="E188" s="236" t="inlineStr">
        <is>
          <t>CONFIRM; SOURCE REVIEW</t>
        </is>
      </c>
      <c r="F188" s="236" t="inlineStr">
        <is>
          <t>All of 31-12N-24W, aol</t>
        </is>
      </c>
      <c r="G188" s="236" t="inlineStr">
        <is>
          <t>ARTI</t>
        </is>
      </c>
      <c r="H188" s="236" t="inlineStr">
        <is>
          <t>Yes: 1, 8 (broad legal) | Medium | Review — no exact prior-grantee match | Review | Candidate 1 (helper — confirm from image) | Medium — helper value | Quit Claim Deed — Jack Maho…</t>
        </is>
      </c>
      <c r="I188" s="236" t="n"/>
      <c r="J188" s="236" t="n"/>
      <c r="K188" s="236" t="n"/>
      <c r="L188" s="236" t="n"/>
    </row>
    <row r="189">
      <c r="A189" s="236" t="n">
        <v>254</v>
      </c>
      <c r="B189" s="236" t="inlineStr">
        <is>
          <t>2001-002190</t>
        </is>
      </c>
      <c r="C189" s="236" t="inlineStr">
        <is>
          <t>Quit Claim Deed</t>
        </is>
      </c>
      <c r="D189" s="236" t="inlineStr">
        <is>
          <t>1642/532</t>
        </is>
      </c>
      <c r="E189" s="236" t="inlineStr">
        <is>
          <t>CONFIRM; SOURCE REVIEW</t>
        </is>
      </c>
      <c r="F189" s="236" t="inlineStr">
        <is>
          <t>A tract of land in Lot 1 of 31-12N-24W, described as follows: Beginning at the NW corner of said Lot 1, thence East 420.58 feet, thence South 725 feet, thence West 420.58 feet, and thence North 725 feet to the point of …</t>
        </is>
      </c>
      <c r="G189" s="236" t="inlineStr">
        <is>
          <t>ARTI Chain note: source of title — MINERAL DEED 1997-003023 at 1514/525, Eula Cross, a single person to Leonard Herzperg and Mary Alice Herzperg, HW, Jtwors, covering A tract of land in Lot One 1 of 31-12N-24W described…</t>
        </is>
      </c>
      <c r="H189" s="236" t="inlineStr">
        <is>
          <t>Yes: 5 (legal supports) | High | Review — no exact prior-grantee match | Yes — on Tract 5 owner list | Candidate 1 (helper — confirm from image) | Medium — helper value | Quit Cla…</t>
        </is>
      </c>
      <c r="I189" s="236" t="n"/>
      <c r="J189" s="236" t="n"/>
      <c r="K189" s="236" t="n"/>
      <c r="L189" s="236" t="n"/>
    </row>
    <row r="190">
      <c r="A190" s="236" t="n">
        <v>255</v>
      </c>
      <c r="B190" s="236" t="inlineStr">
        <is>
          <t>2002-002227</t>
        </is>
      </c>
      <c r="C190" s="236" t="inlineStr">
        <is>
          <t>Deed, Assignment and Bill of Sale</t>
        </is>
      </c>
      <c r="D190" s="236" t="inlineStr">
        <is>
          <t>1680/318</t>
        </is>
      </c>
      <c r="E190" s="236" t="inlineStr">
        <is>
          <t>CONFIRM; VERIFY</t>
        </is>
      </c>
      <c r="F190" s="236" t="inlineStr">
        <is>
          <t>ALL of 31-12N-24W, aol</t>
        </is>
      </c>
      <c r="G190" s="236" t="inlineStr">
        <is>
          <t>11.5385 NMA From 1637/26, 1639/206, 1639/426</t>
        </is>
      </c>
      <c r="H190" s="236" t="inlineStr">
        <is>
          <t>Yes: 1, 8 (broad legal) | Medium | Yes — prior grantee match | Review | Candidate 0.01802890625 (helper — confirm from image) | Medium — helper value | Deed, Assignment and Bill o…</t>
        </is>
      </c>
      <c r="I190" s="236" t="n"/>
      <c r="J190" s="236" t="n"/>
      <c r="K190" s="236" t="n"/>
      <c r="L190" s="236" t="n"/>
    </row>
    <row r="191">
      <c r="A191" s="236" t="n">
        <v>283</v>
      </c>
      <c r="B191" s="236" t="inlineStr">
        <is>
          <t>2004-000679</t>
        </is>
      </c>
      <c r="C191" s="236" t="inlineStr">
        <is>
          <t>Oil and Gas Lease</t>
        </is>
      </c>
      <c r="D191" s="236" t="inlineStr">
        <is>
          <t>1736/473</t>
        </is>
      </c>
      <c r="E191" s="236" t="inlineStr">
        <is>
          <t>NEEDS REVIEW; CONFIRM; SOURCE REVIEW</t>
        </is>
      </c>
      <c r="F191" s="236" t="inlineStr">
        <is>
          <t>Lots 1 and 2, N/2 of Lot 3 of 31-12N-24W</t>
        </is>
      </c>
      <c r="G191" s="236" t="inlineStr">
        <is>
          <t>92.135 gross acres 3 yrs 3/16ths royalty Chain note: source of title — OUTSIDE LANDS I-1907-002036 at FR2/199, General Land Office to Charles F. Kennett, covering SW/4 NE/4, W/2 SE/4, SE/4 SE/4 of 31-12N-24W, aol, inter…</t>
        </is>
      </c>
      <c r="H191" s="236" t="inlineStr">
        <is>
          <t>Yes: 5, 6 (legal supports) | High | Yes — prior grantee match | Review | Interest amount needs review | Review | Oil and Gas Lease — Charles Allen Atha to R. Michael Lortz (1736/4…</t>
        </is>
      </c>
      <c r="I191" s="236" t="n"/>
      <c r="J191" s="236" t="n"/>
      <c r="K191" s="236" t="n"/>
      <c r="L191" s="236" t="n"/>
    </row>
    <row r="192">
      <c r="A192" s="236" t="n">
        <v>285</v>
      </c>
      <c r="B192" s="236" t="inlineStr">
        <is>
          <t>2004-000880</t>
        </is>
      </c>
      <c r="C192" s="236" t="inlineStr">
        <is>
          <t>Oil and Gas Lease</t>
        </is>
      </c>
      <c r="D192" s="236" t="inlineStr">
        <is>
          <t>1737/580</t>
        </is>
      </c>
      <c r="E192" s="236" t="inlineStr">
        <is>
          <t>NEEDS REVIEW; NO SOURCE; CONFIRM; SOURCE REVIEW</t>
        </is>
      </c>
      <c r="F192" s="236" t="inlineStr">
        <is>
          <t>Lots 1 and 2, N/2 of Lot 3 of 31-12N-24W</t>
        </is>
      </c>
      <c r="G192" s="236" t="inlineStr">
        <is>
          <t>92.0850 gross acres 3 years 3/16ths royalty Chain note: no source of title into Sandra Lorrain York PO Box 34 Fort Cobb, OK 73038 located of record. Confirm ownership before crediting this conveyance.</t>
        </is>
      </c>
      <c r="H192" s="236" t="inlineStr">
        <is>
          <t>Legal maps to 5, 6, 8, 9; helper says 1, 8 | Review | No — no source located | Review | Interest amount needs review | Review | Oil and Gas Lease — Sandra Lorrain York to Kodiak P…</t>
        </is>
      </c>
      <c r="I192" s="236" t="n"/>
      <c r="J192" s="236" t="n"/>
      <c r="K192" s="236" t="n"/>
      <c r="L192" s="236" t="n"/>
    </row>
    <row r="193">
      <c r="A193" s="236" t="n">
        <v>286</v>
      </c>
      <c r="B193" s="236" t="inlineStr">
        <is>
          <t>2004-003392</t>
        </is>
      </c>
      <c r="C193" s="236" t="inlineStr">
        <is>
          <t>Assignment</t>
        </is>
      </c>
      <c r="D193" s="236" t="inlineStr">
        <is>
          <t>1751/168</t>
        </is>
      </c>
      <c r="E193" s="236" t="inlineStr">
        <is>
          <t>NEEDS REVIEW; SOURCE REVIEW</t>
        </is>
      </c>
      <c r="F193" s="236" t="inlineStr">
        <is>
          <t>Lots 1, 2, N/2 of Lot 3 of 31-12N-24W</t>
        </is>
      </c>
      <c r="G193" s="236" t="inlineStr">
        <is>
          <t>ARTI in OGL at 1736/473</t>
        </is>
      </c>
      <c r="H193" s="236" t="inlineStr">
        <is>
          <t>Yes: 5, 6 (legal supports) | High | Yes — prior grantee match | Review | Interest amount needs review | Review | Assignment — R. Michael Lortz to Yale Oil Association, Inc. (1751/…</t>
        </is>
      </c>
      <c r="I193" s="236" t="n"/>
      <c r="J193" s="236" t="n"/>
      <c r="K193" s="236" t="n"/>
      <c r="L193" s="236" t="n"/>
    </row>
    <row r="194">
      <c r="A194" s="236" t="n">
        <v>295</v>
      </c>
      <c r="B194" s="236" t="inlineStr">
        <is>
          <t>2004-005738</t>
        </is>
      </c>
      <c r="C194" s="236" t="inlineStr">
        <is>
          <t>Mineral Deed</t>
        </is>
      </c>
      <c r="D194" s="236" t="inlineStr">
        <is>
          <t>1764/344</t>
        </is>
      </c>
      <c r="E194" s="236" t="inlineStr">
        <is>
          <t>LOT 2 — Lot 3 call needs N/S verification</t>
        </is>
      </c>
      <c r="F194" s="236" t="inlineStr">
        <is>
          <t>Lots 1 and Lot 2 and the North Half of Lot 3 of Section 31, as described as follows: Beginning at the NW Corner of the NW/4 of Section 31, thence East on Section Line 18.20 chains (or 72.8 rods), thence South 50 chains …</t>
        </is>
      </c>
      <c r="G194" s="236" t="inlineStr">
        <is>
          <t>An undivided 10 acre mineral interest Chain note: source of title — OGL / BASE LEASE 2004-000880 at 1737/580, Sandra Lorrain York PO Box 34 Fort Cobb, OK 73038 to Kodiak Production Company, covering Lots 1 and 2, N/2 of…</t>
        </is>
      </c>
      <c r="H194" s="236" t="inlineStr">
        <is>
          <t>Legal maps to 5, 6, 8, 9; helper says 4, 5, 6 | Review | Review — no exact prior-grantee match | Yes — on Tract 4 owner list | Candidate 0.0357142857142857 (helper — confirm from …</t>
        </is>
      </c>
      <c r="I194" s="236" t="n"/>
      <c r="J194" s="236" t="n"/>
      <c r="K194" s="236" t="n"/>
      <c r="L194" s="236" t="n"/>
    </row>
    <row r="195">
      <c r="A195" s="236" t="n">
        <v>297</v>
      </c>
      <c r="B195" s="236" t="inlineStr">
        <is>
          <t>2004-005739</t>
        </is>
      </c>
      <c r="C195" s="236" t="inlineStr">
        <is>
          <t>Mineral Deed</t>
        </is>
      </c>
      <c r="D195" s="236" t="inlineStr">
        <is>
          <t>1764/345</t>
        </is>
      </c>
      <c r="E195" s="236" t="inlineStr">
        <is>
          <t>LOT 2 — Lot 3 call needs N/S verification</t>
        </is>
      </c>
      <c r="F195" s="236" t="inlineStr">
        <is>
          <t>Lots 1 and Lot 2 and the North Half of Lot 3 of Section 31, as described as follows: Beginning at the NW Corner of the NW/4 of Section 31, thence East on Section Line 18.20 chains (or 72.8 rods), thence South 50 chains …</t>
        </is>
      </c>
      <c r="G195" s="236" t="inlineStr">
        <is>
          <t>An undivided 5 acre mineral interest Chain note: source of title — OGL / BASE LEASE 2004-000880 at 1737/580, Sandra Lorrain York PO Box 34 Fort Cobb, OK 73038 to Kodiak Production Company, covering Lots 1 and 2, N/2 of …</t>
        </is>
      </c>
      <c r="H195" s="236" t="inlineStr">
        <is>
          <t>Legal maps to 5, 6, 8, 9; helper says 4, 5, 6 | Review | Review — no exact prior-grantee match | Yes — on Tract 4 owner list | Candidate 0.0178571428571429 (helper — confirm from …</t>
        </is>
      </c>
      <c r="I195" s="236" t="n"/>
      <c r="J195" s="236" t="n"/>
      <c r="K195" s="236" t="n"/>
      <c r="L195" s="236" t="n"/>
    </row>
    <row r="196">
      <c r="A196" s="236" t="n">
        <v>299</v>
      </c>
      <c r="B196" s="236" t="inlineStr">
        <is>
          <t>2008-006536</t>
        </is>
      </c>
      <c r="C196" s="236" t="inlineStr">
        <is>
          <t>Mineral Deed</t>
        </is>
      </c>
      <c r="D196" s="236" t="inlineStr">
        <is>
          <t>1937/418</t>
        </is>
      </c>
      <c r="E196" s="236" t="inlineStr">
        <is>
          <t>LOT 2 — Lot 3 call needs N/S verification</t>
        </is>
      </c>
      <c r="F196" s="236" t="inlineStr">
        <is>
          <t>Lots 1 and Lot 2 and the North Half of Lot 3 of Section 31, as described as follows: Beginning at the NW Corner of the NW/4 of Section 31, thence East on Section Line 18.20 chains (or 72.8 rods), thence South 50 chains …</t>
        </is>
      </c>
      <c r="G196" s="236" t="inlineStr">
        <is>
          <t>An undivided 5 acre mineral interest</t>
        </is>
      </c>
      <c r="H196" s="236" t="inlineStr">
        <is>
          <t>Legal maps to 5, 6, 8, 9; helper says 4, 5, 6 | Review | Yes — prior grantee match | Yes — on Tract 4 owner list | Candidate 0.0178571428571429 (helper — confirm from image) | Med…</t>
        </is>
      </c>
      <c r="I196" s="236" t="n"/>
      <c r="J196" s="236" t="n"/>
      <c r="K196" s="236" t="n"/>
      <c r="L196" s="236" t="n"/>
    </row>
    <row r="197">
      <c r="A197" s="236" t="n">
        <v>300</v>
      </c>
      <c r="B197" s="236" t="inlineStr">
        <is>
          <t>2004-006577</t>
        </is>
      </c>
      <c r="C197" s="236" t="inlineStr">
        <is>
          <t>Mineral Deed</t>
        </is>
      </c>
      <c r="D197" s="236" t="inlineStr">
        <is>
          <t>1768/339</t>
        </is>
      </c>
      <c r="E197" s="236" t="inlineStr">
        <is>
          <t>CONFIRM; SOURCE REVIEW</t>
        </is>
      </c>
      <c r="F197" s="236" t="inlineStr">
        <is>
          <t>Lots 1 and 2 also described as the W/2 NW/4 and the N/2 of Lot 3 of 31-12N-24W</t>
        </is>
      </c>
      <c r="G197" s="236" t="inlineStr">
        <is>
          <t>ARTI Chain note: source of title — OGL / BASE LEASE 2004-000880 at 1737/580, Sandra Lorrain York PO Box 34 Fort Cobb, OK 73038 to Kodiak Production Company, covering Lots 1 and 2, N/2 of Lot 3 of 31-12N-24W, interest st…</t>
        </is>
      </c>
      <c r="H197" s="236" t="inlineStr">
        <is>
          <t>Yes: 5, 6 (legal supports) | High | Probable — name-normalized match to Runsheet 74 grantee; confirm | Yes — on Tract 5 owner list | Candidate 1 (helper — confirm from image) | Me…</t>
        </is>
      </c>
      <c r="I197" s="236" t="n"/>
      <c r="J197" s="236" t="n"/>
      <c r="K197" s="236" t="n"/>
      <c r="L197" s="236" t="n"/>
    </row>
    <row r="198">
      <c r="A198" s="236" t="n">
        <v>301</v>
      </c>
      <c r="B198" s="236" t="inlineStr">
        <is>
          <t>2005-000347</t>
        </is>
      </c>
      <c r="C198" s="236" t="inlineStr">
        <is>
          <t>Blanket Deed and Conveyance</t>
        </is>
      </c>
      <c r="D198" s="236" t="inlineStr">
        <is>
          <t>1775/296</t>
        </is>
      </c>
      <c r="E198" s="236" t="inlineStr">
        <is>
          <t>CONFIRM; SOURCE REVIEW</t>
        </is>
      </c>
      <c r="F198" s="236" t="inlineStr">
        <is>
          <t>Lot 1, 2, N/2 of 3, NW/4 SE/4, S/2 SE/4, SW/4 NE/4 of 31-12N-24W, aol</t>
        </is>
      </c>
      <c r="G198" s="236" t="inlineStr">
        <is>
          <t>ARTI</t>
        </is>
      </c>
      <c r="H198" s="236" t="inlineStr">
        <is>
          <t>Yes: 2, 5 (legal supports) | High | Review — no exact prior-grantee match | Yes — on Tract 5 owner list | Candidate 1 (helper — confirm from image) | Medium — helper value | Blank…</t>
        </is>
      </c>
      <c r="I198" s="236" t="n"/>
      <c r="J198" s="236" t="n"/>
      <c r="K198" s="236" t="n"/>
      <c r="L198" s="236" t="n"/>
    </row>
    <row r="199">
      <c r="A199" s="236" t="n">
        <v>317</v>
      </c>
      <c r="B199" s="236" t="inlineStr">
        <is>
          <t>2005-002196</t>
        </is>
      </c>
      <c r="C199" s="236" t="inlineStr">
        <is>
          <t>Decree</t>
        </is>
      </c>
      <c r="D199" s="236" t="inlineStr">
        <is>
          <t>1784/591</t>
        </is>
      </c>
      <c r="E199" s="236" t="inlineStr">
        <is>
          <t>CONFIRM; SOURCE REVIEW</t>
        </is>
      </c>
      <c r="F199" s="236" t="inlineStr">
        <is>
          <t>Lots 1, 2, a/d/a W/2 NW/4, N/2 of Lot 3 of 31-12N-24W</t>
        </is>
      </c>
      <c r="G199" s="236" t="inlineStr">
        <is>
          <t>ARTI, 25.1002, NMA Tract 1: An undivided 16.38915 mineral acres interest, more or less, lying under Lots 1 and 2, a/d/a the W/2 NW/4 of 31-12N-24W Tract 2: An undivided 8.71105 mineral acres interest, more or less, lyin…</t>
        </is>
      </c>
      <c r="H199" s="236" t="inlineStr">
        <is>
          <t>Yes: 5, 6 (legal supports) | High | Review — no exact prior-grantee match | Review | Candidate 1 (helper — confirm from image) | Medium — helper value | Decree — Roger Mills Count…</t>
        </is>
      </c>
      <c r="I199" s="236" t="n"/>
      <c r="J199" s="236" t="n"/>
      <c r="K199" s="236" t="n"/>
      <c r="L199" s="236" t="n"/>
    </row>
    <row r="200">
      <c r="A200" s="236" t="n">
        <v>323</v>
      </c>
      <c r="B200" s="236" t="inlineStr">
        <is>
          <t>2005-004793</t>
        </is>
      </c>
      <c r="C200" s="236" t="inlineStr">
        <is>
          <t>Mineral Deed</t>
        </is>
      </c>
      <c r="D200" s="236" t="inlineStr">
        <is>
          <t>1797/463</t>
        </is>
      </c>
      <c r="E200" s="236" t="inlineStr">
        <is>
          <t>CONFIRM; VERIFY</t>
        </is>
      </c>
      <c r="F200" s="236" t="inlineStr">
        <is>
          <t>Lots 1, 2, a/d/a W/2 NW/4, N/2 of Lot 3 of 31-12N-24W</t>
        </is>
      </c>
      <c r="G200" s="236" t="inlineStr">
        <is>
          <t>A 10.13 net mineral acre interest It is the intention of the Grantor herein, to convey 10.13 net mineral acres in the above described lands, acquired from Sandra York, aka Sandra Lorraine York, aka Sandra Lorrain York, …</t>
        </is>
      </c>
      <c r="H200" s="236" t="inlineStr">
        <is>
          <t>Yes: 5, 6 (legal supports) | High | Yes — prior grantee match | Yes — on Tract 5 owner list | Candidate 0.05065 (helper — confirm from image) | Medium — helper value | Mineral Dee…</t>
        </is>
      </c>
      <c r="I200" s="236" t="n"/>
      <c r="J200" s="236" t="n"/>
      <c r="K200" s="236" t="n"/>
      <c r="L200" s="236" t="n"/>
    </row>
    <row r="201">
      <c r="A201" s="236" t="n">
        <v>327</v>
      </c>
      <c r="B201" s="236" t="inlineStr">
        <is>
          <t>2005-004044</t>
        </is>
      </c>
      <c r="C201" s="236" t="inlineStr">
        <is>
          <t>Mineral Deed</t>
        </is>
      </c>
      <c r="D201" s="236" t="inlineStr">
        <is>
          <t>1794/173</t>
        </is>
      </c>
      <c r="E201" s="236" t="inlineStr">
        <is>
          <t>CONFIRM; SOURCE REVIEW</t>
        </is>
      </c>
      <c r="F201" s="236" t="inlineStr">
        <is>
          <t>Lots 1 and Lot 2 and the N/2 of Lot 3 of Section 31, also described as follows: Beginning at the NW Corner of the NW/4 of Section 31, thence East on Section Line 18.20 chains (or 72.8 rods), thence South 50 chains (or 2…</t>
        </is>
      </c>
      <c r="G201" s="236" t="inlineStr">
        <is>
          <t>ARTI Chain note: source of title — MINERAL DEED 2004-005738 at 1764/344, Sandra Lorraine York to Koala Production Company, covering Lots 1 and Lot 2 and the North Half of Lot 3 of Section 31, as described as follows: Be…</t>
        </is>
      </c>
      <c r="H201" s="236" t="inlineStr">
        <is>
          <t>Legal maps to 5, 6, 8, 9; helper says 4, 5, 6 | Review | Review — no exact prior-grantee match | Yes — on Tract 4 owner list | Candidate 1 (helper — confirm from image) | Medium —…</t>
        </is>
      </c>
      <c r="I201" s="236" t="n"/>
      <c r="J201" s="236" t="n"/>
      <c r="K201" s="236" t="n"/>
      <c r="L201" s="236" t="n"/>
    </row>
    <row r="202">
      <c r="A202" s="236" t="n">
        <v>344</v>
      </c>
      <c r="B202" s="236" t="inlineStr">
        <is>
          <t>2005-008517</t>
        </is>
      </c>
      <c r="C202" s="236" t="inlineStr">
        <is>
          <t>Oil and Gas Lease</t>
        </is>
      </c>
      <c r="D202" s="236" t="inlineStr">
        <is>
          <t>1816/358</t>
        </is>
      </c>
      <c r="E202" s="236" t="inlineStr">
        <is>
          <t>NEEDS REVIEW; SOURCE REVIEW</t>
        </is>
      </c>
      <c r="F202" s="236" t="inlineStr">
        <is>
          <t>The North Forty (40) acres in a tract of land described as W. 18.20 chains (72-8/10 rods) of Lots 1 and 2 a/d/a W. 18.20 chains (or 72-8/10 rods) of W/2 NW/4 of 31-12N-24W</t>
        </is>
      </c>
      <c r="G202" s="236" t="inlineStr">
        <is>
          <t>40 gross acres 3 yrs 3/16ths royalty DEPTH CLAUSE: In the event this lease is extended by commercial production beyond its primary term, then on such date this lease shall terminate as to all rights one hundred feet and…</t>
        </is>
      </c>
      <c r="H202" s="236" t="inlineStr">
        <is>
          <t>Legal maps to 5, 6, 8; helper says 1, 8 | Review | Yes — prior grantee match | Review | Interest amount needs review | Review | Oil and Gas Lease — Eddie Tom Lakey to Jess Harris,…</t>
        </is>
      </c>
      <c r="I202" s="236" t="n"/>
      <c r="J202" s="236" t="n"/>
      <c r="K202" s="236" t="n"/>
      <c r="L202" s="236" t="n"/>
    </row>
    <row r="203">
      <c r="A203" s="236" t="n">
        <v>346</v>
      </c>
      <c r="B203" s="236" t="inlineStr">
        <is>
          <t>2005-008528</t>
        </is>
      </c>
      <c r="C203" s="236" t="inlineStr">
        <is>
          <t>Oil and Gas Lease</t>
        </is>
      </c>
      <c r="D203" s="236" t="inlineStr">
        <is>
          <t>1816/386</t>
        </is>
      </c>
      <c r="E203" s="236" t="inlineStr">
        <is>
          <t>NEEDS REVIEW; CONFIRM; SOURCE REVIEW</t>
        </is>
      </c>
      <c r="F203" s="236" t="inlineStr">
        <is>
          <t>All of 31-12N-24W</t>
        </is>
      </c>
      <c r="G203" s="236" t="inlineStr">
        <is>
          <t>160 gross acres 3 yrs 3/16ths royalty</t>
        </is>
      </c>
      <c r="H203" s="236" t="inlineStr">
        <is>
          <t>Yes: 1, 8 (broad legal) | Medium | Probable — name-normalized match to Runsheet 225 grantee; confirm | Review | Interest amount needs review | Review | Oil and Gas Lease — Myron S…</t>
        </is>
      </c>
      <c r="I203" s="236" t="n"/>
      <c r="J203" s="236" t="n"/>
      <c r="K203" s="236" t="n"/>
      <c r="L203" s="236" t="n"/>
    </row>
    <row r="204">
      <c r="A204" s="236" t="n">
        <v>348</v>
      </c>
      <c r="B204" s="236" t="inlineStr">
        <is>
          <t>2006-000767</t>
        </is>
      </c>
      <c r="C204" s="236" t="inlineStr">
        <is>
          <t>Assignment of Oil and Gas Lease</t>
        </is>
      </c>
      <c r="D204" s="236" t="inlineStr">
        <is>
          <t>1822/18</t>
        </is>
      </c>
      <c r="E204" s="236" t="inlineStr">
        <is>
          <t>NEEDS REVIEW; CONFIRM; SOURCE REVIEW</t>
        </is>
      </c>
      <c r="F204" s="236" t="inlineStr">
        <is>
          <t>N 40 acres in a tract of land desc as W 18.20 chains (72-8/10 rods) of Lots 1, 2 a/d/a W 18.20 chains (or 72-8/10 rods) of W/2 NW/4 of 31-12N-24W</t>
        </is>
      </c>
      <c r="G204" s="236" t="inlineStr">
        <is>
          <t>Assigns all right, title and interest in and to the Oil and Gas Lease recorded at 1816/358</t>
        </is>
      </c>
      <c r="H204" s="236" t="inlineStr">
        <is>
          <t>Yes: 5 (legal supports) | High | Yes — prior grantee match | Review | Interest amount needs review | Review | Assignment of Oil and Gas Lease — Jess Harris, III, Inc. to Newfield …</t>
        </is>
      </c>
      <c r="I204" s="236" t="n"/>
      <c r="J204" s="236" t="n"/>
      <c r="K204" s="236" t="n"/>
      <c r="L204" s="236" t="n"/>
    </row>
    <row r="205">
      <c r="A205" s="236" t="n">
        <v>364</v>
      </c>
      <c r="B205" s="236" t="inlineStr">
        <is>
          <t>2006-002508</t>
        </is>
      </c>
      <c r="C205" s="236" t="inlineStr">
        <is>
          <t>Agreement</t>
        </is>
      </c>
      <c r="D205" s="236" t="inlineStr">
        <is>
          <t>1831/55</t>
        </is>
      </c>
      <c r="E205" s="236" t="inlineStr">
        <is>
          <t>NEEDS REVIEW; UNCLEAR; SOURCE REVIEW</t>
        </is>
      </c>
      <c r="F205" s="236" t="inlineStr">
        <is>
          <t>All of 31-12N-24W</t>
        </is>
      </c>
      <c r="G205" s="236" t="inlineStr">
        <is>
          <t>Fractional Interest 3475/5741969</t>
        </is>
      </c>
      <c r="H205" s="236" t="inlineStr">
        <is>
          <t>Yes: 1, 8 (broad legal) | Medium | Review — no exact prior-grantee match | Review | Interest amount needs review | Review | Agreement — Charles D. Ray to Jess Harris, III, Inc. (1…</t>
        </is>
      </c>
      <c r="I205" s="236" t="n"/>
      <c r="J205" s="236" t="n"/>
      <c r="K205" s="236" t="n"/>
      <c r="L205" s="236" t="n"/>
    </row>
    <row r="206">
      <c r="A206" s="236" t="n">
        <v>366</v>
      </c>
      <c r="B206" s="236" t="inlineStr">
        <is>
          <t>2006-000153</t>
        </is>
      </c>
      <c r="C206" s="236" t="inlineStr">
        <is>
          <t>Disclaimer and Quit Clam of Interest</t>
        </is>
      </c>
      <c r="D206" s="236" t="inlineStr">
        <is>
          <t>1819/156</t>
        </is>
      </c>
      <c r="E206" s="236" t="inlineStr">
        <is>
          <t>NEEDS REVIEW; SOURCE REVIEW</t>
        </is>
      </c>
      <c r="F206" s="236" t="inlineStr">
        <is>
          <t>The South 32.80 acres in a tract of land described as West 18.20 Chains (72 8/10 Rods) of Lots 1 and 2 also described as the West 18.20 Chains (or 72 8/10 Rods) of the W/2 NW/4, containing 32.8 acres, more or less, of 3…</t>
        </is>
      </c>
      <c r="G206" s="236" t="inlineStr">
        <is>
          <t>Disclaiming Party signs this Disclaimer as evidence that he makes no claim to any of the mineral interests in all or any part of the Lands.</t>
        </is>
      </c>
      <c r="H206" s="236" t="inlineStr">
        <is>
          <t>Yes: 5 (legal supports) | High | Yes — prior grantee match | Yes — on Tract 5 owner list | Interest amount needs review | Review | Disclaimer and Quit Clam of Inte — Eddie Tom Lak…</t>
        </is>
      </c>
      <c r="I206" s="236" t="n"/>
      <c r="J206" s="236" t="n"/>
      <c r="K206" s="236" t="n"/>
      <c r="L206" s="236" t="n"/>
    </row>
    <row r="207">
      <c r="A207" s="236" t="n">
        <v>374</v>
      </c>
      <c r="B207" s="236" t="inlineStr">
        <is>
          <t>2006-000762</t>
        </is>
      </c>
      <c r="C207" s="236" t="inlineStr">
        <is>
          <t>Assignment</t>
        </is>
      </c>
      <c r="D207" s="236" t="inlineStr">
        <is>
          <t>1822/13</t>
        </is>
      </c>
      <c r="E207" s="236" t="inlineStr">
        <is>
          <t>NEEDS REVIEW; CONFIRM; SOURCE REVIEW</t>
        </is>
      </c>
      <c r="F207" s="236" t="inlineStr">
        <is>
          <t>Lots 1, 2, N/2 of Lot 3 of 31-12N-24W</t>
        </is>
      </c>
      <c r="G207" s="236" t="inlineStr">
        <is>
          <t>Assigns all right, title and interest in and to the Oil and Gas Lease recorded 1737/581</t>
        </is>
      </c>
      <c r="H207" s="236" t="inlineStr">
        <is>
          <t>Yes: 5 (legal supports) | High | Yes — prior grantee match | Review | Interest amount needs review | Review | Assignment — Kodiak Production Company to Newfield Exploration Mid-Co…</t>
        </is>
      </c>
      <c r="I207" s="236" t="n"/>
      <c r="J207" s="236" t="n"/>
      <c r="K207" s="236" t="n"/>
      <c r="L207" s="236" t="n"/>
    </row>
    <row r="208">
      <c r="A208" s="236" t="n">
        <v>378</v>
      </c>
      <c r="B208" s="236" t="inlineStr">
        <is>
          <t>2006-002915</t>
        </is>
      </c>
      <c r="C208" s="236" t="inlineStr">
        <is>
          <t>Oil and Gas Lease</t>
        </is>
      </c>
      <c r="D208" s="236" t="inlineStr">
        <is>
          <t>1833/218</t>
        </is>
      </c>
      <c r="E208" s="236" t="inlineStr">
        <is>
          <t>NEEDS REVIEW; SOURCE REVIEW</t>
        </is>
      </c>
      <c r="F208" s="236" t="inlineStr">
        <is>
          <t>The South 32.80 acres in a tract of land described as W. 18.20 chains (72 8/10 Rods) of Lots 1 &amp; 2 ADA W 18.20 chains (or 72 8/10 Rods) of W/2 NW/4 &amp; W 18.20 chains (or 72 8/10 Rods) of N/2 of Lot 3 ADA W 18.20 chains (…</t>
        </is>
      </c>
      <c r="G208" s="236" t="inlineStr">
        <is>
          <t>32.80 gross acres Three (3) Years Chain note: source of title — AFFIDAVIT / HEIRSHIP / PROBATE 1923-001306 at MIS12/119, A. H. Douglass to The Public, covering All of 31-12N-24W, interest stated: Affidavit / claim of eq…</t>
        </is>
      </c>
      <c r="H208" s="236" t="inlineStr">
        <is>
          <t>Yes: 5 (legal supports) | High | Review — no exact prior-grantee match | Review | Interest amount needs review | Review | Oil and Gas Lease — Ella Pearl Kirk to Jess Harris, III, …</t>
        </is>
      </c>
      <c r="I208" s="236" t="n"/>
      <c r="J208" s="236" t="n"/>
      <c r="K208" s="236" t="n"/>
      <c r="L208" s="236" t="n"/>
    </row>
    <row r="209">
      <c r="A209" s="236" t="n">
        <v>403</v>
      </c>
      <c r="B209" s="236" t="inlineStr">
        <is>
          <t>2007-004018</t>
        </is>
      </c>
      <c r="C209" s="236" t="inlineStr">
        <is>
          <t>Power of Attorney</t>
        </is>
      </c>
      <c r="D209" s="236" t="inlineStr">
        <is>
          <t>1884/508</t>
        </is>
      </c>
      <c r="E209" s="236" t="inlineStr">
        <is>
          <t>NEEDS REVIEW; SOURCE REVIEW</t>
        </is>
      </c>
      <c r="F209" s="236" t="inlineStr">
        <is>
          <t>All of 31-12N-24W, aol</t>
        </is>
      </c>
      <c r="G209" s="236" t="inlineStr">
        <is>
          <t>See instrument</t>
        </is>
      </c>
      <c r="H209" s="236" t="inlineStr">
        <is>
          <t>Yes: 1, 8 (broad legal) | Medium | Review — no exact prior-grantee match | Review | Interest amount needs review | Review | Power of Attorney — Kaiser Francis Oil Company to The P…</t>
        </is>
      </c>
      <c r="I209" s="236" t="n"/>
      <c r="J209" s="236" t="n"/>
      <c r="K209" s="236" t="n"/>
      <c r="L209" s="236" t="n"/>
    </row>
    <row r="210">
      <c r="A210" s="236" t="n">
        <v>410</v>
      </c>
      <c r="B210" s="236" t="inlineStr">
        <is>
          <t>2009-000702</t>
        </is>
      </c>
      <c r="C210" s="236" t="inlineStr">
        <is>
          <t>Affidavit of Heirship</t>
        </is>
      </c>
      <c r="D210" s="236" t="inlineStr">
        <is>
          <t>1948/262</t>
        </is>
      </c>
      <c r="E210" s="236" t="inlineStr">
        <is>
          <t>CONFIRM; SOURCE REVIEW</t>
        </is>
      </c>
      <c r="F210" s="236" t="inlineStr">
        <is>
          <t>All of 31-12N-24W</t>
        </is>
      </c>
      <c r="G210" s="236" t="inlineStr">
        <is>
          <t>ARTI Chain note: source of title — MINERAL DEED 1907-001545 at D11/209, Herbert E. McGuire and Claude J. McGuire, HW to Mark Hambrook, covering N/2 of Lot 3, N/2 NE/4 SE/4 of 31-12N-24W, interest stated: ARTI. Confirm s…</t>
        </is>
      </c>
      <c r="H210" s="236" t="inlineStr">
        <is>
          <t>Yes: 1, 8 (broad legal) | Medium | Review — no exact prior-grantee match | Review | Candidate 1 (helper — confirm from image) | Medium — helper value | Affidavit of Heirship — Wil…</t>
        </is>
      </c>
      <c r="I210" s="236" t="n"/>
      <c r="J210" s="236" t="n"/>
      <c r="K210" s="236" t="n"/>
      <c r="L210" s="236" t="n"/>
    </row>
    <row r="211">
      <c r="A211" s="236" t="n">
        <v>414</v>
      </c>
      <c r="B211" s="236" t="inlineStr">
        <is>
          <t>2009-006282</t>
        </is>
      </c>
      <c r="C211" s="236" t="inlineStr">
        <is>
          <t>Stipulation</t>
        </is>
      </c>
      <c r="D211" s="236" t="inlineStr">
        <is>
          <t>1984/236</t>
        </is>
      </c>
      <c r="E211" s="236" t="inlineStr">
        <is>
          <t>NEEDS REVIEW; CONFIRM; SOURCE REVIEW</t>
        </is>
      </c>
      <c r="F211" s="236" t="inlineStr">
        <is>
          <t>All of 31-12N-24W, aol</t>
        </is>
      </c>
      <c r="G211" s="236" t="inlineStr">
        <is>
          <t>11.5385 NMA From 1637/26, 1639/206, 1639/426</t>
        </is>
      </c>
      <c r="H211" s="236" t="inlineStr">
        <is>
          <t>Yes: 1, 8 (broad legal) | Medium | Yes — prior grantee match | Review | Interest amount needs review | Review | Stipulation — Arrowhead Resources, Inc. to Bhch Mineral, Ltd., (198…</t>
        </is>
      </c>
      <c r="I211" s="236" t="n"/>
      <c r="J211" s="236" t="n"/>
      <c r="K211" s="236" t="n"/>
      <c r="L211" s="236" t="n"/>
    </row>
    <row r="212">
      <c r="A212" s="236" t="n">
        <v>424</v>
      </c>
      <c r="B212" s="236" t="inlineStr">
        <is>
          <t>2011-000110</t>
        </is>
      </c>
      <c r="C212" s="236" t="inlineStr">
        <is>
          <t>Quitclaim Deed, Assignment, Transfer and Conveyance of Oil and Gas Interests</t>
        </is>
      </c>
      <c r="D212" s="236" t="inlineStr">
        <is>
          <t>2057/347</t>
        </is>
      </c>
      <c r="E212" s="236" t="inlineStr">
        <is>
          <t>CONFIRM; SOURCE REVIEW</t>
        </is>
      </c>
      <c r="F212" s="236" t="inlineStr">
        <is>
          <t>All of 31-12N-24W, aol</t>
        </is>
      </c>
      <c r="G212" s="236" t="inlineStr">
        <is>
          <t>ARTI</t>
        </is>
      </c>
      <c r="H212" s="236" t="inlineStr">
        <is>
          <t>Yes: 1, 8 (broad legal) | Medium | Review — no exact prior-grantee match | Review | Candidate 1 (helper — confirm from image) | Medium — helper value | Quitclaim Deed, Assignment,…</t>
        </is>
      </c>
      <c r="I212" s="236" t="n"/>
      <c r="J212" s="236" t="n"/>
      <c r="K212" s="236" t="n"/>
      <c r="L212" s="236" t="n"/>
    </row>
    <row r="213">
      <c r="A213" s="236" t="n">
        <v>430</v>
      </c>
      <c r="B213" s="236" t="inlineStr">
        <is>
          <t>2011-005926</t>
        </is>
      </c>
      <c r="C213" s="236" t="inlineStr">
        <is>
          <t>Quitclaim Deed, Assignment, Transfer and Conveyance of Oil and Gas Interests</t>
        </is>
      </c>
      <c r="D213" s="236" t="inlineStr">
        <is>
          <t>2093/461</t>
        </is>
      </c>
      <c r="E213" s="236" t="inlineStr">
        <is>
          <t>CONFIRM</t>
        </is>
      </c>
      <c r="F213" s="236" t="inlineStr">
        <is>
          <t>All of 31-12N-24W, aol</t>
        </is>
      </c>
      <c r="G213" s="236" t="inlineStr">
        <is>
          <t>assigns forever, all of Transferor's right, title, interest and estate, both at law and in equity, in and to all oil and gas interests</t>
        </is>
      </c>
      <c r="H213" s="236" t="inlineStr">
        <is>
          <t>Yes: 1, 8 (broad legal) | Medium | Yes — prior grantee match | Review | Candidate 1 (helper — confirm from image) | Medium — helper value | Quitclaim Deed, Assignment, Tran — Chey…</t>
        </is>
      </c>
      <c r="I213" s="236" t="n"/>
      <c r="J213" s="236" t="n"/>
      <c r="K213" s="236" t="n"/>
      <c r="L213" s="236" t="n"/>
    </row>
    <row r="214">
      <c r="A214" s="236" t="n">
        <v>434</v>
      </c>
      <c r="B214" s="236" t="inlineStr">
        <is>
          <t>2011-007826</t>
        </is>
      </c>
      <c r="C214" s="236" t="inlineStr">
        <is>
          <t>Mineral Deed</t>
        </is>
      </c>
      <c r="D214" s="236" t="inlineStr">
        <is>
          <t>2104/537</t>
        </is>
      </c>
      <c r="E214" s="236" t="inlineStr">
        <is>
          <t>LOTS 1 AND 2 — Lot 3 call needs N/S verification</t>
        </is>
      </c>
      <c r="F214" s="236" t="inlineStr">
        <is>
          <t>Lots 1 and 2 and the North Half of Lot 3 of Section 31, a/d/a Beginning at the Northwest corner of the Northwest Quarter of Section 31, Thence East on Section line 18.20 chains (or 72.8 rods), Thence South 50 chains (or…</t>
        </is>
      </c>
      <c r="G214" s="236" t="inlineStr">
        <is>
          <t>An undivided 2.00 net mineral acres in 31-12N-24W An undivided 8.79166/1,052.085 net mineral acre interest</t>
        </is>
      </c>
      <c r="H214" s="236" t="inlineStr">
        <is>
          <t>Yes: 5, 6 (legal supports) | High | Review — no exact prior-grantee match | Yes — on Tract 5 owner list | Candidate 0.01 (helper — confirm from image) | Medium — helper value | Mi…</t>
        </is>
      </c>
      <c r="I214" s="236" t="n"/>
      <c r="J214" s="236" t="n"/>
      <c r="K214" s="236" t="n"/>
      <c r="L214" s="236" t="n"/>
    </row>
    <row r="215">
      <c r="A215" s="236" t="n">
        <v>442</v>
      </c>
      <c r="B215" s="236" t="inlineStr">
        <is>
          <t>2012-005854</t>
        </is>
      </c>
      <c r="C215" s="236" t="inlineStr">
        <is>
          <t>Amendment</t>
        </is>
      </c>
      <c r="D215" s="236" t="inlineStr">
        <is>
          <t>2154/229</t>
        </is>
      </c>
      <c r="E215" s="236" t="inlineStr">
        <is>
          <t>NEEDS REVIEW; UNCLEAR; SOURCE REVIEW</t>
        </is>
      </c>
      <c r="F215" s="236" t="inlineStr">
        <is>
          <t>All of 31-12N-24W, aol</t>
        </is>
      </c>
      <c r="G215" s="236" t="inlineStr">
        <is>
          <t>99.9% of their interest</t>
        </is>
      </c>
      <c r="H215" s="236" t="inlineStr">
        <is>
          <t>Yes: 1, 8 (broad legal) | Medium | Yes — prior grantee match | Review | Interest amount needs review | Review | Amendment — Chesapeake Exploration, LLC to CHK Cleveland Tonkawa, L…</t>
        </is>
      </c>
      <c r="I215" s="236" t="n"/>
      <c r="J215" s="236" t="n"/>
      <c r="K215" s="236" t="n"/>
      <c r="L215" s="236" t="n"/>
    </row>
    <row r="216">
      <c r="A216" s="236" t="n">
        <v>443</v>
      </c>
      <c r="B216" s="236" t="inlineStr">
        <is>
          <t>2012-002539</t>
        </is>
      </c>
      <c r="C216" s="236" t="inlineStr">
        <is>
          <t>Assignment</t>
        </is>
      </c>
      <c r="D216" s="236" t="inlineStr">
        <is>
          <t>2129/1</t>
        </is>
      </c>
      <c r="E216" s="236" t="inlineStr">
        <is>
          <t>NEEDS REVIEW; SOURCE REVIEW</t>
        </is>
      </c>
      <c r="F216" s="236" t="inlineStr">
        <is>
          <t>All of 31-12N-24W, aol</t>
        </is>
      </c>
      <c r="G216" s="236" t="inlineStr">
        <is>
          <t>99.9% of their interest</t>
        </is>
      </c>
      <c r="H216" s="236" t="inlineStr">
        <is>
          <t>Yes: 1, 8 (broad legal) | Medium | Yes — prior grantee match | Review | Interest amount needs review | Review | Assignment — Chesapeake Exploration, LLC to CHK Cleveland Tonkawa, …</t>
        </is>
      </c>
      <c r="I216" s="236" t="n"/>
      <c r="J216" s="236" t="n"/>
      <c r="K216" s="236" t="n"/>
      <c r="L216" s="236" t="n"/>
    </row>
    <row r="217">
      <c r="A217" s="236" t="n">
        <v>447</v>
      </c>
      <c r="B217" s="236" t="inlineStr">
        <is>
          <t>2012-004836</t>
        </is>
      </c>
      <c r="C217" s="236" t="inlineStr">
        <is>
          <t>Power of Attorney</t>
        </is>
      </c>
      <c r="D217" s="236" t="inlineStr">
        <is>
          <t>2147/239</t>
        </is>
      </c>
      <c r="E217" s="236" t="inlineStr">
        <is>
          <t>NEEDS REVIEW</t>
        </is>
      </c>
      <c r="F217" s="236" t="inlineStr">
        <is>
          <t>All of 31-12N-24W, aol</t>
        </is>
      </c>
      <c r="G217" s="236" t="inlineStr">
        <is>
          <t>See instrument</t>
        </is>
      </c>
      <c r="H217" s="236" t="inlineStr">
        <is>
          <t>Yes: 1, 8 (broad legal) | Medium | Yes — prior grantee match | Review | Interest amount needs review | Review | Power of Attorney — Kaiser-francis Oil Co. to Craig Aif Dolinsky (2…</t>
        </is>
      </c>
      <c r="I217" s="236" t="n"/>
      <c r="J217" s="236" t="n"/>
      <c r="K217" s="236" t="n"/>
      <c r="L217" s="236" t="n"/>
    </row>
    <row r="218">
      <c r="A218" s="236" t="n">
        <v>448</v>
      </c>
      <c r="B218" s="236" t="inlineStr">
        <is>
          <t>2012-007511</t>
        </is>
      </c>
      <c r="C218" s="236" t="inlineStr">
        <is>
          <t>Assignment of ORRI</t>
        </is>
      </c>
      <c r="D218" s="236" t="inlineStr">
        <is>
          <t>2166/194</t>
        </is>
      </c>
      <c r="E218" s="236" t="inlineStr">
        <is>
          <t>NEEDS REVIEW; CONFIRM; SOURCE REVIEW</t>
        </is>
      </c>
      <c r="F218" s="236" t="inlineStr">
        <is>
          <t>Lots 1,2, N/2 of 3 of 31-12N-24W</t>
        </is>
      </c>
      <c r="G218" s="236" t="inlineStr">
        <is>
          <t>ORRI</t>
        </is>
      </c>
      <c r="H218" s="236" t="inlineStr">
        <is>
          <t>Yes: 5 (legal supports) | High | Yes — prior grantee match | Review | Interest amount needs review | Review | Assignment of ORRI — Yale Oil Association, Inc. to K. C. Production (…</t>
        </is>
      </c>
      <c r="I218" s="236" t="n"/>
      <c r="J218" s="236" t="n"/>
      <c r="K218" s="236" t="n"/>
      <c r="L218" s="236" t="n"/>
    </row>
    <row r="219">
      <c r="A219" s="236" t="n">
        <v>452</v>
      </c>
      <c r="B219" s="236" t="inlineStr">
        <is>
          <t>2013-001724</t>
        </is>
      </c>
      <c r="C219" s="236" t="inlineStr">
        <is>
          <t>Quit Claim Mineral Deed</t>
        </is>
      </c>
      <c r="D219" s="236" t="inlineStr">
        <is>
          <t>2184/570</t>
        </is>
      </c>
      <c r="E219" s="236" t="inlineStr">
        <is>
          <t>LOTS 1 AND 2 — Lot 3 call needs N/S verification</t>
        </is>
      </c>
      <c r="F219" s="236" t="inlineStr">
        <is>
          <t>Lots 1 and 2 and the North Half of Lot 3 of Section 31, a/d/a Beginning at the Northwest corner of the Northwest Quarter of Section 31, Thence East on Section line 18.20 chains (or 72.8 rods), Thence South 50 chains (or…</t>
        </is>
      </c>
      <c r="G219" s="236" t="inlineStr">
        <is>
          <t>An undivided 2.00 net mineral acre interest, (The Grantor is hereby executing this QCMD for the sole purpose of clarifying record title ownership for Mekusukey Oil Company, LLC, which pertains to that certain conveyance…</t>
        </is>
      </c>
      <c r="H219" s="236" t="inlineStr">
        <is>
          <t>Yes: 5, 6 (legal supports) | High | Yes — prior grantee match | Yes — on Tract 5 owner list | Candidate 0.01 (helper — confirm from image) | Medium — helper value | Quit Claim Min…</t>
        </is>
      </c>
      <c r="I219" s="236" t="n"/>
      <c r="J219" s="236" t="n"/>
      <c r="K219" s="236" t="n"/>
      <c r="L219" s="236" t="n"/>
    </row>
    <row r="220">
      <c r="A220" s="236" t="n">
        <v>453</v>
      </c>
      <c r="B220" s="236" t="inlineStr">
        <is>
          <t>2013-002727</t>
        </is>
      </c>
      <c r="C220" s="236" t="inlineStr">
        <is>
          <t>Memorandum</t>
        </is>
      </c>
      <c r="D220" s="236" t="inlineStr">
        <is>
          <t>2193/517</t>
        </is>
      </c>
      <c r="E220" s="236" t="inlineStr">
        <is>
          <t>NEEDS REVIEW; CONFIRM; UNCLEAR; SOURCE REVIEW</t>
        </is>
      </c>
      <c r="F220" s="236" t="inlineStr">
        <is>
          <t>All of 31-12N-24W, aol</t>
        </is>
      </c>
      <c r="G220" s="236" t="inlineStr">
        <is>
          <t>MEMORANDUM OF CRUDE OIL SALES COMMITMENT</t>
        </is>
      </c>
      <c r="H220" s="236" t="inlineStr">
        <is>
          <t>Yes: 1, 8 (broad legal) | Medium | Review — no exact prior-grantee match | Review | Interest amount needs review | Review | Memorandum — Devon Energy Production Co. to Plains Mark…</t>
        </is>
      </c>
      <c r="I220" s="236" t="n"/>
      <c r="J220" s="236" t="n"/>
      <c r="K220" s="236" t="n"/>
      <c r="L220" s="236" t="n"/>
    </row>
    <row r="221">
      <c r="A221" s="236" t="n">
        <v>455</v>
      </c>
      <c r="B221" s="236" t="inlineStr">
        <is>
          <t>2013-004038</t>
        </is>
      </c>
      <c r="C221" s="236" t="inlineStr">
        <is>
          <t>Assignment of ORRI</t>
        </is>
      </c>
      <c r="D221" s="236" t="inlineStr">
        <is>
          <t>2202/378</t>
        </is>
      </c>
      <c r="E221" s="236" t="inlineStr">
        <is>
          <t>NEEDS REVIEW; CONFIRM; SOURCE REVIEW</t>
        </is>
      </c>
      <c r="F221" s="236" t="inlineStr">
        <is>
          <t>All of 31-12N-24W, aol</t>
        </is>
      </c>
      <c r="G221" s="236" t="inlineStr">
        <is>
          <t>ORRI</t>
        </is>
      </c>
      <c r="H221" s="236" t="inlineStr">
        <is>
          <t>Yes: 1, 8 (broad legal) | Medium | Yes — prior grantee match | Review | Interest amount needs review | Review | Assignment of ORRI — Gary Reid to Gary C. Reid, Trustee, (2202/378)…</t>
        </is>
      </c>
      <c r="I221" s="236" t="n"/>
      <c r="J221" s="236" t="n"/>
      <c r="K221" s="236" t="n"/>
      <c r="L221" s="236" t="n"/>
    </row>
    <row r="222">
      <c r="A222" s="236" t="n">
        <v>458</v>
      </c>
      <c r="B222" s="236" t="inlineStr">
        <is>
          <t>2013-006501</t>
        </is>
      </c>
      <c r="C222" s="236" t="inlineStr">
        <is>
          <t>Mineral Deed &amp; Royalty Deed</t>
        </is>
      </c>
      <c r="D222" s="236" t="inlineStr">
        <is>
          <t>2223/305</t>
        </is>
      </c>
      <c r="E222" s="236" t="inlineStr">
        <is>
          <t>CONFIRM; SOURCE REVIEW</t>
        </is>
      </c>
      <c r="F222" s="236" t="inlineStr">
        <is>
          <t>All of 31-12N-24W</t>
        </is>
      </c>
      <c r="G222" s="236" t="inlineStr">
        <is>
          <t>all interests in the leases, units, sections, legal descriptions and depths. It is the intent of this instrument to convey unto Grantee all of Grantor's royalty, overriding royalty, and mineral interest in the Section a…</t>
        </is>
      </c>
      <c r="H222" s="236" t="inlineStr">
        <is>
          <t>Yes: 1, 8 (broad legal) | Medium | Review — no exact prior-grantee match | Review | Candidate 1 (helper — confirm from image) | Medium — helper value | Mineral Deed &amp; Royalty Deed…</t>
        </is>
      </c>
      <c r="I222" s="236" t="n"/>
      <c r="J222" s="236" t="n"/>
      <c r="K222" s="236" t="n"/>
      <c r="L222" s="236" t="n"/>
    </row>
    <row r="223">
      <c r="A223" s="236" t="n">
        <v>460</v>
      </c>
      <c r="B223" s="236" t="inlineStr">
        <is>
          <t>2013-006188</t>
        </is>
      </c>
      <c r="C223" s="236" t="inlineStr">
        <is>
          <t>Assignment</t>
        </is>
      </c>
      <c r="D223" s="236" t="inlineStr">
        <is>
          <t>2220/400</t>
        </is>
      </c>
      <c r="E223" s="236" t="inlineStr">
        <is>
          <t>NEEDS REVIEW; SOURCE REVIEW</t>
        </is>
      </c>
      <c r="F223" s="236" t="inlineStr">
        <is>
          <t>All of 31-12N-24W, aol</t>
        </is>
      </c>
      <c r="G223" s="236" t="inlineStr">
        <is>
          <t>ARTI</t>
        </is>
      </c>
      <c r="H223" s="236" t="inlineStr">
        <is>
          <t>Yes: 1, 8 (broad legal) | Medium | Yes — prior grantee match | Review | Interest amount needs review | Review | Assignment — EOG Resources, Inc. to Linn Energy Holdings, LLC (2220…</t>
        </is>
      </c>
      <c r="I223" s="236" t="n"/>
      <c r="J223" s="236" t="n"/>
      <c r="K223" s="236" t="n"/>
      <c r="L223" s="236" t="n"/>
    </row>
    <row r="224">
      <c r="A224" s="236" t="n">
        <v>461</v>
      </c>
      <c r="B224" s="236" t="inlineStr">
        <is>
          <t>2013-006502</t>
        </is>
      </c>
      <c r="C224" s="236" t="inlineStr">
        <is>
          <t>Mineral Deed</t>
        </is>
      </c>
      <c r="D224" s="236" t="inlineStr">
        <is>
          <t>2223/307</t>
        </is>
      </c>
      <c r="E224" s="236" t="inlineStr">
        <is>
          <t>CONFIRM; SOURCE REVIEW</t>
        </is>
      </c>
      <c r="F224" s="236" t="inlineStr">
        <is>
          <t>All of 31-12N-24W</t>
        </is>
      </c>
      <c r="G224" s="236" t="inlineStr">
        <is>
          <t>all interests in the leases, units, sections, legal descriptions and depths. It is the intent of this instrument to convey unto Grantee all of Grantor's royalty, overriding royalty, and mineral interest in the Section a…</t>
        </is>
      </c>
      <c r="H224" s="236" t="inlineStr">
        <is>
          <t>Yes: 1, 8 (broad legal) | Medium | Review — no exact prior-grantee match | Review | Candidate 1 (helper — confirm from image) | Medium — helper value | Mineral Deed — Mary Ellen S…</t>
        </is>
      </c>
      <c r="I224" s="236" t="n"/>
      <c r="J224" s="236" t="n"/>
      <c r="K224" s="236" t="n"/>
      <c r="L224" s="236" t="n"/>
    </row>
    <row r="225">
      <c r="A225" s="236" t="n">
        <v>464</v>
      </c>
      <c r="B225" s="236" t="inlineStr">
        <is>
          <t>2014-002337</t>
        </is>
      </c>
      <c r="C225" s="236" t="inlineStr">
        <is>
          <t>Ownership Affidavit</t>
        </is>
      </c>
      <c r="D225" s="236" t="inlineStr">
        <is>
          <t>2247/183</t>
        </is>
      </c>
      <c r="E225" s="236" t="inlineStr">
        <is>
          <t>NEEDS REVIEW; SOURCE REVIEW</t>
        </is>
      </c>
      <c r="F225" s="236" t="inlineStr">
        <is>
          <t>All of 31-12N-24W, aol</t>
        </is>
      </c>
      <c r="G225" s="236" t="inlineStr">
        <is>
          <t>We are the successor to all right title and interest in and to only the minerals once owned, or may still be owned of record, by: The Estate of H.M. Ligon, Deceased; The Estate of Joan R. Ligon, Deceased; Nan Holt Ligon…</t>
        </is>
      </c>
      <c r="H225" s="236" t="inlineStr">
        <is>
          <t>Yes: 1, 8 (broad legal) | Medium | Review — no exact prior-grantee match | Review | Interest amount needs review | Review | Ownership Affidavit — Duke R. Ligon, Manager of Meku to…</t>
        </is>
      </c>
      <c r="I225" s="236" t="n"/>
      <c r="J225" s="236" t="n"/>
      <c r="K225" s="236" t="n"/>
      <c r="L225" s="236" t="n"/>
    </row>
    <row r="226">
      <c r="A226" s="236" t="n">
        <v>468</v>
      </c>
      <c r="B226" s="236" t="inlineStr">
        <is>
          <t>2015-002747</t>
        </is>
      </c>
      <c r="C226" s="236" t="inlineStr">
        <is>
          <t>Assignment</t>
        </is>
      </c>
      <c r="D226" s="236" t="inlineStr">
        <is>
          <t>2307/1</t>
        </is>
      </c>
      <c r="E226" s="236" t="inlineStr">
        <is>
          <t>NEEDS REVIEW; CONFIRM; SOURCE REVIEW</t>
        </is>
      </c>
      <c r="F226" s="236" t="inlineStr">
        <is>
          <t>All of 31-12N-24W, aol</t>
        </is>
      </c>
      <c r="G226" s="236" t="inlineStr">
        <is>
          <t>ARTI</t>
        </is>
      </c>
      <c r="H226" s="236" t="inlineStr">
        <is>
          <t>Yes: 1, 8 (broad legal) | Medium | Review — no exact prior-grantee match | Review | Interest amount needs review | Review | Assignment — Chesapeake Exploration to Fourpoint Energy…</t>
        </is>
      </c>
      <c r="I226" s="236" t="n"/>
      <c r="J226" s="236" t="n"/>
      <c r="K226" s="236" t="n"/>
      <c r="L226" s="236" t="n"/>
    </row>
    <row r="227">
      <c r="A227" s="236" t="n">
        <v>469</v>
      </c>
      <c r="B227" s="236" t="inlineStr">
        <is>
          <t>2014-005920</t>
        </is>
      </c>
      <c r="C227" s="236" t="inlineStr">
        <is>
          <t>Assignment</t>
        </is>
      </c>
      <c r="D227" s="236" t="inlineStr">
        <is>
          <t>2270/316</t>
        </is>
      </c>
      <c r="E227" s="236" t="inlineStr">
        <is>
          <t>NEEDS REVIEW; CONFIRM; SOURCE REVIEW</t>
        </is>
      </c>
      <c r="F227" s="236" t="inlineStr">
        <is>
          <t>All of 31-12N-24W, aol</t>
        </is>
      </c>
      <c r="G227" s="236" t="inlineStr">
        <is>
          <t>ARTI</t>
        </is>
      </c>
      <c r="H227" s="236" t="inlineStr">
        <is>
          <t>Yes: 1, 8 (broad legal) | Medium | Review — no exact prior-grantee match | Review | Interest amount needs review | Review | Assignment — Newfield Exploartion Company, to Templar E…</t>
        </is>
      </c>
      <c r="I227" s="236" t="n"/>
      <c r="J227" s="236" t="n"/>
      <c r="K227" s="236" t="n"/>
      <c r="L227" s="236" t="n"/>
    </row>
    <row r="228">
      <c r="A228" s="236" t="n">
        <v>473</v>
      </c>
      <c r="B228" s="236" t="inlineStr">
        <is>
          <t>2014-006352</t>
        </is>
      </c>
      <c r="C228" s="236" t="inlineStr">
        <is>
          <t>Affidavit of Identity</t>
        </is>
      </c>
      <c r="D228" s="236" t="inlineStr">
        <is>
          <t>2273/539</t>
        </is>
      </c>
      <c r="E228" s="236" t="inlineStr">
        <is>
          <t>NEEDS REVIEW; CONFIRM; SOURCE REVIEW</t>
        </is>
      </c>
      <c r="F228" s="236" t="inlineStr">
        <is>
          <t>All of 31-12N-24W, aol</t>
        </is>
      </c>
      <c r="G228" s="236" t="inlineStr">
        <is>
          <t>See instrument</t>
        </is>
      </c>
      <c r="H228" s="236" t="inlineStr">
        <is>
          <t>Yes: 1, 8 (broad legal) | Medium | Review — no exact prior-grantee match | Review | Interest amount needs review | Review | Affidavit of Identity — Jon Wilkerson to The Public (22…</t>
        </is>
      </c>
      <c r="I228" s="236" t="n"/>
      <c r="J228" s="236" t="n"/>
      <c r="K228" s="236" t="n"/>
      <c r="L228" s="236" t="n"/>
    </row>
    <row r="229">
      <c r="A229" s="236" t="n">
        <v>474</v>
      </c>
      <c r="B229" s="236" t="inlineStr">
        <is>
          <t>2015-002749</t>
        </is>
      </c>
      <c r="C229" s="236" t="inlineStr">
        <is>
          <t>Assignment</t>
        </is>
      </c>
      <c r="D229" s="236" t="inlineStr">
        <is>
          <t>2308/23</t>
        </is>
      </c>
      <c r="E229" s="236" t="inlineStr">
        <is>
          <t>NEEDS REVIEW; CONFIRM; SOURCE REVIEW</t>
        </is>
      </c>
      <c r="F229" s="236" t="inlineStr">
        <is>
          <t>All of 31-12N-24W, aol</t>
        </is>
      </c>
      <c r="G229" s="236" t="inlineStr">
        <is>
          <t>ARTI</t>
        </is>
      </c>
      <c r="H229" s="236" t="inlineStr">
        <is>
          <t>Yes: 1, 8 (broad legal) | Medium | Review — no exact prior-grantee match | Review | Interest amount needs review | Review | Assignment — Chk Cleveland Tonkawa to Fourpoint Energy,…</t>
        </is>
      </c>
      <c r="I229" s="236" t="n"/>
      <c r="J229" s="236" t="n"/>
      <c r="K229" s="236" t="n"/>
      <c r="L229" s="236" t="n"/>
    </row>
    <row r="230">
      <c r="A230" s="236" t="n">
        <v>475</v>
      </c>
      <c r="B230" s="236" t="inlineStr">
        <is>
          <t>2015-000058</t>
        </is>
      </c>
      <c r="C230" s="236" t="inlineStr">
        <is>
          <t>Assignment</t>
        </is>
      </c>
      <c r="D230" s="236" t="inlineStr">
        <is>
          <t>2282/234</t>
        </is>
      </c>
      <c r="E230" s="236" t="inlineStr">
        <is>
          <t>NEEDS REVIEW; CONFIRM; SOURCE REVIEW</t>
        </is>
      </c>
      <c r="F230" s="236" t="inlineStr">
        <is>
          <t>All of 31-12N-24W, aol</t>
        </is>
      </c>
      <c r="G230" s="236" t="inlineStr">
        <is>
          <t>ARTI</t>
        </is>
      </c>
      <c r="H230" s="236" t="inlineStr">
        <is>
          <t>Yes: 1, 8 (broad legal) | Medium | Review — no exact prior-grantee match | Review | Interest amount needs review | Review | Assignment — Linn Energy Holdings, LLC, a D to EnerVest…</t>
        </is>
      </c>
      <c r="I230" s="236" t="n"/>
      <c r="J230" s="236" t="n"/>
      <c r="K230" s="236" t="n"/>
      <c r="L230" s="236" t="n"/>
    </row>
    <row r="231">
      <c r="A231" s="236" t="n">
        <v>478</v>
      </c>
      <c r="B231" s="236" t="inlineStr">
        <is>
          <t>2015-001661</t>
        </is>
      </c>
      <c r="C231" s="236" t="inlineStr">
        <is>
          <t>Assignment</t>
        </is>
      </c>
      <c r="D231" s="236" t="inlineStr">
        <is>
          <t>2295/372</t>
        </is>
      </c>
      <c r="E231" s="236" t="inlineStr">
        <is>
          <t>NEEDS REVIEW; CONFIRM; SOURCE REVIEW</t>
        </is>
      </c>
      <c r="F231" s="236" t="inlineStr">
        <is>
          <t>All of 31-12N-24W, aol</t>
        </is>
      </c>
      <c r="G231" s="236" t="inlineStr">
        <is>
          <t>.063364 Min. Acres: Stipulation of Mineral Interest, book 1853, pg 546, Sept. 22, 2006.</t>
        </is>
      </c>
      <c r="H231" s="236" t="inlineStr">
        <is>
          <t>Yes: 1, 8 (broad legal) | Medium | Probable — name-normalized match to Runsheet 106 grantee; confirm | Review | Interest amount needs review | Review | Assignment — Robert H. Fraz…</t>
        </is>
      </c>
      <c r="I231" s="236" t="n"/>
      <c r="J231" s="236" t="n"/>
      <c r="K231" s="236" t="n"/>
      <c r="L231" s="236" t="n"/>
    </row>
    <row r="232">
      <c r="A232" s="236" t="n">
        <v>479</v>
      </c>
      <c r="B232" s="236" t="inlineStr">
        <is>
          <t>2015-002368</t>
        </is>
      </c>
      <c r="C232" s="236" t="inlineStr">
        <is>
          <t>Memorandum</t>
        </is>
      </c>
      <c r="D232" s="236" t="inlineStr">
        <is>
          <t>2302/507</t>
        </is>
      </c>
      <c r="E232" s="236" t="inlineStr">
        <is>
          <t>NEEDS REVIEW; CONFIRM; UNCLEAR; SOURCE REVIEW</t>
        </is>
      </c>
      <c r="F232" s="236" t="inlineStr">
        <is>
          <t>All of 31-12N-24W, aol</t>
        </is>
      </c>
      <c r="G232" s="236" t="inlineStr">
        <is>
          <t>A net profits overriding royalty interest (the "NPP") equal to ninety-eight and one-half percent (98.5%) of the net profits,</t>
        </is>
      </c>
      <c r="H232" s="236" t="inlineStr">
        <is>
          <t>Yes: 1, 8 (broad legal) | Medium | Review — no exact prior-grantee match | Review | Interest amount needs review | Review | Memorandum — Enervest Energy Institutional to Enervest …</t>
        </is>
      </c>
      <c r="I232" s="236" t="n"/>
      <c r="J232" s="236" t="n"/>
      <c r="K232" s="236" t="n"/>
      <c r="L232" s="236" t="n"/>
    </row>
    <row r="233">
      <c r="A233" s="236" t="n">
        <v>480</v>
      </c>
      <c r="B233" s="236" t="inlineStr">
        <is>
          <t>2015-002369</t>
        </is>
      </c>
      <c r="C233" s="236" t="inlineStr">
        <is>
          <t>Memorandum</t>
        </is>
      </c>
      <c r="D233" s="236" t="inlineStr">
        <is>
          <t>2302/512</t>
        </is>
      </c>
      <c r="E233" s="236" t="inlineStr">
        <is>
          <t>NEEDS REVIEW; CONFIRM; UNCLEAR; SOURCE REVIEW</t>
        </is>
      </c>
      <c r="F233" s="236" t="inlineStr">
        <is>
          <t>All of 31-12N-24W, aol</t>
        </is>
      </c>
      <c r="G233" s="236" t="inlineStr">
        <is>
          <t>A net profits overriding royalty interest (the "NPP") equal to ninety-eight and one-half percent (98.5%) of the net profits,</t>
        </is>
      </c>
      <c r="H233" s="236" t="inlineStr">
        <is>
          <t>Yes: 1, 8 (broad legal) | Medium | Review — no exact prior-grantee match | Review | Interest amount needs review | Review | Memorandum — Enervest Energy Institutional to Enervest …</t>
        </is>
      </c>
      <c r="I233" s="236" t="n"/>
      <c r="J233" s="236" t="n"/>
      <c r="K233" s="236" t="n"/>
      <c r="L233" s="236" t="n"/>
    </row>
    <row r="234">
      <c r="A234" s="236" t="n">
        <v>481</v>
      </c>
      <c r="B234" s="236" t="inlineStr">
        <is>
          <t>2015-003023</t>
        </is>
      </c>
      <c r="C234" s="236" t="inlineStr">
        <is>
          <t>Correction Memorandum of Conveyance</t>
        </is>
      </c>
      <c r="D234" s="236" t="inlineStr">
        <is>
          <t>2311/337</t>
        </is>
      </c>
      <c r="E234" s="236" t="inlineStr">
        <is>
          <t>NEEDS REVIEW; CONFIRM; SOURCE REVIEW</t>
        </is>
      </c>
      <c r="F234" s="236" t="inlineStr">
        <is>
          <t>All of 31-12N-24W, aol</t>
        </is>
      </c>
      <c r="G234" s="236" t="inlineStr">
        <is>
          <t>Memorandum of Conveyance dated effective September 1, 2014, recorded in Book 2302, Page 507, in the Conveyance Records of Roger Mills County, Oklahoma, by and between Ener Vest Energy Institutional Fund XIII-WIB, L.P., …</t>
        </is>
      </c>
      <c r="H234" s="236" t="inlineStr">
        <is>
          <t>Yes: 1, 8 (broad legal) | Medium | Review — no exact prior-grantee match | Review | Interest amount needs review | Review | Correction Memorandum of Conveya — EnerVest Energy Inst…</t>
        </is>
      </c>
      <c r="I234" s="236" t="n"/>
      <c r="J234" s="236" t="n"/>
      <c r="K234" s="236" t="n"/>
      <c r="L234" s="236" t="n"/>
    </row>
    <row r="235">
      <c r="A235" s="236" t="n">
        <v>482</v>
      </c>
      <c r="B235" s="236" t="inlineStr">
        <is>
          <t>2015-003022</t>
        </is>
      </c>
      <c r="C235" s="236" t="inlineStr">
        <is>
          <t>Correction Memorandum of Conveyance</t>
        </is>
      </c>
      <c r="D235" s="236" t="inlineStr">
        <is>
          <t>2311/333</t>
        </is>
      </c>
      <c r="E235" s="236" t="inlineStr">
        <is>
          <t>NEEDS REVIEW; CONFIRM; SOURCE REVIEW</t>
        </is>
      </c>
      <c r="F235" s="236" t="inlineStr">
        <is>
          <t>All of 31-12N-24W, aol</t>
        </is>
      </c>
      <c r="G235" s="236" t="inlineStr">
        <is>
          <t>Memorandum of Conveyance dated effective September 1, 2014, recorded in Book 2302, Page 512, in the Conveyance Records of Roger Mills County, Oklahoma, by and between EnerVest Energy Institutional Fund XIII-WIC, L.P., 1…</t>
        </is>
      </c>
      <c r="H235" s="236" t="inlineStr">
        <is>
          <t>Yes: 1, 8 (broad legal) | Medium | Review — no exact prior-grantee match | Review | Interest amount needs review | Review | Correction Memorandum of Conveya — EnerVest Energy Inst…</t>
        </is>
      </c>
      <c r="I235" s="236" t="n"/>
      <c r="J235" s="236" t="n"/>
      <c r="K235" s="236" t="n"/>
      <c r="L235" s="236" t="n"/>
    </row>
    <row r="236">
      <c r="A236" s="236" t="n">
        <v>486</v>
      </c>
      <c r="B236" s="236" t="inlineStr">
        <is>
          <t>2016-001883</t>
        </is>
      </c>
      <c r="C236" s="236" t="inlineStr">
        <is>
          <t>Assignment</t>
        </is>
      </c>
      <c r="D236" s="236" t="inlineStr">
        <is>
          <t>2343/1</t>
        </is>
      </c>
      <c r="E236" s="236" t="inlineStr">
        <is>
          <t>NEEDS REVIEW; SOURCE REVIEW</t>
        </is>
      </c>
      <c r="F236" s="236" t="inlineStr">
        <is>
          <t>All of 31-12N-24W, aol</t>
        </is>
      </c>
      <c r="G236" s="236" t="inlineStr">
        <is>
          <t>ARTI</t>
        </is>
      </c>
      <c r="H236" s="236" t="inlineStr">
        <is>
          <t>Yes: 1, 8 (broad legal) | Medium | Review — no exact prior-grantee match | Review | Interest amount needs review | Review | Assignment — Devon Energy Production Co. to Tecolote Ho…</t>
        </is>
      </c>
      <c r="I236" s="236" t="n"/>
      <c r="J236" s="236" t="n"/>
      <c r="K236" s="236" t="n"/>
      <c r="L236" s="236" t="n"/>
    </row>
    <row r="237">
      <c r="A237" s="236" t="n">
        <v>488</v>
      </c>
      <c r="B237" s="236" t="inlineStr">
        <is>
          <t>2016-002793</t>
        </is>
      </c>
      <c r="C237" s="236" t="inlineStr">
        <is>
          <t>Assignment</t>
        </is>
      </c>
      <c r="D237" s="236" t="inlineStr">
        <is>
          <t>2354/229</t>
        </is>
      </c>
      <c r="E237" s="236" t="inlineStr">
        <is>
          <t>NEEDS REVIEW; SOURCE REVIEW</t>
        </is>
      </c>
      <c r="F237" s="236" t="inlineStr">
        <is>
          <t>All of 31-12N-24W, aol</t>
        </is>
      </c>
      <c r="G237" s="236" t="inlineStr">
        <is>
          <t>ARTI</t>
        </is>
      </c>
      <c r="H237" s="236" t="inlineStr">
        <is>
          <t>Yes: 1, 8 (broad legal) | Medium | Yes — prior grantee match | Review | Interest amount needs review | Review | Assignment — Hefner Company, Inc. to Cheyenne Resources, LLC (2354/…</t>
        </is>
      </c>
      <c r="I237" s="236" t="n"/>
      <c r="J237" s="236" t="n"/>
      <c r="K237" s="236" t="n"/>
      <c r="L237" s="236" t="n"/>
    </row>
    <row r="238">
      <c r="A238" s="236" t="n">
        <v>491</v>
      </c>
      <c r="B238" s="236" t="inlineStr">
        <is>
          <t>2017-001403</t>
        </is>
      </c>
      <c r="C238" s="236" t="inlineStr">
        <is>
          <t>Change of Address</t>
        </is>
      </c>
      <c r="D238" s="236" t="inlineStr">
        <is>
          <t>2370/359</t>
        </is>
      </c>
      <c r="E238" s="236" t="inlineStr">
        <is>
          <t>NEEDS REVIEW; SOURCE REVIEW</t>
        </is>
      </c>
      <c r="F238" s="236" t="inlineStr">
        <is>
          <t>All of 31-12N-24W, aol</t>
        </is>
      </c>
      <c r="G238" s="236" t="inlineStr">
        <is>
          <t>Change of address of record only, no effect on mineral or title ownership.</t>
        </is>
      </c>
      <c r="H238" s="236" t="inlineStr">
        <is>
          <t>Yes: 1, 8 (broad legal) | Medium | Review — no exact prior-grantee match | Review | Interest amount needs review | Review | Change of Address — King Exploration to The Public (237…</t>
        </is>
      </c>
      <c r="I238" s="236" t="n"/>
      <c r="J238" s="236" t="n"/>
      <c r="K238" s="236" t="n"/>
      <c r="L238" s="236" t="n"/>
    </row>
    <row r="239">
      <c r="A239" s="236" t="n">
        <v>492</v>
      </c>
      <c r="B239" s="236" t="inlineStr">
        <is>
          <t>2017-001880</t>
        </is>
      </c>
      <c r="C239" s="236" t="inlineStr">
        <is>
          <t>Mineral Deed</t>
        </is>
      </c>
      <c r="D239" s="236" t="inlineStr">
        <is>
          <t>2376/100</t>
        </is>
      </c>
      <c r="E239" s="236" t="inlineStr">
        <is>
          <t>CONFIRM; SOURCE REVIEW</t>
        </is>
      </c>
      <c r="F239" s="236" t="inlineStr">
        <is>
          <t>All of 31-12N-24W, aol</t>
        </is>
      </c>
      <c r="G239" s="236" t="inlineStr">
        <is>
          <t>ARTI</t>
        </is>
      </c>
      <c r="H239" s="236" t="inlineStr">
        <is>
          <t>Yes: 1, 8 (broad legal) | Medium | Review — no exact prior-grantee match | Review | Candidate 1 (helper — confirm from image) | Medium — helper value | Mineral Deed — Jon N. Wilke…</t>
        </is>
      </c>
      <c r="I239" s="236" t="n"/>
      <c r="J239" s="236" t="n"/>
      <c r="K239" s="236" t="n"/>
      <c r="L239" s="236" t="n"/>
    </row>
    <row r="240">
      <c r="A240" s="236" t="n">
        <v>494</v>
      </c>
      <c r="B240" s="236" t="inlineStr">
        <is>
          <t>2018-001569</t>
        </is>
      </c>
      <c r="C240" s="236" t="inlineStr">
        <is>
          <t>Affidavit Regarding Merger of Diverse GP II, Diverse GP III, Diverse Energy Investments and Tdt Diverse LP With and Into Fortune Natural Resources Corporation</t>
        </is>
      </c>
      <c r="D240" s="236" t="inlineStr">
        <is>
          <t>2394/591</t>
        </is>
      </c>
      <c r="E240" s="236" t="inlineStr">
        <is>
          <t>NEEDS REVIEW; SOURCE REVIEW</t>
        </is>
      </c>
      <c r="F240" s="236" t="inlineStr">
        <is>
          <t>All of 31-12N-24W, aol</t>
        </is>
      </c>
      <c r="G240" s="236" t="inlineStr">
        <is>
          <t>Fortune is a corporation organized under the laws of the State of Delaware. As evidenced by the Certificate of Merger from the State of Delaware, recorded in Book 1951, Page 240 of the Records of Roger Mills County, Okl…</t>
        </is>
      </c>
      <c r="H240" s="236" t="inlineStr">
        <is>
          <t>Yes: 1, 8 (broad legal) | Medium | Review — no exact prior-grantee match | Review | Interest amount needs review | Review | Affidavit Regarding Merger of Di — Fortune Natural Reso…</t>
        </is>
      </c>
      <c r="I240" s="236" t="n"/>
      <c r="J240" s="236" t="n"/>
      <c r="K240" s="236" t="n"/>
      <c r="L240" s="236" t="n"/>
    </row>
    <row r="241">
      <c r="A241" s="236" t="n">
        <v>495</v>
      </c>
      <c r="B241" s="236" t="inlineStr">
        <is>
          <t>2018-002786</t>
        </is>
      </c>
      <c r="C241" s="236" t="inlineStr">
        <is>
          <t>Oil, Gas and Mineral Deed</t>
        </is>
      </c>
      <c r="D241" s="236" t="inlineStr">
        <is>
          <t>2407/124</t>
        </is>
      </c>
      <c r="E241" s="236" t="inlineStr">
        <is>
          <t>CONFIRM; SOURCE REVIEW</t>
        </is>
      </c>
      <c r="F241" s="236" t="inlineStr">
        <is>
          <t>All of 31-12N-24W, aol</t>
        </is>
      </c>
      <c r="G241" s="236" t="inlineStr">
        <is>
          <t>ARTI, see 786/270</t>
        </is>
      </c>
      <c r="H241" s="236" t="inlineStr">
        <is>
          <t>Yes: 1, 8 (broad legal) | Medium | Review — no exact prior-grantee match | Review | Candidate 1 (helper — confirm from image) | Medium — helper value | Oil, Gas and Mineral Deed —…</t>
        </is>
      </c>
      <c r="I241" s="236" t="n"/>
      <c r="J241" s="236" t="n"/>
      <c r="K241" s="236" t="n"/>
      <c r="L241" s="236" t="n"/>
    </row>
    <row r="242">
      <c r="A242" s="236" t="n">
        <v>496</v>
      </c>
      <c r="B242" s="236" t="inlineStr">
        <is>
          <t>2018-002049</t>
        </is>
      </c>
      <c r="C242" s="236" t="inlineStr">
        <is>
          <t>Memorandum of JOA Operator and Drag-Along Agreement</t>
        </is>
      </c>
      <c r="D242" s="236" t="inlineStr">
        <is>
          <t>2399/188</t>
        </is>
      </c>
      <c r="E242" s="236" t="inlineStr">
        <is>
          <t>NEEDS REVIEW; SOURCE REVIEW</t>
        </is>
      </c>
      <c r="F242" s="236" t="inlineStr">
        <is>
          <t>All of 31-12N-24W, aol</t>
        </is>
      </c>
      <c r="G242" s="236" t="inlineStr">
        <is>
          <t>Provides record notice of lease</t>
        </is>
      </c>
      <c r="H242" s="236" t="inlineStr">
        <is>
          <t>Yes: 1, 8 (broad legal) | Medium | Review — no exact prior-grantee match | Review | Interest amount needs review | Review | Memorandum of JOA Operator and D — (i) EnerVest Operati…</t>
        </is>
      </c>
      <c r="I242" s="236" t="n"/>
      <c r="J242" s="236" t="n"/>
      <c r="K242" s="236" t="n"/>
      <c r="L242" s="236" t="n"/>
    </row>
    <row r="243">
      <c r="A243" s="236" t="n">
        <v>502</v>
      </c>
      <c r="B243" s="236" t="inlineStr">
        <is>
          <t>2020-001283</t>
        </is>
      </c>
      <c r="C243" s="236" t="inlineStr">
        <is>
          <t>Assignment</t>
        </is>
      </c>
      <c r="D243" s="236" t="inlineStr">
        <is>
          <t>2449/333</t>
        </is>
      </c>
      <c r="E243" s="236" t="inlineStr">
        <is>
          <t>NEEDS REVIEW; SOURCE REVIEW</t>
        </is>
      </c>
      <c r="F243" s="236" t="inlineStr">
        <is>
          <t>All of 31-12N-24W, aol</t>
        </is>
      </c>
      <c r="G243" s="236" t="inlineStr">
        <is>
          <t>ARTI</t>
        </is>
      </c>
      <c r="H243" s="236" t="inlineStr">
        <is>
          <t>Yes: 1, 8 (broad legal) | Medium | Review — no exact prior-grantee match | Review | Interest amount needs review | Review | Assignment — TE Holdcorp, LLC, a Delaware l to Presidio…</t>
        </is>
      </c>
      <c r="I243" s="236" t="n"/>
      <c r="J243" s="236" t="n"/>
      <c r="K243" s="236" t="n"/>
      <c r="L243" s="236" t="n"/>
    </row>
    <row r="244">
      <c r="A244" s="236" t="n">
        <v>503</v>
      </c>
      <c r="B244" s="236" t="inlineStr">
        <is>
          <t>2021-001486</t>
        </is>
      </c>
      <c r="C244" s="236" t="inlineStr">
        <is>
          <t>Second Correction to Assignment, Conveyance and Bill of Sale</t>
        </is>
      </c>
      <c r="D244" s="236" t="inlineStr">
        <is>
          <t>2473/1</t>
        </is>
      </c>
      <c r="E244" s="236" t="inlineStr">
        <is>
          <t>NEEDS REVIEW; CONFIRM; SOURCE REVIEW</t>
        </is>
      </c>
      <c r="F244" s="236" t="inlineStr">
        <is>
          <t>All of 31-12N-24W, aol</t>
        </is>
      </c>
      <c r="G244" s="236" t="inlineStr">
        <is>
          <t>Correction to Assignment, Conveyance and Bill of Sale, effective August 1, 2020, and recorded in Book 2454 at Page 234</t>
        </is>
      </c>
      <c r="H244" s="236" t="inlineStr">
        <is>
          <t>Yes: 1, 8 (broad legal) | Medium | Review — no exact prior-grantee match | Review | Interest amount needs review | Review | Second Correction to Assignment, — Blackbeard Operating…</t>
        </is>
      </c>
      <c r="I244" s="236" t="n"/>
      <c r="J244" s="236" t="n"/>
      <c r="K244" s="236" t="n"/>
      <c r="L244" s="236" t="n"/>
    </row>
    <row r="245">
      <c r="A245" s="236" t="n">
        <v>504</v>
      </c>
      <c r="B245" s="236" t="inlineStr">
        <is>
          <t>2020-001279</t>
        </is>
      </c>
      <c r="C245" s="236" t="inlineStr">
        <is>
          <t>Affidavit</t>
        </is>
      </c>
      <c r="D245" s="236" t="inlineStr">
        <is>
          <t>2447/81</t>
        </is>
      </c>
      <c r="E245" s="236" t="inlineStr">
        <is>
          <t>CONFIRM; SOURCE REVIEW</t>
        </is>
      </c>
      <c r="F245" s="236" t="inlineStr">
        <is>
          <t>All of 31-12N-24W, aol</t>
        </is>
      </c>
      <c r="G245" s="236" t="inlineStr">
        <is>
          <t>Certain assets, including those described on attached Exhibit "B" (the "Assets") were owned by Templar Energy, LLC, TE Holdcorp, LLC, TE Holdings, LLC, TE Holdings II, LLC Templar Operating, LLC, Templar Midstream, LLC …</t>
        </is>
      </c>
      <c r="H245" s="236" t="inlineStr">
        <is>
          <t>Yes: 1, 8 (broad legal) | Medium | Probable — name-normalized match to Runsheet 502 grantee; confirm | Review | Candidate 0 (helper — confirm from image) | Medium — helper value |…</t>
        </is>
      </c>
      <c r="I245" s="236" t="n"/>
      <c r="J245" s="236" t="n"/>
      <c r="K245" s="236" t="n"/>
      <c r="L245" s="236" t="n"/>
    </row>
    <row r="246">
      <c r="A246" s="236" t="n">
        <v>508</v>
      </c>
      <c r="B246" s="236" t="inlineStr">
        <is>
          <t>2020-001708</t>
        </is>
      </c>
      <c r="C246" s="236" t="inlineStr">
        <is>
          <t>Mineral Deed and Assignment</t>
        </is>
      </c>
      <c r="D246" s="236" t="inlineStr">
        <is>
          <t>2453/452</t>
        </is>
      </c>
      <c r="E246" s="236" t="inlineStr">
        <is>
          <t>CONFIRM; SOURCE REVIEW</t>
        </is>
      </c>
      <c r="F246" s="236" t="inlineStr">
        <is>
          <t>All of 31-12N-24W, aol</t>
        </is>
      </c>
      <c r="G246" s="236" t="inlineStr">
        <is>
          <t>ARTI, all of Grantor's right, title and interest in and to all of the oil, gas and other minerals, royalties, and overrides acquired by Grantors ALEXANDER 1-31</t>
        </is>
      </c>
      <c r="H246" s="236" t="inlineStr">
        <is>
          <t>Yes: 1, 8 (broad legal) | Medium | Review — no exact prior-grantee match | Review | Candidate 1 (helper — confirm from image) | Medium — helper value | Mineral Deed and Assignment…</t>
        </is>
      </c>
      <c r="I246" s="236" t="n"/>
      <c r="J246" s="236" t="n"/>
      <c r="K246" s="236" t="n"/>
      <c r="L246" s="236" t="n"/>
    </row>
    <row r="247">
      <c r="A247" s="236" t="n">
        <v>510</v>
      </c>
      <c r="B247" s="236" t="inlineStr">
        <is>
          <t>2021-000697</t>
        </is>
      </c>
      <c r="C247" s="236" t="inlineStr">
        <is>
          <t>Change of Name</t>
        </is>
      </c>
      <c r="D247" s="236" t="inlineStr">
        <is>
          <t>2463/147</t>
        </is>
      </c>
      <c r="E247" s="236" t="inlineStr">
        <is>
          <t>NEEDS REVIEW; CONFIRM; SOURCE REVIEW</t>
        </is>
      </c>
      <c r="F247" s="236" t="inlineStr">
        <is>
          <t>All of 31-12N-24W, aol</t>
        </is>
      </c>
      <c r="G247" s="236" t="inlineStr">
        <is>
          <t>Identifies same party under new name</t>
        </is>
      </c>
      <c r="H247" s="236" t="inlineStr">
        <is>
          <t>Yes: 1, 8 (broad legal) | Medium | Yes — prior grantee match | Review | Interest amount needs review | Review | Change of Name — Fourpoint Energy, LLC to Unbridled Resources, LLC …</t>
        </is>
      </c>
      <c r="I247" s="236" t="n"/>
      <c r="J247" s="236" t="n"/>
      <c r="K247" s="236" t="n"/>
      <c r="L247" s="236" t="n"/>
    </row>
    <row r="248">
      <c r="A248" s="236" t="n">
        <v>513</v>
      </c>
      <c r="B248" s="236" t="inlineStr">
        <is>
          <t>2021-001557</t>
        </is>
      </c>
      <c r="C248" s="236" t="inlineStr">
        <is>
          <t>Affidavit of Merger</t>
        </is>
      </c>
      <c r="D248" s="236" t="inlineStr">
        <is>
          <t>2476/1</t>
        </is>
      </c>
      <c r="E248" s="236" t="inlineStr">
        <is>
          <t>NEEDS REVIEW; SOURCE REVIEW</t>
        </is>
      </c>
      <c r="F248" s="236" t="inlineStr">
        <is>
          <t>All of 31-12N-24W, aol</t>
        </is>
      </c>
      <c r="G248" s="236" t="inlineStr">
        <is>
          <t>I am the General Counsel and Vice President of Land of Presidio Investment Holdings, LLC, a Delaware limited liability company (the "Company"), which Company is a manager of each of the limited liability companies set f…</t>
        </is>
      </c>
      <c r="H248" s="236" t="inlineStr">
        <is>
          <t>Yes: 1, 8 (broad legal) | Medium | Review — no exact prior-grantee match | Review | Interest amount needs review | Review | Affidavit of Merger — Presidio Investment Holdings to T…</t>
        </is>
      </c>
      <c r="I248" s="236" t="n"/>
      <c r="J248" s="236" t="n"/>
      <c r="K248" s="236" t="n"/>
      <c r="L248" s="236" t="n"/>
    </row>
    <row r="249">
      <c r="A249" s="236" t="n">
        <v>514</v>
      </c>
      <c r="B249" s="236" t="inlineStr">
        <is>
          <t>2021-001559</t>
        </is>
      </c>
      <c r="C249" s="236" t="inlineStr">
        <is>
          <t>Operating Agreement</t>
        </is>
      </c>
      <c r="D249" s="236" t="inlineStr">
        <is>
          <t>2478/1</t>
        </is>
      </c>
      <c r="E249" s="236" t="inlineStr">
        <is>
          <t>NEEDS REVIEW; SOURCE REVIEW</t>
        </is>
      </c>
      <c r="F249" s="236" t="inlineStr">
        <is>
          <t>All of 31-12N-24W, aol</t>
        </is>
      </c>
      <c r="G249" s="236" t="inlineStr">
        <is>
          <t>HIS AGREEMENT, entered into by and between Presidio Petroleum, LLC, a Delaware limited liability company, or its successor in interest, hereinafter referred to as "Operator," and the signatory party or parties other tha…</t>
        </is>
      </c>
      <c r="H249" s="236" t="inlineStr">
        <is>
          <t>Yes: 1, 8 (broad legal) | Medium | Review — no exact prior-grantee match | Review | Interest amount needs review | Review | Operating Agreement — Presidio Petroleum, LLC to Presid…</t>
        </is>
      </c>
      <c r="I249" s="236" t="n"/>
      <c r="J249" s="236" t="n"/>
      <c r="K249" s="236" t="n"/>
      <c r="L249" s="236" t="n"/>
    </row>
    <row r="250">
      <c r="A250" s="236" t="n">
        <v>517</v>
      </c>
      <c r="B250" s="236" t="inlineStr">
        <is>
          <t>2022-000354</t>
        </is>
      </c>
      <c r="C250" s="236" t="inlineStr">
        <is>
          <t>Assignment</t>
        </is>
      </c>
      <c r="D250" s="236" t="inlineStr">
        <is>
          <t>2488/81</t>
        </is>
      </c>
      <c r="E250" s="236" t="inlineStr">
        <is>
          <t>NEEDS REVIEW; SOURCE REVIEW</t>
        </is>
      </c>
      <c r="F250" s="236" t="inlineStr">
        <is>
          <t>All of 31-12N-24W, aol</t>
        </is>
      </c>
      <c r="G250" s="236" t="inlineStr">
        <is>
          <t>ARTI</t>
        </is>
      </c>
      <c r="H250" s="236" t="inlineStr">
        <is>
          <t>Yes: 1, 8 (broad legal) | Medium | Review — no exact prior-grantee match | Review | Interest amount needs review | Review | Assignment — Tlw Investments to Chanas Partners, LLC (2…</t>
        </is>
      </c>
      <c r="I250" s="236" t="n"/>
      <c r="J250" s="236" t="n"/>
      <c r="K250" s="236" t="n"/>
      <c r="L250" s="236" t="n"/>
    </row>
    <row r="251">
      <c r="A251" s="236" t="n">
        <v>518</v>
      </c>
      <c r="B251" s="236" t="inlineStr">
        <is>
          <t>2022-000185</t>
        </is>
      </c>
      <c r="C251" s="236" t="inlineStr">
        <is>
          <t>Mineral Deed</t>
        </is>
      </c>
      <c r="D251" s="236" t="inlineStr">
        <is>
          <t>2486/262</t>
        </is>
      </c>
      <c r="E251" s="236" t="inlineStr">
        <is>
          <t>CONFIRM</t>
        </is>
      </c>
      <c r="F251" s="236" t="inlineStr">
        <is>
          <t>All of 31-12N-24W, aol</t>
        </is>
      </c>
      <c r="G251" s="236" t="inlineStr">
        <is>
          <t>ARTI, See 1765/306</t>
        </is>
      </c>
      <c r="H251" s="236" t="inlineStr">
        <is>
          <t>Yes: 1, 8 (broad legal) | Medium | Yes — prior grantee match | Review | Candidate 1 (helper — confirm from image) | Medium — helper value | Mineral Deed — Psi Lke, LLC to Cummins …</t>
        </is>
      </c>
      <c r="I251" s="236" t="n"/>
      <c r="J251" s="236" t="n"/>
      <c r="K251" s="236" t="n"/>
      <c r="L251" s="236" t="n"/>
    </row>
    <row r="252">
      <c r="A252" s="236" t="n">
        <v>519</v>
      </c>
      <c r="B252" s="236" t="inlineStr">
        <is>
          <t>2022-001083</t>
        </is>
      </c>
      <c r="C252" s="236" t="inlineStr">
        <is>
          <t>Affidavit of Merger</t>
        </is>
      </c>
      <c r="D252" s="236" t="inlineStr">
        <is>
          <t>2495/430</t>
        </is>
      </c>
      <c r="E252" s="236" t="inlineStr">
        <is>
          <t>NEEDS REVIEW; SOURCE REVIEW</t>
        </is>
      </c>
      <c r="F252" s="236" t="inlineStr">
        <is>
          <t>All of 31-12N-24W, aol</t>
        </is>
      </c>
      <c r="G252" s="236" t="inlineStr">
        <is>
          <t>PHX MINERALS INC., an Oklahoma corporation, does hereby certify that it is the owner of these locations, and has merged with and into PHX Minerals (DE), Inc., a Delaware corporation and to then change the company's name…</t>
        </is>
      </c>
      <c r="H252" s="236" t="inlineStr">
        <is>
          <t>Yes: 1, 8 (broad legal) | Medium | Review — no exact prior-grantee match | Review | Interest amount needs review | Review | Affidavit of Merger — Phx Minerals (de), Inc., to The P…</t>
        </is>
      </c>
      <c r="I252" s="236" t="n"/>
      <c r="J252" s="236" t="n"/>
      <c r="K252" s="236" t="n"/>
      <c r="L252" s="236" t="n"/>
    </row>
    <row r="253">
      <c r="A253" s="236" t="n">
        <v>521</v>
      </c>
      <c r="B253" s="236" t="inlineStr">
        <is>
          <t>2024-004916</t>
        </is>
      </c>
      <c r="C253" s="236" t="inlineStr">
        <is>
          <t>Assignment</t>
        </is>
      </c>
      <c r="D253" s="236" t="inlineStr">
        <is>
          <t>2584/149</t>
        </is>
      </c>
      <c r="E253" s="236" t="inlineStr">
        <is>
          <t>NEEDS REVIEW; SOURCE REVIEW</t>
        </is>
      </c>
      <c r="F253" s="236" t="inlineStr">
        <is>
          <t>All of 31-12N-24W</t>
        </is>
      </c>
      <c r="G253" s="236" t="inlineStr">
        <is>
          <t>Transfers leasehold/WI in chain</t>
        </is>
      </c>
      <c r="H253" s="236" t="inlineStr">
        <is>
          <t>Yes: 1, 8 (broad legal) | Medium | Yes — prior grantee match | Review | Interest amount needs review | Review | Assignment — Chanas Partners, LLC to NWR Mineral Partners, LLC (258…</t>
        </is>
      </c>
      <c r="I253" s="236" t="n"/>
      <c r="J253" s="236" t="n"/>
      <c r="K253" s="236" t="n"/>
      <c r="L253" s="236" t="n"/>
    </row>
    <row r="254">
      <c r="A254" s="236" t="n">
        <v>5</v>
      </c>
      <c r="B254" s="236" t="inlineStr">
        <is>
          <t>I-1907-002036</t>
        </is>
      </c>
      <c r="C254" s="236" t="inlineStr">
        <is>
          <t>Homestead</t>
        </is>
      </c>
      <c r="D254" s="236" t="inlineStr">
        <is>
          <t>FR2/199</t>
        </is>
      </c>
      <c r="E254" s="236" t="inlineStr">
        <is>
          <t>Section match only: Section 31 shown without tract calls</t>
        </is>
      </c>
      <c r="F254" s="236" t="inlineStr">
        <is>
          <t>SW/4 NE/4, W/2 SE/4, SE/4 SE/4 of 31-12N-24W, aol</t>
        </is>
      </c>
      <c r="G254" s="236" t="inlineStr">
        <is>
          <t>ARTI</t>
        </is>
      </c>
      <c r="H254" s="236" t="n"/>
      <c r="I254" s="236" t="n"/>
      <c r="J254" s="236" t="n"/>
      <c r="K254" s="236" t="n"/>
      <c r="L254" s="236" t="n"/>
    </row>
    <row r="255">
      <c r="A255" s="236" t="n">
        <v>6</v>
      </c>
      <c r="B255" s="236" t="inlineStr">
        <is>
          <t>1907-000709</t>
        </is>
      </c>
      <c r="C255" s="236" t="inlineStr">
        <is>
          <t>Deed</t>
        </is>
      </c>
      <c r="D255" s="236" t="inlineStr">
        <is>
          <t>D9/303</t>
        </is>
      </c>
      <c r="E255" s="236" t="inlineStr">
        <is>
          <t>Section match only: Section 31 shown without tract calls</t>
        </is>
      </c>
      <c r="F255" s="236" t="inlineStr">
        <is>
          <t>SW/4 NE/4 SW/4 SE/4, SE/4 SE/4 of 31-12N-24W</t>
        </is>
      </c>
      <c r="G255" s="236" t="inlineStr">
        <is>
          <t>ARTI</t>
        </is>
      </c>
      <c r="H255" s="236" t="n"/>
      <c r="I255" s="236" t="n"/>
      <c r="J255" s="236" t="n"/>
      <c r="K255" s="236" t="n"/>
      <c r="L255" s="236" t="n"/>
    </row>
    <row r="256">
      <c r="A256" s="236" t="n">
        <v>7</v>
      </c>
      <c r="B256" s="236" t="inlineStr">
        <is>
          <t>I-1907-002225</t>
        </is>
      </c>
      <c r="C256" s="236" t="inlineStr">
        <is>
          <t>Homestead</t>
        </is>
      </c>
      <c r="D256" s="236" t="inlineStr">
        <is>
          <t>FR2/293</t>
        </is>
      </c>
      <c r="E256" s="236" t="inlineStr">
        <is>
          <t>Section match only: Section 31 shown without tract calls</t>
        </is>
      </c>
      <c r="F256" s="236" t="inlineStr">
        <is>
          <t>SE/4 NE/4, NE/4 SE/4 of 31-12N-24W</t>
        </is>
      </c>
      <c r="G256" s="236" t="inlineStr">
        <is>
          <t>ARTI</t>
        </is>
      </c>
      <c r="H256" s="236" t="n"/>
      <c r="I256" s="236" t="n"/>
      <c r="J256" s="236" t="n"/>
      <c r="K256" s="236" t="n"/>
      <c r="L256" s="236" t="n"/>
    </row>
    <row r="257">
      <c r="A257" s="236" t="n">
        <v>8</v>
      </c>
      <c r="B257" s="236" t="inlineStr">
        <is>
          <t>I-1907-002222</t>
        </is>
      </c>
      <c r="C257" s="236" t="inlineStr">
        <is>
          <t>Homestead</t>
        </is>
      </c>
      <c r="D257" s="236" t="inlineStr">
        <is>
          <t>FR2/292</t>
        </is>
      </c>
      <c r="E257" s="236" t="inlineStr">
        <is>
          <t>Section match only: Section 31 shown without tract calls</t>
        </is>
      </c>
      <c r="F257" s="236" t="inlineStr">
        <is>
          <t>E/2 SW/4, Lots 3, 4 of 31-12N-24W</t>
        </is>
      </c>
      <c r="G257" s="236" t="inlineStr">
        <is>
          <t>ARTI</t>
        </is>
      </c>
      <c r="H257" s="236" t="n"/>
      <c r="I257" s="236" t="n"/>
      <c r="J257" s="236" t="n"/>
      <c r="K257" s="236" t="n"/>
      <c r="L257" s="236" t="n"/>
    </row>
    <row r="258">
      <c r="A258" s="236" t="n">
        <v>10</v>
      </c>
      <c r="B258" s="236" t="inlineStr">
        <is>
          <t>1931-001789</t>
        </is>
      </c>
      <c r="C258" s="236" t="inlineStr">
        <is>
          <t>Patent</t>
        </is>
      </c>
      <c r="D258" s="236" t="inlineStr">
        <is>
          <t>PAT7/374</t>
        </is>
      </c>
      <c r="E258" s="236" t="inlineStr">
        <is>
          <t>Section match only: Section 31 shown without tract calls</t>
        </is>
      </c>
      <c r="F258" s="236" t="inlineStr">
        <is>
          <t>E/2 SW/4, Lots 3, 4 of 31-12N-24W</t>
        </is>
      </c>
      <c r="G258" s="236" t="inlineStr">
        <is>
          <t>ARTI, 153.77 ac.</t>
        </is>
      </c>
      <c r="H258" s="236" t="n"/>
      <c r="I258" s="236" t="n"/>
      <c r="J258" s="236" t="n"/>
      <c r="K258" s="236" t="n"/>
      <c r="L258" s="236" t="n"/>
    </row>
    <row r="259">
      <c r="A259" s="236" t="n">
        <v>11</v>
      </c>
      <c r="B259" s="236" t="inlineStr">
        <is>
          <t>1908-000607</t>
        </is>
      </c>
      <c r="C259" s="236" t="inlineStr">
        <is>
          <t>Deed</t>
        </is>
      </c>
      <c r="D259" s="236" t="inlineStr">
        <is>
          <t>D11/448</t>
        </is>
      </c>
      <c r="E259" s="236" t="inlineStr">
        <is>
          <t>Section match only: Section 31 shown without tract calls</t>
        </is>
      </c>
      <c r="F259" s="236" t="inlineStr">
        <is>
          <t>SW/4 NE/4, W/2 SE/4, SE/4 SE/4 of 31-12N-24W, aol</t>
        </is>
      </c>
      <c r="G259" s="236" t="inlineStr">
        <is>
          <t>ARTI</t>
        </is>
      </c>
      <c r="H259" s="236" t="n"/>
      <c r="I259" s="236" t="n"/>
      <c r="J259" s="236" t="n"/>
      <c r="K259" s="236" t="n"/>
      <c r="L259" s="236" t="n"/>
    </row>
    <row r="260">
      <c r="A260" s="236" t="n">
        <v>12</v>
      </c>
      <c r="B260" s="236" t="inlineStr">
        <is>
          <t>I-1908-000930</t>
        </is>
      </c>
      <c r="C260" s="236" t="inlineStr">
        <is>
          <t>Homestead</t>
        </is>
      </c>
      <c r="D260" s="236" t="inlineStr">
        <is>
          <t>FR2/448</t>
        </is>
      </c>
      <c r="E260" s="236" t="inlineStr">
        <is>
          <t>Section match only: Section 31 shown without tract calls</t>
        </is>
      </c>
      <c r="F260" s="236" t="inlineStr">
        <is>
          <t>N/2 NE/4 of 31-12N-24W, aol</t>
        </is>
      </c>
      <c r="G260" s="236" t="inlineStr">
        <is>
          <t>ARTI</t>
        </is>
      </c>
      <c r="H260" s="236" t="n"/>
      <c r="I260" s="236" t="n"/>
      <c r="J260" s="236" t="n"/>
      <c r="K260" s="236" t="n"/>
      <c r="L260" s="236" t="n"/>
    </row>
    <row r="261">
      <c r="A261" s="236" t="n">
        <v>13</v>
      </c>
      <c r="B261" s="236" t="inlineStr">
        <is>
          <t>1930-002914</t>
        </is>
      </c>
      <c r="C261" s="236" t="inlineStr">
        <is>
          <t>Patent</t>
        </is>
      </c>
      <c r="D261" s="236" t="inlineStr">
        <is>
          <t>PAT10/234</t>
        </is>
      </c>
      <c r="E261" s="236" t="inlineStr">
        <is>
          <t>Section match only: Section 31 shown without tract calls</t>
        </is>
      </c>
      <c r="F261" s="236" t="inlineStr">
        <is>
          <t>N/2 NE/4 of 31-12N-24W, aol</t>
        </is>
      </c>
      <c r="G261" s="236" t="inlineStr">
        <is>
          <t>ARTI</t>
        </is>
      </c>
      <c r="H261" s="236" t="n"/>
      <c r="I261" s="236" t="n"/>
      <c r="J261" s="236" t="n"/>
      <c r="K261" s="236" t="n"/>
      <c r="L261" s="236" t="n"/>
    </row>
    <row r="262">
      <c r="A262" s="236" t="n">
        <v>14</v>
      </c>
      <c r="B262" s="236" t="inlineStr">
        <is>
          <t>1909-002932</t>
        </is>
      </c>
      <c r="C262" s="236" t="inlineStr">
        <is>
          <t>Patent</t>
        </is>
      </c>
      <c r="D262" s="236" t="inlineStr">
        <is>
          <t>PAT6/7</t>
        </is>
      </c>
      <c r="E262" s="236" t="inlineStr">
        <is>
          <t>Section match only: Section 31 shown without tract calls</t>
        </is>
      </c>
      <c r="F262" s="236" t="inlineStr">
        <is>
          <t>SE/4 NE/4, NE/4 SE/4 of 31-12N-24W</t>
        </is>
      </c>
      <c r="G262" s="236" t="inlineStr">
        <is>
          <t>ARTI</t>
        </is>
      </c>
      <c r="H262" s="236" t="n"/>
      <c r="I262" s="236" t="n"/>
      <c r="J262" s="236" t="n"/>
      <c r="K262" s="236" t="n"/>
      <c r="L262" s="236" t="n"/>
    </row>
    <row r="263">
      <c r="A263" s="236" t="n">
        <v>15</v>
      </c>
      <c r="B263" s="236" t="inlineStr">
        <is>
          <t>1919-001437</t>
        </is>
      </c>
      <c r="C263" s="236" t="inlineStr">
        <is>
          <t>Affidavit</t>
        </is>
      </c>
      <c r="D263" s="236" t="inlineStr">
        <is>
          <t>MIS11/154</t>
        </is>
      </c>
      <c r="E263" s="236" t="inlineStr">
        <is>
          <t>Section match only: Section 31 shown without tract calls</t>
        </is>
      </c>
      <c r="F263" s="236" t="inlineStr">
        <is>
          <t>SW/4 NE/4, W/2 SE/4, SE/4 SE/4 of 31-12N-24W, aol</t>
        </is>
      </c>
      <c r="G263" s="236" t="inlineStr">
        <is>
          <t>Affidavit (E. L. Martin) of identity: Eugene S. Repass = E. S. Repass — grantee under the Lancaster deed (5/30/1908, Bk 11 Deeds/468; SE/4 Sec 32 and SW/4 NE/4, W/2 SE/4, SE/4 SE/4 Sec 31-12N-24W) and mortgagor to G. E.…</t>
        </is>
      </c>
      <c r="H263" s="236" t="n"/>
      <c r="I263" s="236" t="n"/>
      <c r="J263" s="236" t="n"/>
      <c r="K263" s="236" t="n"/>
      <c r="L263" s="236" t="n"/>
    </row>
    <row r="264">
      <c r="A264" s="236" t="n">
        <v>16</v>
      </c>
      <c r="B264" s="236" t="inlineStr">
        <is>
          <t>1913-000413</t>
        </is>
      </c>
      <c r="C264" s="236" t="inlineStr">
        <is>
          <t>Deed</t>
        </is>
      </c>
      <c r="D264" s="236" t="inlineStr">
        <is>
          <t>D19/268</t>
        </is>
      </c>
      <c r="E264" s="236" t="inlineStr">
        <is>
          <t>Section match only: Section 31 shown without tract calls</t>
        </is>
      </c>
      <c r="F264" s="236" t="inlineStr">
        <is>
          <t>SE/4 NE/4, NE/4 SE/4 of 31-12N-24W</t>
        </is>
      </c>
      <c r="G264" s="236" t="inlineStr">
        <is>
          <t>ARTI</t>
        </is>
      </c>
      <c r="H264" s="236" t="n"/>
      <c r="I264" s="236" t="n"/>
      <c r="J264" s="236" t="n"/>
      <c r="K264" s="236" t="n"/>
      <c r="L264" s="236" t="n"/>
    </row>
    <row r="265">
      <c r="A265" s="236" t="n">
        <v>17</v>
      </c>
      <c r="B265" s="236" t="inlineStr">
        <is>
          <t>1916-000332</t>
        </is>
      </c>
      <c r="C265" s="236" t="inlineStr">
        <is>
          <t>Deed</t>
        </is>
      </c>
      <c r="D265" s="236" t="inlineStr">
        <is>
          <t>D22/248</t>
        </is>
      </c>
      <c r="E265" s="236" t="inlineStr">
        <is>
          <t>Section match only: Section 31 shown without tract calls</t>
        </is>
      </c>
      <c r="F265" s="236" t="inlineStr">
        <is>
          <t>N/2 NE/4 of 31-12N-24W, aol</t>
        </is>
      </c>
      <c r="G265" s="236" t="inlineStr">
        <is>
          <t>ARTI</t>
        </is>
      </c>
      <c r="H265" s="236" t="n"/>
      <c r="I265" s="236" t="n"/>
      <c r="J265" s="236" t="n"/>
      <c r="K265" s="236" t="n"/>
      <c r="L265" s="236" t="n"/>
    </row>
    <row r="266">
      <c r="A266" s="236" t="n">
        <v>18</v>
      </c>
      <c r="B266" s="236" t="inlineStr">
        <is>
          <t>1918-000943</t>
        </is>
      </c>
      <c r="C266" s="236" t="inlineStr">
        <is>
          <t>Deed</t>
        </is>
      </c>
      <c r="D266" s="236" t="inlineStr">
        <is>
          <t>D27/477</t>
        </is>
      </c>
      <c r="E266" s="236" t="inlineStr">
        <is>
          <t>Section match only: Section 31 shown without tract calls</t>
        </is>
      </c>
      <c r="F266" s="236" t="inlineStr">
        <is>
          <t>S/2 SW/4, S/2 N/2 SW/4 of 31-12N-24W</t>
        </is>
      </c>
      <c r="G266" s="236" t="inlineStr">
        <is>
          <t>ARTI</t>
        </is>
      </c>
      <c r="H266" s="236" t="n"/>
      <c r="I266" s="236" t="n"/>
      <c r="J266" s="236" t="n"/>
      <c r="K266" s="236" t="n"/>
      <c r="L266" s="236" t="n"/>
    </row>
    <row r="267">
      <c r="A267" s="236" t="n">
        <v>19</v>
      </c>
      <c r="B267" s="236" t="inlineStr">
        <is>
          <t>1919-000971</t>
        </is>
      </c>
      <c r="C267" s="236" t="inlineStr">
        <is>
          <t>Deed</t>
        </is>
      </c>
      <c r="D267" s="236" t="inlineStr">
        <is>
          <t>D29/382</t>
        </is>
      </c>
      <c r="E267" s="236" t="inlineStr">
        <is>
          <t>Section match only: Section 31 shown without tract calls</t>
        </is>
      </c>
      <c r="F267" s="236" t="inlineStr">
        <is>
          <t>S/2 SE/4, NW/4 SE/4, SW/4 NE/4 of 31-12N-24W</t>
        </is>
      </c>
      <c r="G267" s="236" t="inlineStr">
        <is>
          <t>ARTI</t>
        </is>
      </c>
      <c r="H267" s="236" t="n"/>
      <c r="I267" s="236" t="n"/>
      <c r="J267" s="236" t="n"/>
      <c r="K267" s="236" t="n"/>
      <c r="L267" s="236" t="n"/>
    </row>
    <row r="268">
      <c r="A268" s="236" t="n">
        <v>20</v>
      </c>
      <c r="B268" s="236" t="inlineStr">
        <is>
          <t>1921-000501</t>
        </is>
      </c>
      <c r="C268" s="236" t="inlineStr">
        <is>
          <t>Deed</t>
        </is>
      </c>
      <c r="D268" s="236" t="inlineStr">
        <is>
          <t>D31/387</t>
        </is>
      </c>
      <c r="E268" s="236" t="inlineStr">
        <is>
          <t>Section match only: Section 31 shown without tract calls</t>
        </is>
      </c>
      <c r="F268" s="236" t="inlineStr">
        <is>
          <t>N/2 NE/4 of 31-12N-24W, aol</t>
        </is>
      </c>
      <c r="G268" s="236" t="inlineStr">
        <is>
          <t>ARTI</t>
        </is>
      </c>
      <c r="H268" s="236" t="n"/>
      <c r="I268" s="236" t="n"/>
      <c r="J268" s="236" t="n"/>
      <c r="K268" s="236" t="n"/>
      <c r="L268" s="236" t="n"/>
    </row>
    <row r="269">
      <c r="A269" s="236" t="n">
        <v>21</v>
      </c>
      <c r="B269" s="236" t="inlineStr">
        <is>
          <t>1921-000502</t>
        </is>
      </c>
      <c r="C269" s="236" t="inlineStr">
        <is>
          <t>Deed</t>
        </is>
      </c>
      <c r="D269" s="236" t="inlineStr">
        <is>
          <t>D31/388</t>
        </is>
      </c>
      <c r="E269" s="236" t="inlineStr">
        <is>
          <t>Section match only: Section 31 shown without tract calls</t>
        </is>
      </c>
      <c r="F269" s="236" t="inlineStr">
        <is>
          <t>N/2 NE/4 of 31-12N-24W, aol</t>
        </is>
      </c>
      <c r="G269" s="236" t="inlineStr">
        <is>
          <t>ARTI</t>
        </is>
      </c>
      <c r="H269" s="236" t="n"/>
      <c r="I269" s="236" t="n"/>
      <c r="J269" s="236" t="n"/>
      <c r="K269" s="236" t="n"/>
      <c r="L269" s="236" t="n"/>
    </row>
    <row r="270">
      <c r="A270" s="236" t="n">
        <v>22</v>
      </c>
      <c r="B270" s="236" t="inlineStr">
        <is>
          <t>1922-000463</t>
        </is>
      </c>
      <c r="C270" s="236" t="inlineStr">
        <is>
          <t>Deed</t>
        </is>
      </c>
      <c r="D270" s="236" t="inlineStr">
        <is>
          <t>D31/637</t>
        </is>
      </c>
      <c r="E270" s="236" t="inlineStr">
        <is>
          <t>Section match only: Section 31 shown without tract calls</t>
        </is>
      </c>
      <c r="F270" s="236" t="inlineStr">
        <is>
          <t>NE/4 SE/4, SE/4 NE/4 of 31-12N-24W</t>
        </is>
      </c>
      <c r="G270" s="236" t="inlineStr">
        <is>
          <t>ARTI</t>
        </is>
      </c>
      <c r="H270" s="236" t="n"/>
      <c r="I270" s="236" t="n"/>
      <c r="J270" s="236" t="n"/>
      <c r="K270" s="236" t="n"/>
      <c r="L270" s="236" t="n"/>
    </row>
    <row r="271">
      <c r="A271" s="236" t="n">
        <v>24</v>
      </c>
      <c r="B271" s="236" t="inlineStr">
        <is>
          <t>1925-000406</t>
        </is>
      </c>
      <c r="C271" s="236" t="inlineStr">
        <is>
          <t>Deed</t>
        </is>
      </c>
      <c r="D271" s="236" t="inlineStr">
        <is>
          <t>D34/104</t>
        </is>
      </c>
      <c r="E271" s="236" t="inlineStr">
        <is>
          <t>Section match only: Section 31 shown without tract calls</t>
        </is>
      </c>
      <c r="F271" s="236" t="inlineStr">
        <is>
          <t>S/2 SW/4, S/2 N/2 SW/4 of 31-12N-24W</t>
        </is>
      </c>
      <c r="G271" s="236" t="inlineStr">
        <is>
          <t>ARTI</t>
        </is>
      </c>
      <c r="H271" s="236" t="n"/>
      <c r="I271" s="236" t="n"/>
      <c r="J271" s="236" t="n"/>
      <c r="K271" s="236" t="n"/>
      <c r="L271" s="236" t="n"/>
    </row>
    <row r="272">
      <c r="A272" s="236" t="n">
        <v>25</v>
      </c>
      <c r="B272" s="236" t="inlineStr">
        <is>
          <t>1927-000712</t>
        </is>
      </c>
      <c r="C272" s="236" t="inlineStr">
        <is>
          <t>Deed</t>
        </is>
      </c>
      <c r="D272" s="236" t="inlineStr">
        <is>
          <t>D38/173</t>
        </is>
      </c>
      <c r="E272" s="236" t="inlineStr">
        <is>
          <t>Section match only: Section 31 shown without tract calls</t>
        </is>
      </c>
      <c r="F272" s="236" t="inlineStr">
        <is>
          <t>N/2 NE/4 of 31-12N-24W</t>
        </is>
      </c>
      <c r="G272" s="236" t="inlineStr">
        <is>
          <t>An undivided 1/2 interest in all of the oil, gas, coal and other minerals Chain note: source of title — MINERAL DEED 1907-001545 at D11/209, Herbert E. McGuire and Claude J. McGuire, HW to Mark Hambrook, covering N/2 of…</t>
        </is>
      </c>
      <c r="H272" s="236" t="n"/>
      <c r="I272" s="236" t="n"/>
      <c r="J272" s="236" t="n"/>
      <c r="K272" s="236" t="n"/>
      <c r="L272" s="236" t="n"/>
    </row>
    <row r="273">
      <c r="A273" s="236" t="n">
        <v>26</v>
      </c>
      <c r="B273" s="236" t="inlineStr">
        <is>
          <t>1927-000706</t>
        </is>
      </c>
      <c r="C273" s="236" t="inlineStr">
        <is>
          <t>Deed</t>
        </is>
      </c>
      <c r="D273" s="236" t="inlineStr">
        <is>
          <t>D38/162</t>
        </is>
      </c>
      <c r="E273" s="236" t="inlineStr">
        <is>
          <t>Section match only: Section 31 shown without tract calls</t>
        </is>
      </c>
      <c r="F273" s="236" t="inlineStr">
        <is>
          <t>W/2 NW/4 of 31-12N-24W</t>
        </is>
      </c>
      <c r="G273" s="236" t="inlineStr">
        <is>
          <t>An undivided 1/2 interest in all of the oil, gas, coal and other minerals Chain note: source of title — MINERAL DEED 1907-001545 at D11/209, Herbert E. McGuire and Claude J. McGuire, HW to Mark Hambrook, covering N/2 of…</t>
        </is>
      </c>
      <c r="H273" s="236" t="n"/>
      <c r="I273" s="236" t="n"/>
      <c r="J273" s="236" t="n"/>
      <c r="K273" s="236" t="n"/>
      <c r="L273" s="236" t="n"/>
    </row>
    <row r="274">
      <c r="A274" s="236" t="n">
        <v>27</v>
      </c>
      <c r="B274" s="236" t="inlineStr">
        <is>
          <t>1930-001789</t>
        </is>
      </c>
      <c r="C274" s="236" t="inlineStr">
        <is>
          <t>Agreement</t>
        </is>
      </c>
      <c r="D274" s="236" t="inlineStr">
        <is>
          <t>MIS15/290</t>
        </is>
      </c>
      <c r="E274" s="236" t="inlineStr">
        <is>
          <t>Section match only: Section 31 shown without tract calls</t>
        </is>
      </c>
      <c r="F274" s="236" t="inlineStr">
        <is>
          <t>31-12N-24W</t>
        </is>
      </c>
      <c r="G274" s="236" t="inlineStr">
        <is>
          <t>Lease amendment — Lee &amp; Mollie Aulbert → Roy M. Johnson O&amp;G lease (5/20/1930; SW/4 SW/4, S/2 N/2 SW/4 &amp; undiv. 1/2 SE/4, Sec 31-12N-24W): delay rental changed $100 → $50 per 12-mo deferral (reverts to $100 if a well is …</t>
        </is>
      </c>
      <c r="H274" s="236" t="n"/>
      <c r="I274" s="236" t="n"/>
      <c r="J274" s="236" t="n"/>
      <c r="K274" s="236" t="n"/>
      <c r="L274" s="236" t="n"/>
    </row>
    <row r="275">
      <c r="A275" s="236" t="n">
        <v>28</v>
      </c>
      <c r="B275" s="236" t="inlineStr">
        <is>
          <t>1930-001819</t>
        </is>
      </c>
      <c r="C275" s="236" t="inlineStr">
        <is>
          <t>Agreement</t>
        </is>
      </c>
      <c r="D275" s="236" t="inlineStr">
        <is>
          <t>MIS15/330</t>
        </is>
      </c>
      <c r="E275" s="236" t="inlineStr">
        <is>
          <t>Section match only: Section 31 shown without tract calls</t>
        </is>
      </c>
      <c r="F275" s="236" t="inlineStr">
        <is>
          <t>31-12N-24W, aol</t>
        </is>
      </c>
      <c r="G275" s="236" t="inlineStr">
        <is>
          <t>Lease amendment — Louis E. &amp; Virginia Jaques → Roy M. Johnson O&amp;G lease (5/20/1930; S/2 SE/4 Sec 30 &amp; undiv. int. NE/4 NE/4 Sec 31-12N-24W): delay rental changed $120 → $60 per 12-mo deferral (reverts to $120 if a well …</t>
        </is>
      </c>
      <c r="H275" s="236" t="n"/>
      <c r="I275" s="236" t="n"/>
      <c r="J275" s="236" t="n"/>
      <c r="K275" s="236" t="n"/>
      <c r="L275" s="236" t="n"/>
    </row>
    <row r="276">
      <c r="A276" s="236" t="n">
        <v>29</v>
      </c>
      <c r="B276" s="236" t="inlineStr">
        <is>
          <t>1931-000994</t>
        </is>
      </c>
      <c r="C276" s="236" t="inlineStr">
        <is>
          <t>Quit Claim Deed</t>
        </is>
      </c>
      <c r="D276" s="236" t="inlineStr">
        <is>
          <t>D43/608</t>
        </is>
      </c>
      <c r="E276" s="236" t="inlineStr">
        <is>
          <t>Section match only: Section 31 shown without tract calls</t>
        </is>
      </c>
      <c r="F276" s="236" t="inlineStr">
        <is>
          <t>SE/4 NE/4, NE/4 SE/4 of 31-12N-24W</t>
        </is>
      </c>
      <c r="G276" s="236" t="inlineStr">
        <is>
          <t>ARTI Chain note: source of title — MINERAL DEED 1922-000463 at D31/637, W. C. Danforth and Susie Danforth, HW to Benjamin H. Shotwell, covering NE/4 SE/4, SE/4 NE/4 of 31-12N-24W, interest stated: ARTI. Confirm source i…</t>
        </is>
      </c>
      <c r="H276" s="236" t="n"/>
      <c r="I276" s="236" t="n"/>
      <c r="J276" s="236" t="n"/>
      <c r="K276" s="236" t="n"/>
      <c r="L276" s="236" t="n"/>
    </row>
    <row r="277">
      <c r="A277" s="236" t="n">
        <v>32</v>
      </c>
      <c r="B277" s="236" t="inlineStr">
        <is>
          <t>2005-008386</t>
        </is>
      </c>
      <c r="C277" s="236" t="inlineStr">
        <is>
          <t>Order and Final Decree</t>
        </is>
      </c>
      <c r="D277" s="236" t="inlineStr">
        <is>
          <t>1816/41</t>
        </is>
      </c>
      <c r="E277" s="236" t="inlineStr">
        <is>
          <t>Section match only: Section 31 shown without tract calls</t>
        </is>
      </c>
      <c r="F277" s="236" t="inlineStr">
        <is>
          <t>N/2 NE/4 of 31-12N-24W, aol</t>
        </is>
      </c>
      <c r="G277" s="236" t="inlineStr">
        <is>
          <t>ARTI</t>
        </is>
      </c>
      <c r="H277" s="236" t="n"/>
      <c r="I277" s="236" t="n"/>
      <c r="J277" s="236" t="n"/>
      <c r="K277" s="236" t="n"/>
      <c r="L277" s="236" t="n"/>
    </row>
    <row r="278">
      <c r="A278" s="236" t="n">
        <v>33</v>
      </c>
      <c r="B278" s="236" t="inlineStr">
        <is>
          <t>1935-000201</t>
        </is>
      </c>
      <c r="C278" s="236" t="inlineStr">
        <is>
          <t>Quit Claim Deed</t>
        </is>
      </c>
      <c r="D278" s="236" t="inlineStr">
        <is>
          <t>D45/395</t>
        </is>
      </c>
      <c r="E278" s="236" t="inlineStr">
        <is>
          <t>Section match only: Section 31 shown without tract calls</t>
        </is>
      </c>
      <c r="F278" s="236" t="inlineStr">
        <is>
          <t>N/2 NE/4 of 31-12N-24W, aol</t>
        </is>
      </c>
      <c r="G278" s="236" t="inlineStr">
        <is>
          <t>ARTI</t>
        </is>
      </c>
      <c r="H278" s="236" t="n"/>
      <c r="I278" s="236" t="n"/>
      <c r="J278" s="236" t="n"/>
      <c r="K278" s="236" t="n"/>
      <c r="L278" s="236" t="n"/>
    </row>
    <row r="279">
      <c r="A279" s="236" t="n">
        <v>35</v>
      </c>
      <c r="B279" s="236" t="inlineStr">
        <is>
          <t>1937-000416</t>
        </is>
      </c>
      <c r="C279" s="236" t="inlineStr">
        <is>
          <t>Warranty Deed</t>
        </is>
      </c>
      <c r="D279" s="236" t="inlineStr">
        <is>
          <t>D48/72</t>
        </is>
      </c>
      <c r="E279" s="236" t="inlineStr">
        <is>
          <t>Section match only: Section 31 shown without tract calls</t>
        </is>
      </c>
      <c r="F279" s="236" t="inlineStr">
        <is>
          <t>N/2 NE/4 of 31-12N-24W, aol</t>
        </is>
      </c>
      <c r="G279" s="236" t="inlineStr">
        <is>
          <t>ARTI Subject to 1/2 of the royalty sold to Panhandle Co-Operative Royalty Company</t>
        </is>
      </c>
      <c r="H279" s="236" t="n"/>
      <c r="I279" s="236" t="n"/>
      <c r="J279" s="236" t="n"/>
      <c r="K279" s="236" t="n"/>
      <c r="L279" s="236" t="n"/>
    </row>
    <row r="280">
      <c r="A280" s="236" t="n">
        <v>37</v>
      </c>
      <c r="B280" s="236" t="inlineStr">
        <is>
          <t>1939-001120</t>
        </is>
      </c>
      <c r="C280" s="236" t="inlineStr">
        <is>
          <t>Quit Claim Deed</t>
        </is>
      </c>
      <c r="D280" s="236" t="inlineStr">
        <is>
          <t>QCD3/491</t>
        </is>
      </c>
      <c r="E280" s="236" t="inlineStr">
        <is>
          <t>Section match only: Section 31 shown without tract calls</t>
        </is>
      </c>
      <c r="F280" s="236" t="inlineStr">
        <is>
          <t>N/2 NE/4 of 31-12N-24W</t>
        </is>
      </c>
      <c r="G280" s="236" t="inlineStr">
        <is>
          <t>ARTI, to correct deed at 45/395 Chain note: no source of title into Jack Brister and Ethel Brister, HW located of record. Confirm ownership before crediting this conveyance.</t>
        </is>
      </c>
      <c r="H280" s="236" t="n"/>
      <c r="I280" s="236" t="n"/>
      <c r="J280" s="236" t="n"/>
      <c r="K280" s="236" t="n"/>
      <c r="L280" s="236" t="n"/>
    </row>
    <row r="281">
      <c r="A281" s="236" t="n">
        <v>38</v>
      </c>
      <c r="B281" s="236" t="inlineStr">
        <is>
          <t>1942-000630</t>
        </is>
      </c>
      <c r="C281" s="236" t="inlineStr">
        <is>
          <t>Final Decree and Distribution</t>
        </is>
      </c>
      <c r="D281" s="236" t="inlineStr">
        <is>
          <t>MIS21/471</t>
        </is>
      </c>
      <c r="E281" s="236" t="inlineStr">
        <is>
          <t>Section match only: Section 31 shown without tract calls</t>
        </is>
      </c>
      <c r="F281" s="236" t="inlineStr">
        <is>
          <t>SE/4 SW/4 of 31-12N-24W, aol</t>
        </is>
      </c>
      <c r="G281" s="236" t="inlineStr">
        <is>
          <t>ARTI, An undivided interest</t>
        </is>
      </c>
      <c r="H281" s="236" t="n"/>
      <c r="I281" s="236" t="n"/>
      <c r="J281" s="236" t="n"/>
      <c r="K281" s="236" t="n"/>
      <c r="L281" s="236" t="n"/>
    </row>
    <row r="282">
      <c r="A282" s="236" t="n">
        <v>39</v>
      </c>
      <c r="B282" s="236" t="inlineStr">
        <is>
          <t>1945-000171</t>
        </is>
      </c>
      <c r="C282" s="236" t="inlineStr">
        <is>
          <t>Warranty Deed</t>
        </is>
      </c>
      <c r="D282" s="236" t="inlineStr">
        <is>
          <t>D55/254</t>
        </is>
      </c>
      <c r="E282" s="236" t="inlineStr">
        <is>
          <t>Section match only: Section 31 shown without tract calls</t>
        </is>
      </c>
      <c r="F282" s="236" t="inlineStr">
        <is>
          <t>SE/4 NE/4, NE/4 SE/4 of 31-12N-24W</t>
        </is>
      </c>
      <c r="G282" s="236" t="inlineStr">
        <is>
          <t>ARTI Chain note: no source of title into Maggie Davis, formerly Maggie Bennett &amp; H. V. Davis, wife and husband; Eli L. Shotwell &amp; Ida M. Shotwell husband &amp; wife; Pearl L. Davis, &amp; O. L. Davis, wife &amp; husband; Roy T. Sho…</t>
        </is>
      </c>
      <c r="H282" s="236" t="n"/>
      <c r="I282" s="236" t="n"/>
      <c r="J282" s="236" t="n"/>
      <c r="K282" s="236" t="n"/>
      <c r="L282" s="236" t="n"/>
    </row>
    <row r="283">
      <c r="A283" s="236" t="n">
        <v>40</v>
      </c>
      <c r="B283" s="236" t="inlineStr">
        <is>
          <t>1945-000816</t>
        </is>
      </c>
      <c r="C283" s="236" t="inlineStr">
        <is>
          <t>Final Decree</t>
        </is>
      </c>
      <c r="D283" s="236" t="inlineStr">
        <is>
          <t>MIS22/628</t>
        </is>
      </c>
      <c r="E283" s="236" t="inlineStr">
        <is>
          <t>Section match only: Section 31 shown without tract calls</t>
        </is>
      </c>
      <c r="F283" s="236" t="inlineStr">
        <is>
          <t>SE/4 NE/4, NE/4 SE/4 of 31-12N-24W, aol</t>
        </is>
      </c>
      <c r="G283" s="236" t="inlineStr">
        <is>
          <t>ARTI</t>
        </is>
      </c>
      <c r="H283" s="236" t="n"/>
      <c r="I283" s="236" t="n"/>
      <c r="J283" s="236" t="n"/>
      <c r="K283" s="236" t="n"/>
      <c r="L283" s="236" t="n"/>
    </row>
    <row r="284">
      <c r="A284" s="236" t="n">
        <v>41</v>
      </c>
      <c r="B284" s="236" t="inlineStr">
        <is>
          <t>1949-002138</t>
        </is>
      </c>
      <c r="C284" s="236" t="inlineStr">
        <is>
          <t>Contract</t>
        </is>
      </c>
      <c r="D284" s="236" t="inlineStr">
        <is>
          <t>MIS25/41</t>
        </is>
      </c>
      <c r="E284" s="236" t="inlineStr">
        <is>
          <t>Section match only: Section 31 shown without tract calls</t>
        </is>
      </c>
      <c r="F284" s="236" t="inlineStr">
        <is>
          <t>31-12N-24W, aol</t>
        </is>
      </c>
      <c r="G284" s="236" t="inlineStr">
        <is>
          <t>Conveyance of ~340 ac (S/2 SE/4 Sec 30; E/2 NW/4, N/2 NE/4, SE/4 NE/4, NE/4 SE/4 and N/2 NE/4 SW/4 Sec 31-12N-24W), LESS an undivided 1/2 of the oil, gas &amp; mineral rights reserved, with ingress/egress for development. S…</t>
        </is>
      </c>
      <c r="H284" s="236" t="n"/>
      <c r="I284" s="236" t="n"/>
      <c r="J284" s="236" t="n"/>
      <c r="K284" s="236" t="n"/>
      <c r="L284" s="236" t="n"/>
    </row>
    <row r="285">
      <c r="A285" s="236" t="n">
        <v>42</v>
      </c>
      <c r="B285" s="236" t="inlineStr">
        <is>
          <t>1949-000814</t>
        </is>
      </c>
      <c r="C285" s="236" t="inlineStr">
        <is>
          <t>Warranty Deed</t>
        </is>
      </c>
      <c r="D285" s="236" t="inlineStr">
        <is>
          <t>D59/251</t>
        </is>
      </c>
      <c r="E285" s="236" t="inlineStr">
        <is>
          <t>Section match only: Section 31 shown without tract calls</t>
        </is>
      </c>
      <c r="F285" s="236" t="inlineStr">
        <is>
          <t>S/2 SE/4 of Sec 30-12N-24W, E/2 NW/4, N/2 NE/4, SE/4 NE/4, NE/4 SE/4, N/2 NE/4 SW/4 of Sec 31-12N-24W, containing 340 acres, more or less</t>
        </is>
      </c>
      <c r="G285" s="236" t="inlineStr">
        <is>
          <t>1/2 interest, (Parties of the first part reserve unto themselves and undivided one half of all.minerals not heretofore conveyed on the a bove described tract of land with rights of ingrees and egress)</t>
        </is>
      </c>
      <c r="H285" s="236" t="n"/>
      <c r="I285" s="236" t="n"/>
      <c r="J285" s="236" t="n"/>
      <c r="K285" s="236" t="n"/>
      <c r="L285" s="236" t="n"/>
    </row>
    <row r="286">
      <c r="A286" s="236" t="n">
        <v>43</v>
      </c>
      <c r="B286" s="236" t="inlineStr">
        <is>
          <t>1949-002129</t>
        </is>
      </c>
      <c r="C286" s="236" t="inlineStr">
        <is>
          <t>Certificate</t>
        </is>
      </c>
      <c r="D286" s="236" t="inlineStr">
        <is>
          <t>MIS25/30</t>
        </is>
      </c>
      <c r="E286" s="236" t="inlineStr">
        <is>
          <t>Section match only: Section 31 shown without tract calls</t>
        </is>
      </c>
      <c r="F286" s="236" t="inlineStr">
        <is>
          <t>N/2 NE/4, E/2 NE/4, E/2 SW/4 of 31-12N-24W, aol</t>
        </is>
      </c>
      <c r="G286" s="236" t="inlineStr">
        <is>
          <t>Cert of non development</t>
        </is>
      </c>
      <c r="H286" s="236" t="n"/>
      <c r="I286" s="236" t="n"/>
      <c r="J286" s="236" t="n"/>
      <c r="K286" s="236" t="n"/>
      <c r="L286" s="236" t="n"/>
    </row>
    <row r="287">
      <c r="A287" s="236" t="n">
        <v>44</v>
      </c>
      <c r="B287" s="236" t="inlineStr">
        <is>
          <t>1949-000809</t>
        </is>
      </c>
      <c r="C287" s="236" t="inlineStr">
        <is>
          <t>Warranty Deed</t>
        </is>
      </c>
      <c r="D287" s="236" t="inlineStr">
        <is>
          <t>D59/246</t>
        </is>
      </c>
      <c r="E287" s="236" t="inlineStr">
        <is>
          <t>Section match only: Section 31 shown without tract calls</t>
        </is>
      </c>
      <c r="F287" s="236" t="inlineStr">
        <is>
          <t>Lot 4, S/2 Lot 3, S/2 NE/4 SW/4, SE/4 SW/4 of 31-12N-24W, containing 115.34 acres, more or less</t>
        </is>
      </c>
      <c r="G287" s="236" t="inlineStr">
        <is>
          <t>ARTI Chain note: source of title — MINERAL DEED 1925-000406 at D34/104, E. T. Gamble and Zella M. Gamble, HW to Leo Aulbert, covering S/2 SW/4, S/2 N/2 SW/4 of 31-12N-24W, interest stated: ARTI. Confirm source instrumen…</t>
        </is>
      </c>
      <c r="H287" s="236" t="n"/>
      <c r="I287" s="236" t="n"/>
      <c r="J287" s="236" t="n"/>
      <c r="K287" s="236" t="n"/>
      <c r="L287" s="236" t="n"/>
    </row>
    <row r="288">
      <c r="A288" s="236" t="n">
        <v>45</v>
      </c>
      <c r="B288" s="236" t="inlineStr">
        <is>
          <t>1949-003394</t>
        </is>
      </c>
      <c r="C288" s="236" t="inlineStr">
        <is>
          <t>Quit Claim Deed</t>
        </is>
      </c>
      <c r="D288" s="236" t="inlineStr">
        <is>
          <t>QCD5/92</t>
        </is>
      </c>
      <c r="E288" s="236" t="inlineStr">
        <is>
          <t>Section match only: Section 31 shown without tract calls</t>
        </is>
      </c>
      <c r="F288" s="236" t="inlineStr">
        <is>
          <t>S/2 N/2 SW/4, SW/4 SW/4, SE/4 SW/4 of 31-12N-24W</t>
        </is>
      </c>
      <c r="G288" s="236" t="inlineStr">
        <is>
          <t>ARTI, deed is given to remove cloud on title of above land, because of affidavit filed iin Book 12 Miscl. Page 119 Chain note: source of title — ROOT / PATENT / HOMESTEAD I-1905-000993 at FR1/470, General Land Office to…</t>
        </is>
      </c>
      <c r="H288" s="236" t="n"/>
      <c r="I288" s="236" t="n"/>
      <c r="J288" s="236" t="n"/>
      <c r="K288" s="236" t="n"/>
      <c r="L288" s="236" t="n"/>
    </row>
    <row r="289">
      <c r="A289" s="236" t="n">
        <v>46</v>
      </c>
      <c r="B289" s="236" t="inlineStr">
        <is>
          <t>1949-001867</t>
        </is>
      </c>
      <c r="C289" s="236" t="inlineStr">
        <is>
          <t>Mineral Deed</t>
        </is>
      </c>
      <c r="D289" s="236" t="inlineStr">
        <is>
          <t>D63/97</t>
        </is>
      </c>
      <c r="E289" s="236" t="inlineStr">
        <is>
          <t>Section match only: Section 31 shown without tract calls</t>
        </is>
      </c>
      <c r="F289" s="236" t="inlineStr">
        <is>
          <t>E/2 NW/4, SE/4 NE/4, NE/4 SE/4, N/2 NE/4 SW/4 of 31-12N-24W, aol</t>
        </is>
      </c>
      <c r="G289" s="236" t="inlineStr">
        <is>
          <t>20/260 interest, being 20 NMA in 2 sections</t>
        </is>
      </c>
      <c r="H289" s="236" t="n"/>
      <c r="I289" s="236" t="n"/>
      <c r="J289" s="236" t="n"/>
      <c r="K289" s="236" t="n"/>
      <c r="L289" s="236" t="n"/>
    </row>
    <row r="290">
      <c r="A290" s="236" t="n">
        <v>47</v>
      </c>
      <c r="B290" s="236" t="inlineStr">
        <is>
          <t>1950-000383</t>
        </is>
      </c>
      <c r="C290" s="236" t="inlineStr">
        <is>
          <t>Warranty Deed</t>
        </is>
      </c>
      <c r="D290" s="236" t="inlineStr">
        <is>
          <t>D59/410</t>
        </is>
      </c>
      <c r="E290" s="236" t="inlineStr">
        <is>
          <t>Section match only: Section 31 shown without tract calls</t>
        </is>
      </c>
      <c r="F290" s="236" t="inlineStr">
        <is>
          <t>E/2 NW/4, SE/4 NE/4, NE/4 SE/4, N/2 NE/4 SW/4 of 31-12N-24W, aol</t>
        </is>
      </c>
      <c r="G290" s="236" t="inlineStr">
        <is>
          <t>ARTI, Except 1/2 of the ogms in the N/2 NE/4 Corrects deed dated 2/21/1949</t>
        </is>
      </c>
      <c r="H290" s="236" t="n"/>
      <c r="I290" s="236" t="n"/>
      <c r="J290" s="236" t="n"/>
      <c r="K290" s="236" t="n"/>
      <c r="L290" s="236" t="n"/>
    </row>
    <row r="291">
      <c r="A291" s="236" t="n">
        <v>48</v>
      </c>
      <c r="B291" s="236" t="inlineStr">
        <is>
          <t>1953-000493</t>
        </is>
      </c>
      <c r="C291" s="236" t="inlineStr">
        <is>
          <t>Warranty Deed</t>
        </is>
      </c>
      <c r="D291" s="236" t="inlineStr">
        <is>
          <t>D67/154</t>
        </is>
      </c>
      <c r="E291" s="236" t="inlineStr">
        <is>
          <t>Section match only: Section 31 shown without tract calls</t>
        </is>
      </c>
      <c r="F291" s="236" t="inlineStr">
        <is>
          <t>E/2 NW/4, SE/4 NE/4, NE/4 SE/4, N/2 NE/4 SW/4, Lot 4, S/2 SW/4, SE/4 SW/4 of 31-12N-24W</t>
        </is>
      </c>
      <c r="G291" s="236" t="inlineStr">
        <is>
          <t>ARTI Chain note: no source of title into Elvin J. Ridling and Dorothy Jean Ridling, HW located of record. Confirm ownership before crediting this conveyance.</t>
        </is>
      </c>
      <c r="H291" s="236" t="n"/>
      <c r="I291" s="236" t="n"/>
      <c r="J291" s="236" t="n"/>
      <c r="K291" s="236" t="n"/>
      <c r="L291" s="236" t="n"/>
    </row>
    <row r="292">
      <c r="A292" s="236" t="n">
        <v>49</v>
      </c>
      <c r="B292" s="236" t="inlineStr">
        <is>
          <t>1953-000498</t>
        </is>
      </c>
      <c r="C292" s="236" t="inlineStr">
        <is>
          <t>Warranty Deed</t>
        </is>
      </c>
      <c r="D292" s="236" t="inlineStr">
        <is>
          <t>D67/159</t>
        </is>
      </c>
      <c r="E292" s="236" t="inlineStr">
        <is>
          <t>Section match only: Section 31 shown without tract calls</t>
        </is>
      </c>
      <c r="F292" s="236" t="inlineStr">
        <is>
          <t>Lot 4, S/2 Lot 3, S/2 NE/4 SW/4, SE/4 SW/4 of 31-12N-24W, containing 115.34 acres, more or less</t>
        </is>
      </c>
      <c r="G292" s="236" t="inlineStr">
        <is>
          <t>except the first parties specifically reserve from this conveyance all mineral interest except an undivided 75 acres of said mineral interest which is specifically transferred to the second parties under this conveyance.</t>
        </is>
      </c>
      <c r="H292" s="236" t="n"/>
      <c r="I292" s="236" t="n"/>
      <c r="J292" s="236" t="n"/>
      <c r="K292" s="236" t="n"/>
      <c r="L292" s="236" t="n"/>
    </row>
    <row r="293">
      <c r="A293" s="236" t="n">
        <v>50</v>
      </c>
      <c r="B293" s="236" t="inlineStr">
        <is>
          <t>1957-001086</t>
        </is>
      </c>
      <c r="C293" s="236" t="inlineStr">
        <is>
          <t>Contract</t>
        </is>
      </c>
      <c r="D293" s="236" t="inlineStr">
        <is>
          <t>MIS27/380</t>
        </is>
      </c>
      <c r="E293" s="236" t="inlineStr">
        <is>
          <t>Section match only: Section 31 shown without tract calls</t>
        </is>
      </c>
      <c r="F293" s="236" t="inlineStr">
        <is>
          <t>31-12N-24W, aol</t>
        </is>
      </c>
      <c r="G293" s="236" t="inlineStr">
        <is>
          <t>Contract for sale of real estate (1/24/1957): W. L. Ayers → George M. &amp; Clara Mae Bryan; SURFACE rights only to ~340 ac (Secs 30 &amp; 31) plus 115.34 ac (lots &amp; SE/4 SW/4 Sec 31); price $17,782 — assume $15,080 M. G. Mitch…</t>
        </is>
      </c>
      <c r="H293" s="236" t="n"/>
      <c r="I293" s="236" t="n"/>
      <c r="J293" s="236" t="n"/>
      <c r="K293" s="236" t="n"/>
      <c r="L293" s="236" t="n"/>
    </row>
    <row r="294">
      <c r="A294" s="236" t="n">
        <v>38</v>
      </c>
      <c r="B294" s="236" t="inlineStr">
        <is>
          <t>1942-000630</t>
        </is>
      </c>
      <c r="C294" s="236" t="inlineStr">
        <is>
          <t>Final Decree and Distribution</t>
        </is>
      </c>
      <c r="D294" s="236" t="inlineStr">
        <is>
          <t>MIS21/471</t>
        </is>
      </c>
      <c r="E294" s="236" t="inlineStr">
        <is>
          <t>Control column references tract but legal does not support assignment</t>
        </is>
      </c>
      <c r="F294" s="236" t="inlineStr">
        <is>
          <t>SE/4 SW/4 of 31-12N-24W, aol</t>
        </is>
      </c>
      <c r="G294" s="236" t="inlineStr">
        <is>
          <t>ARTI, An undivided interest</t>
        </is>
      </c>
      <c r="H294" s="236" t="inlineStr">
        <is>
          <t>Yes: 5 (legal supports) | High | Review — no exact prior-grantee match | Review | Candidate 1 (helper — confirm from image) | Medium — helper value | Final Decree and Distribution — Beckham County Court, to Gladys Pries…</t>
        </is>
      </c>
      <c r="I294" s="236" t="n"/>
      <c r="J294" s="236" t="n"/>
      <c r="K294" s="236" t="n"/>
      <c r="L294" s="236" t="n"/>
    </row>
    <row r="295">
      <c r="A295" s="236" t="n">
        <v>42</v>
      </c>
      <c r="B295" s="236" t="inlineStr">
        <is>
          <t>1949-000814</t>
        </is>
      </c>
      <c r="C295" s="236" t="inlineStr">
        <is>
          <t>Warranty Deed</t>
        </is>
      </c>
      <c r="D295" s="236" t="inlineStr">
        <is>
          <t>D59/251</t>
        </is>
      </c>
      <c r="E295" s="236" t="inlineStr">
        <is>
          <t>Control column references tract but legal does not support assignment</t>
        </is>
      </c>
      <c r="F295" s="236" t="inlineStr">
        <is>
          <t>S/2 SE/4 of Sec 30-12N-24W, E/2 NW/4, N/2 NE/4, SE/4 NE/4, NE/4 SE/4, N/2 NE/4 SW/4 of Sec 31-12N-24W, containing 340 acres, more or less</t>
        </is>
      </c>
      <c r="G295" s="236" t="inlineStr">
        <is>
          <t>1/2 interest, (Parties of the first part reserve unto themselves and undivided one half of all.minerals not heretofore conveyed on the a bove described tract of land with rights o…</t>
        </is>
      </c>
      <c r="H295" s="236" t="inlineStr">
        <is>
          <t>Legal maps to 1, 3, 4, 7, 10; helper says 1, 2, 3, 4, 7, 8 | Review | Review — no exact prior-grantee match | Yes — on Tract 1 owner list | Candidate 0.5 (helper — confirm from image) | Medium — helper value | Warranty …</t>
        </is>
      </c>
      <c r="I295" s="236" t="n"/>
      <c r="J295" s="236" t="n"/>
      <c r="K295" s="236" t="n"/>
      <c r="L295" s="236" t="n"/>
    </row>
    <row r="296">
      <c r="A296" s="236" t="n">
        <v>46</v>
      </c>
      <c r="B296" s="236" t="inlineStr">
        <is>
          <t>1949-001867</t>
        </is>
      </c>
      <c r="C296" s="236" t="inlineStr">
        <is>
          <t>Mineral Deed</t>
        </is>
      </c>
      <c r="D296" s="236" t="inlineStr">
        <is>
          <t>D63/97</t>
        </is>
      </c>
      <c r="E296" s="236" t="inlineStr">
        <is>
          <t>Control column references tract but legal does not support assignment</t>
        </is>
      </c>
      <c r="F296" s="236" t="inlineStr">
        <is>
          <t>E/2 NW/4, SE/4 NE/4, NE/4 SE/4, N/2 NE/4 SW/4 of 31-12N-24W, aol</t>
        </is>
      </c>
      <c r="G296" s="236" t="inlineStr">
        <is>
          <t>20/260 interest, being 20 NMA in 2 sections</t>
        </is>
      </c>
      <c r="H296" s="236" t="inlineStr">
        <is>
          <t>Legal maps to 1, 3, 4, 7, 10; helper says 1, 3, 4, 7, 8 | Review | Review — no exact prior-grantee match | Yes — on Tract 3 owner list | Candidate 0.0714285714285714 (helper — confirm from image) | Medium — helper value…</t>
        </is>
      </c>
      <c r="I296" s="236" t="n"/>
      <c r="J296" s="236" t="n"/>
      <c r="K296" s="236" t="n"/>
      <c r="L296" s="236" t="n"/>
    </row>
    <row r="297">
      <c r="A297" s="236" t="n">
        <v>47</v>
      </c>
      <c r="B297" s="236" t="inlineStr">
        <is>
          <t>1950-000383</t>
        </is>
      </c>
      <c r="C297" s="236" t="inlineStr">
        <is>
          <t>Warranty Deed</t>
        </is>
      </c>
      <c r="D297" s="236" t="inlineStr">
        <is>
          <t>D59/410</t>
        </is>
      </c>
      <c r="E297" s="236" t="inlineStr">
        <is>
          <t>Control column references tract but legal does not support assignment</t>
        </is>
      </c>
      <c r="F297" s="236" t="inlineStr">
        <is>
          <t>E/2 NW/4, SE/4 NE/4, NE/4 SE/4, N/2 NE/4 SW/4 of 31-12N-24W, aol</t>
        </is>
      </c>
      <c r="G297" s="236" t="inlineStr">
        <is>
          <t>ARTI, Except 1/2 of the ogms in the N/2 NE/4 Corrects deed dated 2/21/1949</t>
        </is>
      </c>
      <c r="H297" s="236" t="inlineStr">
        <is>
          <t>Legal maps to 1, 3, 4, 7, 10; helper says 1, 3, 4, 7, 8 | Review | Review — no exact prior-grantee match | Yes — on Tract 1 owner list | Candidate 1 (helper — confirm from image) | Medium — helper value | Warranty Deed …</t>
        </is>
      </c>
      <c r="I297" s="236" t="n"/>
      <c r="J297" s="236" t="n"/>
      <c r="K297" s="236" t="n"/>
      <c r="L297" s="236" t="n"/>
    </row>
    <row r="298">
      <c r="A298" s="236" t="n">
        <v>48</v>
      </c>
      <c r="B298" s="236" t="inlineStr">
        <is>
          <t>1953-000493</t>
        </is>
      </c>
      <c r="C298" s="236" t="inlineStr">
        <is>
          <t>Warranty Deed</t>
        </is>
      </c>
      <c r="D298" s="236" t="inlineStr">
        <is>
          <t>D67/154</t>
        </is>
      </c>
      <c r="E298" s="236" t="inlineStr">
        <is>
          <t>Control column references tract but legal does not support assignment</t>
        </is>
      </c>
      <c r="F298" s="236" t="inlineStr">
        <is>
          <t>E/2 NW/4, SE/4 NE/4, NE/4 SE/4, N/2 NE/4 SW/4, Lot 4, S/2 SW/4, SE/4 SW/4 of 31-12N-24W</t>
        </is>
      </c>
      <c r="G298" s="236" t="inlineStr">
        <is>
          <t>ARTI Chain note: no source of title into Elvin J. Ridling and Dorothy Jean Ridling, HW located of record. Confirm ownership before crediting this conveyance.</t>
        </is>
      </c>
      <c r="H298" s="236" t="inlineStr">
        <is>
          <t>Legal maps to 1, 3, 4, 5, 7, 9, 10; helper says 1, 3, 4, 5, 6, 7, 8 | Review | No — no source located | Yes — on Tract 3 owner list | Candidate 1 (helper — confirm from image) | Medium — helper value | Warranty Deed — E…</t>
        </is>
      </c>
      <c r="I298" s="236" t="n"/>
      <c r="J298" s="236" t="n"/>
      <c r="K298" s="236" t="n"/>
      <c r="L298" s="236" t="n"/>
    </row>
    <row r="299">
      <c r="A299" s="236" t="n">
        <v>56</v>
      </c>
      <c r="B299" s="236" t="inlineStr">
        <is>
          <t>1967-002816</t>
        </is>
      </c>
      <c r="C299" s="236" t="inlineStr">
        <is>
          <t>Final Decree and Order for Distribution</t>
        </is>
      </c>
      <c r="D299" s="236" t="inlineStr">
        <is>
          <t>MIS86/33</t>
        </is>
      </c>
      <c r="E299" s="236" t="inlineStr">
        <is>
          <t>Control column references tract but legal does not support assignment</t>
        </is>
      </c>
      <c r="F299" s="236" t="inlineStr">
        <is>
          <t>SW/4 of 31-12N-24W, aol</t>
        </is>
      </c>
      <c r="G299" s="236" t="inlineStr">
        <is>
          <t>ARTI, An Undivided 75.34 acre mineral interest</t>
        </is>
      </c>
      <c r="H299" s="236" t="inlineStr">
        <is>
          <t>Legal maps to 5, 7, 8, 9; helper says 5, 6, 7 | Review | Review — no exact prior-grantee match | Review | Candidate 1 (helper — confirm from image) | Medium — helper value | Final Decree and Order for Distr — Kiowa Coun…</t>
        </is>
      </c>
      <c r="I299" s="236" t="n"/>
      <c r="J299" s="236" t="n"/>
      <c r="K299" s="236" t="n"/>
      <c r="L299" s="236" t="n"/>
    </row>
    <row r="300">
      <c r="A300" s="236" t="n">
        <v>59</v>
      </c>
      <c r="B300" s="236" t="inlineStr">
        <is>
          <t>1974-001639</t>
        </is>
      </c>
      <c r="C300" s="236" t="inlineStr">
        <is>
          <t>Mineral Deed</t>
        </is>
      </c>
      <c r="D300" s="236" t="inlineStr">
        <is>
          <t>163/565</t>
        </is>
      </c>
      <c r="E300" s="236" t="inlineStr">
        <is>
          <t>Control column references tract but legal does not support assignment</t>
        </is>
      </c>
      <c r="F300" s="236" t="inlineStr">
        <is>
          <t>E/2 NW/4, SE/4 NE/4, NE/4 SE/4, N/2 NE/4 SW/4 of 31-12N-24W, aol</t>
        </is>
      </c>
      <c r="G300" s="236" t="inlineStr">
        <is>
          <t>60/260 interest in 2 sections</t>
        </is>
      </c>
      <c r="H300" s="236" t="inlineStr">
        <is>
          <t>Legal maps to 1, 3, 4, 7, 10; helper says 1, 3, 4, 7, 8 | Review | Review — no exact prior-grantee match | Yes — on Tract 3 owner list | Candidate 0.230769230769231 (helper — confirm from image) | Medium — helper value …</t>
        </is>
      </c>
      <c r="I300" s="236" t="n"/>
      <c r="J300" s="236" t="n"/>
      <c r="K300" s="236" t="n"/>
      <c r="L300" s="236" t="n"/>
    </row>
    <row r="301">
      <c r="A301" s="236" t="n">
        <v>60</v>
      </c>
      <c r="B301" s="236" t="inlineStr">
        <is>
          <t>1974-001700</t>
        </is>
      </c>
      <c r="C301" s="236" t="inlineStr">
        <is>
          <t>Mineral Deed</t>
        </is>
      </c>
      <c r="D301" s="236" t="inlineStr">
        <is>
          <t>164/66</t>
        </is>
      </c>
      <c r="E301" s="236" t="inlineStr">
        <is>
          <t>Control column references tract but legal does not support assignment</t>
        </is>
      </c>
      <c r="F301" s="236" t="inlineStr">
        <is>
          <t>E/2 NW/4, SE/4 NE/4, NE/4 SE/4, N/2 NE/4 SW/4 of 31-12N-24W, aol</t>
        </is>
      </c>
      <c r="G301" s="236" t="inlineStr">
        <is>
          <t>40/260 interest in 2 sections</t>
        </is>
      </c>
      <c r="H301" s="236" t="inlineStr">
        <is>
          <t>Legal maps to 1, 3, 4, 7, 10; helper says 1, 3, 4, 7, 8 | Review | Yes — prior grantee match | Yes — on Tract 3 owner list | Candidate 0.153846153846154 (helper — confirm from image) | Medium — helper value | Mineral De…</t>
        </is>
      </c>
      <c r="I301" s="236" t="n"/>
      <c r="J301" s="236" t="n"/>
      <c r="K301" s="236" t="n"/>
      <c r="L301" s="236" t="n"/>
    </row>
    <row r="302">
      <c r="A302" s="236" t="n">
        <v>61</v>
      </c>
      <c r="B302" s="236" t="inlineStr">
        <is>
          <t>1974-002044</t>
        </is>
      </c>
      <c r="C302" s="236" t="inlineStr">
        <is>
          <t>Mineral Deed</t>
        </is>
      </c>
      <c r="D302" s="236" t="inlineStr">
        <is>
          <t>165/87</t>
        </is>
      </c>
      <c r="E302" s="236" t="inlineStr">
        <is>
          <t>Control column references tract but legal does not support assignment</t>
        </is>
      </c>
      <c r="F302" s="236" t="inlineStr">
        <is>
          <t>E/2 NW/4, SE/4 NE/4, NE/4 SE/4, N/2 NE/4 SW/4 of 31-12N-24W, aol</t>
        </is>
      </c>
      <c r="G302" s="236" t="inlineStr">
        <is>
          <t>10/260 interest in 2 sections</t>
        </is>
      </c>
      <c r="H302" s="236" t="inlineStr">
        <is>
          <t>Legal maps to 1, 3, 4, 7, 10; helper says 1, 3, 4, 7, 8 | Review | Yes — prior grantee match | Yes — on Tract 3 owner list | Candidate 0.0384615384615385 (helper — confirm from image) | Medium — helper value | Mineral D…</t>
        </is>
      </c>
      <c r="I302" s="236" t="n"/>
      <c r="J302" s="236" t="n"/>
      <c r="K302" s="236" t="n"/>
      <c r="L302" s="236" t="n"/>
    </row>
    <row r="303">
      <c r="A303" s="236" t="n">
        <v>62</v>
      </c>
      <c r="B303" s="236" t="inlineStr">
        <is>
          <t>1975-000869</t>
        </is>
      </c>
      <c r="C303" s="236" t="inlineStr">
        <is>
          <t>Mineral Deed</t>
        </is>
      </c>
      <c r="D303" s="236" t="inlineStr">
        <is>
          <t>176/144</t>
        </is>
      </c>
      <c r="E303" s="236" t="inlineStr">
        <is>
          <t>Control column references tract but legal does not support assignment</t>
        </is>
      </c>
      <c r="F303" s="236" t="inlineStr">
        <is>
          <t>E/2 NW/4, SE/4 NE/4, NE/4 SE/4, N/2 NE/4 SW/4 of 31-12N-24W, aol</t>
        </is>
      </c>
      <c r="G303" s="236" t="inlineStr">
        <is>
          <t>10/260 interest in 2 sections</t>
        </is>
      </c>
      <c r="H303" s="236" t="inlineStr">
        <is>
          <t>Legal maps to 1, 3, 4, 7, 10; helper says 1, 3, 4, 7, 8 | Review | Yes — prior grantee match | Yes — on Tract 3 owner list | Candidate 0.0384615384615385 (helper — confirm from image) | Medium — helper value | Mineral D…</t>
        </is>
      </c>
      <c r="I303" s="236" t="n"/>
      <c r="J303" s="236" t="n"/>
      <c r="K303" s="236" t="n"/>
      <c r="L303" s="236" t="n"/>
    </row>
    <row r="304">
      <c r="A304" s="236" t="n">
        <v>63</v>
      </c>
      <c r="B304" s="236" t="inlineStr">
        <is>
          <t>1976-003251</t>
        </is>
      </c>
      <c r="C304" s="236" t="inlineStr">
        <is>
          <t>Warranty Deed</t>
        </is>
      </c>
      <c r="D304" s="236" t="inlineStr">
        <is>
          <t>197/116</t>
        </is>
      </c>
      <c r="E304" s="236" t="inlineStr">
        <is>
          <t>Control column references tract but legal does not support assignment</t>
        </is>
      </c>
      <c r="F304" s="236" t="inlineStr">
        <is>
          <t>The South 51 acres in the following tract of land, to-wit: a tract of land in 31-12N-24W described as follows: Beginning at the NW Corner of the NW/4 of said Section 31, thence East on Section line 18.20 chains (or 72 8…</t>
        </is>
      </c>
      <c r="G304" s="236" t="inlineStr">
        <is>
          <t>ARTI Chain note: no source of title into Elmo W. Kirk and Freeda Kirk, HW located of record. Confirm ownership before crediting this conveyance.</t>
        </is>
      </c>
      <c r="H304" s="236" t="inlineStr">
        <is>
          <t>Legal maps to 6; helper says 4, 5 | Review | No — no source located | Yes — on Tract 4 owner list | Candidate 1 (helper — confirm from image) | Medium — helper value | Warranty Deed — Elmo W. Kirk and Freeda Kirk, to Ma…</t>
        </is>
      </c>
      <c r="I304" s="236" t="n"/>
      <c r="J304" s="236" t="n"/>
      <c r="K304" s="236" t="n"/>
      <c r="L304" s="236" t="n"/>
    </row>
    <row r="305">
      <c r="A305" s="236" t="n">
        <v>64</v>
      </c>
      <c r="B305" s="236" t="inlineStr">
        <is>
          <t>1977-007503</t>
        </is>
      </c>
      <c r="C305" s="236" t="inlineStr">
        <is>
          <t>Joint Tenancy Warranty Deed</t>
        </is>
      </c>
      <c r="D305" s="236" t="inlineStr">
        <is>
          <t>227/89</t>
        </is>
      </c>
      <c r="E305" s="236" t="inlineStr">
        <is>
          <t>Control column references tract but legal does not support assignment</t>
        </is>
      </c>
      <c r="F305" s="236" t="inlineStr">
        <is>
          <t>The South 51 acres in the following tract of land, to-wit: a tract of land in 31-12N-24W described as follows: Beginning at the NW Corner of the NW/4 of said Section 31, thence East on Section line 18.20 chains (or 72 8…</t>
        </is>
      </c>
      <c r="G305" s="236" t="inlineStr">
        <is>
          <t>ARTI</t>
        </is>
      </c>
      <c r="H305" s="236" t="inlineStr">
        <is>
          <t>Legal maps to 6; helper says 4, 5 | Review | Yes — prior grantee match | Yes — on Tract 4 owner list | Candidate 1 (helper — confirm from image) | Medium — helper value | Joint Tenancy Warranty Deed — Margie Kirk to Gor…</t>
        </is>
      </c>
      <c r="I305" s="236" t="n"/>
      <c r="J305" s="236" t="n"/>
      <c r="K305" s="236" t="n"/>
      <c r="L305" s="236" t="n"/>
    </row>
    <row r="306">
      <c r="A306" s="236" t="n">
        <v>74</v>
      </c>
      <c r="B306" s="236" t="inlineStr">
        <is>
          <t>1979-002206</t>
        </is>
      </c>
      <c r="C306" s="236" t="inlineStr">
        <is>
          <t>Final Decree</t>
        </is>
      </c>
      <c r="D306" s="236" t="inlineStr">
        <is>
          <t>264/428</t>
        </is>
      </c>
      <c r="E306" s="236" t="inlineStr">
        <is>
          <t>Control column references tract but legal does not support assignment</t>
        </is>
      </c>
      <c r="F306" s="236" t="inlineStr">
        <is>
          <t>A tract in 31-12N-24W described as follows: Beginning at the NW Corner of the NW/4 of 31-12N-24W thence East on Section line 18.20 chains (or 72.8 rods), thence South 50 chains (or 200 rods), thence West 18.20 chains (o…</t>
        </is>
      </c>
      <c r="G306" s="236" t="inlineStr">
        <is>
          <t>ARTI, 46 NMA</t>
        </is>
      </c>
      <c r="H306" s="236" t="inlineStr">
        <is>
          <t>Yes: 4, 5 (broad legal) | Medium | Review — no exact prior-grantee match | Review | Candidate 0.23 (helper — confirm from image) | Medium — helper value | Final Decree — Beckham County Court, to Virgil Hambrook, 1/2, (2…</t>
        </is>
      </c>
      <c r="I306" s="236" t="n"/>
      <c r="J306" s="236" t="n"/>
      <c r="K306" s="236" t="n"/>
      <c r="L306" s="236" t="n"/>
    </row>
    <row r="307">
      <c r="A307" s="236" t="n">
        <v>81</v>
      </c>
      <c r="B307" s="236" t="inlineStr">
        <is>
          <t>1981-003445</t>
        </is>
      </c>
      <c r="C307" s="236" t="inlineStr">
        <is>
          <t>Mineral Deed</t>
        </is>
      </c>
      <c r="D307" s="236" t="inlineStr">
        <is>
          <t>332/238</t>
        </is>
      </c>
      <c r="E307" s="236" t="inlineStr">
        <is>
          <t>Control column references tract but legal does not support assignment</t>
        </is>
      </c>
      <c r="F307" s="236" t="inlineStr">
        <is>
          <t>E/2 NW/4 of 31-12N-24W</t>
        </is>
      </c>
      <c r="G307" s="236" t="inlineStr">
        <is>
          <t>11 NMA</t>
        </is>
      </c>
      <c r="H307" s="236" t="inlineStr">
        <is>
          <t>Yes: 4 (legal supports) | High | Review — no exact prior-grantee match | Yes — on Tract 4 owner list | Candidate 0.1375 (helper — confirm from image) | Medium — helper value | Mineral Deed — L. E. Thurman to Moore-Stans…</t>
        </is>
      </c>
      <c r="I307" s="236" t="n"/>
      <c r="J307" s="236" t="n"/>
      <c r="K307" s="236" t="n"/>
      <c r="L307" s="236" t="n"/>
    </row>
    <row r="308">
      <c r="A308" s="236" t="n">
        <v>82</v>
      </c>
      <c r="B308" s="236" t="inlineStr">
        <is>
          <t>1981-005180</t>
        </is>
      </c>
      <c r="C308" s="236" t="inlineStr">
        <is>
          <t>Mineral Deed</t>
        </is>
      </c>
      <c r="D308" s="236" t="inlineStr">
        <is>
          <t>341/154</t>
        </is>
      </c>
      <c r="E308" s="236" t="inlineStr">
        <is>
          <t>Control column references tract but legal does not support assignment</t>
        </is>
      </c>
      <c r="F308" s="236" t="inlineStr">
        <is>
          <t>E/2 NW/4, SE/4 NE/4, NE/4 SE/4, N/2 NE/4 SW/4 of 31-12N-24W, aol</t>
        </is>
      </c>
      <c r="G308" s="236" t="inlineStr">
        <is>
          <t>10/260 interest in 2 sections</t>
        </is>
      </c>
      <c r="H308" s="236" t="inlineStr">
        <is>
          <t>Legal maps to 1, 3, 4, 7, 10; helper says 1, 3, 4, 7, 8 | Review | Probable — name-normalized match to Runsheet 46 grantee; confirm | Yes — on Tract 3 owner list | Candidate 0.0384615384615385 (helper — confirm from ima…</t>
        </is>
      </c>
      <c r="I308" s="236" t="n"/>
      <c r="J308" s="236" t="n"/>
      <c r="K308" s="236" t="n"/>
      <c r="L308" s="236" t="n"/>
    </row>
    <row r="309">
      <c r="A309" s="236" t="n">
        <v>83</v>
      </c>
      <c r="B309" s="236" t="inlineStr">
        <is>
          <t>1981-005181</t>
        </is>
      </c>
      <c r="C309" s="236" t="inlineStr">
        <is>
          <t>Mineral Deed</t>
        </is>
      </c>
      <c r="D309" s="236" t="inlineStr">
        <is>
          <t>341/155</t>
        </is>
      </c>
      <c r="E309" s="236" t="inlineStr">
        <is>
          <t>Control column references tract but legal does not support assignment</t>
        </is>
      </c>
      <c r="F309" s="236" t="inlineStr">
        <is>
          <t>E/2 NW/4, SE/4 NE/4, NE/4 SE/4, N/2 NE/4 SW/4 of 31-12N-24W, aol</t>
        </is>
      </c>
      <c r="G309" s="236" t="inlineStr">
        <is>
          <t>5/260 interest in 2 sections</t>
        </is>
      </c>
      <c r="H309" s="236" t="inlineStr">
        <is>
          <t>Legal maps to 1, 3, 4, 7, 10; helper says 1, 3, 4, 7, 8 | Review | Yes — prior grantee match | Yes — on Tract 3 owner list | Candidate 0.0192307692307692 (helper — confirm from image) | Medium — helper value | Mineral D…</t>
        </is>
      </c>
      <c r="I309" s="236" t="n"/>
      <c r="J309" s="236" t="n"/>
      <c r="K309" s="236" t="n"/>
      <c r="L309" s="236" t="n"/>
    </row>
    <row r="310">
      <c r="A310" s="236" t="n">
        <v>84</v>
      </c>
      <c r="B310" s="236" t="inlineStr">
        <is>
          <t>1981-007481</t>
        </is>
      </c>
      <c r="C310" s="236" t="inlineStr">
        <is>
          <t>Mineral Deed</t>
        </is>
      </c>
      <c r="D310" s="236" t="inlineStr">
        <is>
          <t>355/341</t>
        </is>
      </c>
      <c r="E310" s="236" t="inlineStr">
        <is>
          <t>Control column references tract but legal does not support assignment</t>
        </is>
      </c>
      <c r="F310" s="236" t="inlineStr">
        <is>
          <t>E/2 NW/4 of 31-12N-24W</t>
        </is>
      </c>
      <c r="G310" s="236" t="inlineStr">
        <is>
          <t>10.725 NMA</t>
        </is>
      </c>
      <c r="H310" s="236" t="inlineStr">
        <is>
          <t>Yes: 4 (legal supports) | High | Yes — prior grantee match | Yes — on Tract 4 owner list | Candidate 0.1340625 (helper — confirm from image) | Medium — helper value | Mineral Deed — Moore-Stansberry, Inc. to Leede Explo…</t>
        </is>
      </c>
      <c r="I310" s="236" t="n"/>
      <c r="J310" s="236" t="n"/>
      <c r="K310" s="236" t="n"/>
      <c r="L310" s="236" t="n"/>
    </row>
    <row r="311">
      <c r="A311" s="236" t="n">
        <v>85</v>
      </c>
      <c r="B311" s="236" t="inlineStr">
        <is>
          <t>1981-009501</t>
        </is>
      </c>
      <c r="C311" s="236" t="inlineStr">
        <is>
          <t>Mineral Deed</t>
        </is>
      </c>
      <c r="D311" s="236" t="inlineStr">
        <is>
          <t>368/272</t>
        </is>
      </c>
      <c r="E311" s="236" t="inlineStr">
        <is>
          <t>Control column references tract but legal does not support assignment</t>
        </is>
      </c>
      <c r="F311" s="236" t="inlineStr">
        <is>
          <t>E/2 NW/4 of 31-12N-24W</t>
        </is>
      </c>
      <c r="G311" s="236" t="inlineStr">
        <is>
          <t>0.55 NMA</t>
        </is>
      </c>
      <c r="H311" s="236" t="inlineStr">
        <is>
          <t>Yes: 4 (legal supports) | High | Yes — prior grantee match | Yes — on Tract 4 owner list | Candidate 0.006875 (helper — confirm from image) | Medium — helper value | Mineral Deed — Moore-Stansberry, Inc. to Brent L. Sch…</t>
        </is>
      </c>
      <c r="I311" s="236" t="n"/>
      <c r="J311" s="236" t="n"/>
      <c r="K311" s="236" t="n"/>
      <c r="L311" s="236" t="n"/>
    </row>
    <row r="312">
      <c r="A312" s="236" t="n">
        <v>86</v>
      </c>
      <c r="B312" s="236" t="inlineStr">
        <is>
          <t>1982-004342</t>
        </is>
      </c>
      <c r="C312" s="236" t="inlineStr">
        <is>
          <t>Mineral Deed</t>
        </is>
      </c>
      <c r="D312" s="236" t="inlineStr">
        <is>
          <t>432/110</t>
        </is>
      </c>
      <c r="E312" s="236" t="inlineStr">
        <is>
          <t>Control column references tract but legal does not support assignment</t>
        </is>
      </c>
      <c r="F312" s="236" t="inlineStr">
        <is>
          <t>E/2 NW/4, SE/4 NE/4, NE/4 SE/4, N/2 NE/4 SW/4 of 31-12N-24W, aol</t>
        </is>
      </c>
      <c r="G312" s="236" t="inlineStr">
        <is>
          <t>40/260 interest in 2 sections</t>
        </is>
      </c>
      <c r="H312" s="236" t="inlineStr">
        <is>
          <t>Legal maps to 1, 3, 4, 7, 10; helper says 1, 3, 4, 7, 8 | Review | Yes — prior grantee match | Review | Candidate 0.153846153846154 (helper — confirm from image) | Medium — helper value | Mineral Deed — W. H. Sorenson t…</t>
        </is>
      </c>
      <c r="I312" s="236" t="n"/>
      <c r="J312" s="236" t="n"/>
      <c r="K312" s="236" t="n"/>
      <c r="L312" s="236" t="n"/>
    </row>
    <row r="313">
      <c r="A313" s="236" t="n">
        <v>88</v>
      </c>
      <c r="B313" s="236" t="inlineStr">
        <is>
          <t>1982-005352</t>
        </is>
      </c>
      <c r="C313" s="236" t="inlineStr">
        <is>
          <t>Mineral Deed</t>
        </is>
      </c>
      <c r="D313" s="236" t="inlineStr">
        <is>
          <t>438/128</t>
        </is>
      </c>
      <c r="E313" s="236" t="inlineStr">
        <is>
          <t>Control column references tract but legal does not support assignment</t>
        </is>
      </c>
      <c r="F313" s="236" t="inlineStr">
        <is>
          <t>E/2 NW/4 of 31-12N-24W</t>
        </is>
      </c>
      <c r="G313" s="236" t="inlineStr">
        <is>
          <t>0.22 NMA</t>
        </is>
      </c>
      <c r="H313" s="236" t="inlineStr">
        <is>
          <t>Yes: 4 (legal supports) | High | Yes — prior grantee match | Yes — on Tract 4 owner list | Candidate 0.00275 (helper — confirm from image) | Medium — helper value | Mineral Deed — Moore-Stansberry, Inc. to Leede Explora…</t>
        </is>
      </c>
      <c r="I313" s="236" t="n"/>
      <c r="J313" s="236" t="n"/>
      <c r="K313" s="236" t="n"/>
      <c r="L313" s="236" t="n"/>
    </row>
    <row r="314">
      <c r="A314" s="236" t="n">
        <v>91</v>
      </c>
      <c r="B314" s="236" t="inlineStr">
        <is>
          <t>1982-007158</t>
        </is>
      </c>
      <c r="C314" s="236" t="inlineStr">
        <is>
          <t>Mineral Deed</t>
        </is>
      </c>
      <c r="D314" s="236" t="inlineStr">
        <is>
          <t>451/176</t>
        </is>
      </c>
      <c r="E314" s="236" t="inlineStr">
        <is>
          <t>Control column references tract but legal does not support assignment</t>
        </is>
      </c>
      <c r="F314" s="236" t="inlineStr">
        <is>
          <t>A tract of land in 31-12N-24W, described as follows: Beginning at the NWcorner of the NW/4 of 31-12N-24W thence East on Section Line 18.20 Chains (or 72 8/10ths rods) thence South 50 chains (or 200 rods) thence West 18.…</t>
        </is>
      </c>
      <c r="G314" s="236" t="inlineStr">
        <is>
          <t>2 acres</t>
        </is>
      </c>
      <c r="H314" s="236" t="inlineStr">
        <is>
          <t>Yes: 4, 5 (broad legal) | Medium | Probable — name-normalized match to Runsheet 63 grantee; confirm | Yes — on Tract 4 owner list | Candidate 0.01 (helper — confirm from image) | Medium — helper value | Mineral Deed — M…</t>
        </is>
      </c>
      <c r="I314" s="236" t="n"/>
      <c r="J314" s="236" t="n"/>
      <c r="K314" s="236" t="n"/>
      <c r="L314" s="236" t="n"/>
    </row>
    <row r="315">
      <c r="A315" s="236" t="n">
        <v>105</v>
      </c>
      <c r="B315" s="236" t="inlineStr">
        <is>
          <t>1984-002943</t>
        </is>
      </c>
      <c r="C315" s="236" t="inlineStr">
        <is>
          <t>Mineral Deed</t>
        </is>
      </c>
      <c r="D315" s="236" t="inlineStr">
        <is>
          <t>604/350</t>
        </is>
      </c>
      <c r="E315" s="236" t="inlineStr">
        <is>
          <t>Control column references tract but legal does not support assignment</t>
        </is>
      </c>
      <c r="F315" s="236" t="inlineStr">
        <is>
          <t>E/2 NW/4 of 31-12N-24W, aol</t>
        </is>
      </c>
      <c r="G315" s="236" t="inlineStr">
        <is>
          <t>An undivided 89% of 25% of Grantor's interest in the oil, gas and other minerals</t>
        </is>
      </c>
      <c r="H315" s="236" t="inlineStr">
        <is>
          <t>Yes: 4 (legal supports) | High | Yes — prior grantee match | Yes — on Tract 4 owner list | Candidate 0.2225 (helper — confirm from image) | Medium — helper value | Mineral Deed — Leede Exploration to O. I. L. Energy, In…</t>
        </is>
      </c>
      <c r="I315" s="236" t="n"/>
      <c r="J315" s="236" t="n"/>
      <c r="K315" s="236" t="n"/>
      <c r="L315" s="236" t="n"/>
    </row>
    <row r="316">
      <c r="A316" s="236" t="n">
        <v>106</v>
      </c>
      <c r="B316" s="236" t="inlineStr">
        <is>
          <t>1984-002948</t>
        </is>
      </c>
      <c r="C316" s="236" t="inlineStr">
        <is>
          <t>Mineral Deed</t>
        </is>
      </c>
      <c r="D316" s="236" t="inlineStr">
        <is>
          <t>605/27</t>
        </is>
      </c>
      <c r="E316" s="236" t="inlineStr">
        <is>
          <t>Control column references tract but legal does not support assignment</t>
        </is>
      </c>
      <c r="F316" s="236" t="inlineStr">
        <is>
          <t>E/2 NW/4 of 31-12N-24W, aol</t>
        </is>
      </c>
      <c r="G316" s="236" t="inlineStr">
        <is>
          <t>An undivided 15.789% of 11% of Grantor's interest in the oil, gas and other minerals</t>
        </is>
      </c>
      <c r="H316" s="236" t="inlineStr">
        <is>
          <t>Yes: 4 (legal supports) | High | Yes — prior grantee match | Review | Candidate 0.0173679 (helper — confirm from image) | Medium — helper value | Mineral Deed — Leede Exploration to Robert H. Frazier, 1/3, (605/27) |</t>
        </is>
      </c>
      <c r="I316" s="236" t="n"/>
      <c r="J316" s="236" t="n"/>
      <c r="K316" s="236" t="n"/>
      <c r="L316" s="236" t="n"/>
    </row>
    <row r="317">
      <c r="A317" s="236" t="n">
        <v>109</v>
      </c>
      <c r="B317" s="236" t="inlineStr">
        <is>
          <t>1985-002650</t>
        </is>
      </c>
      <c r="C317" s="236" t="inlineStr">
        <is>
          <t>Quitclaim Mineral Deed</t>
        </is>
      </c>
      <c r="D317" s="236" t="inlineStr">
        <is>
          <t>710/34</t>
        </is>
      </c>
      <c r="E317" s="236" t="inlineStr">
        <is>
          <t>Control column references tract but legal does not support assignment</t>
        </is>
      </c>
      <c r="F317" s="236" t="inlineStr">
        <is>
          <t>NE/4 SE/4, SE/4 NE/4, N/2 NE/4 SW/4, E/2 NW/4 of 31-12N-24W, aol</t>
        </is>
      </c>
      <c r="G317" s="236" t="inlineStr">
        <is>
          <t>ARTI</t>
        </is>
      </c>
      <c r="H317" s="236" t="inlineStr">
        <is>
          <t>Legal maps to 1, 3, 4, 7, 10; helper says 1, 3, 4, 7, 8 | Review | Yes — prior grantee match | Yes — on Tract 3 owner list | Candidate 1 (helper — confirm from image) | Medium — helper value | Quitclaim Mineral Deed — C…</t>
        </is>
      </c>
      <c r="I317" s="236" t="n"/>
      <c r="J317" s="236" t="n"/>
      <c r="K317" s="236" t="n"/>
      <c r="L317" s="236" t="n"/>
    </row>
    <row r="318">
      <c r="A318" s="236" t="n">
        <v>112</v>
      </c>
      <c r="B318" s="236" t="inlineStr">
        <is>
          <t>1985-007068</t>
        </is>
      </c>
      <c r="C318" s="236" t="inlineStr">
        <is>
          <t>Trustee's Deed</t>
        </is>
      </c>
      <c r="D318" s="236" t="inlineStr">
        <is>
          <t>756/16</t>
        </is>
      </c>
      <c r="E318" s="236" t="inlineStr">
        <is>
          <t>Control column references tract but legal does not support assignment</t>
        </is>
      </c>
      <c r="F318" s="236" t="inlineStr">
        <is>
          <t>31-12N-24W not found on document</t>
        </is>
      </c>
      <c r="G318" s="236" t="inlineStr">
        <is>
          <t>ARTI, The Grantor received distribution of the interests covered by this Trustee's Deed as Co-Trustee with Roy Craig under the Final Decree entered in the Estate of C. W. Hall, De…</t>
        </is>
      </c>
      <c r="H318" s="236" t="inlineStr">
        <is>
          <t>Yes: 1, 8 (broad legal) | Medium | Review — no exact prior-grantee match | Review | Candidate 1 (helper — confirm from image) | Medium — helper value | Trustee's Deed — Liberty National Bank &amp; Trust to Darlene Hall Cox,…</t>
        </is>
      </c>
      <c r="I318" s="236" t="n"/>
      <c r="J318" s="236" t="n"/>
      <c r="K318" s="236" t="n"/>
      <c r="L318" s="236" t="n"/>
    </row>
    <row r="319">
      <c r="A319" s="236" t="n">
        <v>116</v>
      </c>
      <c r="B319" s="236" t="inlineStr">
        <is>
          <t>1986-000268</t>
        </is>
      </c>
      <c r="C319" s="236" t="inlineStr">
        <is>
          <t>Mineral Deed</t>
        </is>
      </c>
      <c r="D319" s="236" t="inlineStr">
        <is>
          <t>781/183</t>
        </is>
      </c>
      <c r="E319" s="236" t="inlineStr">
        <is>
          <t>Control column references tract but legal does not support assignment</t>
        </is>
      </c>
      <c r="F319" s="236" t="inlineStr">
        <is>
          <t>E/2 NW/4, SE/4 NE/4, NE/4 SE/4, N/2 NE/4 SW/4 of 31-12N-24W, aol</t>
        </is>
      </c>
      <c r="G319" s="236" t="inlineStr">
        <is>
          <t>2/260 interest in 2 sections being the same property conveved in Mineral Deed dated May 24, 1974, from Marie Lister to Mann Children's Trust, recorded in Book 165, Page 87 of the …</t>
        </is>
      </c>
      <c r="H319" s="236" t="inlineStr">
        <is>
          <t>Legal maps to 1, 3, 4, 7, 10; helper says 1, 3, 4, 7, 8 | Review | Review — no exact prior-grantee match | Yes — on Tract 3 owner list | Candidate 0.00769230769230769 (helper — confirm from image) | Medium — helper valu…</t>
        </is>
      </c>
      <c r="I319" s="236" t="n"/>
      <c r="J319" s="236" t="n"/>
      <c r="K319" s="236" t="n"/>
      <c r="L319" s="236" t="n"/>
    </row>
    <row r="320">
      <c r="A320" s="236" t="n">
        <v>117</v>
      </c>
      <c r="B320" s="236" t="inlineStr">
        <is>
          <t>1986-000656</t>
        </is>
      </c>
      <c r="C320" s="236" t="inlineStr">
        <is>
          <t>Mineral Deed</t>
        </is>
      </c>
      <c r="D320" s="236" t="inlineStr">
        <is>
          <t>786/270</t>
        </is>
      </c>
      <c r="E320" s="236" t="inlineStr">
        <is>
          <t>Control column references tract but legal does not support assignment</t>
        </is>
      </c>
      <c r="F320" s="236" t="inlineStr">
        <is>
          <t>E/2 NW/4 of 31-12N-24W</t>
        </is>
      </c>
      <c r="G320" s="236" t="inlineStr">
        <is>
          <t>ARTI</t>
        </is>
      </c>
      <c r="H320" s="236" t="inlineStr">
        <is>
          <t>Yes: 4 (legal supports) | High | Yes — prior grantee match | Yes — on Tract 4 owner list | Candidate 1 (helper — confirm from image) | Medium — helper value | Mineral Deed — O. I. L. Energy, Inc. to Black Hawk Oil Compa…</t>
        </is>
      </c>
      <c r="I320" s="236" t="n"/>
      <c r="J320" s="236" t="n"/>
      <c r="K320" s="236" t="n"/>
      <c r="L320" s="236" t="n"/>
    </row>
    <row r="321">
      <c r="A321" s="236" t="n">
        <v>121</v>
      </c>
      <c r="B321" s="236" t="inlineStr">
        <is>
          <t>1986-005341</t>
        </is>
      </c>
      <c r="C321" s="236" t="inlineStr">
        <is>
          <t>Mineral Deed</t>
        </is>
      </c>
      <c r="D321" s="236" t="inlineStr">
        <is>
          <t>839/100</t>
        </is>
      </c>
      <c r="E321" s="236" t="inlineStr">
        <is>
          <t>Control column references tract but legal does not support assignment</t>
        </is>
      </c>
      <c r="F321" s="236" t="inlineStr">
        <is>
          <t>E/2 NW/4 of 31-12N-24W</t>
        </is>
      </c>
      <c r="G321" s="236" t="inlineStr">
        <is>
          <t>An undivided 16.385%t of all of GRANTOR'S interest in and to all of the oil, gas, and other minerals</t>
        </is>
      </c>
      <c r="H321" s="236" t="inlineStr">
        <is>
          <t>Yes: 4 (legal supports) | High | Yes — prior grantee match | Yes — on Tract 4 owner list | Candidate 1 (helper — confirm from image) | Medium — helper value | Mineral Deed — Black Hawk Oil Company to Proven Properties, …</t>
        </is>
      </c>
      <c r="I321" s="236" t="n"/>
      <c r="J321" s="236" t="n"/>
      <c r="K321" s="236" t="n"/>
      <c r="L321" s="236" t="n"/>
    </row>
    <row r="322">
      <c r="A322" s="236" t="n">
        <v>124</v>
      </c>
      <c r="B322" s="236" t="inlineStr">
        <is>
          <t>1987-003826</t>
        </is>
      </c>
      <c r="C322" s="236" t="inlineStr">
        <is>
          <t>Assignment</t>
        </is>
      </c>
      <c r="D322" s="236" t="inlineStr">
        <is>
          <t>897/244</t>
        </is>
      </c>
      <c r="E322" s="236" t="inlineStr">
        <is>
          <t>Control column references tract but legal does not support assignment</t>
        </is>
      </c>
      <c r="F322" s="236" t="inlineStr">
        <is>
          <t>31-12N-24W (AOL)</t>
        </is>
      </c>
      <c r="G322" s="236" t="inlineStr">
        <is>
          <t>ARTI in minerals</t>
        </is>
      </c>
      <c r="H322" s="236" t="inlineStr">
        <is>
          <t>Legal maps to 1, 2, 3, 4, 5, 6, 7, 8, 9, 10; helper says | Review | Yes — prior grantee match | Review | Interest amount needs review | Review | Assignment — Continental Illinois Energy De to Cimarron Mineral Corp (897/…</t>
        </is>
      </c>
      <c r="I322" s="236" t="n"/>
      <c r="J322" s="236" t="n"/>
      <c r="K322" s="236" t="n"/>
      <c r="L322" s="236" t="n"/>
    </row>
    <row r="323">
      <c r="A323" s="236" t="n">
        <v>130</v>
      </c>
      <c r="B323" s="236" t="inlineStr">
        <is>
          <t>1988-000762</t>
        </is>
      </c>
      <c r="C323" s="236" t="inlineStr">
        <is>
          <t>Mineral Deed</t>
        </is>
      </c>
      <c r="D323" s="236" t="inlineStr">
        <is>
          <t>946/223</t>
        </is>
      </c>
      <c r="E323" s="236" t="inlineStr">
        <is>
          <t>Control column references tract but legal does not support assignment</t>
        </is>
      </c>
      <c r="F323" s="236" t="inlineStr">
        <is>
          <t>E/2 NW/4 of 31-12N-24W, aol</t>
        </is>
      </c>
      <c r="G323" s="236" t="inlineStr">
        <is>
          <t>ARTI</t>
        </is>
      </c>
      <c r="H323" s="236" t="inlineStr">
        <is>
          <t>Yes: 4 (legal supports) | High | Yes — prior grantee match | Yes — on Tract 4 owner list | Candidate 1 (helper — confirm from image) | Medium — helper value | Mineral Deed — Brent L. Schooley to Kaiser Francis Oil Co. (…</t>
        </is>
      </c>
      <c r="I323" s="236" t="n"/>
      <c r="J323" s="236" t="n"/>
      <c r="K323" s="236" t="n"/>
      <c r="L323" s="236" t="n"/>
    </row>
    <row r="324">
      <c r="A324" s="236" t="n">
        <v>137</v>
      </c>
      <c r="B324" s="236" t="inlineStr">
        <is>
          <t>1988-005620</t>
        </is>
      </c>
      <c r="C324" s="236" t="inlineStr">
        <is>
          <t>Mineral Deed</t>
        </is>
      </c>
      <c r="D324" s="236" t="inlineStr">
        <is>
          <t>998/204</t>
        </is>
      </c>
      <c r="E324" s="236" t="inlineStr">
        <is>
          <t>Control column references tract but legal does not support assignment</t>
        </is>
      </c>
      <c r="F324" s="236" t="inlineStr">
        <is>
          <t>NE/4 SE/4, SE/4 NE/4, N/2 NE/4 SW/4, E/2 NW/4 of 31-12N-24W, aol</t>
        </is>
      </c>
      <c r="G324" s="236" t="inlineStr">
        <is>
          <t>ARTI, see 897/244</t>
        </is>
      </c>
      <c r="H324" s="236" t="inlineStr">
        <is>
          <t>Legal maps to 1, 3, 4, 7, 10; helper says 1, 3, 4, 7, 8 | Review | Review — no exact prior-grantee match | Yes — on Tract 3 owner list | Candidate 1 (helper — confirm from image) | Medium — helper value | Mineral Deed —…</t>
        </is>
      </c>
      <c r="I324" s="236" t="n"/>
      <c r="J324" s="236" t="n"/>
      <c r="K324" s="236" t="n"/>
      <c r="L324" s="236" t="n"/>
    </row>
    <row r="325">
      <c r="A325" s="236" t="n">
        <v>158</v>
      </c>
      <c r="B325" s="236" t="inlineStr">
        <is>
          <t>1989-006590</t>
        </is>
      </c>
      <c r="C325" s="236" t="inlineStr">
        <is>
          <t>Mineral Deed</t>
        </is>
      </c>
      <c r="D325" s="236" t="inlineStr">
        <is>
          <t>1100/48</t>
        </is>
      </c>
      <c r="E325" s="236" t="inlineStr">
        <is>
          <t>Control column references tract but legal does not support assignment</t>
        </is>
      </c>
      <c r="F325" s="236" t="inlineStr">
        <is>
          <t>E/2 NW/4, SE/4 NE/4, NE/4 SE/4, N/2 NE/4 SW/4 of 31-12N-24W, aol</t>
        </is>
      </c>
      <c r="G325" s="236" t="inlineStr">
        <is>
          <t>10/260 interest in 2 sections</t>
        </is>
      </c>
      <c r="H325" s="236" t="inlineStr">
        <is>
          <t>Legal maps to 1, 3, 4, 7, 10; helper says 1, 3, 4, 7, 8 | Review | Yes — prior grantee match | Yes — on Tract 3 owner list | Candidate 0.0384615384615385 (helper — confirm from image) | Medium — helper value | Mineral D…</t>
        </is>
      </c>
      <c r="I325" s="236" t="n"/>
      <c r="J325" s="236" t="n"/>
      <c r="K325" s="236" t="n"/>
      <c r="L325" s="236" t="n"/>
    </row>
    <row r="326">
      <c r="A326" s="236" t="n">
        <v>170</v>
      </c>
      <c r="B326" s="236" t="inlineStr">
        <is>
          <t>1990-001592</t>
        </is>
      </c>
      <c r="C326" s="236" t="inlineStr">
        <is>
          <t>Order and Final Decree</t>
        </is>
      </c>
      <c r="D326" s="236" t="inlineStr">
        <is>
          <t>1122/69</t>
        </is>
      </c>
      <c r="E326" s="236" t="inlineStr">
        <is>
          <t>Control column references tract but legal does not support assignment</t>
        </is>
      </c>
      <c r="F326" s="236" t="inlineStr">
        <is>
          <t>SW/4 NE/4, NW/4 SE/4, S/2 SE/4 of 31-12N-24W, aol</t>
        </is>
      </c>
      <c r="G326" s="236" t="inlineStr">
        <is>
          <t>ARTI</t>
        </is>
      </c>
      <c r="H326" s="236" t="inlineStr">
        <is>
          <t>Yes: 2 (legal supports) | High | Review — no exact prior-grantee match | Review | Candidate 1 (helper — confirm from image) | Medium — helper value | Order and Final Decree — Beckham County Court, to Clayton D. Fuchs, 1…</t>
        </is>
      </c>
      <c r="I326" s="236" t="n"/>
      <c r="J326" s="236" t="n"/>
      <c r="K326" s="236" t="n"/>
      <c r="L326" s="236" t="n"/>
    </row>
    <row r="327">
      <c r="A327" s="236" t="n">
        <v>180</v>
      </c>
      <c r="B327" s="236" t="inlineStr">
        <is>
          <t>1990-001925</t>
        </is>
      </c>
      <c r="C327" s="236" t="inlineStr">
        <is>
          <t>Mineral Quit Claim Deed</t>
        </is>
      </c>
      <c r="D327" s="236" t="inlineStr">
        <is>
          <t>1126/98</t>
        </is>
      </c>
      <c r="E327" s="236" t="inlineStr">
        <is>
          <t>Control column references tract but legal does not support assignment</t>
        </is>
      </c>
      <c r="F327" s="236" t="inlineStr">
        <is>
          <t>E/2 NW/4, N/2 NE/4 SW/4, SE/4 NE/4, NE/4 SE/4 of 31-12N-24W</t>
        </is>
      </c>
      <c r="G327" s="236" t="inlineStr">
        <is>
          <t>ARTI Chain note: no source of title into Federal Deposit Insurance Corporation located of record. Confirm ownership before crediting this conveyance.</t>
        </is>
      </c>
      <c r="H327" s="236" t="inlineStr">
        <is>
          <t>Legal maps to 1, 3, 4, 7, 10; helper says 1, 3, 4, 7, 8 | Review | No — no source located | Yes — on Tract 3 owner list | Candidate 1 (helper — confirm from image) | Medium — helper value | Mineral Quit Claim Deed — Fed…</t>
        </is>
      </c>
      <c r="I327" s="236" t="n"/>
      <c r="J327" s="236" t="n"/>
      <c r="K327" s="236" t="n"/>
      <c r="L327" s="236" t="n"/>
    </row>
    <row r="328">
      <c r="A328" s="236" t="n">
        <v>181</v>
      </c>
      <c r="B328" s="236" t="inlineStr">
        <is>
          <t>1990-002146</t>
        </is>
      </c>
      <c r="C328" s="236" t="inlineStr">
        <is>
          <t>Quit Claim Mineral Deed, Assignment and Conveyance</t>
        </is>
      </c>
      <c r="D328" s="236" t="inlineStr">
        <is>
          <t>1128/39</t>
        </is>
      </c>
      <c r="E328" s="236" t="inlineStr">
        <is>
          <t>Control column references tract but legal does not support assignment</t>
        </is>
      </c>
      <c r="F328" s="236" t="inlineStr">
        <is>
          <t>E/2 NW/4, N/2 NE/4 SW/4, SE/4 NE/4, NE/4 SE/4 of 31-12N-24W</t>
        </is>
      </c>
      <c r="G328" s="236" t="inlineStr">
        <is>
          <t>ARTI</t>
        </is>
      </c>
      <c r="H328" s="236" t="inlineStr">
        <is>
          <t>Legal maps to 1, 3, 4, 7, 10; helper says 1, 3, 4, 7, 8 | Review | Probable — name-normalized match to Runsheet 180 grantee; confirm | Yes — on Tract 3 owner list | Candidate 1 (helper — confirm from image) | Medium — h…</t>
        </is>
      </c>
      <c r="I328" s="236" t="n"/>
      <c r="J328" s="236" t="n"/>
      <c r="K328" s="236" t="n"/>
      <c r="L328" s="236" t="n"/>
    </row>
    <row r="329">
      <c r="A329" s="236" t="n">
        <v>182</v>
      </c>
      <c r="B329" s="236" t="inlineStr">
        <is>
          <t>1990-002451</t>
        </is>
      </c>
      <c r="C329" s="236" t="inlineStr">
        <is>
          <t>Quit Claim Mineral Deed, Assignment and Conveyance</t>
        </is>
      </c>
      <c r="D329" s="236" t="inlineStr">
        <is>
          <t>1131/89</t>
        </is>
      </c>
      <c r="E329" s="236" t="inlineStr">
        <is>
          <t>Control column references tract but legal does not support assignment</t>
        </is>
      </c>
      <c r="F329" s="236" t="inlineStr">
        <is>
          <t>E/2 NW/4, N/2 NE/4 SW/4, SE/4 NE/4, NE/4 SE/4 of 31-12N-24W</t>
        </is>
      </c>
      <c r="G329" s="236" t="inlineStr">
        <is>
          <t>ARTI</t>
        </is>
      </c>
      <c r="H329" s="236" t="inlineStr">
        <is>
          <t>Legal maps to 1, 3, 4, 7, 10; helper says 1, 3, 4, 7, 8 | Review | Yes — prior grantee match | Yes — on Tract 3 owner list | Candidate 1 (helper — confirm from image) | Medium — helper value | Quit Claim Mineral Deed, A…</t>
        </is>
      </c>
      <c r="I329" s="236" t="n"/>
      <c r="J329" s="236" t="n"/>
      <c r="K329" s="236" t="n"/>
      <c r="L329" s="236" t="n"/>
    </row>
    <row r="330">
      <c r="A330" s="236" t="n">
        <v>184</v>
      </c>
      <c r="B330" s="236" t="inlineStr">
        <is>
          <t>1990-003160</t>
        </is>
      </c>
      <c r="C330" s="236" t="inlineStr">
        <is>
          <t>Quit Claim Mineral Deed, Assignment and Conveyance</t>
        </is>
      </c>
      <c r="D330" s="236" t="inlineStr">
        <is>
          <t>1140/26</t>
        </is>
      </c>
      <c r="E330" s="236" t="inlineStr">
        <is>
          <t>Control column references tract but legal does not support assignment</t>
        </is>
      </c>
      <c r="F330" s="236" t="inlineStr">
        <is>
          <t>E/2 NW/4, N/2 NE/4 SW/4, SE/4 NE/4, NE/4 SE/4 of 31-12N-24W</t>
        </is>
      </c>
      <c r="G330" s="236" t="inlineStr">
        <is>
          <t>ARTI</t>
        </is>
      </c>
      <c r="H330" s="236" t="inlineStr">
        <is>
          <t>Legal maps to 1, 3, 4, 7, 10; helper says 1, 3, 4, 7, 8 | Review | Yes — prior grantee match | Yes — on Tract 3 owner list | Candidate 1 (helper — confirm from image) | Medium — helper value | Quit Claim Mineral Deed, A…</t>
        </is>
      </c>
      <c r="I330" s="236" t="n"/>
      <c r="J330" s="236" t="n"/>
      <c r="K330" s="236" t="n"/>
      <c r="L330" s="236" t="n"/>
    </row>
    <row r="331">
      <c r="A331" s="236" t="n">
        <v>185</v>
      </c>
      <c r="B331" s="236" t="inlineStr">
        <is>
          <t>1990-003924</t>
        </is>
      </c>
      <c r="C331" s="236" t="inlineStr">
        <is>
          <t>Quit Claim Mineral Deed, Assignment and Conveyance</t>
        </is>
      </c>
      <c r="D331" s="236" t="inlineStr">
        <is>
          <t>1147/242</t>
        </is>
      </c>
      <c r="E331" s="236" t="inlineStr">
        <is>
          <t>Control column references tract but legal does not support assignment</t>
        </is>
      </c>
      <c r="F331" s="236" t="inlineStr">
        <is>
          <t>E/2 NW/4, N/2 NE/4 SW/4, SE/4 NE/4, NE/4 SE/4 of 31-12N-24W</t>
        </is>
      </c>
      <c r="G331" s="236" t="inlineStr">
        <is>
          <t>ARTI</t>
        </is>
      </c>
      <c r="H331" s="236" t="inlineStr">
        <is>
          <t>Legal maps to 1, 3, 4, 7, 10; helper says 1, 3, 4, 7, 8 | Review | Yes — prior grantee match | Yes — on Tract 3 owner list | Candidate 1 (helper — confirm from image) | Medium — helper value | Quit Claim Mineral Deed, A…</t>
        </is>
      </c>
      <c r="I331" s="236" t="n"/>
      <c r="J331" s="236" t="n"/>
      <c r="K331" s="236" t="n"/>
      <c r="L331" s="236" t="n"/>
    </row>
    <row r="332">
      <c r="A332" s="236" t="n">
        <v>187</v>
      </c>
      <c r="B332" s="236" t="inlineStr">
        <is>
          <t>1990-005042</t>
        </is>
      </c>
      <c r="C332" s="236" t="inlineStr">
        <is>
          <t>Mineral Deed</t>
        </is>
      </c>
      <c r="D332" s="236" t="inlineStr">
        <is>
          <t>1159/224</t>
        </is>
      </c>
      <c r="E332" s="236" t="inlineStr">
        <is>
          <t>Control column references tract but legal does not support assignment</t>
        </is>
      </c>
      <c r="F332" s="236" t="inlineStr">
        <is>
          <t>NE/4 SE/4, SE/4 NE/4, N/2 NE/4 SW/4, E/2 NW/4 of 31-12N-24W, aol</t>
        </is>
      </c>
      <c r="G332" s="236" t="inlineStr">
        <is>
          <t>5/260 interest in 2 sections</t>
        </is>
      </c>
      <c r="H332" s="236" t="inlineStr">
        <is>
          <t>Legal maps to 1, 3, 4, 7, 10; helper says 1, 3, 4, 7, 8 | Review | Yes — prior grantee match | Yes — on Tract 3 owner list | Candidate 0.0192307692307692 (helper — confirm from image) | Medium — helper value | Mineral D…</t>
        </is>
      </c>
      <c r="I332" s="236" t="n"/>
      <c r="J332" s="236" t="n"/>
      <c r="K332" s="236" t="n"/>
      <c r="L332" s="236" t="n"/>
    </row>
    <row r="333">
      <c r="A333" s="236" t="n">
        <v>188</v>
      </c>
      <c r="B333" s="236" t="inlineStr">
        <is>
          <t>1990-005043</t>
        </is>
      </c>
      <c r="C333" s="236" t="inlineStr">
        <is>
          <t>Quit Claim Deed</t>
        </is>
      </c>
      <c r="D333" s="236" t="inlineStr">
        <is>
          <t>1159/225</t>
        </is>
      </c>
      <c r="E333" s="236" t="inlineStr">
        <is>
          <t>Control column references tract but legal does not support assignment</t>
        </is>
      </c>
      <c r="F333" s="236" t="inlineStr">
        <is>
          <t>NE/4 SE/4, SE/4 NE/4, N/2 NE/4 SW/4, E/2 NW/4 of 31-12N-24W, aol</t>
        </is>
      </c>
      <c r="G333" s="236" t="inlineStr">
        <is>
          <t>ARTI</t>
        </is>
      </c>
      <c r="H333" s="236" t="inlineStr">
        <is>
          <t>Legal maps to 1, 3, 4, 7, 10; helper says 1, 3, 4, 7, 8 | Review | Review — no exact prior-grantee match | Yes — on Tract 3 owner list | Candidate 1 (helper — confirm from image) | Medium — helper value | Quit Claim Dee…</t>
        </is>
      </c>
      <c r="I333" s="236" t="n"/>
      <c r="J333" s="236" t="n"/>
      <c r="K333" s="236" t="n"/>
      <c r="L333" s="236" t="n"/>
    </row>
    <row r="334">
      <c r="A334" s="236" t="n">
        <v>190</v>
      </c>
      <c r="B334" s="236" t="inlineStr">
        <is>
          <t>1990-006747</t>
        </is>
      </c>
      <c r="C334" s="236" t="inlineStr">
        <is>
          <t>Order and Final Decree</t>
        </is>
      </c>
      <c r="D334" s="236" t="inlineStr">
        <is>
          <t>1176/54</t>
        </is>
      </c>
      <c r="E334" s="236" t="inlineStr">
        <is>
          <t>Control column references tract but legal does not support assignment</t>
        </is>
      </c>
      <c r="F334" s="236" t="inlineStr">
        <is>
          <t>E/2 NW/4, N/2 NE/4 SW/4, SE/4 NE/4, NE/4 SE/4 of 31-12N-24W</t>
        </is>
      </c>
      <c r="G334" s="236" t="inlineStr">
        <is>
          <t>ARTI, An undivided 1/26th interest Chain note: source of title — OUTSIDE LANDS 1942-000630 at MIS21/471, Beckham County Court, RE: In the Matter of the Estate of Swinburn J. Stewa…</t>
        </is>
      </c>
      <c r="H334" s="236" t="inlineStr">
        <is>
          <t>Legal maps to 1, 3, 4, 7, 10; helper says 1, 3, 4, 7, 8 | Review | Review — no exact prior-grantee match | Review | Candidate 1 (helper — confirm from image) | Medium — helper value | Order and Final Decree — Beckham Co…</t>
        </is>
      </c>
      <c r="I334" s="236" t="n"/>
      <c r="J334" s="236" t="n"/>
      <c r="K334" s="236" t="n"/>
      <c r="L334" s="236" t="n"/>
    </row>
    <row r="335">
      <c r="A335" s="236" t="n">
        <v>196</v>
      </c>
      <c r="B335" s="236" t="inlineStr">
        <is>
          <t>1992-000943</t>
        </is>
      </c>
      <c r="C335" s="236" t="inlineStr">
        <is>
          <t>Affidavit of Address Change</t>
        </is>
      </c>
      <c r="D335" s="236" t="inlineStr">
        <is>
          <t>1266/19</t>
        </is>
      </c>
      <c r="E335" s="236" t="inlineStr">
        <is>
          <t>Control column references tract but legal does not support assignment</t>
        </is>
      </c>
      <c r="F335" s="236" t="inlineStr">
        <is>
          <t>E/2 NW/4, N/2 NE/4 SW/4, SE/4 NE/4, NE/4 SE/4 of 31-12N-24W</t>
        </is>
      </c>
      <c r="G335" s="236" t="inlineStr">
        <is>
          <t>See instrument</t>
        </is>
      </c>
      <c r="H335" s="236" t="inlineStr">
        <is>
          <t>Legal maps to 1, 3, 4, 7, 10; helper says 1, 3, 4, 7, 8 | Review | Yes — prior grantee match | Yes — on Tract 3 owner list | Interest amount needs review | Review | Affidavit of Address Change — Daniel D. Ferson to The …</t>
        </is>
      </c>
      <c r="I335" s="236" t="n"/>
      <c r="J335" s="236" t="n"/>
      <c r="K335" s="236" t="n"/>
      <c r="L335" s="236" t="n"/>
    </row>
    <row r="336">
      <c r="A336" s="236" t="n">
        <v>197</v>
      </c>
      <c r="B336" s="236" t="inlineStr">
        <is>
          <t>1992-001067</t>
        </is>
      </c>
      <c r="C336" s="236" t="inlineStr">
        <is>
          <t>Joint Tenancy Mineral Deed</t>
        </is>
      </c>
      <c r="D336" s="236" t="inlineStr">
        <is>
          <t>1267/168</t>
        </is>
      </c>
      <c r="E336" s="236" t="inlineStr">
        <is>
          <t>Control column references tract but legal does not support assignment</t>
        </is>
      </c>
      <c r="F336" s="236" t="inlineStr">
        <is>
          <t>E/2 NW/4, N/2 NE/4 SW/4, SE/4 NE/4, NE/4 SE/4 of 31-12N-24W</t>
        </is>
      </c>
      <c r="G336" s="236" t="inlineStr">
        <is>
          <t>ARTI</t>
        </is>
      </c>
      <c r="H336" s="236" t="inlineStr">
        <is>
          <t>Legal maps to 1, 3, 4, 7, 10; helper says 1, 3, 4, 7, 8 | Review | Review — no exact prior-grantee match | Yes — on Tract 3 owner list | Candidate 1 (helper — confirm from image) | Medium — helper value | Joint Tenancy …</t>
        </is>
      </c>
      <c r="I336" s="236" t="n"/>
      <c r="J336" s="236" t="n"/>
      <c r="K336" s="236" t="n"/>
      <c r="L336" s="236" t="n"/>
    </row>
    <row r="337">
      <c r="A337" s="236" t="n">
        <v>198</v>
      </c>
      <c r="B337" s="236" t="inlineStr">
        <is>
          <t>1992-001682</t>
        </is>
      </c>
      <c r="C337" s="236" t="inlineStr">
        <is>
          <t>Mineral Deed</t>
        </is>
      </c>
      <c r="D337" s="236" t="inlineStr">
        <is>
          <t>1274/277</t>
        </is>
      </c>
      <c r="E337" s="236" t="inlineStr">
        <is>
          <t>Control column references tract but legal does not support assignment</t>
        </is>
      </c>
      <c r="F337" s="236" t="inlineStr">
        <is>
          <t>NE/4 SE/4, SE/4 NE/4, N/2 NE/4 SW/4, E/2 NW/4 of 31-12N-24W, aol</t>
        </is>
      </c>
      <c r="G337" s="236" t="inlineStr">
        <is>
          <t>0.69 NMA in 31-12N-24W, 1/260 interest in 2 sections</t>
        </is>
      </c>
      <c r="H337" s="236" t="inlineStr">
        <is>
          <t>Legal maps to 1, 3, 4, 7, 10; helper says 1, 3, 4, 7, 8 | Review | Yes — prior grantee match | Yes — on Tract 3 owner list | Candidate 0.00246428571428571 (helper — confirm from image) | Medium — helper value | Mineral …</t>
        </is>
      </c>
      <c r="I337" s="236" t="n"/>
      <c r="J337" s="236" t="n"/>
      <c r="K337" s="236" t="n"/>
      <c r="L337" s="236" t="n"/>
    </row>
    <row r="338">
      <c r="A338" s="236" t="n">
        <v>208</v>
      </c>
      <c r="B338" s="236" t="inlineStr">
        <is>
          <t>1993-000918</t>
        </is>
      </c>
      <c r="C338" s="236" t="inlineStr">
        <is>
          <t>Final Decree</t>
        </is>
      </c>
      <c r="D338" s="236" t="inlineStr">
        <is>
          <t>1324/22</t>
        </is>
      </c>
      <c r="E338" s="236" t="inlineStr">
        <is>
          <t>Control column references tract but legal does not support assignment</t>
        </is>
      </c>
      <c r="F338" s="236" t="inlineStr">
        <is>
          <t>S/2 NE/4 SW/4, South Half of Lot 3, Lot 4, SE/4 SW/4 of 31-12N-24W, aol</t>
        </is>
      </c>
      <c r="G338" s="236" t="inlineStr">
        <is>
          <t>An undivided 10 acres of mineral interest</t>
        </is>
      </c>
      <c r="H338" s="236" t="inlineStr">
        <is>
          <t>Legal maps to 5, 7, 9; helper says 2, 3, 5, 6, 7 | Review | Review — no exact prior-grantee match | Review | Candidate 0.0227272727272727 (helper — confirm from image) | Medium — helper value | Final Decree — Roger Mill…</t>
        </is>
      </c>
      <c r="I338" s="236" t="n"/>
      <c r="J338" s="236" t="n"/>
      <c r="K338" s="236" t="n"/>
      <c r="L338" s="236" t="n"/>
    </row>
    <row r="339">
      <c r="A339" s="236" t="n">
        <v>212</v>
      </c>
      <c r="B339" s="236" t="inlineStr">
        <is>
          <t>1994-006415</t>
        </is>
      </c>
      <c r="C339" s="236" t="inlineStr">
        <is>
          <t>Mineral Deed</t>
        </is>
      </c>
      <c r="D339" s="236" t="inlineStr">
        <is>
          <t>1422/9</t>
        </is>
      </c>
      <c r="E339" s="236" t="inlineStr">
        <is>
          <t>Control column references tract but legal does not support assignment</t>
        </is>
      </c>
      <c r="F339" s="236" t="inlineStr">
        <is>
          <t>E/2 NW/4, N/2 NE/4 SW/4, NE/4 SE/4, SE/4 NE/4 of 31-12N-24W, aol</t>
        </is>
      </c>
      <c r="G339" s="236" t="inlineStr">
        <is>
          <t>2/260 interest in 2 sections</t>
        </is>
      </c>
      <c r="H339" s="236" t="inlineStr">
        <is>
          <t>Legal maps to 1, 3, 4, 7, 10; helper says 1, 3, 4, 7, 8 | Review | Yes — prior grantee match | Review | Candidate 0.00769230769230769 (helper — confirm from image) | Medium — helper value | Mineral Deed — Hayhurst Oil P…</t>
        </is>
      </c>
      <c r="I339" s="236" t="n"/>
      <c r="J339" s="236" t="n"/>
      <c r="K339" s="236" t="n"/>
      <c r="L339" s="236" t="n"/>
    </row>
    <row r="340">
      <c r="A340" s="236" t="n">
        <v>213</v>
      </c>
      <c r="B340" s="236" t="inlineStr">
        <is>
          <t>1995-003404</t>
        </is>
      </c>
      <c r="C340" s="236" t="inlineStr">
        <is>
          <t>Mineral Deed</t>
        </is>
      </c>
      <c r="D340" s="236" t="inlineStr">
        <is>
          <t>1457/173</t>
        </is>
      </c>
      <c r="E340" s="236" t="inlineStr">
        <is>
          <t>Control column references tract but legal does not support assignment</t>
        </is>
      </c>
      <c r="F340" s="236" t="inlineStr">
        <is>
          <t>E/2 NW/4, N/2 NE/4 SW/4, NE/4 SE/4, SE/4 NE/4 of 31-12N-24W, aol</t>
        </is>
      </c>
      <c r="G340" s="236" t="inlineStr">
        <is>
          <t>ARTI</t>
        </is>
      </c>
      <c r="H340" s="236" t="inlineStr">
        <is>
          <t>Legal maps to 1, 3, 4, 7, 10; helper says 1, 3, 4, 7, 8 | Review | Review — no exact prior-grantee match | Yes — on Tract 3 owner list | Candidate 1 (helper — confirm from image) | Medium — helper value | Mineral Deed —…</t>
        </is>
      </c>
      <c r="I340" s="236" t="n"/>
      <c r="J340" s="236" t="n"/>
      <c r="K340" s="236" t="n"/>
      <c r="L340" s="236" t="n"/>
    </row>
    <row r="341">
      <c r="A341" s="236" t="n">
        <v>216</v>
      </c>
      <c r="B341" s="236" t="inlineStr">
        <is>
          <t>1995-000748</t>
        </is>
      </c>
      <c r="C341" s="236" t="inlineStr">
        <is>
          <t>Quit Claim Mineral Deed</t>
        </is>
      </c>
      <c r="D341" s="236" t="inlineStr">
        <is>
          <t>1471/574</t>
        </is>
      </c>
      <c r="E341" s="236" t="inlineStr">
        <is>
          <t>Control column references tract but legal does not support assignment</t>
        </is>
      </c>
      <c r="F341" s="236" t="inlineStr">
        <is>
          <t>A tract of land lying in 31-12N-24W, described as beginning at the NW corner of the NW/4 of Section 31, thence East on section line 18.20 chains (72.8 rods), thence South 50 chains (200 rods), thence West 18.20 chains (…</t>
        </is>
      </c>
      <c r="G341" s="236" t="inlineStr">
        <is>
          <t>ARTI in minerals</t>
        </is>
      </c>
      <c r="H341" s="236" t="inlineStr">
        <is>
          <t>Yes: 4, 5 (broad legal) | Medium | Review — no exact prior-grantee match | Yes — on Tract 4 owner list | Candidate 1 (helper — confirm from image) | Medium — helper value | Quit Claim Mineral Deed — Charles R. Atha, a/k…</t>
        </is>
      </c>
      <c r="I341" s="236" t="n"/>
      <c r="J341" s="236" t="n"/>
      <c r="K341" s="236" t="n"/>
      <c r="L341" s="236" t="n"/>
    </row>
    <row r="342">
      <c r="A342" s="236" t="n">
        <v>221</v>
      </c>
      <c r="B342" s="236" t="inlineStr">
        <is>
          <t>1997-004254</t>
        </is>
      </c>
      <c r="C342" s="236" t="inlineStr">
        <is>
          <t>Affidavit of Surviving Join Tenant</t>
        </is>
      </c>
      <c r="D342" s="236" t="inlineStr">
        <is>
          <t>1522/215</t>
        </is>
      </c>
      <c r="E342" s="236" t="inlineStr">
        <is>
          <t>Control column references tract but legal does not support assignment</t>
        </is>
      </c>
      <c r="F342" s="236" t="inlineStr">
        <is>
          <t>A tract of land lying in 31-12N-24W described as beginning at the NW corner of the NW/4 of Section 31, thence East on section line 18.20 chains (72.8 rods), thence South 50 chains (200 rods), thence West 18.20 chains (7…</t>
        </is>
      </c>
      <c r="G342" s="236" t="inlineStr">
        <is>
          <t>ARTI, Charles R. Atha died intestate on March 12, 1997 Evidence of ownership is by Quit Claim Joint Tenancy Mineral Deed dated August 18, 1995, which deed was filed August 21, 199…</t>
        </is>
      </c>
      <c r="H342" s="236" t="inlineStr">
        <is>
          <t>Yes: 4, 5 (broad legal) | Medium | Review — no exact prior-grantee match | Yes — on Tract 4 owner list | Candidate 1 (helper — confirm from image) | Medium — helper value | Affidavit of Surviving Join Tena — Letty Jane …</t>
        </is>
      </c>
      <c r="I342" s="236" t="n"/>
      <c r="J342" s="236" t="n"/>
      <c r="K342" s="236" t="n"/>
      <c r="L342" s="236" t="n"/>
    </row>
    <row r="343">
      <c r="A343" s="236" t="n">
        <v>227</v>
      </c>
      <c r="B343" s="236" t="inlineStr">
        <is>
          <t>1999-003117</t>
        </is>
      </c>
      <c r="C343" s="236" t="inlineStr">
        <is>
          <t>Affidavit Surviving Joint Tenant</t>
        </is>
      </c>
      <c r="D343" s="236" t="inlineStr">
        <is>
          <t>1581/316</t>
        </is>
      </c>
      <c r="E343" s="236" t="inlineStr">
        <is>
          <t>Control column references tract but legal does not support assignment</t>
        </is>
      </c>
      <c r="F343" s="236" t="inlineStr">
        <is>
          <t>The South 51 acres in the following tract of land, to-wit: A tract of land in 31-12N-24W, described as follows: Beginning at the NW Corner of the NW/4 of said Section 31, thence East on Section line 18.20 chains (or 72 …</t>
        </is>
      </c>
      <c r="G343" s="236" t="inlineStr">
        <is>
          <t>On the 16th day of November, 1977, there was conveyed to GORDON E. KIRK and ELLA PEARL KIRK, Husband and Wife, by Warranty Deed, as joint tenants and not as tenants in common, wit…</t>
        </is>
      </c>
      <c r="H343" s="236" t="inlineStr">
        <is>
          <t>Legal maps to 6; helper says 4, 5 | Review | Review — no exact prior-grantee match | Yes — on Tract 4 owner list | Interest amount needs review | Review | Affidavit Surviving Joint Tenant — Ella Pearl Kirk to The Public…</t>
        </is>
      </c>
      <c r="I343" s="236" t="n"/>
      <c r="J343" s="236" t="n"/>
      <c r="K343" s="236" t="n"/>
      <c r="L343" s="236" t="n"/>
    </row>
    <row r="344">
      <c r="A344" s="236" t="n">
        <v>237</v>
      </c>
      <c r="B344" s="236" t="inlineStr">
        <is>
          <t>1999-005936</t>
        </is>
      </c>
      <c r="C344" s="236" t="inlineStr">
        <is>
          <t>Decree</t>
        </is>
      </c>
      <c r="D344" s="236" t="inlineStr">
        <is>
          <t>1600/1</t>
        </is>
      </c>
      <c r="E344" s="236" t="inlineStr">
        <is>
          <t>Control column references tract but legal does not support assignment</t>
        </is>
      </c>
      <c r="F344" s="236" t="inlineStr">
        <is>
          <t>A tract of land lying in 1-12N-24W, described as beginning at the NW corner of the NW/4 of Section 31; thence East on section line 18.20 chains (72.8 rods); thence South 50 chains (200 rods); thence West 18.20 chains (7…</t>
        </is>
      </c>
      <c r="G344" s="236" t="inlineStr">
        <is>
          <t>ARTI, An undivided 23 acre interest in and to the OIL, GAS AND OTHER MINERALS</t>
        </is>
      </c>
      <c r="H344" s="236" t="inlineStr">
        <is>
          <t>Yes: 4, 5 (broad legal) | Medium | Review — no exact prior-grantee match | Yes — on Tract 4 owner list | Candidate 1 (helper — confirm from image) | Medium — helper value | Decree — Roger Mills County Court to Charles A…</t>
        </is>
      </c>
      <c r="I344" s="236" t="n"/>
      <c r="J344" s="236" t="n"/>
      <c r="K344" s="236" t="n"/>
      <c r="L344" s="236" t="n"/>
    </row>
    <row r="345">
      <c r="A345" s="236" t="n">
        <v>238</v>
      </c>
      <c r="B345" s="236" t="inlineStr">
        <is>
          <t>2000-006764</t>
        </is>
      </c>
      <c r="C345" s="236" t="inlineStr">
        <is>
          <t>Proof of Death</t>
        </is>
      </c>
      <c r="D345" s="236" t="inlineStr">
        <is>
          <t>1604/455</t>
        </is>
      </c>
      <c r="E345" s="236" t="inlineStr">
        <is>
          <t>Control column references tract but legal does not support assignment</t>
        </is>
      </c>
      <c r="F345" s="236" t="inlineStr">
        <is>
          <t>E/2 NW/4, N/2 NE/4 SW/4, NE/4 SE/4, SE/4 NE/4 of 31-12N-24W</t>
        </is>
      </c>
      <c r="G345" s="236" t="inlineStr">
        <is>
          <t>ARTI, J. E. Barnett died on 11/7/1990 Chain note: source of title — OUTSIDE LANDS 1975-000869 at 176/144, Marie Lister to J. E. Barnett, covering E/2 NW/4, SE/4 NE/4, NE/4 SE/4, N…</t>
        </is>
      </c>
      <c r="H345" s="236" t="inlineStr">
        <is>
          <t>Legal maps to 1, 3, 4, 7, 10; helper says 1, 3, 4, 7, 8 | Review | Review — no exact prior-grantee match | Yes — on Tract 3 owner list | Candidate 1 (helper — confirm from image) | Medium — helper value | Proof of Death…</t>
        </is>
      </c>
      <c r="I345" s="236" t="n"/>
      <c r="J345" s="236" t="n"/>
      <c r="K345" s="236" t="n"/>
      <c r="L345" s="236" t="n"/>
    </row>
    <row r="346">
      <c r="A346" s="236" t="n">
        <v>239</v>
      </c>
      <c r="B346" s="236" t="inlineStr">
        <is>
          <t>2000-007685</t>
        </is>
      </c>
      <c r="C346" s="236" t="inlineStr">
        <is>
          <t>Mineral Deed</t>
        </is>
      </c>
      <c r="D346" s="236" t="inlineStr">
        <is>
          <t>1611/503</t>
        </is>
      </c>
      <c r="E346" s="236" t="inlineStr">
        <is>
          <t>Control column references tract but legal does not support assignment</t>
        </is>
      </c>
      <c r="F346" s="236" t="inlineStr">
        <is>
          <t>E/2 NW/4, N/2 NE/4 SW/4, NE/4 SE/4, SE/4 NE/4 of 31-12N-24W, aol</t>
        </is>
      </c>
      <c r="G346" s="236" t="inlineStr">
        <is>
          <t>ARTI</t>
        </is>
      </c>
      <c r="H346" s="236" t="inlineStr">
        <is>
          <t>Legal maps to 1, 3, 4, 7, 10; helper says 1, 3, 4, 7, 8 | Review | Review — no exact prior-grantee match | Yes — on Tract 3 owner list | Candidate 1 (helper — confirm from image) | Medium — helper value | Mineral Deed —…</t>
        </is>
      </c>
      <c r="I346" s="236" t="n"/>
      <c r="J346" s="236" t="n"/>
      <c r="K346" s="236" t="n"/>
      <c r="L346" s="236" t="n"/>
    </row>
    <row r="347">
      <c r="A347" s="236" t="n">
        <v>242</v>
      </c>
      <c r="B347" s="236" t="inlineStr">
        <is>
          <t>2001-000618</t>
        </is>
      </c>
      <c r="C347" s="236" t="inlineStr">
        <is>
          <t>Order</t>
        </is>
      </c>
      <c r="D347" s="236" t="inlineStr">
        <is>
          <t>1634/353</t>
        </is>
      </c>
      <c r="E347" s="236" t="inlineStr">
        <is>
          <t>Control column references tract but legal does not support assignment</t>
        </is>
      </c>
      <c r="F347" s="236" t="inlineStr">
        <is>
          <t>NE/4 of 31-12N-24W, aol</t>
        </is>
      </c>
      <c r="G347" s="236" t="inlineStr">
        <is>
          <t>ARTI</t>
        </is>
      </c>
      <c r="H347" s="236" t="inlineStr">
        <is>
          <t>Yes: 1, 2, 3 (broad legal) | Medium | Review — no exact prior-grantee match | Review | Interest amount needs review | Review | Order — Oklahoma County Court, to Laurence L. Crouse, 1/4, (1634/353) | Needs source review:…</t>
        </is>
      </c>
      <c r="I347" s="236" t="n"/>
      <c r="J347" s="236" t="n"/>
      <c r="K347" s="236" t="n"/>
      <c r="L347" s="236" t="n"/>
    </row>
    <row r="348">
      <c r="A348" s="236" t="n">
        <v>248</v>
      </c>
      <c r="B348" s="236" t="inlineStr">
        <is>
          <t>2001-000957</t>
        </is>
      </c>
      <c r="C348" s="236" t="inlineStr">
        <is>
          <t>Mineral Deed</t>
        </is>
      </c>
      <c r="D348" s="236" t="inlineStr">
        <is>
          <t>1637/26</t>
        </is>
      </c>
      <c r="E348" s="236" t="inlineStr">
        <is>
          <t>Control column references tract but legal does not support assignment</t>
        </is>
      </c>
      <c r="F348" s="236" t="inlineStr">
        <is>
          <t>E/2 NW/4, N/2 NE/4 SW/4, NE/4 SE/4, SE/4 NE/4 of 31-12N-24W, aol</t>
        </is>
      </c>
      <c r="G348" s="236" t="inlineStr">
        <is>
          <t>ARTI</t>
        </is>
      </c>
      <c r="H348" s="236" t="inlineStr">
        <is>
          <t>Legal maps to 1, 3, 4, 7, 10; helper says 1, 3, 4, 7, 8 | Review | Review — no exact prior-grantee match | Yes — on Tract 3 owner list | Candidate 1 (helper — confirm from image) | Medium — helper value | Mineral Deed —…</t>
        </is>
      </c>
      <c r="I348" s="236" t="n"/>
      <c r="J348" s="236" t="n"/>
      <c r="K348" s="236" t="n"/>
      <c r="L348" s="236" t="n"/>
    </row>
    <row r="349">
      <c r="A349" s="236" t="n">
        <v>251</v>
      </c>
      <c r="B349" s="236" t="inlineStr">
        <is>
          <t>2001-001414</t>
        </is>
      </c>
      <c r="C349" s="236" t="inlineStr">
        <is>
          <t>Mineral Deed</t>
        </is>
      </c>
      <c r="D349" s="236" t="inlineStr">
        <is>
          <t>1639/206</t>
        </is>
      </c>
      <c r="E349" s="236" t="inlineStr">
        <is>
          <t>Control column references tract but legal does not support assignment</t>
        </is>
      </c>
      <c r="F349" s="236" t="inlineStr">
        <is>
          <t>E/2 NW/4, N/2 NE/4 SW/4, NE/4 SE/4, SE/4 NE/4 of 31-12N-24W</t>
        </is>
      </c>
      <c r="G349" s="236" t="inlineStr">
        <is>
          <t>ARTI Chain note: source of title — MINERAL DEED 1990-006747 at 1176/54, Beckham County Court, RE: In the Matter of the Estate of Annie E. Mitchel, Deceased to Glenn D. Mitchel, 1/…</t>
        </is>
      </c>
      <c r="H349" s="236" t="inlineStr">
        <is>
          <t>Legal maps to 1, 3, 4, 7, 10; helper says 1, 3, 4, 7, 8 | Review | Review — no exact prior-grantee match | Yes — on Tract 3 owner list | Candidate 1 (helper — confirm from image) | Medium — helper value | Mineral Deed —…</t>
        </is>
      </c>
      <c r="I349" s="236" t="n"/>
      <c r="J349" s="236" t="n"/>
      <c r="K349" s="236" t="n"/>
      <c r="L349" s="236" t="n"/>
    </row>
    <row r="350">
      <c r="A350" s="236" t="n">
        <v>252</v>
      </c>
      <c r="B350" s="236" t="inlineStr">
        <is>
          <t>2001-001463</t>
        </is>
      </c>
      <c r="C350" s="236" t="inlineStr">
        <is>
          <t>Mineral Deed</t>
        </is>
      </c>
      <c r="D350" s="236" t="inlineStr">
        <is>
          <t>1639/426</t>
        </is>
      </c>
      <c r="E350" s="236" t="inlineStr">
        <is>
          <t>Control column references tract but legal does not support assignment</t>
        </is>
      </c>
      <c r="F350" s="236" t="inlineStr">
        <is>
          <t>E/2 NW/4, N/2 NE/4 SW/4, NE/4 SE/4, SE/4 NE/4 of 31-12N-24W, aol</t>
        </is>
      </c>
      <c r="G350" s="236" t="inlineStr">
        <is>
          <t>ARTI</t>
        </is>
      </c>
      <c r="H350" s="236" t="inlineStr">
        <is>
          <t>Legal maps to 1, 3, 4, 7, 10; helper says 1, 3, 4, 7, 8 | Review | Probable — name-normalized match to Runsheet 190 grantee; confirm | Yes — on Tract 3 owner list | Candidate 1 (helper — confirm from image) | Medium — h…</t>
        </is>
      </c>
      <c r="I350" s="236" t="n"/>
      <c r="J350" s="236" t="n"/>
      <c r="K350" s="236" t="n"/>
      <c r="L350" s="236" t="n"/>
    </row>
    <row r="351">
      <c r="A351" s="236" t="n">
        <v>253</v>
      </c>
      <c r="B351" s="236" t="inlineStr">
        <is>
          <t>2001-002342</t>
        </is>
      </c>
      <c r="C351" s="236" t="inlineStr">
        <is>
          <t>Decree</t>
        </is>
      </c>
      <c r="D351" s="236" t="inlineStr">
        <is>
          <t>1643/389</t>
        </is>
      </c>
      <c r="E351" s="236" t="inlineStr">
        <is>
          <t>Control column references tract but legal does not support assignment</t>
        </is>
      </c>
      <c r="F351" s="236" t="inlineStr">
        <is>
          <t>E/2 NW/4, N/2 NE/4 SW/4, NE/4 SE/4, SE/4 NE/4 of 31-12N-24W, aol</t>
        </is>
      </c>
      <c r="G351" s="236" t="inlineStr">
        <is>
          <t>ARTI, an undivided 6.92307 mineral acres interest</t>
        </is>
      </c>
      <c r="H351" s="236" t="inlineStr">
        <is>
          <t>Legal maps to 1, 3, 4, 7, 10; helper says 1, 3, 4, 7, 8 | Review | Review — no exact prior-grantee match | Yes — on Tract 3 owner list | Candidate 1 (helper — confirm from image) | Medium — helper value | Decree — Roger…</t>
        </is>
      </c>
      <c r="I351" s="236" t="n"/>
      <c r="J351" s="236" t="n"/>
      <c r="K351" s="236" t="n"/>
      <c r="L351" s="236" t="n"/>
    </row>
    <row r="352">
      <c r="A352" s="236" t="n">
        <v>258</v>
      </c>
      <c r="B352" s="236" t="inlineStr">
        <is>
          <t>2002-004595</t>
        </is>
      </c>
      <c r="C352" s="236" t="inlineStr">
        <is>
          <t>Mineral Deed</t>
        </is>
      </c>
      <c r="D352" s="236" t="inlineStr">
        <is>
          <t>1695/238</t>
        </is>
      </c>
      <c r="E352" s="236" t="inlineStr">
        <is>
          <t>Control column references tract but legal does not support assignment</t>
        </is>
      </c>
      <c r="F352" s="236" t="inlineStr">
        <is>
          <t>E/2 NW/4, N/2 NE/4 SW/4, NE/4 SE/4, SE/4 NE/4 of 31-12N-24W, aol</t>
        </is>
      </c>
      <c r="G352" s="236" t="inlineStr">
        <is>
          <t>All its mineral interest (being appx 1.386 net acres m/1) (Re: Bk 1159, Pg 224)</t>
        </is>
      </c>
      <c r="H352" s="236" t="inlineStr">
        <is>
          <t>Legal maps to 1, 3, 4, 7, 10; helper says 1, 3, 4, 7, 8 | Review | Yes — prior grantee match | Yes — on Tract 4 owner list | Candidate 1 (helper — confirm from image) | Medium — helper value | Mineral Deed — Hayhurst Oi…</t>
        </is>
      </c>
      <c r="I352" s="236" t="n"/>
      <c r="J352" s="236" t="n"/>
      <c r="K352" s="236" t="n"/>
      <c r="L352" s="236" t="n"/>
    </row>
    <row r="353">
      <c r="A353" s="236" t="n">
        <v>259</v>
      </c>
      <c r="B353" s="236" t="inlineStr">
        <is>
          <t>2003-001558</t>
        </is>
      </c>
      <c r="C353" s="236" t="inlineStr">
        <is>
          <t>Assignment</t>
        </is>
      </c>
      <c r="D353" s="236" t="inlineStr">
        <is>
          <t>1706/384</t>
        </is>
      </c>
      <c r="E353" s="236" t="inlineStr">
        <is>
          <t>Control column references tract but legal does not support assignment</t>
        </is>
      </c>
      <c r="F353" s="236" t="inlineStr">
        <is>
          <t>E/2 NW/4, N/2 NE/4 SW/4, NE/4 SE/4, SE/4 NE/4 of 31-12N-24W, aol</t>
        </is>
      </c>
      <c r="G353" s="236" t="inlineStr">
        <is>
          <t>ARTI</t>
        </is>
      </c>
      <c r="H353" s="236" t="inlineStr">
        <is>
          <t>Legal maps to 1, 3, 4, 7, 10; helper says 1, 3, 4, 7, 8 | Review | Review — no exact prior-grantee match | Review | Interest amount needs review | Review | Assignment — Dorothy G. Hamilton, Executrix to Dorothy G. Hamil…</t>
        </is>
      </c>
      <c r="I353" s="236" t="n"/>
      <c r="J353" s="236" t="n"/>
      <c r="K353" s="236" t="n"/>
      <c r="L353" s="236" t="n"/>
    </row>
    <row r="354">
      <c r="A354" s="236" t="n"/>
      <c r="B354" s="236" t="n"/>
      <c r="C354" s="236" t="n"/>
      <c r="D354" s="236" t="n"/>
      <c r="E354" s="236" t="n"/>
      <c r="F354" s="236" t="n"/>
      <c r="G354" s="236" t="n"/>
      <c r="H354" s="236" t="n"/>
      <c r="I354" s="236" t="n"/>
      <c r="J354" s="236" t="n"/>
      <c r="K354" s="236" t="n"/>
      <c r="L354" s="236" t="n"/>
    </row>
    <row r="355">
      <c r="A355" s="236" t="inlineStr">
        <is>
          <t>OGL / Lease Rows Legally Supporting This Tract</t>
        </is>
      </c>
      <c r="B355" s="236" t="n"/>
      <c r="C355" s="236" t="n"/>
      <c r="D355" s="236" t="n"/>
      <c r="E355" s="236" t="n"/>
      <c r="F355" s="236" t="n"/>
      <c r="G355" s="236" t="n"/>
      <c r="H355" s="236" t="n"/>
      <c r="I355" s="236" t="n"/>
      <c r="J355" s="236" t="n"/>
      <c r="K355" s="236" t="n"/>
      <c r="L355" s="236" t="n"/>
    </row>
    <row r="356">
      <c r="A356" s="236" t="inlineStr">
        <is>
          <t>OGL Row</t>
        </is>
      </c>
      <c r="B356" s="236" t="inlineStr">
        <is>
          <t>OGL #</t>
        </is>
      </c>
      <c r="C356" s="236" t="inlineStr">
        <is>
          <t>LH</t>
        </is>
      </c>
      <c r="D356" s="236" t="inlineStr">
        <is>
          <t>Instrument</t>
        </is>
      </c>
      <c r="E356" s="236" t="inlineStr">
        <is>
          <t>Bk./Pg.</t>
        </is>
      </c>
      <c r="F356" s="236" t="inlineStr">
        <is>
          <t>Execution Date</t>
        </is>
      </c>
      <c r="G356" s="236" t="inlineStr">
        <is>
          <t>Filing Date</t>
        </is>
      </c>
      <c r="H356" s="236" t="inlineStr">
        <is>
          <t>Grantor</t>
        </is>
      </c>
      <c r="I356" s="236" t="inlineStr">
        <is>
          <t>Grantee</t>
        </is>
      </c>
      <c r="J356" s="236" t="inlineStr">
        <is>
          <t>Legal Description</t>
        </is>
      </c>
      <c r="K356" s="236" t="inlineStr">
        <is>
          <t>Term / Misc / Clauses</t>
        </is>
      </c>
      <c r="L356" s="236" t="n"/>
    </row>
    <row r="357">
      <c r="A357" s="236" t="n">
        <v>11</v>
      </c>
      <c r="B357" s="236" t="n">
        <v>10</v>
      </c>
      <c r="C357" s="236" t="inlineStr">
        <is>
          <t>HBP</t>
        </is>
      </c>
      <c r="D357" s="236" t="inlineStr">
        <is>
          <t>Oil and Gas Lease</t>
        </is>
      </c>
      <c r="E357" s="236" t="inlineStr">
        <is>
          <t>1736/473</t>
        </is>
      </c>
      <c r="F357" s="236" t="n">
        <v>38026</v>
      </c>
      <c r="G357" s="236" t="n">
        <v>38027</v>
      </c>
      <c r="H357" s="236" t="inlineStr">
        <is>
          <t>Charles Allen Atha</t>
        </is>
      </c>
      <c r="I357" s="236" t="inlineStr">
        <is>
          <t>R. Michael Lortz</t>
        </is>
      </c>
      <c r="J357" s="236" t="inlineStr">
        <is>
          <t>Lots 1 and 2, N/2 of Lot 3 of 31-12N-24W</t>
        </is>
      </c>
      <c r="K357" s="236" t="inlineStr">
        <is>
          <t>92.135 gross acres 3 yrs 3/16ths royalty | 3 years | | No | No | No | No</t>
        </is>
      </c>
      <c r="L357" s="236" t="n"/>
    </row>
    <row r="358">
      <c r="A358" s="236" t="n">
        <v>13</v>
      </c>
      <c r="B358" s="236" t="n">
        <v>12</v>
      </c>
      <c r="C358" s="236" t="inlineStr">
        <is>
          <t>HBP</t>
        </is>
      </c>
      <c r="D358" s="236" t="inlineStr">
        <is>
          <t>Oil and Gas Lease</t>
        </is>
      </c>
      <c r="E358" s="236" t="inlineStr">
        <is>
          <t>1737/580</t>
        </is>
      </c>
      <c r="F358" s="236" t="n">
        <v>38032</v>
      </c>
      <c r="G358" s="236" t="n">
        <v>38040</v>
      </c>
      <c r="H358" s="236" t="inlineStr">
        <is>
          <t>Sandra Lorrain York</t>
        </is>
      </c>
      <c r="I358" s="236" t="inlineStr">
        <is>
          <t>Kodiak Production Company</t>
        </is>
      </c>
      <c r="J358" s="236" t="inlineStr">
        <is>
          <t>Lots 1 and 2, N/2 of Lot 3 of 31-12N-24W</t>
        </is>
      </c>
      <c r="K358" s="236" t="inlineStr">
        <is>
          <t>92.0850 gross acres 3 years 3/16ths royalty | 3 years | | No | No | No | No</t>
        </is>
      </c>
      <c r="L358" s="236" t="n"/>
    </row>
    <row r="359">
      <c r="A359" s="236" t="n">
        <v>47</v>
      </c>
      <c r="B359" s="236" t="n">
        <v>46</v>
      </c>
      <c r="C359" s="236" t="inlineStr">
        <is>
          <t>HBP</t>
        </is>
      </c>
      <c r="D359" s="236" t="inlineStr">
        <is>
          <t>Oil and Gas Lease</t>
        </is>
      </c>
      <c r="E359" s="236" t="inlineStr">
        <is>
          <t>1816/358</t>
        </is>
      </c>
      <c r="F359" s="236" t="n">
        <v>38636</v>
      </c>
      <c r="G359" s="236" t="n">
        <v>38701</v>
      </c>
      <c r="H359" s="236" t="inlineStr">
        <is>
          <t>Eddie Tom Lakey</t>
        </is>
      </c>
      <c r="I359" s="236" t="inlineStr">
        <is>
          <t>Jess Harris, III, Inc.</t>
        </is>
      </c>
      <c r="J359" s="236" t="inlineStr">
        <is>
          <t>The North Forty (40) acres in a tract of land described as W. 18.20 chains (72-8/10 rods) of Lots 1 and 2 a/d/a W. 18.20 chains (or 72-8/10 rods) of W/2 NW/4 of 31-12N-24W</t>
        </is>
      </c>
      <c r="K359" s="236" t="inlineStr">
        <is>
          <t>40 gross acres 3 yrs 3/16ths royalty DEPTH CLAUSE: In the event this lease is extended by commercial production beyond its primary term, then on such date this lease shall terminate as to all rights one hundred feet and…</t>
        </is>
      </c>
      <c r="L359" s="236" t="n"/>
    </row>
    <row r="360">
      <c r="A360" s="236" t="n">
        <v>63</v>
      </c>
      <c r="B360" s="236" t="n">
        <v>62</v>
      </c>
      <c r="C360" s="236" t="inlineStr">
        <is>
          <t>HBP</t>
        </is>
      </c>
      <c r="D360" s="236" t="inlineStr">
        <is>
          <t>Oil and Gas Lease</t>
        </is>
      </c>
      <c r="E360" s="236" t="inlineStr">
        <is>
          <t>1833/218</t>
        </is>
      </c>
      <c r="F360" s="236" t="n">
        <v>38734</v>
      </c>
      <c r="G360" s="236" t="n">
        <v>38824</v>
      </c>
      <c r="H360" s="236" t="inlineStr">
        <is>
          <t>Ella Pearl Kirk</t>
        </is>
      </c>
      <c r="I360" s="236" t="inlineStr">
        <is>
          <t>Jess Harris, III, Inc.</t>
        </is>
      </c>
      <c r="J360" s="236" t="inlineStr">
        <is>
          <t>The South 32.80 acres in a tract of land described as W. 18.20 chains (72 8/10 Rods) of Lots 1 &amp; 2 ADA W 18.20 chains (or 72 8/10 Rods) of W/2 NW/4 &amp; W 18.20 chains (or 72 8/10 Rods) of N/2 of Lot 3 ADA W 18.20 chains (…</t>
        </is>
      </c>
      <c r="K360" s="236" t="inlineStr">
        <is>
          <t>32.80 gross acres | 3 years | | No | No | No | No</t>
        </is>
      </c>
      <c r="L360" s="236" t="n"/>
    </row>
    <row r="361">
      <c r="A361" s="236" t="n"/>
      <c r="B361" s="236" t="n"/>
      <c r="C361" s="236" t="n"/>
      <c r="D361" s="236" t="n"/>
      <c r="E361" s="236" t="n"/>
      <c r="F361" s="236" t="n"/>
      <c r="G361" s="236" t="n"/>
      <c r="H361" s="236" t="n"/>
      <c r="I361" s="236" t="n"/>
      <c r="J361" s="236" t="n"/>
      <c r="K361" s="236" t="n"/>
      <c r="L361" s="236" t="n"/>
    </row>
    <row r="362">
      <c r="A362" s="236" t="inlineStr">
        <is>
          <t>Lease / OGL Verification Notes</t>
        </is>
      </c>
      <c r="B362" s="236" t="n"/>
      <c r="C362" s="236" t="n"/>
      <c r="D362" s="236" t="n"/>
      <c r="E362" s="236" t="n"/>
      <c r="F362" s="236" t="n"/>
      <c r="G362" s="236" t="n"/>
      <c r="H362" s="236" t="n"/>
      <c r="I362" s="236" t="n"/>
      <c r="J362" s="236" t="n"/>
      <c r="K362" s="236" t="n"/>
      <c r="L362" s="236" t="n"/>
    </row>
    <row r="363">
      <c r="A363" s="236" t="inlineStr">
        <is>
          <t>OGL Row</t>
        </is>
      </c>
      <c r="B363" s="236" t="inlineStr">
        <is>
          <t>OGL #</t>
        </is>
      </c>
      <c r="C363" s="236" t="inlineStr">
        <is>
          <t>Bk./Pg.</t>
        </is>
      </c>
      <c r="D363" s="236" t="inlineStr">
        <is>
          <t>Issue</t>
        </is>
      </c>
      <c r="E363" s="236" t="inlineStr">
        <is>
          <t>Legal Description</t>
        </is>
      </c>
      <c r="F363" s="236" t="inlineStr">
        <is>
          <t>Notes / Clauses</t>
        </is>
      </c>
      <c r="G363" s="236" t="n"/>
      <c r="H363" s="236" t="n"/>
      <c r="I363" s="236" t="n"/>
      <c r="J363" s="236" t="n"/>
      <c r="K363" s="236" t="n"/>
      <c r="L363" s="236" t="n"/>
    </row>
    <row r="364">
      <c r="A364" s="236" t="n">
        <v>2</v>
      </c>
      <c r="B364" s="236" t="n">
        <v>1</v>
      </c>
      <c r="C364" s="236" t="inlineStr">
        <is>
          <t>1736/594</t>
        </is>
      </c>
      <c r="D364" s="236" t="inlineStr">
        <is>
          <t>Section match only — Needs Verification</t>
        </is>
      </c>
      <c r="E364" s="236" t="inlineStr">
        <is>
          <t>E/2 NW/4, N/2 NE/4, N/2 NE/4 SW/4, Lot 4, NE/4 SE/4, S/2 NE/4 SW/4, SE/4 NE/4, SE/4 SW/4 of 31-12N-24W</t>
        </is>
      </c>
      <c r="F364" s="236" t="inlineStr">
        <is>
          <t>375.335 gross acres 3 yrs 3/16ths royalty | 3 years | | No | No | No | No</t>
        </is>
      </c>
      <c r="G364" s="236" t="n"/>
      <c r="H364" s="236" t="n"/>
      <c r="I364" s="236" t="n"/>
      <c r="J364" s="236" t="n"/>
      <c r="K364" s="236" t="n"/>
      <c r="L364" s="236" t="n"/>
    </row>
    <row r="365">
      <c r="A365" s="236" t="n">
        <v>3</v>
      </c>
      <c r="B365" s="236" t="n">
        <v>2</v>
      </c>
      <c r="C365" s="236" t="inlineStr">
        <is>
          <t>1736/600</t>
        </is>
      </c>
      <c r="D365" s="236" t="inlineStr">
        <is>
          <t>Section match only — Needs Verification</t>
        </is>
      </c>
      <c r="E365" s="236" t="inlineStr">
        <is>
          <t>E/2 NW/4, N/2 NE/4, N/2 NE/4 SW/4, Lot 4, NE/4 SE/4, S/2 NE/4 SW/4, SE/4 NE/4, SE/4 SW/4 of 31-12N-24W</t>
        </is>
      </c>
      <c r="F365" s="236" t="inlineStr">
        <is>
          <t>375.335 gross acres 3 yrs 3/16ths royalty | 3 years | | No | No | No | No</t>
        </is>
      </c>
      <c r="G365" s="236" t="n"/>
      <c r="H365" s="236" t="n"/>
      <c r="I365" s="236" t="n"/>
      <c r="J365" s="236" t="n"/>
      <c r="K365" s="236" t="n"/>
      <c r="L365" s="236" t="n"/>
    </row>
    <row r="366">
      <c r="A366" s="236" t="n">
        <v>4</v>
      </c>
      <c r="B366" s="236" t="n">
        <v>3</v>
      </c>
      <c r="C366" s="236" t="inlineStr">
        <is>
          <t>1736/602</t>
        </is>
      </c>
      <c r="D366" s="236" t="inlineStr">
        <is>
          <t>Section match only — Needs Verification</t>
        </is>
      </c>
      <c r="E366" s="236" t="inlineStr">
        <is>
          <t>E/2 NW/4, N/2 NE/4, N/2 NE/4 SW/4, Lot 4, NE/4 SE/4, S/2 NE/4 SW/4, SE/4 NE/4, SE/4 SW/4 of 31-12N-24W</t>
        </is>
      </c>
      <c r="F366" s="236" t="inlineStr">
        <is>
          <t>375.335 gross acres 3 yrs 3/16ths royalty | 3 years | | No | No | No | No</t>
        </is>
      </c>
      <c r="G366" s="236" t="n"/>
      <c r="H366" s="236" t="n"/>
      <c r="I366" s="236" t="n"/>
      <c r="J366" s="236" t="n"/>
      <c r="K366" s="236" t="n"/>
      <c r="L366" s="236" t="n"/>
    </row>
    <row r="367">
      <c r="A367" s="236" t="n">
        <v>5</v>
      </c>
      <c r="B367" s="236" t="n">
        <v>4</v>
      </c>
      <c r="C367" s="236" t="inlineStr">
        <is>
          <t>1736/592</t>
        </is>
      </c>
      <c r="D367" s="236" t="inlineStr">
        <is>
          <t>Section match only — Needs Verification</t>
        </is>
      </c>
      <c r="E367" s="236" t="inlineStr">
        <is>
          <t>E/2 NW/4, N/2 NE/4, N/2 NE/4 SW/4, Lot 4, NE/4 SE/4, S/2 NE/4 SW/4, SE/4 NE/4, SE/4 SW/4 of 31-12N-24W</t>
        </is>
      </c>
      <c r="F367" s="236" t="inlineStr">
        <is>
          <t>375.335 gross acres 3 yrs 3/16ths royalty | 3 years | | No | No | No | No</t>
        </is>
      </c>
      <c r="G367" s="236" t="n"/>
      <c r="H367" s="236" t="n"/>
      <c r="I367" s="236" t="n"/>
      <c r="J367" s="236" t="n"/>
      <c r="K367" s="236" t="n"/>
      <c r="L367" s="236" t="n"/>
    </row>
    <row r="368">
      <c r="A368" s="236" t="n">
        <v>6</v>
      </c>
      <c r="B368" s="236" t="n">
        <v>5</v>
      </c>
      <c r="C368" s="236" t="inlineStr">
        <is>
          <t>1736/193</t>
        </is>
      </c>
      <c r="D368" s="236" t="inlineStr">
        <is>
          <t>Section match only — Needs Verification</t>
        </is>
      </c>
      <c r="E368" s="236" t="inlineStr">
        <is>
          <t>NW/4 SE/4, S/2 SE/4, SW/4 NE/4 of 31-12N-24W</t>
        </is>
      </c>
      <c r="F368" s="236" t="inlineStr">
        <is>
          <t>160 gross acres 3 yrs 3/16ths royalty | 3 years | | No | No | No | No</t>
        </is>
      </c>
      <c r="G368" s="236" t="n"/>
      <c r="H368" s="236" t="n"/>
      <c r="I368" s="236" t="n"/>
      <c r="J368" s="236" t="n"/>
      <c r="K368" s="236" t="n"/>
      <c r="L368" s="236" t="n"/>
    </row>
    <row r="369">
      <c r="A369" s="236" t="n">
        <v>7</v>
      </c>
      <c r="B369" s="236" t="n">
        <v>6</v>
      </c>
      <c r="C369" s="236" t="inlineStr">
        <is>
          <t>1736/598</t>
        </is>
      </c>
      <c r="D369" s="236" t="inlineStr">
        <is>
          <t>Section match only — Needs Verification</t>
        </is>
      </c>
      <c r="E369" s="236" t="inlineStr">
        <is>
          <t>NW/4 SE/4, S/2 SE/4, SW/4 NE/4 of 31-12N-24W</t>
        </is>
      </c>
      <c r="F369" s="236" t="inlineStr">
        <is>
          <t>160 gross acres 3 yrs 3/16ths royalty | 3 years | | No | No | No | No</t>
        </is>
      </c>
      <c r="G369" s="236" t="n"/>
      <c r="H369" s="236" t="n"/>
      <c r="I369" s="236" t="n"/>
      <c r="J369" s="236" t="n"/>
      <c r="K369" s="236" t="n"/>
      <c r="L369" s="236" t="n"/>
    </row>
    <row r="370">
      <c r="A370" s="236" t="n">
        <v>8</v>
      </c>
      <c r="B370" s="236" t="n">
        <v>7</v>
      </c>
      <c r="C370" s="236" t="inlineStr">
        <is>
          <t>1824/181</t>
        </is>
      </c>
      <c r="D370" s="236" t="inlineStr">
        <is>
          <t>Section match only — Needs Verification</t>
        </is>
      </c>
      <c r="E370" s="236" t="inlineStr">
        <is>
          <t>NW/4 SE/4, S/2 SE/4, SW/4 NE/4 of 31-12N-24W</t>
        </is>
      </c>
      <c r="F370" s="236" t="inlineStr">
        <is>
          <t>160 gross acres 3 yrs 3/16ths royalty | 3 years | | No | No | No | No</t>
        </is>
      </c>
      <c r="G370" s="236" t="n"/>
      <c r="H370" s="236" t="n"/>
      <c r="I370" s="236" t="n"/>
      <c r="J370" s="236" t="n"/>
      <c r="K370" s="236" t="n"/>
      <c r="L370" s="236" t="n"/>
    </row>
    <row r="371">
      <c r="A371" s="236" t="n">
        <v>9</v>
      </c>
      <c r="B371" s="236" t="n">
        <v>8</v>
      </c>
      <c r="C371" s="236" t="inlineStr">
        <is>
          <t>1736/485</t>
        </is>
      </c>
      <c r="D371" s="236" t="inlineStr">
        <is>
          <t>Section match only — Needs Verification</t>
        </is>
      </c>
      <c r="E371" s="236" t="inlineStr">
        <is>
          <t>E/2 NW/4, N/2 NE/4 SW/4, NE/4 SE/4, SE/4 NE/4 of 31-12N-24W</t>
        </is>
      </c>
      <c r="F371" s="236" t="inlineStr">
        <is>
          <t>180 gross acres 3 yrs 3/16ths royalty | 3 years | | No | No | No | No</t>
        </is>
      </c>
      <c r="G371" s="236" t="n"/>
      <c r="H371" s="236" t="n"/>
      <c r="I371" s="236" t="n"/>
      <c r="J371" s="236" t="n"/>
      <c r="K371" s="236" t="n"/>
      <c r="L371" s="236" t="n"/>
    </row>
    <row r="372">
      <c r="A372" s="236" t="n">
        <v>10</v>
      </c>
      <c r="B372" s="236" t="n">
        <v>9</v>
      </c>
      <c r="C372" s="236" t="inlineStr">
        <is>
          <t>1736/197</t>
        </is>
      </c>
      <c r="D372" s="236" t="inlineStr">
        <is>
          <t>Section match only — Needs Verification</t>
        </is>
      </c>
      <c r="E372" s="236" t="inlineStr">
        <is>
          <t>S/2 NE/4 SW/4, Lot 4, SE/4 SW/4, Lot 3 of 31-12N-24W</t>
        </is>
      </c>
      <c r="F372" s="236" t="inlineStr">
        <is>
          <t>115.335 gross acres 3/16ths royalty | 3 years | | No | No | No | No</t>
        </is>
      </c>
      <c r="G372" s="236" t="n"/>
      <c r="H372" s="236" t="n"/>
      <c r="I372" s="236" t="n"/>
      <c r="J372" s="236" t="n"/>
      <c r="K372" s="236" t="n"/>
      <c r="L372" s="236" t="n"/>
    </row>
    <row r="373">
      <c r="A373" s="236" t="n">
        <v>12</v>
      </c>
      <c r="B373" s="236" t="n">
        <v>11</v>
      </c>
      <c r="C373" s="236" t="inlineStr">
        <is>
          <t>1736/588</t>
        </is>
      </c>
      <c r="D373" s="236" t="inlineStr">
        <is>
          <t>Section match only — Needs Verification</t>
        </is>
      </c>
      <c r="E373" s="236" t="inlineStr">
        <is>
          <t>NW/4 SE/4, S/2 SE/4, SW/4 NE/4 of 31-12N-24W</t>
        </is>
      </c>
      <c r="F373" s="236" t="inlineStr">
        <is>
          <t>160 gross acres 3 yrs 3/16ths royalty | 3 years | | No | No | No | No</t>
        </is>
      </c>
      <c r="G373" s="236" t="n"/>
      <c r="H373" s="236" t="n"/>
      <c r="I373" s="236" t="n"/>
      <c r="J373" s="236" t="n"/>
      <c r="K373" s="236" t="n"/>
      <c r="L373" s="236" t="n"/>
    </row>
    <row r="374">
      <c r="A374" s="236" t="n">
        <v>14</v>
      </c>
      <c r="B374" s="236" t="n">
        <v>13</v>
      </c>
      <c r="C374" s="236" t="inlineStr">
        <is>
          <t>1780/409</t>
        </is>
      </c>
      <c r="D374" s="236" t="inlineStr">
        <is>
          <t>Section match only — Needs Verification</t>
        </is>
      </c>
      <c r="E374" s="236" t="inlineStr">
        <is>
          <t>NW/4 SE/4, S/2 SE/4, SW/4 NE/4 of 31-12N-24W</t>
        </is>
      </c>
      <c r="F374" s="236" t="inlineStr">
        <is>
          <t>160 gross acres 2 yrs 1/4th royalty Depth clause: Depth Limitation: All formations 100 feet below the stratigraphic equivalent of the deepest depth drilled in any well during the primary term of this lease shall be rele…</t>
        </is>
      </c>
      <c r="G374" s="236" t="n"/>
      <c r="H374" s="236" t="n"/>
      <c r="I374" s="236" t="n"/>
      <c r="J374" s="236" t="n"/>
      <c r="K374" s="236" t="n"/>
      <c r="L374" s="236" t="n"/>
    </row>
    <row r="375">
      <c r="A375" s="236" t="n">
        <v>15</v>
      </c>
      <c r="B375" s="236" t="n">
        <v>14</v>
      </c>
      <c r="C375" s="236" t="inlineStr">
        <is>
          <t>1782/261</t>
        </is>
      </c>
      <c r="D375" s="236" t="inlineStr">
        <is>
          <t>Section match only — Needs Verification</t>
        </is>
      </c>
      <c r="E375" s="236" t="inlineStr">
        <is>
          <t>NW/4 SE/4, S/2 SE/4, SW/4 NE/4 of 31-12N-24W</t>
        </is>
      </c>
      <c r="F375" s="236" t="inlineStr">
        <is>
          <t>160 gross acres 2 yrs 1/4th royalty Depth clause: Depth Limitation: All formations 100 feet below the stratigraphic equivalent of the deepest depth drilled in any well during the primary term of this lease shall be rele…</t>
        </is>
      </c>
      <c r="G375" s="236" t="n"/>
      <c r="H375" s="236" t="n"/>
      <c r="I375" s="236" t="n"/>
      <c r="J375" s="236" t="n"/>
      <c r="K375" s="236" t="n"/>
      <c r="L375" s="236" t="n"/>
    </row>
    <row r="376">
      <c r="A376" s="236" t="n">
        <v>16</v>
      </c>
      <c r="B376" s="236" t="n">
        <v>15</v>
      </c>
      <c r="C376" s="236" t="inlineStr">
        <is>
          <t>1781/204</t>
        </is>
      </c>
      <c r="D376" s="236" t="inlineStr">
        <is>
          <t>Section match only — Needs Verification</t>
        </is>
      </c>
      <c r="E376" s="236" t="inlineStr">
        <is>
          <t>NW/4 SE/4, S/2 SE/4, SW/4 NE/4 of 31-12N-24W</t>
        </is>
      </c>
      <c r="F376" s="236" t="inlineStr">
        <is>
          <t>160 gross acres 2 yrs 3/16ths royalty Depth clause: Depth Limitation: All formations 100 feet below the stratigraphic equivalent of the deepest depth drilled in any well during the primary term of this lease shall be re…</t>
        </is>
      </c>
      <c r="G376" s="236" t="n"/>
      <c r="H376" s="236" t="n"/>
      <c r="I376" s="236" t="n"/>
      <c r="J376" s="236" t="n"/>
      <c r="K376" s="236" t="n"/>
      <c r="L376" s="236" t="n"/>
    </row>
    <row r="377">
      <c r="A377" s="236" t="n">
        <v>17</v>
      </c>
      <c r="B377" s="236" t="n">
        <v>16</v>
      </c>
      <c r="C377" s="236" t="inlineStr">
        <is>
          <t>1782/267</t>
        </is>
      </c>
      <c r="D377" s="236" t="inlineStr">
        <is>
          <t>Section match only — Needs Verification</t>
        </is>
      </c>
      <c r="E377" s="236" t="inlineStr">
        <is>
          <t>NW/4 SE/4, S/2 SE/4, SW/4 NE/4 of 31-12N-24W</t>
        </is>
      </c>
      <c r="F377" s="236" t="inlineStr">
        <is>
          <t>160 gross acres 2 yrs 1/4th royalty Depth clause: Depth Limitation: All formations 100 feet below the stratigraphic equivalent of the deepest depth drilled in any well during the primary term of this lease shall be rele…</t>
        </is>
      </c>
      <c r="G377" s="236" t="n"/>
      <c r="H377" s="236" t="n"/>
      <c r="I377" s="236" t="n"/>
      <c r="J377" s="236" t="n"/>
      <c r="K377" s="236" t="n"/>
      <c r="L377" s="236" t="n"/>
    </row>
    <row r="378">
      <c r="A378" s="236" t="n">
        <v>18</v>
      </c>
      <c r="B378" s="236" t="n">
        <v>17</v>
      </c>
      <c r="C378" s="236" t="inlineStr">
        <is>
          <t>1738/479</t>
        </is>
      </c>
      <c r="D378" s="236" t="inlineStr">
        <is>
          <t>Section match only — Needs Verification</t>
        </is>
      </c>
      <c r="E378" s="236" t="inlineStr">
        <is>
          <t>NW/4 SE/4, S/2 SE/4, SW/4 NE/4 of 31-12N-24W</t>
        </is>
      </c>
      <c r="F378" s="236" t="inlineStr">
        <is>
          <t>160 gross acres 3 yrs 3/16ths royalty | 3 years | | No | No | No | No</t>
        </is>
      </c>
      <c r="G378" s="236" t="n"/>
      <c r="H378" s="236" t="n"/>
      <c r="I378" s="236" t="n"/>
      <c r="J378" s="236" t="n"/>
      <c r="K378" s="236" t="n"/>
      <c r="L378" s="236" t="n"/>
    </row>
    <row r="379">
      <c r="A379" s="236" t="n">
        <v>19</v>
      </c>
      <c r="B379" s="236" t="n">
        <v>18</v>
      </c>
      <c r="C379" s="236" t="inlineStr">
        <is>
          <t>1764/122</t>
        </is>
      </c>
      <c r="D379" s="236" t="inlineStr">
        <is>
          <t>Section match only — Needs Verification</t>
        </is>
      </c>
      <c r="E379" s="236" t="inlineStr">
        <is>
          <t>NW/4 SE/4, S/2 SE/4, SW/4 NE/4 of 31-12N-24W</t>
        </is>
      </c>
      <c r="F379" s="236" t="inlineStr">
        <is>
          <t>160 gross acres 3 yrs 3/16ths royalty | 3 years | | No | No | No | No</t>
        </is>
      </c>
      <c r="G379" s="236" t="n"/>
      <c r="H379" s="236" t="n"/>
      <c r="I379" s="236" t="n"/>
      <c r="J379" s="236" t="n"/>
      <c r="K379" s="236" t="n"/>
      <c r="L379" s="236" t="n"/>
    </row>
    <row r="380">
      <c r="A380" s="236" t="n">
        <v>20</v>
      </c>
      <c r="B380" s="236" t="n">
        <v>19</v>
      </c>
      <c r="C380" s="236" t="inlineStr">
        <is>
          <t>1764/124</t>
        </is>
      </c>
      <c r="D380" s="236" t="inlineStr">
        <is>
          <t>Section match only — Needs Verification</t>
        </is>
      </c>
      <c r="E380" s="236" t="inlineStr">
        <is>
          <t>NW/4 SE/4, S/2 SE/4, SW/4 NE/4 of 31-12N-24W</t>
        </is>
      </c>
      <c r="F380" s="236" t="inlineStr">
        <is>
          <t>160 gross acres 3 yrs 3/16ths royalty | 3 years | | No | No | No | No</t>
        </is>
      </c>
      <c r="G380" s="236" t="n"/>
      <c r="H380" s="236" t="n"/>
      <c r="I380" s="236" t="n"/>
      <c r="J380" s="236" t="n"/>
      <c r="K380" s="236" t="n"/>
      <c r="L380" s="236" t="n"/>
    </row>
    <row r="381">
      <c r="A381" s="236" t="n">
        <v>21</v>
      </c>
      <c r="B381" s="236" t="n">
        <v>20</v>
      </c>
      <c r="C381" s="236" t="inlineStr">
        <is>
          <t>1764/128</t>
        </is>
      </c>
      <c r="D381" s="236" t="inlineStr">
        <is>
          <t>Section match only — Needs Verification</t>
        </is>
      </c>
      <c r="E381" s="236" t="inlineStr">
        <is>
          <t>NW/4 SE/4, S/2 SE/4, SW/4 NE/4 of 31-12N-24W</t>
        </is>
      </c>
      <c r="F381" s="236" t="inlineStr">
        <is>
          <t>160 gross acres 3 yrs 3/16ths royalty | 3 years | | No | No | No | No</t>
        </is>
      </c>
      <c r="G381" s="236" t="n"/>
      <c r="H381" s="236" t="n"/>
      <c r="I381" s="236" t="n"/>
      <c r="J381" s="236" t="n"/>
      <c r="K381" s="236" t="n"/>
      <c r="L381" s="236" t="n"/>
    </row>
    <row r="382">
      <c r="A382" s="236" t="n">
        <v>22</v>
      </c>
      <c r="B382" s="236" t="n">
        <v>21</v>
      </c>
      <c r="C382" s="236" t="inlineStr">
        <is>
          <t>1785/274</t>
        </is>
      </c>
      <c r="D382" s="236" t="inlineStr">
        <is>
          <t>Section match only — Needs Verification</t>
        </is>
      </c>
      <c r="E382" s="236" t="inlineStr">
        <is>
          <t>SE/4 SW/4 of 31-12N-24W</t>
        </is>
      </c>
      <c r="F382" s="236" t="inlineStr">
        <is>
          <t>40 gross acres 3 yrs 3/16ths royalty | 3 years | | No | No | No | No</t>
        </is>
      </c>
      <c r="G382" s="236" t="n"/>
      <c r="H382" s="236" t="n"/>
      <c r="I382" s="236" t="n"/>
      <c r="J382" s="236" t="n"/>
      <c r="K382" s="236" t="n"/>
      <c r="L382" s="236" t="n"/>
    </row>
    <row r="383">
      <c r="A383" s="236" t="n">
        <v>23</v>
      </c>
      <c r="B383" s="236" t="n">
        <v>22</v>
      </c>
      <c r="C383" s="236" t="inlineStr">
        <is>
          <t>1785/278</t>
        </is>
      </c>
      <c r="D383" s="236" t="inlineStr">
        <is>
          <t>Section match only — Needs Verification</t>
        </is>
      </c>
      <c r="E383" s="236" t="inlineStr">
        <is>
          <t>SE/4 SW/4 of 31-12N-24W</t>
        </is>
      </c>
      <c r="F383" s="236" t="inlineStr">
        <is>
          <t>40 gross acres 3 yrs 3/16ths royalty | 3 years | | No | No | No | No</t>
        </is>
      </c>
      <c r="G383" s="236" t="n"/>
      <c r="H383" s="236" t="n"/>
      <c r="I383" s="236" t="n"/>
      <c r="J383" s="236" t="n"/>
      <c r="K383" s="236" t="n"/>
      <c r="L383" s="236" t="n"/>
    </row>
    <row r="384">
      <c r="A384" s="236" t="n">
        <v>24</v>
      </c>
      <c r="B384" s="236" t="n">
        <v>23</v>
      </c>
      <c r="C384" s="236" t="inlineStr">
        <is>
          <t>1785/276</t>
        </is>
      </c>
      <c r="D384" s="236" t="inlineStr">
        <is>
          <t>Section match only — Needs Verification</t>
        </is>
      </c>
      <c r="E384" s="236" t="inlineStr">
        <is>
          <t>Lot 4, S/2 of Lot 3, S/2 NE/4 SW/4, SE/4 SW/4 of 31-12N-24W</t>
        </is>
      </c>
      <c r="F384" s="236" t="inlineStr">
        <is>
          <t>115.34 gross acres 3/16ths royalty 3 yrs | 3 years | | No | No | No | No</t>
        </is>
      </c>
      <c r="G384" s="236" t="n"/>
      <c r="H384" s="236" t="n"/>
      <c r="I384" s="236" t="n"/>
      <c r="J384" s="236" t="n"/>
      <c r="K384" s="236" t="n"/>
      <c r="L384" s="236" t="n"/>
    </row>
    <row r="385">
      <c r="A385" s="236" t="n">
        <v>25</v>
      </c>
      <c r="B385" s="236" t="n">
        <v>24</v>
      </c>
      <c r="C385" s="236" t="inlineStr">
        <is>
          <t>1787/47</t>
        </is>
      </c>
      <c r="D385" s="236" t="inlineStr">
        <is>
          <t>Section match only — Needs Verification</t>
        </is>
      </c>
      <c r="E385" s="236" t="inlineStr">
        <is>
          <t>E/2 NW/4, N/2 NE/4 SW/4, NE/4 SE/4, SE/4 NE/4 of 31-12N-24W</t>
        </is>
      </c>
      <c r="F385" s="236" t="inlineStr">
        <is>
          <t>180 gross acres 3 yrs 3/16ths royalty | 3 years | | No | No | No | No</t>
        </is>
      </c>
      <c r="G385" s="236" t="n"/>
      <c r="H385" s="236" t="n"/>
      <c r="I385" s="236" t="n"/>
      <c r="J385" s="236" t="n"/>
      <c r="K385" s="236" t="n"/>
      <c r="L385" s="236" t="n"/>
    </row>
    <row r="386">
      <c r="A386" s="236" t="n">
        <v>26</v>
      </c>
      <c r="B386" s="236" t="n">
        <v>25</v>
      </c>
      <c r="C386" s="236" t="inlineStr">
        <is>
          <t>1786/335</t>
        </is>
      </c>
      <c r="D386" s="236" t="inlineStr">
        <is>
          <t>Section match only — Needs Verification</t>
        </is>
      </c>
      <c r="E386" s="236" t="inlineStr">
        <is>
          <t>S/2 NE/4 SW/4, SE/4 SW/4 of 31-12N-24W</t>
        </is>
      </c>
      <c r="F386" s="236" t="inlineStr">
        <is>
          <t>115.3350 gross acres 3/16ths royalty 3 yrs Depth Clause: Notwithstanding anything herein contained to the contrary, on the day after the expiration of the primary term hereof, this Oil and Gas Lease shall terminate inso…</t>
        </is>
      </c>
      <c r="G386" s="236" t="n"/>
      <c r="H386" s="236" t="n"/>
      <c r="I386" s="236" t="n"/>
      <c r="J386" s="236" t="n"/>
      <c r="K386" s="236" t="n"/>
      <c r="L386" s="236" t="n"/>
    </row>
    <row r="387">
      <c r="A387" s="236" t="n">
        <v>27</v>
      </c>
      <c r="B387" s="236" t="n">
        <v>26</v>
      </c>
      <c r="C387" s="236" t="inlineStr">
        <is>
          <t>1798/148</t>
        </is>
      </c>
      <c r="D387" s="236" t="inlineStr">
        <is>
          <t>Section match only — Needs Verification</t>
        </is>
      </c>
      <c r="E387" s="236" t="inlineStr">
        <is>
          <t>NW/4 SE/4, S/2 SE/4, SW/4 NE/4 of 31-12N-24W</t>
        </is>
      </c>
      <c r="F387" s="236" t="inlineStr">
        <is>
          <t>160 gross acres 3 yrs 3/16ths royalty | 3 years | | No | No | No | No</t>
        </is>
      </c>
      <c r="G387" s="236" t="n"/>
      <c r="H387" s="236" t="n"/>
      <c r="I387" s="236" t="n"/>
      <c r="J387" s="236" t="n"/>
      <c r="K387" s="236" t="n"/>
      <c r="L387" s="236" t="n"/>
    </row>
    <row r="388">
      <c r="A388" s="236" t="n">
        <v>28</v>
      </c>
      <c r="B388" s="236" t="n">
        <v>27</v>
      </c>
      <c r="C388" s="236" t="inlineStr">
        <is>
          <t>1798/150</t>
        </is>
      </c>
      <c r="D388" s="236" t="inlineStr">
        <is>
          <t>Section match only — Needs Verification</t>
        </is>
      </c>
      <c r="E388" s="236" t="inlineStr">
        <is>
          <t>NW/4 SE/4, SW/4 NE/4 of 31-12N-24W aol</t>
        </is>
      </c>
      <c r="F388" s="236" t="inlineStr">
        <is>
          <t>160 gross acres 3 yrs 3/16ths royalty | 3 years | | No | No | No | No</t>
        </is>
      </c>
      <c r="G388" s="236" t="n"/>
      <c r="H388" s="236" t="n"/>
      <c r="I388" s="236" t="n"/>
      <c r="J388" s="236" t="n"/>
      <c r="K388" s="236" t="n"/>
      <c r="L388" s="236" t="n"/>
    </row>
    <row r="389">
      <c r="A389" s="236" t="n">
        <v>29</v>
      </c>
      <c r="B389" s="236" t="n">
        <v>28</v>
      </c>
      <c r="C389" s="236" t="inlineStr">
        <is>
          <t>1798/292</t>
        </is>
      </c>
      <c r="D389" s="236" t="inlineStr">
        <is>
          <t>Section match only — Needs Verification</t>
        </is>
      </c>
      <c r="E389" s="236" t="inlineStr">
        <is>
          <t>NW/4 SE/4, S/2 SE/4, SW/4 NE/4 of 31-12N-24W</t>
        </is>
      </c>
      <c r="F389" s="236" t="inlineStr">
        <is>
          <t>160 gross acres 3 yrs 3/16ths royalty | 3 years | | No | No | No | No</t>
        </is>
      </c>
      <c r="G389" s="236" t="n"/>
      <c r="H389" s="236" t="n"/>
      <c r="I389" s="236" t="n"/>
      <c r="J389" s="236" t="n"/>
      <c r="K389" s="236" t="n"/>
      <c r="L389" s="236" t="n"/>
    </row>
    <row r="390">
      <c r="A390" s="236" t="n">
        <v>30</v>
      </c>
      <c r="B390" s="236" t="n">
        <v>29</v>
      </c>
      <c r="C390" s="236" t="inlineStr">
        <is>
          <t>1798/573</t>
        </is>
      </c>
      <c r="D390" s="236" t="inlineStr">
        <is>
          <t>Section match only — Needs Verification</t>
        </is>
      </c>
      <c r="E390" s="236" t="inlineStr">
        <is>
          <t>NW/4 SE/4, S/2 SE/4, SW/4 NE/4 of 31-12N-24W</t>
        </is>
      </c>
      <c r="F390" s="236" t="inlineStr">
        <is>
          <t>160 gross acres 3 yrs 3/16ths royalty This lease is limited from the surface to the stratigraphic equivalent of 20,000 feet | 3 years | | Yes | No | No | No</t>
        </is>
      </c>
      <c r="G390" s="236" t="n"/>
      <c r="H390" s="236" t="n"/>
      <c r="I390" s="236" t="n"/>
      <c r="J390" s="236" t="n"/>
      <c r="K390" s="236" t="n"/>
      <c r="L390" s="236" t="n"/>
    </row>
    <row r="391">
      <c r="A391" s="236" t="n">
        <v>31</v>
      </c>
      <c r="B391" s="236" t="n">
        <v>30</v>
      </c>
      <c r="C391" s="236" t="inlineStr">
        <is>
          <t>1798/576</t>
        </is>
      </c>
      <c r="D391" s="236" t="inlineStr">
        <is>
          <t>Section match only — Needs Verification</t>
        </is>
      </c>
      <c r="E391" s="236" t="inlineStr">
        <is>
          <t>NW/4 SE/4, S/2 SE/4, SW/4 NE/4 of 31-12N-24W</t>
        </is>
      </c>
      <c r="F391" s="236" t="inlineStr">
        <is>
          <t>160 gross acres 3 yrs 3/16ths royalty This lease is limited from the surface to the stratigraphic equivalent of 20,000 feet | 3 years | | Yes | No | No | No</t>
        </is>
      </c>
      <c r="G391" s="236" t="n"/>
      <c r="H391" s="236" t="n"/>
      <c r="I391" s="236" t="n"/>
      <c r="J391" s="236" t="n"/>
      <c r="K391" s="236" t="n"/>
      <c r="L391" s="236" t="n"/>
    </row>
    <row r="392">
      <c r="A392" s="236" t="n">
        <v>32</v>
      </c>
      <c r="B392" s="236" t="n">
        <v>31</v>
      </c>
      <c r="C392" s="236" t="inlineStr">
        <is>
          <t>1798/579</t>
        </is>
      </c>
      <c r="D392" s="236" t="inlineStr">
        <is>
          <t>Section match only — Needs Verification</t>
        </is>
      </c>
      <c r="E392" s="236" t="inlineStr">
        <is>
          <t>NW/4 SE/4, S/2 SE/4, SW/4 NE/4 of 31-12N-24W</t>
        </is>
      </c>
      <c r="F392" s="236" t="inlineStr">
        <is>
          <t>160 gross acres 3 yrs 3/16ths royalty This lease is limited from the surface to the stratigraphic equivalent of 20,000 feet | 3 years | | Yes | No | No | No</t>
        </is>
      </c>
      <c r="G392" s="236" t="n"/>
      <c r="H392" s="236" t="n"/>
      <c r="I392" s="236" t="n"/>
      <c r="J392" s="236" t="n"/>
      <c r="K392" s="236" t="n"/>
      <c r="L392" s="236" t="n"/>
    </row>
    <row r="393">
      <c r="A393" s="236" t="n">
        <v>33</v>
      </c>
      <c r="B393" s="236" t="n">
        <v>32</v>
      </c>
      <c r="C393" s="236" t="inlineStr">
        <is>
          <t>1798/582</t>
        </is>
      </c>
      <c r="D393" s="236" t="inlineStr">
        <is>
          <t>Section match only — Needs Verification</t>
        </is>
      </c>
      <c r="E393" s="236" t="inlineStr">
        <is>
          <t>NW/4 SE/4, S/2 SE/4, SW/4 NE/4 of 31-12N-24W</t>
        </is>
      </c>
      <c r="F393" s="236" t="inlineStr">
        <is>
          <t>160 gross acres 3 yrs 3/16ths royalty This lease is limited from the surface to the stratigraphic equivalent of 20,000 feet | 3 years | | Yes | No | No | No</t>
        </is>
      </c>
      <c r="G393" s="236" t="n"/>
      <c r="H393" s="236" t="n"/>
      <c r="I393" s="236" t="n"/>
      <c r="J393" s="236" t="n"/>
      <c r="K393" s="236" t="n"/>
      <c r="L393" s="236" t="n"/>
    </row>
    <row r="394">
      <c r="A394" s="236" t="n">
        <v>34</v>
      </c>
      <c r="B394" s="236" t="n">
        <v>33</v>
      </c>
      <c r="C394" s="236" t="inlineStr">
        <is>
          <t>1799/30</t>
        </is>
      </c>
      <c r="D394" s="236" t="inlineStr">
        <is>
          <t>Section match only — Needs Verification</t>
        </is>
      </c>
      <c r="E394" s="236" t="inlineStr">
        <is>
          <t>NW/4 SE/4, S/2 SE/4, SW/4 NE/4 of 31-12N-24W</t>
        </is>
      </c>
      <c r="F394" s="236" t="inlineStr">
        <is>
          <t>160 gross acres 3 yrs 3/16ths royalty This lease is limited from the surface to the stratigraphic equivalent of 20,000 feet | 3 years | | Yes | No | No | No</t>
        </is>
      </c>
      <c r="G394" s="236" t="n"/>
      <c r="H394" s="236" t="n"/>
      <c r="I394" s="236" t="n"/>
      <c r="J394" s="236" t="n"/>
      <c r="K394" s="236" t="n"/>
      <c r="L394" s="236" t="n"/>
    </row>
    <row r="395">
      <c r="A395" s="236" t="n">
        <v>35</v>
      </c>
      <c r="B395" s="236" t="n">
        <v>34</v>
      </c>
      <c r="C395" s="236" t="inlineStr">
        <is>
          <t>1792/517</t>
        </is>
      </c>
      <c r="D395" s="236" t="inlineStr">
        <is>
          <t>Section match only — Needs Verification</t>
        </is>
      </c>
      <c r="E395" s="236" t="inlineStr">
        <is>
          <t>SE/4 SW/4 of 31-12N-24W</t>
        </is>
      </c>
      <c r="F395" s="236" t="inlineStr">
        <is>
          <t>40 gross acres 3 yrs 3/16ths royalty | 3 years | | No | No | No | No</t>
        </is>
      </c>
      <c r="G395" s="236" t="n"/>
      <c r="H395" s="236" t="n"/>
      <c r="I395" s="236" t="n"/>
      <c r="J395" s="236" t="n"/>
      <c r="K395" s="236" t="n"/>
      <c r="L395" s="236" t="n"/>
    </row>
    <row r="396">
      <c r="A396" s="236" t="n">
        <v>36</v>
      </c>
      <c r="B396" s="236" t="n">
        <v>35</v>
      </c>
      <c r="C396" s="236" t="inlineStr">
        <is>
          <t>1793/501</t>
        </is>
      </c>
      <c r="D396" s="236" t="inlineStr">
        <is>
          <t>Section match only — Needs Verification</t>
        </is>
      </c>
      <c r="E396" s="236" t="inlineStr">
        <is>
          <t>SE/4 SW/4 of 31-12N-24W</t>
        </is>
      </c>
      <c r="F396" s="236" t="inlineStr">
        <is>
          <t>Ratification of Oil and Gas Lease at 1792/517 | Ratification of OGL 34 | | No | No | No | No</t>
        </is>
      </c>
      <c r="G396" s="236" t="n"/>
      <c r="H396" s="236" t="n"/>
      <c r="I396" s="236" t="n"/>
      <c r="J396" s="236" t="n"/>
      <c r="K396" s="236" t="n"/>
      <c r="L396" s="236" t="n"/>
    </row>
    <row r="397">
      <c r="A397" s="236" t="n">
        <v>37</v>
      </c>
      <c r="B397" s="236" t="n">
        <v>36</v>
      </c>
      <c r="C397" s="236" t="inlineStr">
        <is>
          <t>1793/502</t>
        </is>
      </c>
      <c r="D397" s="236" t="inlineStr">
        <is>
          <t>Section match only — Needs Verification</t>
        </is>
      </c>
      <c r="E397" s="236" t="inlineStr">
        <is>
          <t>SE/4 SW/4 of 31-12N-24W</t>
        </is>
      </c>
      <c r="F397" s="236" t="inlineStr">
        <is>
          <t>Ratification of Oil and Gas Lease at 1792/517 | Ratification of OGL 34 | | No | No | No | No</t>
        </is>
      </c>
      <c r="G397" s="236" t="n"/>
      <c r="H397" s="236" t="n"/>
      <c r="I397" s="236" t="n"/>
      <c r="J397" s="236" t="n"/>
      <c r="K397" s="236" t="n"/>
      <c r="L397" s="236" t="n"/>
    </row>
    <row r="398">
      <c r="A398" s="236" t="n">
        <v>38</v>
      </c>
      <c r="B398" s="236" t="n">
        <v>37</v>
      </c>
      <c r="C398" s="236" t="inlineStr">
        <is>
          <t>1797/167</t>
        </is>
      </c>
      <c r="D398" s="236" t="inlineStr">
        <is>
          <t>Section match only — Needs Verification</t>
        </is>
      </c>
      <c r="E398" s="236" t="inlineStr">
        <is>
          <t>NW/4 SE/4, S/2 SE/4, SW/4 NE/4 of 31-12N-24W</t>
        </is>
      </c>
      <c r="F398" s="236" t="inlineStr">
        <is>
          <t>160 gross acres 2 yrs 3/16ths royalty This lease is limited from the surface to the stratigraphic equivalent of 20,000 feet. | 2 years | | Yes | No | No | No</t>
        </is>
      </c>
      <c r="G398" s="236" t="n"/>
      <c r="H398" s="236" t="n"/>
      <c r="I398" s="236" t="n"/>
      <c r="J398" s="236" t="n"/>
      <c r="K398" s="236" t="n"/>
      <c r="L398" s="236" t="n"/>
    </row>
    <row r="399">
      <c r="A399" s="236" t="n">
        <v>39</v>
      </c>
      <c r="B399" s="236" t="n">
        <v>38</v>
      </c>
      <c r="C399" s="236" t="inlineStr">
        <is>
          <t>1798/146</t>
        </is>
      </c>
      <c r="D399" s="236" t="inlineStr">
        <is>
          <t>Section match only — Needs Verification</t>
        </is>
      </c>
      <c r="E399" s="236" t="inlineStr">
        <is>
          <t>NW/4 SE/4, S/2 SE/4, SW/4 NE/4 of 31-12N-24W</t>
        </is>
      </c>
      <c r="F399" s="236" t="inlineStr">
        <is>
          <t>160 gross acres 3 yrs 3/16ths royalty | 3 years | | No | No | No | No</t>
        </is>
      </c>
      <c r="G399" s="236" t="n"/>
      <c r="H399" s="236" t="n"/>
      <c r="I399" s="236" t="n"/>
      <c r="J399" s="236" t="n"/>
      <c r="K399" s="236" t="n"/>
      <c r="L399" s="236" t="n"/>
    </row>
    <row r="400">
      <c r="A400" s="236" t="n">
        <v>40</v>
      </c>
      <c r="B400" s="236" t="n">
        <v>39</v>
      </c>
      <c r="C400" s="236" t="inlineStr">
        <is>
          <t>1817/388</t>
        </is>
      </c>
      <c r="D400" s="236" t="inlineStr">
        <is>
          <t>Section match only — Needs Verification</t>
        </is>
      </c>
      <c r="E400" s="236" t="inlineStr">
        <is>
          <t>NW/4 SE/4, S/2 SE/4, SW/4 NE/4 of 31-12N-24W</t>
        </is>
      </c>
      <c r="F400" s="236" t="inlineStr">
        <is>
          <t>160 gross acres 3 yrs 3/16ths royalty | 3 years | | No | No | No | No</t>
        </is>
      </c>
      <c r="G400" s="236" t="n"/>
      <c r="H400" s="236" t="n"/>
      <c r="I400" s="236" t="n"/>
      <c r="J400" s="236" t="n"/>
      <c r="K400" s="236" t="n"/>
      <c r="L400" s="236" t="n"/>
    </row>
    <row r="401">
      <c r="A401" s="236" t="n">
        <v>41</v>
      </c>
      <c r="B401" s="236" t="n">
        <v>40</v>
      </c>
      <c r="C401" s="236" t="inlineStr">
        <is>
          <t>1810/310</t>
        </is>
      </c>
      <c r="D401" s="236" t="inlineStr">
        <is>
          <t>Section match only — Needs Verification</t>
        </is>
      </c>
      <c r="E401" s="236" t="inlineStr">
        <is>
          <t>E/2 NW/4, N/2 NE/4 SW/4, NE/4 SE/4, SE/4 NE/4 of 31-12N-24W</t>
        </is>
      </c>
      <c r="F401" s="236" t="inlineStr">
        <is>
          <t>180 gross acres 3 yrs 1/4th royalty Depth clause: All depths 100 feet below the stratigraphic equivalent of the total depth drilled in any well during the primary term of this lease shall be released at the expiration o…</t>
        </is>
      </c>
      <c r="G401" s="236" t="n"/>
      <c r="H401" s="236" t="n"/>
      <c r="I401" s="236" t="n"/>
      <c r="J401" s="236" t="n"/>
      <c r="K401" s="236" t="n"/>
      <c r="L401" s="236" t="n"/>
    </row>
    <row r="402">
      <c r="A402" s="236" t="n">
        <v>42</v>
      </c>
      <c r="B402" s="236" t="n">
        <v>41</v>
      </c>
      <c r="C402" s="236" t="inlineStr">
        <is>
          <t>1816/389</t>
        </is>
      </c>
      <c r="D402" s="236" t="inlineStr">
        <is>
          <t>Section match only — Needs Verification</t>
        </is>
      </c>
      <c r="E402" s="236" t="inlineStr">
        <is>
          <t>SE/4 SE/4, SW/4 NE/4, W/2 SE/4 of 31-12N-24W</t>
        </is>
      </c>
      <c r="F402" s="236" t="inlineStr">
        <is>
          <t>160 gross acres 3 yrs 3/16ths royalty | 3 years | | No | No | No | No</t>
        </is>
      </c>
      <c r="G402" s="236" t="n"/>
      <c r="H402" s="236" t="n"/>
      <c r="I402" s="236" t="n"/>
      <c r="J402" s="236" t="n"/>
      <c r="K402" s="236" t="n"/>
      <c r="L402" s="236" t="n"/>
    </row>
    <row r="403">
      <c r="A403" s="236" t="n">
        <v>43</v>
      </c>
      <c r="B403" s="236" t="n">
        <v>42</v>
      </c>
      <c r="C403" s="236" t="inlineStr">
        <is>
          <t>1816/376</t>
        </is>
      </c>
      <c r="D403" s="236" t="inlineStr">
        <is>
          <t>Section match only — Needs Verification</t>
        </is>
      </c>
      <c r="E403" s="236" t="inlineStr">
        <is>
          <t>SE/4 SE/4, SW/4 NE/4, W/2 SE/4 of 31-12N-24W</t>
        </is>
      </c>
      <c r="F403" s="236" t="inlineStr">
        <is>
          <t>160 gross acres 3 yrs 1/4th royalty | 3 years | | No | No | No | No</t>
        </is>
      </c>
      <c r="G403" s="236" t="n"/>
      <c r="H403" s="236" t="n"/>
      <c r="I403" s="236" t="n"/>
      <c r="J403" s="236" t="n"/>
      <c r="K403" s="236" t="n"/>
      <c r="L403" s="236" t="n"/>
    </row>
    <row r="404">
      <c r="A404" s="236" t="n">
        <v>44</v>
      </c>
      <c r="B404" s="236" t="n">
        <v>43</v>
      </c>
      <c r="C404" s="236" t="inlineStr">
        <is>
          <t>1822/574</t>
        </is>
      </c>
      <c r="D404" s="236" t="inlineStr">
        <is>
          <t>Section match only — Needs Verification</t>
        </is>
      </c>
      <c r="E404" s="236" t="inlineStr">
        <is>
          <t>SE/4 SE/4, SW/4 NE/4, W/2 SE/4 of 31-12N-24W</t>
        </is>
      </c>
      <c r="F404" s="236" t="inlineStr">
        <is>
          <t>160 gross acres 3 yrs 3/16ths royalty | 3 years | | No | No | No | No</t>
        </is>
      </c>
      <c r="G404" s="236" t="n"/>
      <c r="H404" s="236" t="n"/>
      <c r="I404" s="236" t="n"/>
      <c r="J404" s="236" t="n"/>
      <c r="K404" s="236" t="n"/>
      <c r="L404" s="236" t="n"/>
    </row>
    <row r="405">
      <c r="A405" s="236" t="n">
        <v>45</v>
      </c>
      <c r="B405" s="236" t="n">
        <v>44</v>
      </c>
      <c r="C405" s="236" t="inlineStr">
        <is>
          <t>1822/578</t>
        </is>
      </c>
      <c r="D405" s="236" t="inlineStr">
        <is>
          <t>Section match only — Needs Verification</t>
        </is>
      </c>
      <c r="E405" s="236" t="inlineStr">
        <is>
          <t>SE/4 SE/4, SW/4 NE/4, W/2 SE/4 of 31-12N-24W</t>
        </is>
      </c>
      <c r="F405" s="236" t="inlineStr">
        <is>
          <t>160 gross acres 3 yrs 3/16ths royalty | 3 years | | No | No | No | No</t>
        </is>
      </c>
      <c r="G405" s="236" t="n"/>
      <c r="H405" s="236" t="n"/>
      <c r="I405" s="236" t="n"/>
      <c r="J405" s="236" t="n"/>
      <c r="K405" s="236" t="n"/>
      <c r="L405" s="236" t="n"/>
    </row>
    <row r="406">
      <c r="A406" s="236" t="n">
        <v>46</v>
      </c>
      <c r="B406" s="236" t="n">
        <v>45</v>
      </c>
      <c r="C406" s="236" t="inlineStr">
        <is>
          <t>1822/576</t>
        </is>
      </c>
      <c r="D406" s="236" t="inlineStr">
        <is>
          <t>Section match only — Needs Verification</t>
        </is>
      </c>
      <c r="E406" s="236" t="inlineStr">
        <is>
          <t>E/2 NW/4 of 31-12N-24W</t>
        </is>
      </c>
      <c r="F406" s="236" t="inlineStr">
        <is>
          <t>80 gross acres 3 yrs 1/4th royalty | 3 years | | No | No | No | No</t>
        </is>
      </c>
      <c r="G406" s="236" t="n"/>
      <c r="H406" s="236" t="n"/>
      <c r="I406" s="236" t="n"/>
      <c r="J406" s="236" t="n"/>
      <c r="K406" s="236" t="n"/>
      <c r="L406" s="236" t="n"/>
    </row>
    <row r="407">
      <c r="A407" s="236" t="n">
        <v>48</v>
      </c>
      <c r="B407" s="236" t="n">
        <v>47</v>
      </c>
      <c r="C407" s="236" t="inlineStr">
        <is>
          <t>1816/352</t>
        </is>
      </c>
      <c r="D407" s="236" t="inlineStr">
        <is>
          <t>Section match only — Needs Verification</t>
        </is>
      </c>
      <c r="E407" s="236" t="inlineStr">
        <is>
          <t>SE/4 SW/4 of 31-12N-24W</t>
        </is>
      </c>
      <c r="F407" s="236" t="inlineStr">
        <is>
          <t>40 gross acres 2 yrs 3/16ths royalty DEPTH CLAUSE: In the event this lease is extended by commercial production beyond its primary term, then on such date this lease shall terminate as to all rights one hundred feet and…</t>
        </is>
      </c>
      <c r="G407" s="236" t="n"/>
      <c r="H407" s="236" t="n"/>
      <c r="I407" s="236" t="n"/>
      <c r="J407" s="236" t="n"/>
      <c r="K407" s="236" t="n"/>
      <c r="L407" s="236" t="n"/>
    </row>
    <row r="408">
      <c r="A408" s="236" t="n">
        <v>49</v>
      </c>
      <c r="B408" s="236" t="n">
        <v>48</v>
      </c>
      <c r="C408" s="236" t="inlineStr">
        <is>
          <t>1816/374</t>
        </is>
      </c>
      <c r="D408" s="236" t="inlineStr">
        <is>
          <t>Section match only — Needs Verification</t>
        </is>
      </c>
      <c r="E408" s="236" t="inlineStr">
        <is>
          <t>S/2 N/2 SW/4, SE/4 SW/4 of 31-12N-24W</t>
        </is>
      </c>
      <c r="F408" s="236" t="inlineStr">
        <is>
          <t>115.3350 gross acres 3 yrs 3/16ths royalty | 3 years | | No | No | No | No</t>
        </is>
      </c>
      <c r="G408" s="236" t="n"/>
      <c r="H408" s="236" t="n"/>
      <c r="I408" s="236" t="n"/>
      <c r="J408" s="236" t="n"/>
      <c r="K408" s="236" t="n"/>
      <c r="L408" s="236" t="n"/>
    </row>
    <row r="409">
      <c r="A409" s="236" t="n">
        <v>50</v>
      </c>
      <c r="B409" s="236" t="n">
        <v>49</v>
      </c>
      <c r="C409" s="236" t="inlineStr">
        <is>
          <t>1817/386</t>
        </is>
      </c>
      <c r="D409" s="236" t="inlineStr">
        <is>
          <t>Section match only — Needs Verification</t>
        </is>
      </c>
      <c r="E409" s="236" t="inlineStr">
        <is>
          <t>E/2 NW/4, N/2 NE/4 SW/4, NE/4 SE/4, SE/4 NE/4 of 31-12N-24W</t>
        </is>
      </c>
      <c r="F409" s="236" t="inlineStr">
        <is>
          <t>180 gross acres 3 yrs 3/16ths royalty | 3 years | | No | No | No | No</t>
        </is>
      </c>
      <c r="G409" s="236" t="n"/>
      <c r="H409" s="236" t="n"/>
      <c r="I409" s="236" t="n"/>
      <c r="J409" s="236" t="n"/>
      <c r="K409" s="236" t="n"/>
      <c r="L409" s="236" t="n"/>
    </row>
    <row r="410">
      <c r="A410" s="236" t="n">
        <v>51</v>
      </c>
      <c r="B410" s="236" t="n">
        <v>50</v>
      </c>
      <c r="C410" s="236" t="inlineStr">
        <is>
          <t>1827/548</t>
        </is>
      </c>
      <c r="D410" s="236" t="inlineStr">
        <is>
          <t>Section match only — Needs Verification</t>
        </is>
      </c>
      <c r="E410" s="236" t="inlineStr">
        <is>
          <t>E/2 NW/4, N/2 NE/4 SW/4, NE/4 SE/4, SE/4 NE/4 of 31-12N-24W</t>
        </is>
      </c>
      <c r="F410" s="236" t="inlineStr">
        <is>
          <t>3 yrs | 3 years | | No | No | No | No</t>
        </is>
      </c>
      <c r="G410" s="236" t="n"/>
      <c r="H410" s="236" t="n"/>
      <c r="I410" s="236" t="n"/>
      <c r="J410" s="236" t="n"/>
      <c r="K410" s="236" t="n"/>
      <c r="L410" s="236" t="n"/>
    </row>
    <row r="411">
      <c r="A411" s="236" t="n">
        <v>52</v>
      </c>
      <c r="B411" s="236" t="n">
        <v>51</v>
      </c>
      <c r="C411" s="236" t="inlineStr">
        <is>
          <t>1736/195</t>
        </is>
      </c>
      <c r="D411" s="236" t="inlineStr">
        <is>
          <t>Section match only — Needs Verification</t>
        </is>
      </c>
      <c r="E411" s="236" t="inlineStr">
        <is>
          <t>NW/4 SE/4, S/2 SE/4, SW/4 NE/4 of 31-12N-24W</t>
        </is>
      </c>
      <c r="F411" s="236" t="inlineStr">
        <is>
          <t>160 gross acres 3 yrs 3/16ths royalty | 3 years | | No | No | No | No</t>
        </is>
      </c>
      <c r="G411" s="236" t="n"/>
      <c r="H411" s="236" t="n"/>
      <c r="I411" s="236" t="n"/>
      <c r="J411" s="236" t="n"/>
      <c r="K411" s="236" t="n"/>
      <c r="L411" s="236" t="n"/>
    </row>
    <row r="412">
      <c r="A412" s="236" t="n">
        <v>53</v>
      </c>
      <c r="B412" s="236" t="n">
        <v>52</v>
      </c>
      <c r="C412" s="236" t="inlineStr">
        <is>
          <t>1736/199</t>
        </is>
      </c>
      <c r="D412" s="236" t="inlineStr">
        <is>
          <t>Section match only — Needs Verification</t>
        </is>
      </c>
      <c r="E412" s="236" t="inlineStr">
        <is>
          <t>NW/4 SE/4, S/2 SE/4, SW/4 NE/4 of 31-12N-24W</t>
        </is>
      </c>
      <c r="F412" s="236" t="inlineStr">
        <is>
          <t>160 gross acres 3 yrs 3/16ths royalty | 3 years | | No | No | No | No</t>
        </is>
      </c>
      <c r="G412" s="236" t="n"/>
      <c r="H412" s="236" t="n"/>
      <c r="I412" s="236" t="n"/>
      <c r="J412" s="236" t="n"/>
      <c r="K412" s="236" t="n"/>
      <c r="L412" s="236" t="n"/>
    </row>
    <row r="413">
      <c r="A413" s="236" t="n">
        <v>54</v>
      </c>
      <c r="B413" s="236" t="n">
        <v>53</v>
      </c>
      <c r="C413" s="236" t="inlineStr">
        <is>
          <t>1736/590</t>
        </is>
      </c>
      <c r="D413" s="236" t="inlineStr">
        <is>
          <t>Section match only — Needs Verification</t>
        </is>
      </c>
      <c r="E413" s="236" t="inlineStr">
        <is>
          <t>NW/4 SE/4, S/2 SE/4, SW/4 NE/4 of 31-12N-24W</t>
        </is>
      </c>
      <c r="F413" s="236" t="inlineStr">
        <is>
          <t>160 gross acres 3 yrs 3/16ths royalty | 3 years | | No | No | No | No</t>
        </is>
      </c>
      <c r="G413" s="236" t="n"/>
      <c r="H413" s="236" t="n"/>
      <c r="I413" s="236" t="n"/>
      <c r="J413" s="236" t="n"/>
      <c r="K413" s="236" t="n"/>
      <c r="L413" s="236" t="n"/>
    </row>
    <row r="414">
      <c r="A414" s="236" t="n">
        <v>55</v>
      </c>
      <c r="B414" s="236" t="n">
        <v>54</v>
      </c>
      <c r="C414" s="236" t="inlineStr">
        <is>
          <t>1736/596</t>
        </is>
      </c>
      <c r="D414" s="236" t="inlineStr">
        <is>
          <t>Section match only — Needs Verification</t>
        </is>
      </c>
      <c r="E414" s="236" t="inlineStr">
        <is>
          <t>NW/4 SE/4, S/2 SE/4, SW/4 NE/4 of 31-12N-24W</t>
        </is>
      </c>
      <c r="F414" s="236" t="inlineStr">
        <is>
          <t>160 gross acres 3 yrs 3/16ths royalty | 3 years | | No | No | No | No</t>
        </is>
      </c>
      <c r="G414" s="236" t="n"/>
      <c r="H414" s="236" t="n"/>
      <c r="I414" s="236" t="n"/>
      <c r="J414" s="236" t="n"/>
      <c r="K414" s="236" t="n"/>
      <c r="L414" s="236" t="n"/>
    </row>
    <row r="415">
      <c r="A415" s="236" t="n">
        <v>56</v>
      </c>
      <c r="B415" s="236" t="n">
        <v>55</v>
      </c>
      <c r="C415" s="236" t="inlineStr">
        <is>
          <t>1820/15</t>
        </is>
      </c>
      <c r="D415" s="236" t="inlineStr">
        <is>
          <t>Section match only — Needs Verification</t>
        </is>
      </c>
      <c r="E415" s="236" t="inlineStr">
        <is>
          <t>NW/4 SE/4, S/2 SE/4, SW/4 NE/4 of 31-12N-24W</t>
        </is>
      </c>
      <c r="F415" s="236" t="inlineStr">
        <is>
          <t>160 gross acres 3 yrs 3/16ths royalty | 3 years | | No | No | No | No</t>
        </is>
      </c>
      <c r="G415" s="236" t="n"/>
      <c r="H415" s="236" t="n"/>
      <c r="I415" s="236" t="n"/>
      <c r="J415" s="236" t="n"/>
      <c r="K415" s="236" t="n"/>
      <c r="L415" s="236" t="n"/>
    </row>
    <row r="416">
      <c r="A416" s="236" t="n">
        <v>57</v>
      </c>
      <c r="B416" s="236" t="n">
        <v>56</v>
      </c>
      <c r="C416" s="236" t="inlineStr">
        <is>
          <t>1821/92</t>
        </is>
      </c>
      <c r="D416" s="236" t="inlineStr">
        <is>
          <t>Section match only — Needs Verification</t>
        </is>
      </c>
      <c r="E416" s="236" t="inlineStr">
        <is>
          <t>NW/4 SE/4, S/2 SE/4, SW/4 NE/4 of 31-12N-24W</t>
        </is>
      </c>
      <c r="F416" s="236" t="inlineStr">
        <is>
          <t>160 gross acres 3 yrs 3/16ths royalty | 3 years | | No | No | No | No</t>
        </is>
      </c>
      <c r="G416" s="236" t="n"/>
      <c r="H416" s="236" t="n"/>
      <c r="I416" s="236" t="n"/>
      <c r="J416" s="236" t="n"/>
      <c r="K416" s="236" t="n"/>
      <c r="L416" s="236" t="n"/>
    </row>
    <row r="417">
      <c r="A417" s="236" t="n">
        <v>58</v>
      </c>
      <c r="B417" s="236" t="n">
        <v>57</v>
      </c>
      <c r="C417" s="236" t="inlineStr">
        <is>
          <t>1736/496</t>
        </is>
      </c>
      <c r="D417" s="236" t="inlineStr">
        <is>
          <t>Section match only — Needs Verification</t>
        </is>
      </c>
      <c r="E417" s="236" t="inlineStr">
        <is>
          <t>NW/4 SE/4, S/2 SE/4, SW/4 NE/4 of 31-12N-24W</t>
        </is>
      </c>
      <c r="F417" s="236" t="inlineStr">
        <is>
          <t>160 gross acres 3 yrs 3/16ths royalty | 3 years | | No | No | No | No</t>
        </is>
      </c>
      <c r="G417" s="236" t="n"/>
      <c r="H417" s="236" t="n"/>
      <c r="I417" s="236" t="n"/>
      <c r="J417" s="236" t="n"/>
      <c r="K417" s="236" t="n"/>
      <c r="L417" s="236" t="n"/>
    </row>
    <row r="418">
      <c r="A418" s="236" t="n">
        <v>59</v>
      </c>
      <c r="B418" s="236" t="n">
        <v>58</v>
      </c>
      <c r="C418" s="236" t="inlineStr">
        <is>
          <t>1821/465</t>
        </is>
      </c>
      <c r="D418" s="236" t="inlineStr">
        <is>
          <t>Section match only — Needs Verification</t>
        </is>
      </c>
      <c r="E418" s="236" t="inlineStr">
        <is>
          <t>NW/4 SE/4, S/2 SE/4, SW/4 NE/4 of 31-12N-24W</t>
        </is>
      </c>
      <c r="F418" s="236" t="inlineStr">
        <is>
          <t>160 gross acres 18 months 1/4th royalty | 18 months | | No | No | No | No</t>
        </is>
      </c>
      <c r="G418" s="236" t="n"/>
      <c r="H418" s="236" t="n"/>
      <c r="I418" s="236" t="n"/>
      <c r="J418" s="236" t="n"/>
      <c r="K418" s="236" t="n"/>
      <c r="L418" s="236" t="n"/>
    </row>
    <row r="419">
      <c r="A419" s="236" t="n">
        <v>60</v>
      </c>
      <c r="B419" s="236" t="n">
        <v>59</v>
      </c>
      <c r="C419" s="236" t="inlineStr">
        <is>
          <t>1822/572</t>
        </is>
      </c>
      <c r="D419" s="236" t="inlineStr">
        <is>
          <t>Section match only — Needs Verification</t>
        </is>
      </c>
      <c r="E419" s="236" t="inlineStr">
        <is>
          <t>SE/4 SE/4, SW/4 NE/4, W/2 SE/4 of 31-12N-24W</t>
        </is>
      </c>
      <c r="F419" s="236" t="inlineStr">
        <is>
          <t>160 gross acres 3 yrs 3/16ths royalty | 3 years | | No | No | No | No</t>
        </is>
      </c>
      <c r="G419" s="236" t="n"/>
      <c r="H419" s="236" t="n"/>
      <c r="I419" s="236" t="n"/>
      <c r="J419" s="236" t="n"/>
      <c r="K419" s="236" t="n"/>
      <c r="L419" s="236" t="n"/>
    </row>
    <row r="420">
      <c r="A420" s="236" t="n">
        <v>61</v>
      </c>
      <c r="B420" s="236" t="n">
        <v>60</v>
      </c>
      <c r="C420" s="236" t="inlineStr">
        <is>
          <t>1822/562</t>
        </is>
      </c>
      <c r="D420" s="236" t="inlineStr">
        <is>
          <t>Section match only — Needs Verification</t>
        </is>
      </c>
      <c r="E420" s="236" t="inlineStr">
        <is>
          <t>E/2 NW/4 of 31-12N-24W</t>
        </is>
      </c>
      <c r="F420" s="236" t="inlineStr">
        <is>
          <t>80 gross acres 3 yrs 1/4th royalty | 3 years | | No | No | No | No</t>
        </is>
      </c>
      <c r="G420" s="236" t="n"/>
      <c r="H420" s="236" t="n"/>
      <c r="I420" s="236" t="n"/>
      <c r="J420" s="236" t="n"/>
      <c r="K420" s="236" t="n"/>
      <c r="L420" s="236" t="n"/>
    </row>
    <row r="421">
      <c r="A421" s="236" t="n">
        <v>62</v>
      </c>
      <c r="B421" s="236" t="n">
        <v>61</v>
      </c>
      <c r="C421" s="236" t="inlineStr">
        <is>
          <t>1829/26</t>
        </is>
      </c>
      <c r="D421" s="236" t="inlineStr">
        <is>
          <t>Section match only — Needs Verification</t>
        </is>
      </c>
      <c r="E421" s="236" t="inlineStr">
        <is>
          <t>E/2 NW/4, N/2 NE/4 SW/4, NE/4 SE/4, SE/4 NE/4 of 31-12N-24W</t>
        </is>
      </c>
      <c r="F421" s="236" t="inlineStr">
        <is>
          <t>180 gross acres 3 yrs 1/4th royalty | 3 years | | No | No | No | No</t>
        </is>
      </c>
      <c r="G421" s="236" t="n"/>
      <c r="H421" s="236" t="n"/>
      <c r="I421" s="236" t="n"/>
      <c r="J421" s="236" t="n"/>
      <c r="K421" s="236" t="n"/>
      <c r="L421" s="236" t="n"/>
    </row>
    <row r="422">
      <c r="A422" s="236" t="n">
        <v>64</v>
      </c>
      <c r="B422" s="236" t="n">
        <v>63</v>
      </c>
      <c r="C422" s="236" t="inlineStr">
        <is>
          <t>1788/24</t>
        </is>
      </c>
      <c r="D422" s="236" t="inlineStr">
        <is>
          <t>Section match only — Needs Verification</t>
        </is>
      </c>
      <c r="E422" s="236" t="inlineStr">
        <is>
          <t>SE/4 SW/4 of 31-12N-24W</t>
        </is>
      </c>
      <c r="F422" s="236" t="inlineStr">
        <is>
          <t>40 gross acres 5 yrs 3/16ths royalty | 5 years | | No | No | No | No</t>
        </is>
      </c>
      <c r="G422" s="236" t="n"/>
      <c r="H422" s="236" t="n"/>
      <c r="I422" s="236" t="n"/>
      <c r="J422" s="236" t="n"/>
      <c r="K422" s="236" t="n"/>
      <c r="L422" s="236" t="n"/>
    </row>
    <row r="423">
      <c r="A423" s="236" t="n">
        <v>65</v>
      </c>
      <c r="B423" s="236" t="n">
        <v>64</v>
      </c>
      <c r="C423" s="236" t="inlineStr">
        <is>
          <t>2693/337</t>
        </is>
      </c>
      <c r="D423" s="236" t="inlineStr">
        <is>
          <t>Section match only — Needs Verification</t>
        </is>
      </c>
      <c r="E423" s="236" t="inlineStr">
        <is>
          <t>E/2 NW/4, N/2 NE/4, N/2 NE/4 SW/4, NE/4 SE/4, NE/4 SW/4, S/2, Lots 3-4, SE/4 NE/4, SE/4 SW/4 of 31-12N-24W</t>
        </is>
      </c>
      <c r="F423" s="236" t="inlineStr">
        <is>
          <t>355.34 acres, more or less three-sixteenths (3/16ths) royalty for a term of three (3) years This Lease may be subject to a Prior Oil and Gas Lease (the "Prior Lease") covering the lease premises. The Prior Lease is from…</t>
        </is>
      </c>
      <c r="G423" s="236" t="n"/>
      <c r="H423" s="236" t="n"/>
      <c r="I423" s="236" t="n"/>
      <c r="J423" s="236" t="n"/>
      <c r="K423" s="236" t="n"/>
      <c r="L423" s="236" t="n"/>
    </row>
    <row r="424">
      <c r="A424" s="236" t="n">
        <v>66</v>
      </c>
      <c r="B424" s="236" t="n">
        <v>65</v>
      </c>
      <c r="C424" s="236" t="inlineStr">
        <is>
          <t>2697/524</t>
        </is>
      </c>
      <c r="D424" s="236" t="inlineStr">
        <is>
          <t>Section match only — Needs Verification</t>
        </is>
      </c>
      <c r="E424" s="236" t="inlineStr">
        <is>
          <t>E/2 NW/4, N/2, N/2 NE/4 SW/4, NE/4 SE/4, S/2 of Lots 3, 4, S/2 NE/4 SW/4, SE/4 NE/4, SE/4 SW/4 of 31-12N-24W</t>
        </is>
      </c>
      <c r="F424" s="236" t="inlineStr">
        <is>
          <t>375.34 acres, more or less term of three (3) years three-sixteenths (3/16ths) royalty This Lease may be subject to a Prior Oil and Gas Lease (the "Prior Lease") covering the lease premises The Prior Lease is from Nancy …</t>
        </is>
      </c>
      <c r="G424" s="236" t="n"/>
      <c r="H424" s="236" t="n"/>
      <c r="I424" s="236" t="n"/>
      <c r="J424" s="236" t="n"/>
      <c r="K424" s="236" t="n"/>
      <c r="L424" s="236" t="n"/>
    </row>
    <row r="425">
      <c r="A425" s="236" t="n">
        <v>67</v>
      </c>
      <c r="B425" s="236" t="n">
        <v>66</v>
      </c>
      <c r="C425" s="236" t="inlineStr">
        <is>
          <t>2702/505</t>
        </is>
      </c>
      <c r="D425" s="236" t="inlineStr">
        <is>
          <t>Section match only — Needs Verification</t>
        </is>
      </c>
      <c r="E425" s="236" t="inlineStr">
        <is>
          <t>N/2 NE/4, N/2 NE/4 SW/4, NE/4 SE/4, NW/4, S/2 of Lot 3, Lot 4, S/2 NE/4 SW/4, SE/4 NE/4, SE/4 SW/4 of 31-12N-24W</t>
        </is>
      </c>
      <c r="F425" s="236" t="inlineStr">
        <is>
          <t>375.34 acres, more or less three-sixteenths (3/16ths) royalty for a term of five (5) years This Lease may be subject to a Prior Oiland Gas Lease (the "Prior Lease") covering the lease premises The Prior Lease is from Na…</t>
        </is>
      </c>
      <c r="G425" s="236" t="n"/>
      <c r="H425" s="236" t="n"/>
      <c r="I425" s="236" t="n"/>
      <c r="J425" s="236" t="n"/>
      <c r="K425" s="236" t="n"/>
      <c r="L425" s="236" t="n"/>
    </row>
    <row r="426">
      <c r="A426" s="236" t="n">
        <v>68</v>
      </c>
      <c r="B426" s="236" t="n">
        <v>67</v>
      </c>
      <c r="C426" s="236" t="inlineStr">
        <is>
          <t>2697/520</t>
        </is>
      </c>
      <c r="D426" s="236" t="inlineStr">
        <is>
          <t>Section match only — Needs Verification</t>
        </is>
      </c>
      <c r="E426" s="236" t="inlineStr">
        <is>
          <t>E/2 NW/4, N/2 NE/4 SW/4, NE/4 SE/4, SE/4 NE/4 of 31-12N-24W</t>
        </is>
      </c>
      <c r="F426" s="236" t="inlineStr">
        <is>
          <t>180 acres, more or less three-sixteenths (3/16ths) royalty for a term of five (5) years This Lease may be subject to a Prior Oil and Gas Lease (the "Prior Lease") covering the lease premises The Prior Lease is from Marc…</t>
        </is>
      </c>
      <c r="G426" s="236" t="n"/>
      <c r="H426" s="236" t="n"/>
      <c r="I426" s="236" t="n"/>
      <c r="J426" s="236" t="n"/>
      <c r="K426" s="236" t="n"/>
      <c r="L426" s="236" t="n"/>
    </row>
    <row r="427">
      <c r="A427" s="236" t="n">
        <v>69</v>
      </c>
      <c r="B427" s="236" t="n">
        <v>68</v>
      </c>
      <c r="C427" s="236" t="inlineStr">
        <is>
          <t>2693/349</t>
        </is>
      </c>
      <c r="D427" s="236" t="inlineStr">
        <is>
          <t>Section match only — Needs Verification</t>
        </is>
      </c>
      <c r="E427" s="236" t="inlineStr">
        <is>
          <t>E/2 NW/4, N/2 NE/4 SW/4, NE/4 SE/4, SE/4 NE/4 of 31-12N-24W</t>
        </is>
      </c>
      <c r="F427" s="236" t="inlineStr">
        <is>
          <t>180 acres, more or less three-sixteenths (3/16ths) royalty for a term of five (5) years This Lease may be subject to a Prior Oil and Gas Lease (the "Prior Lease") covering the lease premises The Prior Lease is from Marc…</t>
        </is>
      </c>
      <c r="G427" s="236" t="n"/>
      <c r="H427" s="236" t="n"/>
      <c r="I427" s="236" t="n"/>
      <c r="J427" s="236" t="n"/>
      <c r="K427" s="236" t="n"/>
      <c r="L427" s="236" t="n"/>
    </row>
    <row r="428">
      <c r="A428" s="236" t="n">
        <v>70</v>
      </c>
      <c r="B428" s="236" t="n">
        <v>69</v>
      </c>
      <c r="C428" s="236" t="inlineStr">
        <is>
          <t>2693/345</t>
        </is>
      </c>
      <c r="D428" s="236" t="inlineStr">
        <is>
          <t>Section match only — Needs Verification</t>
        </is>
      </c>
      <c r="E428" s="236" t="inlineStr">
        <is>
          <t>E/2 NW/4, N/2 NE/4 SW/4, NE/4 SE/4, SE/4 NE/4 of 31-12N-24W</t>
        </is>
      </c>
      <c r="F428" s="236" t="inlineStr">
        <is>
          <t>180 acres, more or less three-sixteenths (3/16ths) royalty for a term of five (5) years This Lease may be subject to a Prior Oil and Gas Lease (the "Prior Lease") covering the lease premises The Prior Lease is from Marc…</t>
        </is>
      </c>
      <c r="G428" s="236" t="n"/>
      <c r="H428" s="236" t="n"/>
      <c r="I428" s="236" t="n"/>
      <c r="J428" s="236" t="n"/>
      <c r="K428" s="236" t="n"/>
      <c r="L428" s="236" t="n"/>
    </row>
  </sheetData>
  <pageMargins left="0.7" right="0.7" top="0.75" bottom="0.75" header="0.3" footer="0.3"/>
</worksheet>
</file>

<file path=xl/worksheets/sheet21.xml><?xml version="1.0" encoding="utf-8"?>
<worksheet xmlns="http://schemas.openxmlformats.org/spreadsheetml/2006/main">
  <sheetPr>
    <tabColor rgb="FFD9EAD3"/>
    <outlinePr summaryBelow="1" summaryRight="1"/>
    <pageSetUpPr/>
  </sheetPr>
  <dimension ref="A1:L480"/>
  <sheetViews>
    <sheetView workbookViewId="0">
      <selection activeCell="A1" sqref="A1"/>
    </sheetView>
  </sheetViews>
  <sheetFormatPr baseColWidth="8" defaultRowHeight="15"/>
  <cols>
    <col width="89.85546875" bestFit="1" customWidth="1" min="1" max="1"/>
    <col width="81.7109375" bestFit="1" customWidth="1" min="2" max="2"/>
    <col width="129.42578125" bestFit="1" customWidth="1" min="3" max="3"/>
    <col width="71.5703125" bestFit="1" customWidth="1" min="4" max="4"/>
    <col width="183.28515625" bestFit="1" customWidth="1" min="5" max="5"/>
    <col width="183.7109375" bestFit="1" customWidth="1" min="6" max="6"/>
    <col width="189.85546875" bestFit="1" customWidth="1" min="7" max="7"/>
    <col width="187.140625" bestFit="1" customWidth="1" min="8" max="8"/>
    <col width="177.7109375" bestFit="1" customWidth="1" min="9" max="9"/>
    <col width="189.85546875" bestFit="1" customWidth="1" min="10" max="10"/>
    <col width="179.5703125" bestFit="1" customWidth="1" min="11" max="11"/>
    <col width="2" bestFit="1" customWidth="1" min="12" max="12"/>
  </cols>
  <sheetData>
    <row r="1">
      <c r="A1" s="237" t="inlineStr">
        <is>
          <t>Tract 5 QA — Section 31-12N-24W</t>
        </is>
      </c>
      <c r="B1" s="237" t="n"/>
      <c r="C1" s="237" t="n"/>
      <c r="D1" s="237" t="n"/>
      <c r="E1" s="237" t="n"/>
      <c r="F1" s="237" t="n"/>
      <c r="G1" s="237" t="n"/>
      <c r="H1" s="237" t="n"/>
      <c r="I1" s="237" t="n"/>
      <c r="J1" s="237" t="n"/>
      <c r="K1" s="237" t="n"/>
      <c r="L1" s="236" t="n"/>
    </row>
    <row r="2">
      <c r="A2" s="236" t="inlineStr">
        <is>
          <t>Prepared</t>
        </is>
      </c>
      <c r="B2" s="236" t="inlineStr">
        <is>
          <t>2026-07-05T21:04:24.880Z</t>
        </is>
      </c>
      <c r="C2" s="236" t="inlineStr">
        <is>
          <t>Rule</t>
        </is>
      </c>
      <c r="D2" s="236" t="inlineStr">
        <is>
          <t>Legal descriptions control; broad Lot 3 calls are Needs Verification unless S/2 is stated.</t>
        </is>
      </c>
      <c r="E2" s="236" t="n"/>
      <c r="F2" s="236" t="n"/>
      <c r="G2" s="236" t="n"/>
      <c r="H2" s="236" t="n"/>
      <c r="I2" s="236" t="n"/>
      <c r="J2" s="236" t="n"/>
      <c r="K2" s="236" t="n"/>
      <c r="L2" s="236" t="n"/>
    </row>
    <row r="3">
      <c r="A3" s="236" t="inlineStr">
        <is>
          <t>Tract Legal</t>
        </is>
      </c>
      <c r="B3" s="236" t="inlineStr">
        <is>
          <t>Lot 4, S/2 of Lot 3, S/2 NE/4 SW/4, SE/4 SW/4</t>
        </is>
      </c>
      <c r="C3" s="236" t="inlineStr">
        <is>
          <t>Gross Acres</t>
        </is>
      </c>
      <c r="D3" s="236" t="n">
        <v>115.335</v>
      </c>
      <c r="E3" s="236" t="inlineStr">
        <is>
          <t>Current Owner Total</t>
        </is>
      </c>
      <c r="F3" s="236" t="n">
        <v>1</v>
      </c>
      <c r="G3" s="236" t="inlineStr">
        <is>
          <t>Open Decimal</t>
        </is>
      </c>
      <c r="H3" s="236" t="n">
        <v>0</v>
      </c>
      <c r="I3" s="236" t="inlineStr">
        <is>
          <t>Open Acres</t>
        </is>
      </c>
      <c r="J3" s="236" t="n">
        <v>0</v>
      </c>
      <c r="K3" s="236" t="n"/>
      <c r="L3" s="236" t="n"/>
    </row>
    <row r="4">
      <c r="A4" s="236" t="inlineStr">
        <is>
          <t>Source-Supported Runsheet Rows</t>
        </is>
      </c>
      <c r="B4" s="236" t="n">
        <v>141</v>
      </c>
      <c r="C4" s="236" t="inlineStr">
        <is>
          <t>OGL Rows</t>
        </is>
      </c>
      <c r="D4" s="236" t="n">
        <v>18</v>
      </c>
      <c r="E4" s="236" t="inlineStr">
        <is>
          <t>Header Docs</t>
        </is>
      </c>
      <c r="F4" s="236" t="n">
        <v>33</v>
      </c>
      <c r="G4" s="236" t="inlineStr">
        <is>
          <t>Header Matched/Supported</t>
        </is>
      </c>
      <c r="H4" s="236" t="n">
        <v>0</v>
      </c>
      <c r="I4" s="236" t="inlineStr">
        <is>
          <t>Header Missing</t>
        </is>
      </c>
      <c r="J4" s="236" t="n">
        <v>33</v>
      </c>
      <c r="K4" s="236" t="inlineStr">
        <is>
          <t>Header Legal Mismatch</t>
        </is>
      </c>
      <c r="L4" s="236" t="n">
        <v>0</v>
      </c>
    </row>
    <row r="5">
      <c r="A5" s="236" t="inlineStr">
        <is>
          <t>Negative Current Owners</t>
        </is>
      </c>
      <c r="B5" s="236" t="n">
        <v>0</v>
      </c>
      <c r="C5" s="236" t="inlineStr">
        <is>
          <t>RECHECK/Formulas Errors Seen</t>
        </is>
      </c>
      <c r="D5" s="236" t="n">
        <v>0</v>
      </c>
      <c r="E5" s="236" t="inlineStr">
        <is>
          <t>Control Conflicts</t>
        </is>
      </c>
      <c r="F5" s="236" t="n">
        <v>59</v>
      </c>
      <c r="G5" s="236" t="inlineStr">
        <is>
          <t>Curative/Needs Verification Rows</t>
        </is>
      </c>
      <c r="H5" s="236" t="n">
        <v>641</v>
      </c>
      <c r="I5" s="236" t="n"/>
      <c r="J5" s="236" t="n"/>
      <c r="K5" s="236" t="n"/>
      <c r="L5" s="236" t="n"/>
    </row>
    <row r="6">
      <c r="A6" s="236" t="inlineStr">
        <is>
          <t>Lot 3 Verification</t>
        </is>
      </c>
      <c r="B6" s="236" t="inlineStr">
        <is>
          <t>Any legal stating Lot 3 without S/2 is listed as Needs Verification and not silently credited to Tract 5.</t>
        </is>
      </c>
      <c r="C6" s="236" t="n"/>
      <c r="D6" s="236" t="n"/>
      <c r="E6" s="236" t="n"/>
      <c r="F6" s="236" t="n"/>
      <c r="G6" s="236" t="n"/>
      <c r="H6" s="236" t="n"/>
      <c r="I6" s="236" t="n"/>
      <c r="J6" s="236" t="n"/>
      <c r="K6" s="236" t="n"/>
      <c r="L6" s="236" t="n"/>
    </row>
    <row r="7">
      <c r="A7" s="236" t="n"/>
      <c r="B7" s="236" t="n"/>
      <c r="C7" s="236" t="n"/>
      <c r="D7" s="236" t="n"/>
      <c r="E7" s="236" t="n"/>
      <c r="F7" s="236" t="n"/>
      <c r="G7" s="236" t="n"/>
      <c r="H7" s="236" t="n"/>
      <c r="I7" s="236" t="n"/>
      <c r="J7" s="236" t="n"/>
      <c r="K7" s="236" t="n"/>
      <c r="L7" s="236" t="n"/>
    </row>
    <row r="8">
      <c r="A8" s="236" t="inlineStr">
        <is>
          <t>Current Apparent Mineral Ownership (from current tract grid — not forced to 100%)</t>
        </is>
      </c>
      <c r="B8" s="236" t="n"/>
      <c r="C8" s="236" t="n"/>
      <c r="D8" s="236" t="n"/>
      <c r="E8" s="236" t="n"/>
      <c r="F8" s="236" t="n"/>
      <c r="G8" s="236" t="n"/>
      <c r="H8" s="236" t="n"/>
      <c r="I8" s="236" t="n"/>
      <c r="J8" s="236" t="n"/>
      <c r="K8" s="236" t="n"/>
      <c r="L8" s="236" t="n"/>
    </row>
    <row r="9">
      <c r="A9" s="236" t="inlineStr">
        <is>
          <t>Owner</t>
        </is>
      </c>
      <c r="B9" s="236" t="inlineStr">
        <is>
          <t>Decimal Interest</t>
        </is>
      </c>
      <c r="C9" s="236" t="inlineStr">
        <is>
          <t>Net Acres</t>
        </is>
      </c>
      <c r="D9" s="236" t="inlineStr">
        <is>
          <t>Flag</t>
        </is>
      </c>
      <c r="E9" s="236" t="inlineStr">
        <is>
          <t>Cell Reference</t>
        </is>
      </c>
      <c r="F9" s="236" t="n"/>
      <c r="G9" s="236" t="n"/>
      <c r="H9" s="236" t="n"/>
      <c r="I9" s="236" t="n"/>
      <c r="J9" s="236" t="n"/>
      <c r="K9" s="236" t="n"/>
      <c r="L9" s="236" t="n"/>
    </row>
    <row r="10">
      <c r="A10" s="236" t="inlineStr">
        <is>
          <t>Gertrude Goin</t>
        </is>
      </c>
      <c r="B10" s="236" t="n">
        <v>0.125</v>
      </c>
      <c r="C10" s="236" t="n">
        <v>14.416875</v>
      </c>
      <c r="D10" s="236" t="n"/>
      <c r="E10" s="236" t="inlineStr">
        <is>
          <t>Tract 5!C22:E22</t>
        </is>
      </c>
      <c r="F10" s="236" t="n"/>
      <c r="G10" s="236" t="n"/>
      <c r="H10" s="236" t="n"/>
      <c r="I10" s="236" t="n"/>
      <c r="J10" s="236" t="n"/>
      <c r="K10" s="236" t="n"/>
      <c r="L10" s="236" t="n"/>
    </row>
    <row r="11">
      <c r="A11" s="236" t="inlineStr">
        <is>
          <t>John G. Goin</t>
        </is>
      </c>
      <c r="B11" s="236" t="n">
        <v>0.125</v>
      </c>
      <c r="C11" s="236" t="n">
        <v>14.416875</v>
      </c>
      <c r="D11" s="236" t="n"/>
      <c r="E11" s="236" t="inlineStr">
        <is>
          <t>Tract 5!C23:E23</t>
        </is>
      </c>
      <c r="F11" s="236" t="n"/>
      <c r="G11" s="236" t="n"/>
      <c r="H11" s="236" t="n"/>
      <c r="I11" s="236" t="n"/>
      <c r="J11" s="236" t="n"/>
      <c r="K11" s="236" t="n"/>
      <c r="L11" s="236" t="n"/>
    </row>
    <row r="12">
      <c r="A12" s="236" t="inlineStr">
        <is>
          <t>Gary Dean Goin</t>
        </is>
      </c>
      <c r="B12" s="236" t="n">
        <v>0.0416666666666667</v>
      </c>
      <c r="C12" s="236" t="n">
        <v>4.805625</v>
      </c>
      <c r="D12" s="236" t="n"/>
      <c r="E12" s="236" t="inlineStr">
        <is>
          <t>Tract 5!C27:E27</t>
        </is>
      </c>
      <c r="F12" s="236" t="n"/>
      <c r="G12" s="236" t="n"/>
      <c r="H12" s="236" t="n"/>
      <c r="I12" s="236" t="n"/>
      <c r="J12" s="236" t="n"/>
      <c r="K12" s="236" t="n"/>
      <c r="L12" s="236" t="n"/>
    </row>
    <row r="13">
      <c r="A13" s="236" t="inlineStr">
        <is>
          <t>Vera Marlene Burroughs</t>
        </is>
      </c>
      <c r="B13" s="236" t="n">
        <v>0.0416666666666667</v>
      </c>
      <c r="C13" s="236" t="n">
        <v>4.805625</v>
      </c>
      <c r="D13" s="236" t="n"/>
      <c r="E13" s="236" t="inlineStr">
        <is>
          <t>Tract 5!C28:E28</t>
        </is>
      </c>
      <c r="F13" s="236" t="n"/>
      <c r="G13" s="236" t="n"/>
      <c r="H13" s="236" t="n"/>
      <c r="I13" s="236" t="n"/>
      <c r="J13" s="236" t="n"/>
      <c r="K13" s="236" t="n"/>
      <c r="L13" s="236" t="n"/>
    </row>
    <row r="14">
      <c r="A14" s="236" t="inlineStr">
        <is>
          <t>Candace Darlene Marsden</t>
        </is>
      </c>
      <c r="B14" s="236" t="n">
        <v>0.0416666666666667</v>
      </c>
      <c r="C14" s="236" t="n">
        <v>4.805625</v>
      </c>
      <c r="D14" s="236" t="n"/>
      <c r="E14" s="236" t="inlineStr">
        <is>
          <t>Tract 5!C29:E29</t>
        </is>
      </c>
      <c r="F14" s="236" t="n"/>
      <c r="G14" s="236" t="n"/>
      <c r="H14" s="236" t="n"/>
      <c r="I14" s="236" t="n"/>
      <c r="J14" s="236" t="n"/>
      <c r="K14" s="236" t="n"/>
      <c r="L14" s="236" t="n"/>
    </row>
    <row r="15">
      <c r="A15" s="236" t="inlineStr">
        <is>
          <t>Mountain Front Resources, LLC</t>
        </is>
      </c>
      <c r="B15" s="236" t="n">
        <v>0.0333333333333333</v>
      </c>
      <c r="C15" s="236" t="n">
        <v>3.8445</v>
      </c>
      <c r="D15" s="236" t="n"/>
      <c r="E15" s="236" t="inlineStr">
        <is>
          <t>Tract 5!C38:E38</t>
        </is>
      </c>
      <c r="F15" s="236" t="n"/>
      <c r="G15" s="236" t="n"/>
      <c r="H15" s="236" t="n"/>
      <c r="I15" s="236" t="n"/>
      <c r="J15" s="236" t="n"/>
      <c r="K15" s="236" t="n"/>
      <c r="L15" s="236" t="n"/>
    </row>
    <row r="16">
      <c r="A16" s="236" t="inlineStr">
        <is>
          <t>Dynasty Oil and Gas, LLC</t>
        </is>
      </c>
      <c r="B16" s="236" t="n">
        <v>0.0140625</v>
      </c>
      <c r="C16" s="236" t="n">
        <v>1.6218984375</v>
      </c>
      <c r="D16" s="236" t="n"/>
      <c r="E16" s="236" t="inlineStr">
        <is>
          <t>Tract 5!C41:E41</t>
        </is>
      </c>
      <c r="F16" s="236" t="n"/>
      <c r="G16" s="236" t="n"/>
      <c r="H16" s="236" t="n"/>
      <c r="I16" s="236" t="n"/>
      <c r="J16" s="236" t="n"/>
      <c r="K16" s="236" t="n"/>
      <c r="L16" s="236" t="n"/>
    </row>
    <row r="17">
      <c r="A17" s="236" t="inlineStr">
        <is>
          <t>Pagosa Resources, LLC</t>
        </is>
      </c>
      <c r="B17" s="236" t="n">
        <v>0.0046875</v>
      </c>
      <c r="C17" s="236" t="n">
        <v>0.5406328124999999</v>
      </c>
      <c r="D17" s="236" t="n"/>
      <c r="E17" s="236" t="inlineStr">
        <is>
          <t>Tract 5!C42:E42</t>
        </is>
      </c>
      <c r="F17" s="236" t="n"/>
      <c r="G17" s="236" t="n"/>
      <c r="H17" s="236" t="n"/>
      <c r="I17" s="236" t="n"/>
      <c r="J17" s="236" t="n"/>
      <c r="K17" s="236" t="n"/>
      <c r="L17" s="236" t="n"/>
    </row>
    <row r="18">
      <c r="A18" s="236" t="inlineStr">
        <is>
          <t>EAW Energy Partners Fund I, LP</t>
        </is>
      </c>
      <c r="B18" s="236" t="n">
        <v>0.0520833333333333</v>
      </c>
      <c r="C18" s="236" t="n">
        <v>6.00703125</v>
      </c>
      <c r="D18" s="236" t="n"/>
      <c r="E18" s="236" t="inlineStr">
        <is>
          <t>Tract 5!C43:E43</t>
        </is>
      </c>
      <c r="F18" s="236" t="n"/>
      <c r="G18" s="236" t="n"/>
      <c r="H18" s="236" t="n"/>
      <c r="I18" s="236" t="n"/>
      <c r="J18" s="236" t="n"/>
      <c r="K18" s="236" t="n"/>
      <c r="L18" s="236" t="n"/>
    </row>
    <row r="19">
      <c r="A19" s="236" t="inlineStr">
        <is>
          <t>Jones Wagonhill Family Revocable Trust</t>
        </is>
      </c>
      <c r="B19" s="236" t="n">
        <v>0.125</v>
      </c>
      <c r="C19" s="236" t="n">
        <v>14.416875</v>
      </c>
      <c r="D19" s="236" t="n"/>
      <c r="E19" s="236" t="inlineStr">
        <is>
          <t>Tract 5!C44:E44</t>
        </is>
      </c>
      <c r="F19" s="236" t="n"/>
      <c r="G19" s="236" t="n"/>
      <c r="H19" s="236" t="n"/>
      <c r="I19" s="236" t="n"/>
      <c r="J19" s="236" t="n"/>
      <c r="K19" s="236" t="n"/>
      <c r="L19" s="236" t="n"/>
    </row>
    <row r="20">
      <c r="A20" s="236" t="inlineStr">
        <is>
          <t>Presidio WAB, LLC</t>
        </is>
      </c>
      <c r="B20" s="236" t="n">
        <v>0.25</v>
      </c>
      <c r="C20" s="236" t="n">
        <v>28.83375</v>
      </c>
      <c r="D20" s="236" t="n"/>
      <c r="E20" s="236" t="inlineStr">
        <is>
          <t>Tract 5!C45:E45</t>
        </is>
      </c>
      <c r="F20" s="236" t="n"/>
      <c r="G20" s="236" t="n"/>
      <c r="H20" s="236" t="n"/>
      <c r="I20" s="236" t="n"/>
      <c r="J20" s="236" t="n"/>
      <c r="K20" s="236" t="n"/>
      <c r="L20" s="236" t="n"/>
    </row>
    <row r="21">
      <c r="A21" s="236" t="inlineStr">
        <is>
          <t>Wendel Lee Winkleblack, Jr., a/k/a Wendel Winkleblack</t>
        </is>
      </c>
      <c r="B21" s="236" t="n">
        <v>0.0416666666666667</v>
      </c>
      <c r="C21" s="236" t="n">
        <v>4.805625</v>
      </c>
      <c r="D21" s="236" t="n"/>
      <c r="E21" s="236" t="inlineStr">
        <is>
          <t>Tract 5!C46:E46</t>
        </is>
      </c>
      <c r="F21" s="236" t="n"/>
      <c r="G21" s="236" t="n"/>
      <c r="H21" s="236" t="n"/>
      <c r="I21" s="236" t="n"/>
      <c r="J21" s="236" t="n"/>
      <c r="K21" s="236" t="n"/>
      <c r="L21" s="236" t="n"/>
    </row>
    <row r="22">
      <c r="A22" s="236" t="inlineStr">
        <is>
          <t>Wendy A. Henderson</t>
        </is>
      </c>
      <c r="B22" s="236" t="n">
        <v>0.0416666666666667</v>
      </c>
      <c r="C22" s="236" t="n">
        <v>4.805625</v>
      </c>
      <c r="D22" s="236" t="n"/>
      <c r="E22" s="236" t="inlineStr">
        <is>
          <t>Tract 5!C47:E47</t>
        </is>
      </c>
      <c r="F22" s="236" t="n"/>
      <c r="G22" s="236" t="n"/>
      <c r="H22" s="236" t="n"/>
      <c r="I22" s="236" t="n"/>
      <c r="J22" s="236" t="n"/>
      <c r="K22" s="236" t="n"/>
      <c r="L22" s="236" t="n"/>
    </row>
    <row r="23">
      <c r="A23" s="236" t="inlineStr">
        <is>
          <t>Ashlee N. Davis</t>
        </is>
      </c>
      <c r="B23" s="236" t="n">
        <v>0.0416666666666667</v>
      </c>
      <c r="C23" s="236" t="n">
        <v>4.805625</v>
      </c>
      <c r="D23" s="236" t="n"/>
      <c r="E23" s="236" t="inlineStr">
        <is>
          <t>Tract 5!C48:E48</t>
        </is>
      </c>
      <c r="F23" s="236" t="n"/>
      <c r="G23" s="236" t="n"/>
      <c r="H23" s="236" t="n"/>
      <c r="I23" s="236" t="n"/>
      <c r="J23" s="236" t="n"/>
      <c r="K23" s="236" t="n"/>
      <c r="L23" s="236" t="n"/>
    </row>
    <row r="24">
      <c r="A24" s="236" t="inlineStr">
        <is>
          <t>Fleshman Agency, Inc.</t>
        </is>
      </c>
      <c r="B24" s="236" t="n">
        <v>0.0208333333333333</v>
      </c>
      <c r="C24" s="236" t="n">
        <v>2.4028125</v>
      </c>
      <c r="D24" s="236" t="n"/>
      <c r="E24" s="236" t="inlineStr">
        <is>
          <t>Tract 5!C49:E49</t>
        </is>
      </c>
      <c r="F24" s="236" t="n"/>
      <c r="G24" s="236" t="n"/>
      <c r="H24" s="236" t="n"/>
      <c r="I24" s="236" t="n"/>
      <c r="J24" s="236" t="n"/>
      <c r="K24" s="236" t="n"/>
      <c r="L24" s="236" t="n"/>
    </row>
    <row r="25">
      <c r="A25" s="236" t="n"/>
      <c r="B25" s="236" t="n"/>
      <c r="C25" s="236" t="n"/>
      <c r="D25" s="236" t="n"/>
      <c r="E25" s="236" t="n"/>
      <c r="F25" s="236" t="n"/>
      <c r="G25" s="236" t="n"/>
      <c r="H25" s="236" t="n"/>
      <c r="I25" s="236" t="n"/>
      <c r="J25" s="236" t="n"/>
      <c r="K25" s="236" t="n"/>
      <c r="L25" s="236" t="n"/>
    </row>
    <row r="26">
      <c r="A26" s="236" t="inlineStr">
        <is>
          <t>Conveyances Out Shown In Current Grid (negative transaction values shown as positive conveyance decimals)</t>
        </is>
      </c>
      <c r="B26" s="236" t="n"/>
      <c r="C26" s="236" t="n"/>
      <c r="D26" s="236" t="n"/>
      <c r="E26" s="236" t="n"/>
      <c r="F26" s="236" t="n"/>
      <c r="G26" s="236" t="n"/>
      <c r="H26" s="236" t="n"/>
      <c r="I26" s="236" t="n"/>
      <c r="J26" s="236" t="n"/>
      <c r="K26" s="236" t="n"/>
      <c r="L26" s="236" t="n"/>
    </row>
    <row r="27">
      <c r="A27" s="236" t="inlineStr">
        <is>
          <t>Doc/Header</t>
        </is>
      </c>
      <c r="B27" s="236" t="inlineStr">
        <is>
          <t>Doc Type</t>
        </is>
      </c>
      <c r="C27" s="236" t="inlineStr">
        <is>
          <t>Bk/Pg</t>
        </is>
      </c>
      <c r="D27" s="236" t="inlineStr">
        <is>
          <t>Grantor</t>
        </is>
      </c>
      <c r="E27" s="236" t="inlineStr">
        <is>
          <t>Grantee</t>
        </is>
      </c>
      <c r="F27" s="236" t="inlineStr">
        <is>
          <t>Owner Row</t>
        </is>
      </c>
      <c r="G27" s="236" t="inlineStr">
        <is>
          <t>Conveyance Decimal</t>
        </is>
      </c>
      <c r="H27" s="236" t="inlineStr">
        <is>
          <t>Source Validation</t>
        </is>
      </c>
      <c r="I27" s="236" t="inlineStr">
        <is>
          <t>Runsheet Row</t>
        </is>
      </c>
      <c r="J27" s="236" t="inlineStr">
        <is>
          <t>Source Notes</t>
        </is>
      </c>
      <c r="K27" s="236" t="inlineStr">
        <is>
          <t>Cell</t>
        </is>
      </c>
      <c r="L27" s="236" t="n"/>
    </row>
    <row r="28">
      <c r="A28" s="236" t="inlineStr">
        <is>
          <t>PAT</t>
        </is>
      </c>
      <c r="B28" s="236" t="inlineStr">
        <is>
          <t>PAT006/462</t>
        </is>
      </c>
      <c r="C28" s="236" t="n">
        <v>2998</v>
      </c>
      <c r="D28" s="236" t="inlineStr">
        <is>
          <t>ARTI</t>
        </is>
      </c>
      <c r="E28" s="236" t="n"/>
      <c r="F28" s="236" t="inlineStr">
        <is>
          <t>United States of America</t>
        </is>
      </c>
      <c r="G28" s="236" t="n">
        <v>0.75</v>
      </c>
      <c r="H28" s="236" t="inlineStr">
        <is>
          <t>No Runsheet doc#/Bk-Pg match — Needs Verification</t>
        </is>
      </c>
      <c r="I28" s="236" t="n"/>
      <c r="J28" s="236" t="n"/>
      <c r="K28" s="236" t="inlineStr">
        <is>
          <t>Tract 5!H10</t>
        </is>
      </c>
      <c r="L28" s="236" t="n"/>
    </row>
    <row r="29">
      <c r="A29" s="236" t="inlineStr">
        <is>
          <t>WD</t>
        </is>
      </c>
      <c r="B29" s="236" t="inlineStr">
        <is>
          <t>D00015/588</t>
        </is>
      </c>
      <c r="C29" s="236" t="n">
        <v>3217</v>
      </c>
      <c r="D29" s="236" t="inlineStr">
        <is>
          <t>ARTI</t>
        </is>
      </c>
      <c r="E29" s="236" t="n"/>
      <c r="F29" s="236" t="inlineStr">
        <is>
          <t>Lyman L. Sanford</t>
        </is>
      </c>
      <c r="G29" s="236" t="n">
        <v>0.75</v>
      </c>
      <c r="H29" s="236" t="inlineStr">
        <is>
          <t>No Runsheet doc#/Bk-Pg match — Needs Verification</t>
        </is>
      </c>
      <c r="I29" s="236" t="n"/>
      <c r="J29" s="236" t="n"/>
      <c r="K29" s="236" t="inlineStr">
        <is>
          <t>Tract 5!I11</t>
        </is>
      </c>
      <c r="L29" s="236" t="n"/>
    </row>
    <row r="30">
      <c r="A30" s="236" t="inlineStr">
        <is>
          <t>WD</t>
        </is>
      </c>
      <c r="B30" s="236" t="inlineStr">
        <is>
          <t>D00014/515</t>
        </is>
      </c>
      <c r="C30" s="236" t="n">
        <v>4252</v>
      </c>
      <c r="D30" s="236" t="inlineStr">
        <is>
          <t>ARTI</t>
        </is>
      </c>
      <c r="E30" s="236" t="n"/>
      <c r="F30" s="236" t="inlineStr">
        <is>
          <t>Joseph Sanford</t>
        </is>
      </c>
      <c r="G30" s="236" t="n">
        <v>0.75</v>
      </c>
      <c r="H30" s="236" t="inlineStr">
        <is>
          <t>No Runsheet doc#/Bk-Pg match — Needs Verification</t>
        </is>
      </c>
      <c r="I30" s="236" t="n"/>
      <c r="J30" s="236" t="n"/>
      <c r="K30" s="236" t="inlineStr">
        <is>
          <t>Tract 5!J12</t>
        </is>
      </c>
      <c r="L30" s="236" t="n"/>
    </row>
    <row r="31">
      <c r="A31" s="236" t="inlineStr">
        <is>
          <t>WD</t>
        </is>
      </c>
      <c r="B31" s="236" t="inlineStr">
        <is>
          <t>D00027/162</t>
        </is>
      </c>
      <c r="C31" s="236" t="n">
        <v>6639</v>
      </c>
      <c r="D31" s="236" t="inlineStr">
        <is>
          <t>ARTI</t>
        </is>
      </c>
      <c r="E31" s="236" t="n"/>
      <c r="F31" s="236" t="inlineStr">
        <is>
          <t>G. W. Goin</t>
        </is>
      </c>
      <c r="G31" s="236" t="n">
        <v>0.75</v>
      </c>
      <c r="H31" s="236" t="inlineStr">
        <is>
          <t>No Runsheet doc#/Bk-Pg match — Needs Verification</t>
        </is>
      </c>
      <c r="I31" s="236" t="n"/>
      <c r="J31" s="236" t="n"/>
      <c r="K31" s="236" t="inlineStr">
        <is>
          <t>Tract 5!K13</t>
        </is>
      </c>
      <c r="L31" s="236" t="n"/>
    </row>
    <row r="32">
      <c r="A32" s="236" t="inlineStr">
        <is>
          <t>WD</t>
        </is>
      </c>
      <c r="B32" s="236" t="inlineStr">
        <is>
          <t>D00034/97</t>
        </is>
      </c>
      <c r="C32" s="236" t="n">
        <v>8034</v>
      </c>
      <c r="D32" s="236" t="inlineStr">
        <is>
          <t>ARTI</t>
        </is>
      </c>
      <c r="E32" s="236" t="n"/>
      <c r="F32" s="236" t="inlineStr">
        <is>
          <t>J. W. Goin</t>
        </is>
      </c>
      <c r="G32" s="236" t="n">
        <v>0.75</v>
      </c>
      <c r="H32" s="236" t="inlineStr">
        <is>
          <t>No Runsheet doc#/Bk-Pg match — Needs Verification</t>
        </is>
      </c>
      <c r="I32" s="236" t="n"/>
      <c r="J32" s="236" t="n"/>
      <c r="K32" s="236" t="inlineStr">
        <is>
          <t>Tract 5!L14</t>
        </is>
      </c>
      <c r="L32" s="236" t="n"/>
    </row>
    <row r="33">
      <c r="A33" s="236" t="inlineStr">
        <is>
          <t>PAT</t>
        </is>
      </c>
      <c r="B33" s="236" t="inlineStr">
        <is>
          <t>PAT010/200</t>
        </is>
      </c>
      <c r="C33" s="236" t="n">
        <v>9949</v>
      </c>
      <c r="D33" s="236" t="inlineStr">
        <is>
          <t>ARTI</t>
        </is>
      </c>
      <c r="E33" s="236" t="n"/>
      <c r="F33" s="236" t="inlineStr">
        <is>
          <t>United States of America</t>
        </is>
      </c>
      <c r="G33" s="236" t="n">
        <v>0.25</v>
      </c>
      <c r="H33" s="236" t="inlineStr">
        <is>
          <t>No Runsheet doc#/Bk-Pg match — Needs Verification</t>
        </is>
      </c>
      <c r="I33" s="236" t="n"/>
      <c r="J33" s="236" t="n"/>
      <c r="K33" s="236" t="inlineStr">
        <is>
          <t>Tract 5!M10</t>
        </is>
      </c>
      <c r="L33" s="236" t="n"/>
    </row>
    <row r="34">
      <c r="A34" s="236" t="inlineStr">
        <is>
          <t>WD</t>
        </is>
      </c>
      <c r="B34" s="236" t="inlineStr">
        <is>
          <t>D00044/39</t>
        </is>
      </c>
      <c r="C34" s="236" t="n">
        <v>11645</v>
      </c>
      <c r="D34" s="236" t="inlineStr">
        <is>
          <t>ARTI</t>
        </is>
      </c>
      <c r="E34" s="236" t="n"/>
      <c r="F34" s="236" t="inlineStr">
        <is>
          <t>G. W. Goin</t>
        </is>
      </c>
      <c r="G34" s="236" t="n">
        <v>0.75</v>
      </c>
      <c r="H34" s="236" t="inlineStr">
        <is>
          <t>No Runsheet doc#/Bk-Pg match — Needs Verification</t>
        </is>
      </c>
      <c r="I34" s="236" t="n"/>
      <c r="J34" s="236" t="n"/>
      <c r="K34" s="236" t="inlineStr">
        <is>
          <t>Tract 5!N13</t>
        </is>
      </c>
      <c r="L34" s="236" t="n"/>
    </row>
    <row r="35">
      <c r="A35" s="236" t="inlineStr">
        <is>
          <t>DECREE</t>
        </is>
      </c>
      <c r="B35" s="236" t="inlineStr">
        <is>
          <t>121/46</t>
        </is>
      </c>
      <c r="C35" s="236" t="n">
        <v>25990</v>
      </c>
      <c r="D35" s="236" t="inlineStr">
        <is>
          <t>ARTI</t>
        </is>
      </c>
      <c r="E35" s="236" t="n"/>
      <c r="F35" s="236" t="inlineStr">
        <is>
          <t>James Walton Goin</t>
        </is>
      </c>
      <c r="G35" s="236" t="n">
        <v>1</v>
      </c>
      <c r="H35" s="236" t="inlineStr">
        <is>
          <t>No Runsheet doc#/Bk-Pg match — Needs Verification</t>
        </is>
      </c>
      <c r="I35" s="236" t="n"/>
      <c r="J35" s="236" t="n"/>
      <c r="K35" s="236" t="inlineStr">
        <is>
          <t>Tract 5!O15</t>
        </is>
      </c>
      <c r="L35" s="236" t="n"/>
    </row>
    <row r="36">
      <c r="A36" s="236" t="inlineStr">
        <is>
          <t>MD</t>
        </is>
      </c>
      <c r="B36" s="236" t="inlineStr">
        <is>
          <t>122/122</t>
        </is>
      </c>
      <c r="C36" s="236" t="n">
        <v>25974</v>
      </c>
      <c r="D36" s="236" t="inlineStr">
        <is>
          <t>ARTI</t>
        </is>
      </c>
      <c r="E36" s="236" t="n"/>
      <c r="F36" s="236" t="inlineStr">
        <is>
          <t>Lola M. Winkleblack</t>
        </is>
      </c>
      <c r="G36" s="236" t="n">
        <v>0.166666666666667</v>
      </c>
      <c r="H36" s="236" t="inlineStr">
        <is>
          <t>No Runsheet doc#/Bk-Pg match — Needs Verification</t>
        </is>
      </c>
      <c r="I36" s="236" t="n"/>
      <c r="J36" s="236" t="n"/>
      <c r="K36" s="236" t="inlineStr">
        <is>
          <t>Tract 5!P17</t>
        </is>
      </c>
      <c r="L36" s="236" t="n"/>
    </row>
    <row r="37">
      <c r="A37" s="236" t="inlineStr">
        <is>
          <t>MD</t>
        </is>
      </c>
      <c r="B37" s="236" t="inlineStr">
        <is>
          <t>122/122</t>
        </is>
      </c>
      <c r="C37" s="236" t="n">
        <v>25974</v>
      </c>
      <c r="D37" s="236" t="inlineStr">
        <is>
          <t>ARTI</t>
        </is>
      </c>
      <c r="E37" s="236" t="n"/>
      <c r="F37" s="236" t="inlineStr">
        <is>
          <t>James W. Goin, Jr.</t>
        </is>
      </c>
      <c r="G37" s="236" t="n">
        <v>0.166666666666667</v>
      </c>
      <c r="H37" s="236" t="inlineStr">
        <is>
          <t>No Runsheet doc#/Bk-Pg match — Needs Verification</t>
        </is>
      </c>
      <c r="I37" s="236" t="n"/>
      <c r="J37" s="236" t="n"/>
      <c r="K37" s="236" t="inlineStr">
        <is>
          <t>Tract 5!P18</t>
        </is>
      </c>
      <c r="L37" s="236" t="n"/>
    </row>
    <row r="38">
      <c r="A38" s="236" t="inlineStr">
        <is>
          <t>MD</t>
        </is>
      </c>
      <c r="B38" s="236" t="inlineStr">
        <is>
          <t>122/122</t>
        </is>
      </c>
      <c r="C38" s="236" t="n">
        <v>25974</v>
      </c>
      <c r="D38" s="236" t="inlineStr">
        <is>
          <t>ARTI</t>
        </is>
      </c>
      <c r="E38" s="236" t="n"/>
      <c r="F38" s="236" t="inlineStr">
        <is>
          <t>Carrol D. Goin</t>
        </is>
      </c>
      <c r="G38" s="236" t="n">
        <v>0.166666666666667</v>
      </c>
      <c r="H38" s="236" t="inlineStr">
        <is>
          <t>No Runsheet doc#/Bk-Pg match — Needs Verification</t>
        </is>
      </c>
      <c r="I38" s="236" t="n"/>
      <c r="J38" s="236" t="n"/>
      <c r="K38" s="236" t="inlineStr">
        <is>
          <t>Tract 5!P19</t>
        </is>
      </c>
      <c r="L38" s="236" t="n"/>
    </row>
    <row r="39">
      <c r="A39" s="236" t="inlineStr">
        <is>
          <t>MD</t>
        </is>
      </c>
      <c r="B39" s="236" t="inlineStr">
        <is>
          <t>122/122</t>
        </is>
      </c>
      <c r="C39" s="236" t="n">
        <v>25974</v>
      </c>
      <c r="D39" s="236" t="inlineStr">
        <is>
          <t>ARTI</t>
        </is>
      </c>
      <c r="E39" s="236" t="n"/>
      <c r="F39" s="236" t="inlineStr">
        <is>
          <t>George W. Goin</t>
        </is>
      </c>
      <c r="G39" s="236" t="n">
        <v>0.166666666666667</v>
      </c>
      <c r="H39" s="236" t="inlineStr">
        <is>
          <t>No Runsheet doc#/Bk-Pg match — Needs Verification</t>
        </is>
      </c>
      <c r="I39" s="236" t="n"/>
      <c r="J39" s="236" t="n"/>
      <c r="K39" s="236" t="inlineStr">
        <is>
          <t>Tract 5!P20</t>
        </is>
      </c>
      <c r="L39" s="236" t="n"/>
    </row>
    <row r="40">
      <c r="A40" s="236" t="inlineStr">
        <is>
          <t>FD</t>
        </is>
      </c>
      <c r="B40" s="236" t="inlineStr">
        <is>
          <t>2165/322</t>
        </is>
      </c>
      <c r="C40" s="236" t="n">
        <v>30446</v>
      </c>
      <c r="D40" s="236" t="inlineStr">
        <is>
          <t>ARTI</t>
        </is>
      </c>
      <c r="E40" s="236" t="n"/>
      <c r="F40" s="236" t="inlineStr">
        <is>
          <t>Emma M. Goin</t>
        </is>
      </c>
      <c r="G40" s="236" t="n">
        <v>1</v>
      </c>
      <c r="H40" s="236" t="inlineStr">
        <is>
          <t>No Runsheet doc#/Bk-Pg match — Needs Verification</t>
        </is>
      </c>
      <c r="I40" s="236" t="n"/>
      <c r="J40" s="236" t="n"/>
      <c r="K40" s="236" t="inlineStr">
        <is>
          <t>Tract 5!R16</t>
        </is>
      </c>
      <c r="L40" s="236" t="n"/>
    </row>
    <row r="41">
      <c r="A41" s="236" t="inlineStr">
        <is>
          <t>WD</t>
        </is>
      </c>
      <c r="B41" s="236" t="inlineStr">
        <is>
          <t>122/126</t>
        </is>
      </c>
      <c r="C41" s="236" t="n">
        <v>26072</v>
      </c>
      <c r="D41" s="236" t="inlineStr">
        <is>
          <t>ARTI</t>
        </is>
      </c>
      <c r="E41" s="236" t="n"/>
      <c r="F41" s="236" t="inlineStr">
        <is>
          <t>James W. Goin, Jr.</t>
        </is>
      </c>
      <c r="G41" s="236" t="n">
        <v>0.25</v>
      </c>
      <c r="H41" s="236" t="inlineStr">
        <is>
          <t>No Runsheet doc#/Bk-Pg match — Needs Verification</t>
        </is>
      </c>
      <c r="I41" s="236" t="n"/>
      <c r="J41" s="236" t="n"/>
      <c r="K41" s="236" t="inlineStr">
        <is>
          <t>Tract 5!S18</t>
        </is>
      </c>
      <c r="L41" s="236" t="n"/>
    </row>
    <row r="42">
      <c r="A42" s="236" t="inlineStr">
        <is>
          <t>QCMD</t>
        </is>
      </c>
      <c r="B42" s="236" t="inlineStr">
        <is>
          <t>1600/559</t>
        </is>
      </c>
      <c r="C42" s="236" t="n">
        <v>36524</v>
      </c>
      <c r="D42" s="236" t="inlineStr">
        <is>
          <t>ARTI</t>
        </is>
      </c>
      <c r="E42" s="236" t="n"/>
      <c r="F42" s="236" t="inlineStr">
        <is>
          <t>George W. Goin</t>
        </is>
      </c>
      <c r="G42" s="236" t="n">
        <v>0.25</v>
      </c>
      <c r="H42" s="236" t="inlineStr">
        <is>
          <t>No Runsheet doc#/Bk-Pg match — Needs Verification</t>
        </is>
      </c>
      <c r="I42" s="236" t="n"/>
      <c r="J42" s="236" t="n"/>
      <c r="K42" s="236" t="inlineStr">
        <is>
          <t>Tract 5!T20</t>
        </is>
      </c>
      <c r="L42" s="236" t="n"/>
    </row>
    <row r="43">
      <c r="A43" s="236" t="inlineStr">
        <is>
          <t>POD&amp;H</t>
        </is>
      </c>
      <c r="B43" s="236" t="inlineStr">
        <is>
          <t>1820/558</t>
        </is>
      </c>
      <c r="C43" s="236" t="n">
        <v>38700</v>
      </c>
      <c r="D43" s="236" t="inlineStr">
        <is>
          <t>ARTI</t>
        </is>
      </c>
      <c r="E43" s="236" t="n"/>
      <c r="F43" s="236" t="inlineStr">
        <is>
          <t>Lola M. Winkleblack</t>
        </is>
      </c>
      <c r="G43" s="236" t="n">
        <v>0.25</v>
      </c>
      <c r="H43" s="236" t="inlineStr">
        <is>
          <t>No Runsheet doc#/Bk-Pg match — Needs Verification</t>
        </is>
      </c>
      <c r="I43" s="236" t="n"/>
      <c r="J43" s="236" t="n"/>
      <c r="K43" s="236" t="inlineStr">
        <is>
          <t>Tract 5!U17</t>
        </is>
      </c>
      <c r="L43" s="236" t="n"/>
    </row>
    <row r="44">
      <c r="A44" s="236" t="inlineStr">
        <is>
          <t>POD&amp;H</t>
        </is>
      </c>
      <c r="B44" s="236" t="inlineStr">
        <is>
          <t>1826/56</t>
        </is>
      </c>
      <c r="C44" s="236" t="n">
        <v>38757</v>
      </c>
      <c r="D44" s="236" t="inlineStr">
        <is>
          <t>ARTI</t>
        </is>
      </c>
      <c r="E44" s="236" t="n"/>
      <c r="F44" s="236" t="inlineStr">
        <is>
          <t>James W. Goin, Jr.</t>
        </is>
      </c>
      <c r="G44" s="236" t="n">
        <v>0.125</v>
      </c>
      <c r="H44" s="236" t="inlineStr">
        <is>
          <t>No Runsheet doc#/Bk-Pg match — Needs Verification</t>
        </is>
      </c>
      <c r="I44" s="236" t="n"/>
      <c r="J44" s="236" t="n"/>
      <c r="K44" s="236" t="inlineStr">
        <is>
          <t>Tract 5!V21</t>
        </is>
      </c>
      <c r="L44" s="236" t="n"/>
    </row>
    <row r="45">
      <c r="A45" s="236" t="inlineStr">
        <is>
          <t>JEJ</t>
        </is>
      </c>
      <c r="B45" s="236" t="inlineStr">
        <is>
          <t>1992/558</t>
        </is>
      </c>
      <c r="C45" s="236" t="n">
        <v>40204</v>
      </c>
      <c r="D45" s="236" t="inlineStr">
        <is>
          <t>ARTI</t>
        </is>
      </c>
      <c r="E45" s="236" t="n"/>
      <c r="F45" s="236" t="inlineStr">
        <is>
          <t>Carrol D. Goin</t>
        </is>
      </c>
      <c r="G45" s="236" t="n">
        <v>0.25</v>
      </c>
      <c r="H45" s="236" t="inlineStr">
        <is>
          <t>No Runsheet doc#/Bk-Pg match — Needs Verification</t>
        </is>
      </c>
      <c r="I45" s="236" t="n"/>
      <c r="J45" s="236" t="n"/>
      <c r="K45" s="236" t="inlineStr">
        <is>
          <t>Tract 5!W19</t>
        </is>
      </c>
      <c r="L45" s="236" t="n"/>
    </row>
    <row r="46">
      <c r="A46" s="236" t="inlineStr">
        <is>
          <t>MD</t>
        </is>
      </c>
      <c r="B46" s="236" t="inlineStr">
        <is>
          <t>1993/250</t>
        </is>
      </c>
      <c r="C46" s="236" t="n">
        <v>40149</v>
      </c>
      <c r="D46" s="236" t="inlineStr">
        <is>
          <t>ARTI</t>
        </is>
      </c>
      <c r="E46" s="236" t="n"/>
      <c r="F46" s="236" t="inlineStr">
        <is>
          <t>Dale E. Goin</t>
        </is>
      </c>
      <c r="G46" s="236" t="n">
        <v>0.03125</v>
      </c>
      <c r="H46" s="236" t="inlineStr">
        <is>
          <t>No Runsheet doc#/Bk-Pg match — Needs Verification</t>
        </is>
      </c>
      <c r="I46" s="236" t="n"/>
      <c r="J46" s="236" t="n"/>
      <c r="K46" s="236" t="inlineStr">
        <is>
          <t>Tract 5!X31</t>
        </is>
      </c>
      <c r="L46" s="236" t="n"/>
    </row>
    <row r="47">
      <c r="A47" s="236" t="inlineStr">
        <is>
          <t>MD</t>
        </is>
      </c>
      <c r="B47" s="236" t="inlineStr">
        <is>
          <t>1993/253</t>
        </is>
      </c>
      <c r="C47" s="236" t="n">
        <v>40149</v>
      </c>
      <c r="D47" s="236" t="inlineStr">
        <is>
          <t>ARTI</t>
        </is>
      </c>
      <c r="E47" s="236" t="n"/>
      <c r="F47" s="236" t="inlineStr">
        <is>
          <t>Daniel J. Goin</t>
        </is>
      </c>
      <c r="G47" s="236" t="n">
        <v>0.03125</v>
      </c>
      <c r="H47" s="236" t="inlineStr">
        <is>
          <t>No Runsheet doc#/Bk-Pg match — Needs Verification</t>
        </is>
      </c>
      <c r="I47" s="236" t="n"/>
      <c r="J47" s="236" t="n"/>
      <c r="K47" s="236" t="inlineStr">
        <is>
          <t>Tract 5!Y32</t>
        </is>
      </c>
      <c r="L47" s="236" t="n"/>
    </row>
    <row r="48">
      <c r="A48" s="236" t="inlineStr">
        <is>
          <t>MD</t>
        </is>
      </c>
      <c r="B48" s="236" t="inlineStr">
        <is>
          <t>1993/256</t>
        </is>
      </c>
      <c r="C48" s="236" t="n">
        <v>40149</v>
      </c>
      <c r="D48" s="236" t="inlineStr">
        <is>
          <t>ARTI</t>
        </is>
      </c>
      <c r="E48" s="236" t="n"/>
      <c r="F48" s="236" t="inlineStr">
        <is>
          <t>David Wayne Goin</t>
        </is>
      </c>
      <c r="G48" s="236" t="n">
        <v>0.03125</v>
      </c>
      <c r="H48" s="236" t="inlineStr">
        <is>
          <t>No Runsheet doc#/Bk-Pg match — Needs Verification</t>
        </is>
      </c>
      <c r="I48" s="236" t="n"/>
      <c r="J48" s="236" t="n"/>
      <c r="K48" s="236" t="inlineStr">
        <is>
          <t>Tract 5!Z33</t>
        </is>
      </c>
      <c r="L48" s="236" t="n"/>
    </row>
    <row r="49">
      <c r="A49" s="236" t="inlineStr">
        <is>
          <t>MD</t>
        </is>
      </c>
      <c r="B49" s="236" t="inlineStr">
        <is>
          <t>1993/259</t>
        </is>
      </c>
      <c r="C49" s="236" t="n">
        <v>40149</v>
      </c>
      <c r="D49" s="236" t="inlineStr">
        <is>
          <t>ARTI</t>
        </is>
      </c>
      <c r="E49" s="236" t="n"/>
      <c r="F49" s="236" t="inlineStr">
        <is>
          <t>Richard C. Goin</t>
        </is>
      </c>
      <c r="G49" s="236" t="n">
        <v>0.03125</v>
      </c>
      <c r="H49" s="236" t="inlineStr">
        <is>
          <t>No Runsheet doc#/Bk-Pg match — Needs Verification</t>
        </is>
      </c>
      <c r="I49" s="236" t="n"/>
      <c r="J49" s="236" t="n"/>
      <c r="K49" s="236" t="inlineStr">
        <is>
          <t>Tract 5!AA34</t>
        </is>
      </c>
      <c r="L49" s="236" t="n"/>
    </row>
    <row r="50">
      <c r="A50" s="236" t="inlineStr">
        <is>
          <t>MD</t>
        </is>
      </c>
      <c r="B50" s="236" t="inlineStr">
        <is>
          <t>1993/262</t>
        </is>
      </c>
      <c r="C50" s="236" t="n">
        <v>40157</v>
      </c>
      <c r="D50" s="236" t="inlineStr">
        <is>
          <t>ARTI</t>
        </is>
      </c>
      <c r="E50" s="236" t="n"/>
      <c r="F50" s="236" t="inlineStr">
        <is>
          <t>Mary Jane Goin</t>
        </is>
      </c>
      <c r="G50" s="236" t="n">
        <v>0.25</v>
      </c>
      <c r="H50" s="236" t="inlineStr">
        <is>
          <t>No Runsheet doc#/Bk-Pg match — Needs Verification</t>
        </is>
      </c>
      <c r="I50" s="236" t="n"/>
      <c r="J50" s="236" t="n"/>
      <c r="K50" s="236" t="inlineStr">
        <is>
          <t>Tract 5!AB30</t>
        </is>
      </c>
      <c r="L50" s="236" t="n"/>
    </row>
    <row r="51">
      <c r="A51" s="236" t="inlineStr">
        <is>
          <t>MD</t>
        </is>
      </c>
      <c r="B51" s="236" t="inlineStr">
        <is>
          <t>1998/302</t>
        </is>
      </c>
      <c r="C51" s="236" t="n">
        <v>40219</v>
      </c>
      <c r="D51" s="236" t="inlineStr">
        <is>
          <t>ARTI</t>
        </is>
      </c>
      <c r="E51" s="236" t="n"/>
      <c r="F51" s="236" t="inlineStr">
        <is>
          <t>Arrowhead Resources, Inc.</t>
        </is>
      </c>
      <c r="G51" s="236" t="n">
        <v>0.25</v>
      </c>
      <c r="H51" s="236" t="inlineStr">
        <is>
          <t>No Runsheet doc#/Bk-Pg match — Needs Verification</t>
        </is>
      </c>
      <c r="I51" s="236" t="n"/>
      <c r="J51" s="236" t="n"/>
      <c r="K51" s="236" t="inlineStr">
        <is>
          <t>Tract 5!AC35</t>
        </is>
      </c>
      <c r="L51" s="236" t="n"/>
    </row>
    <row r="52">
      <c r="A52" s="236" t="inlineStr">
        <is>
          <t>MD</t>
        </is>
      </c>
      <c r="B52" s="236" t="inlineStr">
        <is>
          <t>2177/241</t>
        </is>
      </c>
      <c r="C52" s="236" t="n">
        <v>41061</v>
      </c>
      <c r="D52" s="236" t="inlineStr">
        <is>
          <t>ARTI</t>
        </is>
      </c>
      <c r="E52" s="236" t="n"/>
      <c r="F52" s="236" t="inlineStr">
        <is>
          <t>Cordillera Energy Partners III, LLC</t>
        </is>
      </c>
      <c r="G52" s="236" t="n">
        <v>0.25</v>
      </c>
      <c r="H52" s="236" t="inlineStr">
        <is>
          <t>No Runsheet doc#/Bk-Pg match — Needs Verification</t>
        </is>
      </c>
      <c r="I52" s="236" t="n"/>
      <c r="J52" s="236" t="n"/>
      <c r="K52" s="236" t="inlineStr">
        <is>
          <t>Tract 5!AD36</t>
        </is>
      </c>
      <c r="L52" s="236" t="n"/>
    </row>
    <row r="53">
      <c r="A53" s="236" t="inlineStr">
        <is>
          <t>MD</t>
        </is>
      </c>
      <c r="B53" s="236" t="inlineStr">
        <is>
          <t>2165/330</t>
        </is>
      </c>
      <c r="C53" s="236" t="n">
        <v>41172</v>
      </c>
      <c r="D53" s="236" t="inlineStr">
        <is>
          <t>ARTI</t>
        </is>
      </c>
      <c r="E53" s="236" t="n"/>
      <c r="F53" s="236" t="inlineStr">
        <is>
          <t>James Randal Winkleblack</t>
        </is>
      </c>
      <c r="G53" s="236" t="n">
        <v>0.125</v>
      </c>
      <c r="H53" s="236" t="inlineStr">
        <is>
          <t>No Runsheet doc#/Bk-Pg match — Needs Verification</t>
        </is>
      </c>
      <c r="I53" s="236" t="n"/>
      <c r="J53" s="236" t="n"/>
      <c r="K53" s="236" t="inlineStr">
        <is>
          <t>Tract 5!AE26</t>
        </is>
      </c>
      <c r="L53" s="236" t="n"/>
    </row>
    <row r="54">
      <c r="A54" s="236" t="inlineStr">
        <is>
          <t>MD</t>
        </is>
      </c>
      <c r="B54" s="236" t="inlineStr">
        <is>
          <t>2176/297</t>
        </is>
      </c>
      <c r="C54" s="236" t="n">
        <v>41296</v>
      </c>
      <c r="D54" s="236" t="inlineStr">
        <is>
          <t>34/480</t>
        </is>
      </c>
      <c r="E54" s="236" t="n"/>
      <c r="F54" s="236" t="inlineStr">
        <is>
          <t>Mountain Front Resources, LLC</t>
        </is>
      </c>
      <c r="G54" s="236" t="n">
        <v>0.0708333333333333</v>
      </c>
      <c r="H54" s="236" t="inlineStr">
        <is>
          <t>No Runsheet doc#/Bk-Pg match — Needs Verification</t>
        </is>
      </c>
      <c r="I54" s="236" t="n"/>
      <c r="J54" s="236" t="n"/>
      <c r="K54" s="236" t="inlineStr">
        <is>
          <t>Tract 5!AF38</t>
        </is>
      </c>
      <c r="L54" s="236" t="n"/>
    </row>
    <row r="55">
      <c r="A55" s="236" t="inlineStr">
        <is>
          <t>MD</t>
        </is>
      </c>
      <c r="B55" s="236" t="inlineStr">
        <is>
          <t>2177/522</t>
        </is>
      </c>
      <c r="C55" s="236" t="n">
        <v>41305</v>
      </c>
      <c r="D55" s="236" t="inlineStr">
        <is>
          <t>25/480</t>
        </is>
      </c>
      <c r="E55" s="236" t="n"/>
      <c r="F55" s="236" t="inlineStr">
        <is>
          <t>Piedra Minerals, LLC</t>
        </is>
      </c>
      <c r="G55" s="236" t="n">
        <v>0.0520833333333333</v>
      </c>
      <c r="H55" s="236" t="inlineStr">
        <is>
          <t>No Runsheet doc#/Bk-Pg match — Needs Verification</t>
        </is>
      </c>
      <c r="I55" s="236" t="n"/>
      <c r="J55" s="236" t="n"/>
      <c r="K55" s="236" t="inlineStr">
        <is>
          <t>Tract 5!AG39</t>
        </is>
      </c>
      <c r="L55" s="236" t="n"/>
    </row>
    <row r="56">
      <c r="A56" s="236" t="inlineStr">
        <is>
          <t>MD</t>
        </is>
      </c>
      <c r="B56" s="236" t="inlineStr">
        <is>
          <t>2177/521</t>
        </is>
      </c>
      <c r="C56" s="236" t="n">
        <v>41306</v>
      </c>
      <c r="D56" s="236" t="inlineStr">
        <is>
          <t>4.5/480</t>
        </is>
      </c>
      <c r="E56" s="236" t="n"/>
      <c r="F56" s="236" t="inlineStr">
        <is>
          <t>Piedra Minerals, LLC</t>
        </is>
      </c>
      <c r="G56" s="236" t="n">
        <v>0.009375</v>
      </c>
      <c r="H56" s="236" t="inlineStr">
        <is>
          <t>No Runsheet doc#/Bk-Pg match — Needs Verification</t>
        </is>
      </c>
      <c r="I56" s="236" t="n"/>
      <c r="J56" s="236" t="n"/>
      <c r="K56" s="236" t="inlineStr">
        <is>
          <t>Tract 5!AH39</t>
        </is>
      </c>
      <c r="L56" s="236" t="n"/>
    </row>
    <row r="57">
      <c r="A57" s="236" t="inlineStr">
        <is>
          <t>MD</t>
        </is>
      </c>
      <c r="B57" s="236" t="inlineStr">
        <is>
          <t>2237/381</t>
        </is>
      </c>
      <c r="C57" s="236" t="n">
        <v>41687</v>
      </c>
      <c r="D57" s="236" t="inlineStr">
        <is>
          <t>ARTI</t>
        </is>
      </c>
      <c r="E57" s="236" t="n"/>
      <c r="F57" s="236" t="inlineStr">
        <is>
          <t>Piedra Minerals, LLC</t>
        </is>
      </c>
      <c r="G57" s="236" t="n">
        <v>0.009375</v>
      </c>
      <c r="H57" s="236" t="inlineStr">
        <is>
          <t>No Runsheet doc#/Bk-Pg match — Needs Verification</t>
        </is>
      </c>
      <c r="I57" s="236" t="n"/>
      <c r="J57" s="236" t="n"/>
      <c r="K57" s="236" t="inlineStr">
        <is>
          <t>Tract 5!AI39</t>
        </is>
      </c>
      <c r="L57" s="236" t="n"/>
    </row>
    <row r="58">
      <c r="A58" s="236" t="inlineStr">
        <is>
          <t>MD</t>
        </is>
      </c>
      <c r="B58" s="236" t="inlineStr">
        <is>
          <t>2572/490</t>
        </is>
      </c>
      <c r="C58" s="236" t="n">
        <v>45433</v>
      </c>
      <c r="D58" s="236" t="inlineStr">
        <is>
          <t>ARTI</t>
        </is>
      </c>
      <c r="E58" s="236" t="n"/>
      <c r="F58" s="236" t="inlineStr">
        <is>
          <t>EAW Energy Partners Fund II, LP</t>
        </is>
      </c>
      <c r="G58" s="236" t="n">
        <v>0.0520833333333333</v>
      </c>
      <c r="H58" s="236" t="inlineStr">
        <is>
          <t>No Runsheet doc#/Bk-Pg match — Needs Verification</t>
        </is>
      </c>
      <c r="I58" s="236" t="n"/>
      <c r="J58" s="236" t="n"/>
      <c r="K58" s="236" t="inlineStr">
        <is>
          <t>Tract 5!AJ40</t>
        </is>
      </c>
      <c r="L58" s="236" t="n"/>
    </row>
    <row r="59">
      <c r="A59" s="236" t="inlineStr">
        <is>
          <t>MD</t>
        </is>
      </c>
      <c r="B59" s="236" t="inlineStr">
        <is>
          <t>2345/525</t>
        </is>
      </c>
      <c r="C59" s="236" t="n">
        <v>42613</v>
      </c>
      <c r="D59" s="236" t="inlineStr">
        <is>
          <t>ARTI</t>
        </is>
      </c>
      <c r="E59" s="236" t="n"/>
      <c r="F59" s="236" t="inlineStr">
        <is>
          <t>Georgia Sue Jones</t>
        </is>
      </c>
      <c r="G59" s="236" t="n">
        <v>0.125</v>
      </c>
      <c r="H59" s="236" t="inlineStr">
        <is>
          <t>No Runsheet doc#/Bk-Pg match — Needs Verification</t>
        </is>
      </c>
      <c r="I59" s="236" t="n"/>
      <c r="J59" s="236" t="n"/>
      <c r="K59" s="236" t="inlineStr">
        <is>
          <t>Tract 5!AK24</t>
        </is>
      </c>
      <c r="L59" s="236" t="n"/>
    </row>
    <row r="60">
      <c r="A60" s="236" t="inlineStr">
        <is>
          <t>MD</t>
        </is>
      </c>
      <c r="B60" s="236" t="inlineStr">
        <is>
          <t>2423/220</t>
        </is>
      </c>
      <c r="C60" s="236" t="n">
        <v>43435</v>
      </c>
      <c r="D60" s="236" t="inlineStr">
        <is>
          <t>ARTI</t>
        </is>
      </c>
      <c r="E60" s="236" t="n"/>
      <c r="F60" s="236" t="inlineStr">
        <is>
          <t>Apache Corporation</t>
        </is>
      </c>
      <c r="G60" s="236" t="n">
        <v>0.25</v>
      </c>
      <c r="H60" s="236" t="inlineStr">
        <is>
          <t>No Runsheet doc#/Bk-Pg match — Needs Verification</t>
        </is>
      </c>
      <c r="I60" s="236" t="n"/>
      <c r="J60" s="236" t="n"/>
      <c r="K60" s="236" t="inlineStr">
        <is>
          <t>Tract 5!AL37</t>
        </is>
      </c>
      <c r="L60" s="236" t="n"/>
    </row>
    <row r="61">
      <c r="A61" s="236" t="inlineStr">
        <is>
          <t>FD</t>
        </is>
      </c>
      <c r="B61" s="236" t="inlineStr">
        <is>
          <t>2592/371</t>
        </is>
      </c>
      <c r="C61" s="236" t="n">
        <v>45561</v>
      </c>
      <c r="D61" s="236" t="inlineStr">
        <is>
          <t>ARTI</t>
        </is>
      </c>
      <c r="E61" s="236" t="n"/>
      <c r="F61" s="236" t="inlineStr">
        <is>
          <t>Wendel Lee Winkleblack</t>
        </is>
      </c>
      <c r="G61" s="236" t="n">
        <v>0.125</v>
      </c>
      <c r="H61" s="236" t="inlineStr">
        <is>
          <t>No Runsheet doc#/Bk-Pg match — Needs Verification</t>
        </is>
      </c>
      <c r="I61" s="236" t="n"/>
      <c r="J61" s="236" t="n"/>
      <c r="K61" s="236" t="inlineStr">
        <is>
          <t>Tract 5!AM25</t>
        </is>
      </c>
      <c r="L61" s="236" t="n"/>
    </row>
    <row r="62">
      <c r="A62" s="236" t="inlineStr">
        <is>
          <t>MD</t>
        </is>
      </c>
      <c r="B62" s="236" t="inlineStr">
        <is>
          <t>2610/574</t>
        </is>
      </c>
      <c r="C62" s="236" t="n">
        <v>45686</v>
      </c>
      <c r="D62" s="236" t="inlineStr">
        <is>
          <t>10/480</t>
        </is>
      </c>
      <c r="E62" s="236" t="n"/>
      <c r="F62" s="236" t="inlineStr">
        <is>
          <t>Mountain Front Resources, LLC</t>
        </is>
      </c>
      <c r="G62" s="236" t="n">
        <v>0.0208333333333333</v>
      </c>
      <c r="H62" s="236" t="inlineStr">
        <is>
          <t>No Runsheet doc#/Bk-Pg match — Needs Verification</t>
        </is>
      </c>
      <c r="I62" s="236" t="n"/>
      <c r="J62" s="236" t="n"/>
      <c r="K62" s="236" t="inlineStr">
        <is>
          <t>Tract 5!AN38</t>
        </is>
      </c>
      <c r="L62" s="236" t="n"/>
    </row>
    <row r="63">
      <c r="A63" s="236" t="n"/>
      <c r="B63" s="236" t="n"/>
      <c r="C63" s="236" t="n"/>
      <c r="D63" s="236" t="n"/>
      <c r="E63" s="236" t="n"/>
      <c r="F63" s="236" t="n"/>
      <c r="G63" s="236" t="n"/>
      <c r="H63" s="236" t="n"/>
      <c r="I63" s="236" t="n"/>
      <c r="J63" s="236" t="n"/>
      <c r="K63" s="236" t="n"/>
      <c r="L63" s="236" t="n"/>
    </row>
    <row r="64">
      <c r="A64" s="236" t="inlineStr">
        <is>
          <t>Runsheet Rows Legally Supporting This Tract (legal description only)</t>
        </is>
      </c>
      <c r="B64" s="236" t="n"/>
      <c r="C64" s="236" t="n"/>
      <c r="D64" s="236" t="n"/>
      <c r="E64" s="236" t="n"/>
      <c r="F64" s="236" t="n"/>
      <c r="G64" s="236" t="n"/>
      <c r="H64" s="236" t="n"/>
      <c r="I64" s="236" t="n"/>
      <c r="J64" s="236" t="n"/>
      <c r="K64" s="236" t="n"/>
      <c r="L64" s="236" t="n"/>
    </row>
    <row r="65">
      <c r="A65" s="236" t="inlineStr">
        <is>
          <t>Source Row</t>
        </is>
      </c>
      <c r="B65" s="236" t="inlineStr">
        <is>
          <t>Instrument #</t>
        </is>
      </c>
      <c r="C65" s="236" t="inlineStr">
        <is>
          <t>Doc Type</t>
        </is>
      </c>
      <c r="D65" s="236" t="inlineStr">
        <is>
          <t>Bk/Pg</t>
        </is>
      </c>
      <c r="E65" s="236" t="inlineStr">
        <is>
          <t>Effective Date</t>
        </is>
      </c>
      <c r="F65" s="236" t="inlineStr">
        <is>
          <t>Recorded Date</t>
        </is>
      </c>
      <c r="G65" s="236" t="inlineStr">
        <is>
          <t>Grantor</t>
        </is>
      </c>
      <c r="H65" s="236" t="inlineStr">
        <is>
          <t>Grantee</t>
        </is>
      </c>
      <c r="I65" s="236" t="inlineStr">
        <is>
          <t>Legal Description</t>
        </is>
      </c>
      <c r="J65" s="236" t="inlineStr">
        <is>
          <t>Notes</t>
        </is>
      </c>
      <c r="K65" s="236" t="inlineStr">
        <is>
          <t>Match Level</t>
        </is>
      </c>
      <c r="L65" s="236" t="n"/>
    </row>
    <row r="66">
      <c r="A66" s="236" t="n">
        <v>8</v>
      </c>
      <c r="B66" s="236" t="inlineStr">
        <is>
          <t>I-1907-002222</t>
        </is>
      </c>
      <c r="C66" s="236" t="inlineStr">
        <is>
          <t>Homestead</t>
        </is>
      </c>
      <c r="D66" s="236" t="inlineStr">
        <is>
          <t>FR2/292</t>
        </is>
      </c>
      <c r="E66" s="236" t="n">
        <v>2733</v>
      </c>
      <c r="F66" s="236" t="n">
        <v>2754</v>
      </c>
      <c r="G66" s="236" t="inlineStr">
        <is>
          <t>General Land Office</t>
        </is>
      </c>
      <c r="H66" s="236" t="inlineStr">
        <is>
          <t>Herbert E. McGuire</t>
        </is>
      </c>
      <c r="I66" s="236" t="inlineStr">
        <is>
          <t>E/2 SW/4, Lots 3, 4 of 31-12N-24W</t>
        </is>
      </c>
      <c r="J66" s="236" t="inlineStr">
        <is>
          <t>ARTI</t>
        </is>
      </c>
      <c r="K66" s="236" t="inlineStr">
        <is>
          <t>Partial tract legal match</t>
        </is>
      </c>
      <c r="L66" s="236" t="n"/>
    </row>
    <row r="67">
      <c r="A67" s="236" t="n">
        <v>10</v>
      </c>
      <c r="B67" s="236" t="inlineStr">
        <is>
          <t>1931-001789</t>
        </is>
      </c>
      <c r="C67" s="236" t="inlineStr">
        <is>
          <t>Patent</t>
        </is>
      </c>
      <c r="D67" s="236" t="inlineStr">
        <is>
          <t>PAT7/374</t>
        </is>
      </c>
      <c r="E67" s="236" t="n">
        <v>2917</v>
      </c>
      <c r="F67" s="236" t="n">
        <v>11450</v>
      </c>
      <c r="G67" s="236" t="inlineStr">
        <is>
          <t>United States of America</t>
        </is>
      </c>
      <c r="H67" s="236" t="inlineStr">
        <is>
          <t>Herbert E. McGuire</t>
        </is>
      </c>
      <c r="I67" s="236" t="inlineStr">
        <is>
          <t>E/2 SW/4, Lots 3, 4 of 31-12N-24W</t>
        </is>
      </c>
      <c r="J67" s="236" t="inlineStr">
        <is>
          <t>ARTI, 153.77 ac.</t>
        </is>
      </c>
      <c r="K67" s="236" t="inlineStr">
        <is>
          <t>Partial tract legal match</t>
        </is>
      </c>
      <c r="L67" s="236" t="n"/>
    </row>
    <row r="68">
      <c r="A68" s="236" t="n">
        <v>23</v>
      </c>
      <c r="B68" s="236" t="inlineStr">
        <is>
          <t>1923-001306</t>
        </is>
      </c>
      <c r="C68" s="236" t="inlineStr">
        <is>
          <t>Affidavit</t>
        </is>
      </c>
      <c r="D68" s="236" t="inlineStr">
        <is>
          <t>MIS12/119</t>
        </is>
      </c>
      <c r="E68" s="236" t="n">
        <v>8517</v>
      </c>
      <c r="F68" s="236" t="n">
        <v>8518</v>
      </c>
      <c r="G68" s="236" t="inlineStr">
        <is>
          <t>A. H. Douglass</t>
        </is>
      </c>
      <c r="H68" s="236" t="inlineStr">
        <is>
          <t>The Public</t>
        </is>
      </c>
      <c r="I68" s="236" t="inlineStr">
        <is>
          <t>All of 31-12N-24W</t>
        </is>
      </c>
      <c r="J68" s="236" t="inlineStr">
        <is>
          <t>Affidavit / claim of equity: affiant's ~1/1/1925 block agreement to secure a test well; K. J. Gamble &amp; wife Zella Gamble O&amp;G lease (~95 ac, Sec 31-12N-24W) held by block trustees; public notice affiant claims an equity …</t>
        </is>
      </c>
      <c r="K68" s="236" t="inlineStr">
        <is>
          <t>All Section 31</t>
        </is>
      </c>
      <c r="L68" s="236" t="n"/>
    </row>
    <row r="69">
      <c r="A69" s="236" t="n">
        <v>36</v>
      </c>
      <c r="B69" s="236" t="inlineStr">
        <is>
          <t>1938-000632</t>
        </is>
      </c>
      <c r="C69" s="236" t="inlineStr">
        <is>
          <t>Affidavit</t>
        </is>
      </c>
      <c r="D69" s="236" t="inlineStr">
        <is>
          <t>MIS19/466</t>
        </is>
      </c>
      <c r="E69" s="236" t="n">
        <v>13938</v>
      </c>
      <c r="F69" s="236" t="n">
        <v>13924</v>
      </c>
      <c r="G69" s="236" t="inlineStr">
        <is>
          <t>M. R. Slief</t>
        </is>
      </c>
      <c r="H69" s="236" t="inlineStr">
        <is>
          <t>The Public</t>
        </is>
      </c>
      <c r="I69" s="236" t="inlineStr">
        <is>
          <t>All of 31-12N-24W, aol</t>
        </is>
      </c>
      <c r="J69" s="236" t="inlineStr">
        <is>
          <t>Affidavit of identity (MR Slief): James G. Hambrook = J. G. Hambrook (Probate #744, an heir of Mark Hambrook, dec'd); re the 2/20/1931 deed to Thomas O. Hambrook (Bk 41 W. Deeds/448) covering a metes-and-bounds tract in…</t>
        </is>
      </c>
      <c r="K69" s="236" t="inlineStr">
        <is>
          <t>All Section 31</t>
        </is>
      </c>
      <c r="L69" s="236" t="n"/>
    </row>
    <row r="70" ht="51.75" customHeight="1">
      <c r="A70" s="236" t="n">
        <v>38</v>
      </c>
      <c r="B70" s="236" t="inlineStr">
        <is>
          <t>1942-000630</t>
        </is>
      </c>
      <c r="C70" s="236" t="inlineStr">
        <is>
          <t>Final Decree and Distribution</t>
        </is>
      </c>
      <c r="D70" s="236" t="inlineStr">
        <is>
          <t>MIS21/471</t>
        </is>
      </c>
      <c r="E70" s="236" t="n">
        <v>15490</v>
      </c>
      <c r="F70" s="236" t="n">
        <v>15490</v>
      </c>
      <c r="G70" s="208" t="inlineStr">
        <is>
          <t>Beckham County Court,
RE: In the Matter of the Estate of Swinburn J. Stewart, Deceased</t>
        </is>
      </c>
      <c r="H70" s="208" t="inlineStr">
        <is>
          <t>Gladys Priest, 1/4,
Swinburn J. Stewart, Jr., 1/4,
Margaret Standiford, 1/4,
Mary Margaret Wilson, 1/4</t>
        </is>
      </c>
      <c r="I70" s="236" t="inlineStr">
        <is>
          <t>SE/4 SW/4 of 31-12N-24W, aol</t>
        </is>
      </c>
      <c r="J70" s="236" t="inlineStr">
        <is>
          <t>ARTI, An undivided interest</t>
        </is>
      </c>
      <c r="K70" s="236" t="inlineStr">
        <is>
          <t>Partial tract legal match</t>
        </is>
      </c>
      <c r="L70" s="236" t="n"/>
    </row>
    <row r="71">
      <c r="A71" s="236" t="n">
        <v>43</v>
      </c>
      <c r="B71" s="236" t="inlineStr">
        <is>
          <t>1949-002129</t>
        </is>
      </c>
      <c r="C71" s="236" t="inlineStr">
        <is>
          <t>Certificate</t>
        </is>
      </c>
      <c r="D71" s="236" t="inlineStr">
        <is>
          <t>MIS25/30</t>
        </is>
      </c>
      <c r="E71" s="236" t="n">
        <v>17986</v>
      </c>
      <c r="F71" s="236" t="n">
        <v>17986</v>
      </c>
      <c r="G71" s="236" t="inlineStr">
        <is>
          <t>Corporation Commission of Oklahoma</t>
        </is>
      </c>
      <c r="H71" s="236" t="inlineStr">
        <is>
          <t>The Public</t>
        </is>
      </c>
      <c r="I71" s="236" t="inlineStr">
        <is>
          <t>N/2 NE/4, E/2 NE/4, E/2 SW/4 of 31-12N-24W, aol</t>
        </is>
      </c>
      <c r="J71" s="236" t="inlineStr">
        <is>
          <t>Cert of non development</t>
        </is>
      </c>
      <c r="K71" s="236" t="inlineStr">
        <is>
          <t>Partial tract legal match</t>
        </is>
      </c>
      <c r="L71" s="236" t="n"/>
    </row>
    <row r="72">
      <c r="A72" s="236" t="n">
        <v>44</v>
      </c>
      <c r="B72" s="236" t="inlineStr">
        <is>
          <t>1949-000809</t>
        </is>
      </c>
      <c r="C72" s="236" t="inlineStr">
        <is>
          <t>Warranty Deed</t>
        </is>
      </c>
      <c r="D72" s="236" t="inlineStr">
        <is>
          <t>D59/246</t>
        </is>
      </c>
      <c r="E72" s="236" t="n">
        <v>18015</v>
      </c>
      <c r="F72" s="236" t="n">
        <v>18095</v>
      </c>
      <c r="G72" s="236" t="inlineStr">
        <is>
          <t>Lee Aulbert and Mollie Aulbert, HW</t>
        </is>
      </c>
      <c r="H72" s="236" t="inlineStr">
        <is>
          <t>Marvin G. Mitchell and Carrie Lou Mitchell, HW, JTWROS</t>
        </is>
      </c>
      <c r="I72" s="236" t="inlineStr">
        <is>
          <t>Lot 4, S/2 Lot 3, S/2 NE/4 SW/4, SE/4 SW/4 of 31-12N-24W, containing 115.34 acres, more or less</t>
        </is>
      </c>
      <c r="J72" s="236" t="inlineStr">
        <is>
          <t>ARTI Chain note: source of title — MINERAL DEED 1925-000406 at D34/104, E. T. Gamble and Zella M. Gamble, HW to Leo Aulbert, covering S/2 SW/4, S/2 N/2 SW/4 of 31-12N-24W, interest stated: ARTI. Confirm source instrumen…</t>
        </is>
      </c>
      <c r="K72" s="236" t="inlineStr">
        <is>
          <t>Partial tract legal match</t>
        </is>
      </c>
      <c r="L72" s="236" t="n"/>
    </row>
    <row r="73">
      <c r="A73" s="236" t="n">
        <v>45</v>
      </c>
      <c r="B73" s="236" t="inlineStr">
        <is>
          <t>1949-003394</t>
        </is>
      </c>
      <c r="C73" s="236" t="inlineStr">
        <is>
          <t>Quit Claim Deed</t>
        </is>
      </c>
      <c r="D73" s="236" t="inlineStr">
        <is>
          <t>QCD5/92</t>
        </is>
      </c>
      <c r="E73" s="236" t="n">
        <v>18056</v>
      </c>
      <c r="F73" s="236" t="n">
        <v>18084</v>
      </c>
      <c r="G73" s="236" t="inlineStr">
        <is>
          <t>A. H. Douglas</t>
        </is>
      </c>
      <c r="H73" s="236" t="inlineStr">
        <is>
          <t>Marvin G. Mitchell</t>
        </is>
      </c>
      <c r="I73" s="236" t="inlineStr">
        <is>
          <t>S/2 N/2 SW/4, SW/4 SW/4, SE/4 SW/4 of 31-12N-24W</t>
        </is>
      </c>
      <c r="J73" s="236" t="inlineStr">
        <is>
          <t>ARTI, deed is given to remove cloud on title of above land, because of affidavit filed iin Book 12 Miscl. Page 119 Chain note: source of title — ROOT / PATENT / HOMESTEAD I-1905-000993 at FR1/470, General Land Office to…</t>
        </is>
      </c>
      <c r="K73" s="236" t="inlineStr">
        <is>
          <t>Partial tract legal match</t>
        </is>
      </c>
      <c r="L73" s="236" t="n"/>
    </row>
    <row r="74">
      <c r="A74" s="236" t="n">
        <v>48</v>
      </c>
      <c r="B74" s="236" t="inlineStr">
        <is>
          <t>1953-000493</t>
        </is>
      </c>
      <c r="C74" s="236" t="inlineStr">
        <is>
          <t>Warranty Deed</t>
        </is>
      </c>
      <c r="D74" s="236" t="inlineStr">
        <is>
          <t>D67/154</t>
        </is>
      </c>
      <c r="E74" s="236" t="n">
        <v>19396</v>
      </c>
      <c r="F74" s="236" t="n">
        <v>19396</v>
      </c>
      <c r="G74" s="236" t="inlineStr">
        <is>
          <t>Elvin J. Ridling and Dorothy Jean Ridling, HW</t>
        </is>
      </c>
      <c r="H74" s="236" t="inlineStr">
        <is>
          <t>M. G. Mitchell and Carrie Lou Mitchell, HW, JTWROS</t>
        </is>
      </c>
      <c r="I74" s="236" t="inlineStr">
        <is>
          <t>E/2 NW/4, SE/4 NE/4, NE/4 SE/4, N/2 NE/4 SW/4, Lot 4, S/2 SW/4, SE/4 SW/4 of 31-12N-24W</t>
        </is>
      </c>
      <c r="J74" s="236" t="inlineStr">
        <is>
          <t>ARTI Chain note: no source of title into Elvin J. Ridling and Dorothy Jean Ridling, HW located of record. Confirm ownership before crediting this conveyance.</t>
        </is>
      </c>
      <c r="K74" s="236" t="inlineStr">
        <is>
          <t>Partial tract legal match</t>
        </is>
      </c>
      <c r="L74" s="236" t="n"/>
    </row>
    <row r="75">
      <c r="A75" s="236" t="n">
        <v>49</v>
      </c>
      <c r="B75" s="236" t="inlineStr">
        <is>
          <t>1953-000498</t>
        </is>
      </c>
      <c r="C75" s="236" t="inlineStr">
        <is>
          <t>Warranty Deed</t>
        </is>
      </c>
      <c r="D75" s="236" t="inlineStr">
        <is>
          <t>D67/159</t>
        </is>
      </c>
      <c r="E75" s="236" t="n">
        <v>19414</v>
      </c>
      <c r="F75" s="236" t="n">
        <v>19417</v>
      </c>
      <c r="G75" s="236" t="inlineStr">
        <is>
          <t>Marvin G. Mitchell and Carrie Lou Mitchell, HW</t>
        </is>
      </c>
      <c r="H75" s="236" t="inlineStr">
        <is>
          <t>W. L. Ayers and Hazel Ayers, HW, JTWROS</t>
        </is>
      </c>
      <c r="I75" s="236" t="inlineStr">
        <is>
          <t>Lot 4, S/2 Lot 3, S/2 NE/4 SW/4, SE/4 SW/4 of 31-12N-24W, containing 115.34 acres, more or less</t>
        </is>
      </c>
      <c r="J75" s="236" t="inlineStr">
        <is>
          <t>except the first parties specifically reserve from this conveyance all mineral interest except an undivided 75 acres of said mineral interest which is specifically transferred to the second parties under this conveyance.</t>
        </is>
      </c>
      <c r="K75" s="236" t="inlineStr">
        <is>
          <t>Partial tract legal match</t>
        </is>
      </c>
      <c r="L75" s="236" t="n"/>
    </row>
    <row r="76">
      <c r="A76" s="236" t="n">
        <v>52</v>
      </c>
      <c r="B76" s="236" t="inlineStr">
        <is>
          <t>1962-001145</t>
        </is>
      </c>
      <c r="C76" s="236" t="inlineStr">
        <is>
          <t>Mineral Deed</t>
        </is>
      </c>
      <c r="D76" s="236" t="inlineStr">
        <is>
          <t>MIS47/169</t>
        </is>
      </c>
      <c r="E76" s="236" t="n">
        <v>22906</v>
      </c>
      <c r="F76" s="236" t="n">
        <v>22906</v>
      </c>
      <c r="G76" s="236" t="inlineStr">
        <is>
          <t>Robert O. Lister, Jr. and Marie Lister, HW</t>
        </is>
      </c>
      <c r="H76" s="236" t="inlineStr">
        <is>
          <t>Carrie Lou Mitchell</t>
        </is>
      </c>
      <c r="I76" s="236" t="inlineStr">
        <is>
          <t>Lot 4, S/2 of Lot 3, S/2 NE/4 SW/4, SE/4 SW/4 of 31-12N-24W</t>
        </is>
      </c>
      <c r="J76" s="236" t="inlineStr">
        <is>
          <t>55/115.34 interest, 55 NMA Chain note: no source of title into Robert O. Lister, Jr. and Marie Lister, HW located of record. Confirm ownership before crediting this conveyance.</t>
        </is>
      </c>
      <c r="K76" s="236" t="inlineStr">
        <is>
          <t>Partial tract legal match</t>
        </is>
      </c>
      <c r="L76" s="236" t="n"/>
    </row>
    <row r="77">
      <c r="A77" s="236" t="n">
        <v>53</v>
      </c>
      <c r="B77" s="236" t="inlineStr">
        <is>
          <t>1962-001141</t>
        </is>
      </c>
      <c r="C77" s="236" t="inlineStr">
        <is>
          <t>Mineral Deed</t>
        </is>
      </c>
      <c r="D77" s="236" t="inlineStr">
        <is>
          <t>MIS47/164</t>
        </is>
      </c>
      <c r="E77" s="236" t="n">
        <v>22906</v>
      </c>
      <c r="F77" s="236" t="n">
        <v>22906</v>
      </c>
      <c r="G77" s="236" t="inlineStr">
        <is>
          <t>W. L. Ayers and Hazel Ayers, HW</t>
        </is>
      </c>
      <c r="H77" s="236" t="inlineStr">
        <is>
          <t>Robert O. Lister, Jr.</t>
        </is>
      </c>
      <c r="I77" s="236" t="inlineStr">
        <is>
          <t>Lot 4, S/2 of Lot 3, S/2 NE/4 SW/4, SE/4 SW/4 of 31-12N-24W</t>
        </is>
      </c>
      <c r="J77" s="236" t="inlineStr">
        <is>
          <t>75/115.34 interest, 75 NMA</t>
        </is>
      </c>
      <c r="K77" s="236" t="inlineStr">
        <is>
          <t>Partial tract legal match</t>
        </is>
      </c>
      <c r="L77" s="236" t="n"/>
    </row>
    <row r="78">
      <c r="A78" s="236" t="n">
        <v>54</v>
      </c>
      <c r="B78" s="236" t="inlineStr">
        <is>
          <t>1962-001389</t>
        </is>
      </c>
      <c r="C78" s="236" t="inlineStr">
        <is>
          <t>Mineral Deed</t>
        </is>
      </c>
      <c r="D78" s="236" t="inlineStr">
        <is>
          <t>MIS47/558</t>
        </is>
      </c>
      <c r="E78" s="236" t="n">
        <v>22938</v>
      </c>
      <c r="F78" s="236" t="n">
        <v>22938</v>
      </c>
      <c r="G78" s="236" t="inlineStr">
        <is>
          <t>Robert O. Lister, Jr.</t>
        </is>
      </c>
      <c r="H78" s="236" t="inlineStr">
        <is>
          <t>A. C. Campbell</t>
        </is>
      </c>
      <c r="I78" s="236" t="inlineStr">
        <is>
          <t>Lot 4, S/2 of Lot 3, S/2 NE/4 SW/4, SE/4 SW/4 of 31-12N-24W</t>
        </is>
      </c>
      <c r="J78" s="236" t="inlineStr">
        <is>
          <t>10/115.34 interest, 10 NMA</t>
        </is>
      </c>
      <c r="K78" s="236" t="inlineStr">
        <is>
          <t>Partial tract legal match</t>
        </is>
      </c>
      <c r="L78" s="236" t="n"/>
    </row>
    <row r="79">
      <c r="A79" s="236" t="n">
        <v>55</v>
      </c>
      <c r="B79" s="236" t="inlineStr">
        <is>
          <t>1962-001390</t>
        </is>
      </c>
      <c r="C79" s="236" t="inlineStr">
        <is>
          <t>Mineral Deed</t>
        </is>
      </c>
      <c r="D79" s="236" t="inlineStr">
        <is>
          <t>MIS47/559</t>
        </is>
      </c>
      <c r="E79" s="236" t="n">
        <v>22938</v>
      </c>
      <c r="F79" s="236" t="n">
        <v>22938</v>
      </c>
      <c r="G79" s="236" t="inlineStr">
        <is>
          <t>Robert O. Lister, Jr.</t>
        </is>
      </c>
      <c r="H79" s="236" t="inlineStr">
        <is>
          <t>J. W. Klopfenstein</t>
        </is>
      </c>
      <c r="I79" s="236" t="inlineStr">
        <is>
          <t>Lot 4, S/2 of Lot 3, S/2 NE/4 SW/4, SE/4 SW/4 of 31-12N-24W</t>
        </is>
      </c>
      <c r="J79" s="236" t="inlineStr">
        <is>
          <t>10/115.34 interest, 10 NMA</t>
        </is>
      </c>
      <c r="K79" s="236" t="inlineStr">
        <is>
          <t>Partial tract legal match</t>
        </is>
      </c>
      <c r="L79" s="236" t="n"/>
    </row>
    <row r="80" ht="26.25" customHeight="1">
      <c r="A80" s="236" t="n">
        <v>108</v>
      </c>
      <c r="B80" s="236" t="inlineStr">
        <is>
          <t>1984-009873</t>
        </is>
      </c>
      <c r="C80" s="236" t="inlineStr">
        <is>
          <t>NOTICE OF RECORD</t>
        </is>
      </c>
      <c r="D80" s="236" t="inlineStr">
        <is>
          <t>658/241</t>
        </is>
      </c>
      <c r="E80" s="236" t="n">
        <v>30967</v>
      </c>
      <c r="F80" s="236" t="n">
        <v>30967</v>
      </c>
      <c r="G80" s="208" t="inlineStr">
        <is>
          <t>Mary Margaret Devenas,
Mary Margaret Wilson</t>
        </is>
      </c>
      <c r="H80" s="236" t="inlineStr">
        <is>
          <t>The Public</t>
        </is>
      </c>
      <c r="I80" s="236" t="inlineStr">
        <is>
          <t>SE/4 SW/4 of 31-12N-24W, aol</t>
        </is>
      </c>
      <c r="J80" s="236" t="inlineStr">
        <is>
          <t>MARY MARGARET WILSON, now MARY MARGARET DEVENAS, residing at 1302 Highland Avenue, Waukegan, Illinois 60085. 5.84 acres</t>
        </is>
      </c>
      <c r="K80" s="236" t="inlineStr">
        <is>
          <t>Partial tract legal match</t>
        </is>
      </c>
      <c r="L80" s="236" t="n"/>
    </row>
    <row r="81" ht="39" customHeight="1">
      <c r="A81" s="236" t="n">
        <v>136</v>
      </c>
      <c r="B81" s="236" t="inlineStr">
        <is>
          <t>1988-004635</t>
        </is>
      </c>
      <c r="C81" s="236" t="inlineStr">
        <is>
          <t>Order and Final Decree</t>
        </is>
      </c>
      <c r="D81" s="236" t="inlineStr">
        <is>
          <t>986/185</t>
        </is>
      </c>
      <c r="E81" s="236" t="n">
        <v>32350</v>
      </c>
      <c r="F81" s="236" t="n">
        <v>32350</v>
      </c>
      <c r="G81" s="208" t="inlineStr">
        <is>
          <t>Beckham County Court,
RE: In the Matter of the Estate of Margaret Gray, Deceased</t>
        </is>
      </c>
      <c r="H81" s="208" t="inlineStr">
        <is>
          <t>Murrell A. Gray, 1/3,
Fred A. Standiford, Jr., 1/3,
Alfred W. Standiford, 1/3</t>
        </is>
      </c>
      <c r="I81" s="236" t="inlineStr">
        <is>
          <t>SE/4 SW/4 of 31-12N-24W, aol</t>
        </is>
      </c>
      <c r="J81" s="236" t="inlineStr">
        <is>
          <t>ARTI, An undivided 7/48ths interest (5.8333 min. ac.)</t>
        </is>
      </c>
      <c r="K81" s="236" t="inlineStr">
        <is>
          <t>Partial tract legal match</t>
        </is>
      </c>
      <c r="L81" s="236" t="n"/>
    </row>
    <row r="82" ht="26.25" customHeight="1">
      <c r="A82" s="236" t="n">
        <v>140</v>
      </c>
      <c r="B82" s="236" t="inlineStr">
        <is>
          <t>1989-002065</t>
        </is>
      </c>
      <c r="C82" s="236" t="inlineStr">
        <is>
          <t>Affidavit</t>
        </is>
      </c>
      <c r="D82" s="236" t="inlineStr">
        <is>
          <t>1047/68</t>
        </is>
      </c>
      <c r="E82" s="236" t="n">
        <v>32531</v>
      </c>
      <c r="F82" s="236" t="n">
        <v>32601</v>
      </c>
      <c r="G82" s="208" t="inlineStr">
        <is>
          <t>Black Hawk Holding Company,
Roland E. Sledge</t>
        </is>
      </c>
      <c r="H82" s="236" t="inlineStr">
        <is>
          <t>The Public</t>
        </is>
      </c>
      <c r="I82" s="236" t="inlineStr">
        <is>
          <t>All of 31-12N-24W, aol</t>
        </is>
      </c>
      <c r="J82" s="236" t="inlineStr">
        <is>
          <t>change of address</t>
        </is>
      </c>
      <c r="K82" s="236" t="inlineStr">
        <is>
          <t>All Section 31</t>
        </is>
      </c>
      <c r="L82" s="236" t="n"/>
    </row>
    <row r="83">
      <c r="A83" s="236" t="n">
        <v>141</v>
      </c>
      <c r="B83" s="236" t="inlineStr">
        <is>
          <t>1989-001220</t>
        </is>
      </c>
      <c r="C83" s="236" t="inlineStr">
        <is>
          <t>Mineral Deed</t>
        </is>
      </c>
      <c r="D83" s="236" t="inlineStr">
        <is>
          <t>1038/219</t>
        </is>
      </c>
      <c r="E83" s="236" t="n">
        <v>32566</v>
      </c>
      <c r="F83" s="236" t="n">
        <v>32566</v>
      </c>
      <c r="G83" s="236" t="inlineStr">
        <is>
          <t>Alfred William Standiford</t>
        </is>
      </c>
      <c r="H83" s="236" t="inlineStr">
        <is>
          <t>Shaun S. Walters</t>
        </is>
      </c>
      <c r="I83" s="236" t="inlineStr">
        <is>
          <t>SE/4 SW/4 of 31-12N-24W, aol</t>
        </is>
      </c>
      <c r="J83" s="236" t="inlineStr">
        <is>
          <t>1/6 of 7/40 interest (0.9722 NMA) from 1/3 of An undivided 7/48ths interest (5.8333 min. ac.) from 1126/234</t>
        </is>
      </c>
      <c r="K83" s="236" t="inlineStr">
        <is>
          <t>Partial tract legal match</t>
        </is>
      </c>
      <c r="L83" s="236" t="n"/>
    </row>
    <row r="84" ht="26.25" customHeight="1">
      <c r="A84" s="236" t="n">
        <v>142</v>
      </c>
      <c r="B84" s="236" t="inlineStr">
        <is>
          <t>1989-001559</t>
        </is>
      </c>
      <c r="C84" s="236" t="inlineStr">
        <is>
          <t>Final Decree</t>
        </is>
      </c>
      <c r="D84" s="236" t="inlineStr">
        <is>
          <t>1042/126</t>
        </is>
      </c>
      <c r="E84" s="236" t="n">
        <v>32579</v>
      </c>
      <c r="F84" s="236" t="n">
        <v>32579</v>
      </c>
      <c r="G84" s="208" t="inlineStr">
        <is>
          <t>Beckham County Court,
RE: In the Matter of the Estate of Murrell A. Gray, Deceased</t>
        </is>
      </c>
      <c r="H84" s="208" t="inlineStr">
        <is>
          <t>Allen Gray,
The Public</t>
        </is>
      </c>
      <c r="I84" s="236" t="inlineStr">
        <is>
          <t>SE/4 SW/4 of 31-12N-24W, aol</t>
        </is>
      </c>
      <c r="J84" s="236" t="inlineStr">
        <is>
          <t>ARTI, An undivided 7/48ths interest (5.8333 min. ac.)</t>
        </is>
      </c>
      <c r="K84" s="236" t="inlineStr">
        <is>
          <t>Partial tract legal match</t>
        </is>
      </c>
      <c r="L84" s="236" t="n"/>
    </row>
    <row r="85" ht="26.25" customHeight="1">
      <c r="A85" s="236" t="n">
        <v>174</v>
      </c>
      <c r="B85" s="236" t="inlineStr">
        <is>
          <t>1990-001992</t>
        </is>
      </c>
      <c r="C85" s="236" t="inlineStr">
        <is>
          <t>Consent to Sell</t>
        </is>
      </c>
      <c r="D85" s="236" t="inlineStr">
        <is>
          <t>1126/229</t>
        </is>
      </c>
      <c r="E85" s="236" t="n">
        <v>32969</v>
      </c>
      <c r="F85" s="236" t="n">
        <v>32969</v>
      </c>
      <c r="G85" s="208" t="inlineStr">
        <is>
          <t>Beckham County Court,
RE: In the Matter of the Estate of Margaret Gray, Deceased</t>
        </is>
      </c>
      <c r="H85" s="236" t="inlineStr">
        <is>
          <t>Fred A. Standiford, Jr.</t>
        </is>
      </c>
      <c r="I85" s="236" t="inlineStr">
        <is>
          <t>SE/4 SW/4 of 31-12N-24W, aol</t>
        </is>
      </c>
      <c r="J85" s="236" t="inlineStr">
        <is>
          <t>An undivided 7/48ths interest (5.8333 min. ac.)</t>
        </is>
      </c>
      <c r="K85" s="236" t="inlineStr">
        <is>
          <t>Partial tract legal match</t>
        </is>
      </c>
      <c r="L85" s="236" t="n"/>
    </row>
    <row r="86" ht="26.25" customHeight="1">
      <c r="A86" s="236" t="n">
        <v>175</v>
      </c>
      <c r="B86" s="236" t="inlineStr">
        <is>
          <t>1990-001987</t>
        </is>
      </c>
      <c r="C86" s="236" t="inlineStr">
        <is>
          <t>Final Account</t>
        </is>
      </c>
      <c r="D86" s="236" t="inlineStr">
        <is>
          <t>1126/210</t>
        </is>
      </c>
      <c r="E86" s="236" t="n">
        <v>32969</v>
      </c>
      <c r="F86" s="236" t="n">
        <v>32969</v>
      </c>
      <c r="G86" s="208" t="inlineStr">
        <is>
          <t>Beckham County Court,
RE: In the Matter of the Estate of Margaret Gray, Deceased</t>
        </is>
      </c>
      <c r="H86" s="208" t="inlineStr">
        <is>
          <t>Murrell A. Gray, 1/2,
Fred A. Standiford, Jr., 1/2</t>
        </is>
      </c>
      <c r="I86" s="236" t="inlineStr">
        <is>
          <t>SE/4 SW/4 of 31-12N-24W, aol</t>
        </is>
      </c>
      <c r="J86" s="236" t="inlineStr">
        <is>
          <t>An undivided 7/48ths interest (5.8333 min. ac.)</t>
        </is>
      </c>
      <c r="K86" s="236" t="inlineStr">
        <is>
          <t>Partial tract legal match</t>
        </is>
      </c>
      <c r="L86" s="236" t="n"/>
    </row>
    <row r="87" ht="39" customHeight="1">
      <c r="A87" s="236" t="n">
        <v>176</v>
      </c>
      <c r="B87" s="236" t="inlineStr">
        <is>
          <t>1990-001996</t>
        </is>
      </c>
      <c r="C87" s="236" t="inlineStr">
        <is>
          <t>Final Decree</t>
        </is>
      </c>
      <c r="D87" s="236" t="inlineStr">
        <is>
          <t>1126/234</t>
        </is>
      </c>
      <c r="E87" s="236" t="n">
        <v>32969</v>
      </c>
      <c r="F87" s="236" t="n">
        <v>32969</v>
      </c>
      <c r="G87" s="208" t="inlineStr">
        <is>
          <t>Beckham County Court,
RE: In the Matter of the Estate of Margaret Gray, Deceased</t>
        </is>
      </c>
      <c r="H87" s="208" t="inlineStr">
        <is>
          <t>Murrell A. Gray, 1/3,
Fred A. Standiford, Jr., 1/3,
Alfred W. Standiford, 1/3</t>
        </is>
      </c>
      <c r="I87" s="236" t="inlineStr">
        <is>
          <t>SE/4 SW/4 of 31-12N-24W, aol</t>
        </is>
      </c>
      <c r="J87" s="236" t="inlineStr">
        <is>
          <t>An undivided 7/48ths interest (5.8333 min. ac.)</t>
        </is>
      </c>
      <c r="K87" s="236" t="inlineStr">
        <is>
          <t>Partial tract legal match</t>
        </is>
      </c>
      <c r="L87" s="236" t="n"/>
    </row>
    <row r="88" ht="26.25" customHeight="1">
      <c r="A88" s="236" t="n">
        <v>177</v>
      </c>
      <c r="B88" s="236" t="inlineStr">
        <is>
          <t>1990-001986</t>
        </is>
      </c>
      <c r="C88" s="236" t="inlineStr">
        <is>
          <t>General Inventory and Appraisement</t>
        </is>
      </c>
      <c r="D88" s="236" t="inlineStr">
        <is>
          <t>1126/202</t>
        </is>
      </c>
      <c r="E88" s="236" t="n">
        <v>32969</v>
      </c>
      <c r="F88" s="236" t="n">
        <v>32969</v>
      </c>
      <c r="G88" s="208" t="inlineStr">
        <is>
          <t>Beckham County Court,
RE: In the Matter of the Estate of Margaret Gray, Deceased</t>
        </is>
      </c>
      <c r="H88" s="236" t="inlineStr">
        <is>
          <t>The Public</t>
        </is>
      </c>
      <c r="I88" s="236" t="inlineStr">
        <is>
          <t>SE/4 SW/4 of 31-12N-24W, aol</t>
        </is>
      </c>
      <c r="J88" s="236" t="inlineStr">
        <is>
          <t>An undivided 7/48ths interest (5.8333 min. ac.)</t>
        </is>
      </c>
      <c r="K88" s="236" t="inlineStr">
        <is>
          <t>Partial tract legal match</t>
        </is>
      </c>
      <c r="L88" s="236" t="n"/>
    </row>
    <row r="89" ht="26.25" customHeight="1">
      <c r="A89" s="236" t="n">
        <v>178</v>
      </c>
      <c r="B89" s="236" t="inlineStr">
        <is>
          <t>1990-001993</t>
        </is>
      </c>
      <c r="C89" s="236" t="inlineStr">
        <is>
          <t>Order Confirming Sale</t>
        </is>
      </c>
      <c r="D89" s="236" t="inlineStr">
        <is>
          <t>1126/231</t>
        </is>
      </c>
      <c r="E89" s="236" t="n">
        <v>32969</v>
      </c>
      <c r="F89" s="236" t="n">
        <v>32969</v>
      </c>
      <c r="G89" s="208" t="inlineStr">
        <is>
          <t>Beckham County Court,
RE: In the Matter of the Estate of Margaret Gray, Deceased</t>
        </is>
      </c>
      <c r="H89" s="236" t="inlineStr">
        <is>
          <t>Fred A. Standiford, Jr.</t>
        </is>
      </c>
      <c r="I89" s="236" t="inlineStr">
        <is>
          <t>SE/4 SW/4 of 31-12N-24W, aol</t>
        </is>
      </c>
      <c r="J89" s="236" t="inlineStr">
        <is>
          <t>An undivided 7/48ths interest (5.8333 min. ac.)</t>
        </is>
      </c>
      <c r="K89" s="236" t="inlineStr">
        <is>
          <t>Partial tract legal match</t>
        </is>
      </c>
      <c r="L89" s="236" t="n"/>
    </row>
    <row r="90" ht="26.25" customHeight="1">
      <c r="A90" s="236" t="n">
        <v>179</v>
      </c>
      <c r="B90" s="236" t="inlineStr">
        <is>
          <t>1990-001991</t>
        </is>
      </c>
      <c r="C90" s="236" t="inlineStr">
        <is>
          <t>Return of Sale</t>
        </is>
      </c>
      <c r="D90" s="236" t="inlineStr">
        <is>
          <t>1126/226</t>
        </is>
      </c>
      <c r="E90" s="236" t="n">
        <v>32969</v>
      </c>
      <c r="F90" s="236" t="n">
        <v>32969</v>
      </c>
      <c r="G90" s="208" t="inlineStr">
        <is>
          <t>Beckham County Court,
RE: In the Matter of the Estate of Margaret Gray, Deceased</t>
        </is>
      </c>
      <c r="H90" s="236" t="inlineStr">
        <is>
          <t>Fred A. Standiford, Jr.</t>
        </is>
      </c>
      <c r="I90" s="236" t="inlineStr">
        <is>
          <t>SE/4 SW/4 of 31-12N-24W, aol</t>
        </is>
      </c>
      <c r="J90" s="236" t="inlineStr">
        <is>
          <t>An undivided 7/48ths interest (5.8333 min. ac.)</t>
        </is>
      </c>
      <c r="K90" s="236" t="inlineStr">
        <is>
          <t>Partial tract legal match</t>
        </is>
      </c>
      <c r="L90" s="236" t="n"/>
    </row>
    <row r="91">
      <c r="A91" s="236" t="n">
        <v>183</v>
      </c>
      <c r="B91" s="236" t="inlineStr">
        <is>
          <t>1990-002606</t>
        </is>
      </c>
      <c r="C91" s="236" t="inlineStr">
        <is>
          <t>Mineral Deed</t>
        </is>
      </c>
      <c r="D91" s="236" t="inlineStr">
        <is>
          <t>1132/285</t>
        </is>
      </c>
      <c r="E91" s="236" t="n">
        <v>33000</v>
      </c>
      <c r="F91" s="236" t="n">
        <v>33000</v>
      </c>
      <c r="G91" s="236" t="inlineStr">
        <is>
          <t>Alfred W. Standiford</t>
        </is>
      </c>
      <c r="H91" s="236" t="inlineStr">
        <is>
          <t>Fred A. Standiford, Jr.</t>
        </is>
      </c>
      <c r="I91" s="236" t="inlineStr">
        <is>
          <t>SE/4 SW/4 of 31-12N-24W, aol</t>
        </is>
      </c>
      <c r="J91" s="236" t="inlineStr">
        <is>
          <t>An undivided 1/3 of 7/48ths interest in all of the mineral interests or undivided interests in oil, gas and other minerals and mineral rights in real property</t>
        </is>
      </c>
      <c r="K91" s="236" t="inlineStr">
        <is>
          <t>Partial tract legal match</t>
        </is>
      </c>
      <c r="L91" s="236" t="n"/>
    </row>
    <row r="92">
      <c r="A92" s="236" t="n">
        <v>186</v>
      </c>
      <c r="B92" s="236" t="inlineStr">
        <is>
          <t>1990-004213</t>
        </is>
      </c>
      <c r="C92" s="236" t="inlineStr">
        <is>
          <t>Quit Claim Deed</t>
        </is>
      </c>
      <c r="D92" s="236" t="inlineStr">
        <is>
          <t>1151/107</t>
        </is>
      </c>
      <c r="E92" s="236" t="n">
        <v>33073</v>
      </c>
      <c r="F92" s="236" t="n">
        <v>33073</v>
      </c>
      <c r="G92" s="236" t="inlineStr">
        <is>
          <t>Charles O. Burckhalter</t>
        </is>
      </c>
      <c r="H92" s="236" t="inlineStr">
        <is>
          <t>Charles O. Burckhalter, Trustee of the Burckhalter Family Trust dated July 9, 1990</t>
        </is>
      </c>
      <c r="I92" s="236" t="inlineStr">
        <is>
          <t>Lot 1, S/2 of Lot 3, S/2 NE/4 SW/4, SE/4 SW/4 of 31-12N-24W, aol</t>
        </is>
      </c>
      <c r="J92" s="236" t="inlineStr">
        <is>
          <t>ARTI</t>
        </is>
      </c>
      <c r="K92" s="236" t="inlineStr">
        <is>
          <t>Partial tract legal match</t>
        </is>
      </c>
      <c r="L92" s="236" t="n"/>
    </row>
    <row r="93">
      <c r="A93" s="236" t="n">
        <v>192</v>
      </c>
      <c r="B93" s="236" t="inlineStr">
        <is>
          <t>1991-002734</t>
        </is>
      </c>
      <c r="C93" s="236" t="inlineStr">
        <is>
          <t>Affidavit</t>
        </is>
      </c>
      <c r="D93" s="236" t="inlineStr">
        <is>
          <t>1218/1</t>
        </is>
      </c>
      <c r="E93" s="236" t="n">
        <v>33399</v>
      </c>
      <c r="F93" s="236" t="n">
        <v>33399</v>
      </c>
      <c r="G93" s="236" t="inlineStr">
        <is>
          <t>Umc Petroleum Corp - Delaware</t>
        </is>
      </c>
      <c r="H93" s="236" t="inlineStr">
        <is>
          <t>The Public</t>
        </is>
      </c>
      <c r="I93" s="236" t="inlineStr">
        <is>
          <t>All of 31-12N-24W, aol</t>
        </is>
      </c>
      <c r="J93" s="236" t="inlineStr">
        <is>
          <t>Certificate dated May 24, 1991 evidencing the Certificate of Merger filed May 23, 1991 with the Secretary of State of Oklahoma evidencing the merger of UMC Petroleum Corporation, a Texas corporation ("Petroloum--Texas")…</t>
        </is>
      </c>
      <c r="K93" s="236" t="inlineStr">
        <is>
          <t>All Section 31</t>
        </is>
      </c>
      <c r="L93" s="236" t="n"/>
    </row>
    <row r="94">
      <c r="A94" s="236" t="n">
        <v>193</v>
      </c>
      <c r="B94" s="236" t="inlineStr">
        <is>
          <t>1991-003518</t>
        </is>
      </c>
      <c r="C94" s="236" t="inlineStr">
        <is>
          <t>Warranty Deed</t>
        </is>
      </c>
      <c r="D94" s="236" t="inlineStr">
        <is>
          <t>1229/180</t>
        </is>
      </c>
      <c r="E94" s="236" t="n">
        <v>33456</v>
      </c>
      <c r="F94" s="236" t="n">
        <v>33456</v>
      </c>
      <c r="G94" s="236" t="inlineStr">
        <is>
          <t>Mary Margaret Devenas, f/k/a Mary Margaret Wilson</t>
        </is>
      </c>
      <c r="H94" s="236" t="inlineStr">
        <is>
          <t>Joseph Devenas and Mary Margaret Devenas, HW, JTWROS</t>
        </is>
      </c>
      <c r="I94" s="236" t="inlineStr">
        <is>
          <t>SE/4 SW/4 of 31-12N-24W, aol</t>
        </is>
      </c>
      <c r="J94" s="236" t="inlineStr">
        <is>
          <t>An undivided 7/48ths interest in all of the mineral interests or undivided interests in oil, gas and other minerals and mineral rights in real property (5.8333 min. ac.)</t>
        </is>
      </c>
      <c r="K94" s="236" t="inlineStr">
        <is>
          <t>Partial tract legal match</t>
        </is>
      </c>
      <c r="L94" s="236" t="n"/>
    </row>
    <row r="95">
      <c r="A95" s="236" t="n">
        <v>194</v>
      </c>
      <c r="B95" s="236" t="inlineStr">
        <is>
          <t>1991-004456</t>
        </is>
      </c>
      <c r="C95" s="236" t="inlineStr">
        <is>
          <t>Conveyance</t>
        </is>
      </c>
      <c r="D95" s="236" t="inlineStr">
        <is>
          <t>1240/115</t>
        </is>
      </c>
      <c r="E95" s="236" t="n">
        <v>33522</v>
      </c>
      <c r="F95" s="236" t="n">
        <v>33522</v>
      </c>
      <c r="G95" s="236" t="inlineStr">
        <is>
          <t>El Paso Natural Gas Company</t>
        </is>
      </c>
      <c r="H95" s="236" t="inlineStr">
        <is>
          <t>El Paso Production Company</t>
        </is>
      </c>
      <c r="I95" s="236" t="inlineStr">
        <is>
          <t>All of 31-12N-24W, aol</t>
        </is>
      </c>
      <c r="J95" s="236" t="inlineStr">
        <is>
          <t>ARTI</t>
        </is>
      </c>
      <c r="K95" s="236" t="inlineStr">
        <is>
          <t>All Section 31</t>
        </is>
      </c>
      <c r="L95" s="236" t="n"/>
    </row>
    <row r="96" ht="51.75" customHeight="1">
      <c r="A96" s="236" t="n">
        <v>208</v>
      </c>
      <c r="B96" s="236" t="inlineStr">
        <is>
          <t>1993-000918</t>
        </is>
      </c>
      <c r="C96" s="236" t="inlineStr">
        <is>
          <t>Final Decree</t>
        </is>
      </c>
      <c r="D96" s="236" t="inlineStr">
        <is>
          <t>1324/22</t>
        </is>
      </c>
      <c r="E96" s="236" t="n">
        <v>34032</v>
      </c>
      <c r="F96" s="236" t="n">
        <v>34032</v>
      </c>
      <c r="G96" s="208" t="inlineStr">
        <is>
          <t>Roger Mills County Court
RE: In the Matter of the Estate of John Klopfenstein, Deceased</t>
        </is>
      </c>
      <c r="H96" s="208" t="inlineStr">
        <is>
          <t>Margaret Kirk, 1/4,
Linda Mize, 1/4,
Eleanore Wheeler, 1/4,
Roger Klopfenstein, 1/4</t>
        </is>
      </c>
      <c r="I96" s="236" t="inlineStr">
        <is>
          <t>S/2 NE/4 SW/4, South Half of Lot 3, Lot 4, SE/4 SW/4 of 31-12N-24W, aol</t>
        </is>
      </c>
      <c r="J96" s="236" t="inlineStr">
        <is>
          <t>An undivided 10 acres of mineral interest</t>
        </is>
      </c>
      <c r="K96" s="236" t="inlineStr">
        <is>
          <t>Partial tract legal match / Needs Verification</t>
        </is>
      </c>
      <c r="L96" s="236" t="n"/>
    </row>
    <row r="97" ht="26.25" customHeight="1">
      <c r="A97" s="236" t="n">
        <v>209</v>
      </c>
      <c r="B97" s="236" t="inlineStr">
        <is>
          <t>1993-000978</t>
        </is>
      </c>
      <c r="C97" s="236" t="inlineStr">
        <is>
          <t>Affidavit of Surviving Join Tenant</t>
        </is>
      </c>
      <c r="D97" s="236" t="inlineStr">
        <is>
          <t>1326/88</t>
        </is>
      </c>
      <c r="E97" s="236" t="n">
        <v>34036</v>
      </c>
      <c r="F97" s="236" t="n">
        <v>34036</v>
      </c>
      <c r="G97" s="236" t="inlineStr">
        <is>
          <t>Joseph Devenas</t>
        </is>
      </c>
      <c r="H97" s="208" t="inlineStr">
        <is>
          <t>The Public
RE: Mary Margaret Devenas, deceased</t>
        </is>
      </c>
      <c r="I97" s="236" t="inlineStr">
        <is>
          <t>SE/4 SW/4 of 31-12N-24W, aol</t>
        </is>
      </c>
      <c r="J97" s="236" t="inlineStr">
        <is>
          <t>ARTI, An undivided 7/48ths interest (5.8333 min. ac.)</t>
        </is>
      </c>
      <c r="K97" s="236" t="inlineStr">
        <is>
          <t>Partial tract legal match</t>
        </is>
      </c>
      <c r="L97" s="236" t="n"/>
    </row>
    <row r="98">
      <c r="A98" s="236" t="n">
        <v>210</v>
      </c>
      <c r="B98" s="236" t="inlineStr">
        <is>
          <t>1993-003365</t>
        </is>
      </c>
      <c r="C98" s="236" t="inlineStr">
        <is>
          <t>Deed, Conveyance and Assignment</t>
        </is>
      </c>
      <c r="D98" s="236" t="inlineStr">
        <is>
          <t>1355/192</t>
        </is>
      </c>
      <c r="E98" s="236" t="n">
        <v>34199</v>
      </c>
      <c r="F98" s="236" t="n">
        <v>34199</v>
      </c>
      <c r="G98" s="236" t="inlineStr">
        <is>
          <t>Transok Gas Company (formerly known as TEX/CON Gas Marketing COMPANY)</t>
        </is>
      </c>
      <c r="H98" s="236" t="inlineStr">
        <is>
          <t>West Anadarko Gas Gathering System</t>
        </is>
      </c>
      <c r="I98" s="236" t="inlineStr">
        <is>
          <t>All of 31-12N-24W, aol</t>
        </is>
      </c>
      <c r="J98" s="236" t="inlineStr">
        <is>
          <t>ARTI</t>
        </is>
      </c>
      <c r="K98" s="236" t="inlineStr">
        <is>
          <t>All Section 31</t>
        </is>
      </c>
      <c r="L98" s="236" t="n"/>
    </row>
    <row r="99" ht="64.5" customHeight="1">
      <c r="A99" s="236" t="n">
        <v>211</v>
      </c>
      <c r="B99" s="236" t="inlineStr">
        <is>
          <t>1994-004940</t>
        </is>
      </c>
      <c r="C99" s="236" t="inlineStr">
        <is>
          <t>Order and Decree</t>
        </is>
      </c>
      <c r="D99" s="236" t="inlineStr">
        <is>
          <t>1405/223</t>
        </is>
      </c>
      <c r="E99" s="236" t="n">
        <v>34452</v>
      </c>
      <c r="F99" s="236" t="n">
        <v>34452</v>
      </c>
      <c r="G99" s="208" t="inlineStr">
        <is>
          <t>Beckham County Court,
RE: In the Matter of the Estate of Gladys R. Priest, Deceased</t>
        </is>
      </c>
      <c r="H99" s="208" t="inlineStr">
        <is>
          <t>Alfred W. Standiford, 1/6,
Kimberly D. Standiford, 1/6,
Joe Devenas, Jr., 1/6,
Paul Devenas, 1/6,
Betty L. Stewart, 1/6</t>
        </is>
      </c>
      <c r="I99" s="236" t="inlineStr">
        <is>
          <t>SE/4 SW/4 of 31-12N-24W, aol</t>
        </is>
      </c>
      <c r="J99" s="236" t="inlineStr">
        <is>
          <t>ARTI, An undivided 5.83333 mineral acres</t>
        </is>
      </c>
      <c r="K99" s="236" t="inlineStr">
        <is>
          <t>Partial tract legal match</t>
        </is>
      </c>
      <c r="L99" s="236" t="n"/>
    </row>
    <row r="100">
      <c r="A100" s="236" t="n">
        <v>214</v>
      </c>
      <c r="B100" s="236" t="inlineStr">
        <is>
          <t>1995-003767</t>
        </is>
      </c>
      <c r="C100" s="236" t="inlineStr">
        <is>
          <t>Quit Claim Deed</t>
        </is>
      </c>
      <c r="D100" s="236" t="inlineStr">
        <is>
          <t>1459/583</t>
        </is>
      </c>
      <c r="E100" s="236" t="n">
        <v>34778</v>
      </c>
      <c r="F100" s="236" t="n">
        <v>34778</v>
      </c>
      <c r="G100" s="236" t="inlineStr">
        <is>
          <t>Joseph Devenas</t>
        </is>
      </c>
      <c r="H100" s="236" t="inlineStr">
        <is>
          <t>Joseph Devenas, As Trustee of The Joseph Devenas Trust Declaration Dated September 7, 1994</t>
        </is>
      </c>
      <c r="I100" s="236" t="inlineStr">
        <is>
          <t>SE/4 SW/4 of 31-12N-24W, aol</t>
        </is>
      </c>
      <c r="J100" s="236" t="inlineStr">
        <is>
          <t>ARTI, An undivided 7/48ths interest (5.8333 min. ac.)</t>
        </is>
      </c>
      <c r="K100" s="236" t="inlineStr">
        <is>
          <t>Partial tract legal match</t>
        </is>
      </c>
      <c r="L100" s="236" t="n"/>
    </row>
    <row r="101" ht="39" customHeight="1">
      <c r="A101" s="236" t="n">
        <v>235</v>
      </c>
      <c r="B101" s="236" t="inlineStr">
        <is>
          <t>2016-002265</t>
        </is>
      </c>
      <c r="C101" s="236" t="inlineStr">
        <is>
          <t>Certificate</t>
        </is>
      </c>
      <c r="D101" s="236" t="inlineStr">
        <is>
          <t>2348/288</t>
        </is>
      </c>
      <c r="E101" s="236" t="n">
        <v>36389</v>
      </c>
      <c r="F101" s="236" t="n">
        <v>42642</v>
      </c>
      <c r="G101" s="208" t="inlineStr">
        <is>
          <t>Bryan Living Trust,
Marilyn K. Bryan, Trustee,
Norman B. Bryan, Trustee</t>
        </is>
      </c>
      <c r="H101" s="236" t="inlineStr">
        <is>
          <t>The Public</t>
        </is>
      </c>
      <c r="I101" s="236" t="inlineStr">
        <is>
          <t>SE/4 SW/4 Lot 4 of 31-12N-24W, aol</t>
        </is>
      </c>
      <c r="J101" s="236" t="inlineStr">
        <is>
          <t>Trust</t>
        </is>
      </c>
      <c r="K101" s="236" t="inlineStr">
        <is>
          <t>Partial tract legal match</t>
        </is>
      </c>
      <c r="L101" s="236" t="n"/>
    </row>
    <row r="102">
      <c r="A102" s="236" t="n">
        <v>236</v>
      </c>
      <c r="B102" s="236" t="inlineStr">
        <is>
          <t>1999-005522</t>
        </is>
      </c>
      <c r="C102" s="236" t="inlineStr">
        <is>
          <t>Quit Claim Deed</t>
        </is>
      </c>
      <c r="D102" s="236" t="inlineStr">
        <is>
          <t>1597/174</t>
        </is>
      </c>
      <c r="E102" s="236" t="n">
        <v>36481</v>
      </c>
      <c r="F102" s="236" t="n">
        <v>36481</v>
      </c>
      <c r="G102" s="236" t="inlineStr">
        <is>
          <t>Jack Mahoney</t>
        </is>
      </c>
      <c r="H102" s="236" t="inlineStr">
        <is>
          <t>The Mahoney Childrens Trust</t>
        </is>
      </c>
      <c r="I102" s="236" t="inlineStr">
        <is>
          <t>All of 31-12N-24W, aol</t>
        </is>
      </c>
      <c r="J102" s="236" t="inlineStr">
        <is>
          <t>ARTI</t>
        </is>
      </c>
      <c r="K102" s="236" t="inlineStr">
        <is>
          <t>All Section 31</t>
        </is>
      </c>
      <c r="L102" s="236" t="n"/>
    </row>
    <row r="103" ht="26.25" customHeight="1">
      <c r="A103" s="236" t="n">
        <v>241</v>
      </c>
      <c r="B103" s="236" t="inlineStr">
        <is>
          <t>2007-000723</t>
        </is>
      </c>
      <c r="C103" s="236" t="inlineStr">
        <is>
          <t>Order</t>
        </is>
      </c>
      <c r="D103" s="236" t="inlineStr">
        <is>
          <t>1866/238</t>
        </is>
      </c>
      <c r="E103" s="236" t="n">
        <v>36835</v>
      </c>
      <c r="F103" s="236" t="n">
        <v>39133</v>
      </c>
      <c r="G103" s="208" t="inlineStr">
        <is>
          <t>Beckham County Court,
RE: In the Matter of the Estate of Paul Devenas, Deceased</t>
        </is>
      </c>
      <c r="H103" s="236" t="inlineStr">
        <is>
          <t>Martha Ann Devenas</t>
        </is>
      </c>
      <c r="I103" s="236" t="inlineStr">
        <is>
          <t>SE/4 SW/4 of 31-12N-24W, aol</t>
        </is>
      </c>
      <c r="J103" s="236" t="inlineStr">
        <is>
          <t>An undivided ½ interest in 5.83333 mineral acres (No Production)</t>
        </is>
      </c>
      <c r="K103" s="236" t="inlineStr">
        <is>
          <t>Partial tract legal match</t>
        </is>
      </c>
      <c r="L103" s="236" t="n"/>
    </row>
    <row r="104" ht="39" customHeight="1">
      <c r="A104" s="236" t="n">
        <v>255</v>
      </c>
      <c r="B104" s="236" t="inlineStr">
        <is>
          <t>2002-002227</t>
        </is>
      </c>
      <c r="C104" s="236" t="inlineStr">
        <is>
          <t>Deed, Assignment and Bill of Sale</t>
        </is>
      </c>
      <c r="D104" s="236" t="inlineStr">
        <is>
          <t>1680/318</t>
        </is>
      </c>
      <c r="E104" s="236" t="n">
        <v>37406</v>
      </c>
      <c r="F104" s="236" t="n">
        <v>37407</v>
      </c>
      <c r="G104" s="236" t="inlineStr">
        <is>
          <t>Arrowhead Resources, Inc.</t>
        </is>
      </c>
      <c r="H104" s="208" t="inlineStr">
        <is>
          <t>Bhch Mineral, Ltd., 47.5%,
Bhch Properties, Ltd., 2.5%,
Garg Oil, 50.0%</t>
        </is>
      </c>
      <c r="I104" s="236" t="inlineStr">
        <is>
          <t>ALL of 31-12N-24W, aol</t>
        </is>
      </c>
      <c r="J104" s="236" t="inlineStr">
        <is>
          <t>11.5385 NMA From 1637/26, 1639/206, 1639/426</t>
        </is>
      </c>
      <c r="K104" s="236" t="inlineStr">
        <is>
          <t>All Section 31</t>
        </is>
      </c>
      <c r="L104" s="236" t="n"/>
    </row>
    <row r="105">
      <c r="A105" s="236" t="n">
        <v>256</v>
      </c>
      <c r="B105" s="236" t="inlineStr">
        <is>
          <t>2002-003563</t>
        </is>
      </c>
      <c r="C105" s="236" t="inlineStr">
        <is>
          <t>Mineral Deed</t>
        </is>
      </c>
      <c r="D105" s="236" t="inlineStr">
        <is>
          <t>1688/374</t>
        </is>
      </c>
      <c r="E105" s="236" t="n">
        <v>37482</v>
      </c>
      <c r="F105" s="236" t="n">
        <v>37505</v>
      </c>
      <c r="G105" s="236" t="inlineStr">
        <is>
          <t>Oleta Florene Flanagan, formerly Stewart, a/k/a Oleta Florene Wylie</t>
        </is>
      </c>
      <c r="H105" s="236" t="inlineStr">
        <is>
          <t>Arrowhead Resources, Inc.</t>
        </is>
      </c>
      <c r="I105" s="236" t="inlineStr">
        <is>
          <t>SE/4 SW/4 of 31-12N-24W</t>
        </is>
      </c>
      <c r="J105" s="236" t="inlineStr">
        <is>
          <t>ARTI, a 2.5 net mineral acre interest, in and to all of the oil, gas and other minerals Chain note: no source of title into Oleta Florene Flanagan, formerly Stewart, a/k/a Oleta Florene Wylie located of record. Confirm …</t>
        </is>
      </c>
      <c r="K105" s="236" t="inlineStr">
        <is>
          <t>Partial tract legal match</t>
        </is>
      </c>
      <c r="L105" s="236" t="n"/>
    </row>
    <row r="106" ht="39" customHeight="1">
      <c r="A106" s="236" t="n">
        <v>265</v>
      </c>
      <c r="B106" s="236" t="inlineStr">
        <is>
          <t>2004-000723</t>
        </is>
      </c>
      <c r="C106" s="236" t="inlineStr">
        <is>
          <t>Oil and Gas Lease</t>
        </is>
      </c>
      <c r="D106" s="236" t="inlineStr">
        <is>
          <t>1736/594</t>
        </is>
      </c>
      <c r="E106" s="236" t="n">
        <v>38000</v>
      </c>
      <c r="F106" s="236" t="n">
        <v>38029</v>
      </c>
      <c r="G106" s="208" t="inlineStr">
        <is>
          <t>Carrie Leeann Mitchell
1880 Old Salem Road
Watkinsville, GA 30308</t>
        </is>
      </c>
      <c r="H106" s="236" t="inlineStr">
        <is>
          <t>R. Michael Lortz</t>
        </is>
      </c>
      <c r="I106" s="236" t="inlineStr">
        <is>
          <t>E/2 NW/4, N/2 NE/4, N/2 NE/4 SW/4, Lot 4, S/2 of Lot 3, NE/4 SE/4, S/2 NE/4 SW/4, SE/4 NE/4, SE/4 SW/4 of 31-12N-24W</t>
        </is>
      </c>
      <c r="J106" s="236" t="inlineStr">
        <is>
          <t>375.335 gross acres 3 yrs 3/16ths royalty</t>
        </is>
      </c>
      <c r="K106" s="236" t="inlineStr">
        <is>
          <t>Partial tract legal match</t>
        </is>
      </c>
      <c r="L106" s="236" t="n"/>
    </row>
    <row r="107" ht="39" customHeight="1">
      <c r="A107" s="236" t="n">
        <v>266</v>
      </c>
      <c r="B107" s="236" t="inlineStr">
        <is>
          <t>2004-000727</t>
        </is>
      </c>
      <c r="C107" s="236" t="inlineStr">
        <is>
          <t>Oil and Gas Lease</t>
        </is>
      </c>
      <c r="D107" s="236" t="inlineStr">
        <is>
          <t>1736/602</t>
        </is>
      </c>
      <c r="E107" s="236" t="n">
        <v>38000</v>
      </c>
      <c r="F107" s="236" t="n">
        <v>38029</v>
      </c>
      <c r="G107" s="208" t="inlineStr">
        <is>
          <t>Gena W. Moore aka Gena Williams
3890 Windyke Drive
Memphis, TN 38125</t>
        </is>
      </c>
      <c r="H107" s="236" t="inlineStr">
        <is>
          <t>R. Michael Lortz</t>
        </is>
      </c>
      <c r="I107" s="236" t="inlineStr">
        <is>
          <t>E/2 NW/4, N/2 NE/4, N/2 NE/4 SW/4, Lot 4, S/2 of Lot 3, NE/4 SE/4, S/2 NE/4 SW/4, SE/4 NE/4, SE/4 SW/4 of 31-12N-24W</t>
        </is>
      </c>
      <c r="J107" s="236" t="inlineStr">
        <is>
          <t>375.335 gross acres 3 yrs 3/16ths royalty</t>
        </is>
      </c>
      <c r="K107" s="236" t="inlineStr">
        <is>
          <t>Partial tract legal match</t>
        </is>
      </c>
      <c r="L107" s="236" t="n"/>
    </row>
    <row r="108" ht="39" customHeight="1">
      <c r="A108" s="236" t="n">
        <v>267</v>
      </c>
      <c r="B108" s="236" t="inlineStr">
        <is>
          <t>2004-000722</t>
        </is>
      </c>
      <c r="C108" s="236" t="inlineStr">
        <is>
          <t>Oil and Gas Lease</t>
        </is>
      </c>
      <c r="D108" s="236" t="inlineStr">
        <is>
          <t>1736/592</t>
        </is>
      </c>
      <c r="E108" s="236" t="n">
        <v>38000</v>
      </c>
      <c r="F108" s="236" t="n">
        <v>38029</v>
      </c>
      <c r="G108" s="208" t="inlineStr">
        <is>
          <t>Nancy Mitchell Williams
100 West Dogwood
Hobart, OK 73651</t>
        </is>
      </c>
      <c r="H108" s="236" t="inlineStr">
        <is>
          <t>R. Michael Lortz</t>
        </is>
      </c>
      <c r="I108" s="236" t="inlineStr">
        <is>
          <t>E/2 NW/4, N/2 NE/4, N/2 NE/4 SW/4, Lot 4, S/2 of Lot 3, NE/4 SE/4, S/2 NE/4 SW/4, SE/4 NE/4, SE/4 SW/4 of 31-12N-24W</t>
        </is>
      </c>
      <c r="J108" s="236" t="inlineStr">
        <is>
          <t>375.335 gross acres 3 yrs 3/16ths royalty</t>
        </is>
      </c>
      <c r="K108" s="236" t="inlineStr">
        <is>
          <t>Partial tract legal match</t>
        </is>
      </c>
      <c r="L108" s="236" t="n"/>
    </row>
    <row r="109" ht="39" customHeight="1">
      <c r="A109" s="236" t="n">
        <v>268</v>
      </c>
      <c r="B109" s="236" t="inlineStr">
        <is>
          <t>2004-000726</t>
        </is>
      </c>
      <c r="C109" s="236" t="inlineStr">
        <is>
          <t>Oil and Gas Lease</t>
        </is>
      </c>
      <c r="D109" s="236" t="inlineStr">
        <is>
          <t>1736/600</t>
        </is>
      </c>
      <c r="E109" s="236" t="n">
        <v>38000</v>
      </c>
      <c r="F109" s="236" t="n">
        <v>38029</v>
      </c>
      <c r="G109" s="208" t="inlineStr">
        <is>
          <t>Nancy Susan Mitchell
753 Velma
Memphis, TN 38104</t>
        </is>
      </c>
      <c r="H109" s="236" t="inlineStr">
        <is>
          <t>R. Michael Lortz</t>
        </is>
      </c>
      <c r="I109" s="236" t="inlineStr">
        <is>
          <t>E/2 NW/4, N/2 NE/4, N/2 NE/4 SW/4, Lot 4, S/2 of Lot 3, NE/4 SE/4, S/2 NE/4 SW/4, SE/4 NE/4, SE/4 SW/4 of 31-12N-24W</t>
        </is>
      </c>
      <c r="J109" s="236" t="inlineStr">
        <is>
          <t>375.335 gross acres 3 yrs 3/16ths royalty</t>
        </is>
      </c>
      <c r="K109" s="236" t="inlineStr">
        <is>
          <t>Partial tract legal match</t>
        </is>
      </c>
      <c r="L109" s="236" t="n"/>
    </row>
    <row r="110" ht="39" customHeight="1">
      <c r="A110" s="236" t="n">
        <v>279</v>
      </c>
      <c r="B110" s="236" t="inlineStr">
        <is>
          <t>2004-000581</t>
        </is>
      </c>
      <c r="C110" s="236" t="inlineStr">
        <is>
          <t>Oil and Gas Lease</t>
        </is>
      </c>
      <c r="D110" s="236" t="inlineStr">
        <is>
          <t>1736/197</t>
        </is>
      </c>
      <c r="E110" s="236" t="n">
        <v>38016</v>
      </c>
      <c r="F110" s="236" t="n">
        <v>38020</v>
      </c>
      <c r="G110" s="208" t="inlineStr">
        <is>
          <t>A. C. Campbell aka Audy C. Campbell
Rt. 2 Box 153
Sayre, OK 73662</t>
        </is>
      </c>
      <c r="H110" s="236" t="inlineStr">
        <is>
          <t>R. Michael Lortz</t>
        </is>
      </c>
      <c r="I110" s="236" t="inlineStr">
        <is>
          <t>S/2 NE/4 SW/4, Lot 4, SE/4 SW/4, S/2 of Lot 3 of 31-12N-24W</t>
        </is>
      </c>
      <c r="J110" s="236" t="inlineStr">
        <is>
          <t>115.335 gross acres 3/16ths royalty</t>
        </is>
      </c>
      <c r="K110" s="236" t="inlineStr">
        <is>
          <t>Partial tract legal match</t>
        </is>
      </c>
      <c r="L110" s="236" t="n"/>
    </row>
    <row r="111">
      <c r="A111" s="236" t="n">
        <v>281</v>
      </c>
      <c r="B111" s="236" t="inlineStr">
        <is>
          <t>2004-001426</t>
        </is>
      </c>
      <c r="C111" s="236" t="inlineStr">
        <is>
          <t>Assignment</t>
        </is>
      </c>
      <c r="D111" s="236" t="inlineStr">
        <is>
          <t>1740/424</t>
        </is>
      </c>
      <c r="E111" s="236" t="n">
        <v>38022</v>
      </c>
      <c r="F111" s="236" t="n">
        <v>38068</v>
      </c>
      <c r="G111" s="236" t="inlineStr">
        <is>
          <t>R. Michael Lortz</t>
        </is>
      </c>
      <c r="H111" s="236" t="inlineStr">
        <is>
          <t>Axis Exploration, LLC</t>
        </is>
      </c>
      <c r="I111" s="236" t="inlineStr">
        <is>
          <t>S/2 of Lot 3, NW/4 SE/4, S/2 NE/4 SW/4, S/2 SE/4, SE/4 SW/4 Lot 4, SW/4 NE/4 of 31-12N-24W</t>
        </is>
      </c>
      <c r="J111" s="236" t="inlineStr">
        <is>
          <t>ARTI in OGLs at 1736/193, 1736/195, 1736/197, 1736/199, 1736/496, 1736/588, 1736/590, 1736/602, Assignor reserves unto himself, his heirs, successors and assigns an overriding royalty interest equal to the difference be…</t>
        </is>
      </c>
      <c r="K111" s="236" t="inlineStr">
        <is>
          <t>Partial tract legal match</t>
        </is>
      </c>
      <c r="L111" s="236" t="n"/>
    </row>
    <row r="112">
      <c r="A112" s="236" t="n">
        <v>284</v>
      </c>
      <c r="B112" s="236" t="inlineStr">
        <is>
          <t>2004-002305</t>
        </is>
      </c>
      <c r="C112" s="236" t="inlineStr">
        <is>
          <t>Assignment</t>
        </is>
      </c>
      <c r="D112" s="236" t="inlineStr">
        <is>
          <t>1745/48</t>
        </is>
      </c>
      <c r="E112" s="236" t="n">
        <v>38029</v>
      </c>
      <c r="F112" s="236" t="n">
        <v>38117</v>
      </c>
      <c r="G112" s="236" t="inlineStr">
        <is>
          <t>R. Michael Lortz</t>
        </is>
      </c>
      <c r="H112" s="236" t="inlineStr">
        <is>
          <t>B&amp;W Exploration, Inc.</t>
        </is>
      </c>
      <c r="I112" s="236" t="inlineStr">
        <is>
          <t>E/2 NW/4, S/2 of Lot 3, Lot 4, N/2 NE/4, N/2 NE/4 SW/4, NE/4 SE/4, S/2 NE/4 SW/4, SE/4 NE/4, SE/4 SW/4 of 31-12N-24W</t>
        </is>
      </c>
      <c r="J112" s="236" t="inlineStr">
        <is>
          <t>ARTI in OGLs at 1736/592, 1736/594, 1736/600, 1736/602,</t>
        </is>
      </c>
      <c r="K112" s="236" t="inlineStr">
        <is>
          <t>Partial tract legal match</t>
        </is>
      </c>
      <c r="L112" s="236" t="n"/>
    </row>
    <row r="113">
      <c r="A113" s="236" t="n">
        <v>290</v>
      </c>
      <c r="B113" s="236" t="inlineStr">
        <is>
          <t>2004-002933</t>
        </is>
      </c>
      <c r="C113" s="236" t="inlineStr">
        <is>
          <t>Assignment</t>
        </is>
      </c>
      <c r="D113" s="236" t="inlineStr">
        <is>
          <t>1749/49</t>
        </is>
      </c>
      <c r="E113" s="236" t="n">
        <v>38127</v>
      </c>
      <c r="F113" s="236" t="n">
        <v>38145</v>
      </c>
      <c r="G113" s="236" t="inlineStr">
        <is>
          <t>B. &amp; W. Exploration, Inc.</t>
        </is>
      </c>
      <c r="H113" s="236" t="inlineStr">
        <is>
          <t>R. Michael Lortz</t>
        </is>
      </c>
      <c r="I113" s="236" t="inlineStr">
        <is>
          <t>N/2 NE/4, E/2 NW/4, E/2 SW/4, N/2 NE/4 SW/4, S/2 Lots 3, Lot 4, NE/4 SE/4, SE/4 NE/4 of 31-12N-24W</t>
        </is>
      </c>
      <c r="J113" s="236" t="inlineStr">
        <is>
          <t>ARTI in OGLs at 1736/592, 1736/594, 1736/600, 1736/602,</t>
        </is>
      </c>
      <c r="K113" s="236" t="inlineStr">
        <is>
          <t>Partial tract legal match</t>
        </is>
      </c>
      <c r="L113" s="236" t="n"/>
    </row>
    <row r="114">
      <c r="A114" s="236" t="n">
        <v>291</v>
      </c>
      <c r="B114" s="236" t="inlineStr">
        <is>
          <t>2004-002934</t>
        </is>
      </c>
      <c r="C114" s="236" t="inlineStr">
        <is>
          <t>Assignment</t>
        </is>
      </c>
      <c r="D114" s="236" t="inlineStr">
        <is>
          <t>1749/51</t>
        </is>
      </c>
      <c r="E114" s="236" t="n">
        <v>38139</v>
      </c>
      <c r="F114" s="236" t="n">
        <v>38145</v>
      </c>
      <c r="G114" s="236" t="inlineStr">
        <is>
          <t>R. Michael Lortz</t>
        </is>
      </c>
      <c r="H114" s="236" t="inlineStr">
        <is>
          <t>Newfield Exploration Mid Cont, Inc.</t>
        </is>
      </c>
      <c r="I114" s="236" t="inlineStr">
        <is>
          <t>N/2 NE/4, E/2 NW/4, E/2 SW/4, N/2 NE/4 SW/4, S/2 Lots 3, Lot 4, NE/4 SE/4, SE/4 NE/4 of 31-12N-24W</t>
        </is>
      </c>
      <c r="J114" s="236" t="inlineStr">
        <is>
          <t>ARTI in OGLs at 1736/592, 1736/594, 1736/600, 1736/602, Assignor reserves unto himself, his heirs, successors and assigns an overriding royalty interest equal to the difference between existing lease burdens and twenty-…</t>
        </is>
      </c>
      <c r="K114" s="236" t="inlineStr">
        <is>
          <t>Partial tract legal match</t>
        </is>
      </c>
      <c r="L114" s="236" t="n"/>
    </row>
    <row r="115" ht="39" customHeight="1">
      <c r="A115" s="236" t="n">
        <v>307</v>
      </c>
      <c r="B115" s="236" t="inlineStr">
        <is>
          <t>2005-002326</t>
        </is>
      </c>
      <c r="C115" s="236" t="inlineStr">
        <is>
          <t>Oil and Gas Lease</t>
        </is>
      </c>
      <c r="D115" s="236" t="inlineStr">
        <is>
          <t>1785/274</t>
        </is>
      </c>
      <c r="E115" s="236" t="n">
        <v>38419</v>
      </c>
      <c r="F115" s="236" t="n">
        <v>38457</v>
      </c>
      <c r="G115" s="208" t="inlineStr">
        <is>
          <t>Joe Devenas, Jr.
1302 Highland Avenue
Waukegan, IL 60085</t>
        </is>
      </c>
      <c r="H115" s="236" t="inlineStr">
        <is>
          <t>EOG Resources, Inc.</t>
        </is>
      </c>
      <c r="I115" s="236" t="inlineStr">
        <is>
          <t>SE/4 SW/4 of 31-12N-24W</t>
        </is>
      </c>
      <c r="J115" s="236" t="inlineStr">
        <is>
          <t>40 gross acres 3 yrs 3/16ths royalty</t>
        </is>
      </c>
      <c r="K115" s="236" t="inlineStr">
        <is>
          <t>Partial tract legal match</t>
        </is>
      </c>
      <c r="L115" s="236" t="n"/>
    </row>
    <row r="116" ht="39" customHeight="1">
      <c r="A116" s="236" t="n">
        <v>308</v>
      </c>
      <c r="B116" s="236" t="inlineStr">
        <is>
          <t>2005-002328</t>
        </is>
      </c>
      <c r="C116" s="236" t="inlineStr">
        <is>
          <t>Oil and Gas Lease</t>
        </is>
      </c>
      <c r="D116" s="236" t="inlineStr">
        <is>
          <t>1785/278</t>
        </is>
      </c>
      <c r="E116" s="236" t="n">
        <v>38419</v>
      </c>
      <c r="F116" s="236" t="n">
        <v>38457</v>
      </c>
      <c r="G116" s="208" t="inlineStr">
        <is>
          <t>Joseph Devenas, as Trustee of the Joseph Devenas Trust Declaration dated September 7, 1994
1302 Highland Avenue
Waukegan, IL 60085</t>
        </is>
      </c>
      <c r="H116" s="236" t="inlineStr">
        <is>
          <t>EOG Resources, Inc.</t>
        </is>
      </c>
      <c r="I116" s="236" t="inlineStr">
        <is>
          <t>SE/4 SW/4 of 31-12N-24W</t>
        </is>
      </c>
      <c r="J116" s="236" t="inlineStr">
        <is>
          <t>40 gross acres 3 yrs 3/16ths royalty Chain note: source of title — OUTSIDE LANDS 1991-003518 at 1229/180, Mary Margaret Devenas, f/k/a Mary Margaret Wilson to Joseph Devenas and Mary Margaret Devenas, HW, JTWROS, coveri…</t>
        </is>
      </c>
      <c r="K116" s="236" t="inlineStr">
        <is>
          <t>Partial tract legal match</t>
        </is>
      </c>
      <c r="L116" s="236" t="n"/>
    </row>
    <row r="117" ht="39" customHeight="1">
      <c r="A117" s="236" t="n">
        <v>309</v>
      </c>
      <c r="B117" s="236" t="inlineStr">
        <is>
          <t>2005-002327</t>
        </is>
      </c>
      <c r="C117" s="236" t="inlineStr">
        <is>
          <t>Oil and Gas Lease</t>
        </is>
      </c>
      <c r="D117" s="236" t="inlineStr">
        <is>
          <t>1785/276</t>
        </is>
      </c>
      <c r="E117" s="236" t="n">
        <v>38420</v>
      </c>
      <c r="F117" s="236" t="n">
        <v>38457</v>
      </c>
      <c r="G117" s="208" t="inlineStr">
        <is>
          <t>Eleanore Wheeler
Route 2, Box 154
Sayre, OK 73662</t>
        </is>
      </c>
      <c r="H117" s="236" t="inlineStr">
        <is>
          <t>EOG Resources, Inc.</t>
        </is>
      </c>
      <c r="I117" s="236" t="inlineStr">
        <is>
          <t>Lot 4 &amp; S/2 of Lot 3 &amp; S/2 NE/4 SW/4 &amp; SE/4 SW/4, less and except a tract of land described as: Beginning at the SE/corner of the SW/4; then North 946 feet; then West 2547.60 feet: then South 946 feet; then East 2547.60…</t>
        </is>
      </c>
      <c r="J117" s="236" t="inlineStr">
        <is>
          <t>115.34 gross acres 3/16ths royalty 3 yrs Chain note: source of title — OUTSIDE LANDS 1993-000918 at 1324/22, Roger Mills County Court RE: In the Matter of the Estate of John Klopfenstein, Deceased to Margaret Kirk, 1/4,…</t>
        </is>
      </c>
      <c r="K117" s="236" t="inlineStr">
        <is>
          <t>Partial tract legal match</t>
        </is>
      </c>
      <c r="L117" s="236" t="n"/>
    </row>
    <row r="118" ht="39" customHeight="1">
      <c r="A118" s="236" t="n">
        <v>312</v>
      </c>
      <c r="B118" s="236" t="inlineStr">
        <is>
          <t>2005-003940</t>
        </is>
      </c>
      <c r="C118" s="236" t="inlineStr">
        <is>
          <t>Ratification</t>
        </is>
      </c>
      <c r="D118" s="236" t="inlineStr">
        <is>
          <t>1793/502</t>
        </is>
      </c>
      <c r="E118" s="236" t="n">
        <v>38441</v>
      </c>
      <c r="F118" s="236" t="n">
        <v>38511</v>
      </c>
      <c r="G118" s="208" t="inlineStr">
        <is>
          <t>Joe Deveanas
862 West Church Street
Newark, OH 43055</t>
        </is>
      </c>
      <c r="H118" s="236" t="inlineStr">
        <is>
          <t>EOG Resources, Inc.</t>
        </is>
      </c>
      <c r="I118" s="236" t="inlineStr">
        <is>
          <t>SE/4 SW/4 of 31-12N-24W</t>
        </is>
      </c>
      <c r="J118" s="236" t="inlineStr">
        <is>
          <t>Ratification of Oil and Gas Lease at 1792/517</t>
        </is>
      </c>
      <c r="K118" s="236" t="inlineStr">
        <is>
          <t>Partial tract legal match</t>
        </is>
      </c>
      <c r="L118" s="236" t="n"/>
    </row>
    <row r="119" ht="39" customHeight="1">
      <c r="A119" s="236" t="n">
        <v>313</v>
      </c>
      <c r="B119" s="236" t="inlineStr">
        <is>
          <t>2005-003756</t>
        </is>
      </c>
      <c r="C119" s="236" t="inlineStr">
        <is>
          <t>Oil and Gas Lease</t>
        </is>
      </c>
      <c r="D119" s="236" t="inlineStr">
        <is>
          <t>1792/517</t>
        </is>
      </c>
      <c r="E119" s="236" t="n">
        <v>38441</v>
      </c>
      <c r="F119" s="236" t="n">
        <v>38504</v>
      </c>
      <c r="G119" s="208" t="inlineStr">
        <is>
          <t>Martha Ann Devenas a/k/a Ann Devenas
862 West Church Street
Newark, OH 43055</t>
        </is>
      </c>
      <c r="H119" s="236" t="inlineStr">
        <is>
          <t>EOG Resources, Inc.</t>
        </is>
      </c>
      <c r="I119" s="236" t="inlineStr">
        <is>
          <t>SE/4 SW/4 of 31-12N-24W</t>
        </is>
      </c>
      <c r="J119" s="236" t="inlineStr">
        <is>
          <t>40 gross acres 3 yrs 3/16ths royalty</t>
        </is>
      </c>
      <c r="K119" s="236" t="inlineStr">
        <is>
          <t>Partial tract legal match</t>
        </is>
      </c>
      <c r="L119" s="236" t="n"/>
    </row>
    <row r="120" ht="39" customHeight="1">
      <c r="A120" s="236" t="n">
        <v>314</v>
      </c>
      <c r="B120" s="236" t="inlineStr">
        <is>
          <t>2005-003939</t>
        </is>
      </c>
      <c r="C120" s="236" t="inlineStr">
        <is>
          <t>Ratification of Oil and Gas Lease</t>
        </is>
      </c>
      <c r="D120" s="236" t="inlineStr">
        <is>
          <t>1793/501</t>
        </is>
      </c>
      <c r="E120" s="236" t="n">
        <v>38441</v>
      </c>
      <c r="F120" s="236" t="n">
        <v>38511</v>
      </c>
      <c r="G120" s="208" t="inlineStr">
        <is>
          <t>Molly Devenas
862 West Church Street
Newark, OH 43055</t>
        </is>
      </c>
      <c r="H120" s="236" t="inlineStr">
        <is>
          <t>EOG Resources, Inc.</t>
        </is>
      </c>
      <c r="I120" s="236" t="inlineStr">
        <is>
          <t>SE/4 SW/4 of 31-12N-24W</t>
        </is>
      </c>
      <c r="J120" s="236" t="inlineStr">
        <is>
          <t>Ratification of Oil and Gas Lease at 1792/517 Chain note: no source of title into Molly Devenas 862 West Church Street Newark, OH 43055 located of record. Confirm ownership before crediting this conveyance.</t>
        </is>
      </c>
      <c r="K120" s="236" t="inlineStr">
        <is>
          <t>Partial tract legal match</t>
        </is>
      </c>
      <c r="L120" s="236" t="n"/>
    </row>
    <row r="121" ht="39" customHeight="1">
      <c r="A121" s="236" t="n">
        <v>316</v>
      </c>
      <c r="B121" s="236" t="inlineStr">
        <is>
          <t>2005-002552</t>
        </is>
      </c>
      <c r="C121" s="236" t="inlineStr">
        <is>
          <t>Oil and Gas Lease</t>
        </is>
      </c>
      <c r="D121" s="236" t="inlineStr">
        <is>
          <t>1786/335</t>
        </is>
      </c>
      <c r="E121" s="236" t="n">
        <v>38447</v>
      </c>
      <c r="F121" s="236" t="n">
        <v>38462</v>
      </c>
      <c r="G121" s="208" t="inlineStr">
        <is>
          <t>Roger Klopfenstein and Linda Klopfenstein. HW
508 Willow
Tuttle, OK 73084</t>
        </is>
      </c>
      <c r="H121" s="236" t="inlineStr">
        <is>
          <t>Chesapeake Exploration Limited Partnership, an Oklahoma limited partnership</t>
        </is>
      </c>
      <c r="I121" s="236" t="inlineStr">
        <is>
          <t>Lot 4 &amp; S/2 of Lot 3 , S/2 NE/4 SW/4, SE/4 SW/4 of 31-12N-24W</t>
        </is>
      </c>
      <c r="J121" s="236" t="inlineStr">
        <is>
          <t>115.3350 gross acres 3/16ths royalty 3 yrs Depth Clause: Notwithstanding anything herein contained to the contrary, on the day after the expiration of the primary term hereof, this Oil and Gas Lease shall terminate inso…</t>
        </is>
      </c>
      <c r="K121" s="236" t="inlineStr">
        <is>
          <t>Partial tract legal match</t>
        </is>
      </c>
      <c r="L121" s="236" t="n"/>
    </row>
    <row r="122">
      <c r="A122" s="236" t="n">
        <v>318</v>
      </c>
      <c r="B122" s="236" t="inlineStr">
        <is>
          <t>2005-002831</t>
        </is>
      </c>
      <c r="C122" s="236" t="inlineStr">
        <is>
          <t>Oil and Gas Lease</t>
        </is>
      </c>
      <c r="D122" s="236" t="inlineStr">
        <is>
          <t>1788/24</t>
        </is>
      </c>
      <c r="E122" s="236" t="n">
        <v>38457</v>
      </c>
      <c r="F122" s="236" t="n">
        <v>38474</v>
      </c>
      <c r="G122" s="236" t="inlineStr">
        <is>
          <t>Arrowhead Resources, Inc.</t>
        </is>
      </c>
      <c r="H122" s="236" t="inlineStr">
        <is>
          <t>Arrowhead Explor &amp; Prod Co.</t>
        </is>
      </c>
      <c r="I122" s="236" t="inlineStr">
        <is>
          <t>SE/4 SW/4 of 31-12N-24W</t>
        </is>
      </c>
      <c r="J122" s="236" t="inlineStr">
        <is>
          <t>40 gross acres 5 yrs 3/16ths royalty</t>
        </is>
      </c>
      <c r="K122" s="236" t="inlineStr">
        <is>
          <t>Partial tract legal match</t>
        </is>
      </c>
      <c r="L122" s="236" t="n"/>
    </row>
    <row r="123">
      <c r="A123" s="236" t="n">
        <v>324</v>
      </c>
      <c r="B123" s="236" t="inlineStr">
        <is>
          <t>2005-005251</t>
        </is>
      </c>
      <c r="C123" s="236" t="inlineStr">
        <is>
          <t>Mineral Deed</t>
        </is>
      </c>
      <c r="D123" s="236" t="inlineStr">
        <is>
          <t>1800/453</t>
        </is>
      </c>
      <c r="E123" s="236" t="n">
        <v>38473</v>
      </c>
      <c r="F123" s="236" t="n">
        <v>38573</v>
      </c>
      <c r="G123" s="236" t="inlineStr">
        <is>
          <t>Arrowhead Resources, Inc.</t>
        </is>
      </c>
      <c r="H123" s="236" t="inlineStr">
        <is>
          <t>MAP2004-OK</t>
        </is>
      </c>
      <c r="I123" s="236" t="inlineStr">
        <is>
          <t>SE/4 SW/4 of 31-12N-24W</t>
        </is>
      </c>
      <c r="J123" s="236" t="inlineStr">
        <is>
          <t>An undivided 2.5 net mineral acre interest, It is the intention of the Grantor herein, to convey an undivided 2.5 net mineral acres in the above described lands, acquired from Oleta Florene Flanagan, formerly Stewart, a…</t>
        </is>
      </c>
      <c r="K123" s="236" t="inlineStr">
        <is>
          <t>Partial tract legal match</t>
        </is>
      </c>
      <c r="L123" s="236" t="n"/>
    </row>
    <row r="124" ht="39" customHeight="1">
      <c r="A124" s="236" t="n">
        <v>345</v>
      </c>
      <c r="B124" s="236" t="inlineStr">
        <is>
          <t>2005-008515</t>
        </is>
      </c>
      <c r="C124" s="236" t="inlineStr">
        <is>
          <t>Oil and Gas Lease</t>
        </is>
      </c>
      <c r="D124" s="236" t="inlineStr">
        <is>
          <t>1816/352</t>
        </is>
      </c>
      <c r="E124" s="236" t="n">
        <v>38636</v>
      </c>
      <c r="F124" s="236" t="n">
        <v>38701</v>
      </c>
      <c r="G124" s="208" t="inlineStr">
        <is>
          <t>Shawn S. Walters
Rt. 1, Box 1660
Canute, OK 73626</t>
        </is>
      </c>
      <c r="H124" s="208" t="inlineStr">
        <is>
          <t>Jess Harris, III, Inc.
Oklahoma City, OK 73112</t>
        </is>
      </c>
      <c r="I124" s="236" t="inlineStr">
        <is>
          <t>SE/4 SW/4 of 31-12N-24W</t>
        </is>
      </c>
      <c r="J124" s="236" t="inlineStr">
        <is>
          <t>40 gross acres 2 yrs 3/16ths royalty DEPTH CLAUSE: In the event this lease is extended by commercial production beyond its primary term, then on such date this lease shall terminate as to all rights one hundred feet and…</t>
        </is>
      </c>
      <c r="K124" s="236" t="inlineStr">
        <is>
          <t>Partial tract legal match</t>
        </is>
      </c>
      <c r="L124" s="236" t="n"/>
    </row>
    <row r="125" ht="39" customHeight="1">
      <c r="A125" s="236" t="n">
        <v>346</v>
      </c>
      <c r="B125" s="236" t="inlineStr">
        <is>
          <t>2005-008528</t>
        </is>
      </c>
      <c r="C125" s="236" t="inlineStr">
        <is>
          <t>Oil and Gas Lease</t>
        </is>
      </c>
      <c r="D125" s="236" t="inlineStr">
        <is>
          <t>1816/386</t>
        </is>
      </c>
      <c r="E125" s="236" t="n">
        <v>38637</v>
      </c>
      <c r="F125" s="236" t="n">
        <v>38701</v>
      </c>
      <c r="G125" s="208" t="inlineStr">
        <is>
          <t>Myron Slobin a/k/a Myron V. Slobin
2216 Jennings
Street, Sioux City, IA 51104</t>
        </is>
      </c>
      <c r="H125" s="208" t="inlineStr">
        <is>
          <t>Jess Harris, III, Inc.
Oklahoma City, OK 73112</t>
        </is>
      </c>
      <c r="I125" s="236" t="inlineStr">
        <is>
          <t>All of 31-12N-24W</t>
        </is>
      </c>
      <c r="J125" s="236" t="inlineStr">
        <is>
          <t>160 gross acres 3 yrs 3/16ths royalty</t>
        </is>
      </c>
      <c r="K125" s="236" t="inlineStr">
        <is>
          <t>All Section 31</t>
        </is>
      </c>
      <c r="L125" s="236" t="n"/>
    </row>
    <row r="126" ht="39" customHeight="1">
      <c r="A126" s="236" t="n">
        <v>358</v>
      </c>
      <c r="B126" s="236" t="inlineStr">
        <is>
          <t>2005-008522</t>
        </is>
      </c>
      <c r="C126" s="236" t="inlineStr">
        <is>
          <t>Oil and Gas Lease</t>
        </is>
      </c>
      <c r="D126" s="236" t="inlineStr">
        <is>
          <t>1816/374</t>
        </is>
      </c>
      <c r="E126" s="236" t="n">
        <v>38670</v>
      </c>
      <c r="F126" s="236" t="n">
        <v>38701</v>
      </c>
      <c r="G126" s="208" t="inlineStr">
        <is>
          <t>Margaret Kirk
1105 West Avenue C
Elk City, OK 73648</t>
        </is>
      </c>
      <c r="H126" s="208" t="inlineStr">
        <is>
          <t>Jess Harris, III, Inc.
Oklahoma City, OK 73112</t>
        </is>
      </c>
      <c r="I126" s="236" t="inlineStr">
        <is>
          <t>Lot 4, S/2 N/2 SW/4 ada S/2 of Lot 3, S/2 NE/4 SW/4, SE/4 SW/4 of 31-12N-24W</t>
        </is>
      </c>
      <c r="J126" s="236" t="inlineStr">
        <is>
          <t>115.3350 gross acres 3 yrs 3/16ths royalty Chain note: source of title — OUTSIDE LANDS 1984-009873 at 658/241, Mary Margaret Devenas, Mary Margaret Wilson to The Public, covering SE/4 SW/4 of 31-12N-24W, aol, interest s…</t>
        </is>
      </c>
      <c r="K126" s="236" t="inlineStr">
        <is>
          <t>Partial tract legal match</t>
        </is>
      </c>
      <c r="L126" s="236" t="n"/>
    </row>
    <row r="127" ht="39" customHeight="1">
      <c r="A127" s="236" t="n">
        <v>359</v>
      </c>
      <c r="B127" s="236" t="inlineStr">
        <is>
          <t>2006-000766</t>
        </is>
      </c>
      <c r="C127" s="236" t="inlineStr">
        <is>
          <t>Assignment of Oil and Gas Lease</t>
        </is>
      </c>
      <c r="D127" s="236" t="inlineStr">
        <is>
          <t>1822/17</t>
        </is>
      </c>
      <c r="E127" s="236" t="n">
        <v>38677</v>
      </c>
      <c r="F127" s="236" t="n">
        <v>38749</v>
      </c>
      <c r="G127" s="208" t="inlineStr">
        <is>
          <t>Jess Harris, III, Inc.
Oklahoma City, OK 73112</t>
        </is>
      </c>
      <c r="H127" s="208" t="inlineStr">
        <is>
          <t>Newfield Exploration Mid-Continent, Inc.
110 West 7th, Ste. 1300
Tulsa, OK 74119</t>
        </is>
      </c>
      <c r="I127" s="236" t="inlineStr">
        <is>
          <t>SE/4 SW/4 of 31-12N-24W</t>
        </is>
      </c>
      <c r="J127" s="236" t="inlineStr">
        <is>
          <t>Assigns all right, title and interest in and to the Oil and Gas Lease recorded at 1816/352</t>
        </is>
      </c>
      <c r="K127" s="236" t="inlineStr">
        <is>
          <t>Partial tract legal match</t>
        </is>
      </c>
      <c r="L127" s="236" t="n"/>
    </row>
    <row r="128" ht="39" customHeight="1">
      <c r="A128" s="236" t="n">
        <v>361</v>
      </c>
      <c r="B128" s="236" t="inlineStr">
        <is>
          <t>2006-000770</t>
        </is>
      </c>
      <c r="C128" s="236" t="inlineStr">
        <is>
          <t>Assignment</t>
        </is>
      </c>
      <c r="D128" s="236" t="inlineStr">
        <is>
          <t>1822/21</t>
        </is>
      </c>
      <c r="E128" s="236" t="n">
        <v>38686</v>
      </c>
      <c r="F128" s="236" t="n">
        <v>38749</v>
      </c>
      <c r="G128" s="208" t="inlineStr">
        <is>
          <t>Jess Harris, III, Inc.
Oklahoma City, OK 73112</t>
        </is>
      </c>
      <c r="H128" s="208" t="inlineStr">
        <is>
          <t>Newfield Exploration Mid-Continent, Inc.
110 West 7th, Ste. 1300
Tulsa, OK 74119</t>
        </is>
      </c>
      <c r="I128" s="236" t="inlineStr">
        <is>
          <t>Lot 4, S/2 N/2 SW/4 ada S/2 of Lot 3, S/2 NE/4 SW/4, SE/4 SW/4 of 31-12N-24W</t>
        </is>
      </c>
      <c r="J128" s="236" t="inlineStr">
        <is>
          <t>Assigns all right, title and interest in and to the Oil and Gas Lease recorded at 1816/374</t>
        </is>
      </c>
      <c r="K128" s="236" t="inlineStr">
        <is>
          <t>Partial tract legal match</t>
        </is>
      </c>
      <c r="L128" s="236" t="n"/>
    </row>
    <row r="129">
      <c r="A129" s="236" t="n">
        <v>364</v>
      </c>
      <c r="B129" s="236" t="inlineStr">
        <is>
          <t>2006-002508</t>
        </is>
      </c>
      <c r="C129" s="236" t="inlineStr">
        <is>
          <t>Agreement</t>
        </is>
      </c>
      <c r="D129" s="236" t="inlineStr">
        <is>
          <t>1831/55</t>
        </is>
      </c>
      <c r="E129" s="236" t="n">
        <v>38691</v>
      </c>
      <c r="F129" s="236" t="n">
        <v>38807</v>
      </c>
      <c r="G129" s="236" t="inlineStr">
        <is>
          <t>Charles D. Ray</t>
        </is>
      </c>
      <c r="H129" s="236" t="inlineStr">
        <is>
          <t>Jess Harris, III, Inc.</t>
        </is>
      </c>
      <c r="I129" s="236" t="inlineStr">
        <is>
          <t>All of 31-12N-24W</t>
        </is>
      </c>
      <c r="J129" s="236" t="inlineStr">
        <is>
          <t>Fractional Interest 3475/5741969</t>
        </is>
      </c>
      <c r="K129" s="236" t="inlineStr">
        <is>
          <t>All Section 31</t>
        </is>
      </c>
      <c r="L129" s="236" t="n"/>
    </row>
    <row r="130">
      <c r="A130" s="236" t="n">
        <v>376</v>
      </c>
      <c r="B130" s="236" t="inlineStr">
        <is>
          <t>2006-000870</t>
        </is>
      </c>
      <c r="C130" s="236" t="inlineStr">
        <is>
          <t>Correction Mineral Deed</t>
        </is>
      </c>
      <c r="D130" s="236" t="inlineStr">
        <is>
          <t>1822/291</t>
        </is>
      </c>
      <c r="E130" s="236" t="n">
        <v>38733</v>
      </c>
      <c r="F130" s="236" t="n">
        <v>38751</v>
      </c>
      <c r="G130" s="236" t="inlineStr">
        <is>
          <t>Arrowhead Resources, Inc.</t>
        </is>
      </c>
      <c r="H130" s="236" t="inlineStr">
        <is>
          <t>MAP2004-OK</t>
        </is>
      </c>
      <c r="I130" s="236" t="inlineStr">
        <is>
          <t>SE/4 SW/4 of 31-12N-24W</t>
        </is>
      </c>
      <c r="J130" s="236" t="inlineStr">
        <is>
          <t>An undivided 2.5 net mineral acre interest, This deeds corrects that certain Mineral Deed filed in Book 1800 at page 453. It is the intention of the Grantor herein, to convey an undivided 2.5 net mineral acres in the ab…</t>
        </is>
      </c>
      <c r="K130" s="236" t="inlineStr">
        <is>
          <t>Partial tract legal match</t>
        </is>
      </c>
      <c r="L130" s="236" t="n"/>
    </row>
    <row r="131">
      <c r="A131" s="236" t="n">
        <v>402</v>
      </c>
      <c r="B131" s="236" t="inlineStr">
        <is>
          <t>2007-002874</t>
        </is>
      </c>
      <c r="C131" s="236" t="inlineStr">
        <is>
          <t>Correction Assignment of Oil and Gas Leases</t>
        </is>
      </c>
      <c r="D131" s="236" t="inlineStr">
        <is>
          <t>1878/327</t>
        </is>
      </c>
      <c r="E131" s="236" t="n">
        <v>39268</v>
      </c>
      <c r="F131" s="236" t="n">
        <v>39269</v>
      </c>
      <c r="G131" s="236" t="inlineStr">
        <is>
          <t>Axis Exploration, LLC</t>
        </is>
      </c>
      <c r="H131" s="236" t="inlineStr">
        <is>
          <t>EOG Resources, Inc.</t>
        </is>
      </c>
      <c r="I131" s="236" t="inlineStr">
        <is>
          <t>S/2 NE/4 SW/4 Lots 3-4, SE/4 SW/4 of 31-12N-24W</t>
        </is>
      </c>
      <c r="J131" s="236" t="inlineStr">
        <is>
          <t>ARTI AXIS Exploration, L.L.C. and EOG Resources, Inc. do hereby amend and correct the description of the A. C. Campbell aka Audy C. Campbell Oil and Gas Lease dated January 22, 2004, recorded in Book 1736, Pages 197-198…</t>
        </is>
      </c>
      <c r="K131" s="236" t="inlineStr">
        <is>
          <t>Partial tract legal match</t>
        </is>
      </c>
      <c r="L131" s="236" t="n"/>
    </row>
    <row r="132">
      <c r="A132" s="236" t="n">
        <v>403</v>
      </c>
      <c r="B132" s="236" t="inlineStr">
        <is>
          <t>2007-004018</t>
        </is>
      </c>
      <c r="C132" s="236" t="inlineStr">
        <is>
          <t>Power of Attorney</t>
        </is>
      </c>
      <c r="D132" s="236" t="inlineStr">
        <is>
          <t>1884/508</t>
        </is>
      </c>
      <c r="E132" s="236" t="n">
        <v>39315</v>
      </c>
      <c r="F132" s="236" t="n">
        <v>39329</v>
      </c>
      <c r="G132" s="236" t="inlineStr">
        <is>
          <t>Kaiser Francis Oil Company</t>
        </is>
      </c>
      <c r="H132" s="236" t="inlineStr">
        <is>
          <t>The Public</t>
        </is>
      </c>
      <c r="I132" s="236" t="inlineStr">
        <is>
          <t>All of 31-12N-24W, aol</t>
        </is>
      </c>
      <c r="J132" s="236" t="inlineStr">
        <is>
          <t>See instrument</t>
        </is>
      </c>
      <c r="K132" s="236" t="inlineStr">
        <is>
          <t>All Section 31</t>
        </is>
      </c>
      <c r="L132" s="236" t="n"/>
    </row>
    <row r="133">
      <c r="A133" s="236" t="n">
        <v>406</v>
      </c>
      <c r="B133" s="236" t="inlineStr">
        <is>
          <t>2008-004060</t>
        </is>
      </c>
      <c r="C133" s="236" t="inlineStr">
        <is>
          <t>Quit Claim Mineral Deed</t>
        </is>
      </c>
      <c r="D133" s="236" t="inlineStr">
        <is>
          <t>1919/359</t>
        </is>
      </c>
      <c r="E133" s="236" t="n">
        <v>39645</v>
      </c>
      <c r="F133" s="236" t="n">
        <v>39652</v>
      </c>
      <c r="G133" s="236" t="inlineStr">
        <is>
          <t>Wayne A. Walters and Shawn S. Walters, HW</t>
        </is>
      </c>
      <c r="H133" s="236" t="inlineStr">
        <is>
          <t>Wayne A. Walters and Shawn S. Walters, Co-Trustees of the Wayne A. Walters and Shawn S. Walters 2008 Oil and Gas Revocable Living Trust, dated the 16th day of July, 2008</t>
        </is>
      </c>
      <c r="I133" s="236" t="inlineStr">
        <is>
          <t>SE/4 SW/4 of 31-12N-24W, aol</t>
        </is>
      </c>
      <c r="J133" s="236" t="inlineStr">
        <is>
          <t>ARTI</t>
        </is>
      </c>
      <c r="K133" s="236" t="inlineStr">
        <is>
          <t>Partial tract legal match</t>
        </is>
      </c>
      <c r="L133" s="236" t="n"/>
    </row>
    <row r="134" ht="26.25" customHeight="1">
      <c r="A134" s="236" t="n">
        <v>408</v>
      </c>
      <c r="B134" s="236" t="inlineStr">
        <is>
          <t>2008-007080</t>
        </is>
      </c>
      <c r="C134" s="236" t="inlineStr">
        <is>
          <t>Memorandum of Trust</t>
        </is>
      </c>
      <c r="D134" s="236" t="inlineStr">
        <is>
          <t>1940/420</t>
        </is>
      </c>
      <c r="E134" s="236" t="n">
        <v>39756</v>
      </c>
      <c r="F134" s="236" t="n">
        <v>39770</v>
      </c>
      <c r="G134" s="208" t="inlineStr">
        <is>
          <t>Wayne A. Walters and Shawn S. Walters, the duly appointed
Co-Trustees</t>
        </is>
      </c>
      <c r="H134" s="236" t="inlineStr">
        <is>
          <t>The Public</t>
        </is>
      </c>
      <c r="I134" s="236" t="inlineStr">
        <is>
          <t>SE/4 SW/4 of 31-12N-24W, aol</t>
        </is>
      </c>
      <c r="J134" s="236" t="inlineStr">
        <is>
          <t>ARTI to Trust</t>
        </is>
      </c>
      <c r="K134" s="236" t="inlineStr">
        <is>
          <t>Partial tract legal match</t>
        </is>
      </c>
      <c r="L134" s="236" t="n"/>
    </row>
    <row r="135" ht="64.5" customHeight="1">
      <c r="A135" s="236" t="n">
        <v>410</v>
      </c>
      <c r="B135" s="236" t="inlineStr">
        <is>
          <t>2009-000702</t>
        </is>
      </c>
      <c r="C135" s="236" t="inlineStr">
        <is>
          <t>Affidavit of Heirship</t>
        </is>
      </c>
      <c r="D135" s="236" t="inlineStr">
        <is>
          <t>1948/262</t>
        </is>
      </c>
      <c r="E135" s="236" t="n">
        <v>39854</v>
      </c>
      <c r="F135" s="236" t="n">
        <v>39861</v>
      </c>
      <c r="G135" s="236" t="inlineStr">
        <is>
          <t>Willa Hambrook</t>
        </is>
      </c>
      <c r="H135" s="208" t="inlineStr">
        <is>
          <t>The Public
RE: Thomas O HAMBROOK, deceased
Heirs:
Ray HAMBROOK,
Vada Loretth Hubbard</t>
        </is>
      </c>
      <c r="I135" s="236" t="inlineStr">
        <is>
          <t>All of 31-12N-24W</t>
        </is>
      </c>
      <c r="J135" s="236" t="inlineStr">
        <is>
          <t>ARTI Chain note: source of title — MINERAL DEED 1907-001545 at D11/209, Herbert E. McGuire and Claude J. McGuire, HW to Mark Hambrook, covering N/2 of Lot 3, N/2 NE/4 SE/4 of 31-12N-24W, interest stated: ARTI. Confirm s…</t>
        </is>
      </c>
      <c r="K135" s="236" t="inlineStr">
        <is>
          <t>All Section 31</t>
        </is>
      </c>
      <c r="L135" s="236" t="n"/>
    </row>
    <row r="136" ht="39" customHeight="1">
      <c r="A136" s="236" t="n">
        <v>414</v>
      </c>
      <c r="B136" s="236" t="inlineStr">
        <is>
          <t>2009-006282</t>
        </is>
      </c>
      <c r="C136" s="236" t="inlineStr">
        <is>
          <t>Stipulation</t>
        </is>
      </c>
      <c r="D136" s="236" t="inlineStr">
        <is>
          <t>1984/236</t>
        </is>
      </c>
      <c r="E136" s="236" t="n">
        <v>40133</v>
      </c>
      <c r="F136" s="236" t="n">
        <v>40158</v>
      </c>
      <c r="G136" s="236" t="inlineStr">
        <is>
          <t>Arrowhead Resources, Inc.</t>
        </is>
      </c>
      <c r="H136" s="208" t="inlineStr">
        <is>
          <t>Bhch Mineral, Ltd.,
Bhch Properties, Ltd.,
Garg Oil</t>
        </is>
      </c>
      <c r="I136" s="236" t="inlineStr">
        <is>
          <t>All of 31-12N-24W, aol</t>
        </is>
      </c>
      <c r="J136" s="236" t="inlineStr">
        <is>
          <t>11.5385 NMA From 1637/26, 1639/206, 1639/426</t>
        </is>
      </c>
      <c r="K136" s="236" t="inlineStr">
        <is>
          <t>All Section 31</t>
        </is>
      </c>
      <c r="L136" s="236" t="n"/>
    </row>
    <row r="137">
      <c r="A137" s="236" t="n">
        <v>424</v>
      </c>
      <c r="B137" s="236" t="inlineStr">
        <is>
          <t>2011-000110</t>
        </is>
      </c>
      <c r="C137" s="236" t="inlineStr">
        <is>
          <t>Quitclaim Deed, Assignment, Transfer and Conveyance of Oil and Gas Interests</t>
        </is>
      </c>
      <c r="D137" s="236" t="inlineStr">
        <is>
          <t>2057/347</t>
        </is>
      </c>
      <c r="E137" s="236" t="n">
        <v>40513</v>
      </c>
      <c r="F137" s="236" t="n">
        <v>40549</v>
      </c>
      <c r="G137" s="236" t="inlineStr">
        <is>
          <t>Hefner Company, Inc.</t>
        </is>
      </c>
      <c r="H137" s="236" t="inlineStr">
        <is>
          <t>Cheyenne Resources, LLC</t>
        </is>
      </c>
      <c r="I137" s="236" t="inlineStr">
        <is>
          <t>All of 31-12N-24W, aol</t>
        </is>
      </c>
      <c r="J137" s="236" t="inlineStr">
        <is>
          <t>ARTI</t>
        </is>
      </c>
      <c r="K137" s="236" t="inlineStr">
        <is>
          <t>All Section 31</t>
        </is>
      </c>
      <c r="L137" s="236" t="n"/>
    </row>
    <row r="138">
      <c r="A138" s="236" t="n">
        <v>430</v>
      </c>
      <c r="B138" s="236" t="inlineStr">
        <is>
          <t>2011-005926</t>
        </is>
      </c>
      <c r="C138" s="236" t="inlineStr">
        <is>
          <t>Quitclaim Deed, Assignment, Transfer and Conveyance of Oil and Gas Interests</t>
        </is>
      </c>
      <c r="D138" s="236" t="inlineStr">
        <is>
          <t>2093/461</t>
        </is>
      </c>
      <c r="E138" s="236" t="n">
        <v>40788</v>
      </c>
      <c r="F138" s="236" t="n">
        <v>40793</v>
      </c>
      <c r="G138" s="236" t="inlineStr">
        <is>
          <t>Cheyenne Resources, LLC</t>
        </is>
      </c>
      <c r="H138" s="236" t="inlineStr">
        <is>
          <t>Hefner Company, Inc.</t>
        </is>
      </c>
      <c r="I138" s="236" t="inlineStr">
        <is>
          <t>All of 31-12N-24W, aol</t>
        </is>
      </c>
      <c r="J138" s="236" t="inlineStr">
        <is>
          <t>assigns forever, all of Transferor's right, title, interest and estate, both at law and in equity, in and to all oil and gas interests</t>
        </is>
      </c>
      <c r="K138" s="236" t="inlineStr">
        <is>
          <t>All Section 31</t>
        </is>
      </c>
      <c r="L138" s="236" t="n"/>
    </row>
    <row r="139" ht="26.25" customHeight="1">
      <c r="A139" s="236" t="n">
        <v>439</v>
      </c>
      <c r="B139" s="236" t="inlineStr">
        <is>
          <t>2012-005041</t>
        </is>
      </c>
      <c r="C139" s="236" t="inlineStr">
        <is>
          <t>Order Appointing Co-Trustees</t>
        </is>
      </c>
      <c r="D139" s="236" t="inlineStr">
        <is>
          <t>2148/385</t>
        </is>
      </c>
      <c r="E139" s="236" t="n">
        <v>40961</v>
      </c>
      <c r="F139" s="236" t="n">
        <v>41106</v>
      </c>
      <c r="G139" s="208" t="inlineStr">
        <is>
          <t>Beckham County Court,
RE: In the Matter of the Fred A. Standiford, Jr. Trust</t>
        </is>
      </c>
      <c r="H139" s="208" t="inlineStr">
        <is>
          <t>Kimberly D. Standiford,
Rosa C. Standiford</t>
        </is>
      </c>
      <c r="I139" s="236" t="inlineStr">
        <is>
          <t>SE/4 SW/4 of 31-12N-24W, aol</t>
        </is>
      </c>
      <c r="J139" s="236" t="inlineStr">
        <is>
          <t>Rosa C. Standiford and Kimberly D. Standiford be and they hereby are appointed as Co-Trustees of the Fred A. Standiford, Jr. Trust, a testamentary trust, pursuant to the terms of the Last Will and Testament of Fred A. S…</t>
        </is>
      </c>
      <c r="K139" s="236" t="inlineStr">
        <is>
          <t>Partial tract legal match</t>
        </is>
      </c>
      <c r="L139" s="236" t="n"/>
    </row>
    <row r="140">
      <c r="A140" s="236" t="n">
        <v>440</v>
      </c>
      <c r="B140" s="236" t="inlineStr">
        <is>
          <t>2012-001856</t>
        </is>
      </c>
      <c r="C140" s="236" t="inlineStr">
        <is>
          <t>Partial Release</t>
        </is>
      </c>
      <c r="D140" s="236" t="inlineStr">
        <is>
          <t>2121/77</t>
        </is>
      </c>
      <c r="E140" s="236" t="n">
        <v>40973</v>
      </c>
      <c r="F140" s="236" t="n">
        <v>40983</v>
      </c>
      <c r="G140" s="236" t="inlineStr">
        <is>
          <t>Wells Fargo Bank</t>
        </is>
      </c>
      <c r="H140" s="236" t="inlineStr">
        <is>
          <t>Chesapeake Exploration, LLC</t>
        </is>
      </c>
      <c r="I140" s="236" t="inlineStr">
        <is>
          <t>NW/4 SE/4, S/2 NE/4 SW/4 Lots 3-4, S/2 SE/4, SE/4 SW/4, SW/4 NE/4 of 31-12N-24W, aol</t>
        </is>
      </c>
      <c r="J140" s="236" t="inlineStr">
        <is>
          <t>Mortgage partial release</t>
        </is>
      </c>
      <c r="K140" s="236" t="inlineStr">
        <is>
          <t>Partial tract legal match</t>
        </is>
      </c>
      <c r="L140" s="236" t="n"/>
    </row>
    <row r="141" ht="26.25" customHeight="1">
      <c r="A141" s="236" t="n">
        <v>441</v>
      </c>
      <c r="B141" s="236" t="inlineStr">
        <is>
          <t>2012-002191</t>
        </is>
      </c>
      <c r="C141" s="236" t="inlineStr">
        <is>
          <t>Order Determining Heirs, Legatees and Devisees. and Final Decree of Distribution and Discharge</t>
        </is>
      </c>
      <c r="D141" s="236" t="inlineStr">
        <is>
          <t>2124/117</t>
        </is>
      </c>
      <c r="E141" s="236" t="n">
        <v>40988</v>
      </c>
      <c r="F141" s="236" t="n">
        <v>40990</v>
      </c>
      <c r="G141" s="208" t="inlineStr">
        <is>
          <t>Beckham County Court,
RE: In the Matter of the Estate of Fred A. Standiford, Jr., Deceased</t>
        </is>
      </c>
      <c r="H141" s="236" t="inlineStr">
        <is>
          <t>Rosa C. Standiford and Kimberly D. Standiford, Co-Trustees of the Fred A. Standiford, Jr. Trust</t>
        </is>
      </c>
      <c r="I141" s="236" t="inlineStr">
        <is>
          <t>SE/4 SW/4 of 31-12N-24W, aol</t>
        </is>
      </c>
      <c r="J141" s="236" t="inlineStr">
        <is>
          <t>ARTI</t>
        </is>
      </c>
      <c r="K141" s="236" t="inlineStr">
        <is>
          <t>Partial tract legal match</t>
        </is>
      </c>
      <c r="L141" s="236" t="n"/>
    </row>
    <row r="142">
      <c r="A142" s="236" t="n">
        <v>442</v>
      </c>
      <c r="B142" s="236" t="inlineStr">
        <is>
          <t>2012-005854</t>
        </is>
      </c>
      <c r="C142" s="236" t="inlineStr">
        <is>
          <t>Amendment</t>
        </is>
      </c>
      <c r="D142" s="236" t="inlineStr">
        <is>
          <t>2154/229</t>
        </is>
      </c>
      <c r="E142" s="236" t="n">
        <v>41000</v>
      </c>
      <c r="F142" s="236" t="n">
        <v>41145</v>
      </c>
      <c r="G142" s="236" t="inlineStr">
        <is>
          <t>Chesapeake Exploration, LLC</t>
        </is>
      </c>
      <c r="H142" s="236" t="inlineStr">
        <is>
          <t>CHK Cleveland Tonkawa, LLC</t>
        </is>
      </c>
      <c r="I142" s="236" t="inlineStr">
        <is>
          <t>All of 31-12N-24W, aol</t>
        </is>
      </c>
      <c r="J142" s="236" t="inlineStr">
        <is>
          <t>99.9% of their interest</t>
        </is>
      </c>
      <c r="K142" s="236" t="inlineStr">
        <is>
          <t>All Section 31</t>
        </is>
      </c>
      <c r="L142" s="236" t="n"/>
    </row>
    <row r="143">
      <c r="A143" s="236" t="n">
        <v>443</v>
      </c>
      <c r="B143" s="236" t="inlineStr">
        <is>
          <t>2012-002539</t>
        </is>
      </c>
      <c r="C143" s="236" t="inlineStr">
        <is>
          <t>Assignment</t>
        </is>
      </c>
      <c r="D143" s="236" t="inlineStr">
        <is>
          <t>2129/1</t>
        </is>
      </c>
      <c r="E143" s="236" t="n">
        <v>41000</v>
      </c>
      <c r="F143" s="236" t="n">
        <v>41002</v>
      </c>
      <c r="G143" s="236" t="inlineStr">
        <is>
          <t>Chesapeake Exploration, LLC</t>
        </is>
      </c>
      <c r="H143" s="236" t="inlineStr">
        <is>
          <t>CHK Cleveland Tonkawa, LLC</t>
        </is>
      </c>
      <c r="I143" s="236" t="inlineStr">
        <is>
          <t>All of 31-12N-24W, aol</t>
        </is>
      </c>
      <c r="J143" s="236" t="inlineStr">
        <is>
          <t>99.9% of their interest</t>
        </is>
      </c>
      <c r="K143" s="236" t="inlineStr">
        <is>
          <t>All Section 31</t>
        </is>
      </c>
      <c r="L143" s="236" t="n"/>
    </row>
    <row r="144">
      <c r="A144" s="236" t="n">
        <v>447</v>
      </c>
      <c r="B144" s="236" t="inlineStr">
        <is>
          <t>2012-004836</t>
        </is>
      </c>
      <c r="C144" s="236" t="inlineStr">
        <is>
          <t>Power of Attorney</t>
        </is>
      </c>
      <c r="D144" s="236" t="inlineStr">
        <is>
          <t>2147/239</t>
        </is>
      </c>
      <c r="E144" s="236" t="n">
        <v>41092</v>
      </c>
      <c r="F144" s="236" t="n">
        <v>41095</v>
      </c>
      <c r="G144" s="236" t="inlineStr">
        <is>
          <t>Kaiser-francis Oil Co.</t>
        </is>
      </c>
      <c r="H144" s="236" t="inlineStr">
        <is>
          <t>Craig Aif Dolinsky</t>
        </is>
      </c>
      <c r="I144" s="236" t="inlineStr">
        <is>
          <t>All of 31-12N-24W, aol</t>
        </is>
      </c>
      <c r="J144" s="236" t="inlineStr">
        <is>
          <t>See instrument</t>
        </is>
      </c>
      <c r="K144" s="236" t="inlineStr">
        <is>
          <t>All Section 31</t>
        </is>
      </c>
      <c r="L144" s="236" t="n"/>
    </row>
    <row r="145" ht="39" customHeight="1">
      <c r="A145" s="236" t="n">
        <v>450</v>
      </c>
      <c r="B145" s="236" t="inlineStr">
        <is>
          <t>2013-000518</t>
        </is>
      </c>
      <c r="C145" s="236" t="inlineStr">
        <is>
          <t>Order Allowing Final Account and Decree of Distribution and Final Discharge</t>
        </is>
      </c>
      <c r="D145" s="236" t="inlineStr">
        <is>
          <t>2177/33</t>
        </is>
      </c>
      <c r="E145" s="236" t="n">
        <v>41290</v>
      </c>
      <c r="F145" s="236" t="n">
        <v>41304</v>
      </c>
      <c r="G145" s="208" t="inlineStr">
        <is>
          <t>Kiowa County Court,
RE: In the Matter of the Probate of The Last Will and Testament
of Nancy Mitchell WILLIAMS, Deceased</t>
        </is>
      </c>
      <c r="H145" s="236" t="inlineStr">
        <is>
          <t>Gene G. Williams</t>
        </is>
      </c>
      <c r="I145" s="236" t="inlineStr">
        <is>
          <t>E/2 NW/4, N/2 NE/4, N/2 NE/4 SW/4, NE/4 SE/4, SE/4 NE/4, SE/4 NE/4 SW/4 S/2 of Lot 3, Lot 4, SE/4 SW/4 of 31-12N-24W, aol</t>
        </is>
      </c>
      <c r="J145" s="236" t="inlineStr">
        <is>
          <t>ARTI, An undivided 1/8th (37.50 acre) interest in the oil, gas and other minerals in the N/2 NE/4 and E/2 NW/4 and SE/4 NE/4 and NE/4 SE/4 and SE/4 SW/4 and N/2 NE/4 SW/4, of Section 31, Township 12 North, Range 24 W.I.…</t>
        </is>
      </c>
      <c r="K145" s="236" t="inlineStr">
        <is>
          <t>Partial tract legal match</t>
        </is>
      </c>
      <c r="L145" s="236" t="n"/>
    </row>
    <row r="146">
      <c r="A146" s="236" t="n">
        <v>453</v>
      </c>
      <c r="B146" s="236" t="inlineStr">
        <is>
          <t>2013-002727</t>
        </is>
      </c>
      <c r="C146" s="236" t="inlineStr">
        <is>
          <t>Memorandum</t>
        </is>
      </c>
      <c r="D146" s="236" t="inlineStr">
        <is>
          <t>2193/517</t>
        </is>
      </c>
      <c r="E146" s="236" t="n">
        <v>41404</v>
      </c>
      <c r="F146" s="236" t="n">
        <v>41422</v>
      </c>
      <c r="G146" s="236" t="inlineStr">
        <is>
          <t>Devon Energy Production Co.</t>
        </is>
      </c>
      <c r="H146" s="236" t="inlineStr">
        <is>
          <t>Plains Marketing, L.P.</t>
        </is>
      </c>
      <c r="I146" s="236" t="inlineStr">
        <is>
          <t>All of 31-12N-24W, aol</t>
        </is>
      </c>
      <c r="J146" s="236" t="inlineStr">
        <is>
          <t>MEMORANDUM OF CRUDE OIL SALES COMMITMENT</t>
        </is>
      </c>
      <c r="K146" s="236" t="inlineStr">
        <is>
          <t>All Section 31</t>
        </is>
      </c>
      <c r="L146" s="236" t="n"/>
    </row>
    <row r="147" ht="39" customHeight="1">
      <c r="A147" s="236" t="n">
        <v>455</v>
      </c>
      <c r="B147" s="236" t="inlineStr">
        <is>
          <t>2013-004038</t>
        </is>
      </c>
      <c r="C147" s="236" t="inlineStr">
        <is>
          <t>Assignment of ORRI</t>
        </is>
      </c>
      <c r="D147" s="236" t="inlineStr">
        <is>
          <t>2202/378</t>
        </is>
      </c>
      <c r="E147" s="236" t="n">
        <v>41474</v>
      </c>
      <c r="F147" s="236" t="n">
        <v>41488</v>
      </c>
      <c r="G147" s="236" t="inlineStr">
        <is>
          <t>Gary Reid</t>
        </is>
      </c>
      <c r="H147" s="208" t="inlineStr">
        <is>
          <t>Gary C. Reid, Trustee,
Reid Rev Trust,
Shannon D. Reid, Trustee</t>
        </is>
      </c>
      <c r="I147" s="236" t="inlineStr">
        <is>
          <t>All of 31-12N-24W, aol</t>
        </is>
      </c>
      <c r="J147" s="236" t="inlineStr">
        <is>
          <t>ORRI</t>
        </is>
      </c>
      <c r="K147" s="236" t="inlineStr">
        <is>
          <t>All Section 31</t>
        </is>
      </c>
      <c r="L147" s="236" t="n"/>
    </row>
    <row r="148">
      <c r="A148" s="236" t="n">
        <v>457</v>
      </c>
      <c r="B148" s="236" t="inlineStr">
        <is>
          <t>2013-006129</t>
        </is>
      </c>
      <c r="C148" s="236" t="inlineStr">
        <is>
          <t>Quit Claim Mineral Deed</t>
        </is>
      </c>
      <c r="D148" s="236" t="inlineStr">
        <is>
          <t>2220/118</t>
        </is>
      </c>
      <c r="E148" s="236" t="n">
        <v>41505</v>
      </c>
      <c r="F148" s="236" t="n">
        <v>41596</v>
      </c>
      <c r="G148" s="236" t="inlineStr">
        <is>
          <t>Martha Ann Devenas</t>
        </is>
      </c>
      <c r="H148" s="236" t="inlineStr">
        <is>
          <t>Joseph A. Devenas, Jr.</t>
        </is>
      </c>
      <c r="I148" s="236" t="inlineStr">
        <is>
          <t>SE/4 SW/4 of 31-12N-24W, aol</t>
        </is>
      </c>
      <c r="J148" s="236" t="inlineStr">
        <is>
          <t>An undivided 1/2 interest in 5.83333 mineral acres</t>
        </is>
      </c>
      <c r="K148" s="236" t="inlineStr">
        <is>
          <t>Partial tract legal match</t>
        </is>
      </c>
      <c r="L148" s="236" t="n"/>
    </row>
    <row r="149">
      <c r="A149" s="236" t="n">
        <v>458</v>
      </c>
      <c r="B149" s="236" t="inlineStr">
        <is>
          <t>2013-006501</t>
        </is>
      </c>
      <c r="C149" s="236" t="inlineStr">
        <is>
          <t>Mineral Deed &amp; Royalty Deed</t>
        </is>
      </c>
      <c r="D149" s="236" t="inlineStr">
        <is>
          <t>2223/305</t>
        </is>
      </c>
      <c r="E149" s="236" t="n">
        <v>41517</v>
      </c>
      <c r="F149" s="236" t="n">
        <v>41621</v>
      </c>
      <c r="G149" s="236" t="inlineStr">
        <is>
          <t>David Silverberg, a/k/a David S. Silverberg, a married man dealing in his sole and separate property</t>
        </is>
      </c>
      <c r="H149" s="236" t="inlineStr">
        <is>
          <t>Cambria Energy, LLC</t>
        </is>
      </c>
      <c r="I149" s="236" t="inlineStr">
        <is>
          <t>All of 31-12N-24W</t>
        </is>
      </c>
      <c r="J149" s="236" t="inlineStr">
        <is>
          <t>all interests in the leases, units, sections, legal descriptions and depths. It is the intent of this instrument to convey unto Grantee all of Grantor's royalty, overriding royalty, and mineral interest in the Section a…</t>
        </is>
      </c>
      <c r="K149" s="236" t="inlineStr">
        <is>
          <t>All Section 31</t>
        </is>
      </c>
      <c r="L149" s="236" t="n"/>
    </row>
    <row r="150">
      <c r="A150" s="236" t="n">
        <v>460</v>
      </c>
      <c r="B150" s="236" t="inlineStr">
        <is>
          <t>2013-006188</t>
        </is>
      </c>
      <c r="C150" s="236" t="inlineStr">
        <is>
          <t>Assignment</t>
        </is>
      </c>
      <c r="D150" s="236" t="inlineStr">
        <is>
          <t>2220/400</t>
        </is>
      </c>
      <c r="E150" s="236" t="n">
        <v>41543</v>
      </c>
      <c r="F150" s="236" t="n">
        <v>41599</v>
      </c>
      <c r="G150" s="236" t="inlineStr">
        <is>
          <t>EOG Resources, Inc.</t>
        </is>
      </c>
      <c r="H150" s="236" t="inlineStr">
        <is>
          <t>Linn Energy Holdings, LLC</t>
        </is>
      </c>
      <c r="I150" s="236" t="inlineStr">
        <is>
          <t>All of 31-12N-24W, aol</t>
        </is>
      </c>
      <c r="J150" s="236" t="inlineStr">
        <is>
          <t>ARTI</t>
        </is>
      </c>
      <c r="K150" s="236" t="inlineStr">
        <is>
          <t>All Section 31</t>
        </is>
      </c>
      <c r="L150" s="236" t="n"/>
    </row>
    <row r="151">
      <c r="A151" s="236" t="n">
        <v>461</v>
      </c>
      <c r="B151" s="236" t="inlineStr">
        <is>
          <t>2013-006502</t>
        </is>
      </c>
      <c r="C151" s="236" t="inlineStr">
        <is>
          <t>Mineral Deed</t>
        </is>
      </c>
      <c r="D151" s="236" t="inlineStr">
        <is>
          <t>2223/307</t>
        </is>
      </c>
      <c r="E151" s="236" t="n">
        <v>41575</v>
      </c>
      <c r="F151" s="236" t="n">
        <v>41621</v>
      </c>
      <c r="G151" s="236" t="inlineStr">
        <is>
          <t>Mary Ellen Silverberg, a/k/a Mary Ellen Sitzmann, a married woman dealing in her sole and separate property</t>
        </is>
      </c>
      <c r="H151" s="236" t="inlineStr">
        <is>
          <t>Cambria Energy, LLC</t>
        </is>
      </c>
      <c r="I151" s="236" t="inlineStr">
        <is>
          <t>All of 31-12N-24W</t>
        </is>
      </c>
      <c r="J151" s="236" t="inlineStr">
        <is>
          <t>all interests in the leases, units, sections, legal descriptions and depths. It is the intent of this instrument to convey unto Grantee all of Grantor's royalty, overriding royalty, and mineral interest in the Section a…</t>
        </is>
      </c>
      <c r="K151" s="236" t="inlineStr">
        <is>
          <t>All Section 31</t>
        </is>
      </c>
      <c r="L151" s="236" t="n"/>
    </row>
    <row r="152">
      <c r="A152" s="236" t="n">
        <v>464</v>
      </c>
      <c r="B152" s="236" t="inlineStr">
        <is>
          <t>2014-002337</t>
        </is>
      </c>
      <c r="C152" s="236" t="inlineStr">
        <is>
          <t>Ownership Affidavit</t>
        </is>
      </c>
      <c r="D152" s="236" t="inlineStr">
        <is>
          <t>2247/183</t>
        </is>
      </c>
      <c r="E152" s="236" t="n">
        <v>41730</v>
      </c>
      <c r="F152" s="236" t="n">
        <v>41746</v>
      </c>
      <c r="G152" s="236" t="inlineStr">
        <is>
          <t>Duke R. Ligon, Manager of Mekusukey Oil Company, LLC, an Oklahoma Limited Liability Company</t>
        </is>
      </c>
      <c r="H152" s="236" t="inlineStr">
        <is>
          <t>The Public</t>
        </is>
      </c>
      <c r="I152" s="236" t="inlineStr">
        <is>
          <t>All of 31-12N-24W, aol</t>
        </is>
      </c>
      <c r="J152" s="236" t="inlineStr">
        <is>
          <t>We are the successor to all right title and interest in and to only the minerals once owned, or may still be owned of record, by: The Estate of H.M. Ligon, Deceased; The Estate of Joan R. Ligon, Deceased; Nan Holt Ligon…</t>
        </is>
      </c>
      <c r="K152" s="236" t="inlineStr">
        <is>
          <t>All Section 31</t>
        </is>
      </c>
      <c r="L152" s="236" t="n"/>
    </row>
    <row r="153">
      <c r="A153" s="236" t="n">
        <v>468</v>
      </c>
      <c r="B153" s="236" t="inlineStr">
        <is>
          <t>2015-002747</t>
        </is>
      </c>
      <c r="C153" s="236" t="inlineStr">
        <is>
          <t>Assignment</t>
        </is>
      </c>
      <c r="D153" s="236" t="inlineStr">
        <is>
          <t>2307/1</t>
        </is>
      </c>
      <c r="E153" s="236" t="n">
        <v>41821</v>
      </c>
      <c r="F153" s="236" t="n">
        <v>42250</v>
      </c>
      <c r="G153" s="236" t="inlineStr">
        <is>
          <t>Chesapeake Exploration</t>
        </is>
      </c>
      <c r="H153" s="236" t="inlineStr">
        <is>
          <t>Fourpoint Energy, LLC</t>
        </is>
      </c>
      <c r="I153" s="236" t="inlineStr">
        <is>
          <t>All of 31-12N-24W, aol</t>
        </is>
      </c>
      <c r="J153" s="236" t="inlineStr">
        <is>
          <t>ARTI</t>
        </is>
      </c>
      <c r="K153" s="236" t="inlineStr">
        <is>
          <t>All Section 31</t>
        </is>
      </c>
      <c r="L153" s="236" t="n"/>
    </row>
    <row r="154" ht="26.25" customHeight="1">
      <c r="A154" s="236" t="n">
        <v>469</v>
      </c>
      <c r="B154" s="236" t="inlineStr">
        <is>
          <t>2014-005920</t>
        </is>
      </c>
      <c r="C154" s="236" t="inlineStr">
        <is>
          <t>Assignment</t>
        </is>
      </c>
      <c r="D154" s="236" t="inlineStr">
        <is>
          <t>2270/316</t>
        </is>
      </c>
      <c r="E154" s="236" t="n">
        <v>41821</v>
      </c>
      <c r="F154" s="236" t="n">
        <v>41907</v>
      </c>
      <c r="G154" s="208" t="inlineStr">
        <is>
          <t>Newfield Exploartion Company,
Newfield Exploration Mid Continent, Inc.</t>
        </is>
      </c>
      <c r="H154" s="236" t="inlineStr">
        <is>
          <t>Templar Energy, LLC</t>
        </is>
      </c>
      <c r="I154" s="236" t="inlineStr">
        <is>
          <t>All of 31-12N-24W, aol</t>
        </is>
      </c>
      <c r="J154" s="236" t="inlineStr">
        <is>
          <t>ARTI</t>
        </is>
      </c>
      <c r="K154" s="236" t="inlineStr">
        <is>
          <t>All Section 31</t>
        </is>
      </c>
      <c r="L154" s="236" t="n"/>
    </row>
    <row r="155" ht="26.25" customHeight="1">
      <c r="A155" s="236" t="n">
        <v>473</v>
      </c>
      <c r="B155" s="236" t="inlineStr">
        <is>
          <t>2014-006352</t>
        </is>
      </c>
      <c r="C155" s="236" t="inlineStr">
        <is>
          <t>Affidavit of Identity</t>
        </is>
      </c>
      <c r="D155" s="236" t="inlineStr">
        <is>
          <t>2273/539</t>
        </is>
      </c>
      <c r="E155" s="236" t="n">
        <v>41926</v>
      </c>
      <c r="F155" s="236" t="n">
        <v>41932</v>
      </c>
      <c r="G155" s="236" t="inlineStr">
        <is>
          <t>Jon Wilkerson</t>
        </is>
      </c>
      <c r="H155" s="208" t="inlineStr">
        <is>
          <t>The Public
RE: Linda Fields, aka Linda Klipfenstein, aka Linda Mize</t>
        </is>
      </c>
      <c r="I155" s="236" t="inlineStr">
        <is>
          <t>All of 31-12N-24W, aol</t>
        </is>
      </c>
      <c r="J155" s="236" t="inlineStr">
        <is>
          <t>See instrument</t>
        </is>
      </c>
      <c r="K155" s="236" t="inlineStr">
        <is>
          <t>All Section 31</t>
        </is>
      </c>
      <c r="L155" s="236" t="n"/>
    </row>
    <row r="156">
      <c r="A156" s="236" t="n">
        <v>474</v>
      </c>
      <c r="B156" s="236" t="inlineStr">
        <is>
          <t>2015-002749</t>
        </is>
      </c>
      <c r="C156" s="236" t="inlineStr">
        <is>
          <t>Assignment</t>
        </is>
      </c>
      <c r="D156" s="236" t="inlineStr">
        <is>
          <t>2308/23</t>
        </is>
      </c>
      <c r="E156" s="236" t="n">
        <v>41944</v>
      </c>
      <c r="F156" s="236" t="n">
        <v>42250</v>
      </c>
      <c r="G156" s="236" t="inlineStr">
        <is>
          <t>Chk Cleveland Tonkawa</t>
        </is>
      </c>
      <c r="H156" s="236" t="inlineStr">
        <is>
          <t>Fourpoint Energy, LLC</t>
        </is>
      </c>
      <c r="I156" s="236" t="inlineStr">
        <is>
          <t>All of 31-12N-24W, aol</t>
        </is>
      </c>
      <c r="J156" s="236" t="inlineStr">
        <is>
          <t>ARTI</t>
        </is>
      </c>
      <c r="K156" s="236" t="inlineStr">
        <is>
          <t>All Section 31</t>
        </is>
      </c>
      <c r="L156" s="236" t="n"/>
    </row>
    <row r="157" ht="102.75" customHeight="1">
      <c r="A157" s="236" t="n">
        <v>475</v>
      </c>
      <c r="B157" s="236" t="inlineStr">
        <is>
          <t>2015-000058</t>
        </is>
      </c>
      <c r="C157" s="236" t="inlineStr">
        <is>
          <t>Assignment</t>
        </is>
      </c>
      <c r="D157" s="236" t="inlineStr">
        <is>
          <t>2282/234</t>
        </is>
      </c>
      <c r="E157" s="236" t="n">
        <v>41988</v>
      </c>
      <c r="F157" s="236" t="n">
        <v>42011</v>
      </c>
      <c r="G157" s="208" t="inlineStr">
        <is>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is>
      </c>
      <c r="H157" s="208" t="inlineStr">
        <is>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is>
      </c>
      <c r="I157" s="236" t="inlineStr">
        <is>
          <t>All of 31-12N-24W, aol</t>
        </is>
      </c>
      <c r="J157" s="236" t="inlineStr">
        <is>
          <t>ARTI</t>
        </is>
      </c>
      <c r="K157" s="236" t="inlineStr">
        <is>
          <t>All Section 31</t>
        </is>
      </c>
      <c r="L157" s="236" t="n"/>
    </row>
    <row r="158" ht="39" customHeight="1">
      <c r="A158" s="236" t="n">
        <v>478</v>
      </c>
      <c r="B158" s="236" t="inlineStr">
        <is>
          <t>2015-001661</t>
        </is>
      </c>
      <c r="C158" s="236" t="inlineStr">
        <is>
          <t>Assignment</t>
        </is>
      </c>
      <c r="D158" s="236" t="inlineStr">
        <is>
          <t>2295/372</t>
        </is>
      </c>
      <c r="E158" s="236" t="n">
        <v>42129</v>
      </c>
      <c r="F158" s="236" t="n">
        <v>42139</v>
      </c>
      <c r="G158" s="236" t="inlineStr">
        <is>
          <t>Robert H. Frazier</t>
        </is>
      </c>
      <c r="H158" s="208" t="inlineStr">
        <is>
          <t>Robert H. Frazier Royalty, LLC
P.O.BOX 50264
MIDLAND, TX 79710</t>
        </is>
      </c>
      <c r="I158" s="236" t="inlineStr">
        <is>
          <t>All of 31-12N-24W, aol</t>
        </is>
      </c>
      <c r="J158" s="236" t="inlineStr">
        <is>
          <t>.063364 Min. Acres: Stipulation of Mineral Interest, book 1853, pg 546, Sept. 22, 2006.</t>
        </is>
      </c>
      <c r="K158" s="236" t="inlineStr">
        <is>
          <t>All Section 31</t>
        </is>
      </c>
      <c r="L158" s="236" t="n"/>
    </row>
    <row r="159">
      <c r="A159" s="236" t="n">
        <v>479</v>
      </c>
      <c r="B159" s="236" t="inlineStr">
        <is>
          <t>2015-002368</t>
        </is>
      </c>
      <c r="C159" s="236" t="inlineStr">
        <is>
          <t>Memorandum</t>
        </is>
      </c>
      <c r="D159" s="236" t="inlineStr">
        <is>
          <t>2302/507</t>
        </is>
      </c>
      <c r="E159" s="236" t="n">
        <v>42199</v>
      </c>
      <c r="F159" s="236" t="n">
        <v>42207</v>
      </c>
      <c r="G159" s="236" t="inlineStr">
        <is>
          <t>Enervest Energy Institutional Fund Xiii Wib, L.P.</t>
        </is>
      </c>
      <c r="H159" s="236" t="inlineStr">
        <is>
          <t>Enervest Energy Institutional Fund Xiii B., L.P.</t>
        </is>
      </c>
      <c r="I159" s="236" t="inlineStr">
        <is>
          <t>All of 31-12N-24W, aol</t>
        </is>
      </c>
      <c r="J159" s="236" t="inlineStr">
        <is>
          <t>A net profits overriding royalty interest (the "NPP") equal to ninety-eight and one-half percent (98.5%) of the net profits,</t>
        </is>
      </c>
      <c r="K159" s="236" t="inlineStr">
        <is>
          <t>All Section 31</t>
        </is>
      </c>
      <c r="L159" s="236" t="n"/>
    </row>
    <row r="160">
      <c r="A160" s="236" t="n">
        <v>480</v>
      </c>
      <c r="B160" s="236" t="inlineStr">
        <is>
          <t>2015-002369</t>
        </is>
      </c>
      <c r="C160" s="236" t="inlineStr">
        <is>
          <t>Memorandum</t>
        </is>
      </c>
      <c r="D160" s="236" t="inlineStr">
        <is>
          <t>2302/512</t>
        </is>
      </c>
      <c r="E160" s="236" t="n">
        <v>42199</v>
      </c>
      <c r="F160" s="236" t="n">
        <v>42207</v>
      </c>
      <c r="G160" s="236" t="inlineStr">
        <is>
          <t>Enervest Energy Institutional Fund Xiii Wic, L.P.</t>
        </is>
      </c>
      <c r="H160" s="236" t="inlineStr">
        <is>
          <t>Enervest Energy Institutional Fund Xiii C., L.P.</t>
        </is>
      </c>
      <c r="I160" s="236" t="inlineStr">
        <is>
          <t>All of 31-12N-24W, aol</t>
        </is>
      </c>
      <c r="J160" s="236" t="inlineStr">
        <is>
          <t>A net profits overriding royalty interest (the "NPP") equal to ninety-eight and one-half percent (98.5%) of the net profits,</t>
        </is>
      </c>
      <c r="K160" s="236" t="inlineStr">
        <is>
          <t>All Section 31</t>
        </is>
      </c>
      <c r="L160" s="236" t="n"/>
    </row>
    <row r="161" ht="26.25" customHeight="1">
      <c r="A161" s="236" t="n">
        <v>481</v>
      </c>
      <c r="B161" s="236" t="inlineStr">
        <is>
          <t>2015-003023</t>
        </is>
      </c>
      <c r="C161" s="236" t="inlineStr">
        <is>
          <t>Correction Memorandum of Conveyance</t>
        </is>
      </c>
      <c r="D161" s="236" t="inlineStr">
        <is>
          <t>2311/337</t>
        </is>
      </c>
      <c r="E161" s="236" t="n">
        <v>42199</v>
      </c>
      <c r="F161" s="236" t="n">
        <v>42285</v>
      </c>
      <c r="G161" s="208" t="inlineStr">
        <is>
          <t>EnerVest Energy Institutional Fund XIII-WIB, L.P.
c/o EnerVest, Ltd.</t>
        </is>
      </c>
      <c r="H161" s="208" t="inlineStr">
        <is>
          <t>EnerVest Energy Institutional Fund XIII-B, L.P.
c/o EnerVest, Ltd.</t>
        </is>
      </c>
      <c r="I161" s="236" t="inlineStr">
        <is>
          <t>All of 31-12N-24W, aol</t>
        </is>
      </c>
      <c r="J161" s="236" t="inlineStr">
        <is>
          <t>Memorandum of Conveyance dated effective September 1, 2014, recorded in Book 2302, Page 507, in the Conveyance Records of Roger Mills County, Oklahoma, by and between Ener Vest Energy Institutional Fund XIII-WIB, L.P., …</t>
        </is>
      </c>
      <c r="K161" s="236" t="inlineStr">
        <is>
          <t>All Section 31</t>
        </is>
      </c>
      <c r="L161" s="236" t="n"/>
    </row>
    <row r="162" ht="26.25" customHeight="1">
      <c r="A162" s="236" t="n">
        <v>482</v>
      </c>
      <c r="B162" s="236" t="inlineStr">
        <is>
          <t>2015-003022</t>
        </is>
      </c>
      <c r="C162" s="236" t="inlineStr">
        <is>
          <t>Correction Memorandum of Conveyance</t>
        </is>
      </c>
      <c r="D162" s="236" t="inlineStr">
        <is>
          <t>2311/333</t>
        </is>
      </c>
      <c r="E162" s="236" t="n">
        <v>42199</v>
      </c>
      <c r="F162" s="236" t="n">
        <v>42285</v>
      </c>
      <c r="G162" s="208" t="inlineStr">
        <is>
          <t>EnerVest Energy Institutional Fund XIII-WIC, L.P.
c/o EnerVest, Ltd.</t>
        </is>
      </c>
      <c r="H162" s="208" t="inlineStr">
        <is>
          <t>EnerVest Energy Institutional Fund XIII-C, L.P.
c/o EnerVest, Ltd.</t>
        </is>
      </c>
      <c r="I162" s="236" t="inlineStr">
        <is>
          <t>All of 31-12N-24W, aol</t>
        </is>
      </c>
      <c r="J162" s="236" t="inlineStr">
        <is>
          <t>Memorandum of Conveyance dated effective September 1, 2014, recorded in Book 2302, Page 512, in the Conveyance Records of Roger Mills County, Oklahoma, by and between EnerVest Energy Institutional Fund XIII-WIC, L.P., 1…</t>
        </is>
      </c>
      <c r="K162" s="236" t="inlineStr">
        <is>
          <t>All Section 31</t>
        </is>
      </c>
      <c r="L162" s="236" t="n"/>
    </row>
    <row r="163">
      <c r="A163" s="236" t="n">
        <v>486</v>
      </c>
      <c r="B163" s="236" t="inlineStr">
        <is>
          <t>2016-001883</t>
        </is>
      </c>
      <c r="C163" s="236" t="inlineStr">
        <is>
          <t>Assignment</t>
        </is>
      </c>
      <c r="D163" s="236" t="inlineStr">
        <is>
          <t>2343/1</t>
        </is>
      </c>
      <c r="E163" s="236" t="n">
        <v>42370</v>
      </c>
      <c r="F163" s="236" t="n">
        <v>42593</v>
      </c>
      <c r="G163" s="236" t="inlineStr">
        <is>
          <t>Devon Energy Production Co.</t>
        </is>
      </c>
      <c r="H163" s="236" t="inlineStr">
        <is>
          <t>Tecolote Holdings, LLC</t>
        </is>
      </c>
      <c r="I163" s="236" t="inlineStr">
        <is>
          <t>All of 31-12N-24W, aol</t>
        </is>
      </c>
      <c r="J163" s="236" t="inlineStr">
        <is>
          <t>ARTI</t>
        </is>
      </c>
      <c r="K163" s="236" t="inlineStr">
        <is>
          <t>All Section 31</t>
        </is>
      </c>
      <c r="L163" s="236" t="n"/>
    </row>
    <row r="164">
      <c r="A164" s="236" t="n">
        <v>488</v>
      </c>
      <c r="B164" s="236" t="inlineStr">
        <is>
          <t>2016-002793</t>
        </is>
      </c>
      <c r="C164" s="236" t="inlineStr">
        <is>
          <t>Assignment</t>
        </is>
      </c>
      <c r="D164" s="236" t="inlineStr">
        <is>
          <t>2354/229</t>
        </is>
      </c>
      <c r="E164" s="236" t="n">
        <v>42673</v>
      </c>
      <c r="F164" s="236" t="n">
        <v>42719</v>
      </c>
      <c r="G164" s="236" t="inlineStr">
        <is>
          <t>Hefner Company, Inc.</t>
        </is>
      </c>
      <c r="H164" s="236" t="inlineStr">
        <is>
          <t>Cheyenne Resources, LLC</t>
        </is>
      </c>
      <c r="I164" s="236" t="inlineStr">
        <is>
          <t>All of 31-12N-24W, aol</t>
        </is>
      </c>
      <c r="J164" s="236" t="inlineStr">
        <is>
          <t>ARTI</t>
        </is>
      </c>
      <c r="K164" s="236" t="inlineStr">
        <is>
          <t>All Section 31</t>
        </is>
      </c>
      <c r="L164" s="236" t="n"/>
    </row>
    <row r="165">
      <c r="A165" s="236" t="n">
        <v>491</v>
      </c>
      <c r="B165" s="236" t="inlineStr">
        <is>
          <t>2017-001403</t>
        </is>
      </c>
      <c r="C165" s="236" t="inlineStr">
        <is>
          <t>Change of Address</t>
        </is>
      </c>
      <c r="D165" s="236" t="inlineStr">
        <is>
          <t>2370/359</t>
        </is>
      </c>
      <c r="E165" s="236" t="n">
        <v>42924</v>
      </c>
      <c r="F165" s="236" t="n">
        <v>42930</v>
      </c>
      <c r="G165" s="236" t="inlineStr">
        <is>
          <t>King Exploration</t>
        </is>
      </c>
      <c r="H165" s="236" t="inlineStr">
        <is>
          <t>The Public</t>
        </is>
      </c>
      <c r="I165" s="236" t="inlineStr">
        <is>
          <t>All of 31-12N-24W, aol</t>
        </is>
      </c>
      <c r="J165" s="236" t="inlineStr">
        <is>
          <t>Change of address of record only, no effect on mineral or title ownership.</t>
        </is>
      </c>
      <c r="K165" s="236" t="inlineStr">
        <is>
          <t>All Section 31</t>
        </is>
      </c>
      <c r="L165" s="236" t="n"/>
    </row>
    <row r="166">
      <c r="A166" s="236" t="n">
        <v>492</v>
      </c>
      <c r="B166" s="236" t="inlineStr">
        <is>
          <t>2017-001880</t>
        </is>
      </c>
      <c r="C166" s="236" t="inlineStr">
        <is>
          <t>Mineral Deed</t>
        </is>
      </c>
      <c r="D166" s="236" t="inlineStr">
        <is>
          <t>2376/100</t>
        </is>
      </c>
      <c r="E166" s="236" t="n">
        <v>42985</v>
      </c>
      <c r="F166" s="236" t="n">
        <v>42996</v>
      </c>
      <c r="G166" s="236" t="inlineStr">
        <is>
          <t>Jon N. Wilkerson</t>
        </is>
      </c>
      <c r="H166" s="236" t="inlineStr">
        <is>
          <t>Tamara K. Wilkerson</t>
        </is>
      </c>
      <c r="I166" s="236" t="inlineStr">
        <is>
          <t>All of 31-12N-24W, aol</t>
        </is>
      </c>
      <c r="J166" s="236" t="inlineStr">
        <is>
          <t>ARTI</t>
        </is>
      </c>
      <c r="K166" s="236" t="inlineStr">
        <is>
          <t>All Section 31</t>
        </is>
      </c>
      <c r="L166" s="236" t="n"/>
    </row>
    <row r="167" ht="26.25" customHeight="1">
      <c r="A167" s="236" t="n">
        <v>494</v>
      </c>
      <c r="B167" s="236" t="inlineStr">
        <is>
          <t>2018-001569</t>
        </is>
      </c>
      <c r="C167" s="236" t="inlineStr">
        <is>
          <t>Affidavit Regarding Merger of Diverse GP II, Diverse GP III, Diverse Energy Investments and Tdt Diverse LP With and Into Fortune Natural Resources Corporation</t>
        </is>
      </c>
      <c r="D167" s="236" t="inlineStr">
        <is>
          <t>2394/591</t>
        </is>
      </c>
      <c r="E167" s="236" t="n">
        <v>43249</v>
      </c>
      <c r="F167" s="236" t="n">
        <v>43272</v>
      </c>
      <c r="G167" s="208" t="inlineStr">
        <is>
          <t>Fortune Natural Resources Corp,
Robin D. Vp McGuire</t>
        </is>
      </c>
      <c r="H167" s="236" t="inlineStr">
        <is>
          <t>The Public</t>
        </is>
      </c>
      <c r="I167" s="236" t="inlineStr">
        <is>
          <t>All of 31-12N-24W, aol</t>
        </is>
      </c>
      <c r="J167" s="236" t="inlineStr">
        <is>
          <t>Fortune is a corporation organized under the laws of the State of Delaware. As evidenced by the Certificate of Merger from the State of Delaware, recorded in Book 1951, Page 240 of the Records of Roger Mills County, Okl…</t>
        </is>
      </c>
      <c r="K167" s="236" t="inlineStr">
        <is>
          <t>All Section 31</t>
        </is>
      </c>
      <c r="L167" s="236" t="n"/>
    </row>
    <row r="168" ht="26.25" customHeight="1">
      <c r="A168" s="236" t="n">
        <v>495</v>
      </c>
      <c r="B168" s="236" t="inlineStr">
        <is>
          <t>2018-002786</t>
        </is>
      </c>
      <c r="C168" s="236" t="inlineStr">
        <is>
          <t>Oil, Gas and Mineral Deed</t>
        </is>
      </c>
      <c r="D168" s="236" t="inlineStr">
        <is>
          <t>2407/124</t>
        </is>
      </c>
      <c r="E168" s="236" t="n">
        <v>43281</v>
      </c>
      <c r="F168" s="236" t="n">
        <v>43392</v>
      </c>
      <c r="G168" s="208" t="inlineStr">
        <is>
          <t>Bhp Billiton Petroleum Properties (N.A.), LP, a Texas limited partnership,
Bhp Billiton Petroleum (KCS Resources), LLC, a Delaware limited liability company</t>
        </is>
      </c>
      <c r="H168" s="208" t="inlineStr">
        <is>
          <t>Bhp Billiton Petroleum (North America), Inc., a Delaware
corporation</t>
        </is>
      </c>
      <c r="I168" s="236" t="inlineStr">
        <is>
          <t>All of 31-12N-24W, aol</t>
        </is>
      </c>
      <c r="J168" s="236" t="inlineStr">
        <is>
          <t>ARTI, see 786/270</t>
        </is>
      </c>
      <c r="K168" s="236" t="inlineStr">
        <is>
          <t>All Section 31</t>
        </is>
      </c>
      <c r="L168" s="236" t="n"/>
    </row>
    <row r="169" ht="77.25" customHeight="1">
      <c r="A169" s="236" t="n">
        <v>496</v>
      </c>
      <c r="B169" s="236" t="inlineStr">
        <is>
          <t>2018-002049</t>
        </is>
      </c>
      <c r="C169" s="236" t="inlineStr">
        <is>
          <t>Memorandum of JOA Operator and Drag-Along Agreement</t>
        </is>
      </c>
      <c r="D169" s="236" t="inlineStr">
        <is>
          <t>2399/188</t>
        </is>
      </c>
      <c r="E169" s="236" t="n">
        <v>43314</v>
      </c>
      <c r="F169" s="236" t="n">
        <v>43327</v>
      </c>
      <c r="G169" s="208" t="inlineStr">
        <is>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is>
      </c>
      <c r="H169" s="236" t="inlineStr">
        <is>
          <t>The Public</t>
        </is>
      </c>
      <c r="I169" s="236" t="inlineStr">
        <is>
          <t>All of 31-12N-24W, aol</t>
        </is>
      </c>
      <c r="J169" s="236" t="inlineStr">
        <is>
          <t>Provides record notice of lease</t>
        </is>
      </c>
      <c r="K169" s="236" t="inlineStr">
        <is>
          <t>All Section 31</t>
        </is>
      </c>
      <c r="L169" s="236" t="n"/>
    </row>
    <row r="170" ht="26.25" customHeight="1">
      <c r="A170" s="236" t="n">
        <v>499</v>
      </c>
      <c r="B170" s="236" t="inlineStr">
        <is>
          <t>2026-002877</t>
        </is>
      </c>
      <c r="C170" s="236" t="inlineStr">
        <is>
          <t>Order Allowing Final Account, Determination of Heirs, Distribution and Discharge</t>
        </is>
      </c>
      <c r="D170" s="236" t="inlineStr">
        <is>
          <t>2700/395</t>
        </is>
      </c>
      <c r="E170" s="236" t="n">
        <v>43500</v>
      </c>
      <c r="F170" s="236" t="n">
        <v>46160</v>
      </c>
      <c r="G170" s="208" t="inlineStr">
        <is>
          <t>Roger Mills County Court
RE: In the Matter of the Estate of Audy C. Campbella/k/a A.C. CAMPBELL, Deceased</t>
        </is>
      </c>
      <c r="H170" s="236" t="inlineStr">
        <is>
          <t>Janis F. Campbell</t>
        </is>
      </c>
      <c r="I170" s="236" t="inlineStr">
        <is>
          <t>S/2 of Lot 3, Lot 4, S/2 NE/4 SW/4, SE/4 SW/4 of 31-12N-24W, aol</t>
        </is>
      </c>
      <c r="J170" s="236" t="inlineStr">
        <is>
          <t>ARTI, An undivided 10/115 34 interest in and to all of the oil, gas, and other minerals</t>
        </is>
      </c>
      <c r="K170" s="236" t="inlineStr">
        <is>
          <t>Partial tract legal match</t>
        </is>
      </c>
      <c r="L170" s="236" t="n"/>
    </row>
    <row r="171" ht="102.75" customHeight="1">
      <c r="A171" s="236" t="n">
        <v>502</v>
      </c>
      <c r="B171" s="236" t="inlineStr">
        <is>
          <t>2020-001283</t>
        </is>
      </c>
      <c r="C171" s="236" t="inlineStr">
        <is>
          <t>Assignment</t>
        </is>
      </c>
      <c r="D171" s="236" t="inlineStr">
        <is>
          <t>2449/333</t>
        </is>
      </c>
      <c r="E171" s="236" t="n">
        <v>43831</v>
      </c>
      <c r="F171" s="236" t="n">
        <v>44060</v>
      </c>
      <c r="G171" s="208" t="inlineStr">
        <is>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is>
      </c>
      <c r="H171" s="236" t="inlineStr">
        <is>
          <t>Presidio Wab, LLC</t>
        </is>
      </c>
      <c r="I171" s="236" t="inlineStr">
        <is>
          <t>All of 31-12N-24W, aol</t>
        </is>
      </c>
      <c r="J171" s="236" t="inlineStr">
        <is>
          <t>ARTI</t>
        </is>
      </c>
      <c r="K171" s="236" t="inlineStr">
        <is>
          <t>All Section 31</t>
        </is>
      </c>
      <c r="L171" s="236" t="n"/>
    </row>
    <row r="172" ht="39" customHeight="1">
      <c r="A172" s="236" t="n">
        <v>503</v>
      </c>
      <c r="B172" s="236" t="inlineStr">
        <is>
          <t>2021-001486</t>
        </is>
      </c>
      <c r="C172" s="236" t="inlineStr">
        <is>
          <t>Second Correction to Assignment, Conveyance and Bill of Sale</t>
        </is>
      </c>
      <c r="D172" s="236" t="inlineStr">
        <is>
          <t>2473/1</t>
        </is>
      </c>
      <c r="E172" s="236" t="n">
        <v>44044</v>
      </c>
      <c r="F172" s="236" t="n">
        <v>44449</v>
      </c>
      <c r="G172" s="208" t="inlineStr">
        <is>
          <t>Blackbeard Operating, LLC,
Tecolote Holdings, LLC,
Tecolote Royalty, L.P.</t>
        </is>
      </c>
      <c r="H172" s="236" t="inlineStr">
        <is>
          <t>Mustang Fuel Corporation</t>
        </is>
      </c>
      <c r="I172" s="236" t="inlineStr">
        <is>
          <t>All of 31-12N-24W, aol</t>
        </is>
      </c>
      <c r="J172" s="236" t="inlineStr">
        <is>
          <t>Correction to Assignment, Conveyance and Bill of Sale, effective August 1, 2020, and recorded in Book 2454 at Page 234</t>
        </is>
      </c>
      <c r="K172" s="236" t="inlineStr">
        <is>
          <t>All Section 31</t>
        </is>
      </c>
      <c r="L172" s="236" t="n"/>
    </row>
    <row r="173">
      <c r="A173" s="236" t="n">
        <v>504</v>
      </c>
      <c r="B173" s="236" t="inlineStr">
        <is>
          <t>2020-001279</t>
        </is>
      </c>
      <c r="C173" s="236" t="inlineStr">
        <is>
          <t>Affidavit</t>
        </is>
      </c>
      <c r="D173" s="236" t="inlineStr">
        <is>
          <t>2447/81</t>
        </is>
      </c>
      <c r="E173" s="236" t="n">
        <v>44050</v>
      </c>
      <c r="F173" s="236" t="n">
        <v>44060</v>
      </c>
      <c r="G173" s="236" t="inlineStr">
        <is>
          <t>Brett Barnes, Manager, General Counsel and Vice President, Land, of Presidio Investment Holdings, LLC, Manager of Presidio Wab, LLC</t>
        </is>
      </c>
      <c r="H173" s="236" t="inlineStr">
        <is>
          <t>The Public</t>
        </is>
      </c>
      <c r="I173" s="236" t="inlineStr">
        <is>
          <t>All of 31-12N-24W, aol</t>
        </is>
      </c>
      <c r="J173" s="236" t="inlineStr">
        <is>
          <t>Certain assets, including those described on attached Exhibit "B" (the "Assets") were owned by Templar Energy, LLC, TE Holdcorp, LLC, TE Holdings, LLC, TE Holdings II, LLC Templar Operating, LLC, Templar Midstream, LLC …</t>
        </is>
      </c>
      <c r="K173" s="236" t="inlineStr">
        <is>
          <t>All Section 31</t>
        </is>
      </c>
      <c r="L173" s="236" t="n"/>
    </row>
    <row r="174">
      <c r="A174" s="236" t="n">
        <v>505</v>
      </c>
      <c r="B174" s="236" t="inlineStr">
        <is>
          <t>2020-001374</t>
        </is>
      </c>
      <c r="C174" s="236" t="inlineStr">
        <is>
          <t>Quit Claim Mineral Deed</t>
        </is>
      </c>
      <c r="D174" s="236" t="inlineStr">
        <is>
          <t>2450/598</t>
        </is>
      </c>
      <c r="E174" s="236" t="n">
        <v>44071</v>
      </c>
      <c r="F174" s="236" t="n">
        <v>44076</v>
      </c>
      <c r="G174" s="236" t="inlineStr">
        <is>
          <t>Janis Fern Campbell</t>
        </is>
      </c>
      <c r="H174" s="236" t="inlineStr">
        <is>
          <t>The Audy and Janis Campbell Family Trust</t>
        </is>
      </c>
      <c r="I174" s="236" t="inlineStr">
        <is>
          <t>S/2 NE/4 SW/4, S/2 of Lot 3, Lot 4, SE/4 SW/4 of 31-12N-24W, aol</t>
        </is>
      </c>
      <c r="J174" s="236" t="inlineStr">
        <is>
          <t>ARTI</t>
        </is>
      </c>
      <c r="K174" s="236" t="inlineStr">
        <is>
          <t>Partial tract legal match</t>
        </is>
      </c>
      <c r="L174" s="236" t="n"/>
    </row>
    <row r="175">
      <c r="A175" s="236" t="n">
        <v>508</v>
      </c>
      <c r="B175" s="236" t="inlineStr">
        <is>
          <t>2020-001708</t>
        </is>
      </c>
      <c r="C175" s="236" t="inlineStr">
        <is>
          <t>Mineral Deed and Assignment</t>
        </is>
      </c>
      <c r="D175" s="236" t="inlineStr">
        <is>
          <t>2453/452</t>
        </is>
      </c>
      <c r="E175" s="236" t="n">
        <v>44136</v>
      </c>
      <c r="F175" s="236" t="n">
        <v>44144</v>
      </c>
      <c r="G175" s="236" t="inlineStr">
        <is>
          <t>Payday Holdings, LLC</t>
        </is>
      </c>
      <c r="H175" s="236" t="inlineStr">
        <is>
          <t>Andrew Pennington</t>
        </is>
      </c>
      <c r="I175" s="236" t="inlineStr">
        <is>
          <t>All of 31-12N-24W, aol</t>
        </is>
      </c>
      <c r="J175" s="236" t="inlineStr">
        <is>
          <t>ARTI, all of Grantor's right, title and interest in and to all of the oil, gas and other minerals, royalties, and overrides acquired by Grantors ALEXANDER 1-31</t>
        </is>
      </c>
      <c r="K175" s="236" t="inlineStr">
        <is>
          <t>All Section 31</t>
        </is>
      </c>
      <c r="L175" s="236" t="n"/>
    </row>
    <row r="176">
      <c r="A176" s="236" t="n">
        <v>510</v>
      </c>
      <c r="B176" s="236" t="inlineStr">
        <is>
          <t>2021-000697</t>
        </is>
      </c>
      <c r="C176" s="236" t="inlineStr">
        <is>
          <t>Change of Name</t>
        </is>
      </c>
      <c r="D176" s="236" t="inlineStr">
        <is>
          <t>2463/147</t>
        </is>
      </c>
      <c r="E176" s="236" t="n">
        <v>44182</v>
      </c>
      <c r="F176" s="236" t="n">
        <v>44314</v>
      </c>
      <c r="G176" s="236" t="inlineStr">
        <is>
          <t>Fourpoint Energy, LLC</t>
        </is>
      </c>
      <c r="H176" s="236" t="inlineStr">
        <is>
          <t>Unbridled Resources, LLC</t>
        </is>
      </c>
      <c r="I176" s="236" t="inlineStr">
        <is>
          <t>All of 31-12N-24W, aol</t>
        </is>
      </c>
      <c r="J176" s="236" t="inlineStr">
        <is>
          <t>Identifies same party under new name</t>
        </is>
      </c>
      <c r="K176" s="236" t="inlineStr">
        <is>
          <t>All Section 31</t>
        </is>
      </c>
      <c r="L176" s="236" t="n"/>
    </row>
    <row r="177">
      <c r="A177" s="236" t="n">
        <v>513</v>
      </c>
      <c r="B177" s="236" t="inlineStr">
        <is>
          <t>2021-001557</t>
        </is>
      </c>
      <c r="C177" s="236" t="inlineStr">
        <is>
          <t>Affidavit of Merger</t>
        </is>
      </c>
      <c r="D177" s="236" t="inlineStr">
        <is>
          <t>2476/1</t>
        </is>
      </c>
      <c r="E177" s="236" t="n">
        <v>44407</v>
      </c>
      <c r="F177" s="236" t="n">
        <v>44462</v>
      </c>
      <c r="G177" s="236" t="inlineStr">
        <is>
          <t>Presidio Investment Holdings</t>
        </is>
      </c>
      <c r="H177" s="236" t="inlineStr">
        <is>
          <t>The Public</t>
        </is>
      </c>
      <c r="I177" s="236" t="inlineStr">
        <is>
          <t>All of 31-12N-24W, aol</t>
        </is>
      </c>
      <c r="J177" s="236" t="inlineStr">
        <is>
          <t>I am the General Counsel and Vice President of Land of Presidio Investment Holdings, LLC, a Delaware limited liability company (the "Company"), which Company is a manager of each of the limited liability companies set f…</t>
        </is>
      </c>
      <c r="K177" s="236" t="inlineStr">
        <is>
          <t>All Section 31</t>
        </is>
      </c>
      <c r="L177" s="236" t="n"/>
    </row>
    <row r="178" ht="90" customHeight="1">
      <c r="A178" s="236" t="n">
        <v>514</v>
      </c>
      <c r="B178" s="236" t="inlineStr">
        <is>
          <t>2021-001559</t>
        </is>
      </c>
      <c r="C178" s="236" t="inlineStr">
        <is>
          <t>Operating Agreement</t>
        </is>
      </c>
      <c r="D178" s="236" t="inlineStr">
        <is>
          <t>2478/1</t>
        </is>
      </c>
      <c r="E178" s="236" t="n">
        <v>44407</v>
      </c>
      <c r="F178" s="236" t="n">
        <v>44462</v>
      </c>
      <c r="G178" s="236" t="inlineStr">
        <is>
          <t>Presidio Petroleum, LLC</t>
        </is>
      </c>
      <c r="H178" s="208" t="inlineStr">
        <is>
          <t>Presidio WAB, LLC,
Presidio Transition, LLC,
Presidio Holding Company, LLC,
Presidio Finance Holding Company, LLC,
Presidio Finance, LLC,
Presidio Finance Nominee Corp.,
Presidio Intermediate Holding Company, LLC</t>
        </is>
      </c>
      <c r="I178" s="236" t="inlineStr">
        <is>
          <t>All of 31-12N-24W, aol</t>
        </is>
      </c>
      <c r="J178" s="236" t="inlineStr">
        <is>
          <t>HIS AGREEMENT, entered into by and between Presidio Petroleum, LLC, a Delaware limited liability company, or its successor in interest, hereinafter referred to as "Operator," and the signatory party or parties other tha…</t>
        </is>
      </c>
      <c r="K178" s="236" t="inlineStr">
        <is>
          <t>All Section 31</t>
        </is>
      </c>
      <c r="L178" s="236" t="n"/>
    </row>
    <row r="179">
      <c r="A179" s="236" t="n">
        <v>517</v>
      </c>
      <c r="B179" s="236" t="inlineStr">
        <is>
          <t>2022-000354</t>
        </is>
      </c>
      <c r="C179" s="236" t="inlineStr">
        <is>
          <t>Assignment</t>
        </is>
      </c>
      <c r="D179" s="236" t="inlineStr">
        <is>
          <t>2488/81</t>
        </is>
      </c>
      <c r="E179" s="236" t="n">
        <v>44562</v>
      </c>
      <c r="F179" s="236" t="n">
        <v>44615</v>
      </c>
      <c r="G179" s="236" t="inlineStr">
        <is>
          <t>Tlw Investments</t>
        </is>
      </c>
      <c r="H179" s="236" t="inlineStr">
        <is>
          <t>Chanas Partners, LLC</t>
        </is>
      </c>
      <c r="I179" s="236" t="inlineStr">
        <is>
          <t>All of 31-12N-24W, aol</t>
        </is>
      </c>
      <c r="J179" s="236" t="inlineStr">
        <is>
          <t>ARTI</t>
        </is>
      </c>
      <c r="K179" s="236" t="inlineStr">
        <is>
          <t>All Section 31</t>
        </is>
      </c>
      <c r="L179" s="236" t="n"/>
    </row>
    <row r="180" ht="26.25" customHeight="1">
      <c r="A180" s="236" t="n">
        <v>518</v>
      </c>
      <c r="B180" s="236" t="inlineStr">
        <is>
          <t>2022-000185</t>
        </is>
      </c>
      <c r="C180" s="236" t="inlineStr">
        <is>
          <t>Mineral Deed</t>
        </is>
      </c>
      <c r="D180" s="236" t="inlineStr">
        <is>
          <t>2486/262</t>
        </is>
      </c>
      <c r="E180" s="236" t="n">
        <v>44571</v>
      </c>
      <c r="F180" s="236" t="n">
        <v>44592</v>
      </c>
      <c r="G180" s="236" t="inlineStr">
        <is>
          <t>Psi Lke, LLC</t>
        </is>
      </c>
      <c r="H180" s="208" t="inlineStr">
        <is>
          <t>Cummins Minerals, Limited 70%
Eagle Owl, LP, 30%</t>
        </is>
      </c>
      <c r="I180" s="236" t="inlineStr">
        <is>
          <t>All of 31-12N-24W, aol</t>
        </is>
      </c>
      <c r="J180" s="236" t="inlineStr">
        <is>
          <t>ARTI, See 1765/306</t>
        </is>
      </c>
      <c r="K180" s="236" t="inlineStr">
        <is>
          <t>All Section 31</t>
        </is>
      </c>
      <c r="L180" s="236" t="n"/>
    </row>
    <row r="181" ht="26.25" customHeight="1">
      <c r="A181" s="236" t="n">
        <v>519</v>
      </c>
      <c r="B181" s="236" t="inlineStr">
        <is>
          <t>2022-001083</t>
        </is>
      </c>
      <c r="C181" s="236" t="inlineStr">
        <is>
          <t>Affidavit of Merger</t>
        </is>
      </c>
      <c r="D181" s="236" t="inlineStr">
        <is>
          <t>2495/430</t>
        </is>
      </c>
      <c r="E181" s="236" t="n">
        <v>44713</v>
      </c>
      <c r="F181" s="236" t="n">
        <v>44715</v>
      </c>
      <c r="G181" s="208" t="inlineStr">
        <is>
          <t>Phx Minerals (de), Inc.,
Phx Minerals, Inc.</t>
        </is>
      </c>
      <c r="H181" s="236" t="inlineStr">
        <is>
          <t>The Public</t>
        </is>
      </c>
      <c r="I181" s="236" t="inlineStr">
        <is>
          <t>All of 31-12N-24W, aol</t>
        </is>
      </c>
      <c r="J181" s="236" t="inlineStr">
        <is>
          <t>PHX MINERALS INC., an Oklahoma corporation, does hereby certify that it is the owner of these locations, and has merged with and into PHX Minerals (DE), Inc., a Delaware corporation and to then change the company's name…</t>
        </is>
      </c>
      <c r="K181" s="236" t="inlineStr">
        <is>
          <t>All Section 31</t>
        </is>
      </c>
      <c r="L181" s="236" t="n"/>
    </row>
    <row r="182" ht="39" customHeight="1">
      <c r="A182" s="236" t="n">
        <v>521</v>
      </c>
      <c r="B182" s="236" t="inlineStr">
        <is>
          <t>2024-004916</t>
        </is>
      </c>
      <c r="C182" s="236" t="inlineStr">
        <is>
          <t>Assignment</t>
        </is>
      </c>
      <c r="D182" s="236" t="inlineStr">
        <is>
          <t>2584/149</t>
        </is>
      </c>
      <c r="E182" s="236" t="n">
        <v>45148</v>
      </c>
      <c r="F182" s="236" t="n">
        <v>45509</v>
      </c>
      <c r="G182" s="236" t="inlineStr">
        <is>
          <t>Chanas Partners, LLC</t>
        </is>
      </c>
      <c r="H182" s="208" t="inlineStr">
        <is>
          <t>NWR Mineral Partners, LLC
P.O. Box 7206
Edmond, OK 73083</t>
        </is>
      </c>
      <c r="I182" s="236" t="inlineStr">
        <is>
          <t>All of 31-12N-24W</t>
        </is>
      </c>
      <c r="J182" s="236" t="inlineStr">
        <is>
          <t>Transfers leasehold/WI in chain</t>
        </is>
      </c>
      <c r="K182" s="236" t="inlineStr">
        <is>
          <t>All Section 31</t>
        </is>
      </c>
      <c r="L182" s="236" t="n"/>
    </row>
    <row r="183" ht="39" customHeight="1">
      <c r="A183" s="236" t="n">
        <v>522</v>
      </c>
      <c r="B183" s="236" t="inlineStr">
        <is>
          <t>2024-004961</t>
        </is>
      </c>
      <c r="C183" s="236" t="inlineStr">
        <is>
          <t>Partial Assignment</t>
        </is>
      </c>
      <c r="D183" s="236" t="inlineStr">
        <is>
          <t>2584/149</t>
        </is>
      </c>
      <c r="E183" s="236" t="n">
        <v>45148</v>
      </c>
      <c r="F183" s="236" t="n">
        <v>45509</v>
      </c>
      <c r="G183" s="236" t="inlineStr">
        <is>
          <t>Chanas Partners, LLC</t>
        </is>
      </c>
      <c r="H183" s="208" t="inlineStr">
        <is>
          <t>NWR Mineral Partners, LLC
P.O. Box 7206
Edmond, OK 73083</t>
        </is>
      </c>
      <c r="I183" s="236" t="inlineStr">
        <is>
          <t>All of 31-12N-24W, aol</t>
        </is>
      </c>
      <c r="J183" s="236" t="inlineStr">
        <is>
          <t>All of its right, title and interest in and to the Lands and Leases, Limited to the Des Moines Formation Only, which, for these purposes is described as from the top of the Marmaton Group to the base of the Cherokee Gro…</t>
        </is>
      </c>
      <c r="K183" s="236" t="inlineStr">
        <is>
          <t>All Section 31</t>
        </is>
      </c>
      <c r="L183" s="236" t="n"/>
    </row>
    <row r="184">
      <c r="A184" s="236" t="n">
        <v>523</v>
      </c>
      <c r="B184" s="236" t="inlineStr">
        <is>
          <t>2023-003590</t>
        </is>
      </c>
      <c r="C184" s="236" t="inlineStr">
        <is>
          <t>Wellbore Assignment</t>
        </is>
      </c>
      <c r="D184" s="236" t="inlineStr">
        <is>
          <t>2542/413</t>
        </is>
      </c>
      <c r="E184" s="236" t="n">
        <v>45200</v>
      </c>
      <c r="F184" s="236" t="n">
        <v>45247</v>
      </c>
      <c r="G184" s="236" t="inlineStr">
        <is>
          <t>Unbridled Resources, LLC</t>
        </is>
      </c>
      <c r="H184" s="236" t="inlineStr">
        <is>
          <t>Mnr Abs Issuer I., LLC</t>
        </is>
      </c>
      <c r="I184" s="236" t="inlineStr">
        <is>
          <t>All of 31-12N-24W, aol</t>
        </is>
      </c>
      <c r="J184" s="236" t="inlineStr">
        <is>
          <t>Transfers wellbore-only rights</t>
        </is>
      </c>
      <c r="K184" s="236" t="inlineStr">
        <is>
          <t>All Section 31</t>
        </is>
      </c>
      <c r="L184" s="236" t="n"/>
    </row>
    <row r="185" ht="26.25" customHeight="1">
      <c r="A185" s="236" t="n">
        <v>525</v>
      </c>
      <c r="B185" s="236" t="inlineStr">
        <is>
          <t>2024-007734</t>
        </is>
      </c>
      <c r="C185" s="236" t="inlineStr">
        <is>
          <t>Assignment</t>
        </is>
      </c>
      <c r="D185" s="236" t="inlineStr">
        <is>
          <t>2604/111</t>
        </is>
      </c>
      <c r="E185" s="236" t="n">
        <v>45474</v>
      </c>
      <c r="F185" s="236" t="n">
        <v>45642</v>
      </c>
      <c r="G185" s="208" t="inlineStr">
        <is>
          <t>Gregg M. Satherlie and Chelin H. Satherlie 1989 Rev Trust, Dated September 27, 1989,
Christopher D. Greene, Trustee</t>
        </is>
      </c>
      <c r="H185" s="236" t="inlineStr">
        <is>
          <t>Trison Holdings, LLC</t>
        </is>
      </c>
      <c r="I185" s="236" t="inlineStr">
        <is>
          <t>All of 31-12N-24W, aol</t>
        </is>
      </c>
      <c r="J185" s="236" t="inlineStr">
        <is>
          <t>ARTI</t>
        </is>
      </c>
      <c r="K185" s="236" t="inlineStr">
        <is>
          <t>All Section 31</t>
        </is>
      </c>
      <c r="L185" s="236" t="n"/>
    </row>
    <row r="186">
      <c r="A186" s="236" t="inlineStr">
        <is>
          <t>Additional source-supported rows omitted from display: 21</t>
        </is>
      </c>
      <c r="B186" s="236" t="n"/>
      <c r="C186" s="236" t="n"/>
      <c r="D186" s="236" t="n"/>
      <c r="E186" s="236" t="n"/>
      <c r="F186" s="236" t="n"/>
      <c r="G186" s="236" t="n"/>
      <c r="H186" s="236" t="n"/>
      <c r="I186" s="236" t="n"/>
      <c r="J186" s="236" t="n"/>
      <c r="K186" s="236" t="n"/>
      <c r="L186" s="236" t="n"/>
    </row>
    <row r="187">
      <c r="A187" s="236" t="n"/>
      <c r="B187" s="236" t="n"/>
      <c r="C187" s="236" t="n"/>
      <c r="D187" s="236" t="n"/>
      <c r="E187" s="236" t="n"/>
      <c r="F187" s="236" t="n"/>
      <c r="G187" s="236" t="n"/>
      <c r="H187" s="236" t="n"/>
      <c r="I187" s="236" t="n"/>
      <c r="J187" s="236" t="n"/>
      <c r="K187" s="236" t="n"/>
      <c r="L187" s="236" t="n"/>
    </row>
    <row r="188">
      <c r="A188" s="236" t="inlineStr">
        <is>
          <t>Chain Header Validation Against Runsheet</t>
        </is>
      </c>
      <c r="B188" s="236" t="n"/>
      <c r="C188" s="236" t="n"/>
      <c r="D188" s="236" t="n"/>
      <c r="E188" s="236" t="n"/>
      <c r="F188" s="236" t="n"/>
      <c r="G188" s="236" t="n"/>
      <c r="H188" s="236" t="n"/>
      <c r="I188" s="236" t="n"/>
      <c r="J188" s="236" t="n"/>
      <c r="K188" s="236" t="n"/>
      <c r="L188" s="236" t="n"/>
    </row>
    <row r="189">
      <c r="A189" s="236" t="inlineStr">
        <is>
          <t>Doc/Header</t>
        </is>
      </c>
      <c r="B189" s="236" t="inlineStr">
        <is>
          <t>Doc Type</t>
        </is>
      </c>
      <c r="C189" s="236" t="inlineStr">
        <is>
          <t>Bk/Pg</t>
        </is>
      </c>
      <c r="D189" s="236" t="inlineStr">
        <is>
          <t>Grantor</t>
        </is>
      </c>
      <c r="E189" s="236" t="inlineStr">
        <is>
          <t>Grantee</t>
        </is>
      </c>
      <c r="F189" s="236" t="inlineStr">
        <is>
          <t>Validation</t>
        </is>
      </c>
      <c r="G189" s="236" t="inlineStr">
        <is>
          <t>Runsheet Row</t>
        </is>
      </c>
      <c r="H189" s="236" t="inlineStr">
        <is>
          <t>Source Legal</t>
        </is>
      </c>
      <c r="I189" s="236" t="inlineStr">
        <is>
          <t>Source Notes</t>
        </is>
      </c>
      <c r="J189" s="236" t="n"/>
      <c r="K189" s="236" t="n"/>
      <c r="L189" s="236" t="n"/>
    </row>
    <row r="190">
      <c r="A190" s="236" t="inlineStr">
        <is>
          <t>PAT</t>
        </is>
      </c>
      <c r="B190" s="236" t="inlineStr">
        <is>
          <t>PAT006/462</t>
        </is>
      </c>
      <c r="C190" s="236" t="n">
        <v>2998</v>
      </c>
      <c r="D190" s="236" t="inlineStr">
        <is>
          <t>ARTI</t>
        </is>
      </c>
      <c r="E190" s="236" t="n"/>
      <c r="F190" s="236" t="inlineStr">
        <is>
          <t>No Runsheet doc#/Bk-Pg match — Needs Verification</t>
        </is>
      </c>
      <c r="G190" s="236" t="n"/>
      <c r="H190" s="236" t="n"/>
      <c r="I190" s="236" t="n"/>
      <c r="J190" s="236" t="n"/>
      <c r="K190" s="236" t="n"/>
      <c r="L190" s="236" t="n"/>
    </row>
    <row r="191">
      <c r="A191" s="236" t="inlineStr">
        <is>
          <t>WD</t>
        </is>
      </c>
      <c r="B191" s="236" t="inlineStr">
        <is>
          <t>D00015/588</t>
        </is>
      </c>
      <c r="C191" s="236" t="n">
        <v>3217</v>
      </c>
      <c r="D191" s="236" t="inlineStr">
        <is>
          <t>ARTI</t>
        </is>
      </c>
      <c r="E191" s="236" t="n"/>
      <c r="F191" s="236" t="inlineStr">
        <is>
          <t>No Runsheet doc#/Bk-Pg match — Needs Verification</t>
        </is>
      </c>
      <c r="G191" s="236" t="n"/>
      <c r="H191" s="236" t="n"/>
      <c r="I191" s="236" t="n"/>
      <c r="J191" s="236" t="n"/>
      <c r="K191" s="236" t="n"/>
      <c r="L191" s="236" t="n"/>
    </row>
    <row r="192">
      <c r="A192" s="236" t="inlineStr">
        <is>
          <t>WD</t>
        </is>
      </c>
      <c r="B192" s="236" t="inlineStr">
        <is>
          <t>D00014/515</t>
        </is>
      </c>
      <c r="C192" s="236" t="n">
        <v>4252</v>
      </c>
      <c r="D192" s="236" t="inlineStr">
        <is>
          <t>ARTI</t>
        </is>
      </c>
      <c r="E192" s="236" t="n"/>
      <c r="F192" s="236" t="inlineStr">
        <is>
          <t>No Runsheet doc#/Bk-Pg match — Needs Verification</t>
        </is>
      </c>
      <c r="G192" s="236" t="n"/>
      <c r="H192" s="236" t="n"/>
      <c r="I192" s="236" t="n"/>
      <c r="J192" s="236" t="n"/>
      <c r="K192" s="236" t="n"/>
      <c r="L192" s="236" t="n"/>
    </row>
    <row r="193">
      <c r="A193" s="236" t="inlineStr">
        <is>
          <t>WD</t>
        </is>
      </c>
      <c r="B193" s="236" t="inlineStr">
        <is>
          <t>D00027/162</t>
        </is>
      </c>
      <c r="C193" s="236" t="n">
        <v>6639</v>
      </c>
      <c r="D193" s="236" t="inlineStr">
        <is>
          <t>ARTI</t>
        </is>
      </c>
      <c r="E193" s="236" t="n"/>
      <c r="F193" s="236" t="inlineStr">
        <is>
          <t>No Runsheet doc#/Bk-Pg match — Needs Verification</t>
        </is>
      </c>
      <c r="G193" s="236" t="n"/>
      <c r="H193" s="236" t="n"/>
      <c r="I193" s="236" t="n"/>
      <c r="J193" s="236" t="n"/>
      <c r="K193" s="236" t="n"/>
      <c r="L193" s="236" t="n"/>
    </row>
    <row r="194">
      <c r="A194" s="236" t="inlineStr">
        <is>
          <t>WD</t>
        </is>
      </c>
      <c r="B194" s="236" t="inlineStr">
        <is>
          <t>D00034/97</t>
        </is>
      </c>
      <c r="C194" s="236" t="n">
        <v>8034</v>
      </c>
      <c r="D194" s="236" t="inlineStr">
        <is>
          <t>ARTI</t>
        </is>
      </c>
      <c r="E194" s="236" t="n"/>
      <c r="F194" s="236" t="inlineStr">
        <is>
          <t>No Runsheet doc#/Bk-Pg match — Needs Verification</t>
        </is>
      </c>
      <c r="G194" s="236" t="n"/>
      <c r="H194" s="236" t="n"/>
      <c r="I194" s="236" t="n"/>
      <c r="J194" s="236" t="n"/>
      <c r="K194" s="236" t="n"/>
      <c r="L194" s="236" t="n"/>
    </row>
    <row r="195">
      <c r="A195" s="236" t="inlineStr">
        <is>
          <t>PAT</t>
        </is>
      </c>
      <c r="B195" s="236" t="inlineStr">
        <is>
          <t>PAT010/200</t>
        </is>
      </c>
      <c r="C195" s="236" t="n">
        <v>9949</v>
      </c>
      <c r="D195" s="236" t="inlineStr">
        <is>
          <t>ARTI</t>
        </is>
      </c>
      <c r="E195" s="236" t="n"/>
      <c r="F195" s="236" t="inlineStr">
        <is>
          <t>No Runsheet doc#/Bk-Pg match — Needs Verification</t>
        </is>
      </c>
      <c r="G195" s="236" t="n"/>
      <c r="H195" s="236" t="n"/>
      <c r="I195" s="236" t="n"/>
      <c r="J195" s="236" t="n"/>
      <c r="K195" s="236" t="n"/>
      <c r="L195" s="236" t="n"/>
    </row>
    <row r="196">
      <c r="A196" s="236" t="inlineStr">
        <is>
          <t>WD</t>
        </is>
      </c>
      <c r="B196" s="236" t="inlineStr">
        <is>
          <t>D00044/39</t>
        </is>
      </c>
      <c r="C196" s="236" t="n">
        <v>11645</v>
      </c>
      <c r="D196" s="236" t="inlineStr">
        <is>
          <t>ARTI</t>
        </is>
      </c>
      <c r="E196" s="236" t="n"/>
      <c r="F196" s="236" t="inlineStr">
        <is>
          <t>No Runsheet doc#/Bk-Pg match — Needs Verification</t>
        </is>
      </c>
      <c r="G196" s="236" t="n"/>
      <c r="H196" s="236" t="n"/>
      <c r="I196" s="236" t="n"/>
      <c r="J196" s="236" t="n"/>
      <c r="K196" s="236" t="n"/>
      <c r="L196" s="236" t="n"/>
    </row>
    <row r="197">
      <c r="A197" s="236" t="inlineStr">
        <is>
          <t>DECREE</t>
        </is>
      </c>
      <c r="B197" s="236" t="inlineStr">
        <is>
          <t>121/46</t>
        </is>
      </c>
      <c r="C197" s="236" t="n">
        <v>25990</v>
      </c>
      <c r="D197" s="236" t="inlineStr">
        <is>
          <t>ARTI</t>
        </is>
      </c>
      <c r="E197" s="236" t="n"/>
      <c r="F197" s="236" t="inlineStr">
        <is>
          <t>No Runsheet doc#/Bk-Pg match — Needs Verification</t>
        </is>
      </c>
      <c r="G197" s="236" t="n"/>
      <c r="H197" s="236" t="n"/>
      <c r="I197" s="236" t="n"/>
      <c r="J197" s="236" t="n"/>
      <c r="K197" s="236" t="n"/>
      <c r="L197" s="236" t="n"/>
    </row>
    <row r="198">
      <c r="A198" s="236" t="inlineStr">
        <is>
          <t>MD</t>
        </is>
      </c>
      <c r="B198" s="236" t="inlineStr">
        <is>
          <t>122/122</t>
        </is>
      </c>
      <c r="C198" s="236" t="n">
        <v>25974</v>
      </c>
      <c r="D198" s="236" t="inlineStr">
        <is>
          <t>ARTI</t>
        </is>
      </c>
      <c r="E198" s="236" t="n"/>
      <c r="F198" s="236" t="inlineStr">
        <is>
          <t>No Runsheet doc#/Bk-Pg match — Needs Verification</t>
        </is>
      </c>
      <c r="G198" s="236" t="n"/>
      <c r="H198" s="236" t="n"/>
      <c r="I198" s="236" t="n"/>
      <c r="J198" s="236" t="n"/>
      <c r="K198" s="236" t="n"/>
      <c r="L198" s="236" t="n"/>
    </row>
    <row r="199">
      <c r="A199" s="236" t="inlineStr">
        <is>
          <t>MD</t>
        </is>
      </c>
      <c r="B199" s="236" t="inlineStr">
        <is>
          <t>121/346</t>
        </is>
      </c>
      <c r="C199" s="236" t="n">
        <v>25974</v>
      </c>
      <c r="D199" s="236" t="inlineStr">
        <is>
          <t>ARTI</t>
        </is>
      </c>
      <c r="E199" s="236" t="n"/>
      <c r="F199" s="236" t="inlineStr">
        <is>
          <t>No Runsheet doc#/Bk-Pg match — Needs Verification</t>
        </is>
      </c>
      <c r="G199" s="236" t="n"/>
      <c r="H199" s="236" t="n"/>
      <c r="I199" s="236" t="n"/>
      <c r="J199" s="236" t="n"/>
      <c r="K199" s="236" t="n"/>
      <c r="L199" s="236" t="n"/>
    </row>
    <row r="200">
      <c r="A200" s="236" t="inlineStr">
        <is>
          <t>FD</t>
        </is>
      </c>
      <c r="B200" s="236" t="inlineStr">
        <is>
          <t>2165/322</t>
        </is>
      </c>
      <c r="C200" s="236" t="n">
        <v>30446</v>
      </c>
      <c r="D200" s="236" t="inlineStr">
        <is>
          <t>ARTI</t>
        </is>
      </c>
      <c r="E200" s="236" t="n"/>
      <c r="F200" s="236" t="inlineStr">
        <is>
          <t>No Runsheet doc#/Bk-Pg match — Needs Verification</t>
        </is>
      </c>
      <c r="G200" s="236" t="n"/>
      <c r="H200" s="236" t="n"/>
      <c r="I200" s="236" t="n"/>
      <c r="J200" s="236" t="n"/>
      <c r="K200" s="236" t="n"/>
      <c r="L200" s="236" t="n"/>
    </row>
    <row r="201">
      <c r="A201" s="236" t="inlineStr">
        <is>
          <t>WD</t>
        </is>
      </c>
      <c r="B201" s="236" t="inlineStr">
        <is>
          <t>122/126</t>
        </is>
      </c>
      <c r="C201" s="236" t="n">
        <v>26072</v>
      </c>
      <c r="D201" s="236" t="inlineStr">
        <is>
          <t>ARTI</t>
        </is>
      </c>
      <c r="E201" s="236" t="n"/>
      <c r="F201" s="236" t="inlineStr">
        <is>
          <t>No Runsheet doc#/Bk-Pg match — Needs Verification</t>
        </is>
      </c>
      <c r="G201" s="236" t="n"/>
      <c r="H201" s="236" t="n"/>
      <c r="I201" s="236" t="n"/>
      <c r="J201" s="236" t="n"/>
      <c r="K201" s="236" t="n"/>
      <c r="L201" s="236" t="n"/>
    </row>
    <row r="202">
      <c r="A202" s="236" t="inlineStr">
        <is>
          <t>QCMD</t>
        </is>
      </c>
      <c r="B202" s="236" t="inlineStr">
        <is>
          <t>1600/559</t>
        </is>
      </c>
      <c r="C202" s="236" t="n">
        <v>36524</v>
      </c>
      <c r="D202" s="236" t="inlineStr">
        <is>
          <t>ARTI</t>
        </is>
      </c>
      <c r="E202" s="236" t="n"/>
      <c r="F202" s="236" t="inlineStr">
        <is>
          <t>No Runsheet doc#/Bk-Pg match — Needs Verification</t>
        </is>
      </c>
      <c r="G202" s="236" t="n"/>
      <c r="H202" s="236" t="n"/>
      <c r="I202" s="236" t="n"/>
      <c r="J202" s="236" t="n"/>
      <c r="K202" s="236" t="n"/>
      <c r="L202" s="236" t="n"/>
    </row>
    <row r="203">
      <c r="A203" s="236" t="inlineStr">
        <is>
          <t>POD&amp;H</t>
        </is>
      </c>
      <c r="B203" s="236" t="inlineStr">
        <is>
          <t>1820/558</t>
        </is>
      </c>
      <c r="C203" s="236" t="n">
        <v>38700</v>
      </c>
      <c r="D203" s="236" t="inlineStr">
        <is>
          <t>ARTI</t>
        </is>
      </c>
      <c r="E203" s="236" t="n"/>
      <c r="F203" s="236" t="inlineStr">
        <is>
          <t>No Runsheet doc#/Bk-Pg match — Needs Verification</t>
        </is>
      </c>
      <c r="G203" s="236" t="n"/>
      <c r="H203" s="236" t="n"/>
      <c r="I203" s="236" t="n"/>
      <c r="J203" s="236" t="n"/>
      <c r="K203" s="236" t="n"/>
      <c r="L203" s="236" t="n"/>
    </row>
    <row r="204">
      <c r="A204" s="236" t="inlineStr">
        <is>
          <t>POD&amp;H</t>
        </is>
      </c>
      <c r="B204" s="236" t="inlineStr">
        <is>
          <t>1826/56</t>
        </is>
      </c>
      <c r="C204" s="236" t="n">
        <v>38757</v>
      </c>
      <c r="D204" s="236" t="inlineStr">
        <is>
          <t>ARTI</t>
        </is>
      </c>
      <c r="E204" s="236" t="n"/>
      <c r="F204" s="236" t="inlineStr">
        <is>
          <t>No Runsheet doc#/Bk-Pg match — Needs Verification</t>
        </is>
      </c>
      <c r="G204" s="236" t="n"/>
      <c r="H204" s="236" t="n"/>
      <c r="I204" s="236" t="n"/>
      <c r="J204" s="236" t="n"/>
      <c r="K204" s="236" t="n"/>
      <c r="L204" s="236" t="n"/>
    </row>
    <row r="205">
      <c r="A205" s="236" t="inlineStr">
        <is>
          <t>JEJ</t>
        </is>
      </c>
      <c r="B205" s="236" t="inlineStr">
        <is>
          <t>1992/558</t>
        </is>
      </c>
      <c r="C205" s="236" t="n">
        <v>40204</v>
      </c>
      <c r="D205" s="236" t="inlineStr">
        <is>
          <t>ARTI</t>
        </is>
      </c>
      <c r="E205" s="236" t="n"/>
      <c r="F205" s="236" t="inlineStr">
        <is>
          <t>No Runsheet doc#/Bk-Pg match — Needs Verification</t>
        </is>
      </c>
      <c r="G205" s="236" t="n"/>
      <c r="H205" s="236" t="n"/>
      <c r="I205" s="236" t="n"/>
      <c r="J205" s="236" t="n"/>
      <c r="K205" s="236" t="n"/>
      <c r="L205" s="236" t="n"/>
    </row>
    <row r="206">
      <c r="A206" s="236" t="inlineStr">
        <is>
          <t>MD</t>
        </is>
      </c>
      <c r="B206" s="236" t="inlineStr">
        <is>
          <t>1993/250</t>
        </is>
      </c>
      <c r="C206" s="236" t="n">
        <v>40149</v>
      </c>
      <c r="D206" s="236" t="inlineStr">
        <is>
          <t>ARTI</t>
        </is>
      </c>
      <c r="E206" s="236" t="n"/>
      <c r="F206" s="236" t="inlineStr">
        <is>
          <t>No Runsheet doc#/Bk-Pg match — Needs Verification</t>
        </is>
      </c>
      <c r="G206" s="236" t="n"/>
      <c r="H206" s="236" t="n"/>
      <c r="I206" s="236" t="n"/>
      <c r="J206" s="236" t="n"/>
      <c r="K206" s="236" t="n"/>
      <c r="L206" s="236" t="n"/>
    </row>
    <row r="207">
      <c r="A207" s="236" t="inlineStr">
        <is>
          <t>MD</t>
        </is>
      </c>
      <c r="B207" s="236" t="inlineStr">
        <is>
          <t>1993/253</t>
        </is>
      </c>
      <c r="C207" s="236" t="n">
        <v>40149</v>
      </c>
      <c r="D207" s="236" t="inlineStr">
        <is>
          <t>ARTI</t>
        </is>
      </c>
      <c r="E207" s="236" t="n"/>
      <c r="F207" s="236" t="inlineStr">
        <is>
          <t>No Runsheet doc#/Bk-Pg match — Needs Verification</t>
        </is>
      </c>
      <c r="G207" s="236" t="n"/>
      <c r="H207" s="236" t="n"/>
      <c r="I207" s="236" t="n"/>
      <c r="J207" s="236" t="n"/>
      <c r="K207" s="236" t="n"/>
      <c r="L207" s="236" t="n"/>
    </row>
    <row r="208">
      <c r="A208" s="236" t="inlineStr">
        <is>
          <t>MD</t>
        </is>
      </c>
      <c r="B208" s="236" t="inlineStr">
        <is>
          <t>1993/256</t>
        </is>
      </c>
      <c r="C208" s="236" t="n">
        <v>40149</v>
      </c>
      <c r="D208" s="236" t="inlineStr">
        <is>
          <t>ARTI</t>
        </is>
      </c>
      <c r="E208" s="236" t="n"/>
      <c r="F208" s="236" t="inlineStr">
        <is>
          <t>No Runsheet doc#/Bk-Pg match — Needs Verification</t>
        </is>
      </c>
      <c r="G208" s="236" t="n"/>
      <c r="H208" s="236" t="n"/>
      <c r="I208" s="236" t="n"/>
      <c r="J208" s="236" t="n"/>
      <c r="K208" s="236" t="n"/>
      <c r="L208" s="236" t="n"/>
    </row>
    <row r="209">
      <c r="A209" s="236" t="inlineStr">
        <is>
          <t>MD</t>
        </is>
      </c>
      <c r="B209" s="236" t="inlineStr">
        <is>
          <t>1993/259</t>
        </is>
      </c>
      <c r="C209" s="236" t="n">
        <v>40149</v>
      </c>
      <c r="D209" s="236" t="inlineStr">
        <is>
          <t>ARTI</t>
        </is>
      </c>
      <c r="E209" s="236" t="n"/>
      <c r="F209" s="236" t="inlineStr">
        <is>
          <t>No Runsheet doc#/Bk-Pg match — Needs Verification</t>
        </is>
      </c>
      <c r="G209" s="236" t="n"/>
      <c r="H209" s="236" t="n"/>
      <c r="I209" s="236" t="n"/>
      <c r="J209" s="236" t="n"/>
      <c r="K209" s="236" t="n"/>
      <c r="L209" s="236" t="n"/>
    </row>
    <row r="210">
      <c r="A210" s="236" t="inlineStr">
        <is>
          <t>MD</t>
        </is>
      </c>
      <c r="B210" s="236" t="inlineStr">
        <is>
          <t>1993/262</t>
        </is>
      </c>
      <c r="C210" s="236" t="n">
        <v>40157</v>
      </c>
      <c r="D210" s="236" t="inlineStr">
        <is>
          <t>ARTI</t>
        </is>
      </c>
      <c r="E210" s="236" t="n"/>
      <c r="F210" s="236" t="inlineStr">
        <is>
          <t>No Runsheet doc#/Bk-Pg match — Needs Verification</t>
        </is>
      </c>
      <c r="G210" s="236" t="n"/>
      <c r="H210" s="236" t="n"/>
      <c r="I210" s="236" t="n"/>
      <c r="J210" s="236" t="n"/>
      <c r="K210" s="236" t="n"/>
      <c r="L210" s="236" t="n"/>
    </row>
    <row r="211">
      <c r="A211" s="236" t="inlineStr">
        <is>
          <t>MD</t>
        </is>
      </c>
      <c r="B211" s="236" t="inlineStr">
        <is>
          <t>1998/302</t>
        </is>
      </c>
      <c r="C211" s="236" t="n">
        <v>40219</v>
      </c>
      <c r="D211" s="236" t="inlineStr">
        <is>
          <t>ARTI</t>
        </is>
      </c>
      <c r="E211" s="236" t="n"/>
      <c r="F211" s="236" t="inlineStr">
        <is>
          <t>No Runsheet doc#/Bk-Pg match — Needs Verification</t>
        </is>
      </c>
      <c r="G211" s="236" t="n"/>
      <c r="H211" s="236" t="n"/>
      <c r="I211" s="236" t="n"/>
      <c r="J211" s="236" t="n"/>
      <c r="K211" s="236" t="n"/>
      <c r="L211" s="236" t="n"/>
    </row>
    <row r="212">
      <c r="A212" s="236" t="inlineStr">
        <is>
          <t>MD</t>
        </is>
      </c>
      <c r="B212" s="236" t="inlineStr">
        <is>
          <t>2177/241</t>
        </is>
      </c>
      <c r="C212" s="236" t="n">
        <v>41061</v>
      </c>
      <c r="D212" s="236" t="inlineStr">
        <is>
          <t>ARTI</t>
        </is>
      </c>
      <c r="E212" s="236" t="n"/>
      <c r="F212" s="236" t="inlineStr">
        <is>
          <t>No Runsheet doc#/Bk-Pg match — Needs Verification</t>
        </is>
      </c>
      <c r="G212" s="236" t="n"/>
      <c r="H212" s="236" t="n"/>
      <c r="I212" s="236" t="n"/>
      <c r="J212" s="236" t="n"/>
      <c r="K212" s="236" t="n"/>
      <c r="L212" s="236" t="n"/>
    </row>
    <row r="213">
      <c r="A213" s="236" t="inlineStr">
        <is>
          <t>MD</t>
        </is>
      </c>
      <c r="B213" s="236" t="inlineStr">
        <is>
          <t>2165/330</t>
        </is>
      </c>
      <c r="C213" s="236" t="n">
        <v>41172</v>
      </c>
      <c r="D213" s="236" t="inlineStr">
        <is>
          <t>ARTI</t>
        </is>
      </c>
      <c r="E213" s="236" t="n"/>
      <c r="F213" s="236" t="inlineStr">
        <is>
          <t>No Runsheet doc#/Bk-Pg match — Needs Verification</t>
        </is>
      </c>
      <c r="G213" s="236" t="n"/>
      <c r="H213" s="236" t="n"/>
      <c r="I213" s="236" t="n"/>
      <c r="J213" s="236" t="n"/>
      <c r="K213" s="236" t="n"/>
      <c r="L213" s="236" t="n"/>
    </row>
    <row r="214">
      <c r="A214" s="236" t="inlineStr">
        <is>
          <t>MD</t>
        </is>
      </c>
      <c r="B214" s="236" t="inlineStr">
        <is>
          <t>2176/297</t>
        </is>
      </c>
      <c r="C214" s="236" t="n">
        <v>41296</v>
      </c>
      <c r="D214" s="236" t="inlineStr">
        <is>
          <t>34/480</t>
        </is>
      </c>
      <c r="E214" s="236" t="n"/>
      <c r="F214" s="236" t="inlineStr">
        <is>
          <t>No Runsheet doc#/Bk-Pg match — Needs Verification</t>
        </is>
      </c>
      <c r="G214" s="236" t="n"/>
      <c r="H214" s="236" t="n"/>
      <c r="I214" s="236" t="n"/>
      <c r="J214" s="236" t="n"/>
      <c r="K214" s="236" t="n"/>
      <c r="L214" s="236" t="n"/>
    </row>
    <row r="215">
      <c r="A215" s="236" t="inlineStr">
        <is>
          <t>MD</t>
        </is>
      </c>
      <c r="B215" s="236" t="inlineStr">
        <is>
          <t>2177/522</t>
        </is>
      </c>
      <c r="C215" s="236" t="n">
        <v>41305</v>
      </c>
      <c r="D215" s="236" t="inlineStr">
        <is>
          <t>25/480</t>
        </is>
      </c>
      <c r="E215" s="236" t="n"/>
      <c r="F215" s="236" t="inlineStr">
        <is>
          <t>No Runsheet doc#/Bk-Pg match — Needs Verification</t>
        </is>
      </c>
      <c r="G215" s="236" t="n"/>
      <c r="H215" s="236" t="n"/>
      <c r="I215" s="236" t="n"/>
      <c r="J215" s="236" t="n"/>
      <c r="K215" s="236" t="n"/>
      <c r="L215" s="236" t="n"/>
    </row>
    <row r="216">
      <c r="A216" s="236" t="inlineStr">
        <is>
          <t>MD</t>
        </is>
      </c>
      <c r="B216" s="236" t="inlineStr">
        <is>
          <t>2177/521</t>
        </is>
      </c>
      <c r="C216" s="236" t="n">
        <v>41306</v>
      </c>
      <c r="D216" s="236" t="inlineStr">
        <is>
          <t>4.5/480</t>
        </is>
      </c>
      <c r="E216" s="236" t="n"/>
      <c r="F216" s="236" t="inlineStr">
        <is>
          <t>No Runsheet doc#/Bk-Pg match — Needs Verification</t>
        </is>
      </c>
      <c r="G216" s="236" t="n"/>
      <c r="H216" s="236" t="n"/>
      <c r="I216" s="236" t="n"/>
      <c r="J216" s="236" t="n"/>
      <c r="K216" s="236" t="n"/>
      <c r="L216" s="236" t="n"/>
    </row>
    <row r="217">
      <c r="A217" s="236" t="inlineStr">
        <is>
          <t>MD</t>
        </is>
      </c>
      <c r="B217" s="236" t="inlineStr">
        <is>
          <t>2237/381</t>
        </is>
      </c>
      <c r="C217" s="236" t="n">
        <v>41687</v>
      </c>
      <c r="D217" s="236" t="inlineStr">
        <is>
          <t>ARTI</t>
        </is>
      </c>
      <c r="E217" s="236" t="n"/>
      <c r="F217" s="236" t="inlineStr">
        <is>
          <t>No Runsheet doc#/Bk-Pg match — Needs Verification</t>
        </is>
      </c>
      <c r="G217" s="236" t="n"/>
      <c r="H217" s="236" t="n"/>
      <c r="I217" s="236" t="n"/>
      <c r="J217" s="236" t="n"/>
      <c r="K217" s="236" t="n"/>
      <c r="L217" s="236" t="n"/>
    </row>
    <row r="218">
      <c r="A218" s="236" t="inlineStr">
        <is>
          <t>MD</t>
        </is>
      </c>
      <c r="B218" s="236" t="inlineStr">
        <is>
          <t>2572/490</t>
        </is>
      </c>
      <c r="C218" s="236" t="n">
        <v>45433</v>
      </c>
      <c r="D218" s="236" t="inlineStr">
        <is>
          <t>ARTI</t>
        </is>
      </c>
      <c r="E218" s="236" t="n"/>
      <c r="F218" s="236" t="inlineStr">
        <is>
          <t>No Runsheet doc#/Bk-Pg match — Needs Verification</t>
        </is>
      </c>
      <c r="G218" s="236" t="n"/>
      <c r="H218" s="236" t="n"/>
      <c r="I218" s="236" t="n"/>
      <c r="J218" s="236" t="n"/>
      <c r="K218" s="236" t="n"/>
      <c r="L218" s="236" t="n"/>
    </row>
    <row r="219">
      <c r="A219" s="236" t="inlineStr">
        <is>
          <t>MD</t>
        </is>
      </c>
      <c r="B219" s="236" t="inlineStr">
        <is>
          <t>2345/525</t>
        </is>
      </c>
      <c r="C219" s="236" t="n">
        <v>42613</v>
      </c>
      <c r="D219" s="236" t="inlineStr">
        <is>
          <t>ARTI</t>
        </is>
      </c>
      <c r="E219" s="236" t="n"/>
      <c r="F219" s="236" t="inlineStr">
        <is>
          <t>No Runsheet doc#/Bk-Pg match — Needs Verification</t>
        </is>
      </c>
      <c r="G219" s="236" t="n"/>
      <c r="H219" s="236" t="n"/>
      <c r="I219" s="236" t="n"/>
      <c r="J219" s="236" t="n"/>
      <c r="K219" s="236" t="n"/>
      <c r="L219" s="236" t="n"/>
    </row>
    <row r="220">
      <c r="A220" s="236" t="inlineStr">
        <is>
          <t>MD</t>
        </is>
      </c>
      <c r="B220" s="236" t="inlineStr">
        <is>
          <t>2423/220</t>
        </is>
      </c>
      <c r="C220" s="236" t="n">
        <v>43435</v>
      </c>
      <c r="D220" s="236" t="inlineStr">
        <is>
          <t>ARTI</t>
        </is>
      </c>
      <c r="E220" s="236" t="n"/>
      <c r="F220" s="236" t="inlineStr">
        <is>
          <t>No Runsheet doc#/Bk-Pg match — Needs Verification</t>
        </is>
      </c>
      <c r="G220" s="236" t="n"/>
      <c r="H220" s="236" t="n"/>
      <c r="I220" s="236" t="n"/>
      <c r="J220" s="236" t="n"/>
      <c r="K220" s="236" t="n"/>
      <c r="L220" s="236" t="n"/>
    </row>
    <row r="221">
      <c r="A221" s="236" t="inlineStr">
        <is>
          <t>FD</t>
        </is>
      </c>
      <c r="B221" s="236" t="inlineStr">
        <is>
          <t>2592/371</t>
        </is>
      </c>
      <c r="C221" s="236" t="n">
        <v>45561</v>
      </c>
      <c r="D221" s="236" t="inlineStr">
        <is>
          <t>ARTI</t>
        </is>
      </c>
      <c r="E221" s="236" t="n"/>
      <c r="F221" s="236" t="inlineStr">
        <is>
          <t>No Runsheet doc#/Bk-Pg match — Needs Verification</t>
        </is>
      </c>
      <c r="G221" s="236" t="n"/>
      <c r="H221" s="236" t="n"/>
      <c r="I221" s="236" t="n"/>
      <c r="J221" s="236" t="n"/>
      <c r="K221" s="236" t="n"/>
      <c r="L221" s="236" t="n"/>
    </row>
    <row r="222">
      <c r="A222" s="236" t="inlineStr">
        <is>
          <t>MD</t>
        </is>
      </c>
      <c r="B222" s="236" t="inlineStr">
        <is>
          <t>2610/574</t>
        </is>
      </c>
      <c r="C222" s="236" t="n">
        <v>45686</v>
      </c>
      <c r="D222" s="236" t="inlineStr">
        <is>
          <t>10/480</t>
        </is>
      </c>
      <c r="E222" s="236" t="n"/>
      <c r="F222" s="236" t="inlineStr">
        <is>
          <t>No Runsheet doc#/Bk-Pg match — Needs Verification</t>
        </is>
      </c>
      <c r="G222" s="236" t="n"/>
      <c r="H222" s="236" t="n"/>
      <c r="I222" s="236" t="n"/>
      <c r="J222" s="236" t="n"/>
      <c r="K222" s="236" t="n"/>
      <c r="L222" s="236" t="n"/>
    </row>
    <row r="223">
      <c r="A223" s="236" t="n"/>
      <c r="B223" s="236" t="n"/>
      <c r="C223" s="236" t="n"/>
      <c r="D223" s="236" t="n"/>
      <c r="E223" s="236" t="n"/>
      <c r="F223" s="236" t="n"/>
      <c r="G223" s="236" t="n"/>
      <c r="H223" s="236" t="n"/>
      <c r="I223" s="236" t="n"/>
      <c r="J223" s="236" t="n"/>
      <c r="K223" s="236" t="n"/>
      <c r="L223" s="236" t="n"/>
    </row>
    <row r="224">
      <c r="A224" s="236" t="inlineStr">
        <is>
          <t>Needs Verification / Curative Issues</t>
        </is>
      </c>
      <c r="B224" s="236" t="n"/>
      <c r="C224" s="236" t="n"/>
      <c r="D224" s="236" t="n"/>
      <c r="E224" s="236" t="n"/>
      <c r="F224" s="236" t="n"/>
      <c r="G224" s="236" t="n"/>
      <c r="H224" s="236" t="n"/>
      <c r="I224" s="236" t="n"/>
      <c r="J224" s="236" t="n"/>
      <c r="K224" s="236" t="n"/>
      <c r="L224" s="236" t="n"/>
    </row>
    <row r="225">
      <c r="A225" s="236" t="inlineStr">
        <is>
          <t>Source Row</t>
        </is>
      </c>
      <c r="B225" s="236" t="inlineStr">
        <is>
          <t>Instrument #</t>
        </is>
      </c>
      <c r="C225" s="236" t="inlineStr">
        <is>
          <t>Doc Type</t>
        </is>
      </c>
      <c r="D225" s="236" t="inlineStr">
        <is>
          <t>Bk/Pg</t>
        </is>
      </c>
      <c r="E225" s="236" t="inlineStr">
        <is>
          <t>Issue</t>
        </is>
      </c>
      <c r="F225" s="236" t="inlineStr">
        <is>
          <t>Legal Description</t>
        </is>
      </c>
      <c r="G225" s="236" t="inlineStr">
        <is>
          <t>Notes</t>
        </is>
      </c>
      <c r="H225" s="236" t="inlineStr">
        <is>
          <t>Control Columns</t>
        </is>
      </c>
      <c r="I225" s="236" t="n"/>
      <c r="J225" s="236" t="n"/>
      <c r="K225" s="236" t="n"/>
      <c r="L225" s="236" t="n"/>
    </row>
    <row r="226">
      <c r="A226" s="236" t="n">
        <v>8</v>
      </c>
      <c r="B226" s="236" t="inlineStr">
        <is>
          <t>I-1907-002222</t>
        </is>
      </c>
      <c r="C226" s="236" t="inlineStr">
        <is>
          <t>Homestead</t>
        </is>
      </c>
      <c r="D226" s="236" t="inlineStr">
        <is>
          <t>FR2/292</t>
        </is>
      </c>
      <c r="E226" s="236" t="inlineStr">
        <is>
          <t>NEEDS REVIEW; CONFIRM; SOURCE REVIEW</t>
        </is>
      </c>
      <c r="F226" s="236" t="inlineStr">
        <is>
          <t>E/2 SW/4, Lots 3, 4 of 31-12N-24W</t>
        </is>
      </c>
      <c r="G226" s="236" t="inlineStr">
        <is>
          <t>ARTI</t>
        </is>
      </c>
      <c r="H226" s="236" t="inlineStr">
        <is>
          <t>Legal maps to 5, 7, 8, 9; helper says 5, 6, 7 | Review | Root of title | Yes — on Tract 5 owner list | Interest amount needs review | Review | Homestead — General Land Office to H…</t>
        </is>
      </c>
      <c r="I226" s="236" t="n"/>
      <c r="J226" s="236" t="n"/>
      <c r="K226" s="236" t="n"/>
      <c r="L226" s="236" t="n"/>
    </row>
    <row r="227">
      <c r="A227" s="236" t="n">
        <v>10</v>
      </c>
      <c r="B227" s="236" t="inlineStr">
        <is>
          <t>1931-001789</t>
        </is>
      </c>
      <c r="C227" s="236" t="inlineStr">
        <is>
          <t>Patent</t>
        </is>
      </c>
      <c r="D227" s="236" t="inlineStr">
        <is>
          <t>PAT7/374</t>
        </is>
      </c>
      <c r="E227" s="236" t="inlineStr">
        <is>
          <t>CONFIRM; SOURCE REVIEW</t>
        </is>
      </c>
      <c r="F227" s="236" t="inlineStr">
        <is>
          <t>E/2 SW/4, Lots 3, 4 of 31-12N-24W</t>
        </is>
      </c>
      <c r="G227" s="236" t="inlineStr">
        <is>
          <t>ARTI, 153.77 ac.</t>
        </is>
      </c>
      <c r="H227" s="236" t="inlineStr">
        <is>
          <t>Legal maps to 5, 7, 8, 9; helper says 5, 6, 7 | Review | Root of title | Yes — on Tract 5 owner list | Candidate 1 (helper — confirm from image) | Medium — helper value | Patent —…</t>
        </is>
      </c>
      <c r="I227" s="236" t="n"/>
      <c r="J227" s="236" t="n"/>
      <c r="K227" s="236" t="n"/>
      <c r="L227" s="236" t="n"/>
    </row>
    <row r="228">
      <c r="A228" s="236" t="n">
        <v>23</v>
      </c>
      <c r="B228" s="236" t="inlineStr">
        <is>
          <t>1923-001306</t>
        </is>
      </c>
      <c r="C228" s="236" t="inlineStr">
        <is>
          <t>Affidavit</t>
        </is>
      </c>
      <c r="D228" s="236" t="inlineStr">
        <is>
          <t>MIS12/119</t>
        </is>
      </c>
      <c r="E228" s="236" t="inlineStr">
        <is>
          <t>NEEDS REVIEW; SOURCE REVIEW</t>
        </is>
      </c>
      <c r="F228" s="236" t="inlineStr">
        <is>
          <t>All of 31-12N-24W</t>
        </is>
      </c>
      <c r="G228" s="236" t="inlineStr">
        <is>
          <t>Affidavit / claim of equity: affiant's ~1/1/1925 block agreement to secure a test well; K. J. Gamble &amp; wife Zella Gamble O&amp;G lease (~95 ac, Sec 31-12N-24W) held by block trustees; public notice affiant claims an equity …</t>
        </is>
      </c>
      <c r="H228" s="236" t="inlineStr">
        <is>
          <t>Yes: 1, 8 (broad legal) | Medium | Review — no exact prior-grantee match | Review | Interest amount needs review | Review | Affidavit — A. H. Douglass to The Public (MIS12/119) | …</t>
        </is>
      </c>
      <c r="I228" s="236" t="n"/>
      <c r="J228" s="236" t="n"/>
      <c r="K228" s="236" t="n"/>
      <c r="L228" s="236" t="n"/>
    </row>
    <row r="229">
      <c r="A229" s="236" t="n">
        <v>36</v>
      </c>
      <c r="B229" s="236" t="inlineStr">
        <is>
          <t>1938-000632</t>
        </is>
      </c>
      <c r="C229" s="236" t="inlineStr">
        <is>
          <t>Affidavit</t>
        </is>
      </c>
      <c r="D229" s="236" t="inlineStr">
        <is>
          <t>MIS19/466</t>
        </is>
      </c>
      <c r="E229" s="236" t="inlineStr">
        <is>
          <t>NEEDS REVIEW; SOURCE REVIEW</t>
        </is>
      </c>
      <c r="F229" s="236" t="inlineStr">
        <is>
          <t>All of 31-12N-24W, aol</t>
        </is>
      </c>
      <c r="G229" s="236" t="inlineStr">
        <is>
          <t>Affidavit of identity (MR Slief): James G. Hambrook = J. G. Hambrook (Probate #744, an heir of Mark Hambrook, dec'd); re the 2/20/1931 deed to Thomas O. Hambrook (Bk 41 W. Deeds/448) covering a metes-and-bounds tract in…</t>
        </is>
      </c>
      <c r="H229" s="236" t="inlineStr">
        <is>
          <t>Yes: 1, 8 (broad legal) | Medium | Review — no exact prior-grantee match | Review | Interest amount needs review | Review | Affidavit — M. R. Slief to The Public (MIS19/466) | Nee…</t>
        </is>
      </c>
      <c r="I229" s="236" t="n"/>
      <c r="J229" s="236" t="n"/>
      <c r="K229" s="236" t="n"/>
      <c r="L229" s="236" t="n"/>
    </row>
    <row r="230">
      <c r="A230" s="236" t="n">
        <v>38</v>
      </c>
      <c r="B230" s="236" t="inlineStr">
        <is>
          <t>1942-000630</t>
        </is>
      </c>
      <c r="C230" s="236" t="inlineStr">
        <is>
          <t>Final Decree and Distribution</t>
        </is>
      </c>
      <c r="D230" s="236" t="inlineStr">
        <is>
          <t>MIS21/471</t>
        </is>
      </c>
      <c r="E230" s="236" t="inlineStr">
        <is>
          <t>CONFIRM; SOURCE REVIEW</t>
        </is>
      </c>
      <c r="F230" s="236" t="inlineStr">
        <is>
          <t>SE/4 SW/4 of 31-12N-24W, aol</t>
        </is>
      </c>
      <c r="G230" s="236" t="inlineStr">
        <is>
          <t>ARTI, An undivided interest</t>
        </is>
      </c>
      <c r="H230" s="236" t="inlineStr">
        <is>
          <t>Yes: 5 (legal supports) | High | Review — no exact prior-grantee match | Review | Candidate 1 (helper — confirm from image) | Medium — helper value | Final Decree and Distribution…</t>
        </is>
      </c>
      <c r="I230" s="236" t="n"/>
      <c r="J230" s="236" t="n"/>
      <c r="K230" s="236" t="n"/>
      <c r="L230" s="236" t="n"/>
    </row>
    <row r="231">
      <c r="A231" s="236" t="n">
        <v>43</v>
      </c>
      <c r="B231" s="236" t="inlineStr">
        <is>
          <t>1949-002129</t>
        </is>
      </c>
      <c r="C231" s="236" t="inlineStr">
        <is>
          <t>Certificate</t>
        </is>
      </c>
      <c r="D231" s="236" t="inlineStr">
        <is>
          <t>MIS25/30</t>
        </is>
      </c>
      <c r="E231" s="236" t="inlineStr">
        <is>
          <t>CONFIRM; SOURCE REVIEW</t>
        </is>
      </c>
      <c r="F231" s="236" t="inlineStr">
        <is>
          <t>N/2 NE/4, E/2 NE/4, E/2 SW/4 of 31-12N-24W, aol</t>
        </is>
      </c>
      <c r="G231" s="236" t="inlineStr">
        <is>
          <t>Cert of non development</t>
        </is>
      </c>
      <c r="H231" s="236" t="inlineStr">
        <is>
          <t>Legal maps to 1; helper says 1, 8 | Review | Review — no exact prior-grantee match | Review | Candidate 0 (helper — confirm from image) | Medium — helper value | Certificate — Cor…</t>
        </is>
      </c>
      <c r="I231" s="236" t="n"/>
      <c r="J231" s="236" t="n"/>
      <c r="K231" s="236" t="n"/>
      <c r="L231" s="236" t="n"/>
    </row>
    <row r="232">
      <c r="A232" s="236" t="n">
        <v>44</v>
      </c>
      <c r="B232" s="236" t="inlineStr">
        <is>
          <t>1949-000809</t>
        </is>
      </c>
      <c r="C232" s="236" t="inlineStr">
        <is>
          <t>Warranty Deed</t>
        </is>
      </c>
      <c r="D232" s="236" t="inlineStr">
        <is>
          <t>D59/246</t>
        </is>
      </c>
      <c r="E232" s="236" t="inlineStr">
        <is>
          <t>CONFIRM; SOURCE REVIEW</t>
        </is>
      </c>
      <c r="F232" s="236" t="inlineStr">
        <is>
          <t>Lot 4, S/2 Lot 3, S/2 NE/4 SW/4, SE/4 SW/4 of 31-12N-24W, containing 115.34 acres, more or less</t>
        </is>
      </c>
      <c r="G232" s="236" t="inlineStr">
        <is>
          <t>ARTI Chain note: source of title — MINERAL DEED 1925-000406 at D34/104, E. T. Gamble and Zella M. Gamble, HW to Leo Aulbert, covering S/2 SW/4, S/2 N/2 SW/4 of 31-12N-24W, interest stated: ARTI. Confirm source instrumen…</t>
        </is>
      </c>
      <c r="H232" s="236" t="inlineStr">
        <is>
          <t>Legal maps to 5, 7, 9; helper says 2, 3, 5, 6, 7 | Review | Review — no exact prior-grantee match | Yes — on Tract 2 owner list | Candidate 1 (helper — confirm from image) | Mediu…</t>
        </is>
      </c>
      <c r="I232" s="236" t="n"/>
      <c r="J232" s="236" t="n"/>
      <c r="K232" s="236" t="n"/>
      <c r="L232" s="236" t="n"/>
    </row>
    <row r="233">
      <c r="A233" s="236" t="n">
        <v>45</v>
      </c>
      <c r="B233" s="236" t="inlineStr">
        <is>
          <t>1949-003394</t>
        </is>
      </c>
      <c r="C233" s="236" t="inlineStr">
        <is>
          <t>Quit Claim Deed</t>
        </is>
      </c>
      <c r="D233" s="236" t="inlineStr">
        <is>
          <t>QCD5/92</t>
        </is>
      </c>
      <c r="E233" s="236" t="inlineStr">
        <is>
          <t>CONFIRM; SOURCE REVIEW</t>
        </is>
      </c>
      <c r="F233" s="236" t="inlineStr">
        <is>
          <t>S/2 N/2 SW/4, SW/4 SW/4, SE/4 SW/4 of 31-12N-24W</t>
        </is>
      </c>
      <c r="G233" s="236" t="inlineStr">
        <is>
          <t>ARTI, deed is given to remove cloud on title of above land, because of affidavit filed iin Book 12 Miscl. Page 119 Chain note: source of title — ROOT / PATENT / HOMESTEAD I-1905-000993 at FR1/470, General Land Office to…</t>
        </is>
      </c>
      <c r="H233" s="236" t="inlineStr">
        <is>
          <t>Legal maps to 5, 9; helper says 5, 6, 7 | Review | Review — no exact prior-grantee match | Yes — on Tract 5 owner list | Candidate 1 (helper — confirm from image) | Medium — helpe…</t>
        </is>
      </c>
      <c r="I233" s="236" t="n"/>
      <c r="J233" s="236" t="n"/>
      <c r="K233" s="236" t="n"/>
      <c r="L233" s="236" t="n"/>
    </row>
    <row r="234">
      <c r="A234" s="236" t="n">
        <v>48</v>
      </c>
      <c r="B234" s="236" t="inlineStr">
        <is>
          <t>1953-000493</t>
        </is>
      </c>
      <c r="C234" s="236" t="inlineStr">
        <is>
          <t>Warranty Deed</t>
        </is>
      </c>
      <c r="D234" s="236" t="inlineStr">
        <is>
          <t>D67/154</t>
        </is>
      </c>
      <c r="E234" s="236" t="inlineStr">
        <is>
          <t>NO SOURCE; CONFIRM; SOURCE REVIEW</t>
        </is>
      </c>
      <c r="F234" s="236" t="inlineStr">
        <is>
          <t>E/2 NW/4, SE/4 NE/4, NE/4 SE/4, N/2 NE/4 SW/4, Lot 4, S/2 SW/4, SE/4 SW/4 of 31-12N-24W</t>
        </is>
      </c>
      <c r="G234" s="236" t="inlineStr">
        <is>
          <t>ARTI Chain note: no source of title into Elvin J. Ridling and Dorothy Jean Ridling, HW located of record. Confirm ownership before crediting this conveyance.</t>
        </is>
      </c>
      <c r="H234" s="236" t="inlineStr">
        <is>
          <t>Legal maps to 1, 3, 4, 5, 7, 9, 10; helper says 1, 3, 4, 5, 6, 7, 8 | Review | No — no source located | Yes — on Tract 3 owner list | Candidate 1 (helper — confirm from image) | M…</t>
        </is>
      </c>
      <c r="I234" s="236" t="n"/>
      <c r="J234" s="236" t="n"/>
      <c r="K234" s="236" t="n"/>
      <c r="L234" s="236" t="n"/>
    </row>
    <row r="235">
      <c r="A235" s="236" t="n">
        <v>49</v>
      </c>
      <c r="B235" s="236" t="inlineStr">
        <is>
          <t>1953-000498</t>
        </is>
      </c>
      <c r="C235" s="236" t="inlineStr">
        <is>
          <t>Warranty Deed</t>
        </is>
      </c>
      <c r="D235" s="236" t="inlineStr">
        <is>
          <t>D67/159</t>
        </is>
      </c>
      <c r="E235" s="236" t="inlineStr">
        <is>
          <t>CONFIRM; VERIFY; SOURCE REVIEW</t>
        </is>
      </c>
      <c r="F235" s="236" t="inlineStr">
        <is>
          <t>Lot 4, S/2 Lot 3, S/2 NE/4 SW/4, SE/4 SW/4 of 31-12N-24W, containing 115.34 acres, more or less</t>
        </is>
      </c>
      <c r="G235" s="236" t="inlineStr">
        <is>
          <t>except the first parties specifically reserve from this conveyance all mineral interest except an undivided 75 acres of said mineral interest which is specifically transferred to the second parties under this conveyance.</t>
        </is>
      </c>
      <c r="H235" s="236" t="inlineStr">
        <is>
          <t>Legal maps to 5, 7, 9; helper says 2, 3, 5, 6, 7 | Review | Probable — name-normalized match to Runsheet 47 grantee; confirm | Review | Candidate 0.170454545454545 (helper — confi…</t>
        </is>
      </c>
      <c r="I235" s="236" t="n"/>
      <c r="J235" s="236" t="n"/>
      <c r="K235" s="236" t="n"/>
      <c r="L235" s="236" t="n"/>
    </row>
    <row r="236">
      <c r="A236" s="236" t="n">
        <v>52</v>
      </c>
      <c r="B236" s="236" t="inlineStr">
        <is>
          <t>1962-001145</t>
        </is>
      </c>
      <c r="C236" s="236" t="inlineStr">
        <is>
          <t>Mineral Deed</t>
        </is>
      </c>
      <c r="D236" s="236" t="inlineStr">
        <is>
          <t>MIS47/169</t>
        </is>
      </c>
      <c r="E236" s="236" t="inlineStr">
        <is>
          <t>NO SOURCE; CONFIRM; VERIFY; SOURCE REVIEW</t>
        </is>
      </c>
      <c r="F236" s="236" t="inlineStr">
        <is>
          <t>Lot 4, S/2 of Lot 3, S/2 NE/4 SW/4, SE/4 SW/4 of 31-12N-24W</t>
        </is>
      </c>
      <c r="G236" s="236" t="inlineStr">
        <is>
          <t>55/115.34 interest, 55 NMA Chain note: no source of title into Robert O. Lister, Jr. and Marie Lister, HW located of record. Confirm ownership before crediting this conveyance.</t>
        </is>
      </c>
      <c r="H236" s="236" t="inlineStr">
        <is>
          <t>Legal maps to 5, 7, 9; helper says 2, 3, 5, 6, 7 | Review | No — no source located | Yes — on Tract 3 owner list | Candidate 0.125 (helper — confirm from image) | Medium — helper …</t>
        </is>
      </c>
      <c r="I236" s="236" t="n"/>
      <c r="J236" s="236" t="n"/>
      <c r="K236" s="236" t="n"/>
      <c r="L236" s="236" t="n"/>
    </row>
    <row r="237">
      <c r="A237" s="236" t="n">
        <v>53</v>
      </c>
      <c r="B237" s="236" t="inlineStr">
        <is>
          <t>1962-001141</t>
        </is>
      </c>
      <c r="C237" s="236" t="inlineStr">
        <is>
          <t>Mineral Deed</t>
        </is>
      </c>
      <c r="D237" s="236" t="inlineStr">
        <is>
          <t>MIS47/164</t>
        </is>
      </c>
      <c r="E237" s="236" t="inlineStr">
        <is>
          <t>CONFIRM; VERIFY; SOURCE REVIEW</t>
        </is>
      </c>
      <c r="F237" s="236" t="inlineStr">
        <is>
          <t>Lot 4, S/2 of Lot 3, S/2 NE/4 SW/4, SE/4 SW/4 of 31-12N-24W</t>
        </is>
      </c>
      <c r="G237" s="236" t="inlineStr">
        <is>
          <t>75/115.34 interest, 75 NMA</t>
        </is>
      </c>
      <c r="H237" s="236" t="inlineStr">
        <is>
          <t>Legal maps to 5, 7, 9; helper says 2, 3, 5, 6, 7 | Review | Review — no exact prior-grantee match | Yes — on Tract 3 owner list | Candidate 0.170454545454545 (helper — confirm fro…</t>
        </is>
      </c>
      <c r="I237" s="236" t="n"/>
      <c r="J237" s="236" t="n"/>
      <c r="K237" s="236" t="n"/>
      <c r="L237" s="236" t="n"/>
    </row>
    <row r="238">
      <c r="A238" s="236" t="n">
        <v>54</v>
      </c>
      <c r="B238" s="236" t="inlineStr">
        <is>
          <t>1962-001389</t>
        </is>
      </c>
      <c r="C238" s="236" t="inlineStr">
        <is>
          <t>Mineral Deed</t>
        </is>
      </c>
      <c r="D238" s="236" t="inlineStr">
        <is>
          <t>MIS47/558</t>
        </is>
      </c>
      <c r="E238" s="236" t="inlineStr">
        <is>
          <t>CONFIRM; VERIFY; SOURCE REVIEW</t>
        </is>
      </c>
      <c r="F238" s="236" t="inlineStr">
        <is>
          <t>Lot 4, S/2 of Lot 3, S/2 NE/4 SW/4, SE/4 SW/4 of 31-12N-24W</t>
        </is>
      </c>
      <c r="G238" s="236" t="inlineStr">
        <is>
          <t>10/115.34 interest, 10 NMA</t>
        </is>
      </c>
      <c r="H238" s="236" t="inlineStr">
        <is>
          <t>Legal maps to 5, 7, 9; helper says 2, 3, 5, 6, 7 | Review | Yes — prior grantee match | Yes — on Tract 3 owner list | Candidate 0.0227272727272727 (helper — confirm from image) | …</t>
        </is>
      </c>
      <c r="I238" s="236" t="n"/>
      <c r="J238" s="236" t="n"/>
      <c r="K238" s="236" t="n"/>
      <c r="L238" s="236" t="n"/>
    </row>
    <row r="239">
      <c r="A239" s="236" t="n">
        <v>55</v>
      </c>
      <c r="B239" s="236" t="inlineStr">
        <is>
          <t>1962-001390</t>
        </is>
      </c>
      <c r="C239" s="236" t="inlineStr">
        <is>
          <t>Mineral Deed</t>
        </is>
      </c>
      <c r="D239" s="236" t="inlineStr">
        <is>
          <t>MIS47/559</t>
        </is>
      </c>
      <c r="E239" s="236" t="inlineStr">
        <is>
          <t>CONFIRM; VERIFY; SOURCE REVIEW</t>
        </is>
      </c>
      <c r="F239" s="236" t="inlineStr">
        <is>
          <t>Lot 4, S/2 of Lot 3, S/2 NE/4 SW/4, SE/4 SW/4 of 31-12N-24W</t>
        </is>
      </c>
      <c r="G239" s="236" t="inlineStr">
        <is>
          <t>10/115.34 interest, 10 NMA</t>
        </is>
      </c>
      <c r="H239" s="236" t="inlineStr">
        <is>
          <t>Legal maps to 5, 7, 9; helper says 2, 3, 5, 6, 7 | Review | Yes — prior grantee match | Yes — on Tract 3 owner list | Candidate 0.0227272727272727 (helper — confirm from image) | …</t>
        </is>
      </c>
      <c r="I239" s="236" t="n"/>
      <c r="J239" s="236" t="n"/>
      <c r="K239" s="236" t="n"/>
      <c r="L239" s="236" t="n"/>
    </row>
    <row r="240">
      <c r="A240" s="236" t="n">
        <v>108</v>
      </c>
      <c r="B240" s="236" t="inlineStr">
        <is>
          <t>1984-009873</t>
        </is>
      </c>
      <c r="C240" s="236" t="inlineStr">
        <is>
          <t>NOTICE OF RECORD</t>
        </is>
      </c>
      <c r="D240" s="236" t="inlineStr">
        <is>
          <t>658/241</t>
        </is>
      </c>
      <c r="E240" s="236" t="inlineStr">
        <is>
          <t>NEEDS REVIEW; UNCLEAR; SOURCE REVIEW</t>
        </is>
      </c>
      <c r="F240" s="236" t="inlineStr">
        <is>
          <t>SE/4 SW/4 of 31-12N-24W, aol</t>
        </is>
      </c>
      <c r="G240" s="236" t="inlineStr">
        <is>
          <t>MARY MARGARET WILSON, now MARY MARGARET DEVENAS, residing at 1302 Highland Avenue, Waukegan, Illinois 60085. 5.84 acres</t>
        </is>
      </c>
      <c r="H240" s="236" t="inlineStr">
        <is>
          <t>Yes: 5 (legal supports) | High | Review — no exact prior-grantee match | Yes — on Tract 5 owner list | Interest amount needs review | Review | NOTICE OF RECORD — Mary Margaret Dev…</t>
        </is>
      </c>
      <c r="I240" s="236" t="n"/>
      <c r="J240" s="236" t="n"/>
      <c r="K240" s="236" t="n"/>
      <c r="L240" s="236" t="n"/>
    </row>
    <row r="241">
      <c r="A241" s="236" t="n">
        <v>136</v>
      </c>
      <c r="B241" s="236" t="inlineStr">
        <is>
          <t>1988-004635</t>
        </is>
      </c>
      <c r="C241" s="236" t="inlineStr">
        <is>
          <t>Order and Final Decree</t>
        </is>
      </c>
      <c r="D241" s="236" t="inlineStr">
        <is>
          <t>986/185</t>
        </is>
      </c>
      <c r="E241" s="236" t="inlineStr">
        <is>
          <t>CONFIRM; SOURCE REVIEW</t>
        </is>
      </c>
      <c r="F241" s="236" t="inlineStr">
        <is>
          <t>SE/4 SW/4 of 31-12N-24W, aol</t>
        </is>
      </c>
      <c r="G241" s="236" t="inlineStr">
        <is>
          <t>ARTI, An undivided 7/48ths interest (5.8333 min. ac.)</t>
        </is>
      </c>
      <c r="H241" s="236" t="inlineStr">
        <is>
          <t>Yes: 5 (legal supports) | High | Review — no exact prior-grantee match | Review | Candidate 1 (helper — confirm from image) | Medium — helper value | Order and Final Decree — Beck…</t>
        </is>
      </c>
      <c r="I241" s="236" t="n"/>
      <c r="J241" s="236" t="n"/>
      <c r="K241" s="236" t="n"/>
      <c r="L241" s="236" t="n"/>
    </row>
    <row r="242">
      <c r="A242" s="236" t="n">
        <v>140</v>
      </c>
      <c r="B242" s="236" t="inlineStr">
        <is>
          <t>1989-002065</t>
        </is>
      </c>
      <c r="C242" s="236" t="inlineStr">
        <is>
          <t>Affidavit</t>
        </is>
      </c>
      <c r="D242" s="236" t="inlineStr">
        <is>
          <t>1047/68</t>
        </is>
      </c>
      <c r="E242" s="236" t="inlineStr">
        <is>
          <t>NEEDS REVIEW; SOURCE REVIEW</t>
        </is>
      </c>
      <c r="F242" s="236" t="inlineStr">
        <is>
          <t>All of 31-12N-24W, aol</t>
        </is>
      </c>
      <c r="G242" s="236" t="inlineStr">
        <is>
          <t>change of address</t>
        </is>
      </c>
      <c r="H242" s="236" t="inlineStr">
        <is>
          <t>Yes: 1, 8 (broad legal) | Medium | Review — no exact prior-grantee match | Review | Interest amount needs review | Review | Affidavit — Black Hawk Holding Company, to The Public (…</t>
        </is>
      </c>
      <c r="I242" s="236" t="n"/>
      <c r="J242" s="236" t="n"/>
      <c r="K242" s="236" t="n"/>
      <c r="L242" s="236" t="n"/>
    </row>
    <row r="243">
      <c r="A243" s="236" t="n">
        <v>141</v>
      </c>
      <c r="B243" s="236" t="inlineStr">
        <is>
          <t>1989-001220</t>
        </is>
      </c>
      <c r="C243" s="236" t="inlineStr">
        <is>
          <t>Mineral Deed</t>
        </is>
      </c>
      <c r="D243" s="236" t="inlineStr">
        <is>
          <t>1038/219</t>
        </is>
      </c>
      <c r="E243" s="236" t="inlineStr">
        <is>
          <t>CONFIRM; VERIFY; SOURCE REVIEW</t>
        </is>
      </c>
      <c r="F243" s="236" t="inlineStr">
        <is>
          <t>SE/4 SW/4 of 31-12N-24W, aol</t>
        </is>
      </c>
      <c r="G243" s="236" t="inlineStr">
        <is>
          <t>1/6 of 7/40 interest (0.9722 NMA) from 1/3 of An undivided 7/48ths interest (5.8333 min. ac.) from 1126/234</t>
        </is>
      </c>
      <c r="H243" s="236" t="inlineStr">
        <is>
          <t>Yes: 5 (legal supports) | High | Review — no exact prior-grantee match | Yes — on Tract 5 owner list | Candidate 0.00810166666666667 (helper — confirm from image) | Medium — helpe…</t>
        </is>
      </c>
      <c r="I243" s="236" t="n"/>
      <c r="J243" s="236" t="n"/>
      <c r="K243" s="236" t="n"/>
      <c r="L243" s="236" t="n"/>
    </row>
    <row r="244">
      <c r="A244" s="236" t="n">
        <v>142</v>
      </c>
      <c r="B244" s="236" t="inlineStr">
        <is>
          <t>1989-001559</t>
        </is>
      </c>
      <c r="C244" s="236" t="inlineStr">
        <is>
          <t>Final Decree</t>
        </is>
      </c>
      <c r="D244" s="236" t="inlineStr">
        <is>
          <t>1042/126</t>
        </is>
      </c>
      <c r="E244" s="236" t="inlineStr">
        <is>
          <t>CONFIRM; SOURCE REVIEW</t>
        </is>
      </c>
      <c r="F244" s="236" t="inlineStr">
        <is>
          <t>SE/4 SW/4 of 31-12N-24W, aol</t>
        </is>
      </c>
      <c r="G244" s="236" t="inlineStr">
        <is>
          <t>ARTI, An undivided 7/48ths interest (5.8333 min. ac.)</t>
        </is>
      </c>
      <c r="H244" s="236" t="inlineStr">
        <is>
          <t>Yes: 5 (legal supports) | High | Review — no exact prior-grantee match | Yes — on Tract 5 owner list | Candidate 1 (helper — confirm from image) | Medium — helper value | Final De…</t>
        </is>
      </c>
      <c r="I244" s="236" t="n"/>
      <c r="J244" s="236" t="n"/>
      <c r="K244" s="236" t="n"/>
      <c r="L244" s="236" t="n"/>
    </row>
    <row r="245">
      <c r="A245" s="236" t="n">
        <v>174</v>
      </c>
      <c r="B245" s="236" t="inlineStr">
        <is>
          <t>1990-001992</t>
        </is>
      </c>
      <c r="C245" s="236" t="inlineStr">
        <is>
          <t>Consent to Sell</t>
        </is>
      </c>
      <c r="D245" s="236" t="inlineStr">
        <is>
          <t>1126/229</t>
        </is>
      </c>
      <c r="E245" s="236" t="inlineStr">
        <is>
          <t>NEEDS REVIEW; CONFIRM; SOURCE REVIEW</t>
        </is>
      </c>
      <c r="F245" s="236" t="inlineStr">
        <is>
          <t>SE/4 SW/4 of 31-12N-24W, aol</t>
        </is>
      </c>
      <c r="G245" s="236" t="inlineStr">
        <is>
          <t>An undivided 7/48ths interest (5.8333 min. ac.)</t>
        </is>
      </c>
      <c r="H245" s="236" t="inlineStr">
        <is>
          <t>Yes: 5 (legal supports) | High | Review — no exact prior-grantee match | Yes — on Tract 5 owner list | Interest amount needs review | Review | Consent to Sell — Beckham County Cou…</t>
        </is>
      </c>
      <c r="I245" s="236" t="n"/>
      <c r="J245" s="236" t="n"/>
      <c r="K245" s="236" t="n"/>
      <c r="L245" s="236" t="n"/>
    </row>
    <row r="246">
      <c r="A246" s="236" t="n">
        <v>175</v>
      </c>
      <c r="B246" s="236" t="inlineStr">
        <is>
          <t>1990-001987</t>
        </is>
      </c>
      <c r="C246" s="236" t="inlineStr">
        <is>
          <t>Final Account</t>
        </is>
      </c>
      <c r="D246" s="236" t="inlineStr">
        <is>
          <t>1126/210</t>
        </is>
      </c>
      <c r="E246" s="236" t="inlineStr">
        <is>
          <t>NEEDS REVIEW; CONFIRM; SOURCE REVIEW</t>
        </is>
      </c>
      <c r="F246" s="236" t="inlineStr">
        <is>
          <t>SE/4 SW/4 of 31-12N-24W, aol</t>
        </is>
      </c>
      <c r="G246" s="236" t="inlineStr">
        <is>
          <t>An undivided 7/48ths interest (5.8333 min. ac.)</t>
        </is>
      </c>
      <c r="H246" s="236" t="inlineStr">
        <is>
          <t>Yes: 5 (legal supports) | High | Review — no exact prior-grantee match | Review | Interest amount needs review | Review | Final Account — Beckham County Court, to Murrell A. Gray,…</t>
        </is>
      </c>
      <c r="I246" s="236" t="n"/>
      <c r="J246" s="236" t="n"/>
      <c r="K246" s="236" t="n"/>
      <c r="L246" s="236" t="n"/>
    </row>
    <row r="247">
      <c r="A247" s="236" t="n">
        <v>176</v>
      </c>
      <c r="B247" s="236" t="inlineStr">
        <is>
          <t>1990-001996</t>
        </is>
      </c>
      <c r="C247" s="236" t="inlineStr">
        <is>
          <t>Final Decree</t>
        </is>
      </c>
      <c r="D247" s="236" t="inlineStr">
        <is>
          <t>1126/234</t>
        </is>
      </c>
      <c r="E247" s="236" t="inlineStr">
        <is>
          <t>CONFIRM; SOURCE REVIEW</t>
        </is>
      </c>
      <c r="F247" s="236" t="inlineStr">
        <is>
          <t>SE/4 SW/4 of 31-12N-24W, aol</t>
        </is>
      </c>
      <c r="G247" s="236" t="inlineStr">
        <is>
          <t>An undivided 7/48ths interest (5.8333 min. ac.)</t>
        </is>
      </c>
      <c r="H247" s="236" t="inlineStr">
        <is>
          <t>Yes: 5 (legal supports) | High | Review — no exact prior-grantee match | Review | Candidate 0.145833333333333 (helper — confirm from image) | Medium — helper value | Final Decree …</t>
        </is>
      </c>
      <c r="I247" s="236" t="n"/>
      <c r="J247" s="236" t="n"/>
      <c r="K247" s="236" t="n"/>
      <c r="L247" s="236" t="n"/>
    </row>
    <row r="248">
      <c r="A248" s="236" t="n">
        <v>177</v>
      </c>
      <c r="B248" s="236" t="inlineStr">
        <is>
          <t>1990-001986</t>
        </is>
      </c>
      <c r="C248" s="236" t="inlineStr">
        <is>
          <t>General Inventory and Appraisement</t>
        </is>
      </c>
      <c r="D248" s="236" t="inlineStr">
        <is>
          <t>1126/202</t>
        </is>
      </c>
      <c r="E248" s="236" t="inlineStr">
        <is>
          <t>NEEDS REVIEW; VERIFY; SOURCE REVIEW</t>
        </is>
      </c>
      <c r="F248" s="236" t="inlineStr">
        <is>
          <t>SE/4 SW/4 of 31-12N-24W, aol</t>
        </is>
      </c>
      <c r="G248" s="236" t="inlineStr">
        <is>
          <t>An undivided 7/48ths interest (5.8333 min. ac.)</t>
        </is>
      </c>
      <c r="H248" s="236" t="inlineStr">
        <is>
          <t>Yes: 5 (legal supports) | High | Review — no exact prior-grantee match | Yes — on Tract 5 owner list | Interest amount needs review | Review | General Inventory and Appraiseme — B…</t>
        </is>
      </c>
      <c r="I248" s="236" t="n"/>
      <c r="J248" s="236" t="n"/>
      <c r="K248" s="236" t="n"/>
      <c r="L248" s="236" t="n"/>
    </row>
    <row r="249">
      <c r="A249" s="236" t="n">
        <v>178</v>
      </c>
      <c r="B249" s="236" t="inlineStr">
        <is>
          <t>1990-001993</t>
        </is>
      </c>
      <c r="C249" s="236" t="inlineStr">
        <is>
          <t>Order Confirming Sale</t>
        </is>
      </c>
      <c r="D249" s="236" t="inlineStr">
        <is>
          <t>1126/231</t>
        </is>
      </c>
      <c r="E249" s="236" t="inlineStr">
        <is>
          <t>NEEDS REVIEW; CONFIRM; SOURCE REVIEW</t>
        </is>
      </c>
      <c r="F249" s="236" t="inlineStr">
        <is>
          <t>SE/4 SW/4 of 31-12N-24W, aol</t>
        </is>
      </c>
      <c r="G249" s="236" t="inlineStr">
        <is>
          <t>An undivided 7/48ths interest (5.8333 min. ac.)</t>
        </is>
      </c>
      <c r="H249" s="236" t="inlineStr">
        <is>
          <t>Yes: 5 (legal supports) | High | Review — no exact prior-grantee match | Yes — on Tract 5 owner list | Interest amount needs review | Review | Order Confirming Sale — Beckham Coun…</t>
        </is>
      </c>
      <c r="I249" s="236" t="n"/>
      <c r="J249" s="236" t="n"/>
      <c r="K249" s="236" t="n"/>
      <c r="L249" s="236" t="n"/>
    </row>
    <row r="250">
      <c r="A250" s="236" t="n">
        <v>179</v>
      </c>
      <c r="B250" s="236" t="inlineStr">
        <is>
          <t>1990-001991</t>
        </is>
      </c>
      <c r="C250" s="236" t="inlineStr">
        <is>
          <t>Return of Sale</t>
        </is>
      </c>
      <c r="D250" s="236" t="inlineStr">
        <is>
          <t>1126/226</t>
        </is>
      </c>
      <c r="E250" s="236" t="inlineStr">
        <is>
          <t>NEEDS REVIEW; CONFIRM; SOURCE REVIEW</t>
        </is>
      </c>
      <c r="F250" s="236" t="inlineStr">
        <is>
          <t>SE/4 SW/4 of 31-12N-24W, aol</t>
        </is>
      </c>
      <c r="G250" s="236" t="inlineStr">
        <is>
          <t>An undivided 7/48ths interest (5.8333 min. ac.)</t>
        </is>
      </c>
      <c r="H250" s="236" t="inlineStr">
        <is>
          <t>Yes: 5 (legal supports) | High | Review — no exact prior-grantee match | Yes — on Tract 5 owner list | Interest amount needs review | Review | Return of Sale — Beckham County Cour…</t>
        </is>
      </c>
      <c r="I250" s="236" t="n"/>
      <c r="J250" s="236" t="n"/>
      <c r="K250" s="236" t="n"/>
      <c r="L250" s="236" t="n"/>
    </row>
    <row r="251">
      <c r="A251" s="236" t="n">
        <v>183</v>
      </c>
      <c r="B251" s="236" t="inlineStr">
        <is>
          <t>1990-002606</t>
        </is>
      </c>
      <c r="C251" s="236" t="inlineStr">
        <is>
          <t>Mineral Deed</t>
        </is>
      </c>
      <c r="D251" s="236" t="inlineStr">
        <is>
          <t>1132/285</t>
        </is>
      </c>
      <c r="E251" s="236" t="inlineStr">
        <is>
          <t>CONFIRM; SOURCE REVIEW</t>
        </is>
      </c>
      <c r="F251" s="236" t="inlineStr">
        <is>
          <t>SE/4 SW/4 of 31-12N-24W, aol</t>
        </is>
      </c>
      <c r="G251" s="236" t="inlineStr">
        <is>
          <t>An undivided 1/3 of 7/48ths interest in all of the mineral interests or undivided interests in oil, gas and other minerals and mineral rights in real property</t>
        </is>
      </c>
      <c r="H251" s="236" t="inlineStr">
        <is>
          <t>Yes: 5 (legal supports) | High | Review — no exact prior-grantee match | Yes — on Tract 5 owner list | Candidate 0.333333333333333 (helper — confirm from image) | Medium — helper …</t>
        </is>
      </c>
      <c r="I251" s="236" t="n"/>
      <c r="J251" s="236" t="n"/>
      <c r="K251" s="236" t="n"/>
      <c r="L251" s="236" t="n"/>
    </row>
    <row r="252">
      <c r="A252" s="236" t="n">
        <v>186</v>
      </c>
      <c r="B252" s="236" t="inlineStr">
        <is>
          <t>1990-004213</t>
        </is>
      </c>
      <c r="C252" s="236" t="inlineStr">
        <is>
          <t>Quit Claim Deed</t>
        </is>
      </c>
      <c r="D252" s="236" t="inlineStr">
        <is>
          <t>1151/107</t>
        </is>
      </c>
      <c r="E252" s="236" t="inlineStr">
        <is>
          <t>CONFIRM; SOURCE REVIEW</t>
        </is>
      </c>
      <c r="F252" s="236" t="inlineStr">
        <is>
          <t>Lot 1, S/2 of Lot 3, S/2 NE/4 SW/4, SE/4 SW/4 of 31-12N-24W, aol</t>
        </is>
      </c>
      <c r="G252" s="236" t="inlineStr">
        <is>
          <t>ARTI</t>
        </is>
      </c>
      <c r="H252" s="236" t="inlineStr">
        <is>
          <t>Legal maps to 5, 6, 7, 8, 9; helper says 2, 3, 5, 6, 7 | Review | Review — no exact prior-grantee match | Yes — on Tract 3 owner list | Candidate 1 (helper — confirm from image) |…</t>
        </is>
      </c>
      <c r="I252" s="236" t="n"/>
      <c r="J252" s="236" t="n"/>
      <c r="K252" s="236" t="n"/>
      <c r="L252" s="236" t="n"/>
    </row>
    <row r="253">
      <c r="A253" s="236" t="n">
        <v>192</v>
      </c>
      <c r="B253" s="236" t="inlineStr">
        <is>
          <t>1991-002734</t>
        </is>
      </c>
      <c r="C253" s="236" t="inlineStr">
        <is>
          <t>Affidavit</t>
        </is>
      </c>
      <c r="D253" s="236" t="inlineStr">
        <is>
          <t>1218/1</t>
        </is>
      </c>
      <c r="E253" s="236" t="inlineStr">
        <is>
          <t>NEEDS REVIEW; SOURCE REVIEW</t>
        </is>
      </c>
      <c r="F253" s="236" t="inlineStr">
        <is>
          <t>All of 31-12N-24W, aol</t>
        </is>
      </c>
      <c r="G253" s="236" t="inlineStr">
        <is>
          <t>Certificate dated May 24, 1991 evidencing the Certificate of Merger filed May 23, 1991 with the Secretary of State of Oklahoma evidencing the merger of UMC Petroleum Corporation, a Texas corporation ("Petroloum--Texas")…</t>
        </is>
      </c>
      <c r="H253" s="236" t="inlineStr">
        <is>
          <t>Yes: 1, 8 (broad legal) | Medium | Review — no exact prior-grantee match | Review | Interest amount needs review | Review | Affidavit — Umc Petroleum Corp - Delaware to The Public…</t>
        </is>
      </c>
      <c r="I253" s="236" t="n"/>
      <c r="J253" s="236" t="n"/>
      <c r="K253" s="236" t="n"/>
      <c r="L253" s="236" t="n"/>
    </row>
    <row r="254">
      <c r="A254" s="236" t="n">
        <v>193</v>
      </c>
      <c r="B254" s="236" t="inlineStr">
        <is>
          <t>1991-003518</t>
        </is>
      </c>
      <c r="C254" s="236" t="inlineStr">
        <is>
          <t>Warranty Deed</t>
        </is>
      </c>
      <c r="D254" s="236" t="inlineStr">
        <is>
          <t>1229/180</t>
        </is>
      </c>
      <c r="E254" s="236" t="inlineStr">
        <is>
          <t>CONFIRM; SOURCE REVIEW</t>
        </is>
      </c>
      <c r="F254" s="236" t="inlineStr">
        <is>
          <t>SE/4 SW/4 of 31-12N-24W, aol</t>
        </is>
      </c>
      <c r="G254" s="236" t="inlineStr">
        <is>
          <t>An undivided 7/48ths interest in all of the mineral interests or undivided interests in oil, gas and other minerals and mineral rights in real property (5.8333 min. ac.)</t>
        </is>
      </c>
      <c r="H254" s="236" t="inlineStr">
        <is>
          <t>Yes: 5 (legal supports) | High | Review — no exact prior-grantee match | Yes — on Tract 5 owner list | Candidate 0.145833333333333 (helper — confirm from image) | Medium — helper …</t>
        </is>
      </c>
      <c r="I254" s="236" t="n"/>
      <c r="J254" s="236" t="n"/>
      <c r="K254" s="236" t="n"/>
      <c r="L254" s="236" t="n"/>
    </row>
    <row r="255">
      <c r="A255" s="236" t="n">
        <v>194</v>
      </c>
      <c r="B255" s="236" t="inlineStr">
        <is>
          <t>1991-004456</t>
        </is>
      </c>
      <c r="C255" s="236" t="inlineStr">
        <is>
          <t>Conveyance</t>
        </is>
      </c>
      <c r="D255" s="236" t="inlineStr">
        <is>
          <t>1240/115</t>
        </is>
      </c>
      <c r="E255" s="236" t="inlineStr">
        <is>
          <t>CONFIRM; SOURCE REVIEW</t>
        </is>
      </c>
      <c r="F255" s="236" t="inlineStr">
        <is>
          <t>All of 31-12N-24W, aol</t>
        </is>
      </c>
      <c r="G255" s="236" t="inlineStr">
        <is>
          <t>ARTI</t>
        </is>
      </c>
      <c r="H255" s="236" t="inlineStr">
        <is>
          <t>Yes: 1, 8 (broad legal) | Medium | Review — no exact prior-grantee match | Review | Candidate 1 (helper — confirm from image) | Medium — helper value | Conveyance — El Paso Natura…</t>
        </is>
      </c>
      <c r="I255" s="236" t="n"/>
      <c r="J255" s="236" t="n"/>
      <c r="K255" s="236" t="n"/>
      <c r="L255" s="236" t="n"/>
    </row>
    <row r="256">
      <c r="A256" s="236" t="n">
        <v>208</v>
      </c>
      <c r="B256" s="236" t="inlineStr">
        <is>
          <t>1993-000918</t>
        </is>
      </c>
      <c r="C256" s="236" t="inlineStr">
        <is>
          <t>Final Decree</t>
        </is>
      </c>
      <c r="D256" s="236" t="inlineStr">
        <is>
          <t>1324/22</t>
        </is>
      </c>
      <c r="E256" s="236" t="inlineStr">
        <is>
          <t>LOT 4; S/2 NE/4 SW/4; SE/4 SW/4 — broad Lot 3 call needs S/2 confirmation</t>
        </is>
      </c>
      <c r="F256" s="236" t="inlineStr">
        <is>
          <t>S/2 NE/4 SW/4, South Half of Lot 3, Lot 4, SE/4 SW/4 of 31-12N-24W, aol</t>
        </is>
      </c>
      <c r="G256" s="236" t="inlineStr">
        <is>
          <t>An undivided 10 acres of mineral interest</t>
        </is>
      </c>
      <c r="H256" s="236" t="inlineStr">
        <is>
          <t>Legal maps to 5, 7, 9; helper says 2, 3, 5, 6, 7 | Review | Review — no exact prior-grantee match | Review | Candidate 0.0227272727272727 (helper — confirm from image) | Medium — …</t>
        </is>
      </c>
      <c r="I256" s="236" t="n"/>
      <c r="J256" s="236" t="n"/>
      <c r="K256" s="236" t="n"/>
      <c r="L256" s="236" t="n"/>
    </row>
    <row r="257">
      <c r="A257" s="236" t="n">
        <v>209</v>
      </c>
      <c r="B257" s="236" t="inlineStr">
        <is>
          <t>1993-000978</t>
        </is>
      </c>
      <c r="C257" s="236" t="inlineStr">
        <is>
          <t>Affidavit of Surviving Join Tenant</t>
        </is>
      </c>
      <c r="D257" s="236" t="inlineStr">
        <is>
          <t>1326/88</t>
        </is>
      </c>
      <c r="E257" s="236" t="inlineStr">
        <is>
          <t>CONFIRM; SOURCE REVIEW</t>
        </is>
      </c>
      <c r="F257" s="236" t="inlineStr">
        <is>
          <t>SE/4 SW/4 of 31-12N-24W, aol</t>
        </is>
      </c>
      <c r="G257" s="236" t="inlineStr">
        <is>
          <t>ARTI, An undivided 7/48ths interest (5.8333 min. ac.)</t>
        </is>
      </c>
      <c r="H257" s="236" t="inlineStr">
        <is>
          <t>Yes: 5 (legal supports) | High | Probable — name-normalized match to Runsheet 193 grantee; confirm | Yes — on Tract 5 owner list | Candidate 1 (helper — confirm from image) | Medi…</t>
        </is>
      </c>
      <c r="I257" s="236" t="n"/>
      <c r="J257" s="236" t="n"/>
      <c r="K257" s="236" t="n"/>
      <c r="L257" s="236" t="n"/>
    </row>
    <row r="258">
      <c r="A258" s="236" t="n">
        <v>210</v>
      </c>
      <c r="B258" s="236" t="inlineStr">
        <is>
          <t>1993-003365</t>
        </is>
      </c>
      <c r="C258" s="236" t="inlineStr">
        <is>
          <t>Deed, Conveyance and Assignment</t>
        </is>
      </c>
      <c r="D258" s="236" t="inlineStr">
        <is>
          <t>1355/192</t>
        </is>
      </c>
      <c r="E258" s="236" t="inlineStr">
        <is>
          <t>CONFIRM; SOURCE REVIEW</t>
        </is>
      </c>
      <c r="F258" s="236" t="inlineStr">
        <is>
          <t>All of 31-12N-24W, aol</t>
        </is>
      </c>
      <c r="G258" s="236" t="inlineStr">
        <is>
          <t>ARTI</t>
        </is>
      </c>
      <c r="H258" s="236" t="inlineStr">
        <is>
          <t>Yes: 1, 8 (broad legal) | Medium | Review — no exact prior-grantee match | Review | Candidate 1 (helper — confirm from image) | Medium — helper value | Deed, Conveyance and Assign…</t>
        </is>
      </c>
      <c r="I258" s="236" t="n"/>
      <c r="J258" s="236" t="n"/>
      <c r="K258" s="236" t="n"/>
      <c r="L258" s="236" t="n"/>
    </row>
    <row r="259">
      <c r="A259" s="236" t="n">
        <v>211</v>
      </c>
      <c r="B259" s="236" t="inlineStr">
        <is>
          <t>1994-004940</t>
        </is>
      </c>
      <c r="C259" s="236" t="inlineStr">
        <is>
          <t>Order and Decree</t>
        </is>
      </c>
      <c r="D259" s="236" t="inlineStr">
        <is>
          <t>1405/223</t>
        </is>
      </c>
      <c r="E259" s="236" t="inlineStr">
        <is>
          <t>CONFIRM; SOURCE REVIEW</t>
        </is>
      </c>
      <c r="F259" s="236" t="inlineStr">
        <is>
          <t>SE/4 SW/4 of 31-12N-24W, aol</t>
        </is>
      </c>
      <c r="G259" s="236" t="inlineStr">
        <is>
          <t>ARTI, An undivided 5.83333 mineral acres</t>
        </is>
      </c>
      <c r="H259" s="236" t="inlineStr">
        <is>
          <t>Yes: 5 (legal supports) | High | Review — no exact prior-grantee match | Review | Candidate 1 (helper — confirm from image) | Medium — helper value | Order and Decree — Beckham Co…</t>
        </is>
      </c>
      <c r="I259" s="236" t="n"/>
      <c r="J259" s="236" t="n"/>
      <c r="K259" s="236" t="n"/>
      <c r="L259" s="236" t="n"/>
    </row>
    <row r="260">
      <c r="A260" s="236" t="n">
        <v>214</v>
      </c>
      <c r="B260" s="236" t="inlineStr">
        <is>
          <t>1995-003767</t>
        </is>
      </c>
      <c r="C260" s="236" t="inlineStr">
        <is>
          <t>Quit Claim Deed</t>
        </is>
      </c>
      <c r="D260" s="236" t="inlineStr">
        <is>
          <t>1459/583</t>
        </is>
      </c>
      <c r="E260" s="236" t="inlineStr">
        <is>
          <t>CONFIRM; SOURCE REVIEW</t>
        </is>
      </c>
      <c r="F260" s="236" t="inlineStr">
        <is>
          <t>SE/4 SW/4 of 31-12N-24W, aol</t>
        </is>
      </c>
      <c r="G260" s="236" t="inlineStr">
        <is>
          <t>ARTI, An undivided 7/48ths interest (5.8333 min. ac.)</t>
        </is>
      </c>
      <c r="H260" s="236" t="inlineStr">
        <is>
          <t>Yes: 5 (legal supports) | High | Probable — name-normalized match to Runsheet 193 grantee; confirm | Yes — on Tract 5 owner list | Candidate 1 (helper — confirm from image) | Medi…</t>
        </is>
      </c>
      <c r="I260" s="236" t="n"/>
      <c r="J260" s="236" t="n"/>
      <c r="K260" s="236" t="n"/>
      <c r="L260" s="236" t="n"/>
    </row>
    <row r="261">
      <c r="A261" s="236" t="n">
        <v>235</v>
      </c>
      <c r="B261" s="236" t="inlineStr">
        <is>
          <t>2016-002265</t>
        </is>
      </c>
      <c r="C261" s="236" t="inlineStr">
        <is>
          <t>Certificate</t>
        </is>
      </c>
      <c r="D261" s="236" t="inlineStr">
        <is>
          <t>2348/288</t>
        </is>
      </c>
      <c r="E261" s="236" t="inlineStr">
        <is>
          <t>NEEDS REVIEW; SOURCE REVIEW</t>
        </is>
      </c>
      <c r="F261" s="236" t="inlineStr">
        <is>
          <t>SE/4 SW/4 Lot 4 of 31-12N-24W, aol</t>
        </is>
      </c>
      <c r="G261" s="236" t="inlineStr">
        <is>
          <t>Trust</t>
        </is>
      </c>
      <c r="H261" s="236" t="inlineStr">
        <is>
          <t>Legal maps to 5, 9; helper says 5, 6 | Review | Review — no exact prior-grantee match | Yes — on Tract 5 owner list | Interest amount needs review | Review | Certificate — Bryan L…</t>
        </is>
      </c>
      <c r="I261" s="236" t="n"/>
      <c r="J261" s="236" t="n"/>
      <c r="K261" s="236" t="n"/>
      <c r="L261" s="236" t="n"/>
    </row>
    <row r="262">
      <c r="A262" s="236" t="n">
        <v>236</v>
      </c>
      <c r="B262" s="236" t="inlineStr">
        <is>
          <t>1999-005522</t>
        </is>
      </c>
      <c r="C262" s="236" t="inlineStr">
        <is>
          <t>Quit Claim Deed</t>
        </is>
      </c>
      <c r="D262" s="236" t="inlineStr">
        <is>
          <t>1597/174</t>
        </is>
      </c>
      <c r="E262" s="236" t="inlineStr">
        <is>
          <t>CONFIRM; SOURCE REVIEW</t>
        </is>
      </c>
      <c r="F262" s="236" t="inlineStr">
        <is>
          <t>All of 31-12N-24W, aol</t>
        </is>
      </c>
      <c r="G262" s="236" t="inlineStr">
        <is>
          <t>ARTI</t>
        </is>
      </c>
      <c r="H262" s="236" t="inlineStr">
        <is>
          <t>Yes: 1, 8 (broad legal) | Medium | Review — no exact prior-grantee match | Review | Candidate 1 (helper — confirm from image) | Medium — helper value | Quit Claim Deed — Jack Maho…</t>
        </is>
      </c>
      <c r="I262" s="236" t="n"/>
      <c r="J262" s="236" t="n"/>
      <c r="K262" s="236" t="n"/>
      <c r="L262" s="236" t="n"/>
    </row>
    <row r="263">
      <c r="A263" s="236" t="n">
        <v>241</v>
      </c>
      <c r="B263" s="236" t="inlineStr">
        <is>
          <t>2007-000723</t>
        </is>
      </c>
      <c r="C263" s="236" t="inlineStr">
        <is>
          <t>Order</t>
        </is>
      </c>
      <c r="D263" s="236" t="inlineStr">
        <is>
          <t>1866/238</t>
        </is>
      </c>
      <c r="E263" s="236" t="inlineStr">
        <is>
          <t>CONFIRM; SOURCE REVIEW</t>
        </is>
      </c>
      <c r="F263" s="236" t="inlineStr">
        <is>
          <t>SE/4 SW/4 of 31-12N-24W, aol</t>
        </is>
      </c>
      <c r="G263" s="236" t="inlineStr">
        <is>
          <t>An undivided ½ interest in 5.83333 mineral acres (No Production)</t>
        </is>
      </c>
      <c r="H263" s="236" t="inlineStr">
        <is>
          <t>Yes: 5 (legal supports) | High | Review — no exact prior-grantee match | Yes — on Tract 5 owner list | Candidate 0.5 (helper — confirm from image) | Medium — helper value | Order …</t>
        </is>
      </c>
      <c r="I263" s="236" t="n"/>
      <c r="J263" s="236" t="n"/>
      <c r="K263" s="236" t="n"/>
      <c r="L263" s="236" t="n"/>
    </row>
    <row r="264">
      <c r="A264" s="236" t="n">
        <v>255</v>
      </c>
      <c r="B264" s="236" t="inlineStr">
        <is>
          <t>2002-002227</t>
        </is>
      </c>
      <c r="C264" s="236" t="inlineStr">
        <is>
          <t>Deed, Assignment and Bill of Sale</t>
        </is>
      </c>
      <c r="D264" s="236" t="inlineStr">
        <is>
          <t>1680/318</t>
        </is>
      </c>
      <c r="E264" s="236" t="inlineStr">
        <is>
          <t>CONFIRM; VERIFY</t>
        </is>
      </c>
      <c r="F264" s="236" t="inlineStr">
        <is>
          <t>ALL of 31-12N-24W, aol</t>
        </is>
      </c>
      <c r="G264" s="236" t="inlineStr">
        <is>
          <t>11.5385 NMA From 1637/26, 1639/206, 1639/426</t>
        </is>
      </c>
      <c r="H264" s="236" t="inlineStr">
        <is>
          <t>Yes: 1, 8 (broad legal) | Medium | Yes — prior grantee match | Review | Candidate 0.01802890625 (helper — confirm from image) | Medium — helper value | Deed, Assignment and Bill o…</t>
        </is>
      </c>
      <c r="I264" s="236" t="n"/>
      <c r="J264" s="236" t="n"/>
      <c r="K264" s="236" t="n"/>
      <c r="L264" s="236" t="n"/>
    </row>
    <row r="265">
      <c r="A265" s="236" t="n">
        <v>256</v>
      </c>
      <c r="B265" s="236" t="inlineStr">
        <is>
          <t>2002-003563</t>
        </is>
      </c>
      <c r="C265" s="236" t="inlineStr">
        <is>
          <t>Mineral Deed</t>
        </is>
      </c>
      <c r="D265" s="236" t="inlineStr">
        <is>
          <t>1688/374</t>
        </is>
      </c>
      <c r="E265" s="236" t="inlineStr">
        <is>
          <t>NO SOURCE; CONFIRM; SOURCE REVIEW</t>
        </is>
      </c>
      <c r="F265" s="236" t="inlineStr">
        <is>
          <t>SE/4 SW/4 of 31-12N-24W</t>
        </is>
      </c>
      <c r="G265" s="236" t="inlineStr">
        <is>
          <t>ARTI, a 2.5 net mineral acre interest, in and to all of the oil, gas and other minerals Chain note: no source of title into Oleta Florene Flanagan, formerly Stewart, a/k/a Oleta Florene Wylie located of record. Confirm …</t>
        </is>
      </c>
      <c r="H265" s="236" t="inlineStr">
        <is>
          <t>Yes: 5 (legal supports) | High | No — no source located | Yes — on Tract 5 owner list | Candidate 1 (helper — confirm from image) | Medium — helper value | Mineral Deed — Oleta Fl…</t>
        </is>
      </c>
      <c r="I265" s="236" t="n"/>
      <c r="J265" s="236" t="n"/>
      <c r="K265" s="236" t="n"/>
      <c r="L265" s="236" t="n"/>
    </row>
    <row r="266">
      <c r="A266" s="236" t="n">
        <v>265</v>
      </c>
      <c r="B266" s="236" t="inlineStr">
        <is>
          <t>2004-000723</t>
        </is>
      </c>
      <c r="C266" s="236" t="inlineStr">
        <is>
          <t>Oil and Gas Lease</t>
        </is>
      </c>
      <c r="D266" s="236" t="inlineStr">
        <is>
          <t>1736/594</t>
        </is>
      </c>
      <c r="E266" s="236" t="inlineStr">
        <is>
          <t>NEEDS REVIEW; SOURCE REVIEW</t>
        </is>
      </c>
      <c r="F266" s="236" t="inlineStr">
        <is>
          <t>E/2 NW/4, N/2 NE/4, N/2 NE/4 SW/4, Lot 4, S/2 of Lot 3, NE/4 SE/4, S/2 NE/4 SW/4, SE/4 NE/4, SE/4 SW/4 of 31-12N-24W</t>
        </is>
      </c>
      <c r="G266" s="236" t="inlineStr">
        <is>
          <t>375.335 gross acres 3 yrs 3/16ths royalty</t>
        </is>
      </c>
      <c r="H266" s="236" t="inlineStr">
        <is>
          <t>Legal maps to 1, 3, 4, 5, 7, 9, 10; helper says 1, 8 | Review | Review — no exact prior-grantee match | Review | Interest amount needs review | Review | Oil and Gas Lease — Carrie…</t>
        </is>
      </c>
      <c r="I266" s="236" t="n"/>
      <c r="J266" s="236" t="n"/>
      <c r="K266" s="236" t="n"/>
      <c r="L266" s="236" t="n"/>
    </row>
    <row r="267">
      <c r="A267" s="236" t="n">
        <v>266</v>
      </c>
      <c r="B267" s="236" t="inlineStr">
        <is>
          <t>2004-000727</t>
        </is>
      </c>
      <c r="C267" s="236" t="inlineStr">
        <is>
          <t>Oil and Gas Lease</t>
        </is>
      </c>
      <c r="D267" s="236" t="inlineStr">
        <is>
          <t>1736/602</t>
        </is>
      </c>
      <c r="E267" s="236" t="inlineStr">
        <is>
          <t>NEEDS REVIEW; SOURCE REVIEW</t>
        </is>
      </c>
      <c r="F267" s="236" t="inlineStr">
        <is>
          <t>E/2 NW/4, N/2 NE/4, N/2 NE/4 SW/4, Lot 4, S/2 of Lot 3, NE/4 SE/4, S/2 NE/4 SW/4, SE/4 NE/4, SE/4 SW/4 of 31-12N-24W</t>
        </is>
      </c>
      <c r="G267" s="236" t="inlineStr">
        <is>
          <t>375.335 gross acres 3 yrs 3/16ths royalty</t>
        </is>
      </c>
      <c r="H267" s="236" t="inlineStr">
        <is>
          <t>Legal maps to 1, 3, 4, 5, 7, 9, 10; helper says 1, 8 | Review | Review — no exact prior-grantee match | Review | Interest amount needs review | Review | Oil and Gas Lease — Gena W…</t>
        </is>
      </c>
      <c r="I267" s="236" t="n"/>
      <c r="J267" s="236" t="n"/>
      <c r="K267" s="236" t="n"/>
      <c r="L267" s="236" t="n"/>
    </row>
    <row r="268">
      <c r="A268" s="236" t="n">
        <v>267</v>
      </c>
      <c r="B268" s="236" t="inlineStr">
        <is>
          <t>2004-000722</t>
        </is>
      </c>
      <c r="C268" s="236" t="inlineStr">
        <is>
          <t>Oil and Gas Lease</t>
        </is>
      </c>
      <c r="D268" s="236" t="inlineStr">
        <is>
          <t>1736/592</t>
        </is>
      </c>
      <c r="E268" s="236" t="inlineStr">
        <is>
          <t>NEEDS REVIEW; SOURCE REVIEW</t>
        </is>
      </c>
      <c r="F268" s="236" t="inlineStr">
        <is>
          <t>E/2 NW/4, N/2 NE/4, N/2 NE/4 SW/4, Lot 4, S/2 of Lot 3, NE/4 SE/4, S/2 NE/4 SW/4, SE/4 NE/4, SE/4 SW/4 of 31-12N-24W</t>
        </is>
      </c>
      <c r="G268" s="236" t="inlineStr">
        <is>
          <t>375.335 gross acres 3 yrs 3/16ths royalty</t>
        </is>
      </c>
      <c r="H268" s="236" t="inlineStr">
        <is>
          <t>Legal maps to 1, 3, 4, 5, 7, 9, 10; helper says 1, 8 | Review | Yes — prior grantee match | Review | Interest amount needs review | Review | Oil and Gas Lease — Nancy Mitchell Wil…</t>
        </is>
      </c>
      <c r="I268" s="236" t="n"/>
      <c r="J268" s="236" t="n"/>
      <c r="K268" s="236" t="n"/>
      <c r="L268" s="236" t="n"/>
    </row>
    <row r="269">
      <c r="A269" s="236" t="n">
        <v>268</v>
      </c>
      <c r="B269" s="236" t="inlineStr">
        <is>
          <t>2004-000726</t>
        </is>
      </c>
      <c r="C269" s="236" t="inlineStr">
        <is>
          <t>Oil and Gas Lease</t>
        </is>
      </c>
      <c r="D269" s="236" t="inlineStr">
        <is>
          <t>1736/600</t>
        </is>
      </c>
      <c r="E269" s="236" t="inlineStr">
        <is>
          <t>NEEDS REVIEW; SOURCE REVIEW</t>
        </is>
      </c>
      <c r="F269" s="236" t="inlineStr">
        <is>
          <t>E/2 NW/4, N/2 NE/4, N/2 NE/4 SW/4, Lot 4, S/2 of Lot 3, NE/4 SE/4, S/2 NE/4 SW/4, SE/4 NE/4, SE/4 SW/4 of 31-12N-24W</t>
        </is>
      </c>
      <c r="G269" s="236" t="inlineStr">
        <is>
          <t>375.335 gross acres 3 yrs 3/16ths royalty</t>
        </is>
      </c>
      <c r="H269" s="236" t="inlineStr">
        <is>
          <t>Legal maps to 1, 3, 4, 5, 7, 9, 10; helper says 1, 8 | Review | Review — no exact prior-grantee match | Review | Interest amount needs review | Review | Oil and Gas Lease — Nancy …</t>
        </is>
      </c>
      <c r="I269" s="236" t="n"/>
      <c r="J269" s="236" t="n"/>
      <c r="K269" s="236" t="n"/>
      <c r="L269" s="236" t="n"/>
    </row>
    <row r="270">
      <c r="A270" s="236" t="n">
        <v>279</v>
      </c>
      <c r="B270" s="236" t="inlineStr">
        <is>
          <t>2004-000581</t>
        </is>
      </c>
      <c r="C270" s="236" t="inlineStr">
        <is>
          <t>Oil and Gas Lease</t>
        </is>
      </c>
      <c r="D270" s="236" t="inlineStr">
        <is>
          <t>1736/197</t>
        </is>
      </c>
      <c r="E270" s="236" t="inlineStr">
        <is>
          <t>NEEDS REVIEW; CONFIRM; SOURCE REVIEW</t>
        </is>
      </c>
      <c r="F270" s="236" t="inlineStr">
        <is>
          <t>S/2 NE/4 SW/4, Lot 4, SE/4 SW/4, S/2 of Lot 3 of 31-12N-24W</t>
        </is>
      </c>
      <c r="G270" s="236" t="inlineStr">
        <is>
          <t>115.335 gross acres 3/16ths royalty</t>
        </is>
      </c>
      <c r="H270" s="236" t="inlineStr">
        <is>
          <t>Legal maps to 5, 7, 9; helper says 2, 3, 5, 6, 7 | Review | Probable — name-normalized match to Runsheet 54 grantee; confirm | Review | Interest amount needs review | Review | Oil…</t>
        </is>
      </c>
      <c r="I270" s="236" t="n"/>
      <c r="J270" s="236" t="n"/>
      <c r="K270" s="236" t="n"/>
      <c r="L270" s="236" t="n"/>
    </row>
    <row r="271">
      <c r="A271" s="236" t="n">
        <v>281</v>
      </c>
      <c r="B271" s="236" t="inlineStr">
        <is>
          <t>2004-001426</t>
        </is>
      </c>
      <c r="C271" s="236" t="inlineStr">
        <is>
          <t>Assignment</t>
        </is>
      </c>
      <c r="D271" s="236" t="inlineStr">
        <is>
          <t>1740/424</t>
        </is>
      </c>
      <c r="E271" s="236" t="inlineStr">
        <is>
          <t>NEEDS REVIEW; SOURCE REVIEW</t>
        </is>
      </c>
      <c r="F271" s="236" t="inlineStr">
        <is>
          <t>S/2 of Lot 3, NW/4 SE/4, S/2 NE/4 SW/4, S/2 SE/4, SE/4 SW/4 Lot 4, SW/4 NE/4 of 31-12N-24W</t>
        </is>
      </c>
      <c r="G271" s="236" t="inlineStr">
        <is>
          <t>ARTI in OGLs at 1736/193, 1736/195, 1736/197, 1736/199, 1736/496, 1736/588, 1736/590, 1736/602, Assignor reserves unto himself, his heirs, successors and assigns an overriding royalty interest equal to the difference be…</t>
        </is>
      </c>
      <c r="H271" s="236" t="inlineStr">
        <is>
          <t>Legal maps to 2, 5, 7, 9; helper says 2, 3, 5, 6, 7 | Review | Yes — prior grantee match | Review | Interest amount needs review | Review | Assignment — R. Michael Lortz to Axis E…</t>
        </is>
      </c>
      <c r="I271" s="236" t="n"/>
      <c r="J271" s="236" t="n"/>
      <c r="K271" s="236" t="n"/>
      <c r="L271" s="236" t="n"/>
    </row>
    <row r="272">
      <c r="A272" s="236" t="n">
        <v>284</v>
      </c>
      <c r="B272" s="236" t="inlineStr">
        <is>
          <t>2004-002305</t>
        </is>
      </c>
      <c r="C272" s="236" t="inlineStr">
        <is>
          <t>Assignment</t>
        </is>
      </c>
      <c r="D272" s="236" t="inlineStr">
        <is>
          <t>1745/48</t>
        </is>
      </c>
      <c r="E272" s="236" t="inlineStr">
        <is>
          <t>NEEDS REVIEW; CONFIRM; SOURCE REVIEW</t>
        </is>
      </c>
      <c r="F272" s="236" t="inlineStr">
        <is>
          <t>E/2 NW/4, S/2 of Lot 3, Lot 4, N/2 NE/4, N/2 NE/4 SW/4, NE/4 SE/4, S/2 NE/4 SW/4, SE/4 NE/4, SE/4 SW/4 of 31-12N-24W</t>
        </is>
      </c>
      <c r="G272" s="236" t="inlineStr">
        <is>
          <t>ARTI in OGLs at 1736/592, 1736/594, 1736/600, 1736/602,</t>
        </is>
      </c>
      <c r="H272" s="236" t="inlineStr">
        <is>
          <t>Legal maps to 1, 3, 4, 5, 7, 9, 10; helper says 1, 2, 3, 4, 5, 7, 8 | Review | Yes — prior grantee match | Review | Interest amount needs review | Review | Assignment — R. Michael…</t>
        </is>
      </c>
      <c r="I272" s="236" t="n"/>
      <c r="J272" s="236" t="n"/>
      <c r="K272" s="236" t="n"/>
      <c r="L272" s="236" t="n"/>
    </row>
    <row r="273">
      <c r="A273" s="236" t="n">
        <v>290</v>
      </c>
      <c r="B273" s="236" t="inlineStr">
        <is>
          <t>2004-002933</t>
        </is>
      </c>
      <c r="C273" s="236" t="inlineStr">
        <is>
          <t>Assignment</t>
        </is>
      </c>
      <c r="D273" s="236" t="inlineStr">
        <is>
          <t>1749/49</t>
        </is>
      </c>
      <c r="E273" s="236" t="inlineStr">
        <is>
          <t>NEEDS REVIEW; SOURCE REVIEW</t>
        </is>
      </c>
      <c r="F273" s="236" t="inlineStr">
        <is>
          <t>N/2 NE/4, E/2 NW/4, E/2 SW/4, N/2 NE/4 SW/4, S/2 Lots 3, Lot 4, NE/4 SE/4, SE/4 NE/4 of 31-12N-24W</t>
        </is>
      </c>
      <c r="G273" s="236" t="inlineStr">
        <is>
          <t>ARTI in OGLs at 1736/592, 1736/594, 1736/600, 1736/602,</t>
        </is>
      </c>
      <c r="H273" s="236" t="inlineStr">
        <is>
          <t>Legal maps to 1, 3, 4, 7, 9, 10; helper says 1, 3, 4, 5, 6, 7, 8 | Review | Yes — prior grantee match | Review | Interest amount needs review | Review | Assignment — B. &amp; W. Explo…</t>
        </is>
      </c>
      <c r="I273" s="236" t="n"/>
      <c r="J273" s="236" t="n"/>
      <c r="K273" s="236" t="n"/>
      <c r="L273" s="236" t="n"/>
    </row>
    <row r="274">
      <c r="A274" s="236" t="n">
        <v>291</v>
      </c>
      <c r="B274" s="236" t="inlineStr">
        <is>
          <t>2004-002934</t>
        </is>
      </c>
      <c r="C274" s="236" t="inlineStr">
        <is>
          <t>Assignment</t>
        </is>
      </c>
      <c r="D274" s="236" t="inlineStr">
        <is>
          <t>1749/51</t>
        </is>
      </c>
      <c r="E274" s="236" t="inlineStr">
        <is>
          <t>NEEDS REVIEW; CONFIRM; SOURCE REVIEW</t>
        </is>
      </c>
      <c r="F274" s="236" t="inlineStr">
        <is>
          <t>N/2 NE/4, E/2 NW/4, E/2 SW/4, N/2 NE/4 SW/4, S/2 Lots 3, Lot 4, NE/4 SE/4, SE/4 NE/4 of 31-12N-24W</t>
        </is>
      </c>
      <c r="G274" s="236" t="inlineStr">
        <is>
          <t>ARTI in OGLs at 1736/592, 1736/594, 1736/600, 1736/602, Assignor reserves unto himself, his heirs, successors and assigns an overriding royalty interest equal to the difference between existing lease burdens and twenty-…</t>
        </is>
      </c>
      <c r="H274" s="236" t="inlineStr">
        <is>
          <t>Legal maps to 1, 3, 4, 7, 9, 10; helper says 1, 3, 4, 5, 6, 7, 8 | Review | Yes — prior grantee match | Review | Interest amount needs review | Review | Assignment — R. Michael Lo…</t>
        </is>
      </c>
      <c r="I274" s="236" t="n"/>
      <c r="J274" s="236" t="n"/>
      <c r="K274" s="236" t="n"/>
      <c r="L274" s="236" t="n"/>
    </row>
    <row r="275">
      <c r="A275" s="236" t="n">
        <v>307</v>
      </c>
      <c r="B275" s="236" t="inlineStr">
        <is>
          <t>2005-002326</t>
        </is>
      </c>
      <c r="C275" s="236" t="inlineStr">
        <is>
          <t>Oil and Gas Lease</t>
        </is>
      </c>
      <c r="D275" s="236" t="inlineStr">
        <is>
          <t>1785/274</t>
        </is>
      </c>
      <c r="E275" s="236" t="inlineStr">
        <is>
          <t>NEEDS REVIEW; SOURCE REVIEW</t>
        </is>
      </c>
      <c r="F275" s="236" t="inlineStr">
        <is>
          <t>SE/4 SW/4 of 31-12N-24W</t>
        </is>
      </c>
      <c r="G275" s="236" t="inlineStr">
        <is>
          <t>40 gross acres 3 yrs 3/16ths royalty</t>
        </is>
      </c>
      <c r="H275" s="236" t="inlineStr">
        <is>
          <t>Yes: 5 (legal supports) | High | Review — no exact prior-grantee match | Review | Interest amount needs review | Review | Oil and Gas Lease — Joe Devenas, Jr. to EOG Resources, In…</t>
        </is>
      </c>
      <c r="I275" s="236" t="n"/>
      <c r="J275" s="236" t="n"/>
      <c r="K275" s="236" t="n"/>
      <c r="L275" s="236" t="n"/>
    </row>
    <row r="276">
      <c r="A276" s="236" t="n">
        <v>308</v>
      </c>
      <c r="B276" s="236" t="inlineStr">
        <is>
          <t>2005-002328</t>
        </is>
      </c>
      <c r="C276" s="236" t="inlineStr">
        <is>
          <t>Oil and Gas Lease</t>
        </is>
      </c>
      <c r="D276" s="236" t="inlineStr">
        <is>
          <t>1785/278</t>
        </is>
      </c>
      <c r="E276" s="236" t="inlineStr">
        <is>
          <t>NEEDS REVIEW; SOURCE REVIEW</t>
        </is>
      </c>
      <c r="F276" s="236" t="inlineStr">
        <is>
          <t>SE/4 SW/4 of 31-12N-24W</t>
        </is>
      </c>
      <c r="G276" s="236" t="inlineStr">
        <is>
          <t>40 gross acres 3 yrs 3/16ths royalty Chain note: source of title — OUTSIDE LANDS 1991-003518 at 1229/180, Mary Margaret Devenas, f/k/a Mary Margaret Wilson to Joseph Devenas and Mary Margaret Devenas, HW, JTWROS, coveri…</t>
        </is>
      </c>
      <c r="H276" s="236" t="inlineStr">
        <is>
          <t>Yes: 5 (legal supports) | High | Yes — prior grantee match | Review | Interest amount needs review | Review | Oil and Gas Lease — Joseph Devenas, as Trustee of to EOG Resources, I…</t>
        </is>
      </c>
      <c r="I276" s="236" t="n"/>
      <c r="J276" s="236" t="n"/>
      <c r="K276" s="236" t="n"/>
      <c r="L276" s="236" t="n"/>
    </row>
    <row r="277">
      <c r="A277" s="236" t="n">
        <v>309</v>
      </c>
      <c r="B277" s="236" t="inlineStr">
        <is>
          <t>2005-002327</t>
        </is>
      </c>
      <c r="C277" s="236" t="inlineStr">
        <is>
          <t>Oil and Gas Lease</t>
        </is>
      </c>
      <c r="D277" s="236" t="inlineStr">
        <is>
          <t>1785/276</t>
        </is>
      </c>
      <c r="E277" s="236" t="inlineStr">
        <is>
          <t>NEEDS REVIEW; SOURCE REVIEW</t>
        </is>
      </c>
      <c r="F277" s="236" t="inlineStr">
        <is>
          <t>Lot 4 &amp; S/2 of Lot 3 &amp; S/2 NE/4 SW/4 &amp; SE/4 SW/4, less and except a tract of land described as: Beginning at the SE/corner of the SW/4; then North 946 feet; then West 2547.60 feet: then South 946 feet; then East 2547.60…</t>
        </is>
      </c>
      <c r="G277" s="236" t="inlineStr">
        <is>
          <t>115.34 gross acres 3/16ths royalty 3 yrs Chain note: source of title — OUTSIDE LANDS 1993-000918 at 1324/22, Roger Mills County Court RE: In the Matter of the Estate of John Klopfenstein, Deceased to Margaret Kirk, 1/4,…</t>
        </is>
      </c>
      <c r="H277" s="236" t="inlineStr">
        <is>
          <t>Legal maps to 5, 7, 9; helper says 2, 3, 5, 6, 7 | Review | Review — no exact prior-grantee match | Review | Interest amount needs review | Review | Oil and Gas Lease — Eleanore W…</t>
        </is>
      </c>
      <c r="I277" s="236" t="n"/>
      <c r="J277" s="236" t="n"/>
      <c r="K277" s="236" t="n"/>
      <c r="L277" s="236" t="n"/>
    </row>
    <row r="278">
      <c r="A278" s="236" t="n">
        <v>312</v>
      </c>
      <c r="B278" s="236" t="inlineStr">
        <is>
          <t>2005-003940</t>
        </is>
      </c>
      <c r="C278" s="236" t="inlineStr">
        <is>
          <t>Ratification</t>
        </is>
      </c>
      <c r="D278" s="236" t="inlineStr">
        <is>
          <t>1793/502</t>
        </is>
      </c>
      <c r="E278" s="236" t="inlineStr">
        <is>
          <t>NEEDS REVIEW; SOURCE REVIEW</t>
        </is>
      </c>
      <c r="F278" s="236" t="inlineStr">
        <is>
          <t>SE/4 SW/4 of 31-12N-24W</t>
        </is>
      </c>
      <c r="G278" s="236" t="inlineStr">
        <is>
          <t>Ratification of Oil and Gas Lease at 1792/517</t>
        </is>
      </c>
      <c r="H278" s="236" t="inlineStr">
        <is>
          <t>Yes: 5 (legal supports) | High | Review — no exact prior-grantee match | Review | Interest amount needs review | Review | Ratification — Joe Deveanas to EOG Resources, Inc. (1793/…</t>
        </is>
      </c>
      <c r="I278" s="236" t="n"/>
      <c r="J278" s="236" t="n"/>
      <c r="K278" s="236" t="n"/>
      <c r="L278" s="236" t="n"/>
    </row>
    <row r="279">
      <c r="A279" s="236" t="n">
        <v>313</v>
      </c>
      <c r="B279" s="236" t="inlineStr">
        <is>
          <t>2005-003756</t>
        </is>
      </c>
      <c r="C279" s="236" t="inlineStr">
        <is>
          <t>Oil and Gas Lease</t>
        </is>
      </c>
      <c r="D279" s="236" t="inlineStr">
        <is>
          <t>1792/517</t>
        </is>
      </c>
      <c r="E279" s="236" t="inlineStr">
        <is>
          <t>NEEDS REVIEW; CONFIRM; SOURCE REVIEW</t>
        </is>
      </c>
      <c r="F279" s="236" t="inlineStr">
        <is>
          <t>SE/4 SW/4 of 31-12N-24W</t>
        </is>
      </c>
      <c r="G279" s="236" t="inlineStr">
        <is>
          <t>40 gross acres 3 yrs 3/16ths royalty</t>
        </is>
      </c>
      <c r="H279" s="236" t="inlineStr">
        <is>
          <t>Yes: 5 (legal supports) | High | Probable — name-normalized match to Runsheet 241 grantee; confirm | Review | Interest amount needs review | Review | Oil and Gas Lease — Martha An…</t>
        </is>
      </c>
      <c r="I279" s="236" t="n"/>
      <c r="J279" s="236" t="n"/>
      <c r="K279" s="236" t="n"/>
      <c r="L279" s="236" t="n"/>
    </row>
    <row r="280">
      <c r="A280" s="236" t="n">
        <v>314</v>
      </c>
      <c r="B280" s="236" t="inlineStr">
        <is>
          <t>2005-003939</t>
        </is>
      </c>
      <c r="C280" s="236" t="inlineStr">
        <is>
          <t>Ratification of Oil and Gas Lease</t>
        </is>
      </c>
      <c r="D280" s="236" t="inlineStr">
        <is>
          <t>1793/501</t>
        </is>
      </c>
      <c r="E280" s="236" t="inlineStr">
        <is>
          <t>NEEDS REVIEW; NO SOURCE; CONFIRM; SOURCE REVIEW</t>
        </is>
      </c>
      <c r="F280" s="236" t="inlineStr">
        <is>
          <t>SE/4 SW/4 of 31-12N-24W</t>
        </is>
      </c>
      <c r="G280" s="236" t="inlineStr">
        <is>
          <t>Ratification of Oil and Gas Lease at 1792/517 Chain note: no source of title into Molly Devenas 862 West Church Street Newark, OH 43055 located of record. Confirm ownership before crediting this conveyance.</t>
        </is>
      </c>
      <c r="H280" s="236" t="inlineStr">
        <is>
          <t>Yes: 5 (legal supports) | High | No — no source located | Review | Interest amount needs review | Review | Ratification of Oil and Gas Leas — Molly Devenas to EOG Resources, Inc. …</t>
        </is>
      </c>
      <c r="I280" s="236" t="n"/>
      <c r="J280" s="236" t="n"/>
      <c r="K280" s="236" t="n"/>
      <c r="L280" s="236" t="n"/>
    </row>
    <row r="281">
      <c r="A281" s="236" t="n">
        <v>316</v>
      </c>
      <c r="B281" s="236" t="inlineStr">
        <is>
          <t>2005-002552</t>
        </is>
      </c>
      <c r="C281" s="236" t="inlineStr">
        <is>
          <t>Oil and Gas Lease</t>
        </is>
      </c>
      <c r="D281" s="236" t="inlineStr">
        <is>
          <t>1786/335</t>
        </is>
      </c>
      <c r="E281" s="236" t="inlineStr">
        <is>
          <t>NEEDS REVIEW; SOURCE REVIEW</t>
        </is>
      </c>
      <c r="F281" s="236" t="inlineStr">
        <is>
          <t>Lot 4 &amp; S/2 of Lot 3 , S/2 NE/4 SW/4, SE/4 SW/4 of 31-12N-24W</t>
        </is>
      </c>
      <c r="G281" s="236" t="inlineStr">
        <is>
          <t>115.3350 gross acres 3/16ths royalty 3 yrs Depth Clause: Notwithstanding anything herein contained to the contrary, on the day after the expiration of the primary term hereof, this Oil and Gas Lease shall terminate inso…</t>
        </is>
      </c>
      <c r="H281" s="236" t="inlineStr">
        <is>
          <t>Legal maps to 5, 7, 9; helper says 2, 3, 5, 7 | Review | Review — no exact prior-grantee match | Review | Interest amount needs review | Review | Oil and Gas Lease — Roger Klopfen…</t>
        </is>
      </c>
      <c r="I281" s="236" t="n"/>
      <c r="J281" s="236" t="n"/>
      <c r="K281" s="236" t="n"/>
      <c r="L281" s="236" t="n"/>
    </row>
    <row r="282">
      <c r="A282" s="236" t="n">
        <v>318</v>
      </c>
      <c r="B282" s="236" t="inlineStr">
        <is>
          <t>2005-002831</t>
        </is>
      </c>
      <c r="C282" s="236" t="inlineStr">
        <is>
          <t>Oil and Gas Lease</t>
        </is>
      </c>
      <c r="D282" s="236" t="inlineStr">
        <is>
          <t>1788/24</t>
        </is>
      </c>
      <c r="E282" s="236" t="inlineStr">
        <is>
          <t>NEEDS REVIEW; SOURCE REVIEW</t>
        </is>
      </c>
      <c r="F282" s="236" t="inlineStr">
        <is>
          <t>SE/4 SW/4 of 31-12N-24W</t>
        </is>
      </c>
      <c r="G282" s="236" t="inlineStr">
        <is>
          <t>40 gross acres 5 yrs 3/16ths royalty</t>
        </is>
      </c>
      <c r="H282" s="236" t="inlineStr">
        <is>
          <t>Yes: 5 (legal supports) | High | Yes — prior grantee match | Review | Interest amount needs review | Review | Oil and Gas Lease — Arrowhead Resources, Inc. to Arrowhead Explor &amp; P…</t>
        </is>
      </c>
      <c r="I282" s="236" t="n"/>
      <c r="J282" s="236" t="n"/>
      <c r="K282" s="236" t="n"/>
      <c r="L282" s="236" t="n"/>
    </row>
    <row r="283">
      <c r="A283" s="236" t="n">
        <v>324</v>
      </c>
      <c r="B283" s="236" t="inlineStr">
        <is>
          <t>2005-005251</t>
        </is>
      </c>
      <c r="C283" s="236" t="inlineStr">
        <is>
          <t>Mineral Deed</t>
        </is>
      </c>
      <c r="D283" s="236" t="inlineStr">
        <is>
          <t>1800/453</t>
        </is>
      </c>
      <c r="E283" s="236" t="inlineStr">
        <is>
          <t>CONFIRM; VERIFY</t>
        </is>
      </c>
      <c r="F283" s="236" t="inlineStr">
        <is>
          <t>SE/4 SW/4 of 31-12N-24W</t>
        </is>
      </c>
      <c r="G283" s="236" t="inlineStr">
        <is>
          <t>An undivided 2.5 net mineral acre interest, It is the intention of the Grantor herein, to convey an undivided 2.5 net mineral acres in the above described lands, acquired from Oleta Florene Flanagan, formerly Stewart, a…</t>
        </is>
      </c>
      <c r="H283" s="236" t="inlineStr">
        <is>
          <t>Yes: 5 (legal supports) | High | Yes — prior grantee match | Yes — on Tract 5 owner list | Candidate 0.0208333333333333 (helper — confirm from image) | Medium — helper value | Min…</t>
        </is>
      </c>
      <c r="I283" s="236" t="n"/>
      <c r="J283" s="236" t="n"/>
      <c r="K283" s="236" t="n"/>
      <c r="L283" s="236" t="n"/>
    </row>
    <row r="284">
      <c r="A284" s="236" t="n">
        <v>345</v>
      </c>
      <c r="B284" s="236" t="inlineStr">
        <is>
          <t>2005-008515</t>
        </is>
      </c>
      <c r="C284" s="236" t="inlineStr">
        <is>
          <t>Oil and Gas Lease</t>
        </is>
      </c>
      <c r="D284" s="236" t="inlineStr">
        <is>
          <t>1816/352</t>
        </is>
      </c>
      <c r="E284" s="236" t="inlineStr">
        <is>
          <t>NEEDS REVIEW; NO SOURCE; SOURCE REVIEW</t>
        </is>
      </c>
      <c r="F284" s="236" t="inlineStr">
        <is>
          <t>SE/4 SW/4 of 31-12N-24W</t>
        </is>
      </c>
      <c r="G284" s="236" t="inlineStr">
        <is>
          <t>40 gross acres 2 yrs 3/16ths royalty DEPTH CLAUSE: In the event this lease is extended by commercial production beyond its primary term, then on such date this lease shall terminate as to all rights one hundred feet and…</t>
        </is>
      </c>
      <c r="H284" s="236" t="inlineStr">
        <is>
          <t>Yes: 5 (legal supports) | High | No — no source located | Review | Interest amount needs review | Review | Oil and Gas Lease — Shawn S. Walters to Jess Harris, III, Inc. (1816/352…</t>
        </is>
      </c>
      <c r="I284" s="236" t="n"/>
      <c r="J284" s="236" t="n"/>
      <c r="K284" s="236" t="n"/>
      <c r="L284" s="236" t="n"/>
    </row>
    <row r="285">
      <c r="A285" s="236" t="n">
        <v>346</v>
      </c>
      <c r="B285" s="236" t="inlineStr">
        <is>
          <t>2005-008528</t>
        </is>
      </c>
      <c r="C285" s="236" t="inlineStr">
        <is>
          <t>Oil and Gas Lease</t>
        </is>
      </c>
      <c r="D285" s="236" t="inlineStr">
        <is>
          <t>1816/386</t>
        </is>
      </c>
      <c r="E285" s="236" t="inlineStr">
        <is>
          <t>NEEDS REVIEW; CONFIRM; SOURCE REVIEW</t>
        </is>
      </c>
      <c r="F285" s="236" t="inlineStr">
        <is>
          <t>All of 31-12N-24W</t>
        </is>
      </c>
      <c r="G285" s="236" t="inlineStr">
        <is>
          <t>160 gross acres 3 yrs 3/16ths royalty</t>
        </is>
      </c>
      <c r="H285" s="236" t="inlineStr">
        <is>
          <t>Yes: 1, 8 (broad legal) | Medium | Probable — name-normalized match to Runsheet 225 grantee; confirm | Review | Interest amount needs review | Review | Oil and Gas Lease — Myron S…</t>
        </is>
      </c>
      <c r="I285" s="236" t="n"/>
      <c r="J285" s="236" t="n"/>
      <c r="K285" s="236" t="n"/>
      <c r="L285" s="236" t="n"/>
    </row>
    <row r="286">
      <c r="A286" s="236" t="n">
        <v>358</v>
      </c>
      <c r="B286" s="236" t="inlineStr">
        <is>
          <t>2005-008522</t>
        </is>
      </c>
      <c r="C286" s="236" t="inlineStr">
        <is>
          <t>Oil and Gas Lease</t>
        </is>
      </c>
      <c r="D286" s="236" t="inlineStr">
        <is>
          <t>1816/374</t>
        </is>
      </c>
      <c r="E286" s="236" t="inlineStr">
        <is>
          <t>NEEDS REVIEW; CONFIRM; SOURCE REVIEW</t>
        </is>
      </c>
      <c r="F286" s="236" t="inlineStr">
        <is>
          <t>Lot 4, S/2 N/2 SW/4 ada S/2 of Lot 3, S/2 NE/4 SW/4, SE/4 SW/4 of 31-12N-24W</t>
        </is>
      </c>
      <c r="G286" s="236" t="inlineStr">
        <is>
          <t>115.3350 gross acres 3 yrs 3/16ths royalty Chain note: source of title — OUTSIDE LANDS 1984-009873 at 658/241, Mary Margaret Devenas, Mary Margaret Wilson to The Public, covering SE/4 SW/4 of 31-12N-24W, aol, interest s…</t>
        </is>
      </c>
      <c r="H286" s="236" t="inlineStr">
        <is>
          <t>Legal maps to 5, 7, 9; helper says 5, 6, 7 | Review | Probable — name-normalized match to Runsheet 208 grantee; confirm | Review | Interest amount needs review | Review | Oil and …</t>
        </is>
      </c>
      <c r="I286" s="236" t="n"/>
      <c r="J286" s="236" t="n"/>
      <c r="K286" s="236" t="n"/>
      <c r="L286" s="236" t="n"/>
    </row>
    <row r="287">
      <c r="A287" s="236" t="n">
        <v>359</v>
      </c>
      <c r="B287" s="236" t="inlineStr">
        <is>
          <t>2006-000766</t>
        </is>
      </c>
      <c r="C287" s="236" t="inlineStr">
        <is>
          <t>Assignment of Oil and Gas Lease</t>
        </is>
      </c>
      <c r="D287" s="236" t="inlineStr">
        <is>
          <t>1822/17</t>
        </is>
      </c>
      <c r="E287" s="236" t="inlineStr">
        <is>
          <t>NEEDS REVIEW; CONFIRM; SOURCE REVIEW</t>
        </is>
      </c>
      <c r="F287" s="236" t="inlineStr">
        <is>
          <t>SE/4 SW/4 of 31-12N-24W</t>
        </is>
      </c>
      <c r="G287" s="236" t="inlineStr">
        <is>
          <t>Assigns all right, title and interest in and to the Oil and Gas Lease recorded at 1816/352</t>
        </is>
      </c>
      <c r="H287" s="236" t="inlineStr">
        <is>
          <t>Yes: 5 (legal supports) | High | Yes — prior grantee match | Review | Interest amount needs review | Review | Assignment of Oil and Gas Lease — Jess Harris, III, Inc. to Newfield …</t>
        </is>
      </c>
      <c r="I287" s="236" t="n"/>
      <c r="J287" s="236" t="n"/>
      <c r="K287" s="236" t="n"/>
      <c r="L287" s="236" t="n"/>
    </row>
    <row r="288">
      <c r="A288" s="236" t="n">
        <v>361</v>
      </c>
      <c r="B288" s="236" t="inlineStr">
        <is>
          <t>2006-000770</t>
        </is>
      </c>
      <c r="C288" s="236" t="inlineStr">
        <is>
          <t>Assignment</t>
        </is>
      </c>
      <c r="D288" s="236" t="inlineStr">
        <is>
          <t>1822/21</t>
        </is>
      </c>
      <c r="E288" s="236" t="inlineStr">
        <is>
          <t>NEEDS REVIEW; CONFIRM; SOURCE REVIEW</t>
        </is>
      </c>
      <c r="F288" s="236" t="inlineStr">
        <is>
          <t>Lot 4, S/2 N/2 SW/4 ada S/2 of Lot 3, S/2 NE/4 SW/4, SE/4 SW/4 of 31-12N-24W</t>
        </is>
      </c>
      <c r="G288" s="236" t="inlineStr">
        <is>
          <t>Assigns all right, title and interest in and to the Oil and Gas Lease recorded at 1816/374</t>
        </is>
      </c>
      <c r="H288" s="236" t="inlineStr">
        <is>
          <t>Legal maps to 5, 7, 9; helper says 2, 3, 5, 6, 7 | Review | Yes — prior grantee match | Review | Interest amount needs review | Review | Assignment — Jess Harris, III, Inc. to New…</t>
        </is>
      </c>
      <c r="I288" s="236" t="n"/>
      <c r="J288" s="236" t="n"/>
      <c r="K288" s="236" t="n"/>
      <c r="L288" s="236" t="n"/>
    </row>
    <row r="289">
      <c r="A289" s="236" t="n">
        <v>364</v>
      </c>
      <c r="B289" s="236" t="inlineStr">
        <is>
          <t>2006-002508</t>
        </is>
      </c>
      <c r="C289" s="236" t="inlineStr">
        <is>
          <t>Agreement</t>
        </is>
      </c>
      <c r="D289" s="236" t="inlineStr">
        <is>
          <t>1831/55</t>
        </is>
      </c>
      <c r="E289" s="236" t="inlineStr">
        <is>
          <t>NEEDS REVIEW; UNCLEAR; SOURCE REVIEW</t>
        </is>
      </c>
      <c r="F289" s="236" t="inlineStr">
        <is>
          <t>All of 31-12N-24W</t>
        </is>
      </c>
      <c r="G289" s="236" t="inlineStr">
        <is>
          <t>Fractional Interest 3475/5741969</t>
        </is>
      </c>
      <c r="H289" s="236" t="inlineStr">
        <is>
          <t>Yes: 1, 8 (broad legal) | Medium | Review — no exact prior-grantee match | Review | Interest amount needs review | Review | Agreement — Charles D. Ray to Jess Harris, III, Inc. (1…</t>
        </is>
      </c>
      <c r="I289" s="236" t="n"/>
      <c r="J289" s="236" t="n"/>
      <c r="K289" s="236" t="n"/>
      <c r="L289" s="236" t="n"/>
    </row>
    <row r="290">
      <c r="A290" s="236" t="n">
        <v>376</v>
      </c>
      <c r="B290" s="236" t="inlineStr">
        <is>
          <t>2006-000870</t>
        </is>
      </c>
      <c r="C290" s="236" t="inlineStr">
        <is>
          <t>Correction Mineral Deed</t>
        </is>
      </c>
      <c r="D290" s="236" t="inlineStr">
        <is>
          <t>1822/291</t>
        </is>
      </c>
      <c r="E290" s="236" t="inlineStr">
        <is>
          <t>CONFIRM; VERIFY</t>
        </is>
      </c>
      <c r="F290" s="236" t="inlineStr">
        <is>
          <t>SE/4 SW/4 of 31-12N-24W</t>
        </is>
      </c>
      <c r="G290" s="236" t="inlineStr">
        <is>
          <t>An undivided 2.5 net mineral acre interest, This deeds corrects that certain Mineral Deed filed in Book 1800 at page 453. It is the intention of the Grantor herein, to convey an undivided 2.5 net mineral acres in the ab…</t>
        </is>
      </c>
      <c r="H290" s="236" t="inlineStr">
        <is>
          <t>Yes: 5 (legal supports) | High | Yes — prior grantee match | Yes — on Tract 5 owner list | Candidate 0.0208333333333333 (helper — confirm from image) | Medium — helper value | Cor…</t>
        </is>
      </c>
      <c r="I290" s="236" t="n"/>
      <c r="J290" s="236" t="n"/>
      <c r="K290" s="236" t="n"/>
      <c r="L290" s="236" t="n"/>
    </row>
    <row r="291">
      <c r="A291" s="236" t="n">
        <v>402</v>
      </c>
      <c r="B291" s="236" t="inlineStr">
        <is>
          <t>2007-002874</t>
        </is>
      </c>
      <c r="C291" s="236" t="inlineStr">
        <is>
          <t>Correction Assignment of Oil and Gas Leases</t>
        </is>
      </c>
      <c r="D291" s="236" t="inlineStr">
        <is>
          <t>1878/327</t>
        </is>
      </c>
      <c r="E291" s="236" t="inlineStr">
        <is>
          <t>NEEDS REVIEW; CONFIRM; SOURCE REVIEW</t>
        </is>
      </c>
      <c r="F291" s="236" t="inlineStr">
        <is>
          <t>S/2 NE/4 SW/4 Lots 3-4, SE/4 SW/4 of 31-12N-24W</t>
        </is>
      </c>
      <c r="G291" s="236" t="inlineStr">
        <is>
          <t>ARTI AXIS Exploration, L.L.C. and EOG Resources, Inc. do hereby amend and correct the description of the A. C. Campbell aka Audy C. Campbell Oil and Gas Lease dated January 22, 2004, recorded in Book 1736, Pages 197-198…</t>
        </is>
      </c>
      <c r="H291" s="236" t="inlineStr">
        <is>
          <t>Legal maps to 5, 7, 9; helper says 2, 3, 5, 6, 7 | Review | Yes — prior grantee match | Review | Interest amount needs review | Review | Correction Assignment of Oil and — Axis Ex…</t>
        </is>
      </c>
      <c r="I291" s="236" t="n"/>
      <c r="J291" s="236" t="n"/>
      <c r="K291" s="236" t="n"/>
      <c r="L291" s="236" t="n"/>
    </row>
    <row r="292">
      <c r="A292" s="236" t="n">
        <v>403</v>
      </c>
      <c r="B292" s="236" t="inlineStr">
        <is>
          <t>2007-004018</t>
        </is>
      </c>
      <c r="C292" s="236" t="inlineStr">
        <is>
          <t>Power of Attorney</t>
        </is>
      </c>
      <c r="D292" s="236" t="inlineStr">
        <is>
          <t>1884/508</t>
        </is>
      </c>
      <c r="E292" s="236" t="inlineStr">
        <is>
          <t>NEEDS REVIEW; SOURCE REVIEW</t>
        </is>
      </c>
      <c r="F292" s="236" t="inlineStr">
        <is>
          <t>All of 31-12N-24W, aol</t>
        </is>
      </c>
      <c r="G292" s="236" t="inlineStr">
        <is>
          <t>See instrument</t>
        </is>
      </c>
      <c r="H292" s="236" t="inlineStr">
        <is>
          <t>Yes: 1, 8 (broad legal) | Medium | Review — no exact prior-grantee match | Review | Interest amount needs review | Review | Power of Attorney — Kaiser Francis Oil Company to The P…</t>
        </is>
      </c>
      <c r="I292" s="236" t="n"/>
      <c r="J292" s="236" t="n"/>
      <c r="K292" s="236" t="n"/>
      <c r="L292" s="236" t="n"/>
    </row>
    <row r="293">
      <c r="A293" s="236" t="n">
        <v>406</v>
      </c>
      <c r="B293" s="236" t="inlineStr">
        <is>
          <t>2008-004060</t>
        </is>
      </c>
      <c r="C293" s="236" t="inlineStr">
        <is>
          <t>Quit Claim Mineral Deed</t>
        </is>
      </c>
      <c r="D293" s="236" t="inlineStr">
        <is>
          <t>1919/359</t>
        </is>
      </c>
      <c r="E293" s="236" t="inlineStr">
        <is>
          <t>CONFIRM; SOURCE REVIEW</t>
        </is>
      </c>
      <c r="F293" s="236" t="inlineStr">
        <is>
          <t>SE/4 SW/4 of 31-12N-24W, aol</t>
        </is>
      </c>
      <c r="G293" s="236" t="inlineStr">
        <is>
          <t>ARTI</t>
        </is>
      </c>
      <c r="H293" s="236" t="inlineStr">
        <is>
          <t>Yes: 5 (legal supports) | High | Review — no exact prior-grantee match | Yes — on Tract 5 owner list | Candidate 1 (helper — confirm from image) | Medium — helper value | Quit Cla…</t>
        </is>
      </c>
      <c r="I293" s="236" t="n"/>
      <c r="J293" s="236" t="n"/>
      <c r="K293" s="236" t="n"/>
      <c r="L293" s="236" t="n"/>
    </row>
    <row r="294">
      <c r="A294" s="236" t="n">
        <v>408</v>
      </c>
      <c r="B294" s="236" t="inlineStr">
        <is>
          <t>2008-007080</t>
        </is>
      </c>
      <c r="C294" s="236" t="inlineStr">
        <is>
          <t>Memorandum of Trust</t>
        </is>
      </c>
      <c r="D294" s="236" t="inlineStr">
        <is>
          <t>1940/420</t>
        </is>
      </c>
      <c r="E294" s="236" t="inlineStr">
        <is>
          <t>NEEDS REVIEW; CONFIRM; VERIFY; SOURCE REVIEW</t>
        </is>
      </c>
      <c r="F294" s="236" t="inlineStr">
        <is>
          <t>SE/4 SW/4 of 31-12N-24W, aol</t>
        </is>
      </c>
      <c r="G294" s="236" t="inlineStr">
        <is>
          <t>ARTI to Trust</t>
        </is>
      </c>
      <c r="H294" s="236" t="inlineStr">
        <is>
          <t>Yes: 5 (legal supports) | High | Probable — name-normalized match to Runsheet 406 grantee; confirm | Yes — on Tract 5 owner list | Interest amount needs review | Review | Memorand…</t>
        </is>
      </c>
      <c r="I294" s="236" t="n"/>
      <c r="J294" s="236" t="n"/>
      <c r="K294" s="236" t="n"/>
      <c r="L294" s="236" t="n"/>
    </row>
    <row r="295">
      <c r="A295" s="236" t="n">
        <v>410</v>
      </c>
      <c r="B295" s="236" t="inlineStr">
        <is>
          <t>2009-000702</t>
        </is>
      </c>
      <c r="C295" s="236" t="inlineStr">
        <is>
          <t>Affidavit of Heirship</t>
        </is>
      </c>
      <c r="D295" s="236" t="inlineStr">
        <is>
          <t>1948/262</t>
        </is>
      </c>
      <c r="E295" s="236" t="inlineStr">
        <is>
          <t>CONFIRM; SOURCE REVIEW</t>
        </is>
      </c>
      <c r="F295" s="236" t="inlineStr">
        <is>
          <t>All of 31-12N-24W</t>
        </is>
      </c>
      <c r="G295" s="236" t="inlineStr">
        <is>
          <t>ARTI Chain note: source of title — MINERAL DEED 1907-001545 at D11/209, Herbert E. McGuire and Claude J. McGuire, HW to Mark Hambrook, covering N/2 of Lot 3, N/2 NE/4 SE/4 of 31-12N-24W, interest stated: ARTI. Confirm s…</t>
        </is>
      </c>
      <c r="H295" s="236" t="inlineStr">
        <is>
          <t>Yes: 1, 8 (broad legal) | Medium | Review — no exact prior-grantee match | Review | Candidate 1 (helper — confirm from image) | Medium — helper value | Affidavit of Heirship — Wil…</t>
        </is>
      </c>
      <c r="I295" s="236" t="n"/>
      <c r="J295" s="236" t="n"/>
      <c r="K295" s="236" t="n"/>
      <c r="L295" s="236" t="n"/>
    </row>
    <row r="296">
      <c r="A296" s="236" t="n">
        <v>414</v>
      </c>
      <c r="B296" s="236" t="inlineStr">
        <is>
          <t>2009-006282</t>
        </is>
      </c>
      <c r="C296" s="236" t="inlineStr">
        <is>
          <t>Stipulation</t>
        </is>
      </c>
      <c r="D296" s="236" t="inlineStr">
        <is>
          <t>1984/236</t>
        </is>
      </c>
      <c r="E296" s="236" t="inlineStr">
        <is>
          <t>NEEDS REVIEW; CONFIRM; SOURCE REVIEW</t>
        </is>
      </c>
      <c r="F296" s="236" t="inlineStr">
        <is>
          <t>All of 31-12N-24W, aol</t>
        </is>
      </c>
      <c r="G296" s="236" t="inlineStr">
        <is>
          <t>11.5385 NMA From 1637/26, 1639/206, 1639/426</t>
        </is>
      </c>
      <c r="H296" s="236" t="inlineStr">
        <is>
          <t>Yes: 1, 8 (broad legal) | Medium | Yes — prior grantee match | Review | Interest amount needs review | Review | Stipulation — Arrowhead Resources, Inc. to Bhch Mineral, Ltd., (198…</t>
        </is>
      </c>
      <c r="I296" s="236" t="n"/>
      <c r="J296" s="236" t="n"/>
      <c r="K296" s="236" t="n"/>
      <c r="L296" s="236" t="n"/>
    </row>
    <row r="297">
      <c r="A297" s="236" t="n">
        <v>424</v>
      </c>
      <c r="B297" s="236" t="inlineStr">
        <is>
          <t>2011-000110</t>
        </is>
      </c>
      <c r="C297" s="236" t="inlineStr">
        <is>
          <t>Quitclaim Deed, Assignment, Transfer and Conveyance of Oil and Gas Interests</t>
        </is>
      </c>
      <c r="D297" s="236" t="inlineStr">
        <is>
          <t>2057/347</t>
        </is>
      </c>
      <c r="E297" s="236" t="inlineStr">
        <is>
          <t>CONFIRM; SOURCE REVIEW</t>
        </is>
      </c>
      <c r="F297" s="236" t="inlineStr">
        <is>
          <t>All of 31-12N-24W, aol</t>
        </is>
      </c>
      <c r="G297" s="236" t="inlineStr">
        <is>
          <t>ARTI</t>
        </is>
      </c>
      <c r="H297" s="236" t="inlineStr">
        <is>
          <t>Yes: 1, 8 (broad legal) | Medium | Review — no exact prior-grantee match | Review | Candidate 1 (helper — confirm from image) | Medium — helper value | Quitclaim Deed, Assignment,…</t>
        </is>
      </c>
      <c r="I297" s="236" t="n"/>
      <c r="J297" s="236" t="n"/>
      <c r="K297" s="236" t="n"/>
      <c r="L297" s="236" t="n"/>
    </row>
    <row r="298">
      <c r="A298" s="236" t="n">
        <v>430</v>
      </c>
      <c r="B298" s="236" t="inlineStr">
        <is>
          <t>2011-005926</t>
        </is>
      </c>
      <c r="C298" s="236" t="inlineStr">
        <is>
          <t>Quitclaim Deed, Assignment, Transfer and Conveyance of Oil and Gas Interests</t>
        </is>
      </c>
      <c r="D298" s="236" t="inlineStr">
        <is>
          <t>2093/461</t>
        </is>
      </c>
      <c r="E298" s="236" t="inlineStr">
        <is>
          <t>CONFIRM</t>
        </is>
      </c>
      <c r="F298" s="236" t="inlineStr">
        <is>
          <t>All of 31-12N-24W, aol</t>
        </is>
      </c>
      <c r="G298" s="236" t="inlineStr">
        <is>
          <t>assigns forever, all of Transferor's right, title, interest and estate, both at law and in equity, in and to all oil and gas interests</t>
        </is>
      </c>
      <c r="H298" s="236" t="inlineStr">
        <is>
          <t>Yes: 1, 8 (broad legal) | Medium | Yes — prior grantee match | Review | Candidate 1 (helper — confirm from image) | Medium — helper value | Quitclaim Deed, Assignment, Tran — Chey…</t>
        </is>
      </c>
      <c r="I298" s="236" t="n"/>
      <c r="J298" s="236" t="n"/>
      <c r="K298" s="236" t="n"/>
      <c r="L298" s="236" t="n"/>
    </row>
    <row r="299">
      <c r="A299" s="236" t="n">
        <v>439</v>
      </c>
      <c r="B299" s="236" t="inlineStr">
        <is>
          <t>2012-005041</t>
        </is>
      </c>
      <c r="C299" s="236" t="inlineStr">
        <is>
          <t>Order Appointing Co-Trustees</t>
        </is>
      </c>
      <c r="D299" s="236" t="inlineStr">
        <is>
          <t>2148/385</t>
        </is>
      </c>
      <c r="E299" s="236" t="inlineStr">
        <is>
          <t>NEEDS REVIEW; SOURCE REVIEW</t>
        </is>
      </c>
      <c r="F299" s="236" t="inlineStr">
        <is>
          <t>SE/4 SW/4 of 31-12N-24W, aol</t>
        </is>
      </c>
      <c r="G299" s="236" t="inlineStr">
        <is>
          <t>Rosa C. Standiford and Kimberly D. Standiford be and they hereby are appointed as Co-Trustees of the Fred A. Standiford, Jr. Trust, a testamentary trust, pursuant to the terms of the Last Will and Testament of Fred A. S…</t>
        </is>
      </c>
      <c r="H299" s="236" t="inlineStr">
        <is>
          <t>Yes: 5 (legal supports) | High | Review — no exact prior-grantee match | Yes — on Tract 5 owner list | Interest amount needs review | Review | Order Appointing Co-Trustees — Beckh…</t>
        </is>
      </c>
      <c r="I299" s="236" t="n"/>
      <c r="J299" s="236" t="n"/>
      <c r="K299" s="236" t="n"/>
      <c r="L299" s="236" t="n"/>
    </row>
    <row r="300">
      <c r="A300" s="236" t="n">
        <v>440</v>
      </c>
      <c r="B300" s="236" t="inlineStr">
        <is>
          <t>2012-001856</t>
        </is>
      </c>
      <c r="C300" s="236" t="inlineStr">
        <is>
          <t>Partial Release</t>
        </is>
      </c>
      <c r="D300" s="236" t="inlineStr">
        <is>
          <t>2121/77</t>
        </is>
      </c>
      <c r="E300" s="236" t="inlineStr">
        <is>
          <t>NEEDS REVIEW; CONFIRM; SOURCE REVIEW</t>
        </is>
      </c>
      <c r="F300" s="236" t="inlineStr">
        <is>
          <t>NW/4 SE/4, S/2 NE/4 SW/4 Lots 3-4, S/2 SE/4, SE/4 SW/4, SW/4 NE/4 of 31-12N-24W, aol</t>
        </is>
      </c>
      <c r="G300" s="236" t="inlineStr">
        <is>
          <t>Mortgage partial release</t>
        </is>
      </c>
      <c r="H300" s="236" t="inlineStr">
        <is>
          <t>Legal maps to 2, 5, 7, 9; helper says 2, 3, 5, 6, 7 | Review | Review — no exact prior-grantee match | Review | Interest amount needs review | Review | Partial Release — Wells Far…</t>
        </is>
      </c>
      <c r="I300" s="236" t="n"/>
      <c r="J300" s="236" t="n"/>
      <c r="K300" s="236" t="n"/>
      <c r="L300" s="236" t="n"/>
    </row>
    <row r="301">
      <c r="A301" s="236" t="n">
        <v>441</v>
      </c>
      <c r="B301" s="236" t="inlineStr">
        <is>
          <t>2012-002191</t>
        </is>
      </c>
      <c r="C301" s="236" t="inlineStr">
        <is>
          <t>Order Determining Heirs, Legatees and Devisees. and Final Decree of Distribution and Discharge</t>
        </is>
      </c>
      <c r="D301" s="236" t="inlineStr">
        <is>
          <t>2124/117</t>
        </is>
      </c>
      <c r="E301" s="236" t="inlineStr">
        <is>
          <t>CONFIRM; SOURCE REVIEW</t>
        </is>
      </c>
      <c r="F301" s="236" t="inlineStr">
        <is>
          <t>SE/4 SW/4 of 31-12N-24W, aol</t>
        </is>
      </c>
      <c r="G301" s="236" t="inlineStr">
        <is>
          <t>ARTI</t>
        </is>
      </c>
      <c r="H301" s="236" t="inlineStr">
        <is>
          <t>Yes: 5 (legal supports) | High | Review — no exact prior-grantee match | Yes — on Tract 5 owner list | Candidate 1 (helper — confirm from image) | Medium — helper value | Order De…</t>
        </is>
      </c>
      <c r="I301" s="236" t="n"/>
      <c r="J301" s="236" t="n"/>
      <c r="K301" s="236" t="n"/>
      <c r="L301" s="236" t="n"/>
    </row>
    <row r="302">
      <c r="A302" s="236" t="n">
        <v>442</v>
      </c>
      <c r="B302" s="236" t="inlineStr">
        <is>
          <t>2012-005854</t>
        </is>
      </c>
      <c r="C302" s="236" t="inlineStr">
        <is>
          <t>Amendment</t>
        </is>
      </c>
      <c r="D302" s="236" t="inlineStr">
        <is>
          <t>2154/229</t>
        </is>
      </c>
      <c r="E302" s="236" t="inlineStr">
        <is>
          <t>NEEDS REVIEW; UNCLEAR; SOURCE REVIEW</t>
        </is>
      </c>
      <c r="F302" s="236" t="inlineStr">
        <is>
          <t>All of 31-12N-24W, aol</t>
        </is>
      </c>
      <c r="G302" s="236" t="inlineStr">
        <is>
          <t>99.9% of their interest</t>
        </is>
      </c>
      <c r="H302" s="236" t="inlineStr">
        <is>
          <t>Yes: 1, 8 (broad legal) | Medium | Yes — prior grantee match | Review | Interest amount needs review | Review | Amendment — Chesapeake Exploration, LLC to CHK Cleveland Tonkawa, L…</t>
        </is>
      </c>
      <c r="I302" s="236" t="n"/>
      <c r="J302" s="236" t="n"/>
      <c r="K302" s="236" t="n"/>
      <c r="L302" s="236" t="n"/>
    </row>
    <row r="303">
      <c r="A303" s="236" t="n">
        <v>443</v>
      </c>
      <c r="B303" s="236" t="inlineStr">
        <is>
          <t>2012-002539</t>
        </is>
      </c>
      <c r="C303" s="236" t="inlineStr">
        <is>
          <t>Assignment</t>
        </is>
      </c>
      <c r="D303" s="236" t="inlineStr">
        <is>
          <t>2129/1</t>
        </is>
      </c>
      <c r="E303" s="236" t="inlineStr">
        <is>
          <t>NEEDS REVIEW; SOURCE REVIEW</t>
        </is>
      </c>
      <c r="F303" s="236" t="inlineStr">
        <is>
          <t>All of 31-12N-24W, aol</t>
        </is>
      </c>
      <c r="G303" s="236" t="inlineStr">
        <is>
          <t>99.9% of their interest</t>
        </is>
      </c>
      <c r="H303" s="236" t="inlineStr">
        <is>
          <t>Yes: 1, 8 (broad legal) | Medium | Yes — prior grantee match | Review | Interest amount needs review | Review | Assignment — Chesapeake Exploration, LLC to CHK Cleveland Tonkawa, …</t>
        </is>
      </c>
      <c r="I303" s="236" t="n"/>
      <c r="J303" s="236" t="n"/>
      <c r="K303" s="236" t="n"/>
      <c r="L303" s="236" t="n"/>
    </row>
    <row r="304">
      <c r="A304" s="236" t="n">
        <v>447</v>
      </c>
      <c r="B304" s="236" t="inlineStr">
        <is>
          <t>2012-004836</t>
        </is>
      </c>
      <c r="C304" s="236" t="inlineStr">
        <is>
          <t>Power of Attorney</t>
        </is>
      </c>
      <c r="D304" s="236" t="inlineStr">
        <is>
          <t>2147/239</t>
        </is>
      </c>
      <c r="E304" s="236" t="inlineStr">
        <is>
          <t>NEEDS REVIEW</t>
        </is>
      </c>
      <c r="F304" s="236" t="inlineStr">
        <is>
          <t>All of 31-12N-24W, aol</t>
        </is>
      </c>
      <c r="G304" s="236" t="inlineStr">
        <is>
          <t>See instrument</t>
        </is>
      </c>
      <c r="H304" s="236" t="inlineStr">
        <is>
          <t>Yes: 1, 8 (broad legal) | Medium | Yes — prior grantee match | Review | Interest amount needs review | Review | Power of Attorney — Kaiser-francis Oil Co. to Craig Aif Dolinsky (2…</t>
        </is>
      </c>
      <c r="I304" s="236" t="n"/>
      <c r="J304" s="236" t="n"/>
      <c r="K304" s="236" t="n"/>
      <c r="L304" s="236" t="n"/>
    </row>
    <row r="305">
      <c r="A305" s="236" t="n">
        <v>450</v>
      </c>
      <c r="B305" s="236" t="inlineStr">
        <is>
          <t>2013-000518</t>
        </is>
      </c>
      <c r="C305" s="236" t="inlineStr">
        <is>
          <t>Order Allowing Final Account and Decree of Distribution and Final Discharge</t>
        </is>
      </c>
      <c r="D305" s="236" t="inlineStr">
        <is>
          <t>2177/33</t>
        </is>
      </c>
      <c r="E305" s="236" t="inlineStr">
        <is>
          <t>CONFIRM; SOURCE REVIEW</t>
        </is>
      </c>
      <c r="F305" s="236" t="inlineStr">
        <is>
          <t>E/2 NW/4, N/2 NE/4, N/2 NE/4 SW/4, NE/4 SE/4, SE/4 NE/4, SE/4 NE/4 SW/4 S/2 of Lot 3, Lot 4, SE/4 SW/4 of 31-12N-24W, aol</t>
        </is>
      </c>
      <c r="G305" s="236" t="inlineStr">
        <is>
          <t>ARTI, An undivided 1/8th (37.50 acre) interest in the oil, gas and other minerals in the N/2 NE/4 and E/2 NW/4 and SE/4 NE/4 and NE/4 SE/4 and SE/4 SW/4 and N/2 NE/4 SW/4, of Section 31, Township 12 North, Range 24 W.I.…</t>
        </is>
      </c>
      <c r="H305" s="236" t="inlineStr">
        <is>
          <t>Legal maps to 1, 3, 4, 5, 7, 9, 10; helper says 1, 3, 4, 5, 6, 7, 8 | Review | Review — no exact prior-grantee match | Yes — on Tract 1 owner list | Candidate 1 (helper — confirm …</t>
        </is>
      </c>
      <c r="I305" s="236" t="n"/>
      <c r="J305" s="236" t="n"/>
      <c r="K305" s="236" t="n"/>
      <c r="L305" s="236" t="n"/>
    </row>
    <row r="306">
      <c r="A306" s="236" t="n">
        <v>2</v>
      </c>
      <c r="B306" s="236" t="inlineStr">
        <is>
          <t>I-1905-000993</t>
        </is>
      </c>
      <c r="C306" s="236" t="inlineStr">
        <is>
          <t>Homestead</t>
        </is>
      </c>
      <c r="D306" s="236" t="inlineStr">
        <is>
          <t>FR1/470</t>
        </is>
      </c>
      <c r="E306" s="236" t="inlineStr">
        <is>
          <t>Section match only: Section 31 shown without tract calls</t>
        </is>
      </c>
      <c r="F306" s="236" t="inlineStr">
        <is>
          <t>E/2 NW/4, Lots 1, 2 of 31-12N-24W</t>
        </is>
      </c>
      <c r="G306" s="236" t="inlineStr">
        <is>
          <t>ARTI</t>
        </is>
      </c>
      <c r="H306" s="236" t="n"/>
      <c r="I306" s="236" t="n"/>
      <c r="J306" s="236" t="n"/>
      <c r="K306" s="236" t="n"/>
      <c r="L306" s="236" t="n"/>
    </row>
    <row r="307">
      <c r="A307" s="236" t="n">
        <v>3</v>
      </c>
      <c r="B307" s="236" t="inlineStr">
        <is>
          <t>1905-000429</t>
        </is>
      </c>
      <c r="C307" s="236" t="inlineStr">
        <is>
          <t>Deed</t>
        </is>
      </c>
      <c r="D307" s="236" t="inlineStr">
        <is>
          <t>D6/206</t>
        </is>
      </c>
      <c r="E307" s="236" t="inlineStr">
        <is>
          <t>Section match only: Section 31 shown without tract calls</t>
        </is>
      </c>
      <c r="F307" s="236" t="inlineStr">
        <is>
          <t>E/2 NW/4, Lots 1, 2 of 31-12N-24W</t>
        </is>
      </c>
      <c r="G307" s="236" t="inlineStr">
        <is>
          <t>ARTI Chain note: no source of title into Leo Kennett located of record. Confirm ownership before crediting this conveyance.</t>
        </is>
      </c>
      <c r="H307" s="236" t="n"/>
      <c r="I307" s="236" t="n"/>
      <c r="J307" s="236" t="n"/>
      <c r="K307" s="236" t="n"/>
      <c r="L307" s="236" t="n"/>
    </row>
    <row r="308">
      <c r="A308" s="236" t="n">
        <v>4</v>
      </c>
      <c r="B308" s="236" t="inlineStr">
        <is>
          <t>1907-005379</t>
        </is>
      </c>
      <c r="C308" s="236" t="inlineStr">
        <is>
          <t>Patent</t>
        </is>
      </c>
      <c r="D308" s="236" t="inlineStr">
        <is>
          <t>PAT3/495</t>
        </is>
      </c>
      <c r="E308" s="236" t="inlineStr">
        <is>
          <t>Section match only: Section 31 shown without tract calls</t>
        </is>
      </c>
      <c r="F308" s="236" t="inlineStr">
        <is>
          <t>E/2 NW/4, Lots 1, 2 of 31-12N-24W</t>
        </is>
      </c>
      <c r="G308" s="236" t="inlineStr">
        <is>
          <t>ARTI, 163.65 ac</t>
        </is>
      </c>
      <c r="H308" s="236" t="n"/>
      <c r="I308" s="236" t="n"/>
      <c r="J308" s="236" t="n"/>
      <c r="K308" s="236" t="n"/>
      <c r="L308" s="236" t="n"/>
    </row>
    <row r="309">
      <c r="A309" s="236" t="n">
        <v>5</v>
      </c>
      <c r="B309" s="236" t="inlineStr">
        <is>
          <t>I-1907-002036</t>
        </is>
      </c>
      <c r="C309" s="236" t="inlineStr">
        <is>
          <t>Homestead</t>
        </is>
      </c>
      <c r="D309" s="236" t="inlineStr">
        <is>
          <t>FR2/199</t>
        </is>
      </c>
      <c r="E309" s="236" t="inlineStr">
        <is>
          <t>Section match only: Section 31 shown without tract calls</t>
        </is>
      </c>
      <c r="F309" s="236" t="inlineStr">
        <is>
          <t>SW/4 NE/4, W/2 SE/4, SE/4 SE/4 of 31-12N-24W, aol</t>
        </is>
      </c>
      <c r="G309" s="236" t="inlineStr">
        <is>
          <t>ARTI</t>
        </is>
      </c>
      <c r="H309" s="236" t="n"/>
      <c r="I309" s="236" t="n"/>
      <c r="J309" s="236" t="n"/>
      <c r="K309" s="236" t="n"/>
      <c r="L309" s="236" t="n"/>
    </row>
    <row r="310">
      <c r="A310" s="236" t="n">
        <v>6</v>
      </c>
      <c r="B310" s="236" t="inlineStr">
        <is>
          <t>1907-000709</t>
        </is>
      </c>
      <c r="C310" s="236" t="inlineStr">
        <is>
          <t>Deed</t>
        </is>
      </c>
      <c r="D310" s="236" t="inlineStr">
        <is>
          <t>D9/303</t>
        </is>
      </c>
      <c r="E310" s="236" t="inlineStr">
        <is>
          <t>Section match only: Section 31 shown without tract calls</t>
        </is>
      </c>
      <c r="F310" s="236" t="inlineStr">
        <is>
          <t>SW/4 NE/4 SW/4 SE/4, SE/4 SE/4 of 31-12N-24W</t>
        </is>
      </c>
      <c r="G310" s="236" t="inlineStr">
        <is>
          <t>ARTI</t>
        </is>
      </c>
      <c r="H310" s="236" t="n"/>
      <c r="I310" s="236" t="n"/>
      <c r="J310" s="236" t="n"/>
      <c r="K310" s="236" t="n"/>
      <c r="L310" s="236" t="n"/>
    </row>
    <row r="311">
      <c r="A311" s="236" t="n">
        <v>7</v>
      </c>
      <c r="B311" s="236" t="inlineStr">
        <is>
          <t>I-1907-002225</t>
        </is>
      </c>
      <c r="C311" s="236" t="inlineStr">
        <is>
          <t>Homestead</t>
        </is>
      </c>
      <c r="D311" s="236" t="inlineStr">
        <is>
          <t>FR2/293</t>
        </is>
      </c>
      <c r="E311" s="236" t="inlineStr">
        <is>
          <t>Section match only: Section 31 shown without tract calls</t>
        </is>
      </c>
      <c r="F311" s="236" t="inlineStr">
        <is>
          <t>SE/4 NE/4, NE/4 SE/4 of 31-12N-24W</t>
        </is>
      </c>
      <c r="G311" s="236" t="inlineStr">
        <is>
          <t>ARTI</t>
        </is>
      </c>
      <c r="H311" s="236" t="n"/>
      <c r="I311" s="236" t="n"/>
      <c r="J311" s="236" t="n"/>
      <c r="K311" s="236" t="n"/>
      <c r="L311" s="236" t="n"/>
    </row>
    <row r="312">
      <c r="A312" s="236" t="n">
        <v>9</v>
      </c>
      <c r="B312" s="236" t="inlineStr">
        <is>
          <t>1907-001545</t>
        </is>
      </c>
      <c r="C312" s="236" t="inlineStr">
        <is>
          <t>Deed</t>
        </is>
      </c>
      <c r="D312" s="236" t="inlineStr">
        <is>
          <t>D11/209</t>
        </is>
      </c>
      <c r="E312" s="236" t="inlineStr">
        <is>
          <t>Section match only: Section 31 shown without tract calls</t>
        </is>
      </c>
      <c r="F312" s="236" t="inlineStr">
        <is>
          <t>N/2 of Lot 3, N/2 NE/4 SE/4 of 31-12N-24W</t>
        </is>
      </c>
      <c r="G312" s="236" t="inlineStr">
        <is>
          <t>ARTI</t>
        </is>
      </c>
      <c r="H312" s="236" t="n"/>
      <c r="I312" s="236" t="n"/>
      <c r="J312" s="236" t="n"/>
      <c r="K312" s="236" t="n"/>
      <c r="L312" s="236" t="n"/>
    </row>
    <row r="313">
      <c r="A313" s="236" t="n">
        <v>11</v>
      </c>
      <c r="B313" s="236" t="inlineStr">
        <is>
          <t>1908-000607</t>
        </is>
      </c>
      <c r="C313" s="236" t="inlineStr">
        <is>
          <t>Deed</t>
        </is>
      </c>
      <c r="D313" s="236" t="inlineStr">
        <is>
          <t>D11/448</t>
        </is>
      </c>
      <c r="E313" s="236" t="inlineStr">
        <is>
          <t>Section match only: Section 31 shown without tract calls</t>
        </is>
      </c>
      <c r="F313" s="236" t="inlineStr">
        <is>
          <t>SW/4 NE/4, W/2 SE/4, SE/4 SE/4 of 31-12N-24W, aol</t>
        </is>
      </c>
      <c r="G313" s="236" t="inlineStr">
        <is>
          <t>ARTI</t>
        </is>
      </c>
      <c r="H313" s="236" t="n"/>
      <c r="I313" s="236" t="n"/>
      <c r="J313" s="236" t="n"/>
      <c r="K313" s="236" t="n"/>
      <c r="L313" s="236" t="n"/>
    </row>
    <row r="314">
      <c r="A314" s="236" t="n">
        <v>12</v>
      </c>
      <c r="B314" s="236" t="inlineStr">
        <is>
          <t>I-1908-000930</t>
        </is>
      </c>
      <c r="C314" s="236" t="inlineStr">
        <is>
          <t>Homestead</t>
        </is>
      </c>
      <c r="D314" s="236" t="inlineStr">
        <is>
          <t>FR2/448</t>
        </is>
      </c>
      <c r="E314" s="236" t="inlineStr">
        <is>
          <t>Section match only: Section 31 shown without tract calls</t>
        </is>
      </c>
      <c r="F314" s="236" t="inlineStr">
        <is>
          <t>N/2 NE/4 of 31-12N-24W, aol</t>
        </is>
      </c>
      <c r="G314" s="236" t="inlineStr">
        <is>
          <t>ARTI</t>
        </is>
      </c>
      <c r="H314" s="236" t="n"/>
      <c r="I314" s="236" t="n"/>
      <c r="J314" s="236" t="n"/>
      <c r="K314" s="236" t="n"/>
      <c r="L314" s="236" t="n"/>
    </row>
    <row r="315">
      <c r="A315" s="236" t="n">
        <v>13</v>
      </c>
      <c r="B315" s="236" t="inlineStr">
        <is>
          <t>1930-002914</t>
        </is>
      </c>
      <c r="C315" s="236" t="inlineStr">
        <is>
          <t>Patent</t>
        </is>
      </c>
      <c r="D315" s="236" t="inlineStr">
        <is>
          <t>PAT10/234</t>
        </is>
      </c>
      <c r="E315" s="236" t="inlineStr">
        <is>
          <t>Section match only: Section 31 shown without tract calls</t>
        </is>
      </c>
      <c r="F315" s="236" t="inlineStr">
        <is>
          <t>N/2 NE/4 of 31-12N-24W, aol</t>
        </is>
      </c>
      <c r="G315" s="236" t="inlineStr">
        <is>
          <t>ARTI</t>
        </is>
      </c>
      <c r="H315" s="236" t="n"/>
      <c r="I315" s="236" t="n"/>
      <c r="J315" s="236" t="n"/>
      <c r="K315" s="236" t="n"/>
      <c r="L315" s="236" t="n"/>
    </row>
    <row r="316">
      <c r="A316" s="236" t="n">
        <v>14</v>
      </c>
      <c r="B316" s="236" t="inlineStr">
        <is>
          <t>1909-002932</t>
        </is>
      </c>
      <c r="C316" s="236" t="inlineStr">
        <is>
          <t>Patent</t>
        </is>
      </c>
      <c r="D316" s="236" t="inlineStr">
        <is>
          <t>PAT6/7</t>
        </is>
      </c>
      <c r="E316" s="236" t="inlineStr">
        <is>
          <t>Section match only: Section 31 shown without tract calls</t>
        </is>
      </c>
      <c r="F316" s="236" t="inlineStr">
        <is>
          <t>SE/4 NE/4, NE/4 SE/4 of 31-12N-24W</t>
        </is>
      </c>
      <c r="G316" s="236" t="inlineStr">
        <is>
          <t>ARTI</t>
        </is>
      </c>
      <c r="H316" s="236" t="n"/>
      <c r="I316" s="236" t="n"/>
      <c r="J316" s="236" t="n"/>
      <c r="K316" s="236" t="n"/>
      <c r="L316" s="236" t="n"/>
    </row>
    <row r="317">
      <c r="A317" s="236" t="n">
        <v>15</v>
      </c>
      <c r="B317" s="236" t="inlineStr">
        <is>
          <t>1919-001437</t>
        </is>
      </c>
      <c r="C317" s="236" t="inlineStr">
        <is>
          <t>Affidavit</t>
        </is>
      </c>
      <c r="D317" s="236" t="inlineStr">
        <is>
          <t>MIS11/154</t>
        </is>
      </c>
      <c r="E317" s="236" t="inlineStr">
        <is>
          <t>Section match only: Section 31 shown without tract calls</t>
        </is>
      </c>
      <c r="F317" s="236" t="inlineStr">
        <is>
          <t>SW/4 NE/4, W/2 SE/4, SE/4 SE/4 of 31-12N-24W, aol</t>
        </is>
      </c>
      <c r="G317" s="236" t="inlineStr">
        <is>
          <t>Affidavit (E. L. Martin) of identity: Eugene S. Repass = E. S. Repass — grantee under the Lancaster deed (5/30/1908, Bk 11 Deeds/468; SE/4 Sec 32 and SW/4 NE/4, W/2 SE/4, SE/4 SE/4 Sec 31-12N-24W) and mortgagor to G. E.…</t>
        </is>
      </c>
      <c r="H317" s="236" t="n"/>
      <c r="I317" s="236" t="n"/>
      <c r="J317" s="236" t="n"/>
      <c r="K317" s="236" t="n"/>
      <c r="L317" s="236" t="n"/>
    </row>
    <row r="318">
      <c r="A318" s="236" t="n">
        <v>16</v>
      </c>
      <c r="B318" s="236" t="inlineStr">
        <is>
          <t>1913-000413</t>
        </is>
      </c>
      <c r="C318" s="236" t="inlineStr">
        <is>
          <t>Deed</t>
        </is>
      </c>
      <c r="D318" s="236" t="inlineStr">
        <is>
          <t>D19/268</t>
        </is>
      </c>
      <c r="E318" s="236" t="inlineStr">
        <is>
          <t>Section match only: Section 31 shown without tract calls</t>
        </is>
      </c>
      <c r="F318" s="236" t="inlineStr">
        <is>
          <t>SE/4 NE/4, NE/4 SE/4 of 31-12N-24W</t>
        </is>
      </c>
      <c r="G318" s="236" t="inlineStr">
        <is>
          <t>ARTI</t>
        </is>
      </c>
      <c r="H318" s="236" t="n"/>
      <c r="I318" s="236" t="n"/>
      <c r="J318" s="236" t="n"/>
      <c r="K318" s="236" t="n"/>
      <c r="L318" s="236" t="n"/>
    </row>
    <row r="319">
      <c r="A319" s="236" t="n">
        <v>17</v>
      </c>
      <c r="B319" s="236" t="inlineStr">
        <is>
          <t>1916-000332</t>
        </is>
      </c>
      <c r="C319" s="236" t="inlineStr">
        <is>
          <t>Deed</t>
        </is>
      </c>
      <c r="D319" s="236" t="inlineStr">
        <is>
          <t>D22/248</t>
        </is>
      </c>
      <c r="E319" s="236" t="inlineStr">
        <is>
          <t>Section match only: Section 31 shown without tract calls</t>
        </is>
      </c>
      <c r="F319" s="236" t="inlineStr">
        <is>
          <t>N/2 NE/4 of 31-12N-24W, aol</t>
        </is>
      </c>
      <c r="G319" s="236" t="inlineStr">
        <is>
          <t>ARTI</t>
        </is>
      </c>
      <c r="H319" s="236" t="n"/>
      <c r="I319" s="236" t="n"/>
      <c r="J319" s="236" t="n"/>
      <c r="K319" s="236" t="n"/>
      <c r="L319" s="236" t="n"/>
    </row>
    <row r="320">
      <c r="A320" s="236" t="n">
        <v>18</v>
      </c>
      <c r="B320" s="236" t="inlineStr">
        <is>
          <t>1918-000943</t>
        </is>
      </c>
      <c r="C320" s="236" t="inlineStr">
        <is>
          <t>Deed</t>
        </is>
      </c>
      <c r="D320" s="236" t="inlineStr">
        <is>
          <t>D27/477</t>
        </is>
      </c>
      <c r="E320" s="236" t="inlineStr">
        <is>
          <t>Section match only: Section 31 shown without tract calls</t>
        </is>
      </c>
      <c r="F320" s="236" t="inlineStr">
        <is>
          <t>S/2 SW/4, S/2 N/2 SW/4 of 31-12N-24W</t>
        </is>
      </c>
      <c r="G320" s="236" t="inlineStr">
        <is>
          <t>ARTI</t>
        </is>
      </c>
      <c r="H320" s="236" t="n"/>
      <c r="I320" s="236" t="n"/>
      <c r="J320" s="236" t="n"/>
      <c r="K320" s="236" t="n"/>
      <c r="L320" s="236" t="n"/>
    </row>
    <row r="321">
      <c r="A321" s="236" t="n">
        <v>19</v>
      </c>
      <c r="B321" s="236" t="inlineStr">
        <is>
          <t>1919-000971</t>
        </is>
      </c>
      <c r="C321" s="236" t="inlineStr">
        <is>
          <t>Deed</t>
        </is>
      </c>
      <c r="D321" s="236" t="inlineStr">
        <is>
          <t>D29/382</t>
        </is>
      </c>
      <c r="E321" s="236" t="inlineStr">
        <is>
          <t>Section match only: Section 31 shown without tract calls</t>
        </is>
      </c>
      <c r="F321" s="236" t="inlineStr">
        <is>
          <t>S/2 SE/4, NW/4 SE/4, SW/4 NE/4 of 31-12N-24W</t>
        </is>
      </c>
      <c r="G321" s="236" t="inlineStr">
        <is>
          <t>ARTI</t>
        </is>
      </c>
      <c r="H321" s="236" t="n"/>
      <c r="I321" s="236" t="n"/>
      <c r="J321" s="236" t="n"/>
      <c r="K321" s="236" t="n"/>
      <c r="L321" s="236" t="n"/>
    </row>
    <row r="322">
      <c r="A322" s="236" t="n">
        <v>20</v>
      </c>
      <c r="B322" s="236" t="inlineStr">
        <is>
          <t>1921-000501</t>
        </is>
      </c>
      <c r="C322" s="236" t="inlineStr">
        <is>
          <t>Deed</t>
        </is>
      </c>
      <c r="D322" s="236" t="inlineStr">
        <is>
          <t>D31/387</t>
        </is>
      </c>
      <c r="E322" s="236" t="inlineStr">
        <is>
          <t>Section match only: Section 31 shown without tract calls</t>
        </is>
      </c>
      <c r="F322" s="236" t="inlineStr">
        <is>
          <t>N/2 NE/4 of 31-12N-24W, aol</t>
        </is>
      </c>
      <c r="G322" s="236" t="inlineStr">
        <is>
          <t>ARTI</t>
        </is>
      </c>
      <c r="H322" s="236" t="n"/>
      <c r="I322" s="236" t="n"/>
      <c r="J322" s="236" t="n"/>
      <c r="K322" s="236" t="n"/>
      <c r="L322" s="236" t="n"/>
    </row>
    <row r="323">
      <c r="A323" s="236" t="n">
        <v>21</v>
      </c>
      <c r="B323" s="236" t="inlineStr">
        <is>
          <t>1921-000502</t>
        </is>
      </c>
      <c r="C323" s="236" t="inlineStr">
        <is>
          <t>Deed</t>
        </is>
      </c>
      <c r="D323" s="236" t="inlineStr">
        <is>
          <t>D31/388</t>
        </is>
      </c>
      <c r="E323" s="236" t="inlineStr">
        <is>
          <t>Section match only: Section 31 shown without tract calls</t>
        </is>
      </c>
      <c r="F323" s="236" t="inlineStr">
        <is>
          <t>N/2 NE/4 of 31-12N-24W, aol</t>
        </is>
      </c>
      <c r="G323" s="236" t="inlineStr">
        <is>
          <t>ARTI</t>
        </is>
      </c>
      <c r="H323" s="236" t="n"/>
      <c r="I323" s="236" t="n"/>
      <c r="J323" s="236" t="n"/>
      <c r="K323" s="236" t="n"/>
      <c r="L323" s="236" t="n"/>
    </row>
    <row r="324">
      <c r="A324" s="236" t="n">
        <v>22</v>
      </c>
      <c r="B324" s="236" t="inlineStr">
        <is>
          <t>1922-000463</t>
        </is>
      </c>
      <c r="C324" s="236" t="inlineStr">
        <is>
          <t>Deed</t>
        </is>
      </c>
      <c r="D324" s="236" t="inlineStr">
        <is>
          <t>D31/637</t>
        </is>
      </c>
      <c r="E324" s="236" t="inlineStr">
        <is>
          <t>Section match only: Section 31 shown without tract calls</t>
        </is>
      </c>
      <c r="F324" s="236" t="inlineStr">
        <is>
          <t>NE/4 SE/4, SE/4 NE/4 of 31-12N-24W</t>
        </is>
      </c>
      <c r="G324" s="236" t="inlineStr">
        <is>
          <t>ARTI</t>
        </is>
      </c>
      <c r="H324" s="236" t="n"/>
      <c r="I324" s="236" t="n"/>
      <c r="J324" s="236" t="n"/>
      <c r="K324" s="236" t="n"/>
      <c r="L324" s="236" t="n"/>
    </row>
    <row r="325">
      <c r="A325" s="236" t="n">
        <v>24</v>
      </c>
      <c r="B325" s="236" t="inlineStr">
        <is>
          <t>1925-000406</t>
        </is>
      </c>
      <c r="C325" s="236" t="inlineStr">
        <is>
          <t>Deed</t>
        </is>
      </c>
      <c r="D325" s="236" t="inlineStr">
        <is>
          <t>D34/104</t>
        </is>
      </c>
      <c r="E325" s="236" t="inlineStr">
        <is>
          <t>Section match only: Section 31 shown without tract calls</t>
        </is>
      </c>
      <c r="F325" s="236" t="inlineStr">
        <is>
          <t>S/2 SW/4, S/2 N/2 SW/4 of 31-12N-24W</t>
        </is>
      </c>
      <c r="G325" s="236" t="inlineStr">
        <is>
          <t>ARTI</t>
        </is>
      </c>
      <c r="H325" s="236" t="n"/>
      <c r="I325" s="236" t="n"/>
      <c r="J325" s="236" t="n"/>
      <c r="K325" s="236" t="n"/>
      <c r="L325" s="236" t="n"/>
    </row>
    <row r="326">
      <c r="A326" s="236" t="n">
        <v>25</v>
      </c>
      <c r="B326" s="236" t="inlineStr">
        <is>
          <t>1927-000712</t>
        </is>
      </c>
      <c r="C326" s="236" t="inlineStr">
        <is>
          <t>Deed</t>
        </is>
      </c>
      <c r="D326" s="236" t="inlineStr">
        <is>
          <t>D38/173</t>
        </is>
      </c>
      <c r="E326" s="236" t="inlineStr">
        <is>
          <t>Section match only: Section 31 shown without tract calls</t>
        </is>
      </c>
      <c r="F326" s="236" t="inlineStr">
        <is>
          <t>N/2 NE/4 of 31-12N-24W</t>
        </is>
      </c>
      <c r="G326" s="236" t="inlineStr">
        <is>
          <t>An undivided 1/2 interest in all of the oil, gas, coal and other minerals Chain note: source of title — MINERAL DEED 1907-001545 at D11/209, Herbert E. McGuire and Claude J. McGuire, HW to Mark Hambrook, covering N/2 of…</t>
        </is>
      </c>
      <c r="H326" s="236" t="n"/>
      <c r="I326" s="236" t="n"/>
      <c r="J326" s="236" t="n"/>
      <c r="K326" s="236" t="n"/>
      <c r="L326" s="236" t="n"/>
    </row>
    <row r="327">
      <c r="A327" s="236" t="n">
        <v>26</v>
      </c>
      <c r="B327" s="236" t="inlineStr">
        <is>
          <t>1927-000706</t>
        </is>
      </c>
      <c r="C327" s="236" t="inlineStr">
        <is>
          <t>Deed</t>
        </is>
      </c>
      <c r="D327" s="236" t="inlineStr">
        <is>
          <t>D38/162</t>
        </is>
      </c>
      <c r="E327" s="236" t="inlineStr">
        <is>
          <t>Section match only: Section 31 shown without tract calls</t>
        </is>
      </c>
      <c r="F327" s="236" t="inlineStr">
        <is>
          <t>W/2 NW/4 of 31-12N-24W</t>
        </is>
      </c>
      <c r="G327" s="236" t="inlineStr">
        <is>
          <t>An undivided 1/2 interest in all of the oil, gas, coal and other minerals Chain note: source of title — MINERAL DEED 1907-001545 at D11/209, Herbert E. McGuire and Claude J. McGuire, HW to Mark Hambrook, covering N/2 of…</t>
        </is>
      </c>
      <c r="H327" s="236" t="n"/>
      <c r="I327" s="236" t="n"/>
      <c r="J327" s="236" t="n"/>
      <c r="K327" s="236" t="n"/>
      <c r="L327" s="236" t="n"/>
    </row>
    <row r="328">
      <c r="A328" s="236" t="n">
        <v>27</v>
      </c>
      <c r="B328" s="236" t="inlineStr">
        <is>
          <t>1930-001789</t>
        </is>
      </c>
      <c r="C328" s="236" t="inlineStr">
        <is>
          <t>Agreement</t>
        </is>
      </c>
      <c r="D328" s="236" t="inlineStr">
        <is>
          <t>MIS15/290</t>
        </is>
      </c>
      <c r="E328" s="236" t="inlineStr">
        <is>
          <t>Section match only: Section 31 shown without tract calls</t>
        </is>
      </c>
      <c r="F328" s="236" t="inlineStr">
        <is>
          <t>31-12N-24W</t>
        </is>
      </c>
      <c r="G328" s="236" t="inlineStr">
        <is>
          <t>Lease amendment — Lee &amp; Mollie Aulbert → Roy M. Johnson O&amp;G lease (5/20/1930; SW/4 SW/4, S/2 N/2 SW/4 &amp; undiv. 1/2 SE/4, Sec 31-12N-24W): delay rental changed $100 → $50 per 12-mo deferral (reverts to $100 if a well is …</t>
        </is>
      </c>
      <c r="H328" s="236" t="n"/>
      <c r="I328" s="236" t="n"/>
      <c r="J328" s="236" t="n"/>
      <c r="K328" s="236" t="n"/>
      <c r="L328" s="236" t="n"/>
    </row>
    <row r="329">
      <c r="A329" s="236" t="n">
        <v>28</v>
      </c>
      <c r="B329" s="236" t="inlineStr">
        <is>
          <t>1930-001819</t>
        </is>
      </c>
      <c r="C329" s="236" t="inlineStr">
        <is>
          <t>Agreement</t>
        </is>
      </c>
      <c r="D329" s="236" t="inlineStr">
        <is>
          <t>MIS15/330</t>
        </is>
      </c>
      <c r="E329" s="236" t="inlineStr">
        <is>
          <t>Section match only: Section 31 shown without tract calls</t>
        </is>
      </c>
      <c r="F329" s="236" t="inlineStr">
        <is>
          <t>31-12N-24W, aol</t>
        </is>
      </c>
      <c r="G329" s="236" t="inlineStr">
        <is>
          <t>Lease amendment — Louis E. &amp; Virginia Jaques → Roy M. Johnson O&amp;G lease (5/20/1930; S/2 SE/4 Sec 30 &amp; undiv. int. NE/4 NE/4 Sec 31-12N-24W): delay rental changed $120 → $60 per 12-mo deferral (reverts to $120 if a well …</t>
        </is>
      </c>
      <c r="H329" s="236" t="n"/>
      <c r="I329" s="236" t="n"/>
      <c r="J329" s="236" t="n"/>
      <c r="K329" s="236" t="n"/>
      <c r="L329" s="236" t="n"/>
    </row>
    <row r="330">
      <c r="A330" s="236" t="n">
        <v>29</v>
      </c>
      <c r="B330" s="236" t="inlineStr">
        <is>
          <t>1931-000994</t>
        </is>
      </c>
      <c r="C330" s="236" t="inlineStr">
        <is>
          <t>Quit Claim Deed</t>
        </is>
      </c>
      <c r="D330" s="236" t="inlineStr">
        <is>
          <t>D43/608</t>
        </is>
      </c>
      <c r="E330" s="236" t="inlineStr">
        <is>
          <t>Section match only: Section 31 shown without tract calls</t>
        </is>
      </c>
      <c r="F330" s="236" t="inlineStr">
        <is>
          <t>SE/4 NE/4, NE/4 SE/4 of 31-12N-24W</t>
        </is>
      </c>
      <c r="G330" s="236" t="inlineStr">
        <is>
          <t>ARTI Chain note: source of title — MINERAL DEED 1922-000463 at D31/637, W. C. Danforth and Susie Danforth, HW to Benjamin H. Shotwell, covering NE/4 SE/4, SE/4 NE/4 of 31-12N-24W, interest stated: ARTI. Confirm source i…</t>
        </is>
      </c>
      <c r="H330" s="236" t="n"/>
      <c r="I330" s="236" t="n"/>
      <c r="J330" s="236" t="n"/>
      <c r="K330" s="236" t="n"/>
      <c r="L330" s="236" t="n"/>
    </row>
    <row r="331">
      <c r="A331" s="236" t="n">
        <v>32</v>
      </c>
      <c r="B331" s="236" t="inlineStr">
        <is>
          <t>2005-008386</t>
        </is>
      </c>
      <c r="C331" s="236" t="inlineStr">
        <is>
          <t>Order and Final Decree</t>
        </is>
      </c>
      <c r="D331" s="236" t="inlineStr">
        <is>
          <t>1816/41</t>
        </is>
      </c>
      <c r="E331" s="236" t="inlineStr">
        <is>
          <t>Section match only: Section 31 shown without tract calls</t>
        </is>
      </c>
      <c r="F331" s="236" t="inlineStr">
        <is>
          <t>N/2 NE/4 of 31-12N-24W, aol</t>
        </is>
      </c>
      <c r="G331" s="236" t="inlineStr">
        <is>
          <t>ARTI</t>
        </is>
      </c>
      <c r="H331" s="236" t="n"/>
      <c r="I331" s="236" t="n"/>
      <c r="J331" s="236" t="n"/>
      <c r="K331" s="236" t="n"/>
      <c r="L331" s="236" t="n"/>
    </row>
    <row r="332">
      <c r="A332" s="236" t="n">
        <v>33</v>
      </c>
      <c r="B332" s="236" t="inlineStr">
        <is>
          <t>1935-000201</t>
        </is>
      </c>
      <c r="C332" s="236" t="inlineStr">
        <is>
          <t>Quit Claim Deed</t>
        </is>
      </c>
      <c r="D332" s="236" t="inlineStr">
        <is>
          <t>D45/395</t>
        </is>
      </c>
      <c r="E332" s="236" t="inlineStr">
        <is>
          <t>Section match only: Section 31 shown without tract calls</t>
        </is>
      </c>
      <c r="F332" s="236" t="inlineStr">
        <is>
          <t>N/2 NE/4 of 31-12N-24W, aol</t>
        </is>
      </c>
      <c r="G332" s="236" t="inlineStr">
        <is>
          <t>ARTI</t>
        </is>
      </c>
      <c r="H332" s="236" t="n"/>
      <c r="I332" s="236" t="n"/>
      <c r="J332" s="236" t="n"/>
      <c r="K332" s="236" t="n"/>
      <c r="L332" s="236" t="n"/>
    </row>
    <row r="333">
      <c r="A333" s="236" t="n">
        <v>35</v>
      </c>
      <c r="B333" s="236" t="inlineStr">
        <is>
          <t>1937-000416</t>
        </is>
      </c>
      <c r="C333" s="236" t="inlineStr">
        <is>
          <t>Warranty Deed</t>
        </is>
      </c>
      <c r="D333" s="236" t="inlineStr">
        <is>
          <t>D48/72</t>
        </is>
      </c>
      <c r="E333" s="236" t="inlineStr">
        <is>
          <t>Section match only: Section 31 shown without tract calls</t>
        </is>
      </c>
      <c r="F333" s="236" t="inlineStr">
        <is>
          <t>N/2 NE/4 of 31-12N-24W, aol</t>
        </is>
      </c>
      <c r="G333" s="236" t="inlineStr">
        <is>
          <t>ARTI Subject to 1/2 of the royalty sold to Panhandle Co-Operative Royalty Company</t>
        </is>
      </c>
      <c r="H333" s="236" t="n"/>
      <c r="I333" s="236" t="n"/>
      <c r="J333" s="236" t="n"/>
      <c r="K333" s="236" t="n"/>
      <c r="L333" s="236" t="n"/>
    </row>
    <row r="334">
      <c r="A334" s="236" t="n">
        <v>37</v>
      </c>
      <c r="B334" s="236" t="inlineStr">
        <is>
          <t>1939-001120</t>
        </is>
      </c>
      <c r="C334" s="236" t="inlineStr">
        <is>
          <t>Quit Claim Deed</t>
        </is>
      </c>
      <c r="D334" s="236" t="inlineStr">
        <is>
          <t>QCD3/491</t>
        </is>
      </c>
      <c r="E334" s="236" t="inlineStr">
        <is>
          <t>Section match only: Section 31 shown without tract calls</t>
        </is>
      </c>
      <c r="F334" s="236" t="inlineStr">
        <is>
          <t>N/2 NE/4 of 31-12N-24W</t>
        </is>
      </c>
      <c r="G334" s="236" t="inlineStr">
        <is>
          <t>ARTI, to correct deed at 45/395 Chain note: no source of title into Jack Brister and Ethel Brister, HW located of record. Confirm ownership before crediting this conveyance.</t>
        </is>
      </c>
      <c r="H334" s="236" t="n"/>
      <c r="I334" s="236" t="n"/>
      <c r="J334" s="236" t="n"/>
      <c r="K334" s="236" t="n"/>
      <c r="L334" s="236" t="n"/>
    </row>
    <row r="335">
      <c r="A335" s="236" t="n">
        <v>39</v>
      </c>
      <c r="B335" s="236" t="inlineStr">
        <is>
          <t>1945-000171</t>
        </is>
      </c>
      <c r="C335" s="236" t="inlineStr">
        <is>
          <t>Warranty Deed</t>
        </is>
      </c>
      <c r="D335" s="236" t="inlineStr">
        <is>
          <t>D55/254</t>
        </is>
      </c>
      <c r="E335" s="236" t="inlineStr">
        <is>
          <t>Section match only: Section 31 shown without tract calls</t>
        </is>
      </c>
      <c r="F335" s="236" t="inlineStr">
        <is>
          <t>SE/4 NE/4, NE/4 SE/4 of 31-12N-24W</t>
        </is>
      </c>
      <c r="G335" s="236" t="inlineStr">
        <is>
          <t>ARTI Chain note: no source of title into Maggie Davis, formerly Maggie Bennett &amp; H. V. Davis, wife and husband; Eli L. Shotwell &amp; Ida M. Shotwell husband &amp; wife; Pearl L. Davis, &amp; O. L. Davis, wife &amp; husband; Roy T. Sho…</t>
        </is>
      </c>
      <c r="H335" s="236" t="n"/>
      <c r="I335" s="236" t="n"/>
      <c r="J335" s="236" t="n"/>
      <c r="K335" s="236" t="n"/>
      <c r="L335" s="236" t="n"/>
    </row>
    <row r="336">
      <c r="A336" s="236" t="n">
        <v>40</v>
      </c>
      <c r="B336" s="236" t="inlineStr">
        <is>
          <t>1945-000816</t>
        </is>
      </c>
      <c r="C336" s="236" t="inlineStr">
        <is>
          <t>Final Decree</t>
        </is>
      </c>
      <c r="D336" s="236" t="inlineStr">
        <is>
          <t>MIS22/628</t>
        </is>
      </c>
      <c r="E336" s="236" t="inlineStr">
        <is>
          <t>Section match only: Section 31 shown without tract calls</t>
        </is>
      </c>
      <c r="F336" s="236" t="inlineStr">
        <is>
          <t>SE/4 NE/4, NE/4 SE/4 of 31-12N-24W, aol</t>
        </is>
      </c>
      <c r="G336" s="236" t="inlineStr">
        <is>
          <t>ARTI</t>
        </is>
      </c>
      <c r="H336" s="236" t="n"/>
      <c r="I336" s="236" t="n"/>
      <c r="J336" s="236" t="n"/>
      <c r="K336" s="236" t="n"/>
      <c r="L336" s="236" t="n"/>
    </row>
    <row r="337">
      <c r="A337" s="236" t="n">
        <v>41</v>
      </c>
      <c r="B337" s="236" t="inlineStr">
        <is>
          <t>1949-002138</t>
        </is>
      </c>
      <c r="C337" s="236" t="inlineStr">
        <is>
          <t>Contract</t>
        </is>
      </c>
      <c r="D337" s="236" t="inlineStr">
        <is>
          <t>MIS25/41</t>
        </is>
      </c>
      <c r="E337" s="236" t="inlineStr">
        <is>
          <t>Section match only: Section 31 shown without tract calls</t>
        </is>
      </c>
      <c r="F337" s="236" t="inlineStr">
        <is>
          <t>31-12N-24W, aol</t>
        </is>
      </c>
      <c r="G337" s="236" t="inlineStr">
        <is>
          <t>Conveyance of ~340 ac (S/2 SE/4 Sec 30; E/2 NW/4, N/2 NE/4, SE/4 NE/4, NE/4 SE/4 and N/2 NE/4 SW/4 Sec 31-12N-24W), LESS an undivided 1/2 of the oil, gas &amp; mineral rights reserved, with ingress/egress for development. S…</t>
        </is>
      </c>
      <c r="H337" s="236" t="n"/>
      <c r="I337" s="236" t="n"/>
      <c r="J337" s="236" t="n"/>
      <c r="K337" s="236" t="n"/>
      <c r="L337" s="236" t="n"/>
    </row>
    <row r="338">
      <c r="A338" s="236" t="n">
        <v>42</v>
      </c>
      <c r="B338" s="236" t="inlineStr">
        <is>
          <t>1949-000814</t>
        </is>
      </c>
      <c r="C338" s="236" t="inlineStr">
        <is>
          <t>Warranty Deed</t>
        </is>
      </c>
      <c r="D338" s="236" t="inlineStr">
        <is>
          <t>D59/251</t>
        </is>
      </c>
      <c r="E338" s="236" t="inlineStr">
        <is>
          <t>Section match only: Section 31 shown without tract calls</t>
        </is>
      </c>
      <c r="F338" s="236" t="inlineStr">
        <is>
          <t>S/2 SE/4 of Sec 30-12N-24W, E/2 NW/4, N/2 NE/4, SE/4 NE/4, NE/4 SE/4, N/2 NE/4 SW/4 of Sec 31-12N-24W, containing 340 acres, more or less</t>
        </is>
      </c>
      <c r="G338" s="236" t="inlineStr">
        <is>
          <t>1/2 interest, (Parties of the first part reserve unto themselves and undivided one half of all.minerals not heretofore conveyed on the a bove described tract of land with rights of ingrees and egress)</t>
        </is>
      </c>
      <c r="H338" s="236" t="n"/>
      <c r="I338" s="236" t="n"/>
      <c r="J338" s="236" t="n"/>
      <c r="K338" s="236" t="n"/>
      <c r="L338" s="236" t="n"/>
    </row>
    <row r="339">
      <c r="A339" s="236" t="n">
        <v>46</v>
      </c>
      <c r="B339" s="236" t="inlineStr">
        <is>
          <t>1949-001867</t>
        </is>
      </c>
      <c r="C339" s="236" t="inlineStr">
        <is>
          <t>Mineral Deed</t>
        </is>
      </c>
      <c r="D339" s="236" t="inlineStr">
        <is>
          <t>D63/97</t>
        </is>
      </c>
      <c r="E339" s="236" t="inlineStr">
        <is>
          <t>Section match only: Section 31 shown without tract calls</t>
        </is>
      </c>
      <c r="F339" s="236" t="inlineStr">
        <is>
          <t>E/2 NW/4, SE/4 NE/4, NE/4 SE/4, N/2 NE/4 SW/4 of 31-12N-24W, aol</t>
        </is>
      </c>
      <c r="G339" s="236" t="inlineStr">
        <is>
          <t>20/260 interest, being 20 NMA in 2 sections</t>
        </is>
      </c>
      <c r="H339" s="236" t="n"/>
      <c r="I339" s="236" t="n"/>
      <c r="J339" s="236" t="n"/>
      <c r="K339" s="236" t="n"/>
      <c r="L339" s="236" t="n"/>
    </row>
    <row r="340">
      <c r="A340" s="236" t="n">
        <v>47</v>
      </c>
      <c r="B340" s="236" t="inlineStr">
        <is>
          <t>1950-000383</t>
        </is>
      </c>
      <c r="C340" s="236" t="inlineStr">
        <is>
          <t>Warranty Deed</t>
        </is>
      </c>
      <c r="D340" s="236" t="inlineStr">
        <is>
          <t>D59/410</t>
        </is>
      </c>
      <c r="E340" s="236" t="inlineStr">
        <is>
          <t>Section match only: Section 31 shown without tract calls</t>
        </is>
      </c>
      <c r="F340" s="236" t="inlineStr">
        <is>
          <t>E/2 NW/4, SE/4 NE/4, NE/4 SE/4, N/2 NE/4 SW/4 of 31-12N-24W, aol</t>
        </is>
      </c>
      <c r="G340" s="236" t="inlineStr">
        <is>
          <t>ARTI, Except 1/2 of the ogms in the N/2 NE/4 Corrects deed dated 2/21/1949</t>
        </is>
      </c>
      <c r="H340" s="236" t="n"/>
      <c r="I340" s="236" t="n"/>
      <c r="J340" s="236" t="n"/>
      <c r="K340" s="236" t="n"/>
      <c r="L340" s="236" t="n"/>
    </row>
    <row r="341">
      <c r="A341" s="236" t="n">
        <v>50</v>
      </c>
      <c r="B341" s="236" t="inlineStr">
        <is>
          <t>1957-001086</t>
        </is>
      </c>
      <c r="C341" s="236" t="inlineStr">
        <is>
          <t>Contract</t>
        </is>
      </c>
      <c r="D341" s="236" t="inlineStr">
        <is>
          <t>MIS27/380</t>
        </is>
      </c>
      <c r="E341" s="236" t="inlineStr">
        <is>
          <t>Section match only: Section 31 shown without tract calls</t>
        </is>
      </c>
      <c r="F341" s="236" t="inlineStr">
        <is>
          <t>31-12N-24W, aol</t>
        </is>
      </c>
      <c r="G341" s="236" t="inlineStr">
        <is>
          <t>Contract for sale of real estate (1/24/1957): W. L. Ayers → George M. &amp; Clara Mae Bryan; SURFACE rights only to ~340 ac (Secs 30 &amp; 31) plus 115.34 ac (lots &amp; SE/4 SW/4 Sec 31); price $17,782 — assume $15,080 M. G. Mitch…</t>
        </is>
      </c>
      <c r="H341" s="236" t="n"/>
      <c r="I341" s="236" t="n"/>
      <c r="J341" s="236" t="n"/>
      <c r="K341" s="236" t="n"/>
      <c r="L341" s="236" t="n"/>
    </row>
    <row r="342">
      <c r="A342" s="236" t="n">
        <v>51</v>
      </c>
      <c r="B342" s="236" t="inlineStr">
        <is>
          <t>1960-000414</t>
        </is>
      </c>
      <c r="C342" s="236" t="inlineStr">
        <is>
          <t>Designation of Properties Transferred by Merger Magnolia Petroleum Company to Socony Mobil Oil Company, INC.</t>
        </is>
      </c>
      <c r="D342" s="236" t="inlineStr">
        <is>
          <t>MIS32/144</t>
        </is>
      </c>
      <c r="E342" s="236" t="inlineStr">
        <is>
          <t>Section match only: Section 31 shown without tract calls</t>
        </is>
      </c>
      <c r="F342" s="236" t="inlineStr">
        <is>
          <t>31-12N-24W, aol</t>
        </is>
      </c>
      <c r="G342" s="236" t="inlineStr">
        <is>
          <t>Articles/Memorandum of Merger: Magnolia Petroleum Co. (TX) merged into Socony Mobil Oil Company, Inc. (NY), effective 9/30/1959; by operation of law all Magnolia-owned property (described in Exhibit A) vested in the sur…</t>
        </is>
      </c>
      <c r="H342" s="236" t="n"/>
      <c r="I342" s="236" t="n"/>
      <c r="J342" s="236" t="n"/>
      <c r="K342" s="236" t="n"/>
      <c r="L342" s="236" t="n"/>
    </row>
    <row r="343">
      <c r="A343" s="236" t="n">
        <v>56</v>
      </c>
      <c r="B343" s="236" t="inlineStr">
        <is>
          <t>1967-002816</t>
        </is>
      </c>
      <c r="C343" s="236" t="inlineStr">
        <is>
          <t>Final Decree and Order for Distribution</t>
        </is>
      </c>
      <c r="D343" s="236" t="inlineStr">
        <is>
          <t>MIS86/33</t>
        </is>
      </c>
      <c r="E343" s="236" t="inlineStr">
        <is>
          <t>Section match only: Section 31 shown without tract calls</t>
        </is>
      </c>
      <c r="F343" s="236" t="inlineStr">
        <is>
          <t>SW/4 of 31-12N-24W, aol</t>
        </is>
      </c>
      <c r="G343" s="236" t="inlineStr">
        <is>
          <t>ARTI, An Undivided 75.34 acre mineral interest</t>
        </is>
      </c>
      <c r="H343" s="236" t="n"/>
      <c r="I343" s="236" t="n"/>
      <c r="J343" s="236" t="n"/>
      <c r="K343" s="236" t="n"/>
      <c r="L343" s="236" t="n"/>
    </row>
    <row r="344">
      <c r="A344" s="236" t="n">
        <v>57</v>
      </c>
      <c r="B344" s="236" t="inlineStr">
        <is>
          <t>1968-003144</t>
        </is>
      </c>
      <c r="C344" s="236" t="inlineStr">
        <is>
          <t>Rental Division Order</t>
        </is>
      </c>
      <c r="D344" s="236" t="inlineStr">
        <is>
          <t>MIS97/120</t>
        </is>
      </c>
      <c r="E344" s="236" t="inlineStr">
        <is>
          <t>Section match only: Section 31 shown without tract calls</t>
        </is>
      </c>
      <c r="F344" s="236" t="inlineStr">
        <is>
          <t>31-12N-24W</t>
        </is>
      </c>
      <c r="G344" s="236" t="inlineStr">
        <is>
          <t>Leasehold / WI Chain note: source of title — MINERAL DEED 1907-000709 at D9/303, Charles T. Kennett and Sadie N. Kennett, HW to John G. Lancaster, covering SW/4 NE/4 SW/4 SE/4, SE/4 SE/4 of 31-12N-24W, interest stated: …</t>
        </is>
      </c>
      <c r="H344" s="236" t="n"/>
      <c r="I344" s="236" t="n"/>
      <c r="J344" s="236" t="n"/>
      <c r="K344" s="236" t="n"/>
      <c r="L344" s="236" t="n"/>
    </row>
    <row r="345">
      <c r="A345" s="236" t="n">
        <v>58</v>
      </c>
      <c r="B345" s="236" t="inlineStr">
        <is>
          <t>1970-003015</t>
        </is>
      </c>
      <c r="C345" s="236" t="inlineStr">
        <is>
          <t>Rental Division Order</t>
        </is>
      </c>
      <c r="D345" s="236" t="inlineStr">
        <is>
          <t>115/485</t>
        </is>
      </c>
      <c r="E345" s="236" t="inlineStr">
        <is>
          <t>Section match only: Section 31 shown without tract calls</t>
        </is>
      </c>
      <c r="F345" s="236" t="inlineStr">
        <is>
          <t>31-12N-24W</t>
        </is>
      </c>
      <c r="G345" s="236" t="inlineStr">
        <is>
          <t>Leasehold / WI Chain note: source of title — OUTSIDE LANDS 1942-000630 at MIS21/471, Beckham County Court, RE: In the Matter of the Estate of Swinburn J. Stewart, Deceased to Gladys Priest, 1/4, Swinburn J. … Full recit…</t>
        </is>
      </c>
      <c r="H345" s="236" t="n"/>
      <c r="I345" s="236" t="n"/>
      <c r="J345" s="236" t="n"/>
      <c r="K345" s="236" t="n"/>
      <c r="L345" s="236" t="n"/>
    </row>
    <row r="346">
      <c r="A346" s="236" t="n">
        <v>2</v>
      </c>
      <c r="B346" s="236" t="inlineStr">
        <is>
          <t>I-1905-000993</t>
        </is>
      </c>
      <c r="C346" s="236" t="inlineStr">
        <is>
          <t>Homestead</t>
        </is>
      </c>
      <c r="D346" s="236" t="inlineStr">
        <is>
          <t>FR1/470</t>
        </is>
      </c>
      <c r="E346" s="236" t="inlineStr">
        <is>
          <t>Control column references tract but legal does not support assignment</t>
        </is>
      </c>
      <c r="F346" s="236" t="inlineStr">
        <is>
          <t>E/2 NW/4, Lots 1, 2 of 31-12N-24W</t>
        </is>
      </c>
      <c r="G346" s="236" t="inlineStr">
        <is>
          <t>ARTI</t>
        </is>
      </c>
      <c r="H346" s="236" t="inlineStr">
        <is>
          <t>Yes: 4, 5 (legal supports) | High | Root of title | Review | Interest amount needs review | Review | Homestead — General Land Office to Leo Kinnett (FR1/470) | Needs source review: interest amount</t>
        </is>
      </c>
      <c r="I346" s="236" t="n"/>
      <c r="J346" s="236" t="n"/>
      <c r="K346" s="236" t="n"/>
      <c r="L346" s="236" t="n"/>
    </row>
    <row r="347">
      <c r="A347" s="236" t="n">
        <v>3</v>
      </c>
      <c r="B347" s="236" t="inlineStr">
        <is>
          <t>1905-000429</t>
        </is>
      </c>
      <c r="C347" s="236" t="inlineStr">
        <is>
          <t>Deed</t>
        </is>
      </c>
      <c r="D347" s="236" t="inlineStr">
        <is>
          <t>D6/206</t>
        </is>
      </c>
      <c r="E347" s="236" t="inlineStr">
        <is>
          <t>Control column references tract but legal does not support assignment</t>
        </is>
      </c>
      <c r="F347" s="236" t="inlineStr">
        <is>
          <t>E/2 NW/4, Lots 1, 2 of 31-12N-24W</t>
        </is>
      </c>
      <c r="G347" s="236" t="inlineStr">
        <is>
          <t>ARTI Chain note: no source of title into Leo Kennett located of record. Confirm ownership before crediting this conveyance.</t>
        </is>
      </c>
      <c r="H347" s="236" t="inlineStr">
        <is>
          <t>Yes: 4, 5 (legal supports) | High | No — no source located | Yes — on Tract 4 owner list | Candidate 1 (helper — confirm from image) | Medium — helper value | Deed — Leo Kennett to Mack Hawbrook (D6/206) | Needs source …</t>
        </is>
      </c>
      <c r="I347" s="236" t="n"/>
      <c r="J347" s="236" t="n"/>
      <c r="K347" s="236" t="n"/>
      <c r="L347" s="236" t="n"/>
    </row>
    <row r="348">
      <c r="A348" s="236" t="n">
        <v>4</v>
      </c>
      <c r="B348" s="236" t="inlineStr">
        <is>
          <t>1907-005379</t>
        </is>
      </c>
      <c r="C348" s="236" t="inlineStr">
        <is>
          <t>Patent</t>
        </is>
      </c>
      <c r="D348" s="236" t="inlineStr">
        <is>
          <t>PAT3/495</t>
        </is>
      </c>
      <c r="E348" s="236" t="inlineStr">
        <is>
          <t>Control column references tract but legal does not support assignment</t>
        </is>
      </c>
      <c r="F348" s="236" t="inlineStr">
        <is>
          <t>E/2 NW/4, Lots 1, 2 of 31-12N-24W</t>
        </is>
      </c>
      <c r="G348" s="236" t="inlineStr">
        <is>
          <t>ARTI, 163.65 ac</t>
        </is>
      </c>
      <c r="H348" s="236" t="inlineStr">
        <is>
          <t>Yes: 4, 5 (legal supports) | High | Root of title | Yes — on Tract 4 owner list | Candidate 1 (helper — confirm from image) | Medium — helper value | Patent — United States of America to Leo Kennett (PAT3/495) |</t>
        </is>
      </c>
      <c r="I348" s="236" t="n"/>
      <c r="J348" s="236" t="n"/>
      <c r="K348" s="236" t="n"/>
      <c r="L348" s="236" t="n"/>
    </row>
    <row r="349">
      <c r="A349" s="236" t="n">
        <v>6</v>
      </c>
      <c r="B349" s="236" t="inlineStr">
        <is>
          <t>1907-000709</t>
        </is>
      </c>
      <c r="C349" s="236" t="inlineStr">
        <is>
          <t>Deed</t>
        </is>
      </c>
      <c r="D349" s="236" t="inlineStr">
        <is>
          <t>D9/303</t>
        </is>
      </c>
      <c r="E349" s="236" t="inlineStr">
        <is>
          <t>Control column references tract but legal does not support assignment</t>
        </is>
      </c>
      <c r="F349" s="236" t="inlineStr">
        <is>
          <t>SW/4 NE/4 SW/4 SE/4, SE/4 SE/4 of 31-12N-24W</t>
        </is>
      </c>
      <c r="G349" s="236" t="inlineStr">
        <is>
          <t>ARTI</t>
        </is>
      </c>
      <c r="H349" s="236" t="inlineStr">
        <is>
          <t>Yes: 2 (legal supports) | High | Probable — name-normalized match to Runsheet 5 grantee; confirm | Yes — on Tract 2 owner list | Candidate 1 (helper — confirm from image) | Medium — helper value | Deed — Charles T. Kenn…</t>
        </is>
      </c>
      <c r="I349" s="236" t="n"/>
      <c r="J349" s="236" t="n"/>
      <c r="K349" s="236" t="n"/>
      <c r="L349" s="236" t="n"/>
    </row>
    <row r="350">
      <c r="A350" s="236" t="n">
        <v>18</v>
      </c>
      <c r="B350" s="236" t="inlineStr">
        <is>
          <t>1918-000943</t>
        </is>
      </c>
      <c r="C350" s="236" t="inlineStr">
        <is>
          <t>Deed</t>
        </is>
      </c>
      <c r="D350" s="236" t="inlineStr">
        <is>
          <t>D27/477</t>
        </is>
      </c>
      <c r="E350" s="236" t="inlineStr">
        <is>
          <t>Control column references tract but legal does not support assignment</t>
        </is>
      </c>
      <c r="F350" s="236" t="inlineStr">
        <is>
          <t>S/2 SW/4, S/2 N/2 SW/4 of 31-12N-24W</t>
        </is>
      </c>
      <c r="G350" s="236" t="inlineStr">
        <is>
          <t>ARTI</t>
        </is>
      </c>
      <c r="H350" s="236" t="inlineStr">
        <is>
          <t>Legal maps to 5, 7, 8, 9; helper says 5, 6, 7 | Review | Probable — name-normalized match to Runsheet 10 grantee; confirm | Yes — on Tract 5 owner list | Candidate 1 (helper — confirm from image) | Medium — helper value…</t>
        </is>
      </c>
      <c r="I350" s="236" t="n"/>
      <c r="J350" s="236" t="n"/>
      <c r="K350" s="236" t="n"/>
      <c r="L350" s="236" t="n"/>
    </row>
    <row r="351">
      <c r="A351" s="236" t="n">
        <v>24</v>
      </c>
      <c r="B351" s="236" t="inlineStr">
        <is>
          <t>1925-000406</t>
        </is>
      </c>
      <c r="C351" s="236" t="inlineStr">
        <is>
          <t>Deed</t>
        </is>
      </c>
      <c r="D351" s="236" t="inlineStr">
        <is>
          <t>D34/104</t>
        </is>
      </c>
      <c r="E351" s="236" t="inlineStr">
        <is>
          <t>Control column references tract but legal does not support assignment</t>
        </is>
      </c>
      <c r="F351" s="236" t="inlineStr">
        <is>
          <t>S/2 SW/4, S/2 N/2 SW/4 of 31-12N-24W</t>
        </is>
      </c>
      <c r="G351" s="236" t="inlineStr">
        <is>
          <t>ARTI</t>
        </is>
      </c>
      <c r="H351" s="236" t="inlineStr">
        <is>
          <t>Legal maps to 5, 7, 8, 9; helper says 5, 6, 7 | Review | Review — no exact prior-grantee match | Yes — on Tract 5 owner list | Candidate 1 (helper — confirm from image) | Medium — helper value | Deed — E. T. Gamble and …</t>
        </is>
      </c>
      <c r="I351" s="236" t="n"/>
      <c r="J351" s="236" t="n"/>
      <c r="K351" s="236" t="n"/>
      <c r="L351" s="236" t="n"/>
    </row>
    <row r="352">
      <c r="A352" s="236" t="n">
        <v>25</v>
      </c>
      <c r="B352" s="236" t="inlineStr">
        <is>
          <t>1927-000712</t>
        </is>
      </c>
      <c r="C352" s="236" t="inlineStr">
        <is>
          <t>Deed</t>
        </is>
      </c>
      <c r="D352" s="236" t="inlineStr">
        <is>
          <t>D38/173</t>
        </is>
      </c>
      <c r="E352" s="236" t="inlineStr">
        <is>
          <t>Control column references tract but legal does not support assignment</t>
        </is>
      </c>
      <c r="F352" s="236" t="inlineStr">
        <is>
          <t>N/2 NE/4 of 31-12N-24W</t>
        </is>
      </c>
      <c r="G352" s="236" t="inlineStr">
        <is>
          <t>An undivided 1/2 interest in all of the oil, gas, coal and other minerals Chain note: source of title — MINERAL DEED 1907-001545 at D11/209, Herbert E. McGuire and Claude J. McGui…</t>
        </is>
      </c>
      <c r="H352" s="236" t="inlineStr">
        <is>
          <t>Yes: 1 (legal supports) | High | Review — no exact prior-grantee match | Yes — on Tract 1 owner list | Candidate 0.5 (helper — confirm from image) | Medium — helper value | Deed — L. E. Jacques and N. V. Jacque to Panha…</t>
        </is>
      </c>
      <c r="I352" s="236" t="n"/>
      <c r="J352" s="236" t="n"/>
      <c r="K352" s="236" t="n"/>
      <c r="L352" s="236" t="n"/>
    </row>
    <row r="353">
      <c r="A353" s="236" t="n">
        <v>26</v>
      </c>
      <c r="B353" s="236" t="inlineStr">
        <is>
          <t>1927-000706</t>
        </is>
      </c>
      <c r="C353" s="236" t="inlineStr">
        <is>
          <t>Deed</t>
        </is>
      </c>
      <c r="D353" s="236" t="inlineStr">
        <is>
          <t>D38/162</t>
        </is>
      </c>
      <c r="E353" s="236" t="inlineStr">
        <is>
          <t>Control column references tract but legal does not support assignment</t>
        </is>
      </c>
      <c r="F353" s="236" t="inlineStr">
        <is>
          <t>W/2 NW/4 of 31-12N-24W</t>
        </is>
      </c>
      <c r="G353" s="236" t="inlineStr">
        <is>
          <t>An undivided 1/2 interest in all of the oil, gas, coal and other minerals Chain note: source of title — MINERAL DEED 1907-001545 at D11/209, Herbert E. McGuire and Claude J. McGui…</t>
        </is>
      </c>
      <c r="H353" s="236" t="inlineStr">
        <is>
          <t>Yes: 5 (legal supports) | High | Review — no exact prior-grantee match | Yes — on Tract 5 owner list | Candidate 0.5 (helper — confirm from image) | Medium — helper value | Deed — Mark Hambrook, (Widower) to Panhandle C…</t>
        </is>
      </c>
      <c r="I353" s="236" t="n"/>
      <c r="J353" s="236" t="n"/>
      <c r="K353" s="236" t="n"/>
      <c r="L353" s="236" t="n"/>
    </row>
    <row r="354">
      <c r="A354" s="236" t="n">
        <v>42</v>
      </c>
      <c r="B354" s="236" t="inlineStr">
        <is>
          <t>1949-000814</t>
        </is>
      </c>
      <c r="C354" s="236" t="inlineStr">
        <is>
          <t>Warranty Deed</t>
        </is>
      </c>
      <c r="D354" s="236" t="inlineStr">
        <is>
          <t>D59/251</t>
        </is>
      </c>
      <c r="E354" s="236" t="inlineStr">
        <is>
          <t>Control column references tract but legal does not support assignment</t>
        </is>
      </c>
      <c r="F354" s="236" t="inlineStr">
        <is>
          <t>S/2 SE/4 of Sec 30-12N-24W, E/2 NW/4, N/2 NE/4, SE/4 NE/4, NE/4 SE/4, N/2 NE/4 SW/4 of Sec 31-12N-24W, containing 340 acres, more or less</t>
        </is>
      </c>
      <c r="G354" s="236" t="inlineStr">
        <is>
          <t>1/2 interest, (Parties of the first part reserve unto themselves and undivided one half of all.minerals not heretofore conveyed on the a bove described tract of land with rights o…</t>
        </is>
      </c>
      <c r="H354" s="236" t="inlineStr">
        <is>
          <t>Legal maps to 1, 3, 4, 7, 10; helper says 1, 2, 3, 4, 7, 8 | Review | Review — no exact prior-grantee match | Yes — on Tract 1 owner list | Candidate 0.5 (helper — confirm from image) | Medium — helper value | Warranty …</t>
        </is>
      </c>
      <c r="I354" s="236" t="n"/>
      <c r="J354" s="236" t="n"/>
      <c r="K354" s="236" t="n"/>
      <c r="L354" s="236" t="n"/>
    </row>
    <row r="355">
      <c r="A355" s="236" t="n">
        <v>56</v>
      </c>
      <c r="B355" s="236" t="inlineStr">
        <is>
          <t>1967-002816</t>
        </is>
      </c>
      <c r="C355" s="236" t="inlineStr">
        <is>
          <t>Final Decree and Order for Distribution</t>
        </is>
      </c>
      <c r="D355" s="236" t="inlineStr">
        <is>
          <t>MIS86/33</t>
        </is>
      </c>
      <c r="E355" s="236" t="inlineStr">
        <is>
          <t>Control column references tract but legal does not support assignment</t>
        </is>
      </c>
      <c r="F355" s="236" t="inlineStr">
        <is>
          <t>SW/4 of 31-12N-24W, aol</t>
        </is>
      </c>
      <c r="G355" s="236" t="inlineStr">
        <is>
          <t>ARTI, An Undivided 75.34 acre mineral interest</t>
        </is>
      </c>
      <c r="H355" s="236" t="inlineStr">
        <is>
          <t>Legal maps to 5, 7, 8, 9; helper says 5, 6, 7 | Review | Review — no exact prior-grantee match | Review | Candidate 1 (helper — confirm from image) | Medium — helper value | Final Decree and Order for Distr — Kiowa Coun…</t>
        </is>
      </c>
      <c r="I355" s="236" t="n"/>
      <c r="J355" s="236" t="n"/>
      <c r="K355" s="236" t="n"/>
      <c r="L355" s="236" t="n"/>
    </row>
    <row r="356">
      <c r="A356" s="236" t="n">
        <v>63</v>
      </c>
      <c r="B356" s="236" t="inlineStr">
        <is>
          <t>1976-003251</t>
        </is>
      </c>
      <c r="C356" s="236" t="inlineStr">
        <is>
          <t>Warranty Deed</t>
        </is>
      </c>
      <c r="D356" s="236" t="inlineStr">
        <is>
          <t>197/116</t>
        </is>
      </c>
      <c r="E356" s="236" t="inlineStr">
        <is>
          <t>Control column references tract but legal does not support assignment</t>
        </is>
      </c>
      <c r="F356" s="236" t="inlineStr">
        <is>
          <t>The South 51 acres in the following tract of land, to-wit: a tract of land in 31-12N-24W described as follows: Beginning at the NW Corner of the NW/4 of said Section 31, thence East on Section line 18.20 chains (or 72 8…</t>
        </is>
      </c>
      <c r="G356" s="236" t="inlineStr">
        <is>
          <t>ARTI Chain note: no source of title into Elmo W. Kirk and Freeda Kirk, HW located of record. Confirm ownership before crediting this conveyance.</t>
        </is>
      </c>
      <c r="H356" s="236" t="inlineStr">
        <is>
          <t>Legal maps to 6; helper says 4, 5 | Review | No — no source located | Yes — on Tract 4 owner list | Candidate 1 (helper — confirm from image) | Medium — helper value | Warranty Deed — Elmo W. Kirk and Freeda Kirk, to Ma…</t>
        </is>
      </c>
      <c r="I356" s="236" t="n"/>
      <c r="J356" s="236" t="n"/>
      <c r="K356" s="236" t="n"/>
      <c r="L356" s="236" t="n"/>
    </row>
    <row r="357">
      <c r="A357" s="236" t="n">
        <v>64</v>
      </c>
      <c r="B357" s="236" t="inlineStr">
        <is>
          <t>1977-007503</t>
        </is>
      </c>
      <c r="C357" s="236" t="inlineStr">
        <is>
          <t>Joint Tenancy Warranty Deed</t>
        </is>
      </c>
      <c r="D357" s="236" t="inlineStr">
        <is>
          <t>227/89</t>
        </is>
      </c>
      <c r="E357" s="236" t="inlineStr">
        <is>
          <t>Control column references tract but legal does not support assignment</t>
        </is>
      </c>
      <c r="F357" s="236" t="inlineStr">
        <is>
          <t>The South 51 acres in the following tract of land, to-wit: a tract of land in 31-12N-24W described as follows: Beginning at the NW Corner of the NW/4 of said Section 31, thence East on Section line 18.20 chains (or 72 8…</t>
        </is>
      </c>
      <c r="G357" s="236" t="inlineStr">
        <is>
          <t>ARTI</t>
        </is>
      </c>
      <c r="H357" s="236" t="inlineStr">
        <is>
          <t>Legal maps to 6; helper says 4, 5 | Review | Yes — prior grantee match | Yes — on Tract 4 owner list | Candidate 1 (helper — confirm from image) | Medium — helper value | Joint Tenancy Warranty Deed — Margie Kirk to Gor…</t>
        </is>
      </c>
      <c r="I357" s="236" t="n"/>
      <c r="J357" s="236" t="n"/>
      <c r="K357" s="236" t="n"/>
      <c r="L357" s="236" t="n"/>
    </row>
    <row r="358">
      <c r="A358" s="236" t="n">
        <v>74</v>
      </c>
      <c r="B358" s="236" t="inlineStr">
        <is>
          <t>1979-002206</t>
        </is>
      </c>
      <c r="C358" s="236" t="inlineStr">
        <is>
          <t>Final Decree</t>
        </is>
      </c>
      <c r="D358" s="236" t="inlineStr">
        <is>
          <t>264/428</t>
        </is>
      </c>
      <c r="E358" s="236" t="inlineStr">
        <is>
          <t>Control column references tract but legal does not support assignment</t>
        </is>
      </c>
      <c r="F358" s="236" t="inlineStr">
        <is>
          <t>A tract in 31-12N-24W described as follows: Beginning at the NW Corner of the NW/4 of 31-12N-24W thence East on Section line 18.20 chains (or 72.8 rods), thence South 50 chains (or 200 rods), thence West 18.20 chains (o…</t>
        </is>
      </c>
      <c r="G358" s="236" t="inlineStr">
        <is>
          <t>ARTI, 46 NMA</t>
        </is>
      </c>
      <c r="H358" s="236" t="inlineStr">
        <is>
          <t>Yes: 4, 5 (broad legal) | Medium | Review — no exact prior-grantee match | Review | Candidate 0.23 (helper — confirm from image) | Medium — helper value | Final Decree — Beckham County Court, to Virgil Hambrook, 1/2, (2…</t>
        </is>
      </c>
      <c r="I358" s="236" t="n"/>
      <c r="J358" s="236" t="n"/>
      <c r="K358" s="236" t="n"/>
      <c r="L358" s="236" t="n"/>
    </row>
    <row r="359">
      <c r="A359" s="236" t="n">
        <v>79</v>
      </c>
      <c r="B359" s="236" t="inlineStr">
        <is>
          <t>1979-005655</t>
        </is>
      </c>
      <c r="C359" s="236" t="inlineStr">
        <is>
          <t>Mineral Deed</t>
        </is>
      </c>
      <c r="D359" s="236" t="inlineStr">
        <is>
          <t>277/64</t>
        </is>
      </c>
      <c r="E359" s="236" t="inlineStr">
        <is>
          <t>Control column references tract but legal does not support assignment</t>
        </is>
      </c>
      <c r="F359" s="236" t="inlineStr">
        <is>
          <t>N/2 NE/4, W/2 NW/4 of 31-12N-24W, aol</t>
        </is>
      </c>
      <c r="G359" s="236" t="inlineStr">
        <is>
          <t>ARTI (60 ac.) see 838/162, 838/173</t>
        </is>
      </c>
      <c r="H359" s="236" t="inlineStr">
        <is>
          <t>Yes: 1, 5 (legal supports) | High | Yes — prior grantee match | Yes — on Tract 1 owner list | Candidate 1 (helper — confirm from image) | Medium — helper value | Mineral Deed — Panhandle Cooperative Royalty to Panhandle…</t>
        </is>
      </c>
      <c r="I359" s="236" t="n"/>
      <c r="J359" s="236" t="n"/>
      <c r="K359" s="236" t="n"/>
      <c r="L359" s="236" t="n"/>
    </row>
    <row r="360">
      <c r="A360" s="236" t="n">
        <v>91</v>
      </c>
      <c r="B360" s="236" t="inlineStr">
        <is>
          <t>1982-007158</t>
        </is>
      </c>
      <c r="C360" s="236" t="inlineStr">
        <is>
          <t>Mineral Deed</t>
        </is>
      </c>
      <c r="D360" s="236" t="inlineStr">
        <is>
          <t>451/176</t>
        </is>
      </c>
      <c r="E360" s="236" t="inlineStr">
        <is>
          <t>Control column references tract but legal does not support assignment</t>
        </is>
      </c>
      <c r="F360" s="236" t="inlineStr">
        <is>
          <t>A tract of land in 31-12N-24W, described as follows: Beginning at the NWcorner of the NW/4 of 31-12N-24W thence East on Section Line 18.20 Chains (or 72 8/10ths rods) thence South 50 chains (or 200 rods) thence West 18.…</t>
        </is>
      </c>
      <c r="G360" s="236" t="inlineStr">
        <is>
          <t>2 acres</t>
        </is>
      </c>
      <c r="H360" s="236" t="inlineStr">
        <is>
          <t>Yes: 4, 5 (broad legal) | Medium | Probable — name-normalized match to Runsheet 63 grantee; confirm | Yes — on Tract 4 owner list | Candidate 0.01 (helper — confirm from image) | Medium — helper value | Mineral Deed — M…</t>
        </is>
      </c>
      <c r="I360" s="236" t="n"/>
      <c r="J360" s="236" t="n"/>
      <c r="K360" s="236" t="n"/>
      <c r="L360" s="236" t="n"/>
    </row>
    <row r="361">
      <c r="A361" s="236" t="n">
        <v>110</v>
      </c>
      <c r="B361" s="236" t="inlineStr">
        <is>
          <t>1985-005895</t>
        </is>
      </c>
      <c r="C361" s="236" t="inlineStr">
        <is>
          <t>Sheriff's Deed</t>
        </is>
      </c>
      <c r="D361" s="236" t="inlineStr">
        <is>
          <t>745/75</t>
        </is>
      </c>
      <c r="E361" s="236" t="inlineStr">
        <is>
          <t>Control column references tract but legal does not support assignment</t>
        </is>
      </c>
      <c r="F361" s="236" t="inlineStr">
        <is>
          <t>A tract in Lot 1 in 31-12N-24W, described as follows: Beginning at the NW Corner of said Lot Is thence East 420.38 feets thence South 725 feets thence West 420.58 feet, thence North 725 feet to the point of beginning. c…</t>
        </is>
      </c>
      <c r="G361" s="236" t="inlineStr">
        <is>
          <t>ARTI, On the 15th day of February, 1985, in an action then pending in said Court, wherein City National Bank of Sayre, Oklahoma, A National Banking Association, was Plaintiff, and…</t>
        </is>
      </c>
      <c r="H361" s="236" t="inlineStr">
        <is>
          <t>Yes: 5 (legal supports) | High | Review — no exact prior-grantee match | Yes — on Tract 5 owner list | Candidate 1 (helper — confirm from image) | Medium — helper value | Sheriff's Deed — Roger Mills County Sheriff to C…</t>
        </is>
      </c>
      <c r="I361" s="236" t="n"/>
      <c r="J361" s="236" t="n"/>
      <c r="K361" s="236" t="n"/>
      <c r="L361" s="236" t="n"/>
    </row>
    <row r="362">
      <c r="A362" s="236" t="n">
        <v>113</v>
      </c>
      <c r="B362" s="236" t="inlineStr">
        <is>
          <t>1985-007096</t>
        </is>
      </c>
      <c r="C362" s="236" t="inlineStr">
        <is>
          <t>Quit Claim Deed</t>
        </is>
      </c>
      <c r="D362" s="236" t="inlineStr">
        <is>
          <t>756/79</t>
        </is>
      </c>
      <c r="E362" s="236" t="inlineStr">
        <is>
          <t>Control column references tract but legal does not support assignment</t>
        </is>
      </c>
      <c r="F362" s="236" t="inlineStr">
        <is>
          <t>A tract in Lot 1 in 31-12N-24W, described as follows: Beginning at the NW Corner of said Lot Is thence East 420.38 feets thence South 725 feets thence West 420.58 feet, thence North 725 feet to the point of beginning. c…</t>
        </is>
      </c>
      <c r="G362" s="236" t="inlineStr">
        <is>
          <t>ARTI</t>
        </is>
      </c>
      <c r="H362" s="236" t="inlineStr">
        <is>
          <t>Yes: 5 (legal supports) | High | Yes — prior grantee match | Yes — on Tract 5 owner list | Candidate 1 (helper — confirm from image) | Medium — helper value | Quit Claim Deed — Margie Kirk to Herman M. Sides, (756/79) |</t>
        </is>
      </c>
      <c r="I362" s="236" t="n"/>
      <c r="J362" s="236" t="n"/>
      <c r="K362" s="236" t="n"/>
      <c r="L362" s="236" t="n"/>
    </row>
    <row r="363">
      <c r="A363" s="236" t="n">
        <v>124</v>
      </c>
      <c r="B363" s="236" t="inlineStr">
        <is>
          <t>1987-003826</t>
        </is>
      </c>
      <c r="C363" s="236" t="inlineStr">
        <is>
          <t>Assignment</t>
        </is>
      </c>
      <c r="D363" s="236" t="inlineStr">
        <is>
          <t>897/244</t>
        </is>
      </c>
      <c r="E363" s="236" t="inlineStr">
        <is>
          <t>Control column references tract but legal does not support assignment</t>
        </is>
      </c>
      <c r="F363" s="236" t="inlineStr">
        <is>
          <t>31-12N-24W (AOL)</t>
        </is>
      </c>
      <c r="G363" s="236" t="inlineStr">
        <is>
          <t>ARTI in minerals</t>
        </is>
      </c>
      <c r="H363" s="236" t="inlineStr">
        <is>
          <t>Legal maps to 1, 2, 3, 4, 5, 6, 7, 8, 9, 10; helper says | Review | Yes — prior grantee match | Review | Interest amount needs review | Review | Assignment — Continental Illinois Energy De to Cimarron Mineral Corp (897/…</t>
        </is>
      </c>
      <c r="I363" s="236" t="n"/>
      <c r="J363" s="236" t="n"/>
      <c r="K363" s="236" t="n"/>
      <c r="L363" s="236" t="n"/>
    </row>
    <row r="364">
      <c r="A364" s="236" t="n">
        <v>131</v>
      </c>
      <c r="B364" s="236" t="inlineStr">
        <is>
          <t>1988-004185</t>
        </is>
      </c>
      <c r="C364" s="236" t="inlineStr">
        <is>
          <t>Non-Participating Royalty Deed</t>
        </is>
      </c>
      <c r="D364" s="236" t="inlineStr">
        <is>
          <t>981/2</t>
        </is>
      </c>
      <c r="E364" s="236" t="inlineStr">
        <is>
          <t>Control column references tract but legal does not support assignment</t>
        </is>
      </c>
      <c r="F364" s="236" t="inlineStr">
        <is>
          <t>N/2 NE/4, W/2 NW/4 of 31-12N-24W, aol</t>
        </is>
      </c>
      <c r="G364" s="236" t="inlineStr">
        <is>
          <t>An undivided 1/8 royalty as a free royalty in oil, gas and all other minerals</t>
        </is>
      </c>
      <c r="H364" s="236" t="inlineStr">
        <is>
          <t>Yes: 1, 5 (legal supports) | High | Review — no exact prior-grantee match | Yes — on Tract 1 owner list | Candidate 0.125 (helper — confirm from image) | Medium — helper value | Non-Participating Royalty Deed — Flag-Red…</t>
        </is>
      </c>
      <c r="I364" s="236" t="n"/>
      <c r="J364" s="236" t="n"/>
      <c r="K364" s="236" t="n"/>
      <c r="L364" s="236" t="n"/>
    </row>
    <row r="365">
      <c r="A365" s="236" t="n">
        <v>156</v>
      </c>
      <c r="B365" s="236" t="inlineStr">
        <is>
          <t>1989-005656</t>
        </is>
      </c>
      <c r="C365" s="236" t="inlineStr">
        <is>
          <t>Final Decree</t>
        </is>
      </c>
      <c r="D365" s="236" t="inlineStr">
        <is>
          <t>1088/5</t>
        </is>
      </c>
      <c r="E365" s="236" t="inlineStr">
        <is>
          <t>Control column references tract but legal does not support assignment</t>
        </is>
      </c>
      <c r="F365" s="236" t="inlineStr">
        <is>
          <t>SW/4 NE/4, NW/4 SE/4, S/2 SE/4 of 31-12N-24W, aol</t>
        </is>
      </c>
      <c r="G365" s="236" t="inlineStr">
        <is>
          <t>ARTI</t>
        </is>
      </c>
      <c r="H365" s="236" t="inlineStr">
        <is>
          <t>Yes: 2 (legal supports) | High | Review — no exact prior-grantee match | Review | Candidate 1 (helper — confirm from image) | Medium — helper value | Final Decree — Beckham County Court, to Billy Wayne Bain (1088/5) | N…</t>
        </is>
      </c>
      <c r="I365" s="236" t="n"/>
      <c r="J365" s="236" t="n"/>
      <c r="K365" s="236" t="n"/>
      <c r="L365" s="236" t="n"/>
    </row>
    <row r="366">
      <c r="A366" s="236" t="n">
        <v>205</v>
      </c>
      <c r="B366" s="236" t="inlineStr">
        <is>
          <t>1992-003373</t>
        </is>
      </c>
      <c r="C366" s="236" t="inlineStr">
        <is>
          <t>Mineral Deed</t>
        </is>
      </c>
      <c r="D366" s="236" t="inlineStr">
        <is>
          <t>1294/169</t>
        </is>
      </c>
      <c r="E366" s="236" t="inlineStr">
        <is>
          <t>Control column references tract but legal does not support assignment</t>
        </is>
      </c>
      <c r="F366" s="236" t="inlineStr">
        <is>
          <t>SW/4 of 31-12N-24W, aol</t>
        </is>
      </c>
      <c r="G366" s="236" t="inlineStr">
        <is>
          <t>Undivided 18.835 acre mineral interest in 31-12N-24W, Undivided 42.5 acre mineral interest in and to Sections 30 and 31</t>
        </is>
      </c>
      <c r="H366" s="236" t="inlineStr">
        <is>
          <t>Legal maps to 5, 7, 8, 9; helper says 5, 6, 7 | Review | Probable — name-normalized match to Runsheet 56 grantee; confirm | Yes — on Tract 5 owner list | Interest amount needs review | Review | Mineral Deed — Marvin Mit…</t>
        </is>
      </c>
      <c r="I366" s="236" t="n"/>
      <c r="J366" s="236" t="n"/>
      <c r="K366" s="236" t="n"/>
      <c r="L366" s="236" t="n"/>
    </row>
    <row r="367">
      <c r="A367" s="236" t="n">
        <v>216</v>
      </c>
      <c r="B367" s="236" t="inlineStr">
        <is>
          <t>1995-000748</t>
        </is>
      </c>
      <c r="C367" s="236" t="inlineStr">
        <is>
          <t>Quit Claim Mineral Deed</t>
        </is>
      </c>
      <c r="D367" s="236" t="inlineStr">
        <is>
          <t>1471/574</t>
        </is>
      </c>
      <c r="E367" s="236" t="inlineStr">
        <is>
          <t>Control column references tract but legal does not support assignment</t>
        </is>
      </c>
      <c r="F367" s="236" t="inlineStr">
        <is>
          <t>A tract of land lying in 31-12N-24W, described as beginning at the NW corner of the NW/4 of Section 31, thence East on section line 18.20 chains (72.8 rods), thence South 50 chains (200 rods), thence West 18.20 chains (…</t>
        </is>
      </c>
      <c r="G367" s="236" t="inlineStr">
        <is>
          <t>ARTI in minerals</t>
        </is>
      </c>
      <c r="H367" s="236" t="inlineStr">
        <is>
          <t>Yes: 4, 5 (broad legal) | Medium | Review — no exact prior-grantee match | Yes — on Tract 4 owner list | Candidate 1 (helper — confirm from image) | Medium — helper value | Quit Claim Mineral Deed — Charles R. Atha, a/k…</t>
        </is>
      </c>
      <c r="I367" s="236" t="n"/>
      <c r="J367" s="236" t="n"/>
      <c r="K367" s="236" t="n"/>
      <c r="L367" s="236" t="n"/>
    </row>
    <row r="368">
      <c r="A368" s="236" t="n">
        <v>220</v>
      </c>
      <c r="B368" s="236" t="inlineStr">
        <is>
          <t>1997-003023</t>
        </is>
      </c>
      <c r="C368" s="236" t="inlineStr">
        <is>
          <t>Warranty Deed</t>
        </is>
      </c>
      <c r="D368" s="236" t="inlineStr">
        <is>
          <t>1514/525</t>
        </is>
      </c>
      <c r="E368" s="236" t="inlineStr">
        <is>
          <t>Control column references tract but legal does not support assignment</t>
        </is>
      </c>
      <c r="F368" s="236" t="inlineStr">
        <is>
          <t>A tract of land in Lot One 1 of 31-12N-24W described as follows: Beginning at the NW corner of said Lot 1, thence East 420.58 feet, thence South 725 feet, thence West 420.58 feet, and thence North 725 feet to the point …</t>
        </is>
      </c>
      <c r="G368" s="236" t="inlineStr">
        <is>
          <t>ARTI Chain note: source of title — OUTSIDE LANDS 1989-005656 at 1088/5, Beckham County Court, RE: In the Matter of the Estate of Eula M. Bain, Deceased to Billy Wayne Bain, coveri…</t>
        </is>
      </c>
      <c r="H368" s="236" t="inlineStr">
        <is>
          <t>Yes: 5 (legal supports) | High | Review — no exact prior-grantee match | Yes — on Tract 5 owner list | Candidate 1 (helper — confirm from image) | Medium — helper value | Warranty Deed — Eula Cross, a single person to L…</t>
        </is>
      </c>
      <c r="I368" s="236" t="n"/>
      <c r="J368" s="236" t="n"/>
      <c r="K368" s="236" t="n"/>
      <c r="L368" s="236" t="n"/>
    </row>
    <row r="369">
      <c r="A369" s="236" t="n">
        <v>221</v>
      </c>
      <c r="B369" s="236" t="inlineStr">
        <is>
          <t>1997-004254</t>
        </is>
      </c>
      <c r="C369" s="236" t="inlineStr">
        <is>
          <t>Affidavit of Surviving Join Tenant</t>
        </is>
      </c>
      <c r="D369" s="236" t="inlineStr">
        <is>
          <t>1522/215</t>
        </is>
      </c>
      <c r="E369" s="236" t="inlineStr">
        <is>
          <t>Control column references tract but legal does not support assignment</t>
        </is>
      </c>
      <c r="F369" s="236" t="inlineStr">
        <is>
          <t>A tract of land lying in 31-12N-24W described as beginning at the NW corner of the NW/4 of Section 31, thence East on section line 18.20 chains (72.8 rods), thence South 50 chains (200 rods), thence West 18.20 chains (7…</t>
        </is>
      </c>
      <c r="G369" s="236" t="inlineStr">
        <is>
          <t>ARTI, Charles R. Atha died intestate on March 12, 1997 Evidence of ownership is by Quit Claim Joint Tenancy Mineral Deed dated August 18, 1995, which deed was filed August 21, 199…</t>
        </is>
      </c>
      <c r="H369" s="236" t="inlineStr">
        <is>
          <t>Yes: 4, 5 (broad legal) | Medium | Review — no exact prior-grantee match | Yes — on Tract 4 owner list | Candidate 1 (helper — confirm from image) | Medium — helper value | Affidavit of Surviving Join Tena — Letty Jane …</t>
        </is>
      </c>
      <c r="I369" s="236" t="n"/>
      <c r="J369" s="236" t="n"/>
      <c r="K369" s="236" t="n"/>
      <c r="L369" s="236" t="n"/>
    </row>
    <row r="370">
      <c r="A370" s="236" t="n">
        <v>227</v>
      </c>
      <c r="B370" s="236" t="inlineStr">
        <is>
          <t>1999-003117</t>
        </is>
      </c>
      <c r="C370" s="236" t="inlineStr">
        <is>
          <t>Affidavit Surviving Joint Tenant</t>
        </is>
      </c>
      <c r="D370" s="236" t="inlineStr">
        <is>
          <t>1581/316</t>
        </is>
      </c>
      <c r="E370" s="236" t="inlineStr">
        <is>
          <t>Control column references tract but legal does not support assignment</t>
        </is>
      </c>
      <c r="F370" s="236" t="inlineStr">
        <is>
          <t>The South 51 acres in the following tract of land, to-wit: A tract of land in 31-12N-24W, described as follows: Beginning at the NW Corner of the NW/4 of said Section 31, thence East on Section line 18.20 chains (or 72 …</t>
        </is>
      </c>
      <c r="G370" s="236" t="inlineStr">
        <is>
          <t>On the 16th day of November, 1977, there was conveyed to GORDON E. KIRK and ELLA PEARL KIRK, Husband and Wife, by Warranty Deed, as joint tenants and not as tenants in common, wit…</t>
        </is>
      </c>
      <c r="H370" s="236" t="inlineStr">
        <is>
          <t>Legal maps to 6; helper says 4, 5 | Review | Review — no exact prior-grantee match | Yes — on Tract 4 owner list | Interest amount needs review | Review | Affidavit Surviving Joint Tenant — Ella Pearl Kirk to The Public…</t>
        </is>
      </c>
      <c r="I370" s="236" t="n"/>
      <c r="J370" s="236" t="n"/>
      <c r="K370" s="236" t="n"/>
      <c r="L370" s="236" t="n"/>
    </row>
    <row r="371">
      <c r="A371" s="236" t="n">
        <v>237</v>
      </c>
      <c r="B371" s="236" t="inlineStr">
        <is>
          <t>1999-005936</t>
        </is>
      </c>
      <c r="C371" s="236" t="inlineStr">
        <is>
          <t>Decree</t>
        </is>
      </c>
      <c r="D371" s="236" t="inlineStr">
        <is>
          <t>1600/1</t>
        </is>
      </c>
      <c r="E371" s="236" t="inlineStr">
        <is>
          <t>Control column references tract but legal does not support assignment</t>
        </is>
      </c>
      <c r="F371" s="236" t="inlineStr">
        <is>
          <t>A tract of land lying in 1-12N-24W, described as beginning at the NW corner of the NW/4 of Section 31; thence East on section line 18.20 chains (72.8 rods); thence South 50 chains (200 rods); thence West 18.20 chains (7…</t>
        </is>
      </c>
      <c r="G371" s="236" t="inlineStr">
        <is>
          <t>ARTI, An undivided 23 acre interest in and to the OIL, GAS AND OTHER MINERALS</t>
        </is>
      </c>
      <c r="H371" s="236" t="inlineStr">
        <is>
          <t>Yes: 4, 5 (broad legal) | Medium | Review — no exact prior-grantee match | Yes — on Tract 4 owner list | Candidate 1 (helper — confirm from image) | Medium — helper value | Decree — Roger Mills County Court to Charles A…</t>
        </is>
      </c>
      <c r="I371" s="236" t="n"/>
      <c r="J371" s="236" t="n"/>
      <c r="K371" s="236" t="n"/>
      <c r="L371" s="236" t="n"/>
    </row>
    <row r="372">
      <c r="A372" s="236" t="n">
        <v>254</v>
      </c>
      <c r="B372" s="236" t="inlineStr">
        <is>
          <t>2001-002190</t>
        </is>
      </c>
      <c r="C372" s="236" t="inlineStr">
        <is>
          <t>Quit Claim Deed</t>
        </is>
      </c>
      <c r="D372" s="236" t="inlineStr">
        <is>
          <t>1642/532</t>
        </is>
      </c>
      <c r="E372" s="236" t="inlineStr">
        <is>
          <t>Control column references tract but legal does not support assignment</t>
        </is>
      </c>
      <c r="F372" s="236" t="inlineStr">
        <is>
          <t>A tract of land in Lot 1 of 31-12N-24W, described as follows: Beginning at the NW corner of said Lot 1, thence East 420.58 feet, thence South 725 feet, thence West 420.58 feet, and thence North 725 feet to the point of …</t>
        </is>
      </c>
      <c r="G372" s="236" t="inlineStr">
        <is>
          <t>ARTI Chain note: source of title — MINERAL DEED 1997-003023 at 1514/525, Eula Cross, a single person to Leonard Herzperg and Mary Alice Herzperg, HW, Jtwors, covering A tract of l…</t>
        </is>
      </c>
      <c r="H372" s="236" t="inlineStr">
        <is>
          <t>Yes: 5 (legal supports) | High | Review — no exact prior-grantee match | Yes — on Tract 5 owner list | Candidate 1 (helper — confirm from image) | Medium — helper value | Quit Claim Deed — Leonard Herzberg and Mary Alic…</t>
        </is>
      </c>
      <c r="I372" s="236" t="n"/>
      <c r="J372" s="236" t="n"/>
      <c r="K372" s="236" t="n"/>
      <c r="L372" s="236" t="n"/>
    </row>
    <row r="373">
      <c r="A373" s="236" t="n">
        <v>283</v>
      </c>
      <c r="B373" s="236" t="inlineStr">
        <is>
          <t>2004-000679</t>
        </is>
      </c>
      <c r="C373" s="236" t="inlineStr">
        <is>
          <t>Oil and Gas Lease</t>
        </is>
      </c>
      <c r="D373" s="236" t="inlineStr">
        <is>
          <t>1736/473</t>
        </is>
      </c>
      <c r="E373" s="236" t="inlineStr">
        <is>
          <t>Control column references tract but legal does not support assignment</t>
        </is>
      </c>
      <c r="F373" s="236" t="inlineStr">
        <is>
          <t>Lots 1 and 2, N/2 of Lot 3 of 31-12N-24W</t>
        </is>
      </c>
      <c r="G373" s="236" t="inlineStr">
        <is>
          <t>92.135 gross acres 3 yrs 3/16ths royalty Chain note: source of title — OUTSIDE LANDS I-1907-002036 at FR2/199, General Land Office to Charles F. Kennett, covering SW/4 NE/4, W/2 S…</t>
        </is>
      </c>
      <c r="H373" s="236" t="inlineStr">
        <is>
          <t>Yes: 5, 6 (legal supports) | High | Yes — prior grantee match | Review | Interest amount needs review | Review | Oil and Gas Lease — Charles Allen Atha to R. Michael Lortz (1736/473) | Needs source review: interest amou…</t>
        </is>
      </c>
      <c r="I373" s="236" t="n"/>
      <c r="J373" s="236" t="n"/>
      <c r="K373" s="236" t="n"/>
      <c r="L373" s="236" t="n"/>
    </row>
    <row r="374">
      <c r="A374" s="236" t="n">
        <v>285</v>
      </c>
      <c r="B374" s="236" t="inlineStr">
        <is>
          <t>2004-000880</t>
        </is>
      </c>
      <c r="C374" s="236" t="inlineStr">
        <is>
          <t>Oil and Gas Lease</t>
        </is>
      </c>
      <c r="D374" s="236" t="inlineStr">
        <is>
          <t>1737/580</t>
        </is>
      </c>
      <c r="E374" s="236" t="inlineStr">
        <is>
          <t>Control column references tract but legal does not support assignment</t>
        </is>
      </c>
      <c r="F374" s="236" t="inlineStr">
        <is>
          <t>Lots 1 and 2, N/2 of Lot 3 of 31-12N-24W</t>
        </is>
      </c>
      <c r="G374" s="236" t="inlineStr">
        <is>
          <t>92.0850 gross acres 3 years 3/16ths royalty Chain note: no source of title into Sandra Lorrain York PO Box 34 Fort Cobb, OK 73038 located of record. Confirm ownership before credi…</t>
        </is>
      </c>
      <c r="H374" s="236" t="inlineStr">
        <is>
          <t>Legal maps to 5, 6, 8, 9; helper says 1, 8 | Review | No — no source located | Review | Interest amount needs review | Review | Oil and Gas Lease — Sandra Lorrain York to Kodiak Production Company (1737/580) | Needs sou…</t>
        </is>
      </c>
      <c r="I374" s="236" t="n"/>
      <c r="J374" s="236" t="n"/>
      <c r="K374" s="236" t="n"/>
      <c r="L374" s="236" t="n"/>
    </row>
    <row r="375">
      <c r="A375" s="236" t="n">
        <v>286</v>
      </c>
      <c r="B375" s="236" t="inlineStr">
        <is>
          <t>2004-003392</t>
        </is>
      </c>
      <c r="C375" s="236" t="inlineStr">
        <is>
          <t>Assignment</t>
        </is>
      </c>
      <c r="D375" s="236" t="inlineStr">
        <is>
          <t>1751/168</t>
        </is>
      </c>
      <c r="E375" s="236" t="inlineStr">
        <is>
          <t>Control column references tract but legal does not support assignment</t>
        </is>
      </c>
      <c r="F375" s="236" t="inlineStr">
        <is>
          <t>Lots 1, 2, N/2 of Lot 3 of 31-12N-24W</t>
        </is>
      </c>
      <c r="G375" s="236" t="inlineStr">
        <is>
          <t>ARTI in OGL at 1736/473</t>
        </is>
      </c>
      <c r="H375" s="236" t="inlineStr">
        <is>
          <t>Yes: 5, 6 (legal supports) | High | Yes — prior grantee match | Review | Interest amount needs review | Review | Assignment — R. Michael Lortz to Yale Oil Association, Inc. (1751/168) | Needs source review: interest amo…</t>
        </is>
      </c>
      <c r="I375" s="236" t="n"/>
      <c r="J375" s="236" t="n"/>
      <c r="K375" s="236" t="n"/>
      <c r="L375" s="236" t="n"/>
    </row>
    <row r="376">
      <c r="A376" s="236" t="n">
        <v>294</v>
      </c>
      <c r="B376" s="236" t="inlineStr">
        <is>
          <t>2004-005689</t>
        </is>
      </c>
      <c r="C376" s="236" t="inlineStr">
        <is>
          <t>Oil and Gas Lease</t>
        </is>
      </c>
      <c r="D376" s="236" t="inlineStr">
        <is>
          <t>1764/128</t>
        </is>
      </c>
      <c r="E376" s="236" t="inlineStr">
        <is>
          <t>Control column references tract but legal does not support assignment</t>
        </is>
      </c>
      <c r="F376" s="236" t="inlineStr">
        <is>
          <t>NW/4 SE/4, S/2 SE/4, SW/4 NE/4 of 31-12N-24W</t>
        </is>
      </c>
      <c r="G376" s="236" t="inlineStr">
        <is>
          <t>160 gross acres 3 yrs 3/16ths royalty Chain note: source of title — OUTSIDE LANDS 2002-004378 at 1694/156, William Cobal Bain and Billy Wayne Bain, Co-Trustees of the Testamentary…</t>
        </is>
      </c>
      <c r="H376" s="236" t="inlineStr">
        <is>
          <t>Legal maps to 2; helper says 2, 5 | Review | Review — no exact prior-grantee match | Review | Interest amount needs review | Review | Oil and Gas Lease — Travis L. Smith to R. Michael Lortz (1764/128) | Needs source rev…</t>
        </is>
      </c>
      <c r="I376" s="236" t="n"/>
      <c r="J376" s="236" t="n"/>
      <c r="K376" s="236" t="n"/>
      <c r="L376" s="236" t="n"/>
    </row>
    <row r="377">
      <c r="A377" s="236" t="n">
        <v>295</v>
      </c>
      <c r="B377" s="236" t="inlineStr">
        <is>
          <t>2004-005738</t>
        </is>
      </c>
      <c r="C377" s="236" t="inlineStr">
        <is>
          <t>Mineral Deed</t>
        </is>
      </c>
      <c r="D377" s="236" t="inlineStr">
        <is>
          <t>1764/344</t>
        </is>
      </c>
      <c r="E377" s="236" t="inlineStr">
        <is>
          <t>Control column references tract but legal does not support assignment</t>
        </is>
      </c>
      <c r="F377" s="236" t="inlineStr">
        <is>
          <t>Lots 1 and Lot 2 and the North Half of Lot 3 of Section 31, as described as follows: Beginning at the NW Corner of the NW/4 of Section 31, thence East on Section Line 18.20 chains (or 72.8 rods), thence South 50 chains …</t>
        </is>
      </c>
      <c r="G377" s="236" t="inlineStr">
        <is>
          <t>An undivided 10 acre mineral interest Chain note: source of title — OGL / BASE LEASE 2004-000880 at 1737/580, Sandra Lorrain York PO Box 34 Fort Cobb, OK 73038 to Kodiak Productio…</t>
        </is>
      </c>
      <c r="H377" s="236" t="inlineStr">
        <is>
          <t>Legal maps to 5, 6, 8, 9; helper says 4, 5, 6 | Review | Review — no exact prior-grantee match | Yes — on Tract 4 owner list | Candidate 0.0357142857142857 (helper — confirm from image) | Medium — helper value | Mineral…</t>
        </is>
      </c>
      <c r="I377" s="236" t="n"/>
      <c r="J377" s="236" t="n"/>
      <c r="K377" s="236" t="n"/>
      <c r="L377" s="236" t="n"/>
    </row>
    <row r="378">
      <c r="A378" s="236" t="n">
        <v>297</v>
      </c>
      <c r="B378" s="236" t="inlineStr">
        <is>
          <t>2004-005739</t>
        </is>
      </c>
      <c r="C378" s="236" t="inlineStr">
        <is>
          <t>Mineral Deed</t>
        </is>
      </c>
      <c r="D378" s="236" t="inlineStr">
        <is>
          <t>1764/345</t>
        </is>
      </c>
      <c r="E378" s="236" t="inlineStr">
        <is>
          <t>Control column references tract but legal does not support assignment</t>
        </is>
      </c>
      <c r="F378" s="236" t="inlineStr">
        <is>
          <t>Lots 1 and Lot 2 and the North Half of Lot 3 of Section 31, as described as follows: Beginning at the NW Corner of the NW/4 of Section 31, thence East on Section Line 18.20 chains (or 72.8 rods), thence South 50 chains …</t>
        </is>
      </c>
      <c r="G378" s="236" t="inlineStr">
        <is>
          <t>An undivided 5 acre mineral interest Chain note: source of title — OGL / BASE LEASE 2004-000880 at 1737/580, Sandra Lorrain York PO Box 34 Fort Cobb, OK 73038 to Kodiak Production…</t>
        </is>
      </c>
      <c r="H378" s="236" t="inlineStr">
        <is>
          <t>Legal maps to 5, 6, 8, 9; helper says 4, 5, 6 | Review | Review — no exact prior-grantee match | Yes — on Tract 4 owner list | Candidate 0.0178571428571429 (helper — confirm from image) | Medium — helper value | Mineral…</t>
        </is>
      </c>
      <c r="I378" s="236" t="n"/>
      <c r="J378" s="236" t="n"/>
      <c r="K378" s="236" t="n"/>
      <c r="L378" s="236" t="n"/>
    </row>
    <row r="379">
      <c r="A379" s="236" t="n">
        <v>299</v>
      </c>
      <c r="B379" s="236" t="inlineStr">
        <is>
          <t>2008-006536</t>
        </is>
      </c>
      <c r="C379" s="236" t="inlineStr">
        <is>
          <t>Mineral Deed</t>
        </is>
      </c>
      <c r="D379" s="236" t="inlineStr">
        <is>
          <t>1937/418</t>
        </is>
      </c>
      <c r="E379" s="236" t="inlineStr">
        <is>
          <t>Control column references tract but legal does not support assignment</t>
        </is>
      </c>
      <c r="F379" s="236" t="inlineStr">
        <is>
          <t>Lots 1 and Lot 2 and the North Half of Lot 3 of Section 31, as described as follows: Beginning at the NW Corner of the NW/4 of Section 31, thence East on Section Line 18.20 chains (or 72.8 rods), thence South 50 chains …</t>
        </is>
      </c>
      <c r="G379" s="236" t="inlineStr">
        <is>
          <t>An undivided 5 acre mineral interest</t>
        </is>
      </c>
      <c r="H379" s="236" t="inlineStr">
        <is>
          <t>Legal maps to 5, 6, 8, 9; helper says 4, 5, 6 | Review | Yes — prior grantee match | Yes — on Tract 4 owner list | Candidate 0.0178571428571429 (helper — confirm from image) | Medium — helper value | Mineral Deed — Koal…</t>
        </is>
      </c>
      <c r="I379" s="236" t="n"/>
      <c r="J379" s="236" t="n"/>
      <c r="K379" s="236" t="n"/>
      <c r="L379" s="236" t="n"/>
    </row>
    <row r="380">
      <c r="A380" s="236" t="n">
        <v>300</v>
      </c>
      <c r="B380" s="236" t="inlineStr">
        <is>
          <t>2004-006577</t>
        </is>
      </c>
      <c r="C380" s="236" t="inlineStr">
        <is>
          <t>Mineral Deed</t>
        </is>
      </c>
      <c r="D380" s="236" t="inlineStr">
        <is>
          <t>1768/339</t>
        </is>
      </c>
      <c r="E380" s="236" t="inlineStr">
        <is>
          <t>Control column references tract but legal does not support assignment</t>
        </is>
      </c>
      <c r="F380" s="236" t="inlineStr">
        <is>
          <t>Lots 1 and 2 also described as the W/2 NW/4 and the N/2 of Lot 3 of 31-12N-24W</t>
        </is>
      </c>
      <c r="G380" s="236" t="inlineStr">
        <is>
          <t>ARTI Chain note: source of title — OGL / BASE LEASE 2004-000880 at 1737/580, Sandra Lorrain York PO Box 34 Fort Cobb, OK 73038 to Kodiak Production Company, covering Lots 1 and 2,…</t>
        </is>
      </c>
      <c r="H380" s="236" t="inlineStr">
        <is>
          <t>Yes: 5, 6 (legal supports) | High | Probable — name-normalized match to Runsheet 74 grantee; confirm | Yes — on Tract 5 owner list | Candidate 1 (helper — confirm from image) | Medium — helper value | Mineral Deed — San…</t>
        </is>
      </c>
      <c r="I380" s="236" t="n"/>
      <c r="J380" s="236" t="n"/>
      <c r="K380" s="236" t="n"/>
      <c r="L380" s="236" t="n"/>
    </row>
    <row r="381">
      <c r="A381" s="236" t="n">
        <v>301</v>
      </c>
      <c r="B381" s="236" t="inlineStr">
        <is>
          <t>2005-000347</t>
        </is>
      </c>
      <c r="C381" s="236" t="inlineStr">
        <is>
          <t>Blanket Deed and Conveyance</t>
        </is>
      </c>
      <c r="D381" s="236" t="inlineStr">
        <is>
          <t>1775/296</t>
        </is>
      </c>
      <c r="E381" s="236" t="inlineStr">
        <is>
          <t>Control column references tract but legal does not support assignment</t>
        </is>
      </c>
      <c r="F381" s="236" t="inlineStr">
        <is>
          <t>Lot 1, 2, N/2 of 3, NW/4 SE/4, S/2 SE/4, SW/4 NE/4 of 31-12N-24W, aol</t>
        </is>
      </c>
      <c r="G381" s="236" t="inlineStr">
        <is>
          <t>ARTI</t>
        </is>
      </c>
      <c r="H381" s="236" t="inlineStr">
        <is>
          <t>Yes: 2, 5 (legal supports) | High | Review — no exact prior-grantee match | Yes — on Tract 5 owner list | Candidate 1 (helper — confirm from image) | Medium — helper value | Blanket Deed and Conveyance — The Estate of B…</t>
        </is>
      </c>
      <c r="I381" s="236" t="n"/>
      <c r="J381" s="236" t="n"/>
      <c r="K381" s="236" t="n"/>
      <c r="L381" s="236" t="n"/>
    </row>
    <row r="382">
      <c r="A382" s="236" t="n">
        <v>317</v>
      </c>
      <c r="B382" s="236" t="inlineStr">
        <is>
          <t>2005-002196</t>
        </is>
      </c>
      <c r="C382" s="236" t="inlineStr">
        <is>
          <t>Decree</t>
        </is>
      </c>
      <c r="D382" s="236" t="inlineStr">
        <is>
          <t>1784/591</t>
        </is>
      </c>
      <c r="E382" s="236" t="inlineStr">
        <is>
          <t>Control column references tract but legal does not support assignment</t>
        </is>
      </c>
      <c r="F382" s="236" t="inlineStr">
        <is>
          <t>Lots 1, 2, a/d/a W/2 NW/4, N/2 of Lot 3 of 31-12N-24W</t>
        </is>
      </c>
      <c r="G382" s="236" t="inlineStr">
        <is>
          <t>ARTI, 25.1002, NMA Tract 1: An undivided 16.38915 mineral acres interest, more or less, lying under Lots 1 and 2, a/d/a the W/2 NW/4 of 31-12N-24W Tract 2: An undivided 8.71105 mi…</t>
        </is>
      </c>
      <c r="H382" s="236" t="inlineStr">
        <is>
          <t>Yes: 5, 6 (legal supports) | High | Review — no exact prior-grantee match | Review | Candidate 1 (helper — confirm from image) | Medium — helper value | Decree — Roger Mills County Court to Sandra York, a/k/a Sandra Lor…</t>
        </is>
      </c>
      <c r="I382" s="236" t="n"/>
      <c r="J382" s="236" t="n"/>
      <c r="K382" s="236" t="n"/>
      <c r="L382" s="236" t="n"/>
    </row>
    <row r="383">
      <c r="A383" s="236" t="n">
        <v>323</v>
      </c>
      <c r="B383" s="236" t="inlineStr">
        <is>
          <t>2005-004793</t>
        </is>
      </c>
      <c r="C383" s="236" t="inlineStr">
        <is>
          <t>Mineral Deed</t>
        </is>
      </c>
      <c r="D383" s="236" t="inlineStr">
        <is>
          <t>1797/463</t>
        </is>
      </c>
      <c r="E383" s="236" t="inlineStr">
        <is>
          <t>Control column references tract but legal does not support assignment</t>
        </is>
      </c>
      <c r="F383" s="236" t="inlineStr">
        <is>
          <t>Lots 1, 2, a/d/a W/2 NW/4, N/2 of Lot 3 of 31-12N-24W</t>
        </is>
      </c>
      <c r="G383" s="236" t="inlineStr">
        <is>
          <t>A 10.13 net mineral acre interest It is the intention of the Grantor herein, to convey 10.13 net mineral acres in the above described lands, acquired from Sandra York, aka Sandra …</t>
        </is>
      </c>
      <c r="H383" s="236" t="inlineStr">
        <is>
          <t>Yes: 5, 6 (legal supports) | High | Yes — prior grantee match | Yes — on Tract 5 owner list | Candidate 0.05065 (helper — confirm from image) | Medium — helper value | Mineral Deed — Arrowhead Resources, Inc. to MAP2004…</t>
        </is>
      </c>
      <c r="I383" s="236" t="n"/>
      <c r="J383" s="236" t="n"/>
      <c r="K383" s="236" t="n"/>
      <c r="L383" s="236" t="n"/>
    </row>
    <row r="384">
      <c r="A384" s="236" t="n">
        <v>327</v>
      </c>
      <c r="B384" s="236" t="inlineStr">
        <is>
          <t>2005-004044</t>
        </is>
      </c>
      <c r="C384" s="236" t="inlineStr">
        <is>
          <t>Mineral Deed</t>
        </is>
      </c>
      <c r="D384" s="236" t="inlineStr">
        <is>
          <t>1794/173</t>
        </is>
      </c>
      <c r="E384" s="236" t="inlineStr">
        <is>
          <t>Control column references tract but legal does not support assignment</t>
        </is>
      </c>
      <c r="F384" s="236" t="inlineStr">
        <is>
          <t>Lots 1 and Lot 2 and the N/2 of Lot 3 of Section 31, also described as follows: Beginning at the NW Corner of the NW/4 of Section 31, thence East on Section Line 18.20 chains (or 72.8 rods), thence South 50 chains (or 2…</t>
        </is>
      </c>
      <c r="G384" s="236" t="inlineStr">
        <is>
          <t>ARTI Chain note: source of title — MINERAL DEED 2004-005738 at 1764/344, Sandra Lorraine York to Koala Production Company, covering Lots 1 and Lot 2 and the North Half of Lot 3 of…</t>
        </is>
      </c>
      <c r="H384" s="236" t="inlineStr">
        <is>
          <t>Legal maps to 5, 6, 8, 9; helper says 4, 5, 6 | Review | Review — no exact prior-grantee match | Yes — on Tract 4 owner list | Candidate 1 (helper — confirm from image) | Medium — helper value | Mineral Deed — Koala Por…</t>
        </is>
      </c>
      <c r="I384" s="236" t="n"/>
      <c r="J384" s="236" t="n"/>
      <c r="K384" s="236" t="n"/>
      <c r="L384" s="236" t="n"/>
    </row>
    <row r="385">
      <c r="A385" s="236" t="n">
        <v>344</v>
      </c>
      <c r="B385" s="236" t="inlineStr">
        <is>
          <t>2005-008517</t>
        </is>
      </c>
      <c r="C385" s="236" t="inlineStr">
        <is>
          <t>Oil and Gas Lease</t>
        </is>
      </c>
      <c r="D385" s="236" t="inlineStr">
        <is>
          <t>1816/358</t>
        </is>
      </c>
      <c r="E385" s="236" t="inlineStr">
        <is>
          <t>Control column references tract but legal does not support assignment</t>
        </is>
      </c>
      <c r="F385" s="236" t="inlineStr">
        <is>
          <t>The North Forty (40) acres in a tract of land described as W. 18.20 chains (72-8/10 rods) of Lots 1 and 2 a/d/a W. 18.20 chains (or 72-8/10 rods) of W/2 NW/4 of 31-12N-24W</t>
        </is>
      </c>
      <c r="G385" s="236" t="inlineStr">
        <is>
          <t>40 gross acres 3 yrs 3/16ths royalty DEPTH CLAUSE: In the event this lease is extended by commercial production beyond its primary term, then on such date this lease shall termina…</t>
        </is>
      </c>
      <c r="H385" s="236" t="inlineStr">
        <is>
          <t>Legal maps to 5, 6, 8; helper says 1, 8 | Review | Yes — prior grantee match | Review | Interest amount needs review | Review | Oil and Gas Lease — Eddie Tom Lakey to Jess Harris, III, Inc. (1816/358) | Needs source rev…</t>
        </is>
      </c>
      <c r="I385" s="236" t="n"/>
      <c r="J385" s="236" t="n"/>
      <c r="K385" s="236" t="n"/>
      <c r="L385" s="236" t="n"/>
    </row>
    <row r="386">
      <c r="A386" s="236" t="n">
        <v>348</v>
      </c>
      <c r="B386" s="236" t="inlineStr">
        <is>
          <t>2006-000767</t>
        </is>
      </c>
      <c r="C386" s="236" t="inlineStr">
        <is>
          <t>Assignment of Oil and Gas Lease</t>
        </is>
      </c>
      <c r="D386" s="236" t="inlineStr">
        <is>
          <t>1822/18</t>
        </is>
      </c>
      <c r="E386" s="236" t="inlineStr">
        <is>
          <t>Control column references tract but legal does not support assignment</t>
        </is>
      </c>
      <c r="F386" s="236" t="inlineStr">
        <is>
          <t>N 40 acres in a tract of land desc as W 18.20 chains (72-8/10 rods) of Lots 1, 2 a/d/a W 18.20 chains (or 72-8/10 rods) of W/2 NW/4 of 31-12N-24W</t>
        </is>
      </c>
      <c r="G386" s="236" t="inlineStr">
        <is>
          <t>Assigns all right, title and interest in and to the Oil and Gas Lease recorded at 1816/358</t>
        </is>
      </c>
      <c r="H386" s="236" t="inlineStr">
        <is>
          <t>Yes: 5 (legal supports) | High | Yes — prior grantee match | Review | Interest amount needs review | Review | Assignment of Oil and Gas Lease — Jess Harris, III, Inc. to Newfield Exploration Mid-Conti (1822/18) | Needs …</t>
        </is>
      </c>
      <c r="I386" s="236" t="n"/>
      <c r="J386" s="236" t="n"/>
      <c r="K386" s="236" t="n"/>
      <c r="L386" s="236" t="n"/>
    </row>
    <row r="387">
      <c r="A387" s="236" t="n">
        <v>366</v>
      </c>
      <c r="B387" s="236" t="inlineStr">
        <is>
          <t>2006-000153</t>
        </is>
      </c>
      <c r="C387" s="236" t="inlineStr">
        <is>
          <t>Disclaimer and Quit Clam of Interest</t>
        </is>
      </c>
      <c r="D387" s="236" t="inlineStr">
        <is>
          <t>1819/156</t>
        </is>
      </c>
      <c r="E387" s="236" t="inlineStr">
        <is>
          <t>Control column references tract but legal does not support assignment</t>
        </is>
      </c>
      <c r="F387" s="236" t="inlineStr">
        <is>
          <t>The South 32.80 acres in a tract of land described as West 18.20 Chains (72 8/10 Rods) of Lots 1 and 2 also described as the West 18.20 Chains (or 72 8/10 Rods) of the W/2 NW/4, containing 32.8 acres, more or less, of 3…</t>
        </is>
      </c>
      <c r="G387" s="236" t="inlineStr">
        <is>
          <t>Disclaiming Party signs this Disclaimer as evidence that he makes no claim to any of the mineral interests in all or any part of the Lands.</t>
        </is>
      </c>
      <c r="H387" s="236" t="inlineStr">
        <is>
          <t>Yes: 5 (legal supports) | High | Yes — prior grantee match | Yes — on Tract 5 owner list | Interest amount needs review | Review | Disclaimer and Quit Clam of Inte — Eddie Tom Lakey to The Public (1819/156) | Needs sour…</t>
        </is>
      </c>
      <c r="I387" s="236" t="n"/>
      <c r="J387" s="236" t="n"/>
      <c r="K387" s="236" t="n"/>
      <c r="L387" s="236" t="n"/>
    </row>
    <row r="388">
      <c r="A388" s="236" t="n">
        <v>374</v>
      </c>
      <c r="B388" s="236" t="inlineStr">
        <is>
          <t>2006-000762</t>
        </is>
      </c>
      <c r="C388" s="236" t="inlineStr">
        <is>
          <t>Assignment</t>
        </is>
      </c>
      <c r="D388" s="236" t="inlineStr">
        <is>
          <t>1822/13</t>
        </is>
      </c>
      <c r="E388" s="236" t="inlineStr">
        <is>
          <t>Control column references tract but legal does not support assignment</t>
        </is>
      </c>
      <c r="F388" s="236" t="inlineStr">
        <is>
          <t>Lots 1, 2, N/2 of Lot 3 of 31-12N-24W</t>
        </is>
      </c>
      <c r="G388" s="236" t="inlineStr">
        <is>
          <t>Assigns all right, title and interest in and to the Oil and Gas Lease recorded 1737/581</t>
        </is>
      </c>
      <c r="H388" s="236" t="inlineStr">
        <is>
          <t>Yes: 5 (legal supports) | High | Yes — prior grantee match | Review | Interest amount needs review | Review | Assignment — Kodiak Production Company to Newfield Exploration Mid-Conti (1822/13) | Needs source review: int…</t>
        </is>
      </c>
      <c r="I388" s="236" t="n"/>
      <c r="J388" s="236" t="n"/>
      <c r="K388" s="236" t="n"/>
      <c r="L388" s="236" t="n"/>
    </row>
    <row r="389">
      <c r="A389" s="236" t="n">
        <v>378</v>
      </c>
      <c r="B389" s="236" t="inlineStr">
        <is>
          <t>2006-002915</t>
        </is>
      </c>
      <c r="C389" s="236" t="inlineStr">
        <is>
          <t>Oil and Gas Lease</t>
        </is>
      </c>
      <c r="D389" s="236" t="inlineStr">
        <is>
          <t>1833/218</t>
        </is>
      </c>
      <c r="E389" s="236" t="inlineStr">
        <is>
          <t>Control column references tract but legal does not support assignment</t>
        </is>
      </c>
      <c r="F389" s="236" t="inlineStr">
        <is>
          <t>The South 32.80 acres in a tract of land described as W. 18.20 chains (72 8/10 Rods) of Lots 1 &amp; 2 ADA W 18.20 chains (or 72 8/10 Rods) of W/2 NW/4 &amp; W 18.20 chains (or 72 8/10 Rods) of N/2 of Lot 3 ADA W 18.20 chains (…</t>
        </is>
      </c>
      <c r="G389" s="236" t="inlineStr">
        <is>
          <t>32.80 gross acres Three (3) Years Chain note: source of title — AFFIDAVIT / HEIRSHIP / PROBATE 1923-001306 at MIS12/119, A. H. Douglass to The Public, covering All of 31-12N-24W, …</t>
        </is>
      </c>
      <c r="H389" s="236" t="inlineStr">
        <is>
          <t>Yes: 5 (legal supports) | High | Review — no exact prior-grantee match | Review | Interest amount needs review | Review | Oil and Gas Lease — Ella Pearl Kirk to Jess Harris, III, Inc. (1833/218) | Needs source review: g…</t>
        </is>
      </c>
      <c r="I389" s="236" t="n"/>
      <c r="J389" s="236" t="n"/>
      <c r="K389" s="236" t="n"/>
      <c r="L389" s="236" t="n"/>
    </row>
    <row r="390">
      <c r="A390" s="236" t="n">
        <v>383</v>
      </c>
      <c r="B390" s="236" t="inlineStr">
        <is>
          <t>2009-000273</t>
        </is>
      </c>
      <c r="C390" s="236" t="inlineStr">
        <is>
          <t>Assignment</t>
        </is>
      </c>
      <c r="D390" s="236" t="inlineStr">
        <is>
          <t>1945/595</t>
        </is>
      </c>
      <c r="E390" s="236" t="inlineStr">
        <is>
          <t>Control column references tract but legal does not support assignment</t>
        </is>
      </c>
      <c r="F390" s="236" t="inlineStr">
        <is>
          <t>Lots 1-3 Partial of 31-12N-24W</t>
        </is>
      </c>
      <c r="G390" s="236" t="inlineStr">
        <is>
          <t>ARTI in OGL at 1833/218</t>
        </is>
      </c>
      <c r="H390" s="236" t="inlineStr">
        <is>
          <t>Yes: 5 (legal supports) | High | Yes — prior grantee match | Review | Interest amount needs review | Review | Assignment — Jess Harris, III, Inc. to Newfield Exploration Mid-Conti (1945/595) | Needs source review: inter…</t>
        </is>
      </c>
      <c r="I390" s="236" t="n"/>
      <c r="J390" s="236" t="n"/>
      <c r="K390" s="236" t="n"/>
      <c r="L390" s="236" t="n"/>
    </row>
    <row r="391">
      <c r="A391" s="236" t="n">
        <v>391</v>
      </c>
      <c r="B391" s="236" t="inlineStr">
        <is>
          <t>2006-003993</t>
        </is>
      </c>
      <c r="C391" s="236" t="inlineStr">
        <is>
          <t>Partial Assignment of Oil and Gas Leases</t>
        </is>
      </c>
      <c r="D391" s="236" t="inlineStr">
        <is>
          <t>1839/66</t>
        </is>
      </c>
      <c r="E391" s="236" t="inlineStr">
        <is>
          <t>Control column references tract but legal does not support assignment</t>
        </is>
      </c>
      <c r="F391" s="236" t="inlineStr">
        <is>
          <t>NW/4 SE/4, S/2 SE/4, SW/4 NE/4 of 31-12N-24W</t>
        </is>
      </c>
      <c r="G391" s="236" t="inlineStr">
        <is>
          <t>Assignees reflected in the amount set opposite their names, in OGLs at 1736/596, 1736/598, 1736/193, 1824/181, 1736/195, 1736/199, 1736/496, 1736/588, 1736/590, 1736/197</t>
        </is>
      </c>
      <c r="H391" s="236" t="inlineStr">
        <is>
          <t>Yes: 2 (legal supports) | High | Yes — prior grantee match | Review | Interest amount needs review | Review | Partial Assignment of Oil and Ga — Trilogy Oil &amp; Gas, LLC to ST. GEORGE COAL CO., 5 NMA, (1839/66) | Needs so…</t>
        </is>
      </c>
      <c r="I391" s="236" t="n"/>
      <c r="J391" s="236" t="n"/>
      <c r="K391" s="236" t="n"/>
      <c r="L391" s="236" t="n"/>
    </row>
    <row r="392">
      <c r="A392" s="236" t="n">
        <v>397</v>
      </c>
      <c r="B392" s="236" t="inlineStr">
        <is>
          <t>2006-007198</t>
        </is>
      </c>
      <c r="C392" s="236" t="inlineStr">
        <is>
          <t>Partial Assignment of Oil and Gas Lease Correction</t>
        </is>
      </c>
      <c r="D392" s="236" t="inlineStr">
        <is>
          <t>1858/52</t>
        </is>
      </c>
      <c r="E392" s="236" t="inlineStr">
        <is>
          <t>Control column references tract but legal does not support assignment</t>
        </is>
      </c>
      <c r="F392" s="236" t="inlineStr">
        <is>
          <t>NW/4 SE/4, S/2 SE/4, SW/4 NE/4 of 31-12N-24W</t>
        </is>
      </c>
      <c r="G392" s="236" t="inlineStr">
        <is>
          <t>Assignees reflected in the amount set opposite their names, in OGLs at 1736/496, 1736/596, 1736/598, 1736/193, 1736/195, 1736/199, 1736/496, 1736/588</t>
        </is>
      </c>
      <c r="H392" s="236" t="inlineStr">
        <is>
          <t>Yes: 2 (legal supports) | High | Review — no exact prior-grantee match | Review | Interest amount needs review | Review | Partial Assignment of Oil and Ga — John Butera to Double L, LLC, 0.5 NMA, (1858/52) | Needs sourc…</t>
        </is>
      </c>
      <c r="I392" s="236" t="n"/>
      <c r="J392" s="236" t="n"/>
      <c r="K392" s="236" t="n"/>
      <c r="L392" s="236" t="n"/>
    </row>
    <row r="393">
      <c r="A393" s="236" t="n">
        <v>401</v>
      </c>
      <c r="B393" s="236" t="inlineStr">
        <is>
          <t>2007-001848</t>
        </is>
      </c>
      <c r="C393" s="236" t="inlineStr">
        <is>
          <t>Quit Claim Deed</t>
        </is>
      </c>
      <c r="D393" s="236" t="inlineStr">
        <is>
          <t>1872/277</t>
        </is>
      </c>
      <c r="E393" s="236" t="inlineStr">
        <is>
          <t>Control column references tract but legal does not support assignment</t>
        </is>
      </c>
      <c r="F393" s="236" t="inlineStr">
        <is>
          <t>E/2 W/2 E/2 Lots 1-4, N/2 NE/4, NE/4 SE/4, SE/4 NE/4 of 31-12N-24W</t>
        </is>
      </c>
      <c r="G393" s="236" t="inlineStr">
        <is>
          <t>ARTI</t>
        </is>
      </c>
      <c r="H393" s="236" t="inlineStr">
        <is>
          <t>Yes: 1, 3, 5, 8 (legal supports) | High | Review — no exact prior-grantee match | Yes — on Tract 3 owner list | Candidate 1 (helper — confirm from image) | Medium — helper value | Quit Claim Deed — Floyd W. Atha and Nan…</t>
        </is>
      </c>
      <c r="I393" s="236" t="n"/>
      <c r="J393" s="236" t="n"/>
      <c r="K393" s="236" t="n"/>
      <c r="L393" s="236" t="n"/>
    </row>
    <row r="394">
      <c r="A394" s="236" t="n">
        <v>420</v>
      </c>
      <c r="B394" s="236" t="inlineStr">
        <is>
          <t>2010-007125</t>
        </is>
      </c>
      <c r="C394" s="236" t="inlineStr">
        <is>
          <t>Mineral Deed</t>
        </is>
      </c>
      <c r="D394" s="236" t="inlineStr">
        <is>
          <t>2031/5</t>
        </is>
      </c>
      <c r="E394" s="236" t="inlineStr">
        <is>
          <t>Control column references tract but legal does not support assignment</t>
        </is>
      </c>
      <c r="F394" s="236" t="inlineStr">
        <is>
          <t>NW/4 SE/4, S/2 SE/4, SW/4 NE/4 of 31-12N-24W</t>
        </is>
      </c>
      <c r="G394" s="236" t="inlineStr">
        <is>
          <t>ARTI</t>
        </is>
      </c>
      <c r="H394" s="236" t="inlineStr">
        <is>
          <t>Yes: 2 (legal supports) | High | Review — no exact prior-grantee match | Yes — on Tract 2 owner list | Candidate 1 (helper — confirm from image) | Medium — helper value | Mineral Deed — Leona I. Degrande to Mare Oil Com…</t>
        </is>
      </c>
      <c r="I394" s="236" t="n"/>
      <c r="J394" s="236" t="n"/>
      <c r="K394" s="236" t="n"/>
      <c r="L394" s="236" t="n"/>
    </row>
    <row r="395">
      <c r="A395" s="236" t="n">
        <v>434</v>
      </c>
      <c r="B395" s="236" t="inlineStr">
        <is>
          <t>2011-007826</t>
        </is>
      </c>
      <c r="C395" s="236" t="inlineStr">
        <is>
          <t>Mineral Deed</t>
        </is>
      </c>
      <c r="D395" s="236" t="inlineStr">
        <is>
          <t>2104/537</t>
        </is>
      </c>
      <c r="E395" s="236" t="inlineStr">
        <is>
          <t>Control column references tract but legal does not support assignment</t>
        </is>
      </c>
      <c r="F395" s="236" t="inlineStr">
        <is>
          <t>Lots 1 and 2 and the North Half of Lot 3 of Section 31, a/d/a Beginning at the Northwest corner of the Northwest Quarter of Section 31, Thence East on Section line 18.20 chains (or 72.8 rods), Thence South 50 chains (or…</t>
        </is>
      </c>
      <c r="G395" s="236" t="inlineStr">
        <is>
          <t>An undivided 2.00 net mineral acres in 31-12N-24W An undivided 8.79166/1,052.085 net mineral acre interest</t>
        </is>
      </c>
      <c r="H395" s="236" t="inlineStr">
        <is>
          <t>Yes: 5, 6 (legal supports) | High | Review — no exact prior-grantee match | Yes — on Tract 5 owner list | Candidate 0.01 (helper — confirm from image) | Medium — helper value | Mineral Deed — Fleshman Agency to Mekusuke…</t>
        </is>
      </c>
      <c r="I395" s="236" t="n"/>
      <c r="J395" s="236" t="n"/>
      <c r="K395" s="236" t="n"/>
      <c r="L395" s="236" t="n"/>
    </row>
    <row r="396">
      <c r="A396" s="236" t="n">
        <v>446</v>
      </c>
      <c r="B396" s="236" t="inlineStr">
        <is>
          <t>2012-006477</t>
        </is>
      </c>
      <c r="C396" s="236" t="inlineStr">
        <is>
          <t>Assignment of ORRI</t>
        </is>
      </c>
      <c r="D396" s="236" t="inlineStr">
        <is>
          <t>2159/361</t>
        </is>
      </c>
      <c r="E396" s="236" t="inlineStr">
        <is>
          <t>Control column references tract but legal does not support assignment</t>
        </is>
      </c>
      <c r="F396" s="236" t="inlineStr">
        <is>
          <t>Lots 1-3 of 31-12N-24W</t>
        </is>
      </c>
      <c r="G396" s="236" t="inlineStr">
        <is>
          <t>ORRI</t>
        </is>
      </c>
      <c r="H396" s="236" t="inlineStr">
        <is>
          <t>Yes: 5 (legal supports) | High | Review — no exact prior-grantee match | Review | Interest amount needs review | Review | Assignment of ORRI — Yale Oil Assoc, Inc. to Chelin H. Satherlie, (2159/361) | Needs source revie…</t>
        </is>
      </c>
      <c r="I396" s="236" t="n"/>
      <c r="J396" s="236" t="n"/>
      <c r="K396" s="236" t="n"/>
      <c r="L396" s="236" t="n"/>
    </row>
    <row r="397">
      <c r="A397" s="236" t="n">
        <v>448</v>
      </c>
      <c r="B397" s="236" t="inlineStr">
        <is>
          <t>2012-007511</t>
        </is>
      </c>
      <c r="C397" s="236" t="inlineStr">
        <is>
          <t>Assignment of ORRI</t>
        </is>
      </c>
      <c r="D397" s="236" t="inlineStr">
        <is>
          <t>2166/194</t>
        </is>
      </c>
      <c r="E397" s="236" t="inlineStr">
        <is>
          <t>Control column references tract but legal does not support assignment</t>
        </is>
      </c>
      <c r="F397" s="236" t="inlineStr">
        <is>
          <t>Lots 1,2, N/2 of 3 of 31-12N-24W</t>
        </is>
      </c>
      <c r="G397" s="236" t="inlineStr">
        <is>
          <t>ORRI</t>
        </is>
      </c>
      <c r="H397" s="236" t="inlineStr">
        <is>
          <t>Yes: 5 (legal supports) | High | Yes — prior grantee match | Review | Interest amount needs review | Review | Assignment of ORRI — Yale Oil Association, Inc. to K. C. Production (2166/194) | Needs source review: interes…</t>
        </is>
      </c>
      <c r="I397" s="236" t="n"/>
      <c r="J397" s="236" t="n"/>
      <c r="K397" s="236" t="n"/>
      <c r="L397" s="236" t="n"/>
    </row>
    <row r="398">
      <c r="A398" s="236" t="n">
        <v>452</v>
      </c>
      <c r="B398" s="236" t="inlineStr">
        <is>
          <t>2013-001724</t>
        </is>
      </c>
      <c r="C398" s="236" t="inlineStr">
        <is>
          <t>Quit Claim Mineral Deed</t>
        </is>
      </c>
      <c r="D398" s="236" t="inlineStr">
        <is>
          <t>2184/570</t>
        </is>
      </c>
      <c r="E398" s="236" t="inlineStr">
        <is>
          <t>Control column references tract but legal does not support assignment</t>
        </is>
      </c>
      <c r="F398" s="236" t="inlineStr">
        <is>
          <t>Lots 1 and 2 and the North Half of Lot 3 of Section 31, a/d/a Beginning at the Northwest corner of the Northwest Quarter of Section 31, Thence East on Section line 18.20 chains (or 72.8 rods), Thence South 50 chains (or…</t>
        </is>
      </c>
      <c r="G398" s="236" t="inlineStr">
        <is>
          <t>An undivided 2.00 net mineral acre interest, (The Grantor is hereby executing this QCMD for the sole purpose of clarifying record title ownership for Mekusukey Oil Company, LLC, w…</t>
        </is>
      </c>
      <c r="H398" s="236" t="inlineStr">
        <is>
          <t>Yes: 5, 6 (legal supports) | High | Yes — prior grantee match | Yes — on Tract 5 owner list | Candidate 0.01 (helper — confirm from image) | Medium — helper value | Quit Claim Mineral Deed — Fleshman Agency, Inc. to Mek…</t>
        </is>
      </c>
      <c r="I398" s="236" t="n"/>
      <c r="J398" s="236" t="n"/>
      <c r="K398" s="236" t="n"/>
      <c r="L398" s="236" t="n"/>
    </row>
    <row r="399">
      <c r="A399" s="236" t="n">
        <v>456</v>
      </c>
      <c r="B399" s="236" t="inlineStr">
        <is>
          <t>2013-006585</t>
        </is>
      </c>
      <c r="C399" s="236" t="inlineStr">
        <is>
          <t>Mineral Deed</t>
        </is>
      </c>
      <c r="D399" s="236" t="inlineStr">
        <is>
          <t>2224/382</t>
        </is>
      </c>
      <c r="E399" s="236" t="inlineStr">
        <is>
          <t>Control column references tract but legal does not support assignment</t>
        </is>
      </c>
      <c r="F399" s="236" t="inlineStr">
        <is>
          <t>NW/4 SE/4, S/2 SE/4, SW/4 of 31-12N-24W, aol</t>
        </is>
      </c>
      <c r="G399" s="236" t="inlineStr">
        <is>
          <t>An undivided 2.00 net mineral acre interest in 31-12N-24W a total of ten (10) net mineral acres in 2 sections</t>
        </is>
      </c>
      <c r="H399" s="236" t="inlineStr">
        <is>
          <t>Legal maps to 2; helper says 2, 5, 6, 7 | Review | Probable — name-normalized match to Runsheet 405 grantee; confirm | Yes — on Tract 2 owner list | Candidate 0.005 (helper — confirm from image) | Medium — helper value …</t>
        </is>
      </c>
      <c r="I399" s="236" t="n"/>
      <c r="J399" s="236" t="n"/>
      <c r="K399" s="236" t="n"/>
      <c r="L399" s="236" t="n"/>
    </row>
    <row r="400">
      <c r="A400" s="236" t="n">
        <v>459</v>
      </c>
      <c r="B400" s="236" t="inlineStr">
        <is>
          <t>2013-006584</t>
        </is>
      </c>
      <c r="C400" s="236" t="inlineStr">
        <is>
          <t>Purchase and Sale Agreement</t>
        </is>
      </c>
      <c r="D400" s="236" t="inlineStr">
        <is>
          <t>2224/378</t>
        </is>
      </c>
      <c r="E400" s="236" t="inlineStr">
        <is>
          <t>Control column references tract but legal does not support assignment</t>
        </is>
      </c>
      <c r="F400" s="236" t="inlineStr">
        <is>
          <t>NW/4 SE/4, S/2 SE/4, SW/4 of 31-12N-24W, aol</t>
        </is>
      </c>
      <c r="G400" s="236" t="inlineStr">
        <is>
          <t>See instrument</t>
        </is>
      </c>
      <c r="H400" s="236" t="inlineStr">
        <is>
          <t>Legal maps to 2; helper says 2, 5, 6, 7 | Review | Probable — name-normalized match to Runsheet 405 grantee; confirm | Review | Interest amount needs review | Review | Purchase and Sale Agreement — Joseph A. Bain to Ann…</t>
        </is>
      </c>
      <c r="I400" s="236" t="n"/>
      <c r="J400" s="236" t="n"/>
      <c r="K400" s="236" t="n"/>
      <c r="L400" s="236" t="n"/>
    </row>
    <row r="401">
      <c r="A401" s="236" t="n">
        <v>471</v>
      </c>
      <c r="B401" s="236" t="inlineStr">
        <is>
          <t>2014-005899</t>
        </is>
      </c>
      <c r="C401" s="236" t="inlineStr">
        <is>
          <t>Mineral Deed</t>
        </is>
      </c>
      <c r="D401" s="236" t="inlineStr">
        <is>
          <t>2270/252</t>
        </is>
      </c>
      <c r="E401" s="236" t="inlineStr">
        <is>
          <t>Control column references tract but legal does not support assignment</t>
        </is>
      </c>
      <c r="F401" s="236" t="inlineStr">
        <is>
          <t>NW/4 of 31-12N-24W, aol</t>
        </is>
      </c>
      <c r="G401" s="236" t="inlineStr">
        <is>
          <t>ARTI</t>
        </is>
      </c>
      <c r="H401" s="236" t="inlineStr">
        <is>
          <t>Yes: 4, 5 (broad legal) | Medium | Probable — name-normalized match to Runsheet 91 grantee; confirm | Yes — on Tract 4 owner list | Candidate 1 (helper — confirm from image) | Medium — helper value | Mineral Deed — Eddi…</t>
        </is>
      </c>
      <c r="I401" s="236" t="n"/>
      <c r="J401" s="236" t="n"/>
      <c r="K401" s="236" t="n"/>
      <c r="L401" s="236" t="n"/>
    </row>
    <row r="402">
      <c r="A402" s="236" t="n">
        <v>487</v>
      </c>
      <c r="B402" s="236" t="inlineStr">
        <is>
          <t>2016-001882</t>
        </is>
      </c>
      <c r="C402" s="236" t="inlineStr">
        <is>
          <t>Quit Claim Mineral Deed</t>
        </is>
      </c>
      <c r="D402" s="236" t="inlineStr">
        <is>
          <t>2342/219</t>
        </is>
      </c>
      <c r="E402" s="236" t="inlineStr">
        <is>
          <t>Control column references tract but legal does not support assignment</t>
        </is>
      </c>
      <c r="F402" s="236" t="inlineStr">
        <is>
          <t>N/2 NE/4, W/2 NW/4 of 31-12N-24W, aol</t>
        </is>
      </c>
      <c r="G402" s="236" t="inlineStr">
        <is>
          <t>all of Grantor's right, title and interest in and to the oil, gas and other minerals</t>
        </is>
      </c>
      <c r="H402" s="236" t="inlineStr">
        <is>
          <t>Yes: 1, 5 (legal supports) | High | Review — no exact prior-grantee match | Review | Candidate 1 (helper — confirm from image) | Medium — helper value | Quit Claim Mineral Deed — Devon Energy Production Compan to Tecolo…</t>
        </is>
      </c>
      <c r="I402" s="236" t="n"/>
      <c r="J402" s="236" t="n"/>
      <c r="K402" s="236" t="n"/>
      <c r="L402" s="236" t="n"/>
    </row>
    <row r="403">
      <c r="A403" s="236" t="n">
        <v>531</v>
      </c>
      <c r="B403" s="236" t="inlineStr">
        <is>
          <t>2025-003963</t>
        </is>
      </c>
      <c r="C403" s="236" t="inlineStr">
        <is>
          <t>Warranty Deed</t>
        </is>
      </c>
      <c r="D403" s="236" t="inlineStr">
        <is>
          <t>2638/58</t>
        </is>
      </c>
      <c r="E403" s="236" t="inlineStr">
        <is>
          <t>Control column references tract but legal does not support assignment</t>
        </is>
      </c>
      <c r="F403" s="236" t="inlineStr">
        <is>
          <t>Lots 1, 2, 3, 4 and the East Half of the West Half in Section 31, Township 12 North, Range 24 W.I.M., Roger Mills County, Oklahoma, containing 307.42 acres, more or less. LESS AND EXCEPT a tract of land in the Southwest…</t>
        </is>
      </c>
      <c r="G403" s="236" t="inlineStr">
        <is>
          <t>An undivided one-half interest</t>
        </is>
      </c>
      <c r="H403" s="236" t="inlineStr">
        <is>
          <t>Yes: 5, 6 (legal supports) | High | Review — no exact prior-grantee match | Yes — on Tract 5 owner list | Candidate 0.5 (helper — confirm from image) | Medium — helper value | Warranty Deed — Jesse Joe Newell, also know…</t>
        </is>
      </c>
      <c r="I403" s="236" t="n"/>
      <c r="J403" s="236" t="n"/>
      <c r="K403" s="236" t="n"/>
      <c r="L403" s="236" t="n"/>
    </row>
    <row r="404">
      <c r="A404" s="236" t="n">
        <v>540</v>
      </c>
      <c r="B404" s="236" t="inlineStr">
        <is>
          <t>2026-002547</t>
        </is>
      </c>
      <c r="C404" s="236" t="inlineStr">
        <is>
          <t>Wellbore Assignment</t>
        </is>
      </c>
      <c r="D404" s="236" t="inlineStr">
        <is>
          <t>2698/69</t>
        </is>
      </c>
      <c r="E404" s="236" t="inlineStr">
        <is>
          <t>Control column references tract but legal does not support assignment</t>
        </is>
      </c>
      <c r="F404" s="236" t="inlineStr">
        <is>
          <t>NW/4 NW/4 of 31-12N-24W, aol</t>
        </is>
      </c>
      <c r="G404" s="236" t="inlineStr">
        <is>
          <t>Transfers wellbore-only rights See 2664/169</t>
        </is>
      </c>
      <c r="H404" s="236" t="inlineStr">
        <is>
          <t>Yes: 5 (legal supports) | High | Yes — prior grantee match | Review | Interest amount needs review | Review | Wellbore Assignment — Martin's Empire, LLC to Stride Bank, of the Unbrella T (2698/69) | Needs source review:…</t>
        </is>
      </c>
      <c r="I404" s="236" t="n"/>
      <c r="J404" s="236" t="n"/>
      <c r="K404" s="236" t="n"/>
      <c r="L404" s="236" t="n"/>
    </row>
    <row r="405">
      <c r="A405" s="236" t="n"/>
      <c r="B405" s="236" t="n"/>
      <c r="C405" s="236" t="n"/>
      <c r="D405" s="236" t="n"/>
      <c r="E405" s="236" t="n"/>
      <c r="F405" s="236" t="n"/>
      <c r="G405" s="236" t="n"/>
      <c r="H405" s="236" t="n"/>
      <c r="I405" s="236" t="n"/>
      <c r="J405" s="236" t="n"/>
      <c r="K405" s="236" t="n"/>
      <c r="L405" s="236" t="n"/>
    </row>
    <row r="406">
      <c r="A406" s="236" t="inlineStr">
        <is>
          <t>OGL / Lease Rows Legally Supporting This Tract</t>
        </is>
      </c>
      <c r="B406" s="236" t="n"/>
      <c r="C406" s="236" t="n"/>
      <c r="D406" s="236" t="n"/>
      <c r="E406" s="236" t="n"/>
      <c r="F406" s="236" t="n"/>
      <c r="G406" s="236" t="n"/>
      <c r="H406" s="236" t="n"/>
      <c r="I406" s="236" t="n"/>
      <c r="J406" s="236" t="n"/>
      <c r="K406" s="236" t="n"/>
      <c r="L406" s="236" t="n"/>
    </row>
    <row r="407">
      <c r="A407" s="236" t="inlineStr">
        <is>
          <t>OGL Row</t>
        </is>
      </c>
      <c r="B407" s="236" t="inlineStr">
        <is>
          <t>OGL #</t>
        </is>
      </c>
      <c r="C407" s="236" t="inlineStr">
        <is>
          <t>LH</t>
        </is>
      </c>
      <c r="D407" s="236" t="inlineStr">
        <is>
          <t>Instrument</t>
        </is>
      </c>
      <c r="E407" s="236" t="inlineStr">
        <is>
          <t>Bk./Pg.</t>
        </is>
      </c>
      <c r="F407" s="236" t="inlineStr">
        <is>
          <t>Execution Date</t>
        </is>
      </c>
      <c r="G407" s="236" t="inlineStr">
        <is>
          <t>Filing Date</t>
        </is>
      </c>
      <c r="H407" s="236" t="inlineStr">
        <is>
          <t>Grantor</t>
        </is>
      </c>
      <c r="I407" s="236" t="inlineStr">
        <is>
          <t>Grantee</t>
        </is>
      </c>
      <c r="J407" s="236" t="inlineStr">
        <is>
          <t>Legal Description</t>
        </is>
      </c>
      <c r="K407" s="236" t="inlineStr">
        <is>
          <t>Term / Misc / Clauses</t>
        </is>
      </c>
      <c r="L407" s="236" t="n"/>
    </row>
    <row r="408">
      <c r="A408" s="236" t="n">
        <v>2</v>
      </c>
      <c r="B408" s="236" t="n">
        <v>1</v>
      </c>
      <c r="C408" s="236" t="inlineStr">
        <is>
          <t>HBP</t>
        </is>
      </c>
      <c r="D408" s="236" t="inlineStr">
        <is>
          <t>Oil and Gas Lease</t>
        </is>
      </c>
      <c r="E408" s="236" t="inlineStr">
        <is>
          <t>1736/594</t>
        </is>
      </c>
      <c r="F408" s="236" t="n">
        <v>38000</v>
      </c>
      <c r="G408" s="236" t="n">
        <v>38029</v>
      </c>
      <c r="H408" s="236" t="inlineStr">
        <is>
          <t>Carrie Leeann Mitchell</t>
        </is>
      </c>
      <c r="I408" s="236" t="inlineStr">
        <is>
          <t>R. Michael Lortz</t>
        </is>
      </c>
      <c r="J408" s="236" t="inlineStr">
        <is>
          <t>E/2 NW/4, N/2 NE/4, N/2 NE/4 SW/4, Lot 4, NE/4 SE/4, S/2 NE/4 SW/4, SE/4 NE/4, SE/4 SW/4 of 31-12N-24W</t>
        </is>
      </c>
      <c r="K408" s="236" t="inlineStr">
        <is>
          <t>375.335 gross acres 3 yrs 3/16ths royalty | 3 years | | No | No | No | No</t>
        </is>
      </c>
      <c r="L408" s="236" t="n"/>
    </row>
    <row r="409">
      <c r="A409" s="236" t="n">
        <v>3</v>
      </c>
      <c r="B409" s="236" t="n">
        <v>2</v>
      </c>
      <c r="C409" s="236" t="inlineStr">
        <is>
          <t>HBP</t>
        </is>
      </c>
      <c r="D409" s="236" t="inlineStr">
        <is>
          <t>Oil and Gas Lease</t>
        </is>
      </c>
      <c r="E409" s="236" t="inlineStr">
        <is>
          <t>1736/600</t>
        </is>
      </c>
      <c r="F409" s="236" t="n">
        <v>38000</v>
      </c>
      <c r="G409" s="236" t="n">
        <v>38029</v>
      </c>
      <c r="H409" s="236" t="inlineStr">
        <is>
          <t>Nancy Susan Mitchell</t>
        </is>
      </c>
      <c r="I409" s="236" t="inlineStr">
        <is>
          <t>R. Michael Lortz</t>
        </is>
      </c>
      <c r="J409" s="236" t="inlineStr">
        <is>
          <t>E/2 NW/4, N/2 NE/4, N/2 NE/4 SW/4, Lot 4, NE/4 SE/4, S/2 NE/4 SW/4, SE/4 NE/4, SE/4 SW/4 of 31-12N-24W</t>
        </is>
      </c>
      <c r="K409" s="236" t="inlineStr">
        <is>
          <t>375.335 gross acres 3 yrs 3/16ths royalty | 3 years | | No | No | No | No</t>
        </is>
      </c>
      <c r="L409" s="236" t="n"/>
    </row>
    <row r="410">
      <c r="A410" s="236" t="n">
        <v>4</v>
      </c>
      <c r="B410" s="236" t="n">
        <v>3</v>
      </c>
      <c r="C410" s="236" t="inlineStr">
        <is>
          <t>HBP</t>
        </is>
      </c>
      <c r="D410" s="236" t="inlineStr">
        <is>
          <t>Oil and Gas Lease</t>
        </is>
      </c>
      <c r="E410" s="236" t="inlineStr">
        <is>
          <t>1736/602</t>
        </is>
      </c>
      <c r="F410" s="236" t="n">
        <v>38000</v>
      </c>
      <c r="G410" s="236" t="n">
        <v>38029</v>
      </c>
      <c r="H410" s="236" t="inlineStr">
        <is>
          <t>Gena W. Moore</t>
        </is>
      </c>
      <c r="I410" s="236" t="inlineStr">
        <is>
          <t>R. Michael Lortz</t>
        </is>
      </c>
      <c r="J410" s="236" t="inlineStr">
        <is>
          <t>E/2 NW/4, N/2 NE/4, N/2 NE/4 SW/4, Lot 4, NE/4 SE/4, S/2 NE/4 SW/4, SE/4 NE/4, SE/4 SW/4 of 31-12N-24W</t>
        </is>
      </c>
      <c r="K410" s="236" t="inlineStr">
        <is>
          <t>375.335 gross acres 3 yrs 3/16ths royalty | 3 years | | No | No | No | No</t>
        </is>
      </c>
      <c r="L410" s="236" t="n"/>
    </row>
    <row r="411">
      <c r="A411" s="236" t="n">
        <v>5</v>
      </c>
      <c r="B411" s="236" t="n">
        <v>4</v>
      </c>
      <c r="C411" s="236" t="inlineStr">
        <is>
          <t>HBP</t>
        </is>
      </c>
      <c r="D411" s="236" t="inlineStr">
        <is>
          <t>Oil and Gas Lease</t>
        </is>
      </c>
      <c r="E411" s="236" t="inlineStr">
        <is>
          <t>1736/592</t>
        </is>
      </c>
      <c r="F411" s="236" t="n">
        <v>38000</v>
      </c>
      <c r="G411" s="236" t="n">
        <v>38029</v>
      </c>
      <c r="H411" s="236" t="inlineStr">
        <is>
          <t>Nancy Mitchell Williams</t>
        </is>
      </c>
      <c r="I411" s="236" t="inlineStr">
        <is>
          <t>R. Michael Lortz</t>
        </is>
      </c>
      <c r="J411" s="236" t="inlineStr">
        <is>
          <t>E/2 NW/4, N/2 NE/4, N/2 NE/4 SW/4, Lot 4, NE/4 SE/4, S/2 NE/4 SW/4, SE/4 NE/4, SE/4 SW/4 of 31-12N-24W</t>
        </is>
      </c>
      <c r="K411" s="236" t="inlineStr">
        <is>
          <t>375.335 gross acres 3 yrs 3/16ths royalty | 3 years | | No | No | No | No</t>
        </is>
      </c>
      <c r="L411" s="236" t="n"/>
    </row>
    <row r="412">
      <c r="A412" s="236" t="n">
        <v>10</v>
      </c>
      <c r="B412" s="236" t="n">
        <v>9</v>
      </c>
      <c r="C412" s="236" t="inlineStr">
        <is>
          <t>HBP</t>
        </is>
      </c>
      <c r="D412" s="236" t="inlineStr">
        <is>
          <t>Oil and Gas Lease</t>
        </is>
      </c>
      <c r="E412" s="236" t="inlineStr">
        <is>
          <t>1736/197</t>
        </is>
      </c>
      <c r="F412" s="236" t="n">
        <v>38016</v>
      </c>
      <c r="G412" s="236" t="n">
        <v>38020</v>
      </c>
      <c r="H412" s="236" t="inlineStr">
        <is>
          <t>A. C. Campbell</t>
        </is>
      </c>
      <c r="I412" s="236" t="inlineStr">
        <is>
          <t>R. Michael Lortz</t>
        </is>
      </c>
      <c r="J412" s="236" t="inlineStr">
        <is>
          <t>S/2 NE/4 SW/4, Lot 4, SE/4 SW/4, Lot 3 of 31-12N-24W</t>
        </is>
      </c>
      <c r="K412" s="236" t="inlineStr">
        <is>
          <t>115.335 gross acres 3/16ths royalty | 3 years | | No | No | No | No</t>
        </is>
      </c>
      <c r="L412" s="236" t="n"/>
    </row>
    <row r="413">
      <c r="A413" s="236" t="n">
        <v>22</v>
      </c>
      <c r="B413" s="236" t="n">
        <v>21</v>
      </c>
      <c r="C413" s="236" t="inlineStr">
        <is>
          <t>HBP</t>
        </is>
      </c>
      <c r="D413" s="236" t="inlineStr">
        <is>
          <t>Oil and Gas Lease</t>
        </is>
      </c>
      <c r="E413" s="236" t="inlineStr">
        <is>
          <t>1785/274</t>
        </is>
      </c>
      <c r="F413" s="236" t="n">
        <v>38419</v>
      </c>
      <c r="G413" s="236" t="n">
        <v>38457</v>
      </c>
      <c r="H413" s="236" t="inlineStr">
        <is>
          <t>Joe Devenas, Jr.</t>
        </is>
      </c>
      <c r="I413" s="236" t="inlineStr">
        <is>
          <t>EOG Resources, Inc.</t>
        </is>
      </c>
      <c r="J413" s="236" t="inlineStr">
        <is>
          <t>SE/4 SW/4 of 31-12N-24W</t>
        </is>
      </c>
      <c r="K413" s="236" t="inlineStr">
        <is>
          <t>40 gross acres 3 yrs 3/16ths royalty | 3 years | | No | No | No | No</t>
        </is>
      </c>
      <c r="L413" s="236" t="n"/>
    </row>
    <row r="414">
      <c r="A414" s="236" t="n">
        <v>23</v>
      </c>
      <c r="B414" s="236" t="n">
        <v>22</v>
      </c>
      <c r="C414" s="236" t="inlineStr">
        <is>
          <t>HBP</t>
        </is>
      </c>
      <c r="D414" s="236" t="inlineStr">
        <is>
          <t>Oil and Gas Lease</t>
        </is>
      </c>
      <c r="E414" s="236" t="inlineStr">
        <is>
          <t>1785/278</t>
        </is>
      </c>
      <c r="F414" s="236" t="n">
        <v>38419</v>
      </c>
      <c r="G414" s="236" t="n">
        <v>38457</v>
      </c>
      <c r="H414" s="236" t="inlineStr">
        <is>
          <t>Joseph Devenas</t>
        </is>
      </c>
      <c r="I414" s="236" t="inlineStr">
        <is>
          <t>EOG Resources, Inc.</t>
        </is>
      </c>
      <c r="J414" s="236" t="inlineStr">
        <is>
          <t>SE/4 SW/4 of 31-12N-24W</t>
        </is>
      </c>
      <c r="K414" s="236" t="inlineStr">
        <is>
          <t>40 gross acres 3 yrs 3/16ths royalty | 3 years | | No | No | No | No</t>
        </is>
      </c>
      <c r="L414" s="236" t="n"/>
    </row>
    <row r="415">
      <c r="A415" s="236" t="n">
        <v>24</v>
      </c>
      <c r="B415" s="236" t="n">
        <v>23</v>
      </c>
      <c r="C415" s="236" t="inlineStr">
        <is>
          <t>HBP</t>
        </is>
      </c>
      <c r="D415" s="236" t="inlineStr">
        <is>
          <t>Oil and Gas Lease</t>
        </is>
      </c>
      <c r="E415" s="236" t="inlineStr">
        <is>
          <t>1785/276</t>
        </is>
      </c>
      <c r="F415" s="236" t="n">
        <v>38420</v>
      </c>
      <c r="G415" s="236" t="n">
        <v>38457</v>
      </c>
      <c r="H415" s="236" t="inlineStr">
        <is>
          <t>Eleanore Wheeler</t>
        </is>
      </c>
      <c r="I415" s="236" t="inlineStr">
        <is>
          <t>EOG Resources, Inc.</t>
        </is>
      </c>
      <c r="J415" s="236" t="inlineStr">
        <is>
          <t>Lot 4, S/2 of Lot 3, S/2 NE/4 SW/4, SE/4 SW/4 of 31-12N-24W</t>
        </is>
      </c>
      <c r="K415" s="236" t="inlineStr">
        <is>
          <t>115.34 gross acres 3/16ths royalty 3 yrs | 3 years | | No | No | No | No</t>
        </is>
      </c>
      <c r="L415" s="236" t="n"/>
    </row>
    <row r="416">
      <c r="A416" s="236" t="n">
        <v>26</v>
      </c>
      <c r="B416" s="236" t="n">
        <v>25</v>
      </c>
      <c r="C416" s="236" t="inlineStr">
        <is>
          <t>HBP</t>
        </is>
      </c>
      <c r="D416" s="236" t="inlineStr">
        <is>
          <t>Oil and Gas Lease</t>
        </is>
      </c>
      <c r="E416" s="236" t="inlineStr">
        <is>
          <t>1786/335</t>
        </is>
      </c>
      <c r="F416" s="236" t="n">
        <v>38447</v>
      </c>
      <c r="G416" s="236" t="n">
        <v>38462</v>
      </c>
      <c r="H416" s="236" t="inlineStr">
        <is>
          <t>Linda Klopfenstein, Roger Klopfenstein</t>
        </is>
      </c>
      <c r="I416" s="236" t="inlineStr">
        <is>
          <t>Chesapeake Explor, Ltd. Ptnrshp</t>
        </is>
      </c>
      <c r="J416" s="236" t="inlineStr">
        <is>
          <t>S/2 NE/4 SW/4, SE/4 SW/4 of 31-12N-24W</t>
        </is>
      </c>
      <c r="K416" s="236" t="inlineStr">
        <is>
          <t>115.3350 gross acres 3/16ths royalty 3 yrs Depth Clause: Notwithstanding anything herein contained to the contrary, on the day after the expiration of the primary term hereof, this Oil and Gas Lease shall terminate inso…</t>
        </is>
      </c>
      <c r="L416" s="236" t="n"/>
    </row>
    <row r="417">
      <c r="A417" s="236" t="n">
        <v>35</v>
      </c>
      <c r="B417" s="236" t="n">
        <v>34</v>
      </c>
      <c r="C417" s="236" t="inlineStr">
        <is>
          <t>HBP</t>
        </is>
      </c>
      <c r="D417" s="236" t="inlineStr">
        <is>
          <t>Oil and Gas Lease</t>
        </is>
      </c>
      <c r="E417" s="236" t="inlineStr">
        <is>
          <t>1792/517</t>
        </is>
      </c>
      <c r="F417" s="236" t="n">
        <v>38441</v>
      </c>
      <c r="G417" s="236" t="n">
        <v>38504</v>
      </c>
      <c r="H417" s="236" t="inlineStr">
        <is>
          <t>Martha Ann Devenas</t>
        </is>
      </c>
      <c r="I417" s="236" t="inlineStr">
        <is>
          <t>EOG Resources, Inc.</t>
        </is>
      </c>
      <c r="J417" s="236" t="inlineStr">
        <is>
          <t>SE/4 SW/4 of 31-12N-24W</t>
        </is>
      </c>
      <c r="K417" s="236" t="inlineStr">
        <is>
          <t>40 gross acres 3 yrs 3/16ths royalty | 3 years | | No | No | No | No</t>
        </is>
      </c>
      <c r="L417" s="236" t="n"/>
    </row>
    <row r="418">
      <c r="A418" s="236" t="n">
        <v>36</v>
      </c>
      <c r="B418" s="236" t="n">
        <v>35</v>
      </c>
      <c r="C418" s="236" t="inlineStr">
        <is>
          <t>HBP</t>
        </is>
      </c>
      <c r="D418" s="236" t="inlineStr">
        <is>
          <t>Ratification of Oil and Gas Lease</t>
        </is>
      </c>
      <c r="E418" s="236" t="inlineStr">
        <is>
          <t>1793/501</t>
        </is>
      </c>
      <c r="F418" s="236" t="n">
        <v>38441</v>
      </c>
      <c r="G418" s="236" t="n">
        <v>38511</v>
      </c>
      <c r="H418" s="236" t="inlineStr">
        <is>
          <t>Molly Devenas</t>
        </is>
      </c>
      <c r="I418" s="236" t="inlineStr">
        <is>
          <t>EOG Resources, Inc.</t>
        </is>
      </c>
      <c r="J418" s="236" t="inlineStr">
        <is>
          <t>SE/4 SW/4 of 31-12N-24W</t>
        </is>
      </c>
      <c r="K418" s="236" t="inlineStr">
        <is>
          <t>Ratification of Oil and Gas Lease at 1792/517 | Ratification of OGL 34 | | No | No | No | No</t>
        </is>
      </c>
      <c r="L418" s="236" t="n"/>
    </row>
    <row r="419">
      <c r="A419" s="236" t="n">
        <v>37</v>
      </c>
      <c r="B419" s="236" t="n">
        <v>36</v>
      </c>
      <c r="C419" s="236" t="inlineStr">
        <is>
          <t>HBP</t>
        </is>
      </c>
      <c r="D419" s="236" t="inlineStr">
        <is>
          <t>Ratification</t>
        </is>
      </c>
      <c r="E419" s="236" t="inlineStr">
        <is>
          <t>1793/502</t>
        </is>
      </c>
      <c r="F419" s="236" t="n">
        <v>38441</v>
      </c>
      <c r="G419" s="236" t="n">
        <v>38511</v>
      </c>
      <c r="H419" s="236" t="inlineStr">
        <is>
          <t>Joe Deveanas</t>
        </is>
      </c>
      <c r="I419" s="236" t="inlineStr">
        <is>
          <t>EOG Resources, Inc.</t>
        </is>
      </c>
      <c r="J419" s="236" t="inlineStr">
        <is>
          <t>SE/4 SW/4 of 31-12N-24W</t>
        </is>
      </c>
      <c r="K419" s="236" t="inlineStr">
        <is>
          <t>Ratification of Oil and Gas Lease at 1792/517 | Ratification of OGL 34 | | No | No | No | No</t>
        </is>
      </c>
      <c r="L419" s="236" t="n"/>
    </row>
    <row r="420">
      <c r="A420" s="236" t="n">
        <v>48</v>
      </c>
      <c r="B420" s="236" t="n">
        <v>47</v>
      </c>
      <c r="C420" s="236" t="inlineStr">
        <is>
          <t>HBP</t>
        </is>
      </c>
      <c r="D420" s="236" t="inlineStr">
        <is>
          <t>Oil and Gas Lease</t>
        </is>
      </c>
      <c r="E420" s="236" t="inlineStr">
        <is>
          <t>1816/352</t>
        </is>
      </c>
      <c r="F420" s="236" t="n">
        <v>38636</v>
      </c>
      <c r="G420" s="236" t="n">
        <v>38701</v>
      </c>
      <c r="H420" s="236" t="inlineStr">
        <is>
          <t>Shawn S. Walters</t>
        </is>
      </c>
      <c r="I420" s="236" t="inlineStr">
        <is>
          <t>Jess Harris, III, Inc.</t>
        </is>
      </c>
      <c r="J420" s="236" t="inlineStr">
        <is>
          <t>SE/4 SW/4 of 31-12N-24W</t>
        </is>
      </c>
      <c r="K420" s="236" t="inlineStr">
        <is>
          <t>40 gross acres 2 yrs 3/16ths royalty DEPTH CLAUSE: In the event this lease is extended by commercial production beyond its primary term, then on such date this lease shall terminate as to all rights one hundred feet and…</t>
        </is>
      </c>
      <c r="L420" s="236" t="n"/>
    </row>
    <row r="421">
      <c r="A421" s="236" t="n">
        <v>49</v>
      </c>
      <c r="B421" s="236" t="n">
        <v>48</v>
      </c>
      <c r="C421" s="236" t="inlineStr">
        <is>
          <t>HBP</t>
        </is>
      </c>
      <c r="D421" s="236" t="inlineStr">
        <is>
          <t>Oil and Gas Lease</t>
        </is>
      </c>
      <c r="E421" s="236" t="inlineStr">
        <is>
          <t>1816/374</t>
        </is>
      </c>
      <c r="F421" s="236" t="n">
        <v>38670</v>
      </c>
      <c r="G421" s="236" t="n">
        <v>38701</v>
      </c>
      <c r="H421" s="236" t="inlineStr">
        <is>
          <t>Margaret Kirk</t>
        </is>
      </c>
      <c r="I421" s="236" t="inlineStr">
        <is>
          <t>Jess Harris, III, Inc.</t>
        </is>
      </c>
      <c r="J421" s="236" t="inlineStr">
        <is>
          <t>S/2 N/2 SW/4, SE/4 SW/4 of 31-12N-24W</t>
        </is>
      </c>
      <c r="K421" s="236" t="inlineStr">
        <is>
          <t>115.3350 gross acres 3 yrs 3/16ths royalty | 3 years | | No | No | No | No</t>
        </is>
      </c>
      <c r="L421" s="236" t="n"/>
    </row>
    <row r="422">
      <c r="A422" s="236" t="n">
        <v>64</v>
      </c>
      <c r="B422" s="236" t="n">
        <v>63</v>
      </c>
      <c r="C422" s="236" t="inlineStr">
        <is>
          <t>HBP</t>
        </is>
      </c>
      <c r="D422" s="236" t="inlineStr">
        <is>
          <t>Oil and Gas Lease</t>
        </is>
      </c>
      <c r="E422" s="236" t="inlineStr">
        <is>
          <t>1788/24</t>
        </is>
      </c>
      <c r="F422" s="236" t="n">
        <v>38457</v>
      </c>
      <c r="G422" s="236" t="n">
        <v>38474</v>
      </c>
      <c r="H422" s="236" t="inlineStr">
        <is>
          <t>Arrowhead Resources, Inc.</t>
        </is>
      </c>
      <c r="I422" s="236" t="inlineStr">
        <is>
          <t>Arrowhead Explor &amp; Prod Co.</t>
        </is>
      </c>
      <c r="J422" s="236" t="inlineStr">
        <is>
          <t>SE/4 SW/4 of 31-12N-24W</t>
        </is>
      </c>
      <c r="K422" s="236" t="inlineStr">
        <is>
          <t>40 gross acres 5 yrs 3/16ths royalty | 5 years | | No | No | No | No</t>
        </is>
      </c>
      <c r="L422" s="236" t="n"/>
    </row>
    <row r="423">
      <c r="A423" s="236" t="n">
        <v>65</v>
      </c>
      <c r="B423" s="236" t="n">
        <v>64</v>
      </c>
      <c r="C423" s="236" t="inlineStr">
        <is>
          <t>Top Lease</t>
        </is>
      </c>
      <c r="D423" s="236" t="inlineStr">
        <is>
          <t>Oil and Gas Lease</t>
        </is>
      </c>
      <c r="E423" s="236" t="inlineStr">
        <is>
          <t>2693/337</t>
        </is>
      </c>
      <c r="F423" s="236" t="n">
        <v>46076</v>
      </c>
      <c r="G423" s="236" t="n">
        <v>46122</v>
      </c>
      <c r="H423" s="236" t="inlineStr">
        <is>
          <t>James Gerard Buonaccorsi, Carrie Leeann Mitchell, Trustee of The Mitchell Buonaccorsi Living Trust</t>
        </is>
      </c>
      <c r="I423" s="236" t="inlineStr">
        <is>
          <t>Silver Oak Natural Resources, LLC</t>
        </is>
      </c>
      <c r="J423" s="236" t="inlineStr">
        <is>
          <t>E/2 NW/4, N/2 NE/4, N/2 NE/4 SW/4, NE/4 SE/4, NE/4 SW/4, S/2, Lots 3-4, SE/4 NE/4, SE/4 SW/4 of 31-12N-24W</t>
        </is>
      </c>
      <c r="K423" s="236" t="inlineStr">
        <is>
          <t>355.34 acres, more or less three-sixteenths (3/16ths) royalty for a term of three (3) years This Lease may be subject to a Prior Oil and Gas Lease (the "Prior Lease") covering the lease premises. The Prior Lease is from…</t>
        </is>
      </c>
      <c r="L423" s="236" t="n"/>
    </row>
    <row r="424">
      <c r="A424" s="236" t="n">
        <v>66</v>
      </c>
      <c r="B424" s="236" t="n">
        <v>65</v>
      </c>
      <c r="C424" s="236" t="inlineStr">
        <is>
          <t>Top Lease</t>
        </is>
      </c>
      <c r="D424" s="236" t="inlineStr">
        <is>
          <t>Oil and Gas Lease</t>
        </is>
      </c>
      <c r="E424" s="236" t="inlineStr">
        <is>
          <t>2697/524</t>
        </is>
      </c>
      <c r="F424" s="236" t="n">
        <v>46112</v>
      </c>
      <c r="G424" s="236" t="n">
        <v>46143</v>
      </c>
      <c r="H424" s="236" t="inlineStr">
        <is>
          <t>Ronald Paul Dold</t>
        </is>
      </c>
      <c r="I424" s="236" t="inlineStr">
        <is>
          <t>Silver Oak Natural Resources, LLC</t>
        </is>
      </c>
      <c r="J424" s="236" t="inlineStr">
        <is>
          <t>E/2 NW/4, N/2, N/2 NE/4 SW/4, NE/4 SE/4, S/2 of Lots 3, 4, S/2 NE/4 SW/4, SE/4 NE/4, SE/4 SW/4 of 31-12N-24W</t>
        </is>
      </c>
      <c r="K424" s="236" t="inlineStr">
        <is>
          <t>375.34 acres, more or less term of three (3) years three-sixteenths (3/16ths) royalty This Lease may be subject to a Prior Oil and Gas Lease (the "Prior Lease") covering the lease premises The Prior Lease is from Nancy …</t>
        </is>
      </c>
      <c r="L424" s="236" t="n"/>
    </row>
    <row r="425">
      <c r="A425" s="236" t="n">
        <v>67</v>
      </c>
      <c r="B425" s="236" t="n">
        <v>66</v>
      </c>
      <c r="C425" s="236" t="inlineStr">
        <is>
          <t>Top Lease</t>
        </is>
      </c>
      <c r="D425" s="236" t="inlineStr">
        <is>
          <t>Oil and Gas Lease</t>
        </is>
      </c>
      <c r="E425" s="236" t="inlineStr">
        <is>
          <t>2702/505</t>
        </is>
      </c>
      <c r="F425" s="236" t="n">
        <v>46064</v>
      </c>
      <c r="G425" s="236" t="n">
        <v>46170</v>
      </c>
      <c r="H425" s="236" t="inlineStr">
        <is>
          <t>a/k/a Gena Williams, a/k/a Gena Mitchell Williams, Gena W. Moore</t>
        </is>
      </c>
      <c r="I425" s="236" t="inlineStr">
        <is>
          <t>Silver Oak Natural Resources, LLC</t>
        </is>
      </c>
      <c r="J425" s="236" t="inlineStr">
        <is>
          <t>N/2 NE/4, N/2 NE/4 SW/4, NE/4 SE/4, NW/4, S/2 of Lot 3, Lot 4, S/2 NE/4 SW/4, SE/4 NE/4, SE/4 SW/4 of 31-12N-24W</t>
        </is>
      </c>
      <c r="K425" s="236" t="inlineStr">
        <is>
          <t>375.34 acres, more or less three-sixteenths (3/16ths) royalty for a term of five (5) years This Lease may be subject to a Prior Oiland Gas Lease (the "Prior Lease") covering the lease premises The Prior Lease is from Na…</t>
        </is>
      </c>
      <c r="L425" s="236" t="n"/>
    </row>
    <row r="426">
      <c r="A426" s="236" t="n"/>
      <c r="B426" s="236" t="n"/>
      <c r="C426" s="236" t="n"/>
      <c r="D426" s="236" t="n"/>
      <c r="E426" s="236" t="n"/>
      <c r="F426" s="236" t="n"/>
      <c r="G426" s="236" t="n"/>
      <c r="H426" s="236" t="n"/>
      <c r="I426" s="236" t="n"/>
      <c r="J426" s="236" t="n"/>
      <c r="K426" s="236" t="n"/>
      <c r="L426" s="236" t="n"/>
    </row>
    <row r="427">
      <c r="A427" s="236" t="inlineStr">
        <is>
          <t>Lease / OGL Verification Notes</t>
        </is>
      </c>
      <c r="B427" s="236" t="n"/>
      <c r="C427" s="236" t="n"/>
      <c r="D427" s="236" t="n"/>
      <c r="E427" s="236" t="n"/>
      <c r="F427" s="236" t="n"/>
      <c r="G427" s="236" t="n"/>
      <c r="H427" s="236" t="n"/>
      <c r="I427" s="236" t="n"/>
      <c r="J427" s="236" t="n"/>
      <c r="K427" s="236" t="n"/>
      <c r="L427" s="236" t="n"/>
    </row>
    <row r="428">
      <c r="A428" s="236" t="inlineStr">
        <is>
          <t>OGL Row</t>
        </is>
      </c>
      <c r="B428" s="236" t="inlineStr">
        <is>
          <t>OGL #</t>
        </is>
      </c>
      <c r="C428" s="236" t="inlineStr">
        <is>
          <t>Bk./Pg.</t>
        </is>
      </c>
      <c r="D428" s="236" t="inlineStr">
        <is>
          <t>Issue</t>
        </is>
      </c>
      <c r="E428" s="236" t="inlineStr">
        <is>
          <t>Legal Description</t>
        </is>
      </c>
      <c r="F428" s="236" t="inlineStr">
        <is>
          <t>Notes / Clauses</t>
        </is>
      </c>
      <c r="G428" s="236" t="n"/>
      <c r="H428" s="236" t="n"/>
      <c r="I428" s="236" t="n"/>
      <c r="J428" s="236" t="n"/>
      <c r="K428" s="236" t="n"/>
      <c r="L428" s="236" t="n"/>
    </row>
    <row r="429">
      <c r="A429" s="236" t="n">
        <v>6</v>
      </c>
      <c r="B429" s="236" t="n">
        <v>5</v>
      </c>
      <c r="C429" s="236" t="inlineStr">
        <is>
          <t>1736/193</t>
        </is>
      </c>
      <c r="D429" s="236" t="inlineStr">
        <is>
          <t>Section match only — Needs Verification</t>
        </is>
      </c>
      <c r="E429" s="236" t="inlineStr">
        <is>
          <t>NW/4 SE/4, S/2 SE/4, SW/4 NE/4 of 31-12N-24W</t>
        </is>
      </c>
      <c r="F429" s="236" t="inlineStr">
        <is>
          <t>160 gross acres 3 yrs 3/16ths royalty | 3 years | | No | No | No | No</t>
        </is>
      </c>
      <c r="G429" s="236" t="n"/>
      <c r="H429" s="236" t="n"/>
      <c r="I429" s="236" t="n"/>
      <c r="J429" s="236" t="n"/>
      <c r="K429" s="236" t="n"/>
      <c r="L429" s="236" t="n"/>
    </row>
    <row r="430">
      <c r="A430" s="236" t="n">
        <v>7</v>
      </c>
      <c r="B430" s="236" t="n">
        <v>6</v>
      </c>
      <c r="C430" s="236" t="inlineStr">
        <is>
          <t>1736/598</t>
        </is>
      </c>
      <c r="D430" s="236" t="inlineStr">
        <is>
          <t>Section match only — Needs Verification</t>
        </is>
      </c>
      <c r="E430" s="236" t="inlineStr">
        <is>
          <t>NW/4 SE/4, S/2 SE/4, SW/4 NE/4 of 31-12N-24W</t>
        </is>
      </c>
      <c r="F430" s="236" t="inlineStr">
        <is>
          <t>160 gross acres 3 yrs 3/16ths royalty | 3 years | | No | No | No | No</t>
        </is>
      </c>
      <c r="G430" s="236" t="n"/>
      <c r="H430" s="236" t="n"/>
      <c r="I430" s="236" t="n"/>
      <c r="J430" s="236" t="n"/>
      <c r="K430" s="236" t="n"/>
      <c r="L430" s="236" t="n"/>
    </row>
    <row r="431">
      <c r="A431" s="236" t="n">
        <v>8</v>
      </c>
      <c r="B431" s="236" t="n">
        <v>7</v>
      </c>
      <c r="C431" s="236" t="inlineStr">
        <is>
          <t>1824/181</t>
        </is>
      </c>
      <c r="D431" s="236" t="inlineStr">
        <is>
          <t>Section match only — Needs Verification</t>
        </is>
      </c>
      <c r="E431" s="236" t="inlineStr">
        <is>
          <t>NW/4 SE/4, S/2 SE/4, SW/4 NE/4 of 31-12N-24W</t>
        </is>
      </c>
      <c r="F431" s="236" t="inlineStr">
        <is>
          <t>160 gross acres 3 yrs 3/16ths royalty | 3 years | | No | No | No | No</t>
        </is>
      </c>
      <c r="G431" s="236" t="n"/>
      <c r="H431" s="236" t="n"/>
      <c r="I431" s="236" t="n"/>
      <c r="J431" s="236" t="n"/>
      <c r="K431" s="236" t="n"/>
      <c r="L431" s="236" t="n"/>
    </row>
    <row r="432">
      <c r="A432" s="236" t="n">
        <v>9</v>
      </c>
      <c r="B432" s="236" t="n">
        <v>8</v>
      </c>
      <c r="C432" s="236" t="inlineStr">
        <is>
          <t>1736/485</t>
        </is>
      </c>
      <c r="D432" s="236" t="inlineStr">
        <is>
          <t>Section match only — Needs Verification</t>
        </is>
      </c>
      <c r="E432" s="236" t="inlineStr">
        <is>
          <t>E/2 NW/4, N/2 NE/4 SW/4, NE/4 SE/4, SE/4 NE/4 of 31-12N-24W</t>
        </is>
      </c>
      <c r="F432" s="236" t="inlineStr">
        <is>
          <t>180 gross acres 3 yrs 3/16ths royalty | 3 years | | No | No | No | No</t>
        </is>
      </c>
      <c r="G432" s="236" t="n"/>
      <c r="H432" s="236" t="n"/>
      <c r="I432" s="236" t="n"/>
      <c r="J432" s="236" t="n"/>
      <c r="K432" s="236" t="n"/>
      <c r="L432" s="236" t="n"/>
    </row>
    <row r="433">
      <c r="A433" s="236" t="n">
        <v>10</v>
      </c>
      <c r="B433" s="236" t="n">
        <v>9</v>
      </c>
      <c r="C433" s="236" t="inlineStr">
        <is>
          <t>1736/197</t>
        </is>
      </c>
      <c r="D433" s="236" t="inlineStr">
        <is>
          <t>LOT 4; S/2 NE/4 SW/4; SE/4 SW/4 — broad Lot 3 call needs S/2 confirmation</t>
        </is>
      </c>
      <c r="E433" s="236" t="inlineStr">
        <is>
          <t>S/2 NE/4 SW/4, Lot 4, SE/4 SW/4, Lot 3 of 31-12N-24W</t>
        </is>
      </c>
      <c r="F433" s="236" t="inlineStr">
        <is>
          <t>115.335 gross acres 3/16ths royalty | 3 years | | No | No | No | No</t>
        </is>
      </c>
      <c r="G433" s="236" t="n"/>
      <c r="H433" s="236" t="n"/>
      <c r="I433" s="236" t="n"/>
      <c r="J433" s="236" t="n"/>
      <c r="K433" s="236" t="n"/>
      <c r="L433" s="236" t="n"/>
    </row>
    <row r="434">
      <c r="A434" s="236" t="n">
        <v>11</v>
      </c>
      <c r="B434" s="236" t="n">
        <v>10</v>
      </c>
      <c r="C434" s="236" t="inlineStr">
        <is>
          <t>1736/473</t>
        </is>
      </c>
      <c r="D434" s="236" t="inlineStr">
        <is>
          <t>Section match only — Needs Verification</t>
        </is>
      </c>
      <c r="E434" s="236" t="inlineStr">
        <is>
          <t>Lots 1 and 2, N/2 of Lot 3 of 31-12N-24W</t>
        </is>
      </c>
      <c r="F434" s="236" t="inlineStr">
        <is>
          <t>92.135 gross acres 3 yrs 3/16ths royalty | 3 years | | No | No | No | No</t>
        </is>
      </c>
      <c r="G434" s="236" t="n"/>
      <c r="H434" s="236" t="n"/>
      <c r="I434" s="236" t="n"/>
      <c r="J434" s="236" t="n"/>
      <c r="K434" s="236" t="n"/>
      <c r="L434" s="236" t="n"/>
    </row>
    <row r="435">
      <c r="A435" s="236" t="n">
        <v>12</v>
      </c>
      <c r="B435" s="236" t="n">
        <v>11</v>
      </c>
      <c r="C435" s="236" t="inlineStr">
        <is>
          <t>1736/588</t>
        </is>
      </c>
      <c r="D435" s="236" t="inlineStr">
        <is>
          <t>Section match only — Needs Verification</t>
        </is>
      </c>
      <c r="E435" s="236" t="inlineStr">
        <is>
          <t>NW/4 SE/4, S/2 SE/4, SW/4 NE/4 of 31-12N-24W</t>
        </is>
      </c>
      <c r="F435" s="236" t="inlineStr">
        <is>
          <t>160 gross acres 3 yrs 3/16ths royalty | 3 years | | No | No | No | No</t>
        </is>
      </c>
      <c r="G435" s="236" t="n"/>
      <c r="H435" s="236" t="n"/>
      <c r="I435" s="236" t="n"/>
      <c r="J435" s="236" t="n"/>
      <c r="K435" s="236" t="n"/>
      <c r="L435" s="236" t="n"/>
    </row>
    <row r="436">
      <c r="A436" s="236" t="n">
        <v>13</v>
      </c>
      <c r="B436" s="236" t="n">
        <v>12</v>
      </c>
      <c r="C436" s="236" t="inlineStr">
        <is>
          <t>1737/580</t>
        </is>
      </c>
      <c r="D436" s="236" t="inlineStr">
        <is>
          <t>Section match only — Needs Verification</t>
        </is>
      </c>
      <c r="E436" s="236" t="inlineStr">
        <is>
          <t>Lots 1 and 2, N/2 of Lot 3 of 31-12N-24W</t>
        </is>
      </c>
      <c r="F436" s="236" t="inlineStr">
        <is>
          <t>92.0850 gross acres 3 years 3/16ths royalty | 3 years | | No | No | No | No</t>
        </is>
      </c>
      <c r="G436" s="236" t="n"/>
      <c r="H436" s="236" t="n"/>
      <c r="I436" s="236" t="n"/>
      <c r="J436" s="236" t="n"/>
      <c r="K436" s="236" t="n"/>
      <c r="L436" s="236" t="n"/>
    </row>
    <row r="437">
      <c r="A437" s="236" t="n">
        <v>14</v>
      </c>
      <c r="B437" s="236" t="n">
        <v>13</v>
      </c>
      <c r="C437" s="236" t="inlineStr">
        <is>
          <t>1780/409</t>
        </is>
      </c>
      <c r="D437" s="236" t="inlineStr">
        <is>
          <t>Section match only — Needs Verification</t>
        </is>
      </c>
      <c r="E437" s="236" t="inlineStr">
        <is>
          <t>NW/4 SE/4, S/2 SE/4, SW/4 NE/4 of 31-12N-24W</t>
        </is>
      </c>
      <c r="F437" s="236" t="inlineStr">
        <is>
          <t>160 gross acres 2 yrs 1/4th royalty Depth clause: Depth Limitation: All formations 100 feet below the stratigraphic equivalent of the deepest depth drilled in any well during the primary term of this lease shall be rele…</t>
        </is>
      </c>
      <c r="G437" s="236" t="n"/>
      <c r="H437" s="236" t="n"/>
      <c r="I437" s="236" t="n"/>
      <c r="J437" s="236" t="n"/>
      <c r="K437" s="236" t="n"/>
      <c r="L437" s="236" t="n"/>
    </row>
    <row r="438">
      <c r="A438" s="236" t="n">
        <v>15</v>
      </c>
      <c r="B438" s="236" t="n">
        <v>14</v>
      </c>
      <c r="C438" s="236" t="inlineStr">
        <is>
          <t>1782/261</t>
        </is>
      </c>
      <c r="D438" s="236" t="inlineStr">
        <is>
          <t>Section match only — Needs Verification</t>
        </is>
      </c>
      <c r="E438" s="236" t="inlineStr">
        <is>
          <t>NW/4 SE/4, S/2 SE/4, SW/4 NE/4 of 31-12N-24W</t>
        </is>
      </c>
      <c r="F438" s="236" t="inlineStr">
        <is>
          <t>160 gross acres 2 yrs 1/4th royalty Depth clause: Depth Limitation: All formations 100 feet below the stratigraphic equivalent of the deepest depth drilled in any well during the primary term of this lease shall be rele…</t>
        </is>
      </c>
      <c r="G438" s="236" t="n"/>
      <c r="H438" s="236" t="n"/>
      <c r="I438" s="236" t="n"/>
      <c r="J438" s="236" t="n"/>
      <c r="K438" s="236" t="n"/>
      <c r="L438" s="236" t="n"/>
    </row>
    <row r="439">
      <c r="A439" s="236" t="n">
        <v>16</v>
      </c>
      <c r="B439" s="236" t="n">
        <v>15</v>
      </c>
      <c r="C439" s="236" t="inlineStr">
        <is>
          <t>1781/204</t>
        </is>
      </c>
      <c r="D439" s="236" t="inlineStr">
        <is>
          <t>Section match only — Needs Verification</t>
        </is>
      </c>
      <c r="E439" s="236" t="inlineStr">
        <is>
          <t>NW/4 SE/4, S/2 SE/4, SW/4 NE/4 of 31-12N-24W</t>
        </is>
      </c>
      <c r="F439" s="236" t="inlineStr">
        <is>
          <t>160 gross acres 2 yrs 3/16ths royalty Depth clause: Depth Limitation: All formations 100 feet below the stratigraphic equivalent of the deepest depth drilled in any well during the primary term of this lease shall be re…</t>
        </is>
      </c>
      <c r="G439" s="236" t="n"/>
      <c r="H439" s="236" t="n"/>
      <c r="I439" s="236" t="n"/>
      <c r="J439" s="236" t="n"/>
      <c r="K439" s="236" t="n"/>
      <c r="L439" s="236" t="n"/>
    </row>
    <row r="440">
      <c r="A440" s="236" t="n">
        <v>17</v>
      </c>
      <c r="B440" s="236" t="n">
        <v>16</v>
      </c>
      <c r="C440" s="236" t="inlineStr">
        <is>
          <t>1782/267</t>
        </is>
      </c>
      <c r="D440" s="236" t="inlineStr">
        <is>
          <t>Section match only — Needs Verification</t>
        </is>
      </c>
      <c r="E440" s="236" t="inlineStr">
        <is>
          <t>NW/4 SE/4, S/2 SE/4, SW/4 NE/4 of 31-12N-24W</t>
        </is>
      </c>
      <c r="F440" s="236" t="inlineStr">
        <is>
          <t>160 gross acres 2 yrs 1/4th royalty Depth clause: Depth Limitation: All formations 100 feet below the stratigraphic equivalent of the deepest depth drilled in any well during the primary term of this lease shall be rele…</t>
        </is>
      </c>
      <c r="G440" s="236" t="n"/>
      <c r="H440" s="236" t="n"/>
      <c r="I440" s="236" t="n"/>
      <c r="J440" s="236" t="n"/>
      <c r="K440" s="236" t="n"/>
      <c r="L440" s="236" t="n"/>
    </row>
    <row r="441">
      <c r="A441" s="236" t="n">
        <v>18</v>
      </c>
      <c r="B441" s="236" t="n">
        <v>17</v>
      </c>
      <c r="C441" s="236" t="inlineStr">
        <is>
          <t>1738/479</t>
        </is>
      </c>
      <c r="D441" s="236" t="inlineStr">
        <is>
          <t>Section match only — Needs Verification</t>
        </is>
      </c>
      <c r="E441" s="236" t="inlineStr">
        <is>
          <t>NW/4 SE/4, S/2 SE/4, SW/4 NE/4 of 31-12N-24W</t>
        </is>
      </c>
      <c r="F441" s="236" t="inlineStr">
        <is>
          <t>160 gross acres 3 yrs 3/16ths royalty | 3 years | | No | No | No | No</t>
        </is>
      </c>
      <c r="G441" s="236" t="n"/>
      <c r="H441" s="236" t="n"/>
      <c r="I441" s="236" t="n"/>
      <c r="J441" s="236" t="n"/>
      <c r="K441" s="236" t="n"/>
      <c r="L441" s="236" t="n"/>
    </row>
    <row r="442">
      <c r="A442" s="236" t="n">
        <v>19</v>
      </c>
      <c r="B442" s="236" t="n">
        <v>18</v>
      </c>
      <c r="C442" s="236" t="inlineStr">
        <is>
          <t>1764/122</t>
        </is>
      </c>
      <c r="D442" s="236" t="inlineStr">
        <is>
          <t>Section match only — Needs Verification</t>
        </is>
      </c>
      <c r="E442" s="236" t="inlineStr">
        <is>
          <t>NW/4 SE/4, S/2 SE/4, SW/4 NE/4 of 31-12N-24W</t>
        </is>
      </c>
      <c r="F442" s="236" t="inlineStr">
        <is>
          <t>160 gross acres 3 yrs 3/16ths royalty | 3 years | | No | No | No | No</t>
        </is>
      </c>
      <c r="G442" s="236" t="n"/>
      <c r="H442" s="236" t="n"/>
      <c r="I442" s="236" t="n"/>
      <c r="J442" s="236" t="n"/>
      <c r="K442" s="236" t="n"/>
      <c r="L442" s="236" t="n"/>
    </row>
    <row r="443">
      <c r="A443" s="236" t="n">
        <v>20</v>
      </c>
      <c r="B443" s="236" t="n">
        <v>19</v>
      </c>
      <c r="C443" s="236" t="inlineStr">
        <is>
          <t>1764/124</t>
        </is>
      </c>
      <c r="D443" s="236" t="inlineStr">
        <is>
          <t>Section match only — Needs Verification</t>
        </is>
      </c>
      <c r="E443" s="236" t="inlineStr">
        <is>
          <t>NW/4 SE/4, S/2 SE/4, SW/4 NE/4 of 31-12N-24W</t>
        </is>
      </c>
      <c r="F443" s="236" t="inlineStr">
        <is>
          <t>160 gross acres 3 yrs 3/16ths royalty | 3 years | | No | No | No | No</t>
        </is>
      </c>
      <c r="G443" s="236" t="n"/>
      <c r="H443" s="236" t="n"/>
      <c r="I443" s="236" t="n"/>
      <c r="J443" s="236" t="n"/>
      <c r="K443" s="236" t="n"/>
      <c r="L443" s="236" t="n"/>
    </row>
    <row r="444">
      <c r="A444" s="236" t="n">
        <v>21</v>
      </c>
      <c r="B444" s="236" t="n">
        <v>20</v>
      </c>
      <c r="C444" s="236" t="inlineStr">
        <is>
          <t>1764/128</t>
        </is>
      </c>
      <c r="D444" s="236" t="inlineStr">
        <is>
          <t>Section match only — Needs Verification</t>
        </is>
      </c>
      <c r="E444" s="236" t="inlineStr">
        <is>
          <t>NW/4 SE/4, S/2 SE/4, SW/4 NE/4 of 31-12N-24W</t>
        </is>
      </c>
      <c r="F444" s="236" t="inlineStr">
        <is>
          <t>160 gross acres 3 yrs 3/16ths royalty | 3 years | | No | No | No | No</t>
        </is>
      </c>
      <c r="G444" s="236" t="n"/>
      <c r="H444" s="236" t="n"/>
      <c r="I444" s="236" t="n"/>
      <c r="J444" s="236" t="n"/>
      <c r="K444" s="236" t="n"/>
      <c r="L444" s="236" t="n"/>
    </row>
    <row r="445">
      <c r="A445" s="236" t="n">
        <v>25</v>
      </c>
      <c r="B445" s="236" t="n">
        <v>24</v>
      </c>
      <c r="C445" s="236" t="inlineStr">
        <is>
          <t>1787/47</t>
        </is>
      </c>
      <c r="D445" s="236" t="inlineStr">
        <is>
          <t>Section match only — Needs Verification</t>
        </is>
      </c>
      <c r="E445" s="236" t="inlineStr">
        <is>
          <t>E/2 NW/4, N/2 NE/4 SW/4, NE/4 SE/4, SE/4 NE/4 of 31-12N-24W</t>
        </is>
      </c>
      <c r="F445" s="236" t="inlineStr">
        <is>
          <t>180 gross acres 3 yrs 3/16ths royalty | 3 years | | No | No | No | No</t>
        </is>
      </c>
      <c r="G445" s="236" t="n"/>
      <c r="H445" s="236" t="n"/>
      <c r="I445" s="236" t="n"/>
      <c r="J445" s="236" t="n"/>
      <c r="K445" s="236" t="n"/>
      <c r="L445" s="236" t="n"/>
    </row>
    <row r="446">
      <c r="A446" s="236" t="n">
        <v>27</v>
      </c>
      <c r="B446" s="236" t="n">
        <v>26</v>
      </c>
      <c r="C446" s="236" t="inlineStr">
        <is>
          <t>1798/148</t>
        </is>
      </c>
      <c r="D446" s="236" t="inlineStr">
        <is>
          <t>Section match only — Needs Verification</t>
        </is>
      </c>
      <c r="E446" s="236" t="inlineStr">
        <is>
          <t>NW/4 SE/4, S/2 SE/4, SW/4 NE/4 of 31-12N-24W</t>
        </is>
      </c>
      <c r="F446" s="236" t="inlineStr">
        <is>
          <t>160 gross acres 3 yrs 3/16ths royalty | 3 years | | No | No | No | No</t>
        </is>
      </c>
      <c r="G446" s="236" t="n"/>
      <c r="H446" s="236" t="n"/>
      <c r="I446" s="236" t="n"/>
      <c r="J446" s="236" t="n"/>
      <c r="K446" s="236" t="n"/>
      <c r="L446" s="236" t="n"/>
    </row>
    <row r="447">
      <c r="A447" s="236" t="n">
        <v>28</v>
      </c>
      <c r="B447" s="236" t="n">
        <v>27</v>
      </c>
      <c r="C447" s="236" t="inlineStr">
        <is>
          <t>1798/150</t>
        </is>
      </c>
      <c r="D447" s="236" t="inlineStr">
        <is>
          <t>Section match only — Needs Verification</t>
        </is>
      </c>
      <c r="E447" s="236" t="inlineStr">
        <is>
          <t>NW/4 SE/4, SW/4 NE/4 of 31-12N-24W aol</t>
        </is>
      </c>
      <c r="F447" s="236" t="inlineStr">
        <is>
          <t>160 gross acres 3 yrs 3/16ths royalty | 3 years | | No | No | No | No</t>
        </is>
      </c>
      <c r="G447" s="236" t="n"/>
      <c r="H447" s="236" t="n"/>
      <c r="I447" s="236" t="n"/>
      <c r="J447" s="236" t="n"/>
      <c r="K447" s="236" t="n"/>
      <c r="L447" s="236" t="n"/>
    </row>
    <row r="448">
      <c r="A448" s="236" t="n">
        <v>29</v>
      </c>
      <c r="B448" s="236" t="n">
        <v>28</v>
      </c>
      <c r="C448" s="236" t="inlineStr">
        <is>
          <t>1798/292</t>
        </is>
      </c>
      <c r="D448" s="236" t="inlineStr">
        <is>
          <t>Section match only — Needs Verification</t>
        </is>
      </c>
      <c r="E448" s="236" t="inlineStr">
        <is>
          <t>NW/4 SE/4, S/2 SE/4, SW/4 NE/4 of 31-12N-24W</t>
        </is>
      </c>
      <c r="F448" s="236" t="inlineStr">
        <is>
          <t>160 gross acres 3 yrs 3/16ths royalty | 3 years | | No | No | No | No</t>
        </is>
      </c>
      <c r="G448" s="236" t="n"/>
      <c r="H448" s="236" t="n"/>
      <c r="I448" s="236" t="n"/>
      <c r="J448" s="236" t="n"/>
      <c r="K448" s="236" t="n"/>
      <c r="L448" s="236" t="n"/>
    </row>
    <row r="449">
      <c r="A449" s="236" t="n">
        <v>30</v>
      </c>
      <c r="B449" s="236" t="n">
        <v>29</v>
      </c>
      <c r="C449" s="236" t="inlineStr">
        <is>
          <t>1798/573</t>
        </is>
      </c>
      <c r="D449" s="236" t="inlineStr">
        <is>
          <t>Section match only — Needs Verification</t>
        </is>
      </c>
      <c r="E449" s="236" t="inlineStr">
        <is>
          <t>NW/4 SE/4, S/2 SE/4, SW/4 NE/4 of 31-12N-24W</t>
        </is>
      </c>
      <c r="F449" s="236" t="inlineStr">
        <is>
          <t>160 gross acres 3 yrs 3/16ths royalty This lease is limited from the surface to the stratigraphic equivalent of 20,000 feet | 3 years | | Yes | No | No | No</t>
        </is>
      </c>
      <c r="G449" s="236" t="n"/>
      <c r="H449" s="236" t="n"/>
      <c r="I449" s="236" t="n"/>
      <c r="J449" s="236" t="n"/>
      <c r="K449" s="236" t="n"/>
      <c r="L449" s="236" t="n"/>
    </row>
    <row r="450">
      <c r="A450" s="236" t="n">
        <v>31</v>
      </c>
      <c r="B450" s="236" t="n">
        <v>30</v>
      </c>
      <c r="C450" s="236" t="inlineStr">
        <is>
          <t>1798/576</t>
        </is>
      </c>
      <c r="D450" s="236" t="inlineStr">
        <is>
          <t>Section match only — Needs Verification</t>
        </is>
      </c>
      <c r="E450" s="236" t="inlineStr">
        <is>
          <t>NW/4 SE/4, S/2 SE/4, SW/4 NE/4 of 31-12N-24W</t>
        </is>
      </c>
      <c r="F450" s="236" t="inlineStr">
        <is>
          <t>160 gross acres 3 yrs 3/16ths royalty This lease is limited from the surface to the stratigraphic equivalent of 20,000 feet | 3 years | | Yes | No | No | No</t>
        </is>
      </c>
      <c r="G450" s="236" t="n"/>
      <c r="H450" s="236" t="n"/>
      <c r="I450" s="236" t="n"/>
      <c r="J450" s="236" t="n"/>
      <c r="K450" s="236" t="n"/>
      <c r="L450" s="236" t="n"/>
    </row>
    <row r="451">
      <c r="A451" s="236" t="n">
        <v>32</v>
      </c>
      <c r="B451" s="236" t="n">
        <v>31</v>
      </c>
      <c r="C451" s="236" t="inlineStr">
        <is>
          <t>1798/579</t>
        </is>
      </c>
      <c r="D451" s="236" t="inlineStr">
        <is>
          <t>Section match only — Needs Verification</t>
        </is>
      </c>
      <c r="E451" s="236" t="inlineStr">
        <is>
          <t>NW/4 SE/4, S/2 SE/4, SW/4 NE/4 of 31-12N-24W</t>
        </is>
      </c>
      <c r="F451" s="236" t="inlineStr">
        <is>
          <t>160 gross acres 3 yrs 3/16ths royalty This lease is limited from the surface to the stratigraphic equivalent of 20,000 feet | 3 years | | Yes | No | No | No</t>
        </is>
      </c>
      <c r="G451" s="236" t="n"/>
      <c r="H451" s="236" t="n"/>
      <c r="I451" s="236" t="n"/>
      <c r="J451" s="236" t="n"/>
      <c r="K451" s="236" t="n"/>
      <c r="L451" s="236" t="n"/>
    </row>
    <row r="452">
      <c r="A452" s="236" t="n">
        <v>33</v>
      </c>
      <c r="B452" s="236" t="n">
        <v>32</v>
      </c>
      <c r="C452" s="236" t="inlineStr">
        <is>
          <t>1798/582</t>
        </is>
      </c>
      <c r="D452" s="236" t="inlineStr">
        <is>
          <t>Section match only — Needs Verification</t>
        </is>
      </c>
      <c r="E452" s="236" t="inlineStr">
        <is>
          <t>NW/4 SE/4, S/2 SE/4, SW/4 NE/4 of 31-12N-24W</t>
        </is>
      </c>
      <c r="F452" s="236" t="inlineStr">
        <is>
          <t>160 gross acres 3 yrs 3/16ths royalty This lease is limited from the surface to the stratigraphic equivalent of 20,000 feet | 3 years | | Yes | No | No | No</t>
        </is>
      </c>
      <c r="G452" s="236" t="n"/>
      <c r="H452" s="236" t="n"/>
      <c r="I452" s="236" t="n"/>
      <c r="J452" s="236" t="n"/>
      <c r="K452" s="236" t="n"/>
      <c r="L452" s="236" t="n"/>
    </row>
    <row r="453">
      <c r="A453" s="236" t="n">
        <v>34</v>
      </c>
      <c r="B453" s="236" t="n">
        <v>33</v>
      </c>
      <c r="C453" s="236" t="inlineStr">
        <is>
          <t>1799/30</t>
        </is>
      </c>
      <c r="D453" s="236" t="inlineStr">
        <is>
          <t>Section match only — Needs Verification</t>
        </is>
      </c>
      <c r="E453" s="236" t="inlineStr">
        <is>
          <t>NW/4 SE/4, S/2 SE/4, SW/4 NE/4 of 31-12N-24W</t>
        </is>
      </c>
      <c r="F453" s="236" t="inlineStr">
        <is>
          <t>160 gross acres 3 yrs 3/16ths royalty This lease is limited from the surface to the stratigraphic equivalent of 20,000 feet | 3 years | | Yes | No | No | No</t>
        </is>
      </c>
      <c r="G453" s="236" t="n"/>
      <c r="H453" s="236" t="n"/>
      <c r="I453" s="236" t="n"/>
      <c r="J453" s="236" t="n"/>
      <c r="K453" s="236" t="n"/>
      <c r="L453" s="236" t="n"/>
    </row>
    <row r="454">
      <c r="A454" s="236" t="n">
        <v>38</v>
      </c>
      <c r="B454" s="236" t="n">
        <v>37</v>
      </c>
      <c r="C454" s="236" t="inlineStr">
        <is>
          <t>1797/167</t>
        </is>
      </c>
      <c r="D454" s="236" t="inlineStr">
        <is>
          <t>Section match only — Needs Verification</t>
        </is>
      </c>
      <c r="E454" s="236" t="inlineStr">
        <is>
          <t>NW/4 SE/4, S/2 SE/4, SW/4 NE/4 of 31-12N-24W</t>
        </is>
      </c>
      <c r="F454" s="236" t="inlineStr">
        <is>
          <t>160 gross acres 2 yrs 3/16ths royalty This lease is limited from the surface to the stratigraphic equivalent of 20,000 feet. | 2 years | | Yes | No | No | No</t>
        </is>
      </c>
      <c r="G454" s="236" t="n"/>
      <c r="H454" s="236" t="n"/>
      <c r="I454" s="236" t="n"/>
      <c r="J454" s="236" t="n"/>
      <c r="K454" s="236" t="n"/>
      <c r="L454" s="236" t="n"/>
    </row>
    <row r="455">
      <c r="A455" s="236" t="n">
        <v>39</v>
      </c>
      <c r="B455" s="236" t="n">
        <v>38</v>
      </c>
      <c r="C455" s="236" t="inlineStr">
        <is>
          <t>1798/146</t>
        </is>
      </c>
      <c r="D455" s="236" t="inlineStr">
        <is>
          <t>Section match only — Needs Verification</t>
        </is>
      </c>
      <c r="E455" s="236" t="inlineStr">
        <is>
          <t>NW/4 SE/4, S/2 SE/4, SW/4 NE/4 of 31-12N-24W</t>
        </is>
      </c>
      <c r="F455" s="236" t="inlineStr">
        <is>
          <t>160 gross acres 3 yrs 3/16ths royalty | 3 years | | No | No | No | No</t>
        </is>
      </c>
      <c r="G455" s="236" t="n"/>
      <c r="H455" s="236" t="n"/>
      <c r="I455" s="236" t="n"/>
      <c r="J455" s="236" t="n"/>
      <c r="K455" s="236" t="n"/>
      <c r="L455" s="236" t="n"/>
    </row>
    <row r="456">
      <c r="A456" s="236" t="n">
        <v>40</v>
      </c>
      <c r="B456" s="236" t="n">
        <v>39</v>
      </c>
      <c r="C456" s="236" t="inlineStr">
        <is>
          <t>1817/388</t>
        </is>
      </c>
      <c r="D456" s="236" t="inlineStr">
        <is>
          <t>Section match only — Needs Verification</t>
        </is>
      </c>
      <c r="E456" s="236" t="inlineStr">
        <is>
          <t>NW/4 SE/4, S/2 SE/4, SW/4 NE/4 of 31-12N-24W</t>
        </is>
      </c>
      <c r="F456" s="236" t="inlineStr">
        <is>
          <t>160 gross acres 3 yrs 3/16ths royalty | 3 years | | No | No | No | No</t>
        </is>
      </c>
      <c r="G456" s="236" t="n"/>
      <c r="H456" s="236" t="n"/>
      <c r="I456" s="236" t="n"/>
      <c r="J456" s="236" t="n"/>
      <c r="K456" s="236" t="n"/>
      <c r="L456" s="236" t="n"/>
    </row>
    <row r="457">
      <c r="A457" s="236" t="n">
        <v>41</v>
      </c>
      <c r="B457" s="236" t="n">
        <v>40</v>
      </c>
      <c r="C457" s="236" t="inlineStr">
        <is>
          <t>1810/310</t>
        </is>
      </c>
      <c r="D457" s="236" t="inlineStr">
        <is>
          <t>Section match only — Needs Verification</t>
        </is>
      </c>
      <c r="E457" s="236" t="inlineStr">
        <is>
          <t>E/2 NW/4, N/2 NE/4 SW/4, NE/4 SE/4, SE/4 NE/4 of 31-12N-24W</t>
        </is>
      </c>
      <c r="F457" s="236" t="inlineStr">
        <is>
          <t>180 gross acres 3 yrs 1/4th royalty Depth clause: All depths 100 feet below the stratigraphic equivalent of the total depth drilled in any well during the primary term of this lease shall be released at the expiration o…</t>
        </is>
      </c>
      <c r="G457" s="236" t="n"/>
      <c r="H457" s="236" t="n"/>
      <c r="I457" s="236" t="n"/>
      <c r="J457" s="236" t="n"/>
      <c r="K457" s="236" t="n"/>
      <c r="L457" s="236" t="n"/>
    </row>
    <row r="458">
      <c r="A458" s="236" t="n">
        <v>42</v>
      </c>
      <c r="B458" s="236" t="n">
        <v>41</v>
      </c>
      <c r="C458" s="236" t="inlineStr">
        <is>
          <t>1816/389</t>
        </is>
      </c>
      <c r="D458" s="236" t="inlineStr">
        <is>
          <t>Section match only — Needs Verification</t>
        </is>
      </c>
      <c r="E458" s="236" t="inlineStr">
        <is>
          <t>SE/4 SE/4, SW/4 NE/4, W/2 SE/4 of 31-12N-24W</t>
        </is>
      </c>
      <c r="F458" s="236" t="inlineStr">
        <is>
          <t>160 gross acres 3 yrs 3/16ths royalty | 3 years | | No | No | No | No</t>
        </is>
      </c>
      <c r="G458" s="236" t="n"/>
      <c r="H458" s="236" t="n"/>
      <c r="I458" s="236" t="n"/>
      <c r="J458" s="236" t="n"/>
      <c r="K458" s="236" t="n"/>
      <c r="L458" s="236" t="n"/>
    </row>
    <row r="459">
      <c r="A459" s="236" t="n">
        <v>43</v>
      </c>
      <c r="B459" s="236" t="n">
        <v>42</v>
      </c>
      <c r="C459" s="236" t="inlineStr">
        <is>
          <t>1816/376</t>
        </is>
      </c>
      <c r="D459" s="236" t="inlineStr">
        <is>
          <t>Section match only — Needs Verification</t>
        </is>
      </c>
      <c r="E459" s="236" t="inlineStr">
        <is>
          <t>SE/4 SE/4, SW/4 NE/4, W/2 SE/4 of 31-12N-24W</t>
        </is>
      </c>
      <c r="F459" s="236" t="inlineStr">
        <is>
          <t>160 gross acres 3 yrs 1/4th royalty | 3 years | | No | No | No | No</t>
        </is>
      </c>
      <c r="G459" s="236" t="n"/>
      <c r="H459" s="236" t="n"/>
      <c r="I459" s="236" t="n"/>
      <c r="J459" s="236" t="n"/>
      <c r="K459" s="236" t="n"/>
      <c r="L459" s="236" t="n"/>
    </row>
    <row r="460">
      <c r="A460" s="236" t="n">
        <v>44</v>
      </c>
      <c r="B460" s="236" t="n">
        <v>43</v>
      </c>
      <c r="C460" s="236" t="inlineStr">
        <is>
          <t>1822/574</t>
        </is>
      </c>
      <c r="D460" s="236" t="inlineStr">
        <is>
          <t>Section match only — Needs Verification</t>
        </is>
      </c>
      <c r="E460" s="236" t="inlineStr">
        <is>
          <t>SE/4 SE/4, SW/4 NE/4, W/2 SE/4 of 31-12N-24W</t>
        </is>
      </c>
      <c r="F460" s="236" t="inlineStr">
        <is>
          <t>160 gross acres 3 yrs 3/16ths royalty | 3 years | | No | No | No | No</t>
        </is>
      </c>
      <c r="G460" s="236" t="n"/>
      <c r="H460" s="236" t="n"/>
      <c r="I460" s="236" t="n"/>
      <c r="J460" s="236" t="n"/>
      <c r="K460" s="236" t="n"/>
      <c r="L460" s="236" t="n"/>
    </row>
    <row r="461">
      <c r="A461" s="236" t="n">
        <v>45</v>
      </c>
      <c r="B461" s="236" t="n">
        <v>44</v>
      </c>
      <c r="C461" s="236" t="inlineStr">
        <is>
          <t>1822/578</t>
        </is>
      </c>
      <c r="D461" s="236" t="inlineStr">
        <is>
          <t>Section match only — Needs Verification</t>
        </is>
      </c>
      <c r="E461" s="236" t="inlineStr">
        <is>
          <t>SE/4 SE/4, SW/4 NE/4, W/2 SE/4 of 31-12N-24W</t>
        </is>
      </c>
      <c r="F461" s="236" t="inlineStr">
        <is>
          <t>160 gross acres 3 yrs 3/16ths royalty | 3 years | | No | No | No | No</t>
        </is>
      </c>
      <c r="G461" s="236" t="n"/>
      <c r="H461" s="236" t="n"/>
      <c r="I461" s="236" t="n"/>
      <c r="J461" s="236" t="n"/>
      <c r="K461" s="236" t="n"/>
      <c r="L461" s="236" t="n"/>
    </row>
    <row r="462">
      <c r="A462" s="236" t="n">
        <v>46</v>
      </c>
      <c r="B462" s="236" t="n">
        <v>45</v>
      </c>
      <c r="C462" s="236" t="inlineStr">
        <is>
          <t>1822/576</t>
        </is>
      </c>
      <c r="D462" s="236" t="inlineStr">
        <is>
          <t>Section match only — Needs Verification</t>
        </is>
      </c>
      <c r="E462" s="236" t="inlineStr">
        <is>
          <t>E/2 NW/4 of 31-12N-24W</t>
        </is>
      </c>
      <c r="F462" s="236" t="inlineStr">
        <is>
          <t>80 gross acres 3 yrs 1/4th royalty | 3 years | | No | No | No | No</t>
        </is>
      </c>
      <c r="G462" s="236" t="n"/>
      <c r="H462" s="236" t="n"/>
      <c r="I462" s="236" t="n"/>
      <c r="J462" s="236" t="n"/>
      <c r="K462" s="236" t="n"/>
      <c r="L462" s="236" t="n"/>
    </row>
    <row r="463">
      <c r="A463" s="236" t="n">
        <v>47</v>
      </c>
      <c r="B463" s="236" t="n">
        <v>46</v>
      </c>
      <c r="C463" s="236" t="inlineStr">
        <is>
          <t>1816/358</t>
        </is>
      </c>
      <c r="D463" s="236" t="inlineStr">
        <is>
          <t>Section match only — Needs Verification</t>
        </is>
      </c>
      <c r="E463" s="236" t="inlineStr">
        <is>
          <t>The North Forty (40) acres in a tract of land described as W. 18.20 chains (72-8/10 rods) of Lots 1 and 2 a/d/a W. 18.20 chains (or 72-8/10 rods) of W/2 NW/4 of 31-12N-24W</t>
        </is>
      </c>
      <c r="F463" s="236" t="inlineStr">
        <is>
          <t>40 gross acres 3 yrs 3/16ths royalty DEPTH CLAUSE: In the event this lease is extended by commercial production beyond its primary term, then on such date this lease shall terminate as to all rights one hundred feet and…</t>
        </is>
      </c>
      <c r="G463" s="236" t="n"/>
      <c r="H463" s="236" t="n"/>
      <c r="I463" s="236" t="n"/>
      <c r="J463" s="236" t="n"/>
      <c r="K463" s="236" t="n"/>
      <c r="L463" s="236" t="n"/>
    </row>
    <row r="464">
      <c r="A464" s="236" t="n">
        <v>50</v>
      </c>
      <c r="B464" s="236" t="n">
        <v>49</v>
      </c>
      <c r="C464" s="236" t="inlineStr">
        <is>
          <t>1817/386</t>
        </is>
      </c>
      <c r="D464" s="236" t="inlineStr">
        <is>
          <t>Section match only — Needs Verification</t>
        </is>
      </c>
      <c r="E464" s="236" t="inlineStr">
        <is>
          <t>E/2 NW/4, N/2 NE/4 SW/4, NE/4 SE/4, SE/4 NE/4 of 31-12N-24W</t>
        </is>
      </c>
      <c r="F464" s="236" t="inlineStr">
        <is>
          <t>180 gross acres 3 yrs 3/16ths royalty | 3 years | | No | No | No | No</t>
        </is>
      </c>
      <c r="G464" s="236" t="n"/>
      <c r="H464" s="236" t="n"/>
      <c r="I464" s="236" t="n"/>
      <c r="J464" s="236" t="n"/>
      <c r="K464" s="236" t="n"/>
      <c r="L464" s="236" t="n"/>
    </row>
    <row r="465">
      <c r="A465" s="236" t="n">
        <v>51</v>
      </c>
      <c r="B465" s="236" t="n">
        <v>50</v>
      </c>
      <c r="C465" s="236" t="inlineStr">
        <is>
          <t>1827/548</t>
        </is>
      </c>
      <c r="D465" s="236" t="inlineStr">
        <is>
          <t>Section match only — Needs Verification</t>
        </is>
      </c>
      <c r="E465" s="236" t="inlineStr">
        <is>
          <t>E/2 NW/4, N/2 NE/4 SW/4, NE/4 SE/4, SE/4 NE/4 of 31-12N-24W</t>
        </is>
      </c>
      <c r="F465" s="236" t="inlineStr">
        <is>
          <t>3 yrs | 3 years | | No | No | No | No</t>
        </is>
      </c>
      <c r="G465" s="236" t="n"/>
      <c r="H465" s="236" t="n"/>
      <c r="I465" s="236" t="n"/>
      <c r="J465" s="236" t="n"/>
      <c r="K465" s="236" t="n"/>
      <c r="L465" s="236" t="n"/>
    </row>
    <row r="466">
      <c r="A466" s="236" t="n">
        <v>52</v>
      </c>
      <c r="B466" s="236" t="n">
        <v>51</v>
      </c>
      <c r="C466" s="236" t="inlineStr">
        <is>
          <t>1736/195</t>
        </is>
      </c>
      <c r="D466" s="236" t="inlineStr">
        <is>
          <t>Section match only — Needs Verification</t>
        </is>
      </c>
      <c r="E466" s="236" t="inlineStr">
        <is>
          <t>NW/4 SE/4, S/2 SE/4, SW/4 NE/4 of 31-12N-24W</t>
        </is>
      </c>
      <c r="F466" s="236" t="inlineStr">
        <is>
          <t>160 gross acres 3 yrs 3/16ths royalty | 3 years | | No | No | No | No</t>
        </is>
      </c>
      <c r="G466" s="236" t="n"/>
      <c r="H466" s="236" t="n"/>
      <c r="I466" s="236" t="n"/>
      <c r="J466" s="236" t="n"/>
      <c r="K466" s="236" t="n"/>
      <c r="L466" s="236" t="n"/>
    </row>
    <row r="467">
      <c r="A467" s="236" t="n">
        <v>53</v>
      </c>
      <c r="B467" s="236" t="n">
        <v>52</v>
      </c>
      <c r="C467" s="236" t="inlineStr">
        <is>
          <t>1736/199</t>
        </is>
      </c>
      <c r="D467" s="236" t="inlineStr">
        <is>
          <t>Section match only — Needs Verification</t>
        </is>
      </c>
      <c r="E467" s="236" t="inlineStr">
        <is>
          <t>NW/4 SE/4, S/2 SE/4, SW/4 NE/4 of 31-12N-24W</t>
        </is>
      </c>
      <c r="F467" s="236" t="inlineStr">
        <is>
          <t>160 gross acres 3 yrs 3/16ths royalty | 3 years | | No | No | No | No</t>
        </is>
      </c>
      <c r="G467" s="236" t="n"/>
      <c r="H467" s="236" t="n"/>
      <c r="I467" s="236" t="n"/>
      <c r="J467" s="236" t="n"/>
      <c r="K467" s="236" t="n"/>
      <c r="L467" s="236" t="n"/>
    </row>
    <row r="468">
      <c r="A468" s="236" t="n">
        <v>54</v>
      </c>
      <c r="B468" s="236" t="n">
        <v>53</v>
      </c>
      <c r="C468" s="236" t="inlineStr">
        <is>
          <t>1736/590</t>
        </is>
      </c>
      <c r="D468" s="236" t="inlineStr">
        <is>
          <t>Section match only — Needs Verification</t>
        </is>
      </c>
      <c r="E468" s="236" t="inlineStr">
        <is>
          <t>NW/4 SE/4, S/2 SE/4, SW/4 NE/4 of 31-12N-24W</t>
        </is>
      </c>
      <c r="F468" s="236" t="inlineStr">
        <is>
          <t>160 gross acres 3 yrs 3/16ths royalty | 3 years | | No | No | No | No</t>
        </is>
      </c>
      <c r="G468" s="236" t="n"/>
      <c r="H468" s="236" t="n"/>
      <c r="I468" s="236" t="n"/>
      <c r="J468" s="236" t="n"/>
      <c r="K468" s="236" t="n"/>
      <c r="L468" s="236" t="n"/>
    </row>
    <row r="469">
      <c r="A469" s="236" t="n">
        <v>55</v>
      </c>
      <c r="B469" s="236" t="n">
        <v>54</v>
      </c>
      <c r="C469" s="236" t="inlineStr">
        <is>
          <t>1736/596</t>
        </is>
      </c>
      <c r="D469" s="236" t="inlineStr">
        <is>
          <t>Section match only — Needs Verification</t>
        </is>
      </c>
      <c r="E469" s="236" t="inlineStr">
        <is>
          <t>NW/4 SE/4, S/2 SE/4, SW/4 NE/4 of 31-12N-24W</t>
        </is>
      </c>
      <c r="F469" s="236" t="inlineStr">
        <is>
          <t>160 gross acres 3 yrs 3/16ths royalty | 3 years | | No | No | No | No</t>
        </is>
      </c>
      <c r="G469" s="236" t="n"/>
      <c r="H469" s="236" t="n"/>
      <c r="I469" s="236" t="n"/>
      <c r="J469" s="236" t="n"/>
      <c r="K469" s="236" t="n"/>
      <c r="L469" s="236" t="n"/>
    </row>
    <row r="470">
      <c r="A470" s="236" t="n">
        <v>56</v>
      </c>
      <c r="B470" s="236" t="n">
        <v>55</v>
      </c>
      <c r="C470" s="236" t="inlineStr">
        <is>
          <t>1820/15</t>
        </is>
      </c>
      <c r="D470" s="236" t="inlineStr">
        <is>
          <t>Section match only — Needs Verification</t>
        </is>
      </c>
      <c r="E470" s="236" t="inlineStr">
        <is>
          <t>NW/4 SE/4, S/2 SE/4, SW/4 NE/4 of 31-12N-24W</t>
        </is>
      </c>
      <c r="F470" s="236" t="inlineStr">
        <is>
          <t>160 gross acres 3 yrs 3/16ths royalty | 3 years | | No | No | No | No</t>
        </is>
      </c>
      <c r="G470" s="236" t="n"/>
      <c r="H470" s="236" t="n"/>
      <c r="I470" s="236" t="n"/>
      <c r="J470" s="236" t="n"/>
      <c r="K470" s="236" t="n"/>
      <c r="L470" s="236" t="n"/>
    </row>
    <row r="471">
      <c r="A471" s="236" t="n">
        <v>57</v>
      </c>
      <c r="B471" s="236" t="n">
        <v>56</v>
      </c>
      <c r="C471" s="236" t="inlineStr">
        <is>
          <t>1821/92</t>
        </is>
      </c>
      <c r="D471" s="236" t="inlineStr">
        <is>
          <t>Section match only — Needs Verification</t>
        </is>
      </c>
      <c r="E471" s="236" t="inlineStr">
        <is>
          <t>NW/4 SE/4, S/2 SE/4, SW/4 NE/4 of 31-12N-24W</t>
        </is>
      </c>
      <c r="F471" s="236" t="inlineStr">
        <is>
          <t>160 gross acres 3 yrs 3/16ths royalty | 3 years | | No | No | No | No</t>
        </is>
      </c>
      <c r="G471" s="236" t="n"/>
      <c r="H471" s="236" t="n"/>
      <c r="I471" s="236" t="n"/>
      <c r="J471" s="236" t="n"/>
      <c r="K471" s="236" t="n"/>
      <c r="L471" s="236" t="n"/>
    </row>
    <row r="472">
      <c r="A472" s="236" t="n">
        <v>58</v>
      </c>
      <c r="B472" s="236" t="n">
        <v>57</v>
      </c>
      <c r="C472" s="236" t="inlineStr">
        <is>
          <t>1736/496</t>
        </is>
      </c>
      <c r="D472" s="236" t="inlineStr">
        <is>
          <t>Section match only — Needs Verification</t>
        </is>
      </c>
      <c r="E472" s="236" t="inlineStr">
        <is>
          <t>NW/4 SE/4, S/2 SE/4, SW/4 NE/4 of 31-12N-24W</t>
        </is>
      </c>
      <c r="F472" s="236" t="inlineStr">
        <is>
          <t>160 gross acres 3 yrs 3/16ths royalty | 3 years | | No | No | No | No</t>
        </is>
      </c>
      <c r="G472" s="236" t="n"/>
      <c r="H472" s="236" t="n"/>
      <c r="I472" s="236" t="n"/>
      <c r="J472" s="236" t="n"/>
      <c r="K472" s="236" t="n"/>
      <c r="L472" s="236" t="n"/>
    </row>
    <row r="473">
      <c r="A473" s="236" t="n">
        <v>59</v>
      </c>
      <c r="B473" s="236" t="n">
        <v>58</v>
      </c>
      <c r="C473" s="236" t="inlineStr">
        <is>
          <t>1821/465</t>
        </is>
      </c>
      <c r="D473" s="236" t="inlineStr">
        <is>
          <t>Section match only — Needs Verification</t>
        </is>
      </c>
      <c r="E473" s="236" t="inlineStr">
        <is>
          <t>NW/4 SE/4, S/2 SE/4, SW/4 NE/4 of 31-12N-24W</t>
        </is>
      </c>
      <c r="F473" s="236" t="inlineStr">
        <is>
          <t>160 gross acres 18 months 1/4th royalty | 18 months | | No | No | No | No</t>
        </is>
      </c>
      <c r="G473" s="236" t="n"/>
      <c r="H473" s="236" t="n"/>
      <c r="I473" s="236" t="n"/>
      <c r="J473" s="236" t="n"/>
      <c r="K473" s="236" t="n"/>
      <c r="L473" s="236" t="n"/>
    </row>
    <row r="474">
      <c r="A474" s="236" t="n">
        <v>60</v>
      </c>
      <c r="B474" s="236" t="n">
        <v>59</v>
      </c>
      <c r="C474" s="236" t="inlineStr">
        <is>
          <t>1822/572</t>
        </is>
      </c>
      <c r="D474" s="236" t="inlineStr">
        <is>
          <t>Section match only — Needs Verification</t>
        </is>
      </c>
      <c r="E474" s="236" t="inlineStr">
        <is>
          <t>SE/4 SE/4, SW/4 NE/4, W/2 SE/4 of 31-12N-24W</t>
        </is>
      </c>
      <c r="F474" s="236" t="inlineStr">
        <is>
          <t>160 gross acres 3 yrs 3/16ths royalty | 3 years | | No | No | No | No</t>
        </is>
      </c>
      <c r="G474" s="236" t="n"/>
      <c r="H474" s="236" t="n"/>
      <c r="I474" s="236" t="n"/>
      <c r="J474" s="236" t="n"/>
      <c r="K474" s="236" t="n"/>
      <c r="L474" s="236" t="n"/>
    </row>
    <row r="475">
      <c r="A475" s="236" t="n">
        <v>61</v>
      </c>
      <c r="B475" s="236" t="n">
        <v>60</v>
      </c>
      <c r="C475" s="236" t="inlineStr">
        <is>
          <t>1822/562</t>
        </is>
      </c>
      <c r="D475" s="236" t="inlineStr">
        <is>
          <t>Section match only — Needs Verification</t>
        </is>
      </c>
      <c r="E475" s="236" t="inlineStr">
        <is>
          <t>E/2 NW/4 of 31-12N-24W</t>
        </is>
      </c>
      <c r="F475" s="236" t="inlineStr">
        <is>
          <t>80 gross acres 3 yrs 1/4th royalty | 3 years | | No | No | No | No</t>
        </is>
      </c>
      <c r="G475" s="236" t="n"/>
      <c r="H475" s="236" t="n"/>
      <c r="I475" s="236" t="n"/>
      <c r="J475" s="236" t="n"/>
      <c r="K475" s="236" t="n"/>
      <c r="L475" s="236" t="n"/>
    </row>
    <row r="476">
      <c r="A476" s="236" t="n">
        <v>62</v>
      </c>
      <c r="B476" s="236" t="n">
        <v>61</v>
      </c>
      <c r="C476" s="236" t="inlineStr">
        <is>
          <t>1829/26</t>
        </is>
      </c>
      <c r="D476" s="236" t="inlineStr">
        <is>
          <t>Section match only — Needs Verification</t>
        </is>
      </c>
      <c r="E476" s="236" t="inlineStr">
        <is>
          <t>E/2 NW/4, N/2 NE/4 SW/4, NE/4 SE/4, SE/4 NE/4 of 31-12N-24W</t>
        </is>
      </c>
      <c r="F476" s="236" t="inlineStr">
        <is>
          <t>180 gross acres 3 yrs 1/4th royalty | 3 years | | No | No | No | No</t>
        </is>
      </c>
      <c r="G476" s="236" t="n"/>
      <c r="H476" s="236" t="n"/>
      <c r="I476" s="236" t="n"/>
      <c r="J476" s="236" t="n"/>
      <c r="K476" s="236" t="n"/>
      <c r="L476" s="236" t="n"/>
    </row>
    <row r="477">
      <c r="A477" s="236" t="n">
        <v>63</v>
      </c>
      <c r="B477" s="236" t="n">
        <v>62</v>
      </c>
      <c r="C477" s="236" t="inlineStr">
        <is>
          <t>1833/218</t>
        </is>
      </c>
      <c r="D477" s="236" t="inlineStr">
        <is>
          <t>Section match only — Needs Verification</t>
        </is>
      </c>
      <c r="E477" s="236" t="inlineStr">
        <is>
          <t>The South 32.80 acres in a tract of land described as W. 18.20 chains (72 8/10 Rods) of Lots 1 &amp; 2 ADA W 18.20 chains (or 72 8/10 Rods) of W/2 NW/4 &amp; W 18.20 chains (or 72 8/10 Rods) of N/2 of Lot 3 ADA W 18.20 chains (…</t>
        </is>
      </c>
      <c r="F477" s="236" t="inlineStr">
        <is>
          <t>32.80 gross acres | 3 years | | No | No | No | No</t>
        </is>
      </c>
      <c r="G477" s="236" t="n"/>
      <c r="H477" s="236" t="n"/>
      <c r="I477" s="236" t="n"/>
      <c r="J477" s="236" t="n"/>
      <c r="K477" s="236" t="n"/>
      <c r="L477" s="236" t="n"/>
    </row>
    <row r="478">
      <c r="A478" s="236" t="n">
        <v>68</v>
      </c>
      <c r="B478" s="236" t="n">
        <v>67</v>
      </c>
      <c r="C478" s="236" t="inlineStr">
        <is>
          <t>2697/520</t>
        </is>
      </c>
      <c r="D478" s="236" t="inlineStr">
        <is>
          <t>Section match only — Needs Verification</t>
        </is>
      </c>
      <c r="E478" s="236" t="inlineStr">
        <is>
          <t>E/2 NW/4, N/2 NE/4 SW/4, NE/4 SE/4, SE/4 NE/4 of 31-12N-24W</t>
        </is>
      </c>
      <c r="F478" s="236" t="inlineStr">
        <is>
          <t>180 acres, more or less three-sixteenths (3/16ths) royalty for a term of five (5) years This Lease may be subject to a Prior Oil and Gas Lease (the "Prior Lease") covering the lease premises The Prior Lease is from Marc…</t>
        </is>
      </c>
      <c r="G478" s="236" t="n"/>
      <c r="H478" s="236" t="n"/>
      <c r="I478" s="236" t="n"/>
      <c r="J478" s="236" t="n"/>
      <c r="K478" s="236" t="n"/>
      <c r="L478" s="236" t="n"/>
    </row>
    <row r="479">
      <c r="A479" s="236" t="n">
        <v>69</v>
      </c>
      <c r="B479" s="236" t="n">
        <v>68</v>
      </c>
      <c r="C479" s="236" t="inlineStr">
        <is>
          <t>2693/349</t>
        </is>
      </c>
      <c r="D479" s="236" t="inlineStr">
        <is>
          <t>Section match only — Needs Verification</t>
        </is>
      </c>
      <c r="E479" s="236" t="inlineStr">
        <is>
          <t>E/2 NW/4, N/2 NE/4 SW/4, NE/4 SE/4, SE/4 NE/4 of 31-12N-24W</t>
        </is>
      </c>
      <c r="F479" s="236" t="inlineStr">
        <is>
          <t>180 acres, more or less three-sixteenths (3/16ths) royalty for a term of five (5) years This Lease may be subject to a Prior Oil and Gas Lease (the "Prior Lease") covering the lease premises The Prior Lease is from Marc…</t>
        </is>
      </c>
      <c r="G479" s="236" t="n"/>
      <c r="H479" s="236" t="n"/>
      <c r="I479" s="236" t="n"/>
      <c r="J479" s="236" t="n"/>
      <c r="K479" s="236" t="n"/>
      <c r="L479" s="236" t="n"/>
    </row>
    <row r="480">
      <c r="A480" s="236" t="n">
        <v>70</v>
      </c>
      <c r="B480" s="236" t="n">
        <v>69</v>
      </c>
      <c r="C480" s="236" t="inlineStr">
        <is>
          <t>2693/345</t>
        </is>
      </c>
      <c r="D480" s="236" t="inlineStr">
        <is>
          <t>Section match only — Needs Verification</t>
        </is>
      </c>
      <c r="E480" s="236" t="inlineStr">
        <is>
          <t>E/2 NW/4, N/2 NE/4 SW/4, NE/4 SE/4, SE/4 NE/4 of 31-12N-24W</t>
        </is>
      </c>
      <c r="F480" s="236" t="inlineStr">
        <is>
          <t>180 acres, more or less three-sixteenths (3/16ths) royalty for a term of five (5) years This Lease may be subject to a Prior Oil and Gas Lease (the "Prior Lease") covering the lease premises The Prior Lease is from Marc…</t>
        </is>
      </c>
      <c r="G480" s="236" t="n"/>
      <c r="H480" s="236" t="n"/>
      <c r="I480" s="236" t="n"/>
      <c r="J480" s="236" t="n"/>
      <c r="K480" s="236" t="n"/>
      <c r="L480" s="236" t="n"/>
    </row>
  </sheetData>
  <pageMargins left="0.7" right="0.7" top="0.75" bottom="0.75" header="0.3" footer="0.3"/>
</worksheet>
</file>

<file path=xl/worksheets/sheet22.xml><?xml version="1.0" encoding="utf-8"?>
<worksheet xmlns="http://schemas.openxmlformats.org/spreadsheetml/2006/main">
  <sheetPr>
    <tabColor rgb="FFBDD7EE"/>
    <outlinePr summaryBelow="1" summaryRight="1"/>
    <pageSetUpPr/>
  </sheetPr>
  <dimension ref="A1:K10"/>
  <sheetViews>
    <sheetView workbookViewId="0">
      <selection activeCell="A1" sqref="A1"/>
    </sheetView>
  </sheetViews>
  <sheetFormatPr baseColWidth="8" defaultRowHeight="15"/>
  <cols>
    <col width="45.85546875" bestFit="1" customWidth="1" min="1" max="1"/>
    <col width="205.5703125" bestFit="1" customWidth="1" min="2" max="2"/>
    <col width="11.28515625" bestFit="1" customWidth="1" min="3" max="3"/>
    <col width="19.28515625" bestFit="1" customWidth="1" min="4" max="4"/>
    <col width="13.28515625" bestFit="1" customWidth="1" min="5" max="5"/>
    <col width="19.85546875" bestFit="1" customWidth="1" min="6" max="6"/>
    <col width="15" bestFit="1" customWidth="1" min="7" max="7"/>
    <col width="16.42578125" bestFit="1" customWidth="1" min="8" max="8"/>
    <col width="22.42578125" bestFit="1" customWidth="1" min="9" max="9"/>
    <col width="145.28515625" bestFit="1" customWidth="1" min="10" max="10"/>
    <col width="11.85546875" bestFit="1" customWidth="1" min="11" max="11"/>
  </cols>
  <sheetData>
    <row r="1" ht="15.75" customHeight="1">
      <c r="A1" s="240" t="inlineStr">
        <is>
          <t>Section 31-12N-24W Tracts 2–5 QA Summary</t>
        </is>
      </c>
    </row>
    <row r="3">
      <c r="A3" s="228" t="inlineStr">
        <is>
          <t>Tract</t>
        </is>
      </c>
      <c r="B3" s="228" t="inlineStr">
        <is>
          <t>Legal Description</t>
        </is>
      </c>
      <c r="C3" s="228" t="inlineStr">
        <is>
          <t>Gross Acres</t>
        </is>
      </c>
      <c r="D3" s="228" t="inlineStr">
        <is>
          <t>Current Owner Total</t>
        </is>
      </c>
      <c r="E3" s="228" t="inlineStr">
        <is>
          <t>Open Balance</t>
        </is>
      </c>
      <c r="F3" s="228" t="inlineStr">
        <is>
          <t>Runsheet Legal Rows</t>
        </is>
      </c>
      <c r="G3" s="228" t="inlineStr">
        <is>
          <t>OGL Legal Rows</t>
        </is>
      </c>
      <c r="H3" s="228" t="inlineStr">
        <is>
          <t>Negative Owners</t>
        </is>
      </c>
      <c r="I3" s="228" t="inlineStr">
        <is>
          <t>Formula/Recheck Errors</t>
        </is>
      </c>
      <c r="J3" s="228" t="inlineStr">
        <is>
          <t>Needs Verification / Curative Notes</t>
        </is>
      </c>
      <c r="K3" s="228" t="inlineStr">
        <is>
          <t>Detail Sheet</t>
        </is>
      </c>
    </row>
    <row r="4">
      <c r="A4" t="inlineStr">
        <is>
          <t>Tract 2</t>
        </is>
      </c>
      <c r="B4" t="inlineStr">
        <is>
          <t>E/2 NW/4, SE/4 NE/4, NE/4 SE/4, N/2 NE/4 SW/4</t>
        </is>
      </c>
      <c r="C4" t="n">
        <v>180</v>
      </c>
      <c r="D4" t="n">
        <v>1</v>
      </c>
      <c r="E4" t="n">
        <v>0</v>
      </c>
      <c r="F4" t="n">
        <v>192</v>
      </c>
      <c r="G4" t="n">
        <v>18</v>
      </c>
      <c r="H4" t="n">
        <v>0</v>
      </c>
      <c r="I4" t="n">
        <v>0</v>
      </c>
      <c r="J4" t="inlineStr">
        <is>
          <t>29 chain headers lacked Runsheet doc#/Bk-Pg match; 236 control conflicts logged; do not rely on control hints without legal support.</t>
        </is>
      </c>
      <c r="K4" t="inlineStr">
        <is>
          <t>Tract2_QA</t>
        </is>
      </c>
    </row>
    <row r="5">
      <c r="A5" t="inlineStr">
        <is>
          <t>Tract 3</t>
        </is>
      </c>
      <c r="B5" t="inlineStr">
        <is>
          <t>SW/4 NE/4, W/2 SE/4, SE/4 SE/4</t>
        </is>
      </c>
      <c r="C5" t="n">
        <v>160</v>
      </c>
      <c r="D5" t="n">
        <v>1</v>
      </c>
      <c r="E5" t="n">
        <v>0</v>
      </c>
      <c r="F5" t="n">
        <v>284</v>
      </c>
      <c r="G5" t="n">
        <v>36</v>
      </c>
      <c r="H5" t="n">
        <v>0</v>
      </c>
      <c r="I5" t="n">
        <v>0</v>
      </c>
      <c r="J5" t="inlineStr">
        <is>
          <t>34 chain headers lacked Runsheet doc#/Bk-Pg match; 123 control conflicts logged; legal text controls assignment.</t>
        </is>
      </c>
      <c r="K5" t="inlineStr">
        <is>
          <t>Tract3_QA</t>
        </is>
      </c>
    </row>
    <row r="6">
      <c r="A6" t="inlineStr">
        <is>
          <t>Tract 4</t>
        </is>
      </c>
      <c r="B6" t="inlineStr">
        <is>
          <t>Lots 1 and 2, N/2 of Lot 3</t>
        </is>
      </c>
      <c r="C6" t="n">
        <v>92.13500000000001</v>
      </c>
      <c r="D6" t="n">
        <v>1</v>
      </c>
      <c r="E6" t="n">
        <v>0</v>
      </c>
      <c r="F6" t="n">
        <v>97</v>
      </c>
      <c r="G6" t="n">
        <v>4</v>
      </c>
      <c r="H6" t="n">
        <v>0</v>
      </c>
      <c r="I6" t="n">
        <v>0</v>
      </c>
      <c r="J6" t="inlineStr">
        <is>
          <t>Acreage discrepancy flagged: template uses 92.135 acres; source summaries also reference 92.085; owner net acres sum to 160.000 and require curative review.</t>
        </is>
      </c>
      <c r="K6" t="inlineStr">
        <is>
          <t>Tract4_QA</t>
        </is>
      </c>
    </row>
    <row r="7">
      <c r="A7" t="inlineStr">
        <is>
          <t>Tract 5</t>
        </is>
      </c>
      <c r="B7" t="inlineStr">
        <is>
          <t>Lot 4, S/2 of Lot 3, S/2 NE/4 SW/4, SE/4 SW/4</t>
        </is>
      </c>
      <c r="C7" t="n">
        <v>115.335</v>
      </c>
      <c r="D7" t="n">
        <v>1</v>
      </c>
      <c r="E7" t="n">
        <v>0</v>
      </c>
      <c r="F7" t="n">
        <v>141</v>
      </c>
      <c r="G7" t="n">
        <v>18</v>
      </c>
      <c r="H7" t="n">
        <v>0</v>
      </c>
      <c r="I7" t="n">
        <v>0</v>
      </c>
      <c r="J7" t="inlineStr">
        <is>
          <t>Broad Lot 3 calls are Needs Verification unless S/2 is stated; 33 chain headers lacked Runsheet doc#/Bk-Pg match.</t>
        </is>
      </c>
      <c r="K7" t="inlineStr">
        <is>
          <t>Tract5_QA</t>
        </is>
      </c>
    </row>
    <row r="9">
      <c r="A9" t="inlineStr">
        <is>
          <t>QA Rule</t>
        </is>
      </c>
      <c r="B9" t="inlineStr">
        <is>
          <t>Runsheet/OGL legal descriptions control. Control-column tract hints are logged as conflicts when the legal does not support the tract. Current owner totals are not forced; apparent totals shown exactly from existing tract grids.</t>
        </is>
      </c>
    </row>
    <row r="10">
      <c r="A10" t="inlineStr">
        <is>
          <t>Lease/OGL Status</t>
        </is>
      </c>
      <c r="B10" t="inlineStr">
        <is>
          <t>OGL rows are listed only where legal descriptions support the tract; top lease/subordinate/springing/uncertain language remains in each tract QA sheet for verification.</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9" bestFit="1" customWidth="1" min="4" max="4"/>
  </cols>
  <sheetData>
    <row r="1" ht="64.5" customHeight="1">
      <c r="A1" s="209" t="inlineStr">
        <is>
          <t>WI Rebuild QA — Section 31-12N-24W</t>
        </is>
      </c>
      <c r="B1" s="209" t="n"/>
      <c r="C1" s="209" t="n"/>
      <c r="D1" s="209" t="n"/>
    </row>
    <row r="2" ht="90" customHeight="1">
      <c r="A2" s="208" t="inlineStr">
        <is>
          <t>Built from OGL, Runsheet, and completed tract QA sheets</t>
        </is>
      </c>
      <c r="B2" s="208" t="n"/>
      <c r="C2" s="208" t="n"/>
      <c r="D2" s="208" t="n"/>
    </row>
    <row r="3">
      <c r="A3" s="208" t="n"/>
      <c r="B3" s="208" t="n"/>
      <c r="C3" s="208" t="n"/>
      <c r="D3" s="208" t="n"/>
    </row>
    <row r="4">
      <c r="A4" s="242" t="inlineStr">
        <is>
          <t>Check</t>
        </is>
      </c>
      <c r="B4" s="242" t="inlineStr">
        <is>
          <t>Result</t>
        </is>
      </c>
      <c r="C4" s="242" t="inlineStr">
        <is>
          <t>Details</t>
        </is>
      </c>
      <c r="D4" s="242" t="inlineStr">
        <is>
          <t>Source</t>
        </is>
      </c>
    </row>
    <row r="5" ht="51.75" customHeight="1">
      <c r="A5" s="208" t="inlineStr">
        <is>
          <t>OGL rows imported to WI review</t>
        </is>
      </c>
      <c r="B5" s="208" t="n">
        <v>69</v>
      </c>
      <c r="C5" s="208" t="inlineStr">
        <is>
          <t>General=49; Depth=14; Top=6</t>
        </is>
      </c>
      <c r="D5" s="208" t="inlineStr">
        <is>
          <t>OGL!A1:Y70</t>
        </is>
      </c>
    </row>
    <row r="6" ht="128.25" customHeight="1">
      <c r="A6" s="208" t="inlineStr">
        <is>
          <t>Runsheet assignment/WI-control rows reviewed</t>
        </is>
      </c>
      <c r="B6" s="208" t="n">
        <v>81</v>
      </c>
      <c r="C6" s="208" t="inlineStr">
        <is>
          <t>Rows with assignment/leasehold/WI language and Affects WI/OGL = Yes or Review</t>
        </is>
      </c>
      <c r="D6" s="208" t="inlineStr">
        <is>
          <t>Runsheet!A1:AB566</t>
        </is>
      </c>
    </row>
    <row r="7" ht="217.5" customHeight="1">
      <c r="A7" s="208" t="inlineStr">
        <is>
          <t>WI decimal calculation</t>
        </is>
      </c>
      <c r="B7" s="208" t="inlineStr">
        <is>
          <t>Not certified</t>
        </is>
      </c>
      <c r="C7" s="208" t="inlineStr">
        <is>
          <t>No full current leasehold assignment chain/NRI calculation was forced; exact assignment % shown only as assignment evidence.</t>
        </is>
      </c>
      <c r="D7" s="208" t="inlineStr">
        <is>
          <t>Runsheet Notes / OGL royalty</t>
        </is>
      </c>
    </row>
    <row r="8" ht="141" customHeight="1">
      <c r="A8" s="208" t="inlineStr">
        <is>
          <t>HBP status</t>
        </is>
      </c>
      <c r="B8" s="208" t="inlineStr">
        <is>
          <t>Assumed / Not Certified</t>
        </is>
      </c>
      <c r="C8" s="208" t="inlineStr">
        <is>
          <t>OGL LH=HBP retained as source posture; not a certified current WI conclusion.</t>
        </is>
      </c>
      <c r="D8" s="208" t="inlineStr">
        <is>
          <t>OGL!B:B</t>
        </is>
      </c>
    </row>
    <row r="9" ht="64.5" customHeight="1">
      <c r="A9" s="208" t="inlineStr">
        <is>
          <t>Depth split</t>
        </is>
      </c>
      <c r="B9" s="208" t="n">
        <v>14</v>
      </c>
      <c r="C9" s="208" t="inlineStr">
        <is>
          <t>Depth clause rows separated onto WI 2.</t>
        </is>
      </c>
      <c r="D9" s="208" t="inlineStr">
        <is>
          <t>OGL!V:V</t>
        </is>
      </c>
    </row>
    <row r="10" ht="115.5" customHeight="1">
      <c r="A10" s="208" t="inlineStr">
        <is>
          <t>Top leases</t>
        </is>
      </c>
      <c r="B10" s="208" t="n">
        <v>6</v>
      </c>
      <c r="C10" s="208" t="inlineStr">
        <is>
          <t>Silver Oak/top leases preserved as top lease only, not current leasehold.</t>
        </is>
      </c>
      <c r="D10" s="208" t="inlineStr">
        <is>
          <t>OGL!Y:Y</t>
        </is>
      </c>
    </row>
    <row r="11" ht="141" customHeight="1">
      <c r="A11" s="208" t="inlineStr">
        <is>
          <t>Old WI data cleanup</t>
        </is>
      </c>
      <c r="B11" s="208" t="inlineStr">
        <is>
          <t>Completed</t>
        </is>
      </c>
      <c r="C11" s="208" t="inlineStr">
        <is>
          <t>Cleared stale WI 1/WI 2 contents and rebuilt from Section 31 OGL/Runsheet evidence.</t>
        </is>
      </c>
      <c r="D11" s="208" t="inlineStr">
        <is>
          <t>WI 1 / WI 2</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3.5703125" bestFit="1" customWidth="1" min="1" max="1"/>
    <col width="57.42578125" bestFit="1" customWidth="1" min="2" max="2"/>
    <col width="21.5703125" bestFit="1" customWidth="1" min="3" max="3"/>
    <col width="3" bestFit="1" customWidth="1" min="4" max="4"/>
  </cols>
  <sheetData>
    <row r="1">
      <c r="A1" t="inlineStr">
        <is>
          <t>Title rebuild QA</t>
        </is>
      </c>
      <c r="B1" t="inlineStr">
        <is>
          <t>Section 31-12N-24W</t>
        </is>
      </c>
    </row>
    <row r="2">
      <c r="A2" t="inlineStr">
        <is>
          <t>Prepared</t>
        </is>
      </c>
      <c r="B2" t="inlineStr">
        <is>
          <t>2026-07-05T21:23:14.545Z</t>
        </is>
      </c>
    </row>
    <row r="3">
      <c r="A3" t="inlineStr">
        <is>
          <t>Title range rebuilt</t>
        </is>
      </c>
      <c r="B3" t="inlineStr">
        <is>
          <t>Title !A4:G131</t>
        </is>
      </c>
    </row>
    <row r="4">
      <c r="A4" t="inlineStr">
        <is>
          <t>Tract owner rows written</t>
        </is>
      </c>
      <c r="B4" t="n">
        <v>59</v>
      </c>
    </row>
    <row r="5">
      <c r="A5" t="inlineStr">
        <is>
          <t>WI rows reviewed</t>
        </is>
      </c>
      <c r="B5" t="n">
        <v>69</v>
      </c>
      <c r="C5" t="inlineStr">
        <is>
          <t>Assignments reviewed</t>
        </is>
      </c>
      <c r="D5" t="n">
        <v>81</v>
      </c>
    </row>
    <row r="6">
      <c r="A6" t="inlineStr">
        <is>
          <t>HBP posture</t>
        </is>
      </c>
      <c r="B6" t="inlineStr">
        <is>
          <t>Assumed / Not Certified</t>
        </is>
      </c>
    </row>
    <row r="7">
      <c r="A7" t="inlineStr">
        <is>
          <t>Source limitation</t>
        </is>
      </c>
      <c r="B7" t="inlineStr">
        <is>
          <t>Cursory/source-limited; not certified title; no forced balances.</t>
        </is>
      </c>
    </row>
    <row r="8">
      <c r="A8" t="inlineStr">
        <is>
          <t>Curative notes</t>
        </is>
      </c>
      <c r="B8" t="inlineStr">
        <is>
          <t>See Title curative section plus tract QA sheets.</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1.28515625" bestFit="1" customWidth="1" min="1" max="1"/>
    <col width="74.5703125" bestFit="1" customWidth="1" min="2" max="2"/>
    <col width="7" bestFit="1" customWidth="1" min="3" max="3"/>
    <col width="32.5703125" bestFit="1" customWidth="1" min="4" max="4"/>
  </cols>
  <sheetData>
    <row r="1">
      <c r="A1" s="227" t="inlineStr">
        <is>
          <t>Well 1 QA — Section 31-12N-24W</t>
        </is>
      </c>
      <c r="B1" s="227" t="n"/>
      <c r="C1" s="227" t="n"/>
      <c r="D1" s="227" t="n"/>
    </row>
    <row r="2">
      <c r="A2" t="inlineStr">
        <is>
          <t>Prepared</t>
        </is>
      </c>
      <c r="B2" t="inlineStr">
        <is>
          <t>2026-07-05T21:27:01.841Z</t>
        </is>
      </c>
    </row>
    <row r="3">
      <c r="A3" t="inlineStr">
        <is>
          <t>Named well/wellbore supported</t>
        </is>
      </c>
      <c r="B3" t="inlineStr">
        <is>
          <t>Alexander 1-31</t>
        </is>
      </c>
      <c r="C3" t="inlineStr">
        <is>
          <t>Source</t>
        </is>
      </c>
      <c r="D3" t="inlineStr">
        <is>
          <t>Runsheet row 495</t>
        </is>
      </c>
    </row>
    <row r="4">
      <c r="A4" t="inlineStr">
        <is>
          <t>API supported</t>
        </is>
      </c>
      <c r="B4" t="inlineStr">
        <is>
          <t>No — source text truncated / not visible</t>
        </is>
      </c>
      <c r="C4" t="inlineStr">
        <is>
          <t>Action</t>
        </is>
      </c>
      <c r="D4" t="inlineStr">
        <is>
          <t>Needs Verification</t>
        </is>
      </c>
    </row>
    <row r="5">
      <c r="A5" t="inlineStr">
        <is>
          <t>Operator supported</t>
        </is>
      </c>
      <c r="B5" t="inlineStr">
        <is>
          <t>No current operator supported</t>
        </is>
      </c>
      <c r="C5" t="inlineStr">
        <is>
          <t>Action</t>
        </is>
      </c>
      <c r="D5" t="inlineStr">
        <is>
          <t>Needs Verification</t>
        </is>
      </c>
    </row>
    <row r="6">
      <c r="A6" t="inlineStr">
        <is>
          <t>Inactive status supported</t>
        </is>
      </c>
      <c r="B6" t="inlineStr">
        <is>
          <t>No explicit inactive status found</t>
        </is>
      </c>
      <c r="C6" t="inlineStr">
        <is>
          <t>Action</t>
        </is>
      </c>
      <c r="D6" t="inlineStr">
        <is>
          <t>Do not label inactive without proof</t>
        </is>
      </c>
    </row>
    <row r="7">
      <c r="A7" t="inlineStr">
        <is>
          <t>Formation/depth supported</t>
        </is>
      </c>
      <c r="B7" t="inlineStr">
        <is>
          <t>Only leasehold/WI Des Moines limitation in row 522; not certified well formation</t>
        </is>
      </c>
      <c r="C7" t="inlineStr">
        <is>
          <t>Action</t>
        </is>
      </c>
      <c r="D7" t="inlineStr">
        <is>
          <t>Needs Verification</t>
        </is>
      </c>
    </row>
    <row r="8">
      <c r="A8" t="inlineStr">
        <is>
          <t>Wellbore assignments reviewed</t>
        </is>
      </c>
      <c r="B8" t="inlineStr">
        <is>
          <t>Runsheet rows 525, 540, 542</t>
        </is>
      </c>
      <c r="C8" t="inlineStr">
        <is>
          <t>Action</t>
        </is>
      </c>
      <c r="D8" t="inlineStr">
        <is>
          <t>Use as wellbore evidence only</t>
        </is>
      </c>
    </row>
    <row r="9">
      <c r="A9" t="inlineStr">
        <is>
          <t>Prior well cleanup</t>
        </is>
      </c>
      <c r="B9" t="inlineStr">
        <is>
          <t>Cleared Well 1 A1:Q30 before rebuild</t>
        </is>
      </c>
      <c r="C9" t="inlineStr">
        <is>
          <t>Result</t>
        </is>
      </c>
      <c r="D9" t="inlineStr">
        <is>
          <t>Complete</t>
        </is>
      </c>
    </row>
  </sheetData>
  <pageMargins left="0.7" right="0.7" top="0.75" bottom="0.75" header="0.3" footer="0.3"/>
</worksheet>
</file>

<file path=xl/worksheets/sheet26.xml><?xml version="1.0" encoding="utf-8"?>
<worksheet xmlns="http://schemas.openxmlformats.org/spreadsheetml/2006/main">
  <sheetPr>
    <tabColor rgb="FFFFF2CC"/>
    <outlinePr summaryBelow="1" summaryRight="1"/>
    <pageSetUpPr/>
  </sheetPr>
  <dimension ref="A1:F11"/>
  <sheetViews>
    <sheetView workbookViewId="0">
      <selection activeCell="A1" sqref="A1"/>
    </sheetView>
  </sheetViews>
  <sheetFormatPr baseColWidth="8" defaultRowHeight="15"/>
  <cols>
    <col width="32.7109375" bestFit="1" customWidth="1" min="1" max="1"/>
    <col width="12.5703125" bestFit="1" customWidth="1" min="2" max="2"/>
    <col width="62.28515625" bestFit="1" customWidth="1" min="3" max="3"/>
    <col width="41.140625" bestFit="1" customWidth="1" min="4" max="4"/>
    <col width="37.28515625" bestFit="1" customWidth="1" min="5" max="5"/>
    <col width="13.5703125" bestFit="1" customWidth="1" min="6" max="6"/>
  </cols>
  <sheetData>
    <row r="1" ht="16.5" customHeight="1" thickBot="1">
      <c r="A1" s="338" t="inlineStr">
        <is>
          <t>Map QA — Section 31-12N-24W</t>
        </is>
      </c>
      <c r="B1" s="337" t="n"/>
      <c r="C1" s="337" t="n"/>
      <c r="D1" s="337" t="n"/>
      <c r="E1" s="337" t="n"/>
      <c r="F1" s="339" t="n"/>
    </row>
    <row r="2">
      <c r="A2" t="inlineStr">
        <is>
          <t>Prepared</t>
        </is>
      </c>
      <c r="B2" s="206" t="n">
        <v>46208</v>
      </c>
    </row>
    <row r="3">
      <c r="A3" s="342" t="inlineStr">
        <is>
          <t>Sheet</t>
        </is>
      </c>
      <c r="B3" s="340" t="inlineStr">
        <is>
          <t>Range</t>
        </is>
      </c>
      <c r="C3" s="340" t="inlineStr">
        <is>
          <t>Action</t>
        </is>
      </c>
      <c r="D3" s="340" t="inlineStr">
        <is>
          <t>Basis</t>
        </is>
      </c>
      <c r="E3" s="340" t="inlineStr">
        <is>
          <t>Needs Verification</t>
        </is>
      </c>
      <c r="F3" s="343" t="inlineStr">
        <is>
          <t>Result</t>
        </is>
      </c>
    </row>
    <row r="4">
      <c r="A4" s="346" t="inlineStr">
        <is>
          <t>Overview</t>
        </is>
      </c>
      <c r="B4" s="344" t="inlineStr">
        <is>
          <t>B14:AH42</t>
        </is>
      </c>
      <c r="C4" s="344" t="inlineStr">
        <is>
          <t>Rebuilt tract schematic; replaced old map labels/fills inside schematic area</t>
        </is>
      </c>
      <c r="D4" s="344" t="inlineStr">
        <is>
          <t>Tract_Summary rows 7–11 and Title tract list</t>
        </is>
      </c>
      <c r="E4" s="344" t="inlineStr">
        <is>
          <t>T4/T5 acreage and boundary uncertainty</t>
        </is>
      </c>
      <c r="F4" s="349" t="inlineStr">
        <is>
          <t>Updated</t>
        </is>
      </c>
    </row>
    <row r="5">
      <c r="A5" s="347" t="inlineStr">
        <is>
          <t>PLAT</t>
        </is>
      </c>
      <c r="B5" s="470" t="inlineStr">
        <is>
          <t>B6:AF20</t>
        </is>
      </c>
      <c r="C5" s="470" t="inlineStr">
        <is>
          <t>Deleted stale embedded image and rebuilt tract schematic</t>
        </is>
      </c>
      <c r="D5" s="470" t="inlineStr">
        <is>
          <t>Tract_Summary rows 7–11 and Title tract list</t>
        </is>
      </c>
      <c r="E5" s="470" t="inlineStr">
        <is>
          <t>T4/T5 government-lot acreage / Lot 3 wording</t>
        </is>
      </c>
      <c r="F5" s="350" t="inlineStr">
        <is>
          <t>Updated</t>
        </is>
      </c>
    </row>
    <row r="6">
      <c r="A6" s="347" t="inlineStr">
        <is>
          <t>Unassigned areas</t>
        </is>
      </c>
      <c r="B6" s="470" t="inlineStr">
        <is>
          <t>Overview/PLAT</t>
        </is>
      </c>
      <c r="C6" s="470" t="inlineStr">
        <is>
          <t>Removed unsupported unassigned-area labels</t>
        </is>
      </c>
      <c r="D6" s="470" t="inlineStr">
        <is>
          <t>Final tract grid assigns all mapped areas to source-supported tracts</t>
        </is>
      </c>
      <c r="E6" s="470" t="inlineStr">
        <is>
          <t>Verify survey acreage</t>
        </is>
      </c>
      <c r="F6" s="350" t="inlineStr">
        <is>
          <t>Updated</t>
        </is>
      </c>
    </row>
    <row r="7">
      <c r="A7" s="347" t="inlineStr">
        <is>
          <t>Tract 1</t>
        </is>
      </c>
      <c r="B7" s="470" t="inlineStr">
        <is>
          <t>Map label</t>
        </is>
      </c>
      <c r="C7" s="470" t="inlineStr">
        <is>
          <t>N/2 NE/4; 80.00 ac</t>
        </is>
      </c>
      <c r="D7" s="470" t="inlineStr">
        <is>
          <t>Source Tract 1 model + Runsheet/OGL legal calls</t>
        </is>
      </c>
      <c r="E7" s="470" t="n"/>
      <c r="F7" s="350" t="inlineStr">
        <is>
          <t>Shown</t>
        </is>
      </c>
    </row>
    <row r="8">
      <c r="A8" s="347" t="inlineStr">
        <is>
          <t>Tract 2</t>
        </is>
      </c>
      <c r="B8" s="470" t="inlineStr">
        <is>
          <t>Map label</t>
        </is>
      </c>
      <c r="C8" s="470" t="inlineStr">
        <is>
          <t>E/2 NW/4; SE/4 NE/4; NE/4 SE/4; N/2 NE/4 SW/4; 180.00 ac</t>
        </is>
      </c>
      <c r="D8" s="470" t="inlineStr">
        <is>
          <t>Recurring 180-acre legal group</t>
        </is>
      </c>
      <c r="E8" s="470" t="n"/>
      <c r="F8" s="350" t="inlineStr">
        <is>
          <t>Shown</t>
        </is>
      </c>
    </row>
    <row r="9">
      <c r="A9" s="347" t="inlineStr">
        <is>
          <t>Tract 3</t>
        </is>
      </c>
      <c r="B9" s="470" t="inlineStr">
        <is>
          <t>Map label</t>
        </is>
      </c>
      <c r="C9" s="470" t="inlineStr">
        <is>
          <t>SW/4 NE/4; W/2 SE/4; SE/4 SE/4; 160.00 ac</t>
        </is>
      </c>
      <c r="D9" s="470" t="inlineStr">
        <is>
          <t>Recurring 160-acre legal group</t>
        </is>
      </c>
      <c r="E9" s="470" t="n"/>
      <c r="F9" s="350" t="inlineStr">
        <is>
          <t>Shown</t>
        </is>
      </c>
    </row>
    <row r="10">
      <c r="A10" s="347" t="inlineStr">
        <is>
          <t>Tract 4</t>
        </is>
      </c>
      <c r="B10" s="470" t="inlineStr">
        <is>
          <t>Map label</t>
        </is>
      </c>
      <c r="C10" s="470" t="inlineStr">
        <is>
          <t>Lots 1 and 2, N/2 of Lot 3; 92.135 ac</t>
        </is>
      </c>
      <c r="D10" s="470" t="inlineStr">
        <is>
          <t>Government lot/NW legal group</t>
        </is>
      </c>
      <c r="E10" s="470" t="inlineStr">
        <is>
          <t>Source shows 92.085 and 92.135 acres</t>
        </is>
      </c>
      <c r="F10" s="350" t="inlineStr">
        <is>
          <t>Shown / flagged</t>
        </is>
      </c>
    </row>
    <row r="11">
      <c r="A11" s="348" t="inlineStr">
        <is>
          <t>Tract 5</t>
        </is>
      </c>
      <c r="B11" s="345" t="inlineStr">
        <is>
          <t>Map label</t>
        </is>
      </c>
      <c r="C11" s="345" t="inlineStr">
        <is>
          <t>Lot 4, S/2 of Lot 3, S/2 NE/4 SW/4, SE/4 SW/4; 115.335 ac</t>
        </is>
      </c>
      <c r="D11" s="345" t="inlineStr">
        <is>
          <t>Recurring SW/lot legal group</t>
        </is>
      </c>
      <c r="E11" s="345" t="inlineStr">
        <is>
          <t>Lot 3 wording varies</t>
        </is>
      </c>
      <c r="F11" s="351" t="inlineStr">
        <is>
          <t>Shown / flagged</t>
        </is>
      </c>
    </row>
  </sheetData>
  <pageMargins left="0.7" right="0.7" top="0.75" bottom="0.75" header="0.3" footer="0.3"/>
</worksheet>
</file>

<file path=xl/worksheets/sheet27.xml><?xml version="1.0" encoding="utf-8"?>
<worksheet xmlns="http://schemas.openxmlformats.org/spreadsheetml/2006/main">
  <sheetPr>
    <tabColor rgb="FFC00000"/>
    <outlinePr summaryBelow="1" summaryRight="1"/>
    <pageSetUpPr/>
  </sheetPr>
  <dimension ref="A1:G35"/>
  <sheetViews>
    <sheetView workbookViewId="0">
      <selection activeCell="A1" sqref="A1"/>
    </sheetView>
  </sheetViews>
  <sheetFormatPr baseColWidth="8" defaultRowHeight="15"/>
  <cols>
    <col width="58.42578125" bestFit="1" customWidth="1" min="1" max="1"/>
    <col width="133.28515625" bestFit="1" customWidth="1" min="2" max="2"/>
    <col width="28.140625" bestFit="1" customWidth="1" min="3" max="3"/>
    <col width="107.5703125" bestFit="1" customWidth="1" min="4" max="4"/>
    <col width="76.140625" bestFit="1" customWidth="1" min="5" max="5"/>
    <col width="46.28515625" bestFit="1" customWidth="1" min="6" max="6"/>
    <col width="66.7109375" bestFit="1" customWidth="1" min="7" max="7"/>
  </cols>
  <sheetData>
    <row r="1" ht="20.25" customHeight="1" thickBot="1" thickTop="1">
      <c r="A1" s="353" t="inlineStr">
        <is>
          <t>Final Red-Team QA Audit — Section 31-12N-24W</t>
        </is>
      </c>
      <c r="B1" s="352" t="n"/>
      <c r="C1" s="352" t="n"/>
      <c r="D1" s="352" t="n"/>
      <c r="E1" s="352" t="n"/>
      <c r="F1" s="352" t="n"/>
      <c r="G1" s="354" t="n"/>
    </row>
    <row r="2" ht="16.5" customHeight="1" thickBot="1" thickTop="1">
      <c r="A2" t="inlineStr">
        <is>
          <t>Prepared</t>
        </is>
      </c>
      <c r="B2" s="206" t="n">
        <v>46208</v>
      </c>
    </row>
    <row r="3" ht="15.75" customHeight="1" thickBot="1">
      <c r="A3" t="inlineStr">
        <is>
          <t>Final readiness opinion</t>
        </is>
      </c>
      <c r="B3" s="377" t="inlineStr">
        <is>
          <t>READY TO SAVE AS FINAL SOURCE-LIMITED XLSX — no failed technical checks; unresolved title/curative items remain disclosed. Not certified title.</t>
        </is>
      </c>
      <c r="C3" s="376" t="n"/>
      <c r="D3" s="376" t="n"/>
      <c r="E3" s="376" t="n"/>
      <c r="F3" s="376" t="n"/>
      <c r="G3" s="378" t="n"/>
    </row>
    <row r="5">
      <c r="A5" s="342" t="inlineStr">
        <is>
          <t>Category</t>
        </is>
      </c>
      <c r="B5" s="340" t="inlineStr">
        <is>
          <t>Audit Check</t>
        </is>
      </c>
      <c r="C5" s="340" t="inlineStr">
        <is>
          <t>Status</t>
        </is>
      </c>
      <c r="D5" s="340" t="inlineStr">
        <is>
          <t>Evidence / Result</t>
        </is>
      </c>
      <c r="E5" s="340" t="inlineStr">
        <is>
          <t>Needs Verification / Open Issue</t>
        </is>
      </c>
      <c r="F5" s="340" t="inlineStr">
        <is>
          <t>Source / Range</t>
        </is>
      </c>
      <c r="G5" s="343" t="inlineStr">
        <is>
          <t>Auditor Note</t>
        </is>
      </c>
    </row>
    <row r="6">
      <c r="A6" s="346" t="inlineStr">
        <is>
          <t>Passed Checks</t>
        </is>
      </c>
      <c r="B6" s="344" t="inlineStr">
        <is>
          <t>Prior-section references removed</t>
        </is>
      </c>
      <c r="C6" s="370" t="inlineStr">
        <is>
          <t>PASS</t>
        </is>
      </c>
      <c r="D6" s="344" t="inlineStr">
        <is>
          <t>Workbook search returned 0 hits for stale prior-project section/township terms after QA history cleanup.</t>
        </is>
      </c>
      <c r="E6" s="344" t="inlineStr">
        <is>
          <t>None detected.</t>
        </is>
      </c>
      <c r="F6" s="344" t="inlineStr">
        <is>
          <t>Workbook search; QA Note / Tract_Summary cleanup</t>
        </is>
      </c>
      <c r="G6" s="349" t="inlineStr">
        <is>
          <t>Literal stale identity text removed from active and QA/history sheets.</t>
        </is>
      </c>
    </row>
    <row r="7">
      <c r="A7" s="347" t="inlineStr">
        <is>
          <t>Passed Checks</t>
        </is>
      </c>
      <c r="B7" s="470" t="inlineStr">
        <is>
          <t>Target section identity correct</t>
        </is>
      </c>
      <c r="C7" s="371" t="inlineStr">
        <is>
          <t>PASS</t>
        </is>
      </c>
      <c r="D7" s="470" t="inlineStr">
        <is>
          <t>Overview, Title, OGL/Runsheet source data, tract summary, WI, well, and map QA identify 31-12N-24W / Roger Mills / Oklahoma.</t>
        </is>
      </c>
      <c r="E7" s="470" t="inlineStr">
        <is>
          <t>None detected.</t>
        </is>
      </c>
      <c r="F7" s="470" t="inlineStr">
        <is>
          <t>Overview A1:AJ56; Title A4:G128; Tract_Summary A1:H13</t>
        </is>
      </c>
      <c r="G7" s="350" t="inlineStr">
        <is>
          <t>Target references are widespread and aligned.</t>
        </is>
      </c>
    </row>
    <row r="8">
      <c r="A8" s="347" t="inlineStr">
        <is>
          <t>Passed Checks</t>
        </is>
      </c>
      <c r="B8" s="470" t="inlineStr">
        <is>
          <t>Runsheet rows preserved</t>
        </is>
      </c>
      <c r="C8" s="371" t="inlineStr">
        <is>
          <t>PASS</t>
        </is>
      </c>
      <c r="D8" s="470" t="inlineStr">
        <is>
          <t>Runsheet A1:AB564 contains 564 non-empty source rows; rows 565:566 are blank.</t>
        </is>
      </c>
      <c r="E8" s="470" t="inlineStr">
        <is>
          <t>None detected.</t>
        </is>
      </c>
      <c r="F8" s="470" t="inlineStr">
        <is>
          <t>Runsheet A1:AB564</t>
        </is>
      </c>
      <c r="G8" s="350" t="inlineStr">
        <is>
          <t>Non-source columns AC:GT were cleared contents-only during audit.</t>
        </is>
      </c>
    </row>
    <row r="9">
      <c r="A9" s="347" t="inlineStr">
        <is>
          <t>Passed Checks</t>
        </is>
      </c>
      <c r="B9" s="470" t="inlineStr">
        <is>
          <t>OGL rows preserved</t>
        </is>
      </c>
      <c r="C9" s="371" t="inlineStr">
        <is>
          <t>PASS</t>
        </is>
      </c>
      <c r="D9" s="470" t="inlineStr">
        <is>
          <t>OGL A1:Y70 contains 70 non-empty source rows.</t>
        </is>
      </c>
      <c r="E9" s="470" t="inlineStr">
        <is>
          <t>None detected.</t>
        </is>
      </c>
      <c r="F9" s="470" t="inlineStr">
        <is>
          <t>OGL A1:Y70</t>
        </is>
      </c>
      <c r="G9" s="350" t="inlineStr">
        <is>
          <t>Non-source columns Z:GQ were cleared contents-only during audit.</t>
        </is>
      </c>
    </row>
    <row r="10">
      <c r="A10" s="347" t="inlineStr">
        <is>
          <t>Passed Checks</t>
        </is>
      </c>
      <c r="B10" s="470" t="inlineStr">
        <is>
          <t>Formula errors absent</t>
        </is>
      </c>
      <c r="C10" s="371" t="inlineStr">
        <is>
          <t>PASS</t>
        </is>
      </c>
      <c r="D10" s="470" t="inlineStr">
        <is>
          <t>Formula-error scan found no workbook formula errors or visible broken formulas.</t>
        </is>
      </c>
      <c r="E10" s="470" t="inlineStr">
        <is>
          <t>None detected.</t>
        </is>
      </c>
      <c r="F10" s="470" t="inlineStr">
        <is>
          <t>Workbook formula/error search</t>
        </is>
      </c>
      <c r="G10" s="350" t="inlineStr">
        <is>
          <t>No visible broken formulas found.</t>
        </is>
      </c>
    </row>
    <row r="11">
      <c r="A11" s="347" t="inlineStr">
        <is>
          <t>Passed Checks</t>
        </is>
      </c>
      <c r="B11" s="470" t="inlineStr">
        <is>
          <t>External workbook formulas absent</t>
        </is>
      </c>
      <c r="C11" s="371" t="inlineStr">
        <is>
          <t>PASS</t>
        </is>
      </c>
      <c r="D11" s="470" t="inlineStr">
        <is>
          <t>Formula-only scan found 0 formula cells with external workbook links or stale project terms.</t>
        </is>
      </c>
      <c r="E11" s="470" t="inlineStr">
        <is>
          <t>Textual source-workbook references remain in QA notes only; not formula links.</t>
        </is>
      </c>
      <c r="F11" s="470" t="inlineStr">
        <is>
          <t>Workbook formula-only scan</t>
        </is>
      </c>
      <c r="G11" s="350" t="inlineStr">
        <is>
          <t>No hidden external workbook formula links detected.</t>
        </is>
      </c>
    </row>
    <row r="12">
      <c r="A12" s="347" t="inlineStr">
        <is>
          <t>Passed Checks</t>
        </is>
      </c>
      <c r="B12" s="470" t="inlineStr">
        <is>
          <t>No negative owned-interest numbers detected</t>
        </is>
      </c>
      <c r="C12" s="371" t="inlineStr">
        <is>
          <t>PASS</t>
        </is>
      </c>
      <c r="D12" s="470" t="inlineStr">
        <is>
          <t>Tract QA summary shows 0 negative owners for Tracts 2–5; Tract 1 QA shows PASS for nonnegative current owner totals.</t>
        </is>
      </c>
      <c r="E12" s="470" t="inlineStr">
        <is>
          <t>None detected.</t>
        </is>
      </c>
      <c r="F12" s="470" t="inlineStr">
        <is>
          <t>Tract_QA_Summary H4:H7; Tract1_QA A6:C6</t>
        </is>
      </c>
      <c r="G12" s="350" t="inlineStr">
        <is>
          <t>Conveyance columns carry outbound movement; owner rows remain nonnegative.</t>
        </is>
      </c>
    </row>
    <row r="13">
      <c r="A13" s="347" t="inlineStr">
        <is>
          <t>Passed Checks</t>
        </is>
      </c>
      <c r="B13" s="470" t="inlineStr">
        <is>
          <t>Conveyances out shown</t>
        </is>
      </c>
      <c r="C13" s="371" t="inlineStr">
        <is>
          <t>PASS</t>
        </is>
      </c>
      <c r="D13" s="470" t="inlineStr">
        <is>
          <t>Tract QA sheets include conveyance/chain movement sections with conveyed-out decimals and source references.</t>
        </is>
      </c>
      <c r="E13" s="470" t="inlineStr">
        <is>
          <t>Some chain headers lack exact match and are separately flagged.</t>
        </is>
      </c>
      <c r="F13" s="470" t="inlineStr">
        <is>
          <t>Tract1_QA A19:K82; Tract2_QA–Tract5_QA</t>
        </is>
      </c>
      <c r="G13" s="350" t="inlineStr">
        <is>
          <t>No over-conveyance plugs were added during final audit.</t>
        </is>
      </c>
    </row>
    <row r="14">
      <c r="A14" s="347" t="inlineStr">
        <is>
          <t>Passed Checks</t>
        </is>
      </c>
      <c r="B14" s="470" t="inlineStr">
        <is>
          <t>No forced tract balances</t>
        </is>
      </c>
      <c r="C14" s="371" t="inlineStr">
        <is>
          <t>PASS</t>
        </is>
      </c>
      <c r="D14" s="470" t="inlineStr">
        <is>
          <t>Tract QA summary states current owner totals are shown exactly from tract grids and not forced.</t>
        </is>
      </c>
      <c r="E14" s="470" t="inlineStr">
        <is>
          <t>Gross tract acreage totals 627.470 vs 640.000; survey/government-lot acreage remains open.</t>
        </is>
      </c>
      <c r="F14" s="470" t="inlineStr">
        <is>
          <t>Tract_Summary B4:C4; Tract_QA_Summary A9:B9</t>
        </is>
      </c>
      <c r="G14" s="350" t="inlineStr">
        <is>
          <t>Acreage discrepancy remains disclosed instead of plugged.</t>
        </is>
      </c>
    </row>
    <row r="15">
      <c r="A15" s="347" t="inlineStr">
        <is>
          <t>Passed Checks</t>
        </is>
      </c>
      <c r="B15" s="470" t="inlineStr">
        <is>
          <t>Curative issues disclosed</t>
        </is>
      </c>
      <c r="C15" s="371" t="inlineStr">
        <is>
          <t>PASS</t>
        </is>
      </c>
      <c r="D15" s="470" t="inlineStr">
        <is>
          <t>Needs_Verification has 417 rows; tract QA sheets carry control conflicts, unmatched chain headers, and tract/acreage issues.</t>
        </is>
      </c>
      <c r="E15" s="470" t="inlineStr">
        <is>
          <t>See Needs Verification section below.</t>
        </is>
      </c>
      <c r="F15" s="470" t="inlineStr">
        <is>
          <t>Needs_Verification A1:H418; Tract_QA_Summary J4:J7</t>
        </is>
      </c>
      <c r="G15" s="350" t="inlineStr">
        <is>
          <t>Unresolved items are not silently cured.</t>
        </is>
      </c>
    </row>
    <row r="16">
      <c r="A16" s="347" t="inlineStr">
        <is>
          <t>Passed Checks</t>
        </is>
      </c>
      <c r="B16" s="470" t="inlineStr">
        <is>
          <t>WI shown only where supported</t>
        </is>
      </c>
      <c r="C16" s="371" t="inlineStr">
        <is>
          <t>PASS WITH QUALIFICATION</t>
        </is>
      </c>
      <c r="D16" s="470" t="inlineStr">
        <is>
          <t>WI rebuild used OGL, Runsheet, and tract QA; exact WI decimal is not certified and not forced.</t>
        </is>
      </c>
      <c r="E16" s="470" t="inlineStr">
        <is>
          <t>Current WI/NRI remains source-limited; HBP is Assumed / Not Certified.</t>
        </is>
      </c>
      <c r="F16" s="470" t="inlineStr">
        <is>
          <t>WI_QA A5:D11</t>
        </is>
      </c>
      <c r="G16" s="350" t="inlineStr">
        <is>
          <t>Unsupported WI/NRI is left open/qualified.</t>
        </is>
      </c>
    </row>
    <row r="17">
      <c r="A17" s="347" t="inlineStr">
        <is>
          <t>Passed Checks</t>
        </is>
      </c>
      <c r="B17" s="470" t="inlineStr">
        <is>
          <t>Well data source-supported only</t>
        </is>
      </c>
      <c r="C17" s="371" t="inlineStr">
        <is>
          <t>PASS WITH QUALIFICATION</t>
        </is>
      </c>
      <c r="D17" s="470" t="inlineStr">
        <is>
          <t>Only Alexander 1-31 wellbore reference is carried; API/operator/status/formation/production remain Needs Verification.</t>
        </is>
      </c>
      <c r="E17" s="470" t="inlineStr">
        <is>
          <t>Well operational status not certified.</t>
        </is>
      </c>
      <c r="F17" s="470" t="inlineStr">
        <is>
          <t>Well 1 A1:H16; Well_QA A1:D9</t>
        </is>
      </c>
      <c r="G17" s="350" t="inlineStr">
        <is>
          <t>No invented API/operator/production data.</t>
        </is>
      </c>
    </row>
    <row r="18">
      <c r="A18" s="347" t="inlineStr">
        <is>
          <t>Passed Checks</t>
        </is>
      </c>
      <c r="B18" s="470" t="inlineStr">
        <is>
          <t>Overview/PLAT match tract grid</t>
        </is>
      </c>
      <c r="C18" s="371" t="inlineStr">
        <is>
          <t>PASS WITH QUALIFICATION</t>
        </is>
      </c>
      <c r="D18" s="470" t="inlineStr">
        <is>
          <t>Overview and PLAT were rebuilt to match Tract_Summary and Title tract list.</t>
        </is>
      </c>
      <c r="E18" s="470" t="inlineStr">
        <is>
          <t>T4/T5 boundary and acreage items remain Needs Verification.</t>
        </is>
      </c>
      <c r="F18" s="470" t="inlineStr">
        <is>
          <t>Overview B14:AH42; PLAT B6:AF20; Map_QA A1:F11</t>
        </is>
      </c>
      <c r="G18" s="350" t="inlineStr">
        <is>
          <t>PLAT stale embedded image removed.</t>
        </is>
      </c>
    </row>
    <row r="19">
      <c r="A19" s="347" t="inlineStr">
        <is>
          <t>Passed Checks</t>
        </is>
      </c>
      <c r="B19" s="470" t="inlineStr">
        <is>
          <t>Title matches tract/WI/well outputs</t>
        </is>
      </c>
      <c r="C19" s="371" t="inlineStr">
        <is>
          <t>PASS WITH QUALIFICATION</t>
        </is>
      </c>
      <c r="D19" s="470" t="inlineStr">
        <is>
          <t>Title rebuild QA shows 59 tract owner rows, 69 WI rows reviewed, 81 assignments reviewed, and source limitation note.</t>
        </is>
      </c>
      <c r="E19" s="470" t="inlineStr">
        <is>
          <t>Title remains cursory/source-limited and not certified.</t>
        </is>
      </c>
      <c r="F19" s="470" t="inlineStr">
        <is>
          <t>Title_QA A1:D8; Title A4:G128</t>
        </is>
      </c>
      <c r="G19" s="350" t="inlineStr">
        <is>
          <t>HBP posture is Assumed / Not Certified.</t>
        </is>
      </c>
    </row>
    <row r="20">
      <c r="A20" s="347" t="inlineStr">
        <is>
          <t>Passed Checks</t>
        </is>
      </c>
      <c r="B20" s="470" t="inlineStr">
        <is>
          <t>Print layout and presentation</t>
        </is>
      </c>
      <c r="C20" s="372" t="inlineStr">
        <is>
          <t>PASS</t>
        </is>
      </c>
      <c r="D20" s="470" t="inlineStr">
        <is>
          <t>Overview/PLAT use preserved template spacing, borders, colors, and page-oriented schematic layout.</t>
        </is>
      </c>
      <c r="E20" s="470" t="inlineStr">
        <is>
          <t>Final print preview still recommended before outside delivery.</t>
        </is>
      </c>
      <c r="F20" s="470" t="inlineStr">
        <is>
          <t>Overview A1:AJ56; PLAT B6:AF20</t>
        </is>
      </c>
      <c r="G20" s="350" t="inlineStr">
        <is>
          <t>Professional layout maintained in visible report surfaces.</t>
        </is>
      </c>
    </row>
    <row r="21">
      <c r="A21" s="347" t="n"/>
      <c r="B21" s="470" t="n"/>
      <c r="C21" s="470" t="n"/>
      <c r="D21" s="470" t="n"/>
      <c r="E21" s="470" t="n"/>
      <c r="F21" s="470" t="n"/>
      <c r="G21" s="350" t="n"/>
    </row>
    <row r="22">
      <c r="A22" s="356" t="inlineStr">
        <is>
          <t>Failed Checks</t>
        </is>
      </c>
      <c r="B22" s="355" t="inlineStr">
        <is>
          <t>None</t>
        </is>
      </c>
      <c r="C22" s="355" t="inlineStr">
        <is>
          <t>PASS</t>
        </is>
      </c>
      <c r="D22" s="355" t="inlineStr">
        <is>
          <t>No failed technical checks remain after cleanup.</t>
        </is>
      </c>
      <c r="E22" s="355" t="inlineStr">
        <is>
          <t>Unresolved title/tract/WI/well issues are disclosed as Needs Verification, not failures.</t>
        </is>
      </c>
      <c r="F22" s="355" t="inlineStr">
        <is>
          <t>Final audit</t>
        </is>
      </c>
      <c r="G22" s="357" t="inlineStr">
        <is>
          <t>Ready with qualifications.</t>
        </is>
      </c>
    </row>
    <row r="23">
      <c r="A23" s="347" t="n"/>
      <c r="B23" s="470" t="n"/>
      <c r="C23" s="470" t="n"/>
      <c r="D23" s="470" t="n"/>
      <c r="E23" s="470" t="n"/>
      <c r="F23" s="470" t="n"/>
      <c r="G23" s="350" t="n"/>
    </row>
    <row r="24">
      <c r="A24" s="361" t="inlineStr">
        <is>
          <t>Needs Verification Items</t>
        </is>
      </c>
      <c r="B24" s="359" t="inlineStr">
        <is>
          <t>Needs_Verification log</t>
        </is>
      </c>
      <c r="C24" s="373" t="inlineStr">
        <is>
          <t>OPEN</t>
        </is>
      </c>
      <c r="D24" s="359" t="inlineStr">
        <is>
          <t>417 rows not assigned to ownership from ambiguous/legal-only/control text.</t>
        </is>
      </c>
      <c r="E24" s="359" t="inlineStr">
        <is>
          <t>Reviewer must resolve before certified title reliance.</t>
        </is>
      </c>
      <c r="F24" s="359" t="inlineStr">
        <is>
          <t>Needs_Verification A1:H418</t>
        </is>
      </c>
      <c r="G24" s="364" t="inlineStr">
        <is>
          <t>Preserved instead of forced into ownership.</t>
        </is>
      </c>
    </row>
    <row r="25">
      <c r="A25" s="362" t="inlineStr">
        <is>
          <t>Needs Verification Items</t>
        </is>
      </c>
      <c r="B25" s="358" t="inlineStr">
        <is>
          <t>T4 acreage / net-acre discrepancy</t>
        </is>
      </c>
      <c r="C25" s="374" t="inlineStr">
        <is>
          <t>OPEN</t>
        </is>
      </c>
      <c r="D25" s="358" t="inlineStr">
        <is>
          <t>Source shows 92.085 and 92.135 acres; Tract4_QA also flags owner net acres summing to 160.000.</t>
        </is>
      </c>
      <c r="E25" s="358" t="inlineStr">
        <is>
          <t>Verify survey/government-lot acreage and owner net-acre math.</t>
        </is>
      </c>
      <c r="F25" s="358" t="inlineStr">
        <is>
          <t>Tract_Summary H10; Tract_QA_Summary J6</t>
        </is>
      </c>
      <c r="G25" s="365" t="inlineStr">
        <is>
          <t>Do not force to 640.000.</t>
        </is>
      </c>
    </row>
    <row r="26">
      <c r="A26" s="362" t="inlineStr">
        <is>
          <t>Needs Verification Items</t>
        </is>
      </c>
      <c r="B26" s="358" t="inlineStr">
        <is>
          <t>T5 Lot 3 wording</t>
        </is>
      </c>
      <c r="C26" s="374" t="inlineStr">
        <is>
          <t>OPEN</t>
        </is>
      </c>
      <c r="D26" s="358" t="inlineStr">
        <is>
          <t>Source alternates Lot 3 vs S/2 Lot 3; broad Lot 3 calls are not credited without support.</t>
        </is>
      </c>
      <c r="E26" s="358" t="inlineStr">
        <is>
          <t>Confirm boundary before final ownership reliance.</t>
        </is>
      </c>
      <c r="F26" s="358" t="inlineStr">
        <is>
          <t>Tract_Summary H11; Tract_QA_Summary J7</t>
        </is>
      </c>
      <c r="G26" s="365" t="inlineStr">
        <is>
          <t>Map and title carry the qualification.</t>
        </is>
      </c>
    </row>
    <row r="27">
      <c r="A27" s="362" t="inlineStr">
        <is>
          <t>Needs Verification Items</t>
        </is>
      </c>
      <c r="B27" s="358" t="inlineStr">
        <is>
          <t>Chain conflicts / unmatched headers</t>
        </is>
      </c>
      <c r="C27" s="374" t="inlineStr">
        <is>
          <t>OPEN</t>
        </is>
      </c>
      <c r="D27" s="358" t="inlineStr">
        <is>
          <t>Tract 2: 236 control conflicts / 29 unmatched headers; Tract 3: 123 / 34; Tract 5: 33 unmatched headers.</t>
        </is>
      </c>
      <c r="E27" s="358" t="inlineStr">
        <is>
          <t>Review image/source links for chain support before certification.</t>
        </is>
      </c>
      <c r="F27" s="358" t="inlineStr">
        <is>
          <t>Tract_QA_Summary J4:J7</t>
        </is>
      </c>
      <c r="G27" s="365" t="inlineStr">
        <is>
          <t>Legal text controls over helper/control hints.</t>
        </is>
      </c>
    </row>
    <row r="28">
      <c r="A28" s="362" t="inlineStr">
        <is>
          <t>Needs Verification Items</t>
        </is>
      </c>
      <c r="B28" s="358" t="inlineStr">
        <is>
          <t>WI/NRI/HBP</t>
        </is>
      </c>
      <c r="C28" s="374" t="inlineStr">
        <is>
          <t>OPEN</t>
        </is>
      </c>
      <c r="D28" s="358" t="inlineStr">
        <is>
          <t>WI decimal not certified; NRI not certified; HBP retained only as Assumed / Not Certified posture.</t>
        </is>
      </c>
      <c r="E28" s="358" t="inlineStr">
        <is>
          <t>Requires leasehold assignment chain and current HBP proof.</t>
        </is>
      </c>
      <c r="F28" s="358" t="inlineStr">
        <is>
          <t>WI_QA A7:D10</t>
        </is>
      </c>
      <c r="G28" s="365" t="inlineStr">
        <is>
          <t>No unsupported WI/NRI calculation is forced.</t>
        </is>
      </c>
    </row>
    <row r="29">
      <c r="A29" s="363" t="inlineStr">
        <is>
          <t>Needs Verification Items</t>
        </is>
      </c>
      <c r="B29" s="360" t="inlineStr">
        <is>
          <t>Well details</t>
        </is>
      </c>
      <c r="C29" s="375" t="inlineStr">
        <is>
          <t>OPEN</t>
        </is>
      </c>
      <c r="D29" s="360" t="inlineStr">
        <is>
          <t>Alexander 1-31 wellbore is named; API, operator, status, formation/depth, dates, production, and plugging are not certified.</t>
        </is>
      </c>
      <c r="E29" s="360" t="inlineStr">
        <is>
          <t>Needs source document / well record review.</t>
        </is>
      </c>
      <c r="F29" s="360" t="inlineStr">
        <is>
          <t>Well_QA A3:D8</t>
        </is>
      </c>
      <c r="G29" s="366" t="inlineStr">
        <is>
          <t>No invented well data.</t>
        </is>
      </c>
    </row>
    <row r="30">
      <c r="A30" s="347" t="inlineStr">
        <is>
          <t>Open Balances</t>
        </is>
      </c>
      <c r="B30" s="470" t="inlineStr">
        <is>
          <t>Current apparent mineral ownership open balances</t>
        </is>
      </c>
      <c r="C30" s="374" t="inlineStr">
        <is>
          <t>DISCLOSED</t>
        </is>
      </c>
      <c r="D30" s="470" t="inlineStr">
        <is>
          <t>Tract 1 open = 0.000; Tracts 2–5 open = 0.000 in current apparent owner summaries.</t>
        </is>
      </c>
      <c r="E30" s="470" t="inlineStr">
        <is>
          <t>Apparent only; still subject to curative flags above.</t>
        </is>
      </c>
      <c r="F30" s="470" t="inlineStr">
        <is>
          <t>Tract1_QA A5:J6; Tract_QA_Summary D4:E7</t>
        </is>
      </c>
      <c r="G30" s="350" t="inlineStr">
        <is>
          <t>No balance was forced by final audit.</t>
        </is>
      </c>
    </row>
    <row r="31">
      <c r="A31" s="347" t="inlineStr">
        <is>
          <t>Open Balances</t>
        </is>
      </c>
      <c r="B31" s="470" t="inlineStr">
        <is>
          <t>Section acreage tie-out</t>
        </is>
      </c>
      <c r="C31" s="375" t="inlineStr">
        <is>
          <t>OPEN</t>
        </is>
      </c>
      <c r="D31" s="470" t="inlineStr">
        <is>
          <t>Source gross tract total = 627.470 acres vs 640.000 nominal section acres; 12.530-acre variance disclosed.</t>
        </is>
      </c>
      <c r="E31" s="470" t="inlineStr">
        <is>
          <t>Verify surveyed/government-lot acreage before final certified tie-out.</t>
        </is>
      </c>
      <c r="F31" s="470" t="inlineStr">
        <is>
          <t>Tract_Summary B4:C4</t>
        </is>
      </c>
      <c r="G31" s="350" t="inlineStr">
        <is>
          <t>Variance remains open, not plugged.</t>
        </is>
      </c>
    </row>
    <row r="32">
      <c r="A32" s="347" t="n"/>
      <c r="B32" s="470" t="n"/>
      <c r="C32" s="470" t="n"/>
      <c r="D32" s="470" t="n"/>
      <c r="E32" s="470" t="n"/>
      <c r="F32" s="470" t="n"/>
      <c r="G32" s="350" t="n"/>
    </row>
    <row r="33">
      <c r="A33" s="347" t="inlineStr">
        <is>
          <t>Curative Issues</t>
        </is>
      </c>
      <c r="B33" s="470" t="inlineStr">
        <is>
          <t>Global curative posture</t>
        </is>
      </c>
      <c r="C33" s="470" t="inlineStr">
        <is>
          <t>DISCLOSED</t>
        </is>
      </c>
      <c r="D33" s="470" t="inlineStr">
        <is>
          <t>All unresolved legal, acreage, ownership, WI, and well issues remain in Needs_Verification / tract QA / WI_QA / Well_QA / Map_QA.</t>
        </is>
      </c>
      <c r="E33" s="470" t="inlineStr">
        <is>
          <t>Client/title examiner must resolve before certified title.</t>
        </is>
      </c>
      <c r="F33" s="470" t="inlineStr">
        <is>
          <t>Support QA sheets</t>
        </is>
      </c>
      <c r="G33" s="350" t="inlineStr">
        <is>
          <t>Workbook is source-limited and red-team qualified.</t>
        </is>
      </c>
    </row>
    <row r="34" ht="15.75" customHeight="1" thickBot="1">
      <c r="A34" s="347" t="n"/>
      <c r="B34" s="470" t="n"/>
      <c r="C34" s="470" t="n"/>
      <c r="D34" s="470" t="n"/>
      <c r="E34" s="470" t="n"/>
      <c r="F34" s="470" t="n"/>
      <c r="G34" s="350" t="n"/>
    </row>
    <row r="35" ht="16.5" customHeight="1" thickBot="1" thickTop="1">
      <c r="A35" s="368" t="inlineStr">
        <is>
          <t>Final Readiness</t>
        </is>
      </c>
      <c r="B35" s="367" t="inlineStr">
        <is>
          <t>Save as final XLSX</t>
        </is>
      </c>
      <c r="C35" s="367" t="inlineStr">
        <is>
          <t>READY WITH QUALIFICATIONS</t>
        </is>
      </c>
      <c r="D35" s="367" t="inlineStr">
        <is>
          <t>Ready for final source-limited XLSX delivery; not ready as certified title until open curative items are resolved.</t>
        </is>
      </c>
      <c r="E35" s="367" t="inlineStr">
        <is>
          <t>Carry all open items forward.</t>
        </is>
      </c>
      <c r="F35" s="367" t="inlineStr">
        <is>
          <t>Final_Red_Team_QA</t>
        </is>
      </c>
      <c r="G35" s="369" t="inlineStr">
        <is>
          <t>No hidden technical blocker found; re-audited 2026-07-05.</t>
        </is>
      </c>
    </row>
    <row r="36" ht="15.75" customHeight="1" thickTop="1"/>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GQ70"/>
  <sheetViews>
    <sheetView workbookViewId="0">
      <selection activeCell="A1" sqref="A1"/>
    </sheetView>
  </sheetViews>
  <sheetFormatPr baseColWidth="8" defaultRowHeight="15"/>
  <sheetData>
    <row r="1" ht="39" customHeight="1" thickBot="1">
      <c r="A1" s="118" t="inlineStr">
        <is>
          <t>OGL #</t>
        </is>
      </c>
      <c r="B1" s="118" t="inlineStr">
        <is>
          <t>LH</t>
        </is>
      </c>
      <c r="C1" s="119" t="inlineStr">
        <is>
          <t>Image #</t>
        </is>
      </c>
      <c r="D1" s="119" t="inlineStr">
        <is>
          <t>Instrument</t>
        </is>
      </c>
      <c r="E1" s="119" t="inlineStr">
        <is>
          <t>Bk./Pg.</t>
        </is>
      </c>
      <c r="F1" s="220" t="inlineStr">
        <is>
          <t>Execution
Date</t>
        </is>
      </c>
      <c r="G1" s="220" t="inlineStr">
        <is>
          <t>Filing
Date</t>
        </is>
      </c>
      <c r="H1" s="119" t="inlineStr">
        <is>
          <t>Grantor</t>
        </is>
      </c>
      <c r="I1" s="119" t="inlineStr">
        <is>
          <t>Grantee</t>
        </is>
      </c>
      <c r="J1" s="119" t="inlineStr">
        <is>
          <t>Legal
Description</t>
        </is>
      </c>
      <c r="K1" s="119" t="inlineStr">
        <is>
          <t>Misc. Notes</t>
        </is>
      </c>
      <c r="L1" s="119" t="inlineStr">
        <is>
          <t>Term</t>
        </is>
      </c>
      <c r="M1" s="119" t="inlineStr">
        <is>
          <t>Gross Acres</t>
        </is>
      </c>
      <c r="N1" s="119" t="inlineStr">
        <is>
          <t>Tracts</t>
        </is>
      </c>
      <c r="O1" s="220" t="inlineStr">
        <is>
          <t>Exp Date</t>
        </is>
      </c>
      <c r="P1" s="899" t="inlineStr">
        <is>
          <t>Net Mineral
Acres</t>
        </is>
      </c>
      <c r="Q1" s="121" t="inlineStr">
        <is>
          <t>Royalty</t>
        </is>
      </c>
      <c r="R1" s="122" t="inlineStr">
        <is>
          <t>Column1</t>
        </is>
      </c>
      <c r="S1" s="122" t="inlineStr">
        <is>
          <t>Column2</t>
        </is>
      </c>
      <c r="T1" s="122" t="inlineStr">
        <is>
          <t>Column3</t>
        </is>
      </c>
      <c r="U1" s="122" t="inlineStr">
        <is>
          <t>Column4</t>
        </is>
      </c>
      <c r="V1" s="121" t="inlineStr">
        <is>
          <t>Depth Clause</t>
        </is>
      </c>
      <c r="W1" s="119" t="inlineStr">
        <is>
          <t>Option to Extend</t>
        </is>
      </c>
      <c r="X1" s="119" t="inlineStr">
        <is>
          <t>No Warranty Clause</t>
        </is>
      </c>
      <c r="Y1" s="119" t="inlineStr">
        <is>
          <t>Top Lease Clause</t>
        </is>
      </c>
      <c r="Z1" s="123" t="n"/>
      <c r="AA1" s="123" t="n"/>
      <c r="AB1" s="123" t="n"/>
      <c r="AC1" s="118" t="n"/>
      <c r="AD1" s="118" t="n"/>
      <c r="AE1" s="119" t="n"/>
      <c r="AF1" s="119" t="n"/>
      <c r="AG1" s="119" t="n"/>
      <c r="AH1" s="119" t="n"/>
      <c r="AI1" s="119" t="n"/>
      <c r="AJ1" s="119" t="n"/>
      <c r="AK1" s="119" t="n"/>
      <c r="AL1" s="119" t="n"/>
      <c r="AM1" s="119" t="n"/>
      <c r="AN1" s="119" t="n"/>
      <c r="AO1" s="119" t="n"/>
      <c r="AP1" s="119" t="n"/>
      <c r="AQ1" s="119" t="n"/>
      <c r="AR1" s="899" t="n"/>
      <c r="AS1" s="121" t="n"/>
      <c r="AT1" s="122" t="n"/>
      <c r="AU1" s="122" t="n"/>
      <c r="AV1" s="122" t="n"/>
      <c r="AW1" s="122" t="n"/>
      <c r="AX1" s="121" t="n"/>
      <c r="AY1" s="119" t="n"/>
      <c r="AZ1" s="119" t="n"/>
      <c r="BA1" s="119" t="n"/>
      <c r="BB1" s="123" t="n"/>
      <c r="BC1" s="123" t="n"/>
      <c r="BD1" s="123" t="n"/>
      <c r="BE1" s="118" t="n"/>
      <c r="BF1" s="118" t="n"/>
      <c r="BG1" s="119" t="n"/>
      <c r="BH1" s="119" t="n"/>
      <c r="BI1" s="119" t="n"/>
      <c r="BJ1" s="119" t="n"/>
      <c r="BK1" s="119" t="n"/>
      <c r="BL1" s="119" t="n"/>
      <c r="BM1" s="119" t="n"/>
      <c r="BN1" s="119" t="n"/>
      <c r="BO1" s="119" t="n"/>
      <c r="BP1" s="119" t="n"/>
      <c r="BQ1" s="119" t="n"/>
      <c r="BR1" s="119" t="n"/>
      <c r="BS1" s="119" t="n"/>
      <c r="BT1" s="899" t="n"/>
      <c r="BU1" s="121" t="n"/>
      <c r="BV1" s="122" t="n"/>
      <c r="BW1" s="122" t="n"/>
      <c r="BX1" s="122" t="n"/>
      <c r="BY1" s="122" t="n"/>
      <c r="BZ1" s="121" t="n"/>
      <c r="CA1" s="119" t="n"/>
      <c r="CB1" s="119" t="n"/>
      <c r="CC1" s="119" t="n"/>
      <c r="CD1" s="123" t="n"/>
      <c r="CE1" s="123" t="n"/>
      <c r="CF1" s="123" t="n"/>
      <c r="CG1" s="118" t="n"/>
      <c r="CH1" s="118" t="n"/>
      <c r="CI1" s="119" t="n"/>
      <c r="CJ1" s="119" t="n"/>
      <c r="CK1" s="119" t="n"/>
      <c r="CL1" s="119" t="n"/>
      <c r="CM1" s="119" t="n"/>
      <c r="CN1" s="119" t="n"/>
      <c r="CO1" s="119" t="n"/>
      <c r="CP1" s="119" t="n"/>
      <c r="CQ1" s="119" t="n"/>
      <c r="CR1" s="119" t="n"/>
      <c r="CS1" s="119" t="n"/>
      <c r="CT1" s="119" t="n"/>
      <c r="CU1" s="119" t="n"/>
      <c r="CV1" s="899" t="n"/>
      <c r="CW1" s="121" t="n"/>
      <c r="CX1" s="122" t="n"/>
      <c r="CY1" s="122" t="n"/>
      <c r="CZ1" s="122" t="n"/>
      <c r="DA1" s="122" t="n"/>
      <c r="DB1" s="121" t="n"/>
      <c r="DC1" s="119" t="n"/>
      <c r="DD1" s="119" t="n"/>
      <c r="DE1" s="119" t="n"/>
      <c r="DF1" s="123" t="n"/>
      <c r="DG1" s="123" t="n"/>
      <c r="DH1" s="123" t="n"/>
      <c r="DI1" s="118" t="n"/>
      <c r="DJ1" s="118" t="n"/>
      <c r="DK1" s="119" t="n"/>
      <c r="DL1" s="119" t="n"/>
      <c r="DM1" s="119" t="n"/>
      <c r="DN1" s="119" t="n"/>
      <c r="DO1" s="119" t="n"/>
      <c r="DP1" s="119" t="n"/>
      <c r="DQ1" s="119" t="n"/>
      <c r="DR1" s="119" t="n"/>
      <c r="DS1" s="119" t="n"/>
      <c r="DT1" s="119" t="n"/>
      <c r="DU1" s="119" t="n"/>
      <c r="DV1" s="119" t="n"/>
      <c r="DW1" s="119" t="n"/>
      <c r="DX1" s="899" t="n"/>
      <c r="DY1" s="121" t="n"/>
      <c r="DZ1" s="122" t="n"/>
      <c r="EA1" s="122" t="n"/>
      <c r="EB1" s="122" t="n"/>
      <c r="EC1" s="122" t="n"/>
      <c r="ED1" s="121" t="n"/>
      <c r="EE1" s="119" t="n"/>
      <c r="EF1" s="119" t="n"/>
      <c r="EG1" s="119" t="n"/>
      <c r="EH1" s="123" t="n"/>
      <c r="EI1" s="123" t="n"/>
      <c r="EJ1" s="123" t="n"/>
      <c r="EK1" s="118" t="n"/>
      <c r="EL1" s="118" t="n"/>
      <c r="EM1" s="119" t="n"/>
      <c r="EN1" s="119" t="n"/>
      <c r="EO1" s="119" t="n"/>
      <c r="EP1" s="119" t="n"/>
      <c r="EQ1" s="119" t="n"/>
      <c r="ER1" s="119" t="n"/>
      <c r="ES1" s="119" t="n"/>
      <c r="ET1" s="119" t="n"/>
      <c r="EU1" s="119" t="n"/>
      <c r="EV1" s="119" t="n"/>
      <c r="EW1" s="119" t="n"/>
      <c r="EX1" s="119" t="n"/>
      <c r="EY1" s="119" t="n"/>
      <c r="EZ1" s="899" t="n"/>
      <c r="FA1" s="121" t="n"/>
      <c r="FB1" s="122" t="n"/>
      <c r="FC1" s="122" t="n"/>
      <c r="FD1" s="122" t="n"/>
      <c r="FE1" s="122" t="n"/>
      <c r="FF1" s="121" t="n"/>
      <c r="FG1" s="119" t="n"/>
      <c r="FH1" s="119" t="n"/>
      <c r="FI1" s="119" t="n"/>
      <c r="FJ1" s="123" t="n"/>
      <c r="FK1" s="123" t="n"/>
      <c r="FL1" s="123" t="n"/>
      <c r="FM1" s="118" t="n"/>
      <c r="FN1" s="118" t="n"/>
      <c r="FO1" s="119" t="n"/>
      <c r="FP1" s="119" t="n"/>
      <c r="FQ1" s="119" t="n"/>
      <c r="FR1" s="119" t="n"/>
      <c r="FS1" s="119" t="n"/>
      <c r="FT1" s="119" t="n"/>
      <c r="FU1" s="119" t="n"/>
      <c r="FV1" s="119" t="n"/>
      <c r="FW1" s="119" t="n"/>
      <c r="FX1" s="119" t="n"/>
      <c r="FY1" s="119" t="n"/>
      <c r="FZ1" s="119" t="n"/>
      <c r="GA1" s="119" t="n"/>
      <c r="GB1" s="899" t="n"/>
      <c r="GC1" s="121" t="n"/>
      <c r="GD1" s="122" t="n"/>
      <c r="GE1" s="122" t="n"/>
      <c r="GF1" s="122" t="n"/>
      <c r="GG1" s="122" t="n"/>
      <c r="GH1" s="121" t="n"/>
      <c r="GI1" s="119" t="n"/>
      <c r="GJ1" s="119" t="n"/>
      <c r="GK1" s="119" t="n"/>
      <c r="GL1" s="123" t="n"/>
      <c r="GM1" s="123" t="n"/>
      <c r="GN1" s="123" t="n"/>
      <c r="GO1" s="118" t="n"/>
      <c r="GP1" s="222" t="n"/>
      <c r="GQ1" s="222" t="n"/>
    </row>
    <row r="2" ht="168" customHeight="1">
      <c r="A2" s="185" t="n">
        <v>1</v>
      </c>
      <c r="B2" s="185" t="inlineStr">
        <is>
          <t>HBP</t>
        </is>
      </c>
      <c r="C2" s="186" t="n"/>
      <c r="D2" s="187" t="inlineStr">
        <is>
          <t>Oil and Gas Lease</t>
        </is>
      </c>
      <c r="E2" s="187" t="inlineStr">
        <is>
          <t>1736/594</t>
        </is>
      </c>
      <c r="F2" s="188" t="n">
        <v>38000</v>
      </c>
      <c r="G2" s="188" t="n">
        <v>38029</v>
      </c>
      <c r="H2" s="193" t="inlineStr">
        <is>
          <t>Carrie Leeann Mitchell</t>
        </is>
      </c>
      <c r="I2" s="194" t="inlineStr">
        <is>
          <t>R. Michael Lortz</t>
        </is>
      </c>
      <c r="J2" s="194" t="inlineStr">
        <is>
          <t>E/2 NW/4, N/2 NE/4, N/2 NE/4 SW/4, Lot 4, NE/4 SE/4, S/2 NE/4 SW/4, SE/4 NE/4, SE/4 SW/4 of 31-12N-24W</t>
        </is>
      </c>
      <c r="K2" s="194" t="inlineStr">
        <is>
          <t>375.335 gross acres
3 yrs
3/16ths royalty</t>
        </is>
      </c>
      <c r="L2" s="186" t="inlineStr">
        <is>
          <t>3 years</t>
        </is>
      </c>
      <c r="M2" s="186" t="n">
        <v>375.335</v>
      </c>
      <c r="N2" s="186" t="n"/>
      <c r="O2" s="189" t="n">
        <v>39096</v>
      </c>
      <c r="P2" s="900" t="n"/>
      <c r="Q2" s="191" t="n">
        <v>0.1875</v>
      </c>
      <c r="R2" s="192" t="inlineStr">
        <is>
          <t>No</t>
        </is>
      </c>
      <c r="S2" s="192" t="inlineStr">
        <is>
          <t>No</t>
        </is>
      </c>
      <c r="T2" s="192" t="inlineStr">
        <is>
          <t>No</t>
        </is>
      </c>
      <c r="U2" s="192" t="inlineStr">
        <is>
          <t>No</t>
        </is>
      </c>
      <c r="V2" s="186" t="inlineStr">
        <is>
          <t>No</t>
        </is>
      </c>
      <c r="W2" s="186" t="inlineStr">
        <is>
          <t>No</t>
        </is>
      </c>
      <c r="X2" s="186" t="inlineStr">
        <is>
          <t>No</t>
        </is>
      </c>
      <c r="Y2" s="186" t="inlineStr">
        <is>
          <t>No</t>
        </is>
      </c>
      <c r="Z2" s="154" t="n"/>
      <c r="AA2" s="154" t="n"/>
      <c r="AB2" s="154" t="n"/>
      <c r="AC2" s="185" t="n"/>
      <c r="AD2" s="185" t="n"/>
      <c r="AE2" s="186" t="n"/>
      <c r="AF2" s="187" t="n"/>
      <c r="AG2" s="187" t="n"/>
      <c r="AH2" s="188" t="n"/>
      <c r="AI2" s="188" t="n"/>
      <c r="AJ2" s="193" t="n"/>
      <c r="AK2" s="194" t="n"/>
      <c r="AL2" s="194" t="n"/>
      <c r="AM2" s="194" t="n"/>
      <c r="AN2" s="186" t="n"/>
      <c r="AO2" s="186" t="n"/>
      <c r="AP2" s="186" t="n"/>
      <c r="AQ2" s="189" t="n"/>
      <c r="AR2" s="900" t="n"/>
      <c r="AS2" s="191" t="n"/>
      <c r="AT2" s="192" t="n"/>
      <c r="AU2" s="192" t="n"/>
      <c r="AV2" s="192" t="n"/>
      <c r="AW2" s="192" t="n"/>
      <c r="AX2" s="186" t="n"/>
      <c r="AY2" s="186" t="n"/>
      <c r="AZ2" s="186" t="n"/>
      <c r="BA2" s="186" t="n"/>
      <c r="BB2" s="154" t="n"/>
      <c r="BC2" s="154" t="n"/>
      <c r="BD2" s="154" t="n"/>
      <c r="BE2" s="185" t="n"/>
      <c r="BF2" s="185" t="n"/>
      <c r="BG2" s="186" t="n"/>
      <c r="BH2" s="187" t="n"/>
      <c r="BI2" s="187" t="n"/>
      <c r="BJ2" s="188" t="n"/>
      <c r="BK2" s="188" t="n"/>
      <c r="BL2" s="193" t="n"/>
      <c r="BM2" s="194" t="n"/>
      <c r="BN2" s="194" t="n"/>
      <c r="BO2" s="194" t="n"/>
      <c r="BP2" s="186" t="n"/>
      <c r="BQ2" s="186" t="n"/>
      <c r="BR2" s="186" t="n"/>
      <c r="BS2" s="189" t="n"/>
      <c r="BT2" s="900" t="n"/>
      <c r="BU2" s="191" t="n"/>
      <c r="BV2" s="192" t="n"/>
      <c r="BW2" s="192" t="n"/>
      <c r="BX2" s="192" t="n"/>
      <c r="BY2" s="192" t="n"/>
      <c r="BZ2" s="186" t="n"/>
      <c r="CA2" s="186" t="n"/>
      <c r="CB2" s="186" t="n"/>
      <c r="CC2" s="186" t="n"/>
      <c r="CD2" s="154" t="n"/>
      <c r="CE2" s="154" t="n"/>
      <c r="CF2" s="154" t="n"/>
      <c r="CG2" s="185" t="n"/>
      <c r="CH2" s="185" t="n"/>
      <c r="CI2" s="186" t="n"/>
      <c r="CJ2" s="187" t="n"/>
      <c r="CK2" s="187" t="n"/>
      <c r="CL2" s="188" t="n"/>
      <c r="CM2" s="188" t="n"/>
      <c r="CN2" s="193" t="n"/>
      <c r="CO2" s="194" t="n"/>
      <c r="CP2" s="194" t="n"/>
      <c r="CQ2" s="194" t="n"/>
      <c r="CR2" s="186" t="n"/>
      <c r="CS2" s="186" t="n"/>
      <c r="CT2" s="186" t="n"/>
      <c r="CU2" s="189" t="n"/>
      <c r="CV2" s="900" t="n"/>
      <c r="CW2" s="191" t="n"/>
      <c r="CX2" s="192" t="n"/>
      <c r="CY2" s="192" t="n"/>
      <c r="CZ2" s="192" t="n"/>
      <c r="DA2" s="192" t="n"/>
      <c r="DB2" s="186" t="n"/>
      <c r="DC2" s="186" t="n"/>
      <c r="DD2" s="186" t="n"/>
      <c r="DE2" s="186" t="n"/>
      <c r="DF2" s="154" t="n"/>
      <c r="DG2" s="154" t="n"/>
      <c r="DH2" s="154" t="n"/>
      <c r="DI2" s="185" t="n"/>
      <c r="DJ2" s="185" t="n"/>
      <c r="DK2" s="186" t="n"/>
      <c r="DL2" s="187" t="n"/>
      <c r="DM2" s="187" t="n"/>
      <c r="DN2" s="188" t="n"/>
      <c r="DO2" s="188" t="n"/>
      <c r="DP2" s="193" t="n"/>
      <c r="DQ2" s="194" t="n"/>
      <c r="DR2" s="194" t="n"/>
      <c r="DS2" s="194" t="n"/>
      <c r="DT2" s="186" t="n"/>
      <c r="DU2" s="186" t="n"/>
      <c r="DV2" s="186" t="n"/>
      <c r="DW2" s="189" t="n"/>
      <c r="DX2" s="900" t="n"/>
      <c r="DY2" s="191" t="n"/>
      <c r="DZ2" s="192" t="n"/>
      <c r="EA2" s="192" t="n"/>
      <c r="EB2" s="192" t="n"/>
      <c r="EC2" s="192" t="n"/>
      <c r="ED2" s="186" t="n"/>
      <c r="EE2" s="186" t="n"/>
      <c r="EF2" s="186" t="n"/>
      <c r="EG2" s="186" t="n"/>
      <c r="EH2" s="154" t="n"/>
      <c r="EI2" s="154" t="n"/>
      <c r="EJ2" s="154" t="n"/>
      <c r="EK2" s="185" t="n"/>
      <c r="EL2" s="185" t="n"/>
      <c r="EM2" s="186" t="n"/>
      <c r="EN2" s="187" t="n"/>
      <c r="EO2" s="187" t="n"/>
      <c r="EP2" s="188" t="n"/>
      <c r="EQ2" s="188" t="n"/>
      <c r="ER2" s="193" t="n"/>
      <c r="ES2" s="194" t="n"/>
      <c r="ET2" s="194" t="n"/>
      <c r="EU2" s="194" t="n"/>
      <c r="EV2" s="186" t="n"/>
      <c r="EW2" s="186" t="n"/>
      <c r="EX2" s="186" t="n"/>
      <c r="EY2" s="189" t="n"/>
      <c r="EZ2" s="900" t="n"/>
      <c r="FA2" s="191" t="n"/>
      <c r="FB2" s="192" t="n"/>
      <c r="FC2" s="192" t="n"/>
      <c r="FD2" s="192" t="n"/>
      <c r="FE2" s="192" t="n"/>
      <c r="FF2" s="186" t="n"/>
      <c r="FG2" s="186" t="n"/>
      <c r="FH2" s="186" t="n"/>
      <c r="FI2" s="186" t="n"/>
      <c r="FJ2" s="154" t="n"/>
      <c r="FK2" s="154" t="n"/>
      <c r="FL2" s="154" t="n"/>
      <c r="FM2" s="185" t="n"/>
      <c r="FN2" s="185" t="n"/>
      <c r="FO2" s="186" t="n"/>
      <c r="FP2" s="187" t="n"/>
      <c r="FQ2" s="187" t="n"/>
      <c r="FR2" s="188" t="n"/>
      <c r="FS2" s="188" t="n"/>
      <c r="FT2" s="193" t="n"/>
      <c r="FU2" s="194" t="n"/>
      <c r="FV2" s="194" t="n"/>
      <c r="FW2" s="194" t="n"/>
      <c r="FX2" s="186" t="n"/>
      <c r="FY2" s="186" t="n"/>
      <c r="FZ2" s="186" t="n"/>
      <c r="GA2" s="189" t="n"/>
      <c r="GB2" s="900" t="n"/>
      <c r="GC2" s="191" t="n"/>
      <c r="GD2" s="192" t="n"/>
      <c r="GE2" s="192" t="n"/>
      <c r="GF2" s="192" t="n"/>
      <c r="GG2" s="192" t="n"/>
      <c r="GH2" s="186" t="n"/>
      <c r="GI2" s="186" t="n"/>
      <c r="GJ2" s="186" t="n"/>
      <c r="GK2" s="186" t="n"/>
      <c r="GL2" s="154" t="n"/>
      <c r="GM2" s="154" t="n"/>
      <c r="GN2" s="154" t="n"/>
      <c r="GO2" s="185" t="n"/>
      <c r="GP2" s="223" t="n"/>
      <c r="GQ2" s="223" t="n"/>
    </row>
    <row r="3" ht="168" customHeight="1">
      <c r="A3" s="185" t="n">
        <v>2</v>
      </c>
      <c r="B3" s="185" t="inlineStr">
        <is>
          <t>HBP</t>
        </is>
      </c>
      <c r="C3" s="186" t="n"/>
      <c r="D3" s="187" t="inlineStr">
        <is>
          <t>Oil and Gas Lease</t>
        </is>
      </c>
      <c r="E3" s="187" t="inlineStr">
        <is>
          <t>1736/600</t>
        </is>
      </c>
      <c r="F3" s="188" t="n">
        <v>38000</v>
      </c>
      <c r="G3" s="188" t="n">
        <v>38029</v>
      </c>
      <c r="H3" s="193" t="inlineStr">
        <is>
          <t>Nancy Susan Mitchell</t>
        </is>
      </c>
      <c r="I3" s="194" t="inlineStr">
        <is>
          <t>R. Michael Lortz</t>
        </is>
      </c>
      <c r="J3" s="194" t="inlineStr">
        <is>
          <t>E/2 NW/4, N/2 NE/4, N/2 NE/4 SW/4, Lot 4, NE/4 SE/4, S/2 NE/4 SW/4, SE/4 NE/4, SE/4 SW/4 of 31-12N-24W</t>
        </is>
      </c>
      <c r="K3" s="194" t="inlineStr">
        <is>
          <t>375.335 gross acres
3 yrs
3/16ths royalty</t>
        </is>
      </c>
      <c r="L3" s="186" t="inlineStr">
        <is>
          <t>3 years</t>
        </is>
      </c>
      <c r="M3" s="186" t="n">
        <v>375.335</v>
      </c>
      <c r="N3" s="186" t="n"/>
      <c r="O3" s="189" t="n">
        <v>39096</v>
      </c>
      <c r="P3" s="900" t="n"/>
      <c r="Q3" s="191" t="n">
        <v>0.1875</v>
      </c>
      <c r="R3" s="192" t="inlineStr">
        <is>
          <t>No</t>
        </is>
      </c>
      <c r="S3" s="192" t="inlineStr">
        <is>
          <t>No</t>
        </is>
      </c>
      <c r="T3" s="192" t="inlineStr">
        <is>
          <t>No</t>
        </is>
      </c>
      <c r="U3" s="192" t="inlineStr">
        <is>
          <t>No</t>
        </is>
      </c>
      <c r="V3" s="186" t="inlineStr">
        <is>
          <t>No</t>
        </is>
      </c>
      <c r="W3" s="186" t="inlineStr">
        <is>
          <t>No</t>
        </is>
      </c>
      <c r="X3" s="186" t="inlineStr">
        <is>
          <t>No</t>
        </is>
      </c>
      <c r="Y3" s="186" t="inlineStr">
        <is>
          <t>No</t>
        </is>
      </c>
      <c r="Z3" s="901" t="n"/>
      <c r="AA3" s="154" t="n"/>
      <c r="AB3" s="154" t="n"/>
      <c r="AC3" s="185" t="n"/>
      <c r="AD3" s="185" t="n"/>
      <c r="AE3" s="186" t="n"/>
      <c r="AF3" s="187" t="n"/>
      <c r="AG3" s="187" t="n"/>
      <c r="AH3" s="188" t="n"/>
      <c r="AI3" s="188" t="n"/>
      <c r="AJ3" s="193" t="n"/>
      <c r="AK3" s="194" t="n"/>
      <c r="AL3" s="194" t="n"/>
      <c r="AM3" s="194" t="n"/>
      <c r="AN3" s="186" t="n"/>
      <c r="AO3" s="186" t="n"/>
      <c r="AP3" s="186" t="n"/>
      <c r="AQ3" s="189" t="n"/>
      <c r="AR3" s="900" t="n"/>
      <c r="AS3" s="191" t="n"/>
      <c r="AT3" s="192" t="n"/>
      <c r="AU3" s="192" t="n"/>
      <c r="AV3" s="192" t="n"/>
      <c r="AW3" s="192" t="n"/>
      <c r="AX3" s="186" t="n"/>
      <c r="AY3" s="186" t="n"/>
      <c r="AZ3" s="186" t="n"/>
      <c r="BA3" s="186" t="n"/>
      <c r="BB3" s="901" t="n"/>
      <c r="BC3" s="154" t="n"/>
      <c r="BD3" s="154" t="n"/>
      <c r="BE3" s="185" t="n"/>
      <c r="BF3" s="185" t="n"/>
      <c r="BG3" s="186" t="n"/>
      <c r="BH3" s="187" t="n"/>
      <c r="BI3" s="187" t="n"/>
      <c r="BJ3" s="188" t="n"/>
      <c r="BK3" s="188" t="n"/>
      <c r="BL3" s="193" t="n"/>
      <c r="BM3" s="194" t="n"/>
      <c r="BN3" s="194" t="n"/>
      <c r="BO3" s="194" t="n"/>
      <c r="BP3" s="186" t="n"/>
      <c r="BQ3" s="186" t="n"/>
      <c r="BR3" s="186" t="n"/>
      <c r="BS3" s="189" t="n"/>
      <c r="BT3" s="900" t="n"/>
      <c r="BU3" s="191" t="n"/>
      <c r="BV3" s="192" t="n"/>
      <c r="BW3" s="192" t="n"/>
      <c r="BX3" s="192" t="n"/>
      <c r="BY3" s="192" t="n"/>
      <c r="BZ3" s="186" t="n"/>
      <c r="CA3" s="186" t="n"/>
      <c r="CB3" s="186" t="n"/>
      <c r="CC3" s="186" t="n"/>
      <c r="CD3" s="901" t="n"/>
      <c r="CE3" s="154" t="n"/>
      <c r="CF3" s="154" t="n"/>
      <c r="CG3" s="185" t="n"/>
      <c r="CH3" s="185" t="n"/>
      <c r="CI3" s="186" t="n"/>
      <c r="CJ3" s="187" t="n"/>
      <c r="CK3" s="187" t="n"/>
      <c r="CL3" s="188" t="n"/>
      <c r="CM3" s="188" t="n"/>
      <c r="CN3" s="193" t="n"/>
      <c r="CO3" s="194" t="n"/>
      <c r="CP3" s="194" t="n"/>
      <c r="CQ3" s="194" t="n"/>
      <c r="CR3" s="186" t="n"/>
      <c r="CS3" s="186" t="n"/>
      <c r="CT3" s="186" t="n"/>
      <c r="CU3" s="189" t="n"/>
      <c r="CV3" s="900" t="n"/>
      <c r="CW3" s="191" t="n"/>
      <c r="CX3" s="192" t="n"/>
      <c r="CY3" s="192" t="n"/>
      <c r="CZ3" s="192" t="n"/>
      <c r="DA3" s="192" t="n"/>
      <c r="DB3" s="186" t="n"/>
      <c r="DC3" s="186" t="n"/>
      <c r="DD3" s="186" t="n"/>
      <c r="DE3" s="186" t="n"/>
      <c r="DF3" s="901" t="n"/>
      <c r="DG3" s="154" t="n"/>
      <c r="DH3" s="154" t="n"/>
      <c r="DI3" s="185" t="n"/>
      <c r="DJ3" s="185" t="n"/>
      <c r="DK3" s="186" t="n"/>
      <c r="DL3" s="187" t="n"/>
      <c r="DM3" s="187" t="n"/>
      <c r="DN3" s="188" t="n"/>
      <c r="DO3" s="188" t="n"/>
      <c r="DP3" s="193" t="n"/>
      <c r="DQ3" s="194" t="n"/>
      <c r="DR3" s="194" t="n"/>
      <c r="DS3" s="194" t="n"/>
      <c r="DT3" s="186" t="n"/>
      <c r="DU3" s="186" t="n"/>
      <c r="DV3" s="186" t="n"/>
      <c r="DW3" s="189" t="n"/>
      <c r="DX3" s="900" t="n"/>
      <c r="DY3" s="191" t="n"/>
      <c r="DZ3" s="192" t="n"/>
      <c r="EA3" s="192" t="n"/>
      <c r="EB3" s="192" t="n"/>
      <c r="EC3" s="192" t="n"/>
      <c r="ED3" s="186" t="n"/>
      <c r="EE3" s="186" t="n"/>
      <c r="EF3" s="186" t="n"/>
      <c r="EG3" s="186" t="n"/>
      <c r="EH3" s="901" t="n"/>
      <c r="EI3" s="154" t="n"/>
      <c r="EJ3" s="154" t="n"/>
      <c r="EK3" s="185" t="n"/>
      <c r="EL3" s="185" t="n"/>
      <c r="EM3" s="186" t="n"/>
      <c r="EN3" s="187" t="n"/>
      <c r="EO3" s="187" t="n"/>
      <c r="EP3" s="188" t="n"/>
      <c r="EQ3" s="188" t="n"/>
      <c r="ER3" s="193" t="n"/>
      <c r="ES3" s="194" t="n"/>
      <c r="ET3" s="194" t="n"/>
      <c r="EU3" s="194" t="n"/>
      <c r="EV3" s="186" t="n"/>
      <c r="EW3" s="186" t="n"/>
      <c r="EX3" s="186" t="n"/>
      <c r="EY3" s="189" t="n"/>
      <c r="EZ3" s="900" t="n"/>
      <c r="FA3" s="191" t="n"/>
      <c r="FB3" s="192" t="n"/>
      <c r="FC3" s="192" t="n"/>
      <c r="FD3" s="192" t="n"/>
      <c r="FE3" s="192" t="n"/>
      <c r="FF3" s="186" t="n"/>
      <c r="FG3" s="186" t="n"/>
      <c r="FH3" s="186" t="n"/>
      <c r="FI3" s="186" t="n"/>
      <c r="FJ3" s="901" t="n"/>
      <c r="FK3" s="154" t="n"/>
      <c r="FL3" s="154" t="n"/>
      <c r="FM3" s="185" t="n"/>
      <c r="FN3" s="185" t="n"/>
      <c r="FO3" s="186" t="n"/>
      <c r="FP3" s="187" t="n"/>
      <c r="FQ3" s="187" t="n"/>
      <c r="FR3" s="188" t="n"/>
      <c r="FS3" s="188" t="n"/>
      <c r="FT3" s="193" t="n"/>
      <c r="FU3" s="194" t="n"/>
      <c r="FV3" s="194" t="n"/>
      <c r="FW3" s="194" t="n"/>
      <c r="FX3" s="186" t="n"/>
      <c r="FY3" s="186" t="n"/>
      <c r="FZ3" s="186" t="n"/>
      <c r="GA3" s="189" t="n"/>
      <c r="GB3" s="900" t="n"/>
      <c r="GC3" s="191" t="n"/>
      <c r="GD3" s="192" t="n"/>
      <c r="GE3" s="192" t="n"/>
      <c r="GF3" s="192" t="n"/>
      <c r="GG3" s="192" t="n"/>
      <c r="GH3" s="186" t="n"/>
      <c r="GI3" s="186" t="n"/>
      <c r="GJ3" s="186" t="n"/>
      <c r="GK3" s="186" t="n"/>
      <c r="GL3" s="901" t="n"/>
      <c r="GM3" s="154" t="n"/>
      <c r="GN3" s="154" t="n"/>
      <c r="GO3" s="185" t="n"/>
      <c r="GP3" s="223" t="n"/>
      <c r="GQ3" s="223" t="n"/>
    </row>
    <row r="4" ht="168" customHeight="1">
      <c r="A4" s="185" t="n">
        <v>3</v>
      </c>
      <c r="B4" s="185" t="inlineStr">
        <is>
          <t>HBP</t>
        </is>
      </c>
      <c r="C4" s="186" t="n"/>
      <c r="D4" s="187" t="inlineStr">
        <is>
          <t>Oil and Gas Lease</t>
        </is>
      </c>
      <c r="E4" s="187" t="inlineStr">
        <is>
          <t>1736/602</t>
        </is>
      </c>
      <c r="F4" s="188" t="n">
        <v>38000</v>
      </c>
      <c r="G4" s="188" t="n">
        <v>38029</v>
      </c>
      <c r="H4" s="193" t="inlineStr">
        <is>
          <t>Gena W. Moore</t>
        </is>
      </c>
      <c r="I4" s="194" t="inlineStr">
        <is>
          <t>R. Michael Lortz</t>
        </is>
      </c>
      <c r="J4" s="194" t="inlineStr">
        <is>
          <t>E/2 NW/4, N/2 NE/4, N/2 NE/4 SW/4, Lot 4, NE/4 SE/4, S/2 NE/4 SW/4, SE/4 NE/4, SE/4 SW/4 of 31-12N-24W</t>
        </is>
      </c>
      <c r="K4" s="194" t="inlineStr">
        <is>
          <t>375.335 gross acres
3 yrs
3/16ths royalty</t>
        </is>
      </c>
      <c r="L4" s="186" t="inlineStr">
        <is>
          <t>3 years</t>
        </is>
      </c>
      <c r="M4" s="186" t="n">
        <v>375.335</v>
      </c>
      <c r="N4" s="186" t="n"/>
      <c r="O4" s="189" t="n">
        <v>39096</v>
      </c>
      <c r="P4" s="900" t="n"/>
      <c r="Q4" s="191" t="n">
        <v>0.1875</v>
      </c>
      <c r="R4" s="192" t="inlineStr">
        <is>
          <t>No</t>
        </is>
      </c>
      <c r="S4" s="192" t="inlineStr">
        <is>
          <t>No</t>
        </is>
      </c>
      <c r="T4" s="192" t="inlineStr">
        <is>
          <t>No</t>
        </is>
      </c>
      <c r="U4" s="192" t="inlineStr">
        <is>
          <t>No</t>
        </is>
      </c>
      <c r="V4" s="186" t="inlineStr">
        <is>
          <t>No</t>
        </is>
      </c>
      <c r="W4" s="186" t="inlineStr">
        <is>
          <t>No</t>
        </is>
      </c>
      <c r="X4" s="186" t="inlineStr">
        <is>
          <t>No</t>
        </is>
      </c>
      <c r="Y4" s="186" t="inlineStr">
        <is>
          <t>No</t>
        </is>
      </c>
      <c r="Z4" s="154" t="n"/>
      <c r="AA4" s="154" t="n"/>
      <c r="AB4" s="154" t="n"/>
      <c r="AC4" s="185" t="n"/>
      <c r="AD4" s="185" t="n"/>
      <c r="AE4" s="186" t="n"/>
      <c r="AF4" s="187" t="n"/>
      <c r="AG4" s="187" t="n"/>
      <c r="AH4" s="188" t="n"/>
      <c r="AI4" s="188" t="n"/>
      <c r="AJ4" s="193" t="n"/>
      <c r="AK4" s="194" t="n"/>
      <c r="AL4" s="194" t="n"/>
      <c r="AM4" s="194" t="n"/>
      <c r="AN4" s="186" t="n"/>
      <c r="AO4" s="186" t="n"/>
      <c r="AP4" s="186" t="n"/>
      <c r="AQ4" s="189" t="n"/>
      <c r="AR4" s="900" t="n"/>
      <c r="AS4" s="191" t="n"/>
      <c r="AT4" s="192" t="n"/>
      <c r="AU4" s="192" t="n"/>
      <c r="AV4" s="192" t="n"/>
      <c r="AW4" s="192" t="n"/>
      <c r="AX4" s="186" t="n"/>
      <c r="AY4" s="186" t="n"/>
      <c r="AZ4" s="186" t="n"/>
      <c r="BA4" s="186" t="n"/>
      <c r="BB4" s="154" t="n"/>
      <c r="BC4" s="154" t="n"/>
      <c r="BD4" s="154" t="n"/>
      <c r="BE4" s="185" t="n"/>
      <c r="BF4" s="185" t="n"/>
      <c r="BG4" s="186" t="n"/>
      <c r="BH4" s="187" t="n"/>
      <c r="BI4" s="187" t="n"/>
      <c r="BJ4" s="188" t="n"/>
      <c r="BK4" s="188" t="n"/>
      <c r="BL4" s="193" t="n"/>
      <c r="BM4" s="194" t="n"/>
      <c r="BN4" s="194" t="n"/>
      <c r="BO4" s="194" t="n"/>
      <c r="BP4" s="186" t="n"/>
      <c r="BQ4" s="186" t="n"/>
      <c r="BR4" s="186" t="n"/>
      <c r="BS4" s="189" t="n"/>
      <c r="BT4" s="900" t="n"/>
      <c r="BU4" s="191" t="n"/>
      <c r="BV4" s="192" t="n"/>
      <c r="BW4" s="192" t="n"/>
      <c r="BX4" s="192" t="n"/>
      <c r="BY4" s="192" t="n"/>
      <c r="BZ4" s="186" t="n"/>
      <c r="CA4" s="186" t="n"/>
      <c r="CB4" s="186" t="n"/>
      <c r="CC4" s="186" t="n"/>
      <c r="CD4" s="154" t="n"/>
      <c r="CE4" s="154" t="n"/>
      <c r="CF4" s="154" t="n"/>
      <c r="CG4" s="185" t="n"/>
      <c r="CH4" s="185" t="n"/>
      <c r="CI4" s="186" t="n"/>
      <c r="CJ4" s="187" t="n"/>
      <c r="CK4" s="187" t="n"/>
      <c r="CL4" s="188" t="n"/>
      <c r="CM4" s="188" t="n"/>
      <c r="CN4" s="193" t="n"/>
      <c r="CO4" s="194" t="n"/>
      <c r="CP4" s="194" t="n"/>
      <c r="CQ4" s="194" t="n"/>
      <c r="CR4" s="186" t="n"/>
      <c r="CS4" s="186" t="n"/>
      <c r="CT4" s="186" t="n"/>
      <c r="CU4" s="189" t="n"/>
      <c r="CV4" s="900" t="n"/>
      <c r="CW4" s="191" t="n"/>
      <c r="CX4" s="192" t="n"/>
      <c r="CY4" s="192" t="n"/>
      <c r="CZ4" s="192" t="n"/>
      <c r="DA4" s="192" t="n"/>
      <c r="DB4" s="186" t="n"/>
      <c r="DC4" s="186" t="n"/>
      <c r="DD4" s="186" t="n"/>
      <c r="DE4" s="186" t="n"/>
      <c r="DF4" s="154" t="n"/>
      <c r="DG4" s="154" t="n"/>
      <c r="DH4" s="154" t="n"/>
      <c r="DI4" s="185" t="n"/>
      <c r="DJ4" s="185" t="n"/>
      <c r="DK4" s="186" t="n"/>
      <c r="DL4" s="187" t="n"/>
      <c r="DM4" s="187" t="n"/>
      <c r="DN4" s="188" t="n"/>
      <c r="DO4" s="188" t="n"/>
      <c r="DP4" s="193" t="n"/>
      <c r="DQ4" s="194" t="n"/>
      <c r="DR4" s="194" t="n"/>
      <c r="DS4" s="194" t="n"/>
      <c r="DT4" s="186" t="n"/>
      <c r="DU4" s="186" t="n"/>
      <c r="DV4" s="186" t="n"/>
      <c r="DW4" s="189" t="n"/>
      <c r="DX4" s="900" t="n"/>
      <c r="DY4" s="191" t="n"/>
      <c r="DZ4" s="192" t="n"/>
      <c r="EA4" s="192" t="n"/>
      <c r="EB4" s="192" t="n"/>
      <c r="EC4" s="192" t="n"/>
      <c r="ED4" s="186" t="n"/>
      <c r="EE4" s="186" t="n"/>
      <c r="EF4" s="186" t="n"/>
      <c r="EG4" s="186" t="n"/>
      <c r="EH4" s="154" t="n"/>
      <c r="EI4" s="154" t="n"/>
      <c r="EJ4" s="154" t="n"/>
      <c r="EK4" s="185" t="n"/>
      <c r="EL4" s="185" t="n"/>
      <c r="EM4" s="186" t="n"/>
      <c r="EN4" s="187" t="n"/>
      <c r="EO4" s="187" t="n"/>
      <c r="EP4" s="188" t="n"/>
      <c r="EQ4" s="188" t="n"/>
      <c r="ER4" s="193" t="n"/>
      <c r="ES4" s="194" t="n"/>
      <c r="ET4" s="194" t="n"/>
      <c r="EU4" s="194" t="n"/>
      <c r="EV4" s="186" t="n"/>
      <c r="EW4" s="186" t="n"/>
      <c r="EX4" s="186" t="n"/>
      <c r="EY4" s="189" t="n"/>
      <c r="EZ4" s="900" t="n"/>
      <c r="FA4" s="191" t="n"/>
      <c r="FB4" s="192" t="n"/>
      <c r="FC4" s="192" t="n"/>
      <c r="FD4" s="192" t="n"/>
      <c r="FE4" s="192" t="n"/>
      <c r="FF4" s="186" t="n"/>
      <c r="FG4" s="186" t="n"/>
      <c r="FH4" s="186" t="n"/>
      <c r="FI4" s="186" t="n"/>
      <c r="FJ4" s="154" t="n"/>
      <c r="FK4" s="154" t="n"/>
      <c r="FL4" s="154" t="n"/>
      <c r="FM4" s="185" t="n"/>
      <c r="FN4" s="185" t="n"/>
      <c r="FO4" s="186" t="n"/>
      <c r="FP4" s="187" t="n"/>
      <c r="FQ4" s="187" t="n"/>
      <c r="FR4" s="188" t="n"/>
      <c r="FS4" s="188" t="n"/>
      <c r="FT4" s="193" t="n"/>
      <c r="FU4" s="194" t="n"/>
      <c r="FV4" s="194" t="n"/>
      <c r="FW4" s="194" t="n"/>
      <c r="FX4" s="186" t="n"/>
      <c r="FY4" s="186" t="n"/>
      <c r="FZ4" s="186" t="n"/>
      <c r="GA4" s="189" t="n"/>
      <c r="GB4" s="900" t="n"/>
      <c r="GC4" s="191" t="n"/>
      <c r="GD4" s="192" t="n"/>
      <c r="GE4" s="192" t="n"/>
      <c r="GF4" s="192" t="n"/>
      <c r="GG4" s="192" t="n"/>
      <c r="GH4" s="186" t="n"/>
      <c r="GI4" s="186" t="n"/>
      <c r="GJ4" s="186" t="n"/>
      <c r="GK4" s="186" t="n"/>
      <c r="GL4" s="154" t="n"/>
      <c r="GM4" s="154" t="n"/>
      <c r="GN4" s="154" t="n"/>
      <c r="GO4" s="185" t="n"/>
      <c r="GP4" s="223" t="n"/>
      <c r="GQ4" s="223" t="n"/>
    </row>
    <row r="5" ht="168" customHeight="1">
      <c r="A5" s="185" t="n">
        <v>4</v>
      </c>
      <c r="B5" s="185" t="inlineStr">
        <is>
          <t>HBP</t>
        </is>
      </c>
      <c r="C5" s="186" t="n"/>
      <c r="D5" s="187" t="inlineStr">
        <is>
          <t>Oil and Gas Lease</t>
        </is>
      </c>
      <c r="E5" s="187" t="inlineStr">
        <is>
          <t>1736/592</t>
        </is>
      </c>
      <c r="F5" s="188" t="n">
        <v>38000</v>
      </c>
      <c r="G5" s="188" t="n">
        <v>38029</v>
      </c>
      <c r="H5" s="194" t="inlineStr">
        <is>
          <t>Nancy Mitchell Williams</t>
        </is>
      </c>
      <c r="I5" s="194" t="inlineStr">
        <is>
          <t>R. Michael Lortz</t>
        </is>
      </c>
      <c r="J5" s="194" t="inlineStr">
        <is>
          <t>E/2 NW/4, N/2 NE/4, N/2 NE/4 SW/4, Lot 4, NE/4 SE/4, S/2 NE/4 SW/4, SE/4 NE/4, SE/4 SW/4 of 31-12N-24W</t>
        </is>
      </c>
      <c r="K5" s="194" t="inlineStr">
        <is>
          <t>375.335 gross acres
3 yrs
3/16ths royalty</t>
        </is>
      </c>
      <c r="L5" s="186" t="inlineStr">
        <is>
          <t>3 years</t>
        </is>
      </c>
      <c r="M5" s="186" t="n">
        <v>375.335</v>
      </c>
      <c r="N5" s="186" t="n"/>
      <c r="O5" s="189" t="n">
        <v>39096</v>
      </c>
      <c r="P5" s="900" t="n"/>
      <c r="Q5" s="191" t="n">
        <v>0.1875</v>
      </c>
      <c r="R5" s="192" t="inlineStr">
        <is>
          <t>No</t>
        </is>
      </c>
      <c r="S5" s="192" t="inlineStr">
        <is>
          <t>No</t>
        </is>
      </c>
      <c r="T5" s="192" t="inlineStr">
        <is>
          <t>No</t>
        </is>
      </c>
      <c r="U5" s="192" t="inlineStr">
        <is>
          <t>No</t>
        </is>
      </c>
      <c r="V5" s="186" t="inlineStr">
        <is>
          <t>No</t>
        </is>
      </c>
      <c r="W5" s="186" t="inlineStr">
        <is>
          <t>No</t>
        </is>
      </c>
      <c r="X5" s="186" t="inlineStr">
        <is>
          <t>No</t>
        </is>
      </c>
      <c r="Y5" s="186" t="inlineStr">
        <is>
          <t>No</t>
        </is>
      </c>
      <c r="Z5" s="154" t="n"/>
      <c r="AA5" s="154" t="n"/>
      <c r="AB5" s="154" t="n"/>
      <c r="AC5" s="185" t="n"/>
      <c r="AD5" s="185" t="n"/>
      <c r="AE5" s="186" t="n"/>
      <c r="AF5" s="187" t="n"/>
      <c r="AG5" s="187" t="n"/>
      <c r="AH5" s="188" t="n"/>
      <c r="AI5" s="188" t="n"/>
      <c r="AJ5" s="194" t="n"/>
      <c r="AK5" s="194" t="n"/>
      <c r="AL5" s="194" t="n"/>
      <c r="AM5" s="194" t="n"/>
      <c r="AN5" s="186" t="n"/>
      <c r="AO5" s="186" t="n"/>
      <c r="AP5" s="186" t="n"/>
      <c r="AQ5" s="189" t="n"/>
      <c r="AR5" s="900" t="n"/>
      <c r="AS5" s="191" t="n"/>
      <c r="AT5" s="192" t="n"/>
      <c r="AU5" s="192" t="n"/>
      <c r="AV5" s="192" t="n"/>
      <c r="AW5" s="192" t="n"/>
      <c r="AX5" s="186" t="n"/>
      <c r="AY5" s="186" t="n"/>
      <c r="AZ5" s="186" t="n"/>
      <c r="BA5" s="186" t="n"/>
      <c r="BB5" s="154" t="n"/>
      <c r="BC5" s="154" t="n"/>
      <c r="BD5" s="154" t="n"/>
      <c r="BE5" s="185" t="n"/>
      <c r="BF5" s="185" t="n"/>
      <c r="BG5" s="186" t="n"/>
      <c r="BH5" s="187" t="n"/>
      <c r="BI5" s="187" t="n"/>
      <c r="BJ5" s="188" t="n"/>
      <c r="BK5" s="188" t="n"/>
      <c r="BL5" s="194" t="n"/>
      <c r="BM5" s="194" t="n"/>
      <c r="BN5" s="194" t="n"/>
      <c r="BO5" s="194" t="n"/>
      <c r="BP5" s="186" t="n"/>
      <c r="BQ5" s="186" t="n"/>
      <c r="BR5" s="186" t="n"/>
      <c r="BS5" s="189" t="n"/>
      <c r="BT5" s="900" t="n"/>
      <c r="BU5" s="191" t="n"/>
      <c r="BV5" s="192" t="n"/>
      <c r="BW5" s="192" t="n"/>
      <c r="BX5" s="192" t="n"/>
      <c r="BY5" s="192" t="n"/>
      <c r="BZ5" s="186" t="n"/>
      <c r="CA5" s="186" t="n"/>
      <c r="CB5" s="186" t="n"/>
      <c r="CC5" s="186" t="n"/>
      <c r="CD5" s="154" t="n"/>
      <c r="CE5" s="154" t="n"/>
      <c r="CF5" s="154" t="n"/>
      <c r="CG5" s="185" t="n"/>
      <c r="CH5" s="185" t="n"/>
      <c r="CI5" s="186" t="n"/>
      <c r="CJ5" s="187" t="n"/>
      <c r="CK5" s="187" t="n"/>
      <c r="CL5" s="188" t="n"/>
      <c r="CM5" s="188" t="n"/>
      <c r="CN5" s="194" t="n"/>
      <c r="CO5" s="194" t="n"/>
      <c r="CP5" s="194" t="n"/>
      <c r="CQ5" s="194" t="n"/>
      <c r="CR5" s="186" t="n"/>
      <c r="CS5" s="186" t="n"/>
      <c r="CT5" s="186" t="n"/>
      <c r="CU5" s="189" t="n"/>
      <c r="CV5" s="900" t="n"/>
      <c r="CW5" s="191" t="n"/>
      <c r="CX5" s="192" t="n"/>
      <c r="CY5" s="192" t="n"/>
      <c r="CZ5" s="192" t="n"/>
      <c r="DA5" s="192" t="n"/>
      <c r="DB5" s="186" t="n"/>
      <c r="DC5" s="186" t="n"/>
      <c r="DD5" s="186" t="n"/>
      <c r="DE5" s="186" t="n"/>
      <c r="DF5" s="154" t="n"/>
      <c r="DG5" s="154" t="n"/>
      <c r="DH5" s="154" t="n"/>
      <c r="DI5" s="185" t="n"/>
      <c r="DJ5" s="185" t="n"/>
      <c r="DK5" s="186" t="n"/>
      <c r="DL5" s="187" t="n"/>
      <c r="DM5" s="187" t="n"/>
      <c r="DN5" s="188" t="n"/>
      <c r="DO5" s="188" t="n"/>
      <c r="DP5" s="194" t="n"/>
      <c r="DQ5" s="194" t="n"/>
      <c r="DR5" s="194" t="n"/>
      <c r="DS5" s="194" t="n"/>
      <c r="DT5" s="186" t="n"/>
      <c r="DU5" s="186" t="n"/>
      <c r="DV5" s="186" t="n"/>
      <c r="DW5" s="189" t="n"/>
      <c r="DX5" s="900" t="n"/>
      <c r="DY5" s="191" t="n"/>
      <c r="DZ5" s="192" t="n"/>
      <c r="EA5" s="192" t="n"/>
      <c r="EB5" s="192" t="n"/>
      <c r="EC5" s="192" t="n"/>
      <c r="ED5" s="186" t="n"/>
      <c r="EE5" s="186" t="n"/>
      <c r="EF5" s="186" t="n"/>
      <c r="EG5" s="186" t="n"/>
      <c r="EH5" s="154" t="n"/>
      <c r="EI5" s="154" t="n"/>
      <c r="EJ5" s="154" t="n"/>
      <c r="EK5" s="185" t="n"/>
      <c r="EL5" s="185" t="n"/>
      <c r="EM5" s="186" t="n"/>
      <c r="EN5" s="187" t="n"/>
      <c r="EO5" s="187" t="n"/>
      <c r="EP5" s="188" t="n"/>
      <c r="EQ5" s="188" t="n"/>
      <c r="ER5" s="194" t="n"/>
      <c r="ES5" s="194" t="n"/>
      <c r="ET5" s="194" t="n"/>
      <c r="EU5" s="194" t="n"/>
      <c r="EV5" s="186" t="n"/>
      <c r="EW5" s="186" t="n"/>
      <c r="EX5" s="186" t="n"/>
      <c r="EY5" s="189" t="n"/>
      <c r="EZ5" s="900" t="n"/>
      <c r="FA5" s="191" t="n"/>
      <c r="FB5" s="192" t="n"/>
      <c r="FC5" s="192" t="n"/>
      <c r="FD5" s="192" t="n"/>
      <c r="FE5" s="192" t="n"/>
      <c r="FF5" s="186" t="n"/>
      <c r="FG5" s="186" t="n"/>
      <c r="FH5" s="186" t="n"/>
      <c r="FI5" s="186" t="n"/>
      <c r="FJ5" s="154" t="n"/>
      <c r="FK5" s="154" t="n"/>
      <c r="FL5" s="154" t="n"/>
      <c r="FM5" s="185" t="n"/>
      <c r="FN5" s="185" t="n"/>
      <c r="FO5" s="186" t="n"/>
      <c r="FP5" s="187" t="n"/>
      <c r="FQ5" s="187" t="n"/>
      <c r="FR5" s="188" t="n"/>
      <c r="FS5" s="188" t="n"/>
      <c r="FT5" s="194" t="n"/>
      <c r="FU5" s="194" t="n"/>
      <c r="FV5" s="194" t="n"/>
      <c r="FW5" s="194" t="n"/>
      <c r="FX5" s="186" t="n"/>
      <c r="FY5" s="186" t="n"/>
      <c r="FZ5" s="186" t="n"/>
      <c r="GA5" s="189" t="n"/>
      <c r="GB5" s="900" t="n"/>
      <c r="GC5" s="191" t="n"/>
      <c r="GD5" s="192" t="n"/>
      <c r="GE5" s="192" t="n"/>
      <c r="GF5" s="192" t="n"/>
      <c r="GG5" s="192" t="n"/>
      <c r="GH5" s="186" t="n"/>
      <c r="GI5" s="186" t="n"/>
      <c r="GJ5" s="186" t="n"/>
      <c r="GK5" s="186" t="n"/>
      <c r="GL5" s="154" t="n"/>
      <c r="GM5" s="154" t="n"/>
      <c r="GN5" s="154" t="n"/>
      <c r="GO5" s="185" t="n"/>
      <c r="GP5" s="223" t="n"/>
      <c r="GQ5" s="223" t="n"/>
    </row>
    <row r="6" ht="72" customHeight="1">
      <c r="A6" s="185" t="n">
        <v>5</v>
      </c>
      <c r="B6" s="185" t="inlineStr">
        <is>
          <t>HBP</t>
        </is>
      </c>
      <c r="C6" s="186" t="n"/>
      <c r="D6" s="187" t="inlineStr">
        <is>
          <t>Oil and Gas Lease</t>
        </is>
      </c>
      <c r="E6" s="187" t="inlineStr">
        <is>
          <t>1736/193</t>
        </is>
      </c>
      <c r="F6" s="188" t="n">
        <v>38002</v>
      </c>
      <c r="G6" s="188" t="n">
        <v>38020</v>
      </c>
      <c r="H6" s="194" t="inlineStr">
        <is>
          <t>Wilda E. Jensen</t>
        </is>
      </c>
      <c r="I6" s="194" t="inlineStr">
        <is>
          <t>R. Michael Lortz</t>
        </is>
      </c>
      <c r="J6" s="194" t="inlineStr">
        <is>
          <t>NW/4 SE/4, S/2 SE/4, SW/4 NE/4 of 31-12N-24W</t>
        </is>
      </c>
      <c r="K6" s="194" t="inlineStr">
        <is>
          <t>160 gross acres
3 yrs
3/16ths royalty</t>
        </is>
      </c>
      <c r="L6" s="186" t="inlineStr">
        <is>
          <t>3 years</t>
        </is>
      </c>
      <c r="M6" s="186" t="n">
        <v>160</v>
      </c>
      <c r="N6" s="186" t="n"/>
      <c r="O6" s="189" t="n">
        <v>39098</v>
      </c>
      <c r="P6" s="900" t="n"/>
      <c r="Q6" s="191" t="n">
        <v>0.1875</v>
      </c>
      <c r="R6" s="192" t="inlineStr">
        <is>
          <t>No</t>
        </is>
      </c>
      <c r="S6" s="192" t="inlineStr">
        <is>
          <t>No</t>
        </is>
      </c>
      <c r="T6" s="192" t="inlineStr">
        <is>
          <t>No</t>
        </is>
      </c>
      <c r="U6" s="192" t="inlineStr">
        <is>
          <t>No</t>
        </is>
      </c>
      <c r="V6" s="186" t="inlineStr">
        <is>
          <t>No</t>
        </is>
      </c>
      <c r="W6" s="186" t="inlineStr">
        <is>
          <t>No</t>
        </is>
      </c>
      <c r="X6" s="186" t="inlineStr">
        <is>
          <t>No</t>
        </is>
      </c>
      <c r="Y6" s="186" t="inlineStr">
        <is>
          <t>No</t>
        </is>
      </c>
      <c r="Z6" s="154" t="n"/>
      <c r="AA6" s="154" t="n"/>
      <c r="AB6" s="154" t="n"/>
      <c r="AC6" s="185" t="n"/>
      <c r="AD6" s="185" t="n"/>
      <c r="AE6" s="186" t="n"/>
      <c r="AF6" s="187" t="n"/>
      <c r="AG6" s="187" t="n"/>
      <c r="AH6" s="188" t="n"/>
      <c r="AI6" s="188" t="n"/>
      <c r="AJ6" s="194" t="n"/>
      <c r="AK6" s="194" t="n"/>
      <c r="AL6" s="194" t="n"/>
      <c r="AM6" s="194" t="n"/>
      <c r="AN6" s="186" t="n"/>
      <c r="AO6" s="186" t="n"/>
      <c r="AP6" s="186" t="n"/>
      <c r="AQ6" s="189" t="n"/>
      <c r="AR6" s="900" t="n"/>
      <c r="AS6" s="191" t="n"/>
      <c r="AT6" s="192" t="n"/>
      <c r="AU6" s="192" t="n"/>
      <c r="AV6" s="192" t="n"/>
      <c r="AW6" s="192" t="n"/>
      <c r="AX6" s="186" t="n"/>
      <c r="AY6" s="186" t="n"/>
      <c r="AZ6" s="186" t="n"/>
      <c r="BA6" s="186" t="n"/>
      <c r="BB6" s="154" t="n"/>
      <c r="BC6" s="154" t="n"/>
      <c r="BD6" s="154" t="n"/>
      <c r="BE6" s="185" t="n"/>
      <c r="BF6" s="185" t="n"/>
      <c r="BG6" s="186" t="n"/>
      <c r="BH6" s="187" t="n"/>
      <c r="BI6" s="187" t="n"/>
      <c r="BJ6" s="188" t="n"/>
      <c r="BK6" s="188" t="n"/>
      <c r="BL6" s="194" t="n"/>
      <c r="BM6" s="194" t="n"/>
      <c r="BN6" s="194" t="n"/>
      <c r="BO6" s="194" t="n"/>
      <c r="BP6" s="186" t="n"/>
      <c r="BQ6" s="186" t="n"/>
      <c r="BR6" s="186" t="n"/>
      <c r="BS6" s="189" t="n"/>
      <c r="BT6" s="900" t="n"/>
      <c r="BU6" s="191" t="n"/>
      <c r="BV6" s="192" t="n"/>
      <c r="BW6" s="192" t="n"/>
      <c r="BX6" s="192" t="n"/>
      <c r="BY6" s="192" t="n"/>
      <c r="BZ6" s="186" t="n"/>
      <c r="CA6" s="186" t="n"/>
      <c r="CB6" s="186" t="n"/>
      <c r="CC6" s="186" t="n"/>
      <c r="CD6" s="154" t="n"/>
      <c r="CE6" s="154" t="n"/>
      <c r="CF6" s="154" t="n"/>
      <c r="CG6" s="185" t="n"/>
      <c r="CH6" s="185" t="n"/>
      <c r="CI6" s="186" t="n"/>
      <c r="CJ6" s="187" t="n"/>
      <c r="CK6" s="187" t="n"/>
      <c r="CL6" s="188" t="n"/>
      <c r="CM6" s="188" t="n"/>
      <c r="CN6" s="194" t="n"/>
      <c r="CO6" s="194" t="n"/>
      <c r="CP6" s="194" t="n"/>
      <c r="CQ6" s="194" t="n"/>
      <c r="CR6" s="186" t="n"/>
      <c r="CS6" s="186" t="n"/>
      <c r="CT6" s="186" t="n"/>
      <c r="CU6" s="189" t="n"/>
      <c r="CV6" s="900" t="n"/>
      <c r="CW6" s="191" t="n"/>
      <c r="CX6" s="192" t="n"/>
      <c r="CY6" s="192" t="n"/>
      <c r="CZ6" s="192" t="n"/>
      <c r="DA6" s="192" t="n"/>
      <c r="DB6" s="186" t="n"/>
      <c r="DC6" s="186" t="n"/>
      <c r="DD6" s="186" t="n"/>
      <c r="DE6" s="186" t="n"/>
      <c r="DF6" s="154" t="n"/>
      <c r="DG6" s="154" t="n"/>
      <c r="DH6" s="154" t="n"/>
      <c r="DI6" s="185" t="n"/>
      <c r="DJ6" s="185" t="n"/>
      <c r="DK6" s="186" t="n"/>
      <c r="DL6" s="187" t="n"/>
      <c r="DM6" s="187" t="n"/>
      <c r="DN6" s="188" t="n"/>
      <c r="DO6" s="188" t="n"/>
      <c r="DP6" s="194" t="n"/>
      <c r="DQ6" s="194" t="n"/>
      <c r="DR6" s="194" t="n"/>
      <c r="DS6" s="194" t="n"/>
      <c r="DT6" s="186" t="n"/>
      <c r="DU6" s="186" t="n"/>
      <c r="DV6" s="186" t="n"/>
      <c r="DW6" s="189" t="n"/>
      <c r="DX6" s="900" t="n"/>
      <c r="DY6" s="191" t="n"/>
      <c r="DZ6" s="192" t="n"/>
      <c r="EA6" s="192" t="n"/>
      <c r="EB6" s="192" t="n"/>
      <c r="EC6" s="192" t="n"/>
      <c r="ED6" s="186" t="n"/>
      <c r="EE6" s="186" t="n"/>
      <c r="EF6" s="186" t="n"/>
      <c r="EG6" s="186" t="n"/>
      <c r="EH6" s="154" t="n"/>
      <c r="EI6" s="154" t="n"/>
      <c r="EJ6" s="154" t="n"/>
      <c r="EK6" s="185" t="n"/>
      <c r="EL6" s="185" t="n"/>
      <c r="EM6" s="186" t="n"/>
      <c r="EN6" s="187" t="n"/>
      <c r="EO6" s="187" t="n"/>
      <c r="EP6" s="188" t="n"/>
      <c r="EQ6" s="188" t="n"/>
      <c r="ER6" s="194" t="n"/>
      <c r="ES6" s="194" t="n"/>
      <c r="ET6" s="194" t="n"/>
      <c r="EU6" s="194" t="n"/>
      <c r="EV6" s="186" t="n"/>
      <c r="EW6" s="186" t="n"/>
      <c r="EX6" s="186" t="n"/>
      <c r="EY6" s="189" t="n"/>
      <c r="EZ6" s="900" t="n"/>
      <c r="FA6" s="191" t="n"/>
      <c r="FB6" s="192" t="n"/>
      <c r="FC6" s="192" t="n"/>
      <c r="FD6" s="192" t="n"/>
      <c r="FE6" s="192" t="n"/>
      <c r="FF6" s="186" t="n"/>
      <c r="FG6" s="186" t="n"/>
      <c r="FH6" s="186" t="n"/>
      <c r="FI6" s="186" t="n"/>
      <c r="FJ6" s="154" t="n"/>
      <c r="FK6" s="154" t="n"/>
      <c r="FL6" s="154" t="n"/>
      <c r="FM6" s="185" t="n"/>
      <c r="FN6" s="185" t="n"/>
      <c r="FO6" s="186" t="n"/>
      <c r="FP6" s="187" t="n"/>
      <c r="FQ6" s="187" t="n"/>
      <c r="FR6" s="188" t="n"/>
      <c r="FS6" s="188" t="n"/>
      <c r="FT6" s="194" t="n"/>
      <c r="FU6" s="194" t="n"/>
      <c r="FV6" s="194" t="n"/>
      <c r="FW6" s="194" t="n"/>
      <c r="FX6" s="186" t="n"/>
      <c r="FY6" s="186" t="n"/>
      <c r="FZ6" s="186" t="n"/>
      <c r="GA6" s="189" t="n"/>
      <c r="GB6" s="900" t="n"/>
      <c r="GC6" s="191" t="n"/>
      <c r="GD6" s="192" t="n"/>
      <c r="GE6" s="192" t="n"/>
      <c r="GF6" s="192" t="n"/>
      <c r="GG6" s="192" t="n"/>
      <c r="GH6" s="186" t="n"/>
      <c r="GI6" s="186" t="n"/>
      <c r="GJ6" s="186" t="n"/>
      <c r="GK6" s="186" t="n"/>
      <c r="GL6" s="154" t="n"/>
      <c r="GM6" s="154" t="n"/>
      <c r="GN6" s="154" t="n"/>
      <c r="GO6" s="185" t="n"/>
      <c r="GP6" s="223" t="n"/>
      <c r="GQ6" s="223" t="n"/>
    </row>
    <row r="7" ht="72" customHeight="1">
      <c r="A7" s="185" t="n">
        <v>6</v>
      </c>
      <c r="B7" s="185" t="inlineStr">
        <is>
          <t>HBP</t>
        </is>
      </c>
      <c r="C7" s="186" t="n"/>
      <c r="D7" s="187" t="inlineStr">
        <is>
          <t>Oil and Gas Lease</t>
        </is>
      </c>
      <c r="E7" s="187" t="inlineStr">
        <is>
          <t>1736/598</t>
        </is>
      </c>
      <c r="F7" s="188" t="n">
        <v>38002</v>
      </c>
      <c r="G7" s="188" t="n">
        <v>38029</v>
      </c>
      <c r="H7" s="194" t="inlineStr">
        <is>
          <t>Dow C. Bain, et ux</t>
        </is>
      </c>
      <c r="I7" s="194" t="inlineStr">
        <is>
          <t>R. Michael Lortz</t>
        </is>
      </c>
      <c r="J7" s="194" t="inlineStr">
        <is>
          <t>NW/4 SE/4, S/2 SE/4, SW/4 NE/4 of 31-12N-24W</t>
        </is>
      </c>
      <c r="K7" s="194" t="inlineStr">
        <is>
          <t>160 gross acres
3 yrs
3/16ths royalty</t>
        </is>
      </c>
      <c r="L7" s="186" t="inlineStr">
        <is>
          <t>3 years</t>
        </is>
      </c>
      <c r="M7" s="186" t="n">
        <v>160</v>
      </c>
      <c r="N7" s="186" t="n"/>
      <c r="O7" s="189" t="n">
        <v>39098</v>
      </c>
      <c r="P7" s="900" t="n"/>
      <c r="Q7" s="191" t="n">
        <v>0.1875</v>
      </c>
      <c r="R7" s="192" t="inlineStr">
        <is>
          <t>No</t>
        </is>
      </c>
      <c r="S7" s="192" t="inlineStr">
        <is>
          <t>No</t>
        </is>
      </c>
      <c r="T7" s="192" t="inlineStr">
        <is>
          <t>No</t>
        </is>
      </c>
      <c r="U7" s="192" t="inlineStr">
        <is>
          <t>No</t>
        </is>
      </c>
      <c r="V7" s="186" t="inlineStr">
        <is>
          <t>No</t>
        </is>
      </c>
      <c r="W7" s="186" t="inlineStr">
        <is>
          <t>No</t>
        </is>
      </c>
      <c r="X7" s="186" t="inlineStr">
        <is>
          <t>No</t>
        </is>
      </c>
      <c r="Y7" s="186" t="inlineStr">
        <is>
          <t>No</t>
        </is>
      </c>
      <c r="Z7" s="901" t="n"/>
      <c r="AA7" s="154" t="n"/>
      <c r="AB7" s="154" t="n"/>
      <c r="AC7" s="185" t="n"/>
      <c r="AD7" s="185" t="n"/>
      <c r="AE7" s="186" t="n"/>
      <c r="AF7" s="187" t="n"/>
      <c r="AG7" s="187" t="n"/>
      <c r="AH7" s="188" t="n"/>
      <c r="AI7" s="188" t="n"/>
      <c r="AJ7" s="194" t="n"/>
      <c r="AK7" s="194" t="n"/>
      <c r="AL7" s="194" t="n"/>
      <c r="AM7" s="194" t="n"/>
      <c r="AN7" s="186" t="n"/>
      <c r="AO7" s="186" t="n"/>
      <c r="AP7" s="186" t="n"/>
      <c r="AQ7" s="189" t="n"/>
      <c r="AR7" s="900" t="n"/>
      <c r="AS7" s="191" t="n"/>
      <c r="AT7" s="192" t="n"/>
      <c r="AU7" s="192" t="n"/>
      <c r="AV7" s="192" t="n"/>
      <c r="AW7" s="192" t="n"/>
      <c r="AX7" s="186" t="n"/>
      <c r="AY7" s="186" t="n"/>
      <c r="AZ7" s="186" t="n"/>
      <c r="BA7" s="186" t="n"/>
      <c r="BB7" s="901" t="n"/>
      <c r="BC7" s="154" t="n"/>
      <c r="BD7" s="154" t="n"/>
      <c r="BE7" s="185" t="n"/>
      <c r="BF7" s="185" t="n"/>
      <c r="BG7" s="186" t="n"/>
      <c r="BH7" s="187" t="n"/>
      <c r="BI7" s="187" t="n"/>
      <c r="BJ7" s="188" t="n"/>
      <c r="BK7" s="188" t="n"/>
      <c r="BL7" s="194" t="n"/>
      <c r="BM7" s="194" t="n"/>
      <c r="BN7" s="194" t="n"/>
      <c r="BO7" s="194" t="n"/>
      <c r="BP7" s="186" t="n"/>
      <c r="BQ7" s="186" t="n"/>
      <c r="BR7" s="186" t="n"/>
      <c r="BS7" s="189" t="n"/>
      <c r="BT7" s="900" t="n"/>
      <c r="BU7" s="191" t="n"/>
      <c r="BV7" s="192" t="n"/>
      <c r="BW7" s="192" t="n"/>
      <c r="BX7" s="192" t="n"/>
      <c r="BY7" s="192" t="n"/>
      <c r="BZ7" s="186" t="n"/>
      <c r="CA7" s="186" t="n"/>
      <c r="CB7" s="186" t="n"/>
      <c r="CC7" s="186" t="n"/>
      <c r="CD7" s="901" t="n"/>
      <c r="CE7" s="154" t="n"/>
      <c r="CF7" s="154" t="n"/>
      <c r="CG7" s="185" t="n"/>
      <c r="CH7" s="185" t="n"/>
      <c r="CI7" s="186" t="n"/>
      <c r="CJ7" s="187" t="n"/>
      <c r="CK7" s="187" t="n"/>
      <c r="CL7" s="188" t="n"/>
      <c r="CM7" s="188" t="n"/>
      <c r="CN7" s="194" t="n"/>
      <c r="CO7" s="194" t="n"/>
      <c r="CP7" s="194" t="n"/>
      <c r="CQ7" s="194" t="n"/>
      <c r="CR7" s="186" t="n"/>
      <c r="CS7" s="186" t="n"/>
      <c r="CT7" s="186" t="n"/>
      <c r="CU7" s="189" t="n"/>
      <c r="CV7" s="900" t="n"/>
      <c r="CW7" s="191" t="n"/>
      <c r="CX7" s="192" t="n"/>
      <c r="CY7" s="192" t="n"/>
      <c r="CZ7" s="192" t="n"/>
      <c r="DA7" s="192" t="n"/>
      <c r="DB7" s="186" t="n"/>
      <c r="DC7" s="186" t="n"/>
      <c r="DD7" s="186" t="n"/>
      <c r="DE7" s="186" t="n"/>
      <c r="DF7" s="901" t="n"/>
      <c r="DG7" s="154" t="n"/>
      <c r="DH7" s="154" t="n"/>
      <c r="DI7" s="185" t="n"/>
      <c r="DJ7" s="185" t="n"/>
      <c r="DK7" s="186" t="n"/>
      <c r="DL7" s="187" t="n"/>
      <c r="DM7" s="187" t="n"/>
      <c r="DN7" s="188" t="n"/>
      <c r="DO7" s="188" t="n"/>
      <c r="DP7" s="194" t="n"/>
      <c r="DQ7" s="194" t="n"/>
      <c r="DR7" s="194" t="n"/>
      <c r="DS7" s="194" t="n"/>
      <c r="DT7" s="186" t="n"/>
      <c r="DU7" s="186" t="n"/>
      <c r="DV7" s="186" t="n"/>
      <c r="DW7" s="189" t="n"/>
      <c r="DX7" s="900" t="n"/>
      <c r="DY7" s="191" t="n"/>
      <c r="DZ7" s="192" t="n"/>
      <c r="EA7" s="192" t="n"/>
      <c r="EB7" s="192" t="n"/>
      <c r="EC7" s="192" t="n"/>
      <c r="ED7" s="186" t="n"/>
      <c r="EE7" s="186" t="n"/>
      <c r="EF7" s="186" t="n"/>
      <c r="EG7" s="186" t="n"/>
      <c r="EH7" s="901" t="n"/>
      <c r="EI7" s="154" t="n"/>
      <c r="EJ7" s="154" t="n"/>
      <c r="EK7" s="185" t="n"/>
      <c r="EL7" s="185" t="n"/>
      <c r="EM7" s="186" t="n"/>
      <c r="EN7" s="187" t="n"/>
      <c r="EO7" s="187" t="n"/>
      <c r="EP7" s="188" t="n"/>
      <c r="EQ7" s="188" t="n"/>
      <c r="ER7" s="194" t="n"/>
      <c r="ES7" s="194" t="n"/>
      <c r="ET7" s="194" t="n"/>
      <c r="EU7" s="194" t="n"/>
      <c r="EV7" s="186" t="n"/>
      <c r="EW7" s="186" t="n"/>
      <c r="EX7" s="186" t="n"/>
      <c r="EY7" s="189" t="n"/>
      <c r="EZ7" s="900" t="n"/>
      <c r="FA7" s="191" t="n"/>
      <c r="FB7" s="192" t="n"/>
      <c r="FC7" s="192" t="n"/>
      <c r="FD7" s="192" t="n"/>
      <c r="FE7" s="192" t="n"/>
      <c r="FF7" s="186" t="n"/>
      <c r="FG7" s="186" t="n"/>
      <c r="FH7" s="186" t="n"/>
      <c r="FI7" s="186" t="n"/>
      <c r="FJ7" s="901" t="n"/>
      <c r="FK7" s="154" t="n"/>
      <c r="FL7" s="154" t="n"/>
      <c r="FM7" s="185" t="n"/>
      <c r="FN7" s="185" t="n"/>
      <c r="FO7" s="186" t="n"/>
      <c r="FP7" s="187" t="n"/>
      <c r="FQ7" s="187" t="n"/>
      <c r="FR7" s="188" t="n"/>
      <c r="FS7" s="188" t="n"/>
      <c r="FT7" s="194" t="n"/>
      <c r="FU7" s="194" t="n"/>
      <c r="FV7" s="194" t="n"/>
      <c r="FW7" s="194" t="n"/>
      <c r="FX7" s="186" t="n"/>
      <c r="FY7" s="186" t="n"/>
      <c r="FZ7" s="186" t="n"/>
      <c r="GA7" s="189" t="n"/>
      <c r="GB7" s="900" t="n"/>
      <c r="GC7" s="191" t="n"/>
      <c r="GD7" s="192" t="n"/>
      <c r="GE7" s="192" t="n"/>
      <c r="GF7" s="192" t="n"/>
      <c r="GG7" s="192" t="n"/>
      <c r="GH7" s="186" t="n"/>
      <c r="GI7" s="186" t="n"/>
      <c r="GJ7" s="186" t="n"/>
      <c r="GK7" s="186" t="n"/>
      <c r="GL7" s="901" t="n"/>
      <c r="GM7" s="154" t="n"/>
      <c r="GN7" s="154" t="n"/>
      <c r="GO7" s="185" t="n"/>
      <c r="GP7" s="223" t="n"/>
      <c r="GQ7" s="223" t="n"/>
    </row>
    <row r="8" ht="72" customHeight="1">
      <c r="A8" s="185" t="n">
        <v>7</v>
      </c>
      <c r="B8" s="185" t="inlineStr">
        <is>
          <t>HBP</t>
        </is>
      </c>
      <c r="C8" s="186" t="n"/>
      <c r="D8" s="187" t="inlineStr">
        <is>
          <t>Oil and Gas Lease</t>
        </is>
      </c>
      <c r="E8" s="187" t="inlineStr">
        <is>
          <t>1824/181</t>
        </is>
      </c>
      <c r="F8" s="188" t="n">
        <v>38002</v>
      </c>
      <c r="G8" s="188" t="n">
        <v>38762</v>
      </c>
      <c r="H8" s="194" t="inlineStr">
        <is>
          <t>Wilda E. Jensen</t>
        </is>
      </c>
      <c r="I8" s="194" t="inlineStr">
        <is>
          <t>R. Michael Lortz</t>
        </is>
      </c>
      <c r="J8" s="194" t="inlineStr">
        <is>
          <t>NW/4 SE/4, S/2 SE/4, SW/4 NE/4 of 31-12N-24W</t>
        </is>
      </c>
      <c r="K8" s="194" t="inlineStr">
        <is>
          <t>160 gross acres
3 yrs
3/16ths royalty</t>
        </is>
      </c>
      <c r="L8" s="186" t="inlineStr">
        <is>
          <t>3 years</t>
        </is>
      </c>
      <c r="M8" s="186" t="n">
        <v>160</v>
      </c>
      <c r="N8" s="186" t="n"/>
      <c r="O8" s="189" t="n">
        <v>39098</v>
      </c>
      <c r="P8" s="900" t="n"/>
      <c r="Q8" s="191" t="n">
        <v>0.1875</v>
      </c>
      <c r="R8" s="192" t="inlineStr">
        <is>
          <t>No</t>
        </is>
      </c>
      <c r="S8" s="192" t="inlineStr">
        <is>
          <t>No</t>
        </is>
      </c>
      <c r="T8" s="192" t="inlineStr">
        <is>
          <t>No</t>
        </is>
      </c>
      <c r="U8" s="192" t="inlineStr">
        <is>
          <t>No</t>
        </is>
      </c>
      <c r="V8" s="186" t="inlineStr">
        <is>
          <t>No</t>
        </is>
      </c>
      <c r="W8" s="186" t="inlineStr">
        <is>
          <t>No</t>
        </is>
      </c>
      <c r="X8" s="186" t="inlineStr">
        <is>
          <t>No</t>
        </is>
      </c>
      <c r="Y8" s="186" t="inlineStr">
        <is>
          <t>No</t>
        </is>
      </c>
      <c r="Z8" s="901" t="n"/>
      <c r="AA8" s="154" t="n"/>
      <c r="AB8" s="154" t="n"/>
      <c r="AC8" s="185" t="n"/>
      <c r="AD8" s="185" t="n"/>
      <c r="AE8" s="186" t="n"/>
      <c r="AF8" s="187" t="n"/>
      <c r="AG8" s="187" t="n"/>
      <c r="AH8" s="188" t="n"/>
      <c r="AI8" s="188" t="n"/>
      <c r="AJ8" s="194" t="n"/>
      <c r="AK8" s="194" t="n"/>
      <c r="AL8" s="194" t="n"/>
      <c r="AM8" s="194" t="n"/>
      <c r="AN8" s="186" t="n"/>
      <c r="AO8" s="186" t="n"/>
      <c r="AP8" s="186" t="n"/>
      <c r="AQ8" s="189" t="n"/>
      <c r="AR8" s="900" t="n"/>
      <c r="AS8" s="191" t="n"/>
      <c r="AT8" s="192" t="n"/>
      <c r="AU8" s="192" t="n"/>
      <c r="AV8" s="192" t="n"/>
      <c r="AW8" s="192" t="n"/>
      <c r="AX8" s="186" t="n"/>
      <c r="AY8" s="186" t="n"/>
      <c r="AZ8" s="186" t="n"/>
      <c r="BA8" s="186" t="n"/>
      <c r="BB8" s="901" t="n"/>
      <c r="BC8" s="154" t="n"/>
      <c r="BD8" s="154" t="n"/>
      <c r="BE8" s="185" t="n"/>
      <c r="BF8" s="185" t="n"/>
      <c r="BG8" s="186" t="n"/>
      <c r="BH8" s="187" t="n"/>
      <c r="BI8" s="187" t="n"/>
      <c r="BJ8" s="188" t="n"/>
      <c r="BK8" s="188" t="n"/>
      <c r="BL8" s="194" t="n"/>
      <c r="BM8" s="194" t="n"/>
      <c r="BN8" s="194" t="n"/>
      <c r="BO8" s="194" t="n"/>
      <c r="BP8" s="186" t="n"/>
      <c r="BQ8" s="186" t="n"/>
      <c r="BR8" s="186" t="n"/>
      <c r="BS8" s="189" t="n"/>
      <c r="BT8" s="900" t="n"/>
      <c r="BU8" s="191" t="n"/>
      <c r="BV8" s="192" t="n"/>
      <c r="BW8" s="192" t="n"/>
      <c r="BX8" s="192" t="n"/>
      <c r="BY8" s="192" t="n"/>
      <c r="BZ8" s="186" t="n"/>
      <c r="CA8" s="186" t="n"/>
      <c r="CB8" s="186" t="n"/>
      <c r="CC8" s="186" t="n"/>
      <c r="CD8" s="901" t="n"/>
      <c r="CE8" s="154" t="n"/>
      <c r="CF8" s="154" t="n"/>
      <c r="CG8" s="185" t="n"/>
      <c r="CH8" s="185" t="n"/>
      <c r="CI8" s="186" t="n"/>
      <c r="CJ8" s="187" t="n"/>
      <c r="CK8" s="187" t="n"/>
      <c r="CL8" s="188" t="n"/>
      <c r="CM8" s="188" t="n"/>
      <c r="CN8" s="194" t="n"/>
      <c r="CO8" s="194" t="n"/>
      <c r="CP8" s="194" t="n"/>
      <c r="CQ8" s="194" t="n"/>
      <c r="CR8" s="186" t="n"/>
      <c r="CS8" s="186" t="n"/>
      <c r="CT8" s="186" t="n"/>
      <c r="CU8" s="189" t="n"/>
      <c r="CV8" s="900" t="n"/>
      <c r="CW8" s="191" t="n"/>
      <c r="CX8" s="192" t="n"/>
      <c r="CY8" s="192" t="n"/>
      <c r="CZ8" s="192" t="n"/>
      <c r="DA8" s="192" t="n"/>
      <c r="DB8" s="186" t="n"/>
      <c r="DC8" s="186" t="n"/>
      <c r="DD8" s="186" t="n"/>
      <c r="DE8" s="186" t="n"/>
      <c r="DF8" s="901" t="n"/>
      <c r="DG8" s="154" t="n"/>
      <c r="DH8" s="154" t="n"/>
      <c r="DI8" s="185" t="n"/>
      <c r="DJ8" s="185" t="n"/>
      <c r="DK8" s="186" t="n"/>
      <c r="DL8" s="187" t="n"/>
      <c r="DM8" s="187" t="n"/>
      <c r="DN8" s="188" t="n"/>
      <c r="DO8" s="188" t="n"/>
      <c r="DP8" s="194" t="n"/>
      <c r="DQ8" s="194" t="n"/>
      <c r="DR8" s="194" t="n"/>
      <c r="DS8" s="194" t="n"/>
      <c r="DT8" s="186" t="n"/>
      <c r="DU8" s="186" t="n"/>
      <c r="DV8" s="186" t="n"/>
      <c r="DW8" s="189" t="n"/>
      <c r="DX8" s="900" t="n"/>
      <c r="DY8" s="191" t="n"/>
      <c r="DZ8" s="192" t="n"/>
      <c r="EA8" s="192" t="n"/>
      <c r="EB8" s="192" t="n"/>
      <c r="EC8" s="192" t="n"/>
      <c r="ED8" s="186" t="n"/>
      <c r="EE8" s="186" t="n"/>
      <c r="EF8" s="186" t="n"/>
      <c r="EG8" s="186" t="n"/>
      <c r="EH8" s="901" t="n"/>
      <c r="EI8" s="154" t="n"/>
      <c r="EJ8" s="154" t="n"/>
      <c r="EK8" s="185" t="n"/>
      <c r="EL8" s="185" t="n"/>
      <c r="EM8" s="186" t="n"/>
      <c r="EN8" s="187" t="n"/>
      <c r="EO8" s="187" t="n"/>
      <c r="EP8" s="188" t="n"/>
      <c r="EQ8" s="188" t="n"/>
      <c r="ER8" s="194" t="n"/>
      <c r="ES8" s="194" t="n"/>
      <c r="ET8" s="194" t="n"/>
      <c r="EU8" s="194" t="n"/>
      <c r="EV8" s="186" t="n"/>
      <c r="EW8" s="186" t="n"/>
      <c r="EX8" s="186" t="n"/>
      <c r="EY8" s="189" t="n"/>
      <c r="EZ8" s="900" t="n"/>
      <c r="FA8" s="191" t="n"/>
      <c r="FB8" s="192" t="n"/>
      <c r="FC8" s="192" t="n"/>
      <c r="FD8" s="192" t="n"/>
      <c r="FE8" s="192" t="n"/>
      <c r="FF8" s="186" t="n"/>
      <c r="FG8" s="186" t="n"/>
      <c r="FH8" s="186" t="n"/>
      <c r="FI8" s="186" t="n"/>
      <c r="FJ8" s="901" t="n"/>
      <c r="FK8" s="154" t="n"/>
      <c r="FL8" s="154" t="n"/>
      <c r="FM8" s="185" t="n"/>
      <c r="FN8" s="185" t="n"/>
      <c r="FO8" s="186" t="n"/>
      <c r="FP8" s="187" t="n"/>
      <c r="FQ8" s="187" t="n"/>
      <c r="FR8" s="188" t="n"/>
      <c r="FS8" s="188" t="n"/>
      <c r="FT8" s="194" t="n"/>
      <c r="FU8" s="194" t="n"/>
      <c r="FV8" s="194" t="n"/>
      <c r="FW8" s="194" t="n"/>
      <c r="FX8" s="186" t="n"/>
      <c r="FY8" s="186" t="n"/>
      <c r="FZ8" s="186" t="n"/>
      <c r="GA8" s="189" t="n"/>
      <c r="GB8" s="900" t="n"/>
      <c r="GC8" s="191" t="n"/>
      <c r="GD8" s="192" t="n"/>
      <c r="GE8" s="192" t="n"/>
      <c r="GF8" s="192" t="n"/>
      <c r="GG8" s="192" t="n"/>
      <c r="GH8" s="186" t="n"/>
      <c r="GI8" s="186" t="n"/>
      <c r="GJ8" s="186" t="n"/>
      <c r="GK8" s="186" t="n"/>
      <c r="GL8" s="901" t="n"/>
      <c r="GM8" s="154" t="n"/>
      <c r="GN8" s="154" t="n"/>
      <c r="GO8" s="185" t="n"/>
      <c r="GP8" s="223" t="n"/>
      <c r="GQ8" s="223" t="n"/>
    </row>
    <row r="9" ht="96" customHeight="1">
      <c r="A9" s="185" t="n">
        <v>8</v>
      </c>
      <c r="B9" s="185" t="inlineStr">
        <is>
          <t>HBP</t>
        </is>
      </c>
      <c r="C9" s="186" t="n"/>
      <c r="D9" s="187" t="inlineStr">
        <is>
          <t>Oil and Gas Lease</t>
        </is>
      </c>
      <c r="E9" s="187" t="inlineStr">
        <is>
          <t>1736/485</t>
        </is>
      </c>
      <c r="F9" s="188" t="n">
        <v>38020</v>
      </c>
      <c r="G9" s="188" t="n">
        <v>38027</v>
      </c>
      <c r="H9" s="194" t="inlineStr">
        <is>
          <t>L. E. Thurman</t>
        </is>
      </c>
      <c r="I9" s="194" t="inlineStr">
        <is>
          <t>R. Michael Lortz</t>
        </is>
      </c>
      <c r="J9" s="194" t="inlineStr">
        <is>
          <t>E/2 NW/4, N/2 NE/4 SW/4, NE/4 SE/4, SE/4 NE/4 of 31-12N-24W</t>
        </is>
      </c>
      <c r="K9" s="194" t="inlineStr">
        <is>
          <t>180 gross acres
3 yrs
3/16ths royalty</t>
        </is>
      </c>
      <c r="L9" s="186" t="inlineStr">
        <is>
          <t>3 years</t>
        </is>
      </c>
      <c r="M9" s="186" t="n">
        <v>180</v>
      </c>
      <c r="N9" s="186" t="n"/>
      <c r="O9" s="189" t="n">
        <v>39116</v>
      </c>
      <c r="P9" s="900" t="n"/>
      <c r="Q9" s="191" t="n">
        <v>0.1875</v>
      </c>
      <c r="R9" s="192" t="inlineStr">
        <is>
          <t>No</t>
        </is>
      </c>
      <c r="S9" s="192" t="inlineStr">
        <is>
          <t>No</t>
        </is>
      </c>
      <c r="T9" s="192" t="inlineStr">
        <is>
          <t>No</t>
        </is>
      </c>
      <c r="U9" s="192" t="inlineStr">
        <is>
          <t>No</t>
        </is>
      </c>
      <c r="V9" s="186" t="inlineStr">
        <is>
          <t>No</t>
        </is>
      </c>
      <c r="W9" s="186" t="inlineStr">
        <is>
          <t>No</t>
        </is>
      </c>
      <c r="X9" s="186" t="inlineStr">
        <is>
          <t>No</t>
        </is>
      </c>
      <c r="Y9" s="186" t="inlineStr">
        <is>
          <t>No</t>
        </is>
      </c>
      <c r="Z9" s="901" t="n"/>
      <c r="AA9" s="154" t="n"/>
      <c r="AB9" s="154" t="n"/>
      <c r="AC9" s="185" t="n"/>
      <c r="AD9" s="185" t="n"/>
      <c r="AE9" s="186" t="n"/>
      <c r="AF9" s="187" t="n"/>
      <c r="AG9" s="187" t="n"/>
      <c r="AH9" s="188" t="n"/>
      <c r="AI9" s="188" t="n"/>
      <c r="AJ9" s="194" t="n"/>
      <c r="AK9" s="194" t="n"/>
      <c r="AL9" s="194" t="n"/>
      <c r="AM9" s="194" t="n"/>
      <c r="AN9" s="186" t="n"/>
      <c r="AO9" s="186" t="n"/>
      <c r="AP9" s="186" t="n"/>
      <c r="AQ9" s="189" t="n"/>
      <c r="AR9" s="900" t="n"/>
      <c r="AS9" s="191" t="n"/>
      <c r="AT9" s="192" t="n"/>
      <c r="AU9" s="192" t="n"/>
      <c r="AV9" s="192" t="n"/>
      <c r="AW9" s="192" t="n"/>
      <c r="AX9" s="186" t="n"/>
      <c r="AY9" s="186" t="n"/>
      <c r="AZ9" s="186" t="n"/>
      <c r="BA9" s="186" t="n"/>
      <c r="BB9" s="901" t="n"/>
      <c r="BC9" s="154" t="n"/>
      <c r="BD9" s="154" t="n"/>
      <c r="BE9" s="185" t="n"/>
      <c r="BF9" s="185" t="n"/>
      <c r="BG9" s="186" t="n"/>
      <c r="BH9" s="187" t="n"/>
      <c r="BI9" s="187" t="n"/>
      <c r="BJ9" s="188" t="n"/>
      <c r="BK9" s="188" t="n"/>
      <c r="BL9" s="194" t="n"/>
      <c r="BM9" s="194" t="n"/>
      <c r="BN9" s="194" t="n"/>
      <c r="BO9" s="194" t="n"/>
      <c r="BP9" s="186" t="n"/>
      <c r="BQ9" s="186" t="n"/>
      <c r="BR9" s="186" t="n"/>
      <c r="BS9" s="189" t="n"/>
      <c r="BT9" s="900" t="n"/>
      <c r="BU9" s="191" t="n"/>
      <c r="BV9" s="192" t="n"/>
      <c r="BW9" s="192" t="n"/>
      <c r="BX9" s="192" t="n"/>
      <c r="BY9" s="192" t="n"/>
      <c r="BZ9" s="186" t="n"/>
      <c r="CA9" s="186" t="n"/>
      <c r="CB9" s="186" t="n"/>
      <c r="CC9" s="186" t="n"/>
      <c r="CD9" s="901" t="n"/>
      <c r="CE9" s="154" t="n"/>
      <c r="CF9" s="154" t="n"/>
      <c r="CG9" s="185" t="n"/>
      <c r="CH9" s="185" t="n"/>
      <c r="CI9" s="186" t="n"/>
      <c r="CJ9" s="187" t="n"/>
      <c r="CK9" s="187" t="n"/>
      <c r="CL9" s="188" t="n"/>
      <c r="CM9" s="188" t="n"/>
      <c r="CN9" s="194" t="n"/>
      <c r="CO9" s="194" t="n"/>
      <c r="CP9" s="194" t="n"/>
      <c r="CQ9" s="194" t="n"/>
      <c r="CR9" s="186" t="n"/>
      <c r="CS9" s="186" t="n"/>
      <c r="CT9" s="186" t="n"/>
      <c r="CU9" s="189" t="n"/>
      <c r="CV9" s="900" t="n"/>
      <c r="CW9" s="191" t="n"/>
      <c r="CX9" s="192" t="n"/>
      <c r="CY9" s="192" t="n"/>
      <c r="CZ9" s="192" t="n"/>
      <c r="DA9" s="192" t="n"/>
      <c r="DB9" s="186" t="n"/>
      <c r="DC9" s="186" t="n"/>
      <c r="DD9" s="186" t="n"/>
      <c r="DE9" s="186" t="n"/>
      <c r="DF9" s="901" t="n"/>
      <c r="DG9" s="154" t="n"/>
      <c r="DH9" s="154" t="n"/>
      <c r="DI9" s="185" t="n"/>
      <c r="DJ9" s="185" t="n"/>
      <c r="DK9" s="186" t="n"/>
      <c r="DL9" s="187" t="n"/>
      <c r="DM9" s="187" t="n"/>
      <c r="DN9" s="188" t="n"/>
      <c r="DO9" s="188" t="n"/>
      <c r="DP9" s="194" t="n"/>
      <c r="DQ9" s="194" t="n"/>
      <c r="DR9" s="194" t="n"/>
      <c r="DS9" s="194" t="n"/>
      <c r="DT9" s="186" t="n"/>
      <c r="DU9" s="186" t="n"/>
      <c r="DV9" s="186" t="n"/>
      <c r="DW9" s="189" t="n"/>
      <c r="DX9" s="900" t="n"/>
      <c r="DY9" s="191" t="n"/>
      <c r="DZ9" s="192" t="n"/>
      <c r="EA9" s="192" t="n"/>
      <c r="EB9" s="192" t="n"/>
      <c r="EC9" s="192" t="n"/>
      <c r="ED9" s="186" t="n"/>
      <c r="EE9" s="186" t="n"/>
      <c r="EF9" s="186" t="n"/>
      <c r="EG9" s="186" t="n"/>
      <c r="EH9" s="901" t="n"/>
      <c r="EI9" s="154" t="n"/>
      <c r="EJ9" s="154" t="n"/>
      <c r="EK9" s="185" t="n"/>
      <c r="EL9" s="185" t="n"/>
      <c r="EM9" s="186" t="n"/>
      <c r="EN9" s="187" t="n"/>
      <c r="EO9" s="187" t="n"/>
      <c r="EP9" s="188" t="n"/>
      <c r="EQ9" s="188" t="n"/>
      <c r="ER9" s="194" t="n"/>
      <c r="ES9" s="194" t="n"/>
      <c r="ET9" s="194" t="n"/>
      <c r="EU9" s="194" t="n"/>
      <c r="EV9" s="186" t="n"/>
      <c r="EW9" s="186" t="n"/>
      <c r="EX9" s="186" t="n"/>
      <c r="EY9" s="189" t="n"/>
      <c r="EZ9" s="900" t="n"/>
      <c r="FA9" s="191" t="n"/>
      <c r="FB9" s="192" t="n"/>
      <c r="FC9" s="192" t="n"/>
      <c r="FD9" s="192" t="n"/>
      <c r="FE9" s="192" t="n"/>
      <c r="FF9" s="186" t="n"/>
      <c r="FG9" s="186" t="n"/>
      <c r="FH9" s="186" t="n"/>
      <c r="FI9" s="186" t="n"/>
      <c r="FJ9" s="901" t="n"/>
      <c r="FK9" s="154" t="n"/>
      <c r="FL9" s="154" t="n"/>
      <c r="FM9" s="185" t="n"/>
      <c r="FN9" s="185" t="n"/>
      <c r="FO9" s="186" t="n"/>
      <c r="FP9" s="187" t="n"/>
      <c r="FQ9" s="187" t="n"/>
      <c r="FR9" s="188" t="n"/>
      <c r="FS9" s="188" t="n"/>
      <c r="FT9" s="194" t="n"/>
      <c r="FU9" s="194" t="n"/>
      <c r="FV9" s="194" t="n"/>
      <c r="FW9" s="194" t="n"/>
      <c r="FX9" s="186" t="n"/>
      <c r="FY9" s="186" t="n"/>
      <c r="FZ9" s="186" t="n"/>
      <c r="GA9" s="189" t="n"/>
      <c r="GB9" s="900" t="n"/>
      <c r="GC9" s="191" t="n"/>
      <c r="GD9" s="192" t="n"/>
      <c r="GE9" s="192" t="n"/>
      <c r="GF9" s="192" t="n"/>
      <c r="GG9" s="192" t="n"/>
      <c r="GH9" s="186" t="n"/>
      <c r="GI9" s="186" t="n"/>
      <c r="GJ9" s="186" t="n"/>
      <c r="GK9" s="186" t="n"/>
      <c r="GL9" s="901" t="n"/>
      <c r="GM9" s="154" t="n"/>
      <c r="GN9" s="154" t="n"/>
      <c r="GO9" s="185" t="n"/>
      <c r="GP9" s="223" t="n"/>
      <c r="GQ9" s="223" t="n"/>
    </row>
    <row r="10" ht="72" customHeight="1">
      <c r="A10" s="185" t="n">
        <v>9</v>
      </c>
      <c r="B10" s="185" t="inlineStr">
        <is>
          <t>HBP</t>
        </is>
      </c>
      <c r="C10" s="186" t="n"/>
      <c r="D10" s="187" t="inlineStr">
        <is>
          <t>Oil and Gas Lease</t>
        </is>
      </c>
      <c r="E10" s="187" t="inlineStr">
        <is>
          <t>1736/197</t>
        </is>
      </c>
      <c r="F10" s="188" t="n">
        <v>38016</v>
      </c>
      <c r="G10" s="188" t="n">
        <v>38020</v>
      </c>
      <c r="H10" s="194" t="inlineStr">
        <is>
          <t>A. C. Campbell</t>
        </is>
      </c>
      <c r="I10" s="194" t="inlineStr">
        <is>
          <t>R. Michael Lortz</t>
        </is>
      </c>
      <c r="J10" s="194" t="inlineStr">
        <is>
          <t>S/2 NE/4 SW/4, Lot 4, SE/4 SW/4, Lot 3 of 31-12N-24W</t>
        </is>
      </c>
      <c r="K10" s="194" t="inlineStr">
        <is>
          <t>115.335 gross acres
3/16ths royalty</t>
        </is>
      </c>
      <c r="L10" s="186" t="inlineStr">
        <is>
          <t>3 years</t>
        </is>
      </c>
      <c r="M10" s="186" t="n">
        <v>115.335</v>
      </c>
      <c r="N10" s="186" t="n"/>
      <c r="O10" s="189" t="n">
        <v>39116</v>
      </c>
      <c r="P10" s="900" t="n"/>
      <c r="Q10" s="191" t="n">
        <v>0.1875</v>
      </c>
      <c r="R10" s="192" t="inlineStr">
        <is>
          <t>No</t>
        </is>
      </c>
      <c r="S10" s="192" t="inlineStr">
        <is>
          <t>No</t>
        </is>
      </c>
      <c r="T10" s="192" t="inlineStr">
        <is>
          <t>No</t>
        </is>
      </c>
      <c r="U10" s="192" t="inlineStr">
        <is>
          <t>No</t>
        </is>
      </c>
      <c r="V10" s="186" t="inlineStr">
        <is>
          <t>No</t>
        </is>
      </c>
      <c r="W10" s="186" t="inlineStr">
        <is>
          <t>No</t>
        </is>
      </c>
      <c r="X10" s="186" t="inlineStr">
        <is>
          <t>No</t>
        </is>
      </c>
      <c r="Y10" s="186" t="inlineStr">
        <is>
          <t>No</t>
        </is>
      </c>
      <c r="Z10" s="154" t="n"/>
      <c r="AA10" s="154" t="n"/>
      <c r="AB10" s="154" t="n"/>
      <c r="AC10" s="185" t="n"/>
      <c r="AD10" s="185" t="n"/>
      <c r="AE10" s="186" t="n"/>
      <c r="AF10" s="187" t="n"/>
      <c r="AG10" s="187" t="n"/>
      <c r="AH10" s="188" t="n"/>
      <c r="AI10" s="188" t="n"/>
      <c r="AJ10" s="194" t="n"/>
      <c r="AK10" s="194" t="n"/>
      <c r="AL10" s="194" t="n"/>
      <c r="AM10" s="194" t="n"/>
      <c r="AN10" s="186" t="n"/>
      <c r="AO10" s="186" t="n"/>
      <c r="AP10" s="186" t="n"/>
      <c r="AQ10" s="189" t="n"/>
      <c r="AR10" s="900" t="n"/>
      <c r="AS10" s="191" t="n"/>
      <c r="AT10" s="192" t="n"/>
      <c r="AU10" s="192" t="n"/>
      <c r="AV10" s="192" t="n"/>
      <c r="AW10" s="192" t="n"/>
      <c r="AX10" s="186" t="n"/>
      <c r="AY10" s="186" t="n"/>
      <c r="AZ10" s="186" t="n"/>
      <c r="BA10" s="186" t="n"/>
      <c r="BB10" s="154" t="n"/>
      <c r="BC10" s="154" t="n"/>
      <c r="BD10" s="154" t="n"/>
      <c r="BE10" s="185" t="n"/>
      <c r="BF10" s="185" t="n"/>
      <c r="BG10" s="186" t="n"/>
      <c r="BH10" s="187" t="n"/>
      <c r="BI10" s="187" t="n"/>
      <c r="BJ10" s="188" t="n"/>
      <c r="BK10" s="188" t="n"/>
      <c r="BL10" s="194" t="n"/>
      <c r="BM10" s="194" t="n"/>
      <c r="BN10" s="194" t="n"/>
      <c r="BO10" s="194" t="n"/>
      <c r="BP10" s="186" t="n"/>
      <c r="BQ10" s="186" t="n"/>
      <c r="BR10" s="186" t="n"/>
      <c r="BS10" s="189" t="n"/>
      <c r="BT10" s="900" t="n"/>
      <c r="BU10" s="191" t="n"/>
      <c r="BV10" s="192" t="n"/>
      <c r="BW10" s="192" t="n"/>
      <c r="BX10" s="192" t="n"/>
      <c r="BY10" s="192" t="n"/>
      <c r="BZ10" s="186" t="n"/>
      <c r="CA10" s="186" t="n"/>
      <c r="CB10" s="186" t="n"/>
      <c r="CC10" s="186" t="n"/>
      <c r="CD10" s="154" t="n"/>
      <c r="CE10" s="154" t="n"/>
      <c r="CF10" s="154" t="n"/>
      <c r="CG10" s="185" t="n"/>
      <c r="CH10" s="185" t="n"/>
      <c r="CI10" s="186" t="n"/>
      <c r="CJ10" s="187" t="n"/>
      <c r="CK10" s="187" t="n"/>
      <c r="CL10" s="188" t="n"/>
      <c r="CM10" s="188" t="n"/>
      <c r="CN10" s="194" t="n"/>
      <c r="CO10" s="194" t="n"/>
      <c r="CP10" s="194" t="n"/>
      <c r="CQ10" s="194" t="n"/>
      <c r="CR10" s="186" t="n"/>
      <c r="CS10" s="186" t="n"/>
      <c r="CT10" s="186" t="n"/>
      <c r="CU10" s="189" t="n"/>
      <c r="CV10" s="900" t="n"/>
      <c r="CW10" s="191" t="n"/>
      <c r="CX10" s="192" t="n"/>
      <c r="CY10" s="192" t="n"/>
      <c r="CZ10" s="192" t="n"/>
      <c r="DA10" s="192" t="n"/>
      <c r="DB10" s="186" t="n"/>
      <c r="DC10" s="186" t="n"/>
      <c r="DD10" s="186" t="n"/>
      <c r="DE10" s="186" t="n"/>
      <c r="DF10" s="154" t="n"/>
      <c r="DG10" s="154" t="n"/>
      <c r="DH10" s="154" t="n"/>
      <c r="DI10" s="185" t="n"/>
      <c r="DJ10" s="185" t="n"/>
      <c r="DK10" s="186" t="n"/>
      <c r="DL10" s="187" t="n"/>
      <c r="DM10" s="187" t="n"/>
      <c r="DN10" s="188" t="n"/>
      <c r="DO10" s="188" t="n"/>
      <c r="DP10" s="194" t="n"/>
      <c r="DQ10" s="194" t="n"/>
      <c r="DR10" s="194" t="n"/>
      <c r="DS10" s="194" t="n"/>
      <c r="DT10" s="186" t="n"/>
      <c r="DU10" s="186" t="n"/>
      <c r="DV10" s="186" t="n"/>
      <c r="DW10" s="189" t="n"/>
      <c r="DX10" s="900" t="n"/>
      <c r="DY10" s="191" t="n"/>
      <c r="DZ10" s="192" t="n"/>
      <c r="EA10" s="192" t="n"/>
      <c r="EB10" s="192" t="n"/>
      <c r="EC10" s="192" t="n"/>
      <c r="ED10" s="186" t="n"/>
      <c r="EE10" s="186" t="n"/>
      <c r="EF10" s="186" t="n"/>
      <c r="EG10" s="186" t="n"/>
      <c r="EH10" s="154" t="n"/>
      <c r="EI10" s="154" t="n"/>
      <c r="EJ10" s="154" t="n"/>
      <c r="EK10" s="185" t="n"/>
      <c r="EL10" s="185" t="n"/>
      <c r="EM10" s="186" t="n"/>
      <c r="EN10" s="187" t="n"/>
      <c r="EO10" s="187" t="n"/>
      <c r="EP10" s="188" t="n"/>
      <c r="EQ10" s="188" t="n"/>
      <c r="ER10" s="194" t="n"/>
      <c r="ES10" s="194" t="n"/>
      <c r="ET10" s="194" t="n"/>
      <c r="EU10" s="194" t="n"/>
      <c r="EV10" s="186" t="n"/>
      <c r="EW10" s="186" t="n"/>
      <c r="EX10" s="186" t="n"/>
      <c r="EY10" s="189" t="n"/>
      <c r="EZ10" s="900" t="n"/>
      <c r="FA10" s="191" t="n"/>
      <c r="FB10" s="192" t="n"/>
      <c r="FC10" s="192" t="n"/>
      <c r="FD10" s="192" t="n"/>
      <c r="FE10" s="192" t="n"/>
      <c r="FF10" s="186" t="n"/>
      <c r="FG10" s="186" t="n"/>
      <c r="FH10" s="186" t="n"/>
      <c r="FI10" s="186" t="n"/>
      <c r="FJ10" s="154" t="n"/>
      <c r="FK10" s="154" t="n"/>
      <c r="FL10" s="154" t="n"/>
      <c r="FM10" s="185" t="n"/>
      <c r="FN10" s="185" t="n"/>
      <c r="FO10" s="186" t="n"/>
      <c r="FP10" s="187" t="n"/>
      <c r="FQ10" s="187" t="n"/>
      <c r="FR10" s="188" t="n"/>
      <c r="FS10" s="188" t="n"/>
      <c r="FT10" s="194" t="n"/>
      <c r="FU10" s="194" t="n"/>
      <c r="FV10" s="194" t="n"/>
      <c r="FW10" s="194" t="n"/>
      <c r="FX10" s="186" t="n"/>
      <c r="FY10" s="186" t="n"/>
      <c r="FZ10" s="186" t="n"/>
      <c r="GA10" s="189" t="n"/>
      <c r="GB10" s="900" t="n"/>
      <c r="GC10" s="191" t="n"/>
      <c r="GD10" s="192" t="n"/>
      <c r="GE10" s="192" t="n"/>
      <c r="GF10" s="192" t="n"/>
      <c r="GG10" s="192" t="n"/>
      <c r="GH10" s="186" t="n"/>
      <c r="GI10" s="186" t="n"/>
      <c r="GJ10" s="186" t="n"/>
      <c r="GK10" s="186" t="n"/>
      <c r="GL10" s="154" t="n"/>
      <c r="GM10" s="154" t="n"/>
      <c r="GN10" s="154" t="n"/>
      <c r="GO10" s="185" t="n"/>
      <c r="GP10" s="223" t="n"/>
      <c r="GQ10" s="223" t="n"/>
    </row>
    <row r="11" ht="72" customHeight="1">
      <c r="A11" s="185" t="n">
        <v>10</v>
      </c>
      <c r="B11" s="185" t="inlineStr">
        <is>
          <t>HBP</t>
        </is>
      </c>
      <c r="C11" s="186" t="n"/>
      <c r="D11" s="187" t="inlineStr">
        <is>
          <t>Oil and Gas Lease</t>
        </is>
      </c>
      <c r="E11" s="187" t="inlineStr">
        <is>
          <t>1736/473</t>
        </is>
      </c>
      <c r="F11" s="188" t="n">
        <v>38026</v>
      </c>
      <c r="G11" s="188" t="n">
        <v>38027</v>
      </c>
      <c r="H11" s="194" t="inlineStr">
        <is>
          <t>Charles Allen Atha</t>
        </is>
      </c>
      <c r="I11" s="194" t="inlineStr">
        <is>
          <t>R. Michael Lortz</t>
        </is>
      </c>
      <c r="J11" s="194" t="inlineStr">
        <is>
          <t>Lots 1 and 2, N/2 of Lot 3 of 31-12N-24W</t>
        </is>
      </c>
      <c r="K11" s="194" t="inlineStr">
        <is>
          <t>92.135 gross acres
3 yrs
3/16ths royalty</t>
        </is>
      </c>
      <c r="L11" s="186" t="inlineStr">
        <is>
          <t>3 years</t>
        </is>
      </c>
      <c r="M11" s="186" t="n">
        <v>92.13500000000001</v>
      </c>
      <c r="N11" s="186" t="n"/>
      <c r="O11" s="189" t="n">
        <v>39122</v>
      </c>
      <c r="P11" s="900" t="n"/>
      <c r="Q11" s="191" t="n">
        <v>0.1875</v>
      </c>
      <c r="R11" s="192" t="inlineStr">
        <is>
          <t>No</t>
        </is>
      </c>
      <c r="S11" s="192" t="inlineStr">
        <is>
          <t>F</t>
        </is>
      </c>
      <c r="T11" s="192" t="inlineStr">
        <is>
          <t>No</t>
        </is>
      </c>
      <c r="U11" s="192" t="inlineStr">
        <is>
          <t>No</t>
        </is>
      </c>
      <c r="V11" s="186" t="inlineStr">
        <is>
          <t>No</t>
        </is>
      </c>
      <c r="W11" s="186" t="inlineStr">
        <is>
          <t>No</t>
        </is>
      </c>
      <c r="X11" s="186" t="inlineStr">
        <is>
          <t>No</t>
        </is>
      </c>
      <c r="Y11" s="186" t="inlineStr">
        <is>
          <t>No</t>
        </is>
      </c>
      <c r="Z11" s="154" t="n"/>
      <c r="AA11" s="154" t="n"/>
      <c r="AB11" s="154" t="n"/>
      <c r="AC11" s="185" t="n"/>
      <c r="AD11" s="185" t="n"/>
      <c r="AE11" s="186" t="n"/>
      <c r="AF11" s="187" t="n"/>
      <c r="AG11" s="187" t="n"/>
      <c r="AH11" s="188" t="n"/>
      <c r="AI11" s="188" t="n"/>
      <c r="AJ11" s="194" t="n"/>
      <c r="AK11" s="194" t="n"/>
      <c r="AL11" s="194" t="n"/>
      <c r="AM11" s="194" t="n"/>
      <c r="AN11" s="186" t="n"/>
      <c r="AO11" s="186" t="n"/>
      <c r="AP11" s="186" t="n"/>
      <c r="AQ11" s="189" t="n"/>
      <c r="AR11" s="900" t="n"/>
      <c r="AS11" s="191" t="n"/>
      <c r="AT11" s="192" t="n"/>
      <c r="AU11" s="192" t="n"/>
      <c r="AV11" s="192" t="n"/>
      <c r="AW11" s="192" t="n"/>
      <c r="AX11" s="186" t="n"/>
      <c r="AY11" s="186" t="n"/>
      <c r="AZ11" s="186" t="n"/>
      <c r="BA11" s="186" t="n"/>
      <c r="BB11" s="154" t="n"/>
      <c r="BC11" s="154" t="n"/>
      <c r="BD11" s="154" t="n"/>
      <c r="BE11" s="185" t="n"/>
      <c r="BF11" s="185" t="n"/>
      <c r="BG11" s="186" t="n"/>
      <c r="BH11" s="187" t="n"/>
      <c r="BI11" s="187" t="n"/>
      <c r="BJ11" s="188" t="n"/>
      <c r="BK11" s="188" t="n"/>
      <c r="BL11" s="194" t="n"/>
      <c r="BM11" s="194" t="n"/>
      <c r="BN11" s="194" t="n"/>
      <c r="BO11" s="194" t="n"/>
      <c r="BP11" s="186" t="n"/>
      <c r="BQ11" s="186" t="n"/>
      <c r="BR11" s="186" t="n"/>
      <c r="BS11" s="189" t="n"/>
      <c r="BT11" s="900" t="n"/>
      <c r="BU11" s="191" t="n"/>
      <c r="BV11" s="192" t="n"/>
      <c r="BW11" s="192" t="n"/>
      <c r="BX11" s="192" t="n"/>
      <c r="BY11" s="192" t="n"/>
      <c r="BZ11" s="186" t="n"/>
      <c r="CA11" s="186" t="n"/>
      <c r="CB11" s="186" t="n"/>
      <c r="CC11" s="186" t="n"/>
      <c r="CD11" s="154" t="n"/>
      <c r="CE11" s="154" t="n"/>
      <c r="CF11" s="154" t="n"/>
      <c r="CG11" s="185" t="n"/>
      <c r="CH11" s="185" t="n"/>
      <c r="CI11" s="186" t="n"/>
      <c r="CJ11" s="187" t="n"/>
      <c r="CK11" s="187" t="n"/>
      <c r="CL11" s="188" t="n"/>
      <c r="CM11" s="188" t="n"/>
      <c r="CN11" s="194" t="n"/>
      <c r="CO11" s="194" t="n"/>
      <c r="CP11" s="194" t="n"/>
      <c r="CQ11" s="194" t="n"/>
      <c r="CR11" s="186" t="n"/>
      <c r="CS11" s="186" t="n"/>
      <c r="CT11" s="186" t="n"/>
      <c r="CU11" s="189" t="n"/>
      <c r="CV11" s="900" t="n"/>
      <c r="CW11" s="191" t="n"/>
      <c r="CX11" s="192" t="n"/>
      <c r="CY11" s="192" t="n"/>
      <c r="CZ11" s="192" t="n"/>
      <c r="DA11" s="192" t="n"/>
      <c r="DB11" s="186" t="n"/>
      <c r="DC11" s="186" t="n"/>
      <c r="DD11" s="186" t="n"/>
      <c r="DE11" s="186" t="n"/>
      <c r="DF11" s="154" t="n"/>
      <c r="DG11" s="154" t="n"/>
      <c r="DH11" s="154" t="n"/>
      <c r="DI11" s="185" t="n"/>
      <c r="DJ11" s="185" t="n"/>
      <c r="DK11" s="186" t="n"/>
      <c r="DL11" s="187" t="n"/>
      <c r="DM11" s="187" t="n"/>
      <c r="DN11" s="188" t="n"/>
      <c r="DO11" s="188" t="n"/>
      <c r="DP11" s="194" t="n"/>
      <c r="DQ11" s="194" t="n"/>
      <c r="DR11" s="194" t="n"/>
      <c r="DS11" s="194" t="n"/>
      <c r="DT11" s="186" t="n"/>
      <c r="DU11" s="186" t="n"/>
      <c r="DV11" s="186" t="n"/>
      <c r="DW11" s="189" t="n"/>
      <c r="DX11" s="900" t="n"/>
      <c r="DY11" s="191" t="n"/>
      <c r="DZ11" s="192" t="n"/>
      <c r="EA11" s="192" t="n"/>
      <c r="EB11" s="192" t="n"/>
      <c r="EC11" s="192" t="n"/>
      <c r="ED11" s="186" t="n"/>
      <c r="EE11" s="186" t="n"/>
      <c r="EF11" s="186" t="n"/>
      <c r="EG11" s="186" t="n"/>
      <c r="EH11" s="154" t="n"/>
      <c r="EI11" s="154" t="n"/>
      <c r="EJ11" s="154" t="n"/>
      <c r="EK11" s="185" t="n"/>
      <c r="EL11" s="185" t="n"/>
      <c r="EM11" s="186" t="n"/>
      <c r="EN11" s="187" t="n"/>
      <c r="EO11" s="187" t="n"/>
      <c r="EP11" s="188" t="n"/>
      <c r="EQ11" s="188" t="n"/>
      <c r="ER11" s="194" t="n"/>
      <c r="ES11" s="194" t="n"/>
      <c r="ET11" s="194" t="n"/>
      <c r="EU11" s="194" t="n"/>
      <c r="EV11" s="186" t="n"/>
      <c r="EW11" s="186" t="n"/>
      <c r="EX11" s="186" t="n"/>
      <c r="EY11" s="189" t="n"/>
      <c r="EZ11" s="900" t="n"/>
      <c r="FA11" s="191" t="n"/>
      <c r="FB11" s="192" t="n"/>
      <c r="FC11" s="192" t="n"/>
      <c r="FD11" s="192" t="n"/>
      <c r="FE11" s="192" t="n"/>
      <c r="FF11" s="186" t="n"/>
      <c r="FG11" s="186" t="n"/>
      <c r="FH11" s="186" t="n"/>
      <c r="FI11" s="186" t="n"/>
      <c r="FJ11" s="154" t="n"/>
      <c r="FK11" s="154" t="n"/>
      <c r="FL11" s="154" t="n"/>
      <c r="FM11" s="185" t="n"/>
      <c r="FN11" s="185" t="n"/>
      <c r="FO11" s="186" t="n"/>
      <c r="FP11" s="187" t="n"/>
      <c r="FQ11" s="187" t="n"/>
      <c r="FR11" s="188" t="n"/>
      <c r="FS11" s="188" t="n"/>
      <c r="FT11" s="194" t="n"/>
      <c r="FU11" s="194" t="n"/>
      <c r="FV11" s="194" t="n"/>
      <c r="FW11" s="194" t="n"/>
      <c r="FX11" s="186" t="n"/>
      <c r="FY11" s="186" t="n"/>
      <c r="FZ11" s="186" t="n"/>
      <c r="GA11" s="189" t="n"/>
      <c r="GB11" s="900" t="n"/>
      <c r="GC11" s="191" t="n"/>
      <c r="GD11" s="192" t="n"/>
      <c r="GE11" s="192" t="n"/>
      <c r="GF11" s="192" t="n"/>
      <c r="GG11" s="192" t="n"/>
      <c r="GH11" s="186" t="n"/>
      <c r="GI11" s="186" t="n"/>
      <c r="GJ11" s="186" t="n"/>
      <c r="GK11" s="186" t="n"/>
      <c r="GL11" s="154" t="n"/>
      <c r="GM11" s="154" t="n"/>
      <c r="GN11" s="154" t="n"/>
      <c r="GO11" s="185" t="n"/>
      <c r="GP11" s="223" t="n"/>
      <c r="GQ11" s="223" t="n"/>
    </row>
    <row r="12" ht="72" customHeight="1">
      <c r="A12" s="185" t="n">
        <v>11</v>
      </c>
      <c r="B12" s="185" t="inlineStr">
        <is>
          <t>HBP</t>
        </is>
      </c>
      <c r="C12" s="186" t="n"/>
      <c r="D12" s="187" t="inlineStr">
        <is>
          <t>Oil and Gas Lease</t>
        </is>
      </c>
      <c r="E12" s="187" t="inlineStr">
        <is>
          <t>1736/588</t>
        </is>
      </c>
      <c r="F12" s="188" t="n">
        <v>38007</v>
      </c>
      <c r="G12" s="188" t="n">
        <v>38029</v>
      </c>
      <c r="H12" s="194" t="inlineStr">
        <is>
          <t>Clarence C. Bain</t>
        </is>
      </c>
      <c r="I12" s="194" t="inlineStr">
        <is>
          <t>R. Michael Lortz</t>
        </is>
      </c>
      <c r="J12" s="194" t="inlineStr">
        <is>
          <t>NW/4 SE/4, S/2 SE/4, SW/4 NE/4 of 31-12N-24W</t>
        </is>
      </c>
      <c r="K12" s="194" t="inlineStr">
        <is>
          <t>160 gross acres
3 yrs
3/16ths royalty</t>
        </is>
      </c>
      <c r="L12" s="186" t="inlineStr">
        <is>
          <t>3 years</t>
        </is>
      </c>
      <c r="M12" s="186" t="n">
        <v>160</v>
      </c>
      <c r="N12" s="186" t="n"/>
      <c r="O12" s="189" t="n">
        <v>39103</v>
      </c>
      <c r="P12" s="900" t="n"/>
      <c r="Q12" s="191" t="n">
        <v>0.1875</v>
      </c>
      <c r="R12" s="192" t="inlineStr">
        <is>
          <t>No</t>
        </is>
      </c>
      <c r="S12" s="192" t="inlineStr">
        <is>
          <t>F</t>
        </is>
      </c>
      <c r="T12" s="192" t="inlineStr">
        <is>
          <t>No</t>
        </is>
      </c>
      <c r="U12" s="192" t="inlineStr">
        <is>
          <t>No</t>
        </is>
      </c>
      <c r="V12" s="186" t="inlineStr">
        <is>
          <t>No</t>
        </is>
      </c>
      <c r="W12" s="186" t="inlineStr">
        <is>
          <t>No</t>
        </is>
      </c>
      <c r="X12" s="186" t="inlineStr">
        <is>
          <t>No</t>
        </is>
      </c>
      <c r="Y12" s="186" t="inlineStr">
        <is>
          <t>No</t>
        </is>
      </c>
      <c r="Z12" s="154" t="n"/>
      <c r="AA12" s="154" t="n"/>
      <c r="AB12" s="154" t="n"/>
      <c r="AC12" s="185" t="n"/>
      <c r="AD12" s="185" t="n"/>
      <c r="AE12" s="186" t="n"/>
      <c r="AF12" s="187" t="n"/>
      <c r="AG12" s="187" t="n"/>
      <c r="AH12" s="188" t="n"/>
      <c r="AI12" s="188" t="n"/>
      <c r="AJ12" s="194" t="n"/>
      <c r="AK12" s="194" t="n"/>
      <c r="AL12" s="194" t="n"/>
      <c r="AM12" s="194" t="n"/>
      <c r="AN12" s="186" t="n"/>
      <c r="AO12" s="186" t="n"/>
      <c r="AP12" s="186" t="n"/>
      <c r="AQ12" s="189" t="n"/>
      <c r="AR12" s="900" t="n"/>
      <c r="AS12" s="191" t="n"/>
      <c r="AT12" s="192" t="n"/>
      <c r="AU12" s="192" t="n"/>
      <c r="AV12" s="192" t="n"/>
      <c r="AW12" s="192" t="n"/>
      <c r="AX12" s="186" t="n"/>
      <c r="AY12" s="186" t="n"/>
      <c r="AZ12" s="186" t="n"/>
      <c r="BA12" s="186" t="n"/>
      <c r="BB12" s="154" t="n"/>
      <c r="BC12" s="154" t="n"/>
      <c r="BD12" s="154" t="n"/>
      <c r="BE12" s="185" t="n"/>
      <c r="BF12" s="185" t="n"/>
      <c r="BG12" s="186" t="n"/>
      <c r="BH12" s="187" t="n"/>
      <c r="BI12" s="187" t="n"/>
      <c r="BJ12" s="188" t="n"/>
      <c r="BK12" s="188" t="n"/>
      <c r="BL12" s="194" t="n"/>
      <c r="BM12" s="194" t="n"/>
      <c r="BN12" s="194" t="n"/>
      <c r="BO12" s="194" t="n"/>
      <c r="BP12" s="186" t="n"/>
      <c r="BQ12" s="186" t="n"/>
      <c r="BR12" s="186" t="n"/>
      <c r="BS12" s="189" t="n"/>
      <c r="BT12" s="900" t="n"/>
      <c r="BU12" s="191" t="n"/>
      <c r="BV12" s="192" t="n"/>
      <c r="BW12" s="192" t="n"/>
      <c r="BX12" s="192" t="n"/>
      <c r="BY12" s="192" t="n"/>
      <c r="BZ12" s="186" t="n"/>
      <c r="CA12" s="186" t="n"/>
      <c r="CB12" s="186" t="n"/>
      <c r="CC12" s="186" t="n"/>
      <c r="CD12" s="154" t="n"/>
      <c r="CE12" s="154" t="n"/>
      <c r="CF12" s="154" t="n"/>
      <c r="CG12" s="185" t="n"/>
      <c r="CH12" s="185" t="n"/>
      <c r="CI12" s="186" t="n"/>
      <c r="CJ12" s="187" t="n"/>
      <c r="CK12" s="187" t="n"/>
      <c r="CL12" s="188" t="n"/>
      <c r="CM12" s="188" t="n"/>
      <c r="CN12" s="194" t="n"/>
      <c r="CO12" s="194" t="n"/>
      <c r="CP12" s="194" t="n"/>
      <c r="CQ12" s="194" t="n"/>
      <c r="CR12" s="186" t="n"/>
      <c r="CS12" s="186" t="n"/>
      <c r="CT12" s="186" t="n"/>
      <c r="CU12" s="189" t="n"/>
      <c r="CV12" s="900" t="n"/>
      <c r="CW12" s="191" t="n"/>
      <c r="CX12" s="192" t="n"/>
      <c r="CY12" s="192" t="n"/>
      <c r="CZ12" s="192" t="n"/>
      <c r="DA12" s="192" t="n"/>
      <c r="DB12" s="186" t="n"/>
      <c r="DC12" s="186" t="n"/>
      <c r="DD12" s="186" t="n"/>
      <c r="DE12" s="186" t="n"/>
      <c r="DF12" s="154" t="n"/>
      <c r="DG12" s="154" t="n"/>
      <c r="DH12" s="154" t="n"/>
      <c r="DI12" s="185" t="n"/>
      <c r="DJ12" s="185" t="n"/>
      <c r="DK12" s="186" t="n"/>
      <c r="DL12" s="187" t="n"/>
      <c r="DM12" s="187" t="n"/>
      <c r="DN12" s="188" t="n"/>
      <c r="DO12" s="188" t="n"/>
      <c r="DP12" s="194" t="n"/>
      <c r="DQ12" s="194" t="n"/>
      <c r="DR12" s="194" t="n"/>
      <c r="DS12" s="194" t="n"/>
      <c r="DT12" s="186" t="n"/>
      <c r="DU12" s="186" t="n"/>
      <c r="DV12" s="186" t="n"/>
      <c r="DW12" s="189" t="n"/>
      <c r="DX12" s="900" t="n"/>
      <c r="DY12" s="191" t="n"/>
      <c r="DZ12" s="192" t="n"/>
      <c r="EA12" s="192" t="n"/>
      <c r="EB12" s="192" t="n"/>
      <c r="EC12" s="192" t="n"/>
      <c r="ED12" s="186" t="n"/>
      <c r="EE12" s="186" t="n"/>
      <c r="EF12" s="186" t="n"/>
      <c r="EG12" s="186" t="n"/>
      <c r="EH12" s="154" t="n"/>
      <c r="EI12" s="154" t="n"/>
      <c r="EJ12" s="154" t="n"/>
      <c r="EK12" s="185" t="n"/>
      <c r="EL12" s="185" t="n"/>
      <c r="EM12" s="186" t="n"/>
      <c r="EN12" s="187" t="n"/>
      <c r="EO12" s="187" t="n"/>
      <c r="EP12" s="188" t="n"/>
      <c r="EQ12" s="188" t="n"/>
      <c r="ER12" s="194" t="n"/>
      <c r="ES12" s="194" t="n"/>
      <c r="ET12" s="194" t="n"/>
      <c r="EU12" s="194" t="n"/>
      <c r="EV12" s="186" t="n"/>
      <c r="EW12" s="186" t="n"/>
      <c r="EX12" s="186" t="n"/>
      <c r="EY12" s="189" t="n"/>
      <c r="EZ12" s="900" t="n"/>
      <c r="FA12" s="191" t="n"/>
      <c r="FB12" s="192" t="n"/>
      <c r="FC12" s="192" t="n"/>
      <c r="FD12" s="192" t="n"/>
      <c r="FE12" s="192" t="n"/>
      <c r="FF12" s="186" t="n"/>
      <c r="FG12" s="186" t="n"/>
      <c r="FH12" s="186" t="n"/>
      <c r="FI12" s="186" t="n"/>
      <c r="FJ12" s="154" t="n"/>
      <c r="FK12" s="154" t="n"/>
      <c r="FL12" s="154" t="n"/>
      <c r="FM12" s="185" t="n"/>
      <c r="FN12" s="185" t="n"/>
      <c r="FO12" s="186" t="n"/>
      <c r="FP12" s="187" t="n"/>
      <c r="FQ12" s="187" t="n"/>
      <c r="FR12" s="188" t="n"/>
      <c r="FS12" s="188" t="n"/>
      <c r="FT12" s="194" t="n"/>
      <c r="FU12" s="194" t="n"/>
      <c r="FV12" s="194" t="n"/>
      <c r="FW12" s="194" t="n"/>
      <c r="FX12" s="186" t="n"/>
      <c r="FY12" s="186" t="n"/>
      <c r="FZ12" s="186" t="n"/>
      <c r="GA12" s="189" t="n"/>
      <c r="GB12" s="900" t="n"/>
      <c r="GC12" s="191" t="n"/>
      <c r="GD12" s="192" t="n"/>
      <c r="GE12" s="192" t="n"/>
      <c r="GF12" s="192" t="n"/>
      <c r="GG12" s="192" t="n"/>
      <c r="GH12" s="186" t="n"/>
      <c r="GI12" s="186" t="n"/>
      <c r="GJ12" s="186" t="n"/>
      <c r="GK12" s="186" t="n"/>
      <c r="GL12" s="154" t="n"/>
      <c r="GM12" s="154" t="n"/>
      <c r="GN12" s="154" t="n"/>
      <c r="GO12" s="185" t="n"/>
      <c r="GP12" s="223" t="n"/>
      <c r="GQ12" s="223" t="n"/>
    </row>
    <row r="13" ht="72" customHeight="1">
      <c r="A13" s="185" t="n">
        <v>12</v>
      </c>
      <c r="B13" s="185" t="inlineStr">
        <is>
          <t>HBP</t>
        </is>
      </c>
      <c r="C13" s="186" t="n"/>
      <c r="D13" s="187" t="inlineStr">
        <is>
          <t>Oil and Gas Lease</t>
        </is>
      </c>
      <c r="E13" s="187" t="inlineStr">
        <is>
          <t>1737/580</t>
        </is>
      </c>
      <c r="F13" s="188" t="n">
        <v>38032</v>
      </c>
      <c r="G13" s="188" t="n">
        <v>38040</v>
      </c>
      <c r="H13" s="194" t="inlineStr">
        <is>
          <t>Sandra Lorrain York</t>
        </is>
      </c>
      <c r="I13" s="194" t="inlineStr">
        <is>
          <t>Kodiak Production Company</t>
        </is>
      </c>
      <c r="J13" s="194" t="inlineStr">
        <is>
          <t>Lots 1 and 2, N/2 of Lot 3 of 31-12N-24W</t>
        </is>
      </c>
      <c r="K13" s="194" t="inlineStr">
        <is>
          <t>92.0850 gross acres
3 years
3/16ths royalty</t>
        </is>
      </c>
      <c r="L13" s="186" t="inlineStr">
        <is>
          <t>3 years</t>
        </is>
      </c>
      <c r="M13" s="186" t="n">
        <v>92.08499999999999</v>
      </c>
      <c r="N13" s="186" t="n"/>
      <c r="O13" s="189" t="n">
        <v>39128</v>
      </c>
      <c r="P13" s="900" t="n"/>
      <c r="Q13" s="191" t="n">
        <v>0.1875</v>
      </c>
      <c r="R13" s="192" t="inlineStr">
        <is>
          <t>No</t>
        </is>
      </c>
      <c r="S13" s="192" t="inlineStr">
        <is>
          <t>No</t>
        </is>
      </c>
      <c r="T13" s="192" t="inlineStr">
        <is>
          <t>No</t>
        </is>
      </c>
      <c r="U13" s="192" t="inlineStr">
        <is>
          <t>No</t>
        </is>
      </c>
      <c r="V13" s="186" t="inlineStr">
        <is>
          <t>No</t>
        </is>
      </c>
      <c r="W13" s="186" t="inlineStr">
        <is>
          <t>No</t>
        </is>
      </c>
      <c r="X13" s="186" t="inlineStr">
        <is>
          <t>No</t>
        </is>
      </c>
      <c r="Y13" s="186" t="inlineStr">
        <is>
          <t>No</t>
        </is>
      </c>
      <c r="Z13" s="154" t="n"/>
      <c r="AA13" s="154" t="n"/>
      <c r="AB13" s="154" t="n"/>
      <c r="AC13" s="185" t="n"/>
      <c r="AD13" s="185" t="n"/>
      <c r="AE13" s="186" t="n"/>
      <c r="AF13" s="187" t="n"/>
      <c r="AG13" s="187" t="n"/>
      <c r="AH13" s="188" t="n"/>
      <c r="AI13" s="188" t="n"/>
      <c r="AJ13" s="194" t="n"/>
      <c r="AK13" s="194" t="n"/>
      <c r="AL13" s="194" t="n"/>
      <c r="AM13" s="194" t="n"/>
      <c r="AN13" s="186" t="n"/>
      <c r="AO13" s="186" t="n"/>
      <c r="AP13" s="186" t="n"/>
      <c r="AQ13" s="189" t="n"/>
      <c r="AR13" s="900" t="n"/>
      <c r="AS13" s="191" t="n"/>
      <c r="AT13" s="192" t="n"/>
      <c r="AU13" s="192" t="n"/>
      <c r="AV13" s="192" t="n"/>
      <c r="AW13" s="192" t="n"/>
      <c r="AX13" s="186" t="n"/>
      <c r="AY13" s="186" t="n"/>
      <c r="AZ13" s="186" t="n"/>
      <c r="BA13" s="186" t="n"/>
      <c r="BB13" s="154" t="n"/>
      <c r="BC13" s="154" t="n"/>
      <c r="BD13" s="154" t="n"/>
      <c r="BE13" s="185" t="n"/>
      <c r="BF13" s="185" t="n"/>
      <c r="BG13" s="186" t="n"/>
      <c r="BH13" s="187" t="n"/>
      <c r="BI13" s="187" t="n"/>
      <c r="BJ13" s="188" t="n"/>
      <c r="BK13" s="188" t="n"/>
      <c r="BL13" s="194" t="n"/>
      <c r="BM13" s="194" t="n"/>
      <c r="BN13" s="194" t="n"/>
      <c r="BO13" s="194" t="n"/>
      <c r="BP13" s="186" t="n"/>
      <c r="BQ13" s="186" t="n"/>
      <c r="BR13" s="186" t="n"/>
      <c r="BS13" s="189" t="n"/>
      <c r="BT13" s="900" t="n"/>
      <c r="BU13" s="191" t="n"/>
      <c r="BV13" s="192" t="n"/>
      <c r="BW13" s="192" t="n"/>
      <c r="BX13" s="192" t="n"/>
      <c r="BY13" s="192" t="n"/>
      <c r="BZ13" s="186" t="n"/>
      <c r="CA13" s="186" t="n"/>
      <c r="CB13" s="186" t="n"/>
      <c r="CC13" s="186" t="n"/>
      <c r="CD13" s="154" t="n"/>
      <c r="CE13" s="154" t="n"/>
      <c r="CF13" s="154" t="n"/>
      <c r="CG13" s="185" t="n"/>
      <c r="CH13" s="185" t="n"/>
      <c r="CI13" s="186" t="n"/>
      <c r="CJ13" s="187" t="n"/>
      <c r="CK13" s="187" t="n"/>
      <c r="CL13" s="188" t="n"/>
      <c r="CM13" s="188" t="n"/>
      <c r="CN13" s="194" t="n"/>
      <c r="CO13" s="194" t="n"/>
      <c r="CP13" s="194" t="n"/>
      <c r="CQ13" s="194" t="n"/>
      <c r="CR13" s="186" t="n"/>
      <c r="CS13" s="186" t="n"/>
      <c r="CT13" s="186" t="n"/>
      <c r="CU13" s="189" t="n"/>
      <c r="CV13" s="900" t="n"/>
      <c r="CW13" s="191" t="n"/>
      <c r="CX13" s="192" t="n"/>
      <c r="CY13" s="192" t="n"/>
      <c r="CZ13" s="192" t="n"/>
      <c r="DA13" s="192" t="n"/>
      <c r="DB13" s="186" t="n"/>
      <c r="DC13" s="186" t="n"/>
      <c r="DD13" s="186" t="n"/>
      <c r="DE13" s="186" t="n"/>
      <c r="DF13" s="154" t="n"/>
      <c r="DG13" s="154" t="n"/>
      <c r="DH13" s="154" t="n"/>
      <c r="DI13" s="185" t="n"/>
      <c r="DJ13" s="185" t="n"/>
      <c r="DK13" s="186" t="n"/>
      <c r="DL13" s="187" t="n"/>
      <c r="DM13" s="187" t="n"/>
      <c r="DN13" s="188" t="n"/>
      <c r="DO13" s="188" t="n"/>
      <c r="DP13" s="194" t="n"/>
      <c r="DQ13" s="194" t="n"/>
      <c r="DR13" s="194" t="n"/>
      <c r="DS13" s="194" t="n"/>
      <c r="DT13" s="186" t="n"/>
      <c r="DU13" s="186" t="n"/>
      <c r="DV13" s="186" t="n"/>
      <c r="DW13" s="189" t="n"/>
      <c r="DX13" s="900" t="n"/>
      <c r="DY13" s="191" t="n"/>
      <c r="DZ13" s="192" t="n"/>
      <c r="EA13" s="192" t="n"/>
      <c r="EB13" s="192" t="n"/>
      <c r="EC13" s="192" t="n"/>
      <c r="ED13" s="186" t="n"/>
      <c r="EE13" s="186" t="n"/>
      <c r="EF13" s="186" t="n"/>
      <c r="EG13" s="186" t="n"/>
      <c r="EH13" s="154" t="n"/>
      <c r="EI13" s="154" t="n"/>
      <c r="EJ13" s="154" t="n"/>
      <c r="EK13" s="185" t="n"/>
      <c r="EL13" s="185" t="n"/>
      <c r="EM13" s="186" t="n"/>
      <c r="EN13" s="187" t="n"/>
      <c r="EO13" s="187" t="n"/>
      <c r="EP13" s="188" t="n"/>
      <c r="EQ13" s="188" t="n"/>
      <c r="ER13" s="194" t="n"/>
      <c r="ES13" s="194" t="n"/>
      <c r="ET13" s="194" t="n"/>
      <c r="EU13" s="194" t="n"/>
      <c r="EV13" s="186" t="n"/>
      <c r="EW13" s="186" t="n"/>
      <c r="EX13" s="186" t="n"/>
      <c r="EY13" s="189" t="n"/>
      <c r="EZ13" s="900" t="n"/>
      <c r="FA13" s="191" t="n"/>
      <c r="FB13" s="192" t="n"/>
      <c r="FC13" s="192" t="n"/>
      <c r="FD13" s="192" t="n"/>
      <c r="FE13" s="192" t="n"/>
      <c r="FF13" s="186" t="n"/>
      <c r="FG13" s="186" t="n"/>
      <c r="FH13" s="186" t="n"/>
      <c r="FI13" s="186" t="n"/>
      <c r="FJ13" s="154" t="n"/>
      <c r="FK13" s="154" t="n"/>
      <c r="FL13" s="154" t="n"/>
      <c r="FM13" s="185" t="n"/>
      <c r="FN13" s="185" t="n"/>
      <c r="FO13" s="186" t="n"/>
      <c r="FP13" s="187" t="n"/>
      <c r="FQ13" s="187" t="n"/>
      <c r="FR13" s="188" t="n"/>
      <c r="FS13" s="188" t="n"/>
      <c r="FT13" s="194" t="n"/>
      <c r="FU13" s="194" t="n"/>
      <c r="FV13" s="194" t="n"/>
      <c r="FW13" s="194" t="n"/>
      <c r="FX13" s="186" t="n"/>
      <c r="FY13" s="186" t="n"/>
      <c r="FZ13" s="186" t="n"/>
      <c r="GA13" s="189" t="n"/>
      <c r="GB13" s="900" t="n"/>
      <c r="GC13" s="191" t="n"/>
      <c r="GD13" s="192" t="n"/>
      <c r="GE13" s="192" t="n"/>
      <c r="GF13" s="192" t="n"/>
      <c r="GG13" s="192" t="n"/>
      <c r="GH13" s="186" t="n"/>
      <c r="GI13" s="186" t="n"/>
      <c r="GJ13" s="186" t="n"/>
      <c r="GK13" s="186" t="n"/>
      <c r="GL13" s="154" t="n"/>
      <c r="GM13" s="154" t="n"/>
      <c r="GN13" s="154" t="n"/>
      <c r="GO13" s="185" t="n"/>
      <c r="GP13" s="223" t="n"/>
      <c r="GQ13" s="223" t="n"/>
    </row>
    <row r="14" ht="409.5" customHeight="1">
      <c r="A14" s="185" t="n">
        <v>13</v>
      </c>
      <c r="B14" s="185" t="inlineStr">
        <is>
          <t>HBP</t>
        </is>
      </c>
      <c r="C14" s="186" t="n"/>
      <c r="D14" s="187" t="inlineStr">
        <is>
          <t>Oil and Gas Lease</t>
        </is>
      </c>
      <c r="E14" s="187" t="inlineStr">
        <is>
          <t>1780/409</t>
        </is>
      </c>
      <c r="F14" s="188" t="n">
        <v>38407</v>
      </c>
      <c r="G14" s="188" t="n">
        <v>38420</v>
      </c>
      <c r="H14" s="194" t="inlineStr">
        <is>
          <t>Jesse W. Fuchs</t>
        </is>
      </c>
      <c r="I14" s="194" t="inlineStr">
        <is>
          <t>N/g Discovery, LLC</t>
        </is>
      </c>
      <c r="J14" s="194" t="inlineStr">
        <is>
          <t>NW/4 SE/4, S/2 SE/4, SW/4 NE/4 of 31-12N-24W</t>
        </is>
      </c>
      <c r="K14" s="194"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4" s="186" t="inlineStr">
        <is>
          <t>2 years</t>
        </is>
      </c>
      <c r="M14" s="186" t="n">
        <v>160</v>
      </c>
      <c r="N14" s="186" t="n"/>
      <c r="O14" s="189" t="n">
        <v>39137</v>
      </c>
      <c r="P14" s="900" t="n"/>
      <c r="Q14" s="191" t="n">
        <v>0.25</v>
      </c>
      <c r="R14" s="192" t="inlineStr">
        <is>
          <t>Yes</t>
        </is>
      </c>
      <c r="S14" s="192" t="inlineStr">
        <is>
          <t>No</t>
        </is>
      </c>
      <c r="T14" s="192" t="inlineStr">
        <is>
          <t>No</t>
        </is>
      </c>
      <c r="U14" s="192" t="inlineStr">
        <is>
          <t>No</t>
        </is>
      </c>
      <c r="V14" s="186" t="inlineStr">
        <is>
          <t>Yes</t>
        </is>
      </c>
      <c r="W14" s="186" t="inlineStr">
        <is>
          <t>No</t>
        </is>
      </c>
      <c r="X14" s="186" t="inlineStr">
        <is>
          <t>No</t>
        </is>
      </c>
      <c r="Y14" s="186" t="inlineStr">
        <is>
          <t>No</t>
        </is>
      </c>
      <c r="Z14" s="154" t="n"/>
      <c r="AA14" s="154" t="n"/>
      <c r="AB14" s="154" t="n"/>
      <c r="AC14" s="185" t="n"/>
      <c r="AD14" s="185" t="n"/>
      <c r="AE14" s="186" t="n"/>
      <c r="AF14" s="187" t="n"/>
      <c r="AG14" s="187" t="n"/>
      <c r="AH14" s="188" t="n"/>
      <c r="AI14" s="188" t="n"/>
      <c r="AJ14" s="194" t="n"/>
      <c r="AK14" s="194" t="n"/>
      <c r="AL14" s="194" t="n"/>
      <c r="AM14" s="194" t="n"/>
      <c r="AN14" s="186" t="n"/>
      <c r="AO14" s="186" t="n"/>
      <c r="AP14" s="186" t="n"/>
      <c r="AQ14" s="189" t="n"/>
      <c r="AR14" s="900" t="n"/>
      <c r="AS14" s="191" t="n"/>
      <c r="AT14" s="192" t="n"/>
      <c r="AU14" s="192" t="n"/>
      <c r="AV14" s="192" t="n"/>
      <c r="AW14" s="192" t="n"/>
      <c r="AX14" s="186" t="n"/>
      <c r="AY14" s="186" t="n"/>
      <c r="AZ14" s="186" t="n"/>
      <c r="BA14" s="186" t="n"/>
      <c r="BB14" s="154" t="n"/>
      <c r="BC14" s="154" t="n"/>
      <c r="BD14" s="154" t="n"/>
      <c r="BE14" s="185" t="n"/>
      <c r="BF14" s="185" t="n"/>
      <c r="BG14" s="186" t="n"/>
      <c r="BH14" s="187" t="n"/>
      <c r="BI14" s="187" t="n"/>
      <c r="BJ14" s="188" t="n"/>
      <c r="BK14" s="188" t="n"/>
      <c r="BL14" s="194" t="n"/>
      <c r="BM14" s="194" t="n"/>
      <c r="BN14" s="194" t="n"/>
      <c r="BO14" s="194" t="n"/>
      <c r="BP14" s="186" t="n"/>
      <c r="BQ14" s="186" t="n"/>
      <c r="BR14" s="186" t="n"/>
      <c r="BS14" s="189" t="n"/>
      <c r="BT14" s="900" t="n"/>
      <c r="BU14" s="191" t="n"/>
      <c r="BV14" s="192" t="n"/>
      <c r="BW14" s="192" t="n"/>
      <c r="BX14" s="192" t="n"/>
      <c r="BY14" s="192" t="n"/>
      <c r="BZ14" s="186" t="n"/>
      <c r="CA14" s="186" t="n"/>
      <c r="CB14" s="186" t="n"/>
      <c r="CC14" s="186" t="n"/>
      <c r="CD14" s="154" t="n"/>
      <c r="CE14" s="154" t="n"/>
      <c r="CF14" s="154" t="n"/>
      <c r="CG14" s="185" t="n"/>
      <c r="CH14" s="185" t="n"/>
      <c r="CI14" s="186" t="n"/>
      <c r="CJ14" s="187" t="n"/>
      <c r="CK14" s="187" t="n"/>
      <c r="CL14" s="188" t="n"/>
      <c r="CM14" s="188" t="n"/>
      <c r="CN14" s="194" t="n"/>
      <c r="CO14" s="194" t="n"/>
      <c r="CP14" s="194" t="n"/>
      <c r="CQ14" s="194" t="n"/>
      <c r="CR14" s="186" t="n"/>
      <c r="CS14" s="186" t="n"/>
      <c r="CT14" s="186" t="n"/>
      <c r="CU14" s="189" t="n"/>
      <c r="CV14" s="900" t="n"/>
      <c r="CW14" s="191" t="n"/>
      <c r="CX14" s="192" t="n"/>
      <c r="CY14" s="192" t="n"/>
      <c r="CZ14" s="192" t="n"/>
      <c r="DA14" s="192" t="n"/>
      <c r="DB14" s="186" t="n"/>
      <c r="DC14" s="186" t="n"/>
      <c r="DD14" s="186" t="n"/>
      <c r="DE14" s="186" t="n"/>
      <c r="DF14" s="154" t="n"/>
      <c r="DG14" s="154" t="n"/>
      <c r="DH14" s="154" t="n"/>
      <c r="DI14" s="185" t="n"/>
      <c r="DJ14" s="185" t="n"/>
      <c r="DK14" s="186" t="n"/>
      <c r="DL14" s="187" t="n"/>
      <c r="DM14" s="187" t="n"/>
      <c r="DN14" s="188" t="n"/>
      <c r="DO14" s="188" t="n"/>
      <c r="DP14" s="194" t="n"/>
      <c r="DQ14" s="194" t="n"/>
      <c r="DR14" s="194" t="n"/>
      <c r="DS14" s="194" t="n"/>
      <c r="DT14" s="186" t="n"/>
      <c r="DU14" s="186" t="n"/>
      <c r="DV14" s="186" t="n"/>
      <c r="DW14" s="189" t="n"/>
      <c r="DX14" s="900" t="n"/>
      <c r="DY14" s="191" t="n"/>
      <c r="DZ14" s="192" t="n"/>
      <c r="EA14" s="192" t="n"/>
      <c r="EB14" s="192" t="n"/>
      <c r="EC14" s="192" t="n"/>
      <c r="ED14" s="186" t="n"/>
      <c r="EE14" s="186" t="n"/>
      <c r="EF14" s="186" t="n"/>
      <c r="EG14" s="186" t="n"/>
      <c r="EH14" s="154" t="n"/>
      <c r="EI14" s="154" t="n"/>
      <c r="EJ14" s="154" t="n"/>
      <c r="EK14" s="185" t="n"/>
      <c r="EL14" s="185" t="n"/>
      <c r="EM14" s="186" t="n"/>
      <c r="EN14" s="187" t="n"/>
      <c r="EO14" s="187" t="n"/>
      <c r="EP14" s="188" t="n"/>
      <c r="EQ14" s="188" t="n"/>
      <c r="ER14" s="194" t="n"/>
      <c r="ES14" s="194" t="n"/>
      <c r="ET14" s="194" t="n"/>
      <c r="EU14" s="194" t="n"/>
      <c r="EV14" s="186" t="n"/>
      <c r="EW14" s="186" t="n"/>
      <c r="EX14" s="186" t="n"/>
      <c r="EY14" s="189" t="n"/>
      <c r="EZ14" s="900" t="n"/>
      <c r="FA14" s="191" t="n"/>
      <c r="FB14" s="192" t="n"/>
      <c r="FC14" s="192" t="n"/>
      <c r="FD14" s="192" t="n"/>
      <c r="FE14" s="192" t="n"/>
      <c r="FF14" s="186" t="n"/>
      <c r="FG14" s="186" t="n"/>
      <c r="FH14" s="186" t="n"/>
      <c r="FI14" s="186" t="n"/>
      <c r="FJ14" s="154" t="n"/>
      <c r="FK14" s="154" t="n"/>
      <c r="FL14" s="154" t="n"/>
      <c r="FM14" s="185" t="n"/>
      <c r="FN14" s="185" t="n"/>
      <c r="FO14" s="186" t="n"/>
      <c r="FP14" s="187" t="n"/>
      <c r="FQ14" s="187" t="n"/>
      <c r="FR14" s="188" t="n"/>
      <c r="FS14" s="188" t="n"/>
      <c r="FT14" s="194" t="n"/>
      <c r="FU14" s="194" t="n"/>
      <c r="FV14" s="194" t="n"/>
      <c r="FW14" s="194" t="n"/>
      <c r="FX14" s="186" t="n"/>
      <c r="FY14" s="186" t="n"/>
      <c r="FZ14" s="186" t="n"/>
      <c r="GA14" s="189" t="n"/>
      <c r="GB14" s="900" t="n"/>
      <c r="GC14" s="191" t="n"/>
      <c r="GD14" s="192" t="n"/>
      <c r="GE14" s="192" t="n"/>
      <c r="GF14" s="192" t="n"/>
      <c r="GG14" s="192" t="n"/>
      <c r="GH14" s="186" t="n"/>
      <c r="GI14" s="186" t="n"/>
      <c r="GJ14" s="186" t="n"/>
      <c r="GK14" s="186" t="n"/>
      <c r="GL14" s="154" t="n"/>
      <c r="GM14" s="154" t="n"/>
      <c r="GN14" s="154" t="n"/>
      <c r="GO14" s="185" t="n"/>
      <c r="GP14" s="223" t="n"/>
      <c r="GQ14" s="223" t="n"/>
    </row>
    <row r="15" ht="409.5" customHeight="1">
      <c r="A15" s="185" t="n">
        <v>14</v>
      </c>
      <c r="B15" s="185" t="inlineStr">
        <is>
          <t>HBP</t>
        </is>
      </c>
      <c r="C15" s="186" t="n"/>
      <c r="D15" s="187" t="inlineStr">
        <is>
          <t>Oil and Gas Lease</t>
        </is>
      </c>
      <c r="E15" s="187" t="inlineStr">
        <is>
          <t>1782/261</t>
        </is>
      </c>
      <c r="F15" s="188" t="n">
        <v>38408</v>
      </c>
      <c r="G15" s="188" t="n">
        <v>38432</v>
      </c>
      <c r="H15" s="194" t="inlineStr">
        <is>
          <t>Isa May Smith</t>
        </is>
      </c>
      <c r="I15" s="194" t="inlineStr">
        <is>
          <t>N/g Discovery, LLC</t>
        </is>
      </c>
      <c r="J15" s="194" t="inlineStr">
        <is>
          <t>NW/4 SE/4, S/2 SE/4, SW/4 NE/4 of 31-12N-24W</t>
        </is>
      </c>
      <c r="K15" s="194"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5" s="186" t="inlineStr">
        <is>
          <t>2 years</t>
        </is>
      </c>
      <c r="M15" s="186" t="n">
        <v>160</v>
      </c>
      <c r="N15" s="186" t="n"/>
      <c r="O15" s="189" t="n">
        <v>39138</v>
      </c>
      <c r="P15" s="900" t="n"/>
      <c r="Q15" s="191" t="n">
        <v>0.25</v>
      </c>
      <c r="R15" s="192" t="inlineStr">
        <is>
          <t>Yes</t>
        </is>
      </c>
      <c r="S15" s="192" t="inlineStr">
        <is>
          <t>No</t>
        </is>
      </c>
      <c r="T15" s="192" t="inlineStr">
        <is>
          <t>No</t>
        </is>
      </c>
      <c r="U15" s="192" t="inlineStr">
        <is>
          <t>No</t>
        </is>
      </c>
      <c r="V15" s="186" t="inlineStr">
        <is>
          <t>Yes</t>
        </is>
      </c>
      <c r="W15" s="186" t="inlineStr">
        <is>
          <t>No</t>
        </is>
      </c>
      <c r="X15" s="186" t="inlineStr">
        <is>
          <t>No</t>
        </is>
      </c>
      <c r="Y15" s="186" t="inlineStr">
        <is>
          <t>No</t>
        </is>
      </c>
      <c r="Z15" s="154" t="n"/>
      <c r="AA15" s="154" t="n"/>
      <c r="AB15" s="154" t="n"/>
      <c r="AC15" s="185" t="n"/>
      <c r="AD15" s="185" t="n"/>
      <c r="AE15" s="186" t="n"/>
      <c r="AF15" s="187" t="n"/>
      <c r="AG15" s="187" t="n"/>
      <c r="AH15" s="188" t="n"/>
      <c r="AI15" s="188" t="n"/>
      <c r="AJ15" s="194" t="n"/>
      <c r="AK15" s="194" t="n"/>
      <c r="AL15" s="194" t="n"/>
      <c r="AM15" s="194" t="n"/>
      <c r="AN15" s="186" t="n"/>
      <c r="AO15" s="186" t="n"/>
      <c r="AP15" s="186" t="n"/>
      <c r="AQ15" s="189" t="n"/>
      <c r="AR15" s="900" t="n"/>
      <c r="AS15" s="191" t="n"/>
      <c r="AT15" s="192" t="n"/>
      <c r="AU15" s="192" t="n"/>
      <c r="AV15" s="192" t="n"/>
      <c r="AW15" s="192" t="n"/>
      <c r="AX15" s="186" t="n"/>
      <c r="AY15" s="186" t="n"/>
      <c r="AZ15" s="186" t="n"/>
      <c r="BA15" s="186" t="n"/>
      <c r="BB15" s="154" t="n"/>
      <c r="BC15" s="154" t="n"/>
      <c r="BD15" s="154" t="n"/>
      <c r="BE15" s="185" t="n"/>
      <c r="BF15" s="185" t="n"/>
      <c r="BG15" s="186" t="n"/>
      <c r="BH15" s="187" t="n"/>
      <c r="BI15" s="187" t="n"/>
      <c r="BJ15" s="188" t="n"/>
      <c r="BK15" s="188" t="n"/>
      <c r="BL15" s="194" t="n"/>
      <c r="BM15" s="194" t="n"/>
      <c r="BN15" s="194" t="n"/>
      <c r="BO15" s="194" t="n"/>
      <c r="BP15" s="186" t="n"/>
      <c r="BQ15" s="186" t="n"/>
      <c r="BR15" s="186" t="n"/>
      <c r="BS15" s="189" t="n"/>
      <c r="BT15" s="900" t="n"/>
      <c r="BU15" s="191" t="n"/>
      <c r="BV15" s="192" t="n"/>
      <c r="BW15" s="192" t="n"/>
      <c r="BX15" s="192" t="n"/>
      <c r="BY15" s="192" t="n"/>
      <c r="BZ15" s="186" t="n"/>
      <c r="CA15" s="186" t="n"/>
      <c r="CB15" s="186" t="n"/>
      <c r="CC15" s="186" t="n"/>
      <c r="CD15" s="154" t="n"/>
      <c r="CE15" s="154" t="n"/>
      <c r="CF15" s="154" t="n"/>
      <c r="CG15" s="185" t="n"/>
      <c r="CH15" s="185" t="n"/>
      <c r="CI15" s="186" t="n"/>
      <c r="CJ15" s="187" t="n"/>
      <c r="CK15" s="187" t="n"/>
      <c r="CL15" s="188" t="n"/>
      <c r="CM15" s="188" t="n"/>
      <c r="CN15" s="194" t="n"/>
      <c r="CO15" s="194" t="n"/>
      <c r="CP15" s="194" t="n"/>
      <c r="CQ15" s="194" t="n"/>
      <c r="CR15" s="186" t="n"/>
      <c r="CS15" s="186" t="n"/>
      <c r="CT15" s="186" t="n"/>
      <c r="CU15" s="189" t="n"/>
      <c r="CV15" s="900" t="n"/>
      <c r="CW15" s="191" t="n"/>
      <c r="CX15" s="192" t="n"/>
      <c r="CY15" s="192" t="n"/>
      <c r="CZ15" s="192" t="n"/>
      <c r="DA15" s="192" t="n"/>
      <c r="DB15" s="186" t="n"/>
      <c r="DC15" s="186" t="n"/>
      <c r="DD15" s="186" t="n"/>
      <c r="DE15" s="186" t="n"/>
      <c r="DF15" s="154" t="n"/>
      <c r="DG15" s="154" t="n"/>
      <c r="DH15" s="154" t="n"/>
      <c r="DI15" s="185" t="n"/>
      <c r="DJ15" s="185" t="n"/>
      <c r="DK15" s="186" t="n"/>
      <c r="DL15" s="187" t="n"/>
      <c r="DM15" s="187" t="n"/>
      <c r="DN15" s="188" t="n"/>
      <c r="DO15" s="188" t="n"/>
      <c r="DP15" s="194" t="n"/>
      <c r="DQ15" s="194" t="n"/>
      <c r="DR15" s="194" t="n"/>
      <c r="DS15" s="194" t="n"/>
      <c r="DT15" s="186" t="n"/>
      <c r="DU15" s="186" t="n"/>
      <c r="DV15" s="186" t="n"/>
      <c r="DW15" s="189" t="n"/>
      <c r="DX15" s="900" t="n"/>
      <c r="DY15" s="191" t="n"/>
      <c r="DZ15" s="192" t="n"/>
      <c r="EA15" s="192" t="n"/>
      <c r="EB15" s="192" t="n"/>
      <c r="EC15" s="192" t="n"/>
      <c r="ED15" s="186" t="n"/>
      <c r="EE15" s="186" t="n"/>
      <c r="EF15" s="186" t="n"/>
      <c r="EG15" s="186" t="n"/>
      <c r="EH15" s="154" t="n"/>
      <c r="EI15" s="154" t="n"/>
      <c r="EJ15" s="154" t="n"/>
      <c r="EK15" s="185" t="n"/>
      <c r="EL15" s="185" t="n"/>
      <c r="EM15" s="186" t="n"/>
      <c r="EN15" s="187" t="n"/>
      <c r="EO15" s="187" t="n"/>
      <c r="EP15" s="188" t="n"/>
      <c r="EQ15" s="188" t="n"/>
      <c r="ER15" s="194" t="n"/>
      <c r="ES15" s="194" t="n"/>
      <c r="ET15" s="194" t="n"/>
      <c r="EU15" s="194" t="n"/>
      <c r="EV15" s="186" t="n"/>
      <c r="EW15" s="186" t="n"/>
      <c r="EX15" s="186" t="n"/>
      <c r="EY15" s="189" t="n"/>
      <c r="EZ15" s="900" t="n"/>
      <c r="FA15" s="191" t="n"/>
      <c r="FB15" s="192" t="n"/>
      <c r="FC15" s="192" t="n"/>
      <c r="FD15" s="192" t="n"/>
      <c r="FE15" s="192" t="n"/>
      <c r="FF15" s="186" t="n"/>
      <c r="FG15" s="186" t="n"/>
      <c r="FH15" s="186" t="n"/>
      <c r="FI15" s="186" t="n"/>
      <c r="FJ15" s="154" t="n"/>
      <c r="FK15" s="154" t="n"/>
      <c r="FL15" s="154" t="n"/>
      <c r="FM15" s="185" t="n"/>
      <c r="FN15" s="185" t="n"/>
      <c r="FO15" s="186" t="n"/>
      <c r="FP15" s="187" t="n"/>
      <c r="FQ15" s="187" t="n"/>
      <c r="FR15" s="188" t="n"/>
      <c r="FS15" s="188" t="n"/>
      <c r="FT15" s="194" t="n"/>
      <c r="FU15" s="194" t="n"/>
      <c r="FV15" s="194" t="n"/>
      <c r="FW15" s="194" t="n"/>
      <c r="FX15" s="186" t="n"/>
      <c r="FY15" s="186" t="n"/>
      <c r="FZ15" s="186" t="n"/>
      <c r="GA15" s="189" t="n"/>
      <c r="GB15" s="900" t="n"/>
      <c r="GC15" s="191" t="n"/>
      <c r="GD15" s="192" t="n"/>
      <c r="GE15" s="192" t="n"/>
      <c r="GF15" s="192" t="n"/>
      <c r="GG15" s="192" t="n"/>
      <c r="GH15" s="186" t="n"/>
      <c r="GI15" s="186" t="n"/>
      <c r="GJ15" s="186" t="n"/>
      <c r="GK15" s="186" t="n"/>
      <c r="GL15" s="154" t="n"/>
      <c r="GM15" s="154" t="n"/>
      <c r="GN15" s="154" t="n"/>
      <c r="GO15" s="185" t="n"/>
      <c r="GP15" s="223" t="n"/>
      <c r="GQ15" s="223" t="n"/>
    </row>
    <row r="16" ht="409.5" customHeight="1">
      <c r="A16" s="185" t="n">
        <v>15</v>
      </c>
      <c r="B16" s="185" t="inlineStr">
        <is>
          <t>HBP</t>
        </is>
      </c>
      <c r="C16" s="186" t="n"/>
      <c r="D16" s="187" t="inlineStr">
        <is>
          <t>Oil and Gas Lease</t>
        </is>
      </c>
      <c r="E16" s="187" t="inlineStr">
        <is>
          <t>1781/204</t>
        </is>
      </c>
      <c r="F16" s="188" t="n">
        <v>38412</v>
      </c>
      <c r="G16" s="188" t="n">
        <v>38426</v>
      </c>
      <c r="H16" s="194" t="inlineStr">
        <is>
          <t>Raymond M. Fuchs</t>
        </is>
      </c>
      <c r="I16" s="194" t="inlineStr">
        <is>
          <t>N/g Discovery, LLC</t>
        </is>
      </c>
      <c r="J16" s="194" t="inlineStr">
        <is>
          <t>NW/4 SE/4, S/2 SE/4, SW/4 NE/4 of 31-12N-24W</t>
        </is>
      </c>
      <c r="K16" s="194" t="inlineStr">
        <is>
          <t>160 gross acres
2 yrs
3/16ths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6" s="186" t="inlineStr">
        <is>
          <t>2 years</t>
        </is>
      </c>
      <c r="M16" s="186" t="n">
        <v>160</v>
      </c>
      <c r="N16" s="186" t="n"/>
      <c r="O16" s="189" t="n">
        <v>39142</v>
      </c>
      <c r="P16" s="900" t="n"/>
      <c r="Q16" s="191" t="n">
        <v>0.1875</v>
      </c>
      <c r="R16" s="192" t="inlineStr">
        <is>
          <t>Yes</t>
        </is>
      </c>
      <c r="S16" s="192" t="inlineStr">
        <is>
          <t>No</t>
        </is>
      </c>
      <c r="T16" s="192" t="inlineStr">
        <is>
          <t>No</t>
        </is>
      </c>
      <c r="U16" s="192" t="inlineStr">
        <is>
          <t>No</t>
        </is>
      </c>
      <c r="V16" s="186" t="inlineStr">
        <is>
          <t>Yes</t>
        </is>
      </c>
      <c r="W16" s="186" t="inlineStr">
        <is>
          <t>No</t>
        </is>
      </c>
      <c r="X16" s="186" t="inlineStr">
        <is>
          <t>No</t>
        </is>
      </c>
      <c r="Y16" s="186" t="inlineStr">
        <is>
          <t>No</t>
        </is>
      </c>
      <c r="Z16" s="154" t="n"/>
      <c r="AA16" s="154" t="n"/>
      <c r="AB16" s="154" t="n"/>
      <c r="AC16" s="185" t="n"/>
      <c r="AD16" s="185" t="n"/>
      <c r="AE16" s="186" t="n"/>
      <c r="AF16" s="187" t="n"/>
      <c r="AG16" s="187" t="n"/>
      <c r="AH16" s="188" t="n"/>
      <c r="AI16" s="188" t="n"/>
      <c r="AJ16" s="194" t="n"/>
      <c r="AK16" s="194" t="n"/>
      <c r="AL16" s="194" t="n"/>
      <c r="AM16" s="194" t="n"/>
      <c r="AN16" s="186" t="n"/>
      <c r="AO16" s="186" t="n"/>
      <c r="AP16" s="186" t="n"/>
      <c r="AQ16" s="189" t="n"/>
      <c r="AR16" s="900" t="n"/>
      <c r="AS16" s="191" t="n"/>
      <c r="AT16" s="192" t="n"/>
      <c r="AU16" s="192" t="n"/>
      <c r="AV16" s="192" t="n"/>
      <c r="AW16" s="192" t="n"/>
      <c r="AX16" s="186" t="n"/>
      <c r="AY16" s="186" t="n"/>
      <c r="AZ16" s="186" t="n"/>
      <c r="BA16" s="186" t="n"/>
      <c r="BB16" s="154" t="n"/>
      <c r="BC16" s="154" t="n"/>
      <c r="BD16" s="154" t="n"/>
      <c r="BE16" s="185" t="n"/>
      <c r="BF16" s="185" t="n"/>
      <c r="BG16" s="186" t="n"/>
      <c r="BH16" s="187" t="n"/>
      <c r="BI16" s="187" t="n"/>
      <c r="BJ16" s="188" t="n"/>
      <c r="BK16" s="188" t="n"/>
      <c r="BL16" s="194" t="n"/>
      <c r="BM16" s="194" t="n"/>
      <c r="BN16" s="194" t="n"/>
      <c r="BO16" s="194" t="n"/>
      <c r="BP16" s="186" t="n"/>
      <c r="BQ16" s="186" t="n"/>
      <c r="BR16" s="186" t="n"/>
      <c r="BS16" s="189" t="n"/>
      <c r="BT16" s="900" t="n"/>
      <c r="BU16" s="191" t="n"/>
      <c r="BV16" s="192" t="n"/>
      <c r="BW16" s="192" t="n"/>
      <c r="BX16" s="192" t="n"/>
      <c r="BY16" s="192" t="n"/>
      <c r="BZ16" s="186" t="n"/>
      <c r="CA16" s="186" t="n"/>
      <c r="CB16" s="186" t="n"/>
      <c r="CC16" s="186" t="n"/>
      <c r="CD16" s="154" t="n"/>
      <c r="CE16" s="154" t="n"/>
      <c r="CF16" s="154" t="n"/>
      <c r="CG16" s="185" t="n"/>
      <c r="CH16" s="185" t="n"/>
      <c r="CI16" s="186" t="n"/>
      <c r="CJ16" s="187" t="n"/>
      <c r="CK16" s="187" t="n"/>
      <c r="CL16" s="188" t="n"/>
      <c r="CM16" s="188" t="n"/>
      <c r="CN16" s="194" t="n"/>
      <c r="CO16" s="194" t="n"/>
      <c r="CP16" s="194" t="n"/>
      <c r="CQ16" s="194" t="n"/>
      <c r="CR16" s="186" t="n"/>
      <c r="CS16" s="186" t="n"/>
      <c r="CT16" s="186" t="n"/>
      <c r="CU16" s="189" t="n"/>
      <c r="CV16" s="900" t="n"/>
      <c r="CW16" s="191" t="n"/>
      <c r="CX16" s="192" t="n"/>
      <c r="CY16" s="192" t="n"/>
      <c r="CZ16" s="192" t="n"/>
      <c r="DA16" s="192" t="n"/>
      <c r="DB16" s="186" t="n"/>
      <c r="DC16" s="186" t="n"/>
      <c r="DD16" s="186" t="n"/>
      <c r="DE16" s="186" t="n"/>
      <c r="DF16" s="154" t="n"/>
      <c r="DG16" s="154" t="n"/>
      <c r="DH16" s="154" t="n"/>
      <c r="DI16" s="185" t="n"/>
      <c r="DJ16" s="185" t="n"/>
      <c r="DK16" s="186" t="n"/>
      <c r="DL16" s="187" t="n"/>
      <c r="DM16" s="187" t="n"/>
      <c r="DN16" s="188" t="n"/>
      <c r="DO16" s="188" t="n"/>
      <c r="DP16" s="194" t="n"/>
      <c r="DQ16" s="194" t="n"/>
      <c r="DR16" s="194" t="n"/>
      <c r="DS16" s="194" t="n"/>
      <c r="DT16" s="186" t="n"/>
      <c r="DU16" s="186" t="n"/>
      <c r="DV16" s="186" t="n"/>
      <c r="DW16" s="189" t="n"/>
      <c r="DX16" s="900" t="n"/>
      <c r="DY16" s="191" t="n"/>
      <c r="DZ16" s="192" t="n"/>
      <c r="EA16" s="192" t="n"/>
      <c r="EB16" s="192" t="n"/>
      <c r="EC16" s="192" t="n"/>
      <c r="ED16" s="186" t="n"/>
      <c r="EE16" s="186" t="n"/>
      <c r="EF16" s="186" t="n"/>
      <c r="EG16" s="186" t="n"/>
      <c r="EH16" s="154" t="n"/>
      <c r="EI16" s="154" t="n"/>
      <c r="EJ16" s="154" t="n"/>
      <c r="EK16" s="185" t="n"/>
      <c r="EL16" s="185" t="n"/>
      <c r="EM16" s="186" t="n"/>
      <c r="EN16" s="187" t="n"/>
      <c r="EO16" s="187" t="n"/>
      <c r="EP16" s="188" t="n"/>
      <c r="EQ16" s="188" t="n"/>
      <c r="ER16" s="194" t="n"/>
      <c r="ES16" s="194" t="n"/>
      <c r="ET16" s="194" t="n"/>
      <c r="EU16" s="194" t="n"/>
      <c r="EV16" s="186" t="n"/>
      <c r="EW16" s="186" t="n"/>
      <c r="EX16" s="186" t="n"/>
      <c r="EY16" s="189" t="n"/>
      <c r="EZ16" s="900" t="n"/>
      <c r="FA16" s="191" t="n"/>
      <c r="FB16" s="192" t="n"/>
      <c r="FC16" s="192" t="n"/>
      <c r="FD16" s="192" t="n"/>
      <c r="FE16" s="192" t="n"/>
      <c r="FF16" s="186" t="n"/>
      <c r="FG16" s="186" t="n"/>
      <c r="FH16" s="186" t="n"/>
      <c r="FI16" s="186" t="n"/>
      <c r="FJ16" s="154" t="n"/>
      <c r="FK16" s="154" t="n"/>
      <c r="FL16" s="154" t="n"/>
      <c r="FM16" s="185" t="n"/>
      <c r="FN16" s="185" t="n"/>
      <c r="FO16" s="186" t="n"/>
      <c r="FP16" s="187" t="n"/>
      <c r="FQ16" s="187" t="n"/>
      <c r="FR16" s="188" t="n"/>
      <c r="FS16" s="188" t="n"/>
      <c r="FT16" s="194" t="n"/>
      <c r="FU16" s="194" t="n"/>
      <c r="FV16" s="194" t="n"/>
      <c r="FW16" s="194" t="n"/>
      <c r="FX16" s="186" t="n"/>
      <c r="FY16" s="186" t="n"/>
      <c r="FZ16" s="186" t="n"/>
      <c r="GA16" s="189" t="n"/>
      <c r="GB16" s="900" t="n"/>
      <c r="GC16" s="191" t="n"/>
      <c r="GD16" s="192" t="n"/>
      <c r="GE16" s="192" t="n"/>
      <c r="GF16" s="192" t="n"/>
      <c r="GG16" s="192" t="n"/>
      <c r="GH16" s="186" t="n"/>
      <c r="GI16" s="186" t="n"/>
      <c r="GJ16" s="186" t="n"/>
      <c r="GK16" s="186" t="n"/>
      <c r="GL16" s="154" t="n"/>
      <c r="GM16" s="154" t="n"/>
      <c r="GN16" s="154" t="n"/>
      <c r="GO16" s="185" t="n"/>
      <c r="GP16" s="223" t="n"/>
      <c r="GQ16" s="223" t="n"/>
    </row>
    <row r="17" ht="409.5" customHeight="1">
      <c r="A17" s="185" t="n">
        <v>16</v>
      </c>
      <c r="B17" s="185" t="inlineStr">
        <is>
          <t>HBP</t>
        </is>
      </c>
      <c r="C17" s="186" t="n"/>
      <c r="D17" s="186" t="inlineStr">
        <is>
          <t>Oil and Gas Lease</t>
        </is>
      </c>
      <c r="E17" s="186" t="inlineStr">
        <is>
          <t>1782/267</t>
        </is>
      </c>
      <c r="F17" s="189" t="n">
        <v>38412</v>
      </c>
      <c r="G17" s="189" t="n">
        <v>38432</v>
      </c>
      <c r="H17" s="195" t="inlineStr">
        <is>
          <t>Mark J. Fuchs</t>
        </is>
      </c>
      <c r="I17" s="195" t="inlineStr">
        <is>
          <t>N/g Discovery, LLC</t>
        </is>
      </c>
      <c r="J17" s="195" t="inlineStr">
        <is>
          <t>NW/4 SE/4, S/2 SE/4, SW/4 NE/4 of 31-12N-24W</t>
        </is>
      </c>
      <c r="K17" s="195"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7" s="186" t="inlineStr">
        <is>
          <t>2 years</t>
        </is>
      </c>
      <c r="M17" s="186" t="n">
        <v>160</v>
      </c>
      <c r="N17" s="196" t="n"/>
      <c r="O17" s="189" t="n">
        <v>39142</v>
      </c>
      <c r="P17" s="900" t="n"/>
      <c r="Q17" s="186" t="n">
        <v>0.25</v>
      </c>
      <c r="R17" s="192" t="inlineStr">
        <is>
          <t>Yes</t>
        </is>
      </c>
      <c r="S17" s="192" t="inlineStr">
        <is>
          <t>No</t>
        </is>
      </c>
      <c r="T17" s="192" t="inlineStr">
        <is>
          <t>No</t>
        </is>
      </c>
      <c r="U17" s="192" t="inlineStr">
        <is>
          <t>No</t>
        </is>
      </c>
      <c r="V17" s="186" t="inlineStr">
        <is>
          <t>Yes</t>
        </is>
      </c>
      <c r="W17" s="186" t="inlineStr">
        <is>
          <t>No</t>
        </is>
      </c>
      <c r="X17" s="186" t="inlineStr">
        <is>
          <t>No</t>
        </is>
      </c>
      <c r="Y17" s="186" t="inlineStr">
        <is>
          <t>No</t>
        </is>
      </c>
      <c r="Z17" s="154" t="n"/>
      <c r="AA17" s="154" t="n"/>
      <c r="AB17" s="154" t="n"/>
      <c r="AC17" s="185" t="n"/>
      <c r="AD17" s="185" t="n"/>
      <c r="AE17" s="186" t="n"/>
      <c r="AF17" s="186" t="n"/>
      <c r="AG17" s="186" t="n"/>
      <c r="AH17" s="189" t="n"/>
      <c r="AI17" s="189" t="n"/>
      <c r="AJ17" s="195" t="n"/>
      <c r="AK17" s="195" t="n"/>
      <c r="AL17" s="195" t="n"/>
      <c r="AM17" s="195" t="n"/>
      <c r="AN17" s="186" t="n"/>
      <c r="AO17" s="186" t="n"/>
      <c r="AP17" s="196" t="n"/>
      <c r="AQ17" s="189" t="n"/>
      <c r="AR17" s="900" t="n"/>
      <c r="AS17" s="186" t="n"/>
      <c r="AT17" s="192" t="n"/>
      <c r="AU17" s="192" t="n"/>
      <c r="AV17" s="192" t="n"/>
      <c r="AW17" s="192" t="n"/>
      <c r="AX17" s="186" t="n"/>
      <c r="AY17" s="186" t="n"/>
      <c r="AZ17" s="186" t="n"/>
      <c r="BA17" s="186" t="n"/>
      <c r="BB17" s="154" t="n"/>
      <c r="BC17" s="154" t="n"/>
      <c r="BD17" s="154" t="n"/>
      <c r="BE17" s="185" t="n"/>
      <c r="BF17" s="185" t="n"/>
      <c r="BG17" s="186" t="n"/>
      <c r="BH17" s="186" t="n"/>
      <c r="BI17" s="186" t="n"/>
      <c r="BJ17" s="189" t="n"/>
      <c r="BK17" s="189" t="n"/>
      <c r="BL17" s="195" t="n"/>
      <c r="BM17" s="195" t="n"/>
      <c r="BN17" s="195" t="n"/>
      <c r="BO17" s="195" t="n"/>
      <c r="BP17" s="186" t="n"/>
      <c r="BQ17" s="186" t="n"/>
      <c r="BR17" s="196" t="n"/>
      <c r="BS17" s="189" t="n"/>
      <c r="BT17" s="900" t="n"/>
      <c r="BU17" s="186" t="n"/>
      <c r="BV17" s="192" t="n"/>
      <c r="BW17" s="192" t="n"/>
      <c r="BX17" s="192" t="n"/>
      <c r="BY17" s="192" t="n"/>
      <c r="BZ17" s="186" t="n"/>
      <c r="CA17" s="186" t="n"/>
      <c r="CB17" s="186" t="n"/>
      <c r="CC17" s="186" t="n"/>
      <c r="CD17" s="154" t="n"/>
      <c r="CE17" s="154" t="n"/>
      <c r="CF17" s="154" t="n"/>
      <c r="CG17" s="185" t="n"/>
      <c r="CH17" s="185" t="n"/>
      <c r="CI17" s="186" t="n"/>
      <c r="CJ17" s="186" t="n"/>
      <c r="CK17" s="186" t="n"/>
      <c r="CL17" s="189" t="n"/>
      <c r="CM17" s="189" t="n"/>
      <c r="CN17" s="195" t="n"/>
      <c r="CO17" s="195" t="n"/>
      <c r="CP17" s="195" t="n"/>
      <c r="CQ17" s="195" t="n"/>
      <c r="CR17" s="186" t="n"/>
      <c r="CS17" s="186" t="n"/>
      <c r="CT17" s="196" t="n"/>
      <c r="CU17" s="189" t="n"/>
      <c r="CV17" s="900" t="n"/>
      <c r="CW17" s="186" t="n"/>
      <c r="CX17" s="192" t="n"/>
      <c r="CY17" s="192" t="n"/>
      <c r="CZ17" s="192" t="n"/>
      <c r="DA17" s="192" t="n"/>
      <c r="DB17" s="186" t="n"/>
      <c r="DC17" s="186" t="n"/>
      <c r="DD17" s="186" t="n"/>
      <c r="DE17" s="186" t="n"/>
      <c r="DF17" s="154" t="n"/>
      <c r="DG17" s="154" t="n"/>
      <c r="DH17" s="154" t="n"/>
      <c r="DI17" s="185" t="n"/>
      <c r="DJ17" s="185" t="n"/>
      <c r="DK17" s="186" t="n"/>
      <c r="DL17" s="186" t="n"/>
      <c r="DM17" s="186" t="n"/>
      <c r="DN17" s="189" t="n"/>
      <c r="DO17" s="189" t="n"/>
      <c r="DP17" s="195" t="n"/>
      <c r="DQ17" s="195" t="n"/>
      <c r="DR17" s="195" t="n"/>
      <c r="DS17" s="195" t="n"/>
      <c r="DT17" s="186" t="n"/>
      <c r="DU17" s="186" t="n"/>
      <c r="DV17" s="196" t="n"/>
      <c r="DW17" s="189" t="n"/>
      <c r="DX17" s="900" t="n"/>
      <c r="DY17" s="186" t="n"/>
      <c r="DZ17" s="192" t="n"/>
      <c r="EA17" s="192" t="n"/>
      <c r="EB17" s="192" t="n"/>
      <c r="EC17" s="192" t="n"/>
      <c r="ED17" s="186" t="n"/>
      <c r="EE17" s="186" t="n"/>
      <c r="EF17" s="186" t="n"/>
      <c r="EG17" s="186" t="n"/>
      <c r="EH17" s="154" t="n"/>
      <c r="EI17" s="154" t="n"/>
      <c r="EJ17" s="154" t="n"/>
      <c r="EK17" s="185" t="n"/>
      <c r="EL17" s="185" t="n"/>
      <c r="EM17" s="186" t="n"/>
      <c r="EN17" s="186" t="n"/>
      <c r="EO17" s="186" t="n"/>
      <c r="EP17" s="189" t="n"/>
      <c r="EQ17" s="189" t="n"/>
      <c r="ER17" s="195" t="n"/>
      <c r="ES17" s="195" t="n"/>
      <c r="ET17" s="195" t="n"/>
      <c r="EU17" s="195" t="n"/>
      <c r="EV17" s="186" t="n"/>
      <c r="EW17" s="186" t="n"/>
      <c r="EX17" s="196" t="n"/>
      <c r="EY17" s="189" t="n"/>
      <c r="EZ17" s="900" t="n"/>
      <c r="FA17" s="186" t="n"/>
      <c r="FB17" s="192" t="n"/>
      <c r="FC17" s="192" t="n"/>
      <c r="FD17" s="192" t="n"/>
      <c r="FE17" s="192" t="n"/>
      <c r="FF17" s="186" t="n"/>
      <c r="FG17" s="186" t="n"/>
      <c r="FH17" s="186" t="n"/>
      <c r="FI17" s="186" t="n"/>
      <c r="FJ17" s="154" t="n"/>
      <c r="FK17" s="154" t="n"/>
      <c r="FL17" s="154" t="n"/>
      <c r="FM17" s="185" t="n"/>
      <c r="FN17" s="185" t="n"/>
      <c r="FO17" s="186" t="n"/>
      <c r="FP17" s="186" t="n"/>
      <c r="FQ17" s="186" t="n"/>
      <c r="FR17" s="189" t="n"/>
      <c r="FS17" s="189" t="n"/>
      <c r="FT17" s="195" t="n"/>
      <c r="FU17" s="195" t="n"/>
      <c r="FV17" s="195" t="n"/>
      <c r="FW17" s="195" t="n"/>
      <c r="FX17" s="186" t="n"/>
      <c r="FY17" s="186" t="n"/>
      <c r="FZ17" s="196" t="n"/>
      <c r="GA17" s="189" t="n"/>
      <c r="GB17" s="900" t="n"/>
      <c r="GC17" s="186" t="n"/>
      <c r="GD17" s="192" t="n"/>
      <c r="GE17" s="192" t="n"/>
      <c r="GF17" s="192" t="n"/>
      <c r="GG17" s="192" t="n"/>
      <c r="GH17" s="186" t="n"/>
      <c r="GI17" s="186" t="n"/>
      <c r="GJ17" s="186" t="n"/>
      <c r="GK17" s="186" t="n"/>
      <c r="GL17" s="154" t="n"/>
      <c r="GM17" s="154" t="n"/>
      <c r="GN17" s="154" t="n"/>
      <c r="GO17" s="185" t="n"/>
      <c r="GP17" s="223" t="n"/>
      <c r="GQ17" s="223" t="n"/>
    </row>
    <row r="18" ht="72" customHeight="1">
      <c r="A18" s="185" t="n">
        <v>17</v>
      </c>
      <c r="B18" s="185" t="inlineStr">
        <is>
          <t>HBP</t>
        </is>
      </c>
      <c r="C18" s="186" t="n"/>
      <c r="D18" s="186" t="inlineStr">
        <is>
          <t>Oil and Gas Lease</t>
        </is>
      </c>
      <c r="E18" s="186" t="inlineStr">
        <is>
          <t>1738/479</t>
        </is>
      </c>
      <c r="F18" s="189" t="n">
        <v>38023</v>
      </c>
      <c r="G18" s="189" t="n">
        <v>38049</v>
      </c>
      <c r="H18" s="195" t="inlineStr">
        <is>
          <t>Lola F. Richards</t>
        </is>
      </c>
      <c r="I18" s="195" t="inlineStr">
        <is>
          <t>R. Michael Lortz</t>
        </is>
      </c>
      <c r="J18" s="195" t="inlineStr">
        <is>
          <t>NW/4 SE/4, S/2 SE/4, SW/4 NE/4 of 31-12N-24W</t>
        </is>
      </c>
      <c r="K18" s="195" t="inlineStr">
        <is>
          <t>160 gross acres
3 yrs
3/16ths royalty</t>
        </is>
      </c>
      <c r="L18" s="186" t="inlineStr">
        <is>
          <t>3 years</t>
        </is>
      </c>
      <c r="M18" s="186" t="n">
        <v>160</v>
      </c>
      <c r="N18" s="186" t="n"/>
      <c r="O18" s="189" t="n">
        <v>39119</v>
      </c>
      <c r="P18" s="900" t="n"/>
      <c r="Q18" s="186" t="n">
        <v>0.1875</v>
      </c>
      <c r="R18" s="192" t="inlineStr">
        <is>
          <t>No</t>
        </is>
      </c>
      <c r="S18" s="192" t="inlineStr">
        <is>
          <t>F</t>
        </is>
      </c>
      <c r="T18" s="192" t="inlineStr">
        <is>
          <t>No</t>
        </is>
      </c>
      <c r="U18" s="192" t="inlineStr">
        <is>
          <t>No</t>
        </is>
      </c>
      <c r="V18" s="186" t="inlineStr">
        <is>
          <t>No</t>
        </is>
      </c>
      <c r="W18" s="186" t="inlineStr">
        <is>
          <t>No</t>
        </is>
      </c>
      <c r="X18" s="186" t="inlineStr">
        <is>
          <t>No</t>
        </is>
      </c>
      <c r="Y18" s="186" t="inlineStr">
        <is>
          <t>No</t>
        </is>
      </c>
      <c r="Z18" s="154" t="n"/>
      <c r="AA18" s="154" t="n"/>
      <c r="AB18" s="154" t="n"/>
      <c r="AC18" s="185" t="n"/>
      <c r="AD18" s="185" t="n"/>
      <c r="AE18" s="186" t="n"/>
      <c r="AF18" s="186" t="n"/>
      <c r="AG18" s="186" t="n"/>
      <c r="AH18" s="189" t="n"/>
      <c r="AI18" s="189" t="n"/>
      <c r="AJ18" s="195" t="n"/>
      <c r="AK18" s="195" t="n"/>
      <c r="AL18" s="195" t="n"/>
      <c r="AM18" s="195" t="n"/>
      <c r="AN18" s="186" t="n"/>
      <c r="AO18" s="186" t="n"/>
      <c r="AP18" s="186" t="n"/>
      <c r="AQ18" s="189" t="n"/>
      <c r="AR18" s="900" t="n"/>
      <c r="AS18" s="186" t="n"/>
      <c r="AT18" s="192" t="n"/>
      <c r="AU18" s="192" t="n"/>
      <c r="AV18" s="192" t="n"/>
      <c r="AW18" s="192" t="n"/>
      <c r="AX18" s="186" t="n"/>
      <c r="AY18" s="186" t="n"/>
      <c r="AZ18" s="186" t="n"/>
      <c r="BA18" s="186" t="n"/>
      <c r="BB18" s="154" t="n"/>
      <c r="BC18" s="154" t="n"/>
      <c r="BD18" s="154" t="n"/>
      <c r="BE18" s="185" t="n"/>
      <c r="BF18" s="185" t="n"/>
      <c r="BG18" s="186" t="n"/>
      <c r="BH18" s="186" t="n"/>
      <c r="BI18" s="186" t="n"/>
      <c r="BJ18" s="189" t="n"/>
      <c r="BK18" s="189" t="n"/>
      <c r="BL18" s="195" t="n"/>
      <c r="BM18" s="195" t="n"/>
      <c r="BN18" s="195" t="n"/>
      <c r="BO18" s="195" t="n"/>
      <c r="BP18" s="186" t="n"/>
      <c r="BQ18" s="186" t="n"/>
      <c r="BR18" s="186" t="n"/>
      <c r="BS18" s="189" t="n"/>
      <c r="BT18" s="900" t="n"/>
      <c r="BU18" s="186" t="n"/>
      <c r="BV18" s="192" t="n"/>
      <c r="BW18" s="192" t="n"/>
      <c r="BX18" s="192" t="n"/>
      <c r="BY18" s="192" t="n"/>
      <c r="BZ18" s="186" t="n"/>
      <c r="CA18" s="186" t="n"/>
      <c r="CB18" s="186" t="n"/>
      <c r="CC18" s="186" t="n"/>
      <c r="CD18" s="154" t="n"/>
      <c r="CE18" s="154" t="n"/>
      <c r="CF18" s="154" t="n"/>
      <c r="CG18" s="185" t="n"/>
      <c r="CH18" s="185" t="n"/>
      <c r="CI18" s="186" t="n"/>
      <c r="CJ18" s="186" t="n"/>
      <c r="CK18" s="186" t="n"/>
      <c r="CL18" s="189" t="n"/>
      <c r="CM18" s="189" t="n"/>
      <c r="CN18" s="195" t="n"/>
      <c r="CO18" s="195" t="n"/>
      <c r="CP18" s="195" t="n"/>
      <c r="CQ18" s="195" t="n"/>
      <c r="CR18" s="186" t="n"/>
      <c r="CS18" s="186" t="n"/>
      <c r="CT18" s="186" t="n"/>
      <c r="CU18" s="189" t="n"/>
      <c r="CV18" s="900" t="n"/>
      <c r="CW18" s="186" t="n"/>
      <c r="CX18" s="192" t="n"/>
      <c r="CY18" s="192" t="n"/>
      <c r="CZ18" s="192" t="n"/>
      <c r="DA18" s="192" t="n"/>
      <c r="DB18" s="186" t="n"/>
      <c r="DC18" s="186" t="n"/>
      <c r="DD18" s="186" t="n"/>
      <c r="DE18" s="186" t="n"/>
      <c r="DF18" s="154" t="n"/>
      <c r="DG18" s="154" t="n"/>
      <c r="DH18" s="154" t="n"/>
      <c r="DI18" s="185" t="n"/>
      <c r="DJ18" s="185" t="n"/>
      <c r="DK18" s="186" t="n"/>
      <c r="DL18" s="186" t="n"/>
      <c r="DM18" s="186" t="n"/>
      <c r="DN18" s="189" t="n"/>
      <c r="DO18" s="189" t="n"/>
      <c r="DP18" s="195" t="n"/>
      <c r="DQ18" s="195" t="n"/>
      <c r="DR18" s="195" t="n"/>
      <c r="DS18" s="195" t="n"/>
      <c r="DT18" s="186" t="n"/>
      <c r="DU18" s="186" t="n"/>
      <c r="DV18" s="186" t="n"/>
      <c r="DW18" s="189" t="n"/>
      <c r="DX18" s="900" t="n"/>
      <c r="DY18" s="186" t="n"/>
      <c r="DZ18" s="192" t="n"/>
      <c r="EA18" s="192" t="n"/>
      <c r="EB18" s="192" t="n"/>
      <c r="EC18" s="192" t="n"/>
      <c r="ED18" s="186" t="n"/>
      <c r="EE18" s="186" t="n"/>
      <c r="EF18" s="186" t="n"/>
      <c r="EG18" s="186" t="n"/>
      <c r="EH18" s="154" t="n"/>
      <c r="EI18" s="154" t="n"/>
      <c r="EJ18" s="154" t="n"/>
      <c r="EK18" s="185" t="n"/>
      <c r="EL18" s="185" t="n"/>
      <c r="EM18" s="186" t="n"/>
      <c r="EN18" s="186" t="n"/>
      <c r="EO18" s="186" t="n"/>
      <c r="EP18" s="189" t="n"/>
      <c r="EQ18" s="189" t="n"/>
      <c r="ER18" s="195" t="n"/>
      <c r="ES18" s="195" t="n"/>
      <c r="ET18" s="195" t="n"/>
      <c r="EU18" s="195" t="n"/>
      <c r="EV18" s="186" t="n"/>
      <c r="EW18" s="186" t="n"/>
      <c r="EX18" s="186" t="n"/>
      <c r="EY18" s="189" t="n"/>
      <c r="EZ18" s="900" t="n"/>
      <c r="FA18" s="186" t="n"/>
      <c r="FB18" s="192" t="n"/>
      <c r="FC18" s="192" t="n"/>
      <c r="FD18" s="192" t="n"/>
      <c r="FE18" s="192" t="n"/>
      <c r="FF18" s="186" t="n"/>
      <c r="FG18" s="186" t="n"/>
      <c r="FH18" s="186" t="n"/>
      <c r="FI18" s="186" t="n"/>
      <c r="FJ18" s="154" t="n"/>
      <c r="FK18" s="154" t="n"/>
      <c r="FL18" s="154" t="n"/>
      <c r="FM18" s="185" t="n"/>
      <c r="FN18" s="185" t="n"/>
      <c r="FO18" s="186" t="n"/>
      <c r="FP18" s="186" t="n"/>
      <c r="FQ18" s="186" t="n"/>
      <c r="FR18" s="189" t="n"/>
      <c r="FS18" s="189" t="n"/>
      <c r="FT18" s="195" t="n"/>
      <c r="FU18" s="195" t="n"/>
      <c r="FV18" s="195" t="n"/>
      <c r="FW18" s="195" t="n"/>
      <c r="FX18" s="186" t="n"/>
      <c r="FY18" s="186" t="n"/>
      <c r="FZ18" s="186" t="n"/>
      <c r="GA18" s="189" t="n"/>
      <c r="GB18" s="900" t="n"/>
      <c r="GC18" s="186" t="n"/>
      <c r="GD18" s="192" t="n"/>
      <c r="GE18" s="192" t="n"/>
      <c r="GF18" s="192" t="n"/>
      <c r="GG18" s="192" t="n"/>
      <c r="GH18" s="186" t="n"/>
      <c r="GI18" s="186" t="n"/>
      <c r="GJ18" s="186" t="n"/>
      <c r="GK18" s="186" t="n"/>
      <c r="GL18" s="154" t="n"/>
      <c r="GM18" s="154" t="n"/>
      <c r="GN18" s="154" t="n"/>
      <c r="GO18" s="185" t="n"/>
      <c r="GP18" s="223" t="n"/>
      <c r="GQ18" s="223" t="n"/>
    </row>
    <row r="19" ht="72" customHeight="1">
      <c r="A19" s="185" t="n">
        <v>18</v>
      </c>
      <c r="B19" s="185" t="inlineStr">
        <is>
          <t>HBP</t>
        </is>
      </c>
      <c r="C19" s="186" t="n"/>
      <c r="D19" s="186" t="inlineStr">
        <is>
          <t>Oil and Gas Lease</t>
        </is>
      </c>
      <c r="E19" s="186" t="inlineStr">
        <is>
          <t>1764/122</t>
        </is>
      </c>
      <c r="F19" s="189" t="n">
        <v>38251</v>
      </c>
      <c r="G19" s="189" t="n">
        <v>38272</v>
      </c>
      <c r="H19" s="195" t="inlineStr">
        <is>
          <t>Farrell E. Hamilton</t>
        </is>
      </c>
      <c r="I19" s="195" t="inlineStr">
        <is>
          <t>R. Michael Lortz</t>
        </is>
      </c>
      <c r="J19" s="195" t="inlineStr">
        <is>
          <t>NW/4 SE/4, S/2 SE/4, SW/4 NE/4 of 31-12N-24W</t>
        </is>
      </c>
      <c r="K19" s="195" t="inlineStr">
        <is>
          <t>160 gross acres
3 yrs
3/16ths royalty</t>
        </is>
      </c>
      <c r="L19" s="186" t="inlineStr">
        <is>
          <t>3 years</t>
        </is>
      </c>
      <c r="M19" s="186" t="n">
        <v>160</v>
      </c>
      <c r="N19" s="186" t="n"/>
      <c r="O19" s="189" t="n">
        <v>39346</v>
      </c>
      <c r="P19" s="900" t="n"/>
      <c r="Q19" s="186" t="n">
        <v>0.1875</v>
      </c>
      <c r="R19" s="192" t="inlineStr">
        <is>
          <t>No</t>
        </is>
      </c>
      <c r="S19" s="192" t="inlineStr">
        <is>
          <t>No</t>
        </is>
      </c>
      <c r="T19" s="192" t="inlineStr">
        <is>
          <t>No</t>
        </is>
      </c>
      <c r="U19" s="192" t="inlineStr">
        <is>
          <t>No</t>
        </is>
      </c>
      <c r="V19" s="186" t="inlineStr">
        <is>
          <t>No</t>
        </is>
      </c>
      <c r="W19" s="186" t="inlineStr">
        <is>
          <t>No</t>
        </is>
      </c>
      <c r="X19" s="186" t="inlineStr">
        <is>
          <t>No</t>
        </is>
      </c>
      <c r="Y19" s="186" t="inlineStr">
        <is>
          <t>No</t>
        </is>
      </c>
      <c r="Z19" s="154" t="n"/>
      <c r="AA19" s="154" t="n"/>
      <c r="AB19" s="154" t="n"/>
      <c r="AC19" s="185" t="n"/>
      <c r="AD19" s="185" t="n"/>
      <c r="AE19" s="186" t="n"/>
      <c r="AF19" s="186" t="n"/>
      <c r="AG19" s="186" t="n"/>
      <c r="AH19" s="189" t="n"/>
      <c r="AI19" s="189" t="n"/>
      <c r="AJ19" s="195" t="n"/>
      <c r="AK19" s="195" t="n"/>
      <c r="AL19" s="195" t="n"/>
      <c r="AM19" s="195" t="n"/>
      <c r="AN19" s="186" t="n"/>
      <c r="AO19" s="186" t="n"/>
      <c r="AP19" s="186" t="n"/>
      <c r="AQ19" s="189" t="n"/>
      <c r="AR19" s="900" t="n"/>
      <c r="AS19" s="186" t="n"/>
      <c r="AT19" s="192" t="n"/>
      <c r="AU19" s="192" t="n"/>
      <c r="AV19" s="192" t="n"/>
      <c r="AW19" s="192" t="n"/>
      <c r="AX19" s="186" t="n"/>
      <c r="AY19" s="186" t="n"/>
      <c r="AZ19" s="186" t="n"/>
      <c r="BA19" s="186" t="n"/>
      <c r="BB19" s="154" t="n"/>
      <c r="BC19" s="154" t="n"/>
      <c r="BD19" s="154" t="n"/>
      <c r="BE19" s="185" t="n"/>
      <c r="BF19" s="185" t="n"/>
      <c r="BG19" s="186" t="n"/>
      <c r="BH19" s="186" t="n"/>
      <c r="BI19" s="186" t="n"/>
      <c r="BJ19" s="189" t="n"/>
      <c r="BK19" s="189" t="n"/>
      <c r="BL19" s="195" t="n"/>
      <c r="BM19" s="195" t="n"/>
      <c r="BN19" s="195" t="n"/>
      <c r="BO19" s="195" t="n"/>
      <c r="BP19" s="186" t="n"/>
      <c r="BQ19" s="186" t="n"/>
      <c r="BR19" s="186" t="n"/>
      <c r="BS19" s="189" t="n"/>
      <c r="BT19" s="900" t="n"/>
      <c r="BU19" s="186" t="n"/>
      <c r="BV19" s="192" t="n"/>
      <c r="BW19" s="192" t="n"/>
      <c r="BX19" s="192" t="n"/>
      <c r="BY19" s="192" t="n"/>
      <c r="BZ19" s="186" t="n"/>
      <c r="CA19" s="186" t="n"/>
      <c r="CB19" s="186" t="n"/>
      <c r="CC19" s="186" t="n"/>
      <c r="CD19" s="154" t="n"/>
      <c r="CE19" s="154" t="n"/>
      <c r="CF19" s="154" t="n"/>
      <c r="CG19" s="185" t="n"/>
      <c r="CH19" s="185" t="n"/>
      <c r="CI19" s="186" t="n"/>
      <c r="CJ19" s="186" t="n"/>
      <c r="CK19" s="186" t="n"/>
      <c r="CL19" s="189" t="n"/>
      <c r="CM19" s="189" t="n"/>
      <c r="CN19" s="195" t="n"/>
      <c r="CO19" s="195" t="n"/>
      <c r="CP19" s="195" t="n"/>
      <c r="CQ19" s="195" t="n"/>
      <c r="CR19" s="186" t="n"/>
      <c r="CS19" s="186" t="n"/>
      <c r="CT19" s="186" t="n"/>
      <c r="CU19" s="189" t="n"/>
      <c r="CV19" s="900" t="n"/>
      <c r="CW19" s="186" t="n"/>
      <c r="CX19" s="192" t="n"/>
      <c r="CY19" s="192" t="n"/>
      <c r="CZ19" s="192" t="n"/>
      <c r="DA19" s="192" t="n"/>
      <c r="DB19" s="186" t="n"/>
      <c r="DC19" s="186" t="n"/>
      <c r="DD19" s="186" t="n"/>
      <c r="DE19" s="186" t="n"/>
      <c r="DF19" s="154" t="n"/>
      <c r="DG19" s="154" t="n"/>
      <c r="DH19" s="154" t="n"/>
      <c r="DI19" s="185" t="n"/>
      <c r="DJ19" s="185" t="n"/>
      <c r="DK19" s="186" t="n"/>
      <c r="DL19" s="186" t="n"/>
      <c r="DM19" s="186" t="n"/>
      <c r="DN19" s="189" t="n"/>
      <c r="DO19" s="189" t="n"/>
      <c r="DP19" s="195" t="n"/>
      <c r="DQ19" s="195" t="n"/>
      <c r="DR19" s="195" t="n"/>
      <c r="DS19" s="195" t="n"/>
      <c r="DT19" s="186" t="n"/>
      <c r="DU19" s="186" t="n"/>
      <c r="DV19" s="186" t="n"/>
      <c r="DW19" s="189" t="n"/>
      <c r="DX19" s="900" t="n"/>
      <c r="DY19" s="186" t="n"/>
      <c r="DZ19" s="192" t="n"/>
      <c r="EA19" s="192" t="n"/>
      <c r="EB19" s="192" t="n"/>
      <c r="EC19" s="192" t="n"/>
      <c r="ED19" s="186" t="n"/>
      <c r="EE19" s="186" t="n"/>
      <c r="EF19" s="186" t="n"/>
      <c r="EG19" s="186" t="n"/>
      <c r="EH19" s="154" t="n"/>
      <c r="EI19" s="154" t="n"/>
      <c r="EJ19" s="154" t="n"/>
      <c r="EK19" s="185" t="n"/>
      <c r="EL19" s="185" t="n"/>
      <c r="EM19" s="186" t="n"/>
      <c r="EN19" s="186" t="n"/>
      <c r="EO19" s="186" t="n"/>
      <c r="EP19" s="189" t="n"/>
      <c r="EQ19" s="189" t="n"/>
      <c r="ER19" s="195" t="n"/>
      <c r="ES19" s="195" t="n"/>
      <c r="ET19" s="195" t="n"/>
      <c r="EU19" s="195" t="n"/>
      <c r="EV19" s="186" t="n"/>
      <c r="EW19" s="186" t="n"/>
      <c r="EX19" s="186" t="n"/>
      <c r="EY19" s="189" t="n"/>
      <c r="EZ19" s="900" t="n"/>
      <c r="FA19" s="186" t="n"/>
      <c r="FB19" s="192" t="n"/>
      <c r="FC19" s="192" t="n"/>
      <c r="FD19" s="192" t="n"/>
      <c r="FE19" s="192" t="n"/>
      <c r="FF19" s="186" t="n"/>
      <c r="FG19" s="186" t="n"/>
      <c r="FH19" s="186" t="n"/>
      <c r="FI19" s="186" t="n"/>
      <c r="FJ19" s="154" t="n"/>
      <c r="FK19" s="154" t="n"/>
      <c r="FL19" s="154" t="n"/>
      <c r="FM19" s="185" t="n"/>
      <c r="FN19" s="185" t="n"/>
      <c r="FO19" s="186" t="n"/>
      <c r="FP19" s="186" t="n"/>
      <c r="FQ19" s="186" t="n"/>
      <c r="FR19" s="189" t="n"/>
      <c r="FS19" s="189" t="n"/>
      <c r="FT19" s="195" t="n"/>
      <c r="FU19" s="195" t="n"/>
      <c r="FV19" s="195" t="n"/>
      <c r="FW19" s="195" t="n"/>
      <c r="FX19" s="186" t="n"/>
      <c r="FY19" s="186" t="n"/>
      <c r="FZ19" s="186" t="n"/>
      <c r="GA19" s="189" t="n"/>
      <c r="GB19" s="900" t="n"/>
      <c r="GC19" s="186" t="n"/>
      <c r="GD19" s="192" t="n"/>
      <c r="GE19" s="192" t="n"/>
      <c r="GF19" s="192" t="n"/>
      <c r="GG19" s="192" t="n"/>
      <c r="GH19" s="186" t="n"/>
      <c r="GI19" s="186" t="n"/>
      <c r="GJ19" s="186" t="n"/>
      <c r="GK19" s="186" t="n"/>
      <c r="GL19" s="154" t="n"/>
      <c r="GM19" s="154" t="n"/>
      <c r="GN19" s="154" t="n"/>
      <c r="GO19" s="185" t="n"/>
      <c r="GP19" s="223" t="n"/>
      <c r="GQ19" s="223" t="n"/>
    </row>
    <row r="20" ht="72" customHeight="1">
      <c r="A20" s="185" t="n">
        <v>19</v>
      </c>
      <c r="B20" s="185" t="inlineStr">
        <is>
          <t>HBP</t>
        </is>
      </c>
      <c r="C20" s="186" t="n"/>
      <c r="D20" s="186" t="inlineStr">
        <is>
          <t>Oil and Gas Lease</t>
        </is>
      </c>
      <c r="E20" s="186" t="inlineStr">
        <is>
          <t>1764/124</t>
        </is>
      </c>
      <c r="F20" s="189" t="n">
        <v>38251</v>
      </c>
      <c r="G20" s="189" t="n">
        <v>38272</v>
      </c>
      <c r="H20" s="195" t="inlineStr">
        <is>
          <t>Deeanne Browning</t>
        </is>
      </c>
      <c r="I20" s="195" t="inlineStr">
        <is>
          <t>R. Michael Lortz</t>
        </is>
      </c>
      <c r="J20" s="195" t="inlineStr">
        <is>
          <t>NW/4 SE/4, S/2 SE/4, SW/4 NE/4 of 31-12N-24W</t>
        </is>
      </c>
      <c r="K20" s="195" t="inlineStr">
        <is>
          <t>160 gross acres
3 yrs
3/16ths royalty</t>
        </is>
      </c>
      <c r="L20" s="186" t="inlineStr">
        <is>
          <t>3 years</t>
        </is>
      </c>
      <c r="M20" s="186" t="n">
        <v>160</v>
      </c>
      <c r="N20" s="186" t="n"/>
      <c r="O20" s="189" t="n">
        <v>39346</v>
      </c>
      <c r="P20" s="900" t="n"/>
      <c r="Q20" s="186" t="n">
        <v>0.1875</v>
      </c>
      <c r="R20" s="192" t="inlineStr">
        <is>
          <t>No</t>
        </is>
      </c>
      <c r="S20" s="192" t="inlineStr">
        <is>
          <t>No</t>
        </is>
      </c>
      <c r="T20" s="192" t="inlineStr">
        <is>
          <t>No</t>
        </is>
      </c>
      <c r="U20" s="192" t="inlineStr">
        <is>
          <t>No</t>
        </is>
      </c>
      <c r="V20" s="186" t="inlineStr">
        <is>
          <t>No</t>
        </is>
      </c>
      <c r="W20" s="186" t="inlineStr">
        <is>
          <t>No</t>
        </is>
      </c>
      <c r="X20" s="186" t="inlineStr">
        <is>
          <t>No</t>
        </is>
      </c>
      <c r="Y20" s="186" t="inlineStr">
        <is>
          <t>No</t>
        </is>
      </c>
      <c r="Z20" s="154" t="n"/>
      <c r="AA20" s="154" t="n"/>
      <c r="AB20" s="154" t="n"/>
      <c r="AC20" s="185" t="n"/>
      <c r="AD20" s="185" t="n"/>
      <c r="AE20" s="186" t="n"/>
      <c r="AF20" s="186" t="n"/>
      <c r="AG20" s="186" t="n"/>
      <c r="AH20" s="189" t="n"/>
      <c r="AI20" s="189" t="n"/>
      <c r="AJ20" s="195" t="n"/>
      <c r="AK20" s="195" t="n"/>
      <c r="AL20" s="195" t="n"/>
      <c r="AM20" s="195" t="n"/>
      <c r="AN20" s="186" t="n"/>
      <c r="AO20" s="186" t="n"/>
      <c r="AP20" s="186" t="n"/>
      <c r="AQ20" s="189" t="n"/>
      <c r="AR20" s="900" t="n"/>
      <c r="AS20" s="186" t="n"/>
      <c r="AT20" s="192" t="n"/>
      <c r="AU20" s="192" t="n"/>
      <c r="AV20" s="192" t="n"/>
      <c r="AW20" s="192" t="n"/>
      <c r="AX20" s="186" t="n"/>
      <c r="AY20" s="186" t="n"/>
      <c r="AZ20" s="186" t="n"/>
      <c r="BA20" s="186" t="n"/>
      <c r="BB20" s="154" t="n"/>
      <c r="BC20" s="154" t="n"/>
      <c r="BD20" s="154" t="n"/>
      <c r="BE20" s="185" t="n"/>
      <c r="BF20" s="185" t="n"/>
      <c r="BG20" s="186" t="n"/>
      <c r="BH20" s="186" t="n"/>
      <c r="BI20" s="186" t="n"/>
      <c r="BJ20" s="189" t="n"/>
      <c r="BK20" s="189" t="n"/>
      <c r="BL20" s="195" t="n"/>
      <c r="BM20" s="195" t="n"/>
      <c r="BN20" s="195" t="n"/>
      <c r="BO20" s="195" t="n"/>
      <c r="BP20" s="186" t="n"/>
      <c r="BQ20" s="186" t="n"/>
      <c r="BR20" s="186" t="n"/>
      <c r="BS20" s="189" t="n"/>
      <c r="BT20" s="900" t="n"/>
      <c r="BU20" s="186" t="n"/>
      <c r="BV20" s="192" t="n"/>
      <c r="BW20" s="192" t="n"/>
      <c r="BX20" s="192" t="n"/>
      <c r="BY20" s="192" t="n"/>
      <c r="BZ20" s="186" t="n"/>
      <c r="CA20" s="186" t="n"/>
      <c r="CB20" s="186" t="n"/>
      <c r="CC20" s="186" t="n"/>
      <c r="CD20" s="154" t="n"/>
      <c r="CE20" s="154" t="n"/>
      <c r="CF20" s="154" t="n"/>
      <c r="CG20" s="185" t="n"/>
      <c r="CH20" s="185" t="n"/>
      <c r="CI20" s="186" t="n"/>
      <c r="CJ20" s="186" t="n"/>
      <c r="CK20" s="186" t="n"/>
      <c r="CL20" s="189" t="n"/>
      <c r="CM20" s="189" t="n"/>
      <c r="CN20" s="195" t="n"/>
      <c r="CO20" s="195" t="n"/>
      <c r="CP20" s="195" t="n"/>
      <c r="CQ20" s="195" t="n"/>
      <c r="CR20" s="186" t="n"/>
      <c r="CS20" s="186" t="n"/>
      <c r="CT20" s="186" t="n"/>
      <c r="CU20" s="189" t="n"/>
      <c r="CV20" s="900" t="n"/>
      <c r="CW20" s="186" t="n"/>
      <c r="CX20" s="192" t="n"/>
      <c r="CY20" s="192" t="n"/>
      <c r="CZ20" s="192" t="n"/>
      <c r="DA20" s="192" t="n"/>
      <c r="DB20" s="186" t="n"/>
      <c r="DC20" s="186" t="n"/>
      <c r="DD20" s="186" t="n"/>
      <c r="DE20" s="186" t="n"/>
      <c r="DF20" s="154" t="n"/>
      <c r="DG20" s="154" t="n"/>
      <c r="DH20" s="154" t="n"/>
      <c r="DI20" s="185" t="n"/>
      <c r="DJ20" s="185" t="n"/>
      <c r="DK20" s="186" t="n"/>
      <c r="DL20" s="186" t="n"/>
      <c r="DM20" s="186" t="n"/>
      <c r="DN20" s="189" t="n"/>
      <c r="DO20" s="189" t="n"/>
      <c r="DP20" s="195" t="n"/>
      <c r="DQ20" s="195" t="n"/>
      <c r="DR20" s="195" t="n"/>
      <c r="DS20" s="195" t="n"/>
      <c r="DT20" s="186" t="n"/>
      <c r="DU20" s="186" t="n"/>
      <c r="DV20" s="186" t="n"/>
      <c r="DW20" s="189" t="n"/>
      <c r="DX20" s="900" t="n"/>
      <c r="DY20" s="186" t="n"/>
      <c r="DZ20" s="192" t="n"/>
      <c r="EA20" s="192" t="n"/>
      <c r="EB20" s="192" t="n"/>
      <c r="EC20" s="192" t="n"/>
      <c r="ED20" s="186" t="n"/>
      <c r="EE20" s="186" t="n"/>
      <c r="EF20" s="186" t="n"/>
      <c r="EG20" s="186" t="n"/>
      <c r="EH20" s="154" t="n"/>
      <c r="EI20" s="154" t="n"/>
      <c r="EJ20" s="154" t="n"/>
      <c r="EK20" s="185" t="n"/>
      <c r="EL20" s="185" t="n"/>
      <c r="EM20" s="186" t="n"/>
      <c r="EN20" s="186" t="n"/>
      <c r="EO20" s="186" t="n"/>
      <c r="EP20" s="189" t="n"/>
      <c r="EQ20" s="189" t="n"/>
      <c r="ER20" s="195" t="n"/>
      <c r="ES20" s="195" t="n"/>
      <c r="ET20" s="195" t="n"/>
      <c r="EU20" s="195" t="n"/>
      <c r="EV20" s="186" t="n"/>
      <c r="EW20" s="186" t="n"/>
      <c r="EX20" s="186" t="n"/>
      <c r="EY20" s="189" t="n"/>
      <c r="EZ20" s="900" t="n"/>
      <c r="FA20" s="186" t="n"/>
      <c r="FB20" s="192" t="n"/>
      <c r="FC20" s="192" t="n"/>
      <c r="FD20" s="192" t="n"/>
      <c r="FE20" s="192" t="n"/>
      <c r="FF20" s="186" t="n"/>
      <c r="FG20" s="186" t="n"/>
      <c r="FH20" s="186" t="n"/>
      <c r="FI20" s="186" t="n"/>
      <c r="FJ20" s="154" t="n"/>
      <c r="FK20" s="154" t="n"/>
      <c r="FL20" s="154" t="n"/>
      <c r="FM20" s="185" t="n"/>
      <c r="FN20" s="185" t="n"/>
      <c r="FO20" s="186" t="n"/>
      <c r="FP20" s="186" t="n"/>
      <c r="FQ20" s="186" t="n"/>
      <c r="FR20" s="189" t="n"/>
      <c r="FS20" s="189" t="n"/>
      <c r="FT20" s="195" t="n"/>
      <c r="FU20" s="195" t="n"/>
      <c r="FV20" s="195" t="n"/>
      <c r="FW20" s="195" t="n"/>
      <c r="FX20" s="186" t="n"/>
      <c r="FY20" s="186" t="n"/>
      <c r="FZ20" s="186" t="n"/>
      <c r="GA20" s="189" t="n"/>
      <c r="GB20" s="900" t="n"/>
      <c r="GC20" s="186" t="n"/>
      <c r="GD20" s="192" t="n"/>
      <c r="GE20" s="192" t="n"/>
      <c r="GF20" s="192" t="n"/>
      <c r="GG20" s="192" t="n"/>
      <c r="GH20" s="186" t="n"/>
      <c r="GI20" s="186" t="n"/>
      <c r="GJ20" s="186" t="n"/>
      <c r="GK20" s="186" t="n"/>
      <c r="GL20" s="154" t="n"/>
      <c r="GM20" s="154" t="n"/>
      <c r="GN20" s="154" t="n"/>
      <c r="GO20" s="185" t="n"/>
      <c r="GP20" s="223" t="n"/>
      <c r="GQ20" s="223" t="n"/>
    </row>
    <row r="21" ht="72" customHeight="1">
      <c r="A21" s="185" t="n">
        <v>20</v>
      </c>
      <c r="B21" s="185" t="inlineStr">
        <is>
          <t>HBP</t>
        </is>
      </c>
      <c r="C21" s="186" t="n"/>
      <c r="D21" s="186" t="inlineStr">
        <is>
          <t>Oil and Gas Lease</t>
        </is>
      </c>
      <c r="E21" s="186" t="inlineStr">
        <is>
          <t>1764/128</t>
        </is>
      </c>
      <c r="F21" s="189" t="n">
        <v>38251</v>
      </c>
      <c r="G21" s="189" t="n">
        <v>38272</v>
      </c>
      <c r="H21" s="195" t="inlineStr">
        <is>
          <t>Travis L. Smith</t>
        </is>
      </c>
      <c r="I21" s="195" t="inlineStr">
        <is>
          <t>R. Michael Lortz</t>
        </is>
      </c>
      <c r="J21" s="195" t="inlineStr">
        <is>
          <t>NW/4 SE/4, S/2 SE/4, SW/4 NE/4 of 31-12N-24W</t>
        </is>
      </c>
      <c r="K21" s="195" t="inlineStr">
        <is>
          <t>160 gross acres
3 yrs
3/16ths royalty</t>
        </is>
      </c>
      <c r="L21" s="186" t="inlineStr">
        <is>
          <t>3 years</t>
        </is>
      </c>
      <c r="M21" s="186" t="n">
        <v>160</v>
      </c>
      <c r="N21" s="186" t="n"/>
      <c r="O21" s="189" t="n">
        <v>39346</v>
      </c>
      <c r="P21" s="900" t="n"/>
      <c r="Q21" s="186" t="n">
        <v>0.1875</v>
      </c>
      <c r="R21" s="192" t="inlineStr">
        <is>
          <t>No</t>
        </is>
      </c>
      <c r="S21" s="192" t="inlineStr">
        <is>
          <t>No</t>
        </is>
      </c>
      <c r="T21" s="192" t="inlineStr">
        <is>
          <t>No</t>
        </is>
      </c>
      <c r="U21" s="192" t="inlineStr">
        <is>
          <t>No</t>
        </is>
      </c>
      <c r="V21" s="186" t="inlineStr">
        <is>
          <t>No</t>
        </is>
      </c>
      <c r="W21" s="186" t="inlineStr">
        <is>
          <t>No</t>
        </is>
      </c>
      <c r="X21" s="186" t="inlineStr">
        <is>
          <t>No</t>
        </is>
      </c>
      <c r="Y21" s="186" t="inlineStr">
        <is>
          <t>No</t>
        </is>
      </c>
      <c r="Z21" s="154" t="n"/>
      <c r="AA21" s="154" t="n"/>
      <c r="AB21" s="154" t="n"/>
      <c r="AC21" s="185" t="n"/>
      <c r="AD21" s="185" t="n"/>
      <c r="AE21" s="186" t="n"/>
      <c r="AF21" s="186" t="n"/>
      <c r="AG21" s="186" t="n"/>
      <c r="AH21" s="189" t="n"/>
      <c r="AI21" s="189" t="n"/>
      <c r="AJ21" s="195" t="n"/>
      <c r="AK21" s="195" t="n"/>
      <c r="AL21" s="195" t="n"/>
      <c r="AM21" s="195" t="n"/>
      <c r="AN21" s="186" t="n"/>
      <c r="AO21" s="186" t="n"/>
      <c r="AP21" s="186" t="n"/>
      <c r="AQ21" s="189" t="n"/>
      <c r="AR21" s="900" t="n"/>
      <c r="AS21" s="186" t="n"/>
      <c r="AT21" s="192" t="n"/>
      <c r="AU21" s="192" t="n"/>
      <c r="AV21" s="192" t="n"/>
      <c r="AW21" s="192" t="n"/>
      <c r="AX21" s="186" t="n"/>
      <c r="AY21" s="186" t="n"/>
      <c r="AZ21" s="186" t="n"/>
      <c r="BA21" s="186" t="n"/>
      <c r="BB21" s="154" t="n"/>
      <c r="BC21" s="154" t="n"/>
      <c r="BD21" s="154" t="n"/>
      <c r="BE21" s="185" t="n"/>
      <c r="BF21" s="185" t="n"/>
      <c r="BG21" s="186" t="n"/>
      <c r="BH21" s="186" t="n"/>
      <c r="BI21" s="186" t="n"/>
      <c r="BJ21" s="189" t="n"/>
      <c r="BK21" s="189" t="n"/>
      <c r="BL21" s="195" t="n"/>
      <c r="BM21" s="195" t="n"/>
      <c r="BN21" s="195" t="n"/>
      <c r="BO21" s="195" t="n"/>
      <c r="BP21" s="186" t="n"/>
      <c r="BQ21" s="186" t="n"/>
      <c r="BR21" s="186" t="n"/>
      <c r="BS21" s="189" t="n"/>
      <c r="BT21" s="900" t="n"/>
      <c r="BU21" s="186" t="n"/>
      <c r="BV21" s="192" t="n"/>
      <c r="BW21" s="192" t="n"/>
      <c r="BX21" s="192" t="n"/>
      <c r="BY21" s="192" t="n"/>
      <c r="BZ21" s="186" t="n"/>
      <c r="CA21" s="186" t="n"/>
      <c r="CB21" s="186" t="n"/>
      <c r="CC21" s="186" t="n"/>
      <c r="CD21" s="154" t="n"/>
      <c r="CE21" s="154" t="n"/>
      <c r="CF21" s="154" t="n"/>
      <c r="CG21" s="185" t="n"/>
      <c r="CH21" s="185" t="n"/>
      <c r="CI21" s="186" t="n"/>
      <c r="CJ21" s="186" t="n"/>
      <c r="CK21" s="186" t="n"/>
      <c r="CL21" s="189" t="n"/>
      <c r="CM21" s="189" t="n"/>
      <c r="CN21" s="195" t="n"/>
      <c r="CO21" s="195" t="n"/>
      <c r="CP21" s="195" t="n"/>
      <c r="CQ21" s="195" t="n"/>
      <c r="CR21" s="186" t="n"/>
      <c r="CS21" s="186" t="n"/>
      <c r="CT21" s="186" t="n"/>
      <c r="CU21" s="189" t="n"/>
      <c r="CV21" s="900" t="n"/>
      <c r="CW21" s="186" t="n"/>
      <c r="CX21" s="192" t="n"/>
      <c r="CY21" s="192" t="n"/>
      <c r="CZ21" s="192" t="n"/>
      <c r="DA21" s="192" t="n"/>
      <c r="DB21" s="186" t="n"/>
      <c r="DC21" s="186" t="n"/>
      <c r="DD21" s="186" t="n"/>
      <c r="DE21" s="186" t="n"/>
      <c r="DF21" s="154" t="n"/>
      <c r="DG21" s="154" t="n"/>
      <c r="DH21" s="154" t="n"/>
      <c r="DI21" s="185" t="n"/>
      <c r="DJ21" s="185" t="n"/>
      <c r="DK21" s="186" t="n"/>
      <c r="DL21" s="186" t="n"/>
      <c r="DM21" s="186" t="n"/>
      <c r="DN21" s="189" t="n"/>
      <c r="DO21" s="189" t="n"/>
      <c r="DP21" s="195" t="n"/>
      <c r="DQ21" s="195" t="n"/>
      <c r="DR21" s="195" t="n"/>
      <c r="DS21" s="195" t="n"/>
      <c r="DT21" s="186" t="n"/>
      <c r="DU21" s="186" t="n"/>
      <c r="DV21" s="186" t="n"/>
      <c r="DW21" s="189" t="n"/>
      <c r="DX21" s="900" t="n"/>
      <c r="DY21" s="186" t="n"/>
      <c r="DZ21" s="192" t="n"/>
      <c r="EA21" s="192" t="n"/>
      <c r="EB21" s="192" t="n"/>
      <c r="EC21" s="192" t="n"/>
      <c r="ED21" s="186" t="n"/>
      <c r="EE21" s="186" t="n"/>
      <c r="EF21" s="186" t="n"/>
      <c r="EG21" s="186" t="n"/>
      <c r="EH21" s="154" t="n"/>
      <c r="EI21" s="154" t="n"/>
      <c r="EJ21" s="154" t="n"/>
      <c r="EK21" s="185" t="n"/>
      <c r="EL21" s="185" t="n"/>
      <c r="EM21" s="186" t="n"/>
      <c r="EN21" s="186" t="n"/>
      <c r="EO21" s="186" t="n"/>
      <c r="EP21" s="189" t="n"/>
      <c r="EQ21" s="189" t="n"/>
      <c r="ER21" s="195" t="n"/>
      <c r="ES21" s="195" t="n"/>
      <c r="ET21" s="195" t="n"/>
      <c r="EU21" s="195" t="n"/>
      <c r="EV21" s="186" t="n"/>
      <c r="EW21" s="186" t="n"/>
      <c r="EX21" s="186" t="n"/>
      <c r="EY21" s="189" t="n"/>
      <c r="EZ21" s="900" t="n"/>
      <c r="FA21" s="186" t="n"/>
      <c r="FB21" s="192" t="n"/>
      <c r="FC21" s="192" t="n"/>
      <c r="FD21" s="192" t="n"/>
      <c r="FE21" s="192" t="n"/>
      <c r="FF21" s="186" t="n"/>
      <c r="FG21" s="186" t="n"/>
      <c r="FH21" s="186" t="n"/>
      <c r="FI21" s="186" t="n"/>
      <c r="FJ21" s="154" t="n"/>
      <c r="FK21" s="154" t="n"/>
      <c r="FL21" s="154" t="n"/>
      <c r="FM21" s="185" t="n"/>
      <c r="FN21" s="185" t="n"/>
      <c r="FO21" s="186" t="n"/>
      <c r="FP21" s="186" t="n"/>
      <c r="FQ21" s="186" t="n"/>
      <c r="FR21" s="189" t="n"/>
      <c r="FS21" s="189" t="n"/>
      <c r="FT21" s="195" t="n"/>
      <c r="FU21" s="195" t="n"/>
      <c r="FV21" s="195" t="n"/>
      <c r="FW21" s="195" t="n"/>
      <c r="FX21" s="186" t="n"/>
      <c r="FY21" s="186" t="n"/>
      <c r="FZ21" s="186" t="n"/>
      <c r="GA21" s="189" t="n"/>
      <c r="GB21" s="900" t="n"/>
      <c r="GC21" s="186" t="n"/>
      <c r="GD21" s="192" t="n"/>
      <c r="GE21" s="192" t="n"/>
      <c r="GF21" s="192" t="n"/>
      <c r="GG21" s="192" t="n"/>
      <c r="GH21" s="186" t="n"/>
      <c r="GI21" s="186" t="n"/>
      <c r="GJ21" s="186" t="n"/>
      <c r="GK21" s="186" t="n"/>
      <c r="GL21" s="154" t="n"/>
      <c r="GM21" s="154" t="n"/>
      <c r="GN21" s="154" t="n"/>
      <c r="GO21" s="185" t="n"/>
      <c r="GP21" s="223" t="n"/>
      <c r="GQ21" s="223" t="n"/>
    </row>
    <row r="22" ht="63.75" customHeight="1">
      <c r="A22" s="21" t="n">
        <v>21</v>
      </c>
      <c r="B22" s="21" t="inlineStr">
        <is>
          <t>HBP</t>
        </is>
      </c>
      <c r="C22" s="22" t="n"/>
      <c r="D22" s="22" t="inlineStr">
        <is>
          <t>Oil and Gas Lease</t>
        </is>
      </c>
      <c r="E22" s="22" t="inlineStr">
        <is>
          <t>1785/274</t>
        </is>
      </c>
      <c r="F22" s="221" t="n">
        <v>38419</v>
      </c>
      <c r="G22" s="221" t="n">
        <v>38457</v>
      </c>
      <c r="H22" s="22" t="inlineStr">
        <is>
          <t>Joe Devenas, Jr.</t>
        </is>
      </c>
      <c r="I22" s="22" t="inlineStr">
        <is>
          <t>EOG Resources, Inc.</t>
        </is>
      </c>
      <c r="J22" s="22" t="inlineStr">
        <is>
          <t>SE/4 SW/4 of 31-12N-24W</t>
        </is>
      </c>
      <c r="K22" s="22" t="inlineStr">
        <is>
          <t>40 gross acres
3 yrs
3/16ths royalty</t>
        </is>
      </c>
      <c r="L22" s="22" t="inlineStr">
        <is>
          <t>3 years</t>
        </is>
      </c>
      <c r="M22" s="22" t="n">
        <v>40</v>
      </c>
      <c r="N22" s="22" t="n"/>
      <c r="O22" s="221" t="n">
        <v>39515</v>
      </c>
      <c r="P22" s="791" t="n"/>
      <c r="Q22" s="22" t="n">
        <v>0.1875</v>
      </c>
      <c r="R22" s="22" t="inlineStr">
        <is>
          <t>No</t>
        </is>
      </c>
      <c r="S22" s="22" t="inlineStr">
        <is>
          <t>No</t>
        </is>
      </c>
      <c r="T22" s="22" t="inlineStr">
        <is>
          <t>No</t>
        </is>
      </c>
      <c r="U22" s="22" t="inlineStr">
        <is>
          <t>No</t>
        </is>
      </c>
      <c r="V22" s="22" t="inlineStr">
        <is>
          <t>No</t>
        </is>
      </c>
      <c r="W22" s="22" t="inlineStr">
        <is>
          <t>No</t>
        </is>
      </c>
      <c r="X22" s="22" t="inlineStr">
        <is>
          <t>No</t>
        </is>
      </c>
      <c r="Y22" s="22" t="inlineStr">
        <is>
          <t>No</t>
        </is>
      </c>
      <c r="Z22" s="21" t="n"/>
      <c r="AA22" s="21" t="n"/>
      <c r="AB22" s="21" t="n"/>
      <c r="AC22" s="21" t="n"/>
      <c r="AD22" s="21" t="n"/>
      <c r="AE22" s="22" t="n"/>
      <c r="AF22" s="22" t="n"/>
      <c r="AG22" s="22" t="n"/>
      <c r="AH22" s="22" t="n"/>
      <c r="AI22" s="22" t="n"/>
      <c r="AJ22" s="22" t="n"/>
      <c r="AK22" s="22" t="n"/>
      <c r="AL22" s="22" t="n"/>
      <c r="AM22" s="22" t="n"/>
      <c r="AN22" s="22" t="n"/>
      <c r="AO22" s="22" t="n"/>
      <c r="AP22" s="22" t="n"/>
      <c r="AQ22" s="22" t="n"/>
      <c r="AR22" s="791" t="n"/>
      <c r="AS22" s="22" t="n"/>
      <c r="AT22" s="22" t="n"/>
      <c r="AU22" s="22" t="n"/>
      <c r="AV22" s="22" t="n"/>
      <c r="AW22" s="22" t="n"/>
      <c r="AX22" s="22" t="n"/>
      <c r="AY22" s="22" t="n"/>
      <c r="AZ22" s="22" t="n"/>
      <c r="BA22" s="22" t="n"/>
      <c r="BB22" s="21" t="n"/>
      <c r="BC22" s="21" t="n"/>
      <c r="BD22" s="21" t="n"/>
      <c r="BE22" s="21" t="n"/>
      <c r="BF22" s="21" t="n"/>
      <c r="BG22" s="22" t="n"/>
      <c r="BH22" s="22" t="n"/>
      <c r="BI22" s="22" t="n"/>
      <c r="BJ22" s="22" t="n"/>
      <c r="BK22" s="22" t="n"/>
      <c r="BL22" s="22" t="n"/>
      <c r="BM22" s="22" t="n"/>
      <c r="BN22" s="22" t="n"/>
      <c r="BO22" s="22" t="n"/>
      <c r="BP22" s="22" t="n"/>
      <c r="BQ22" s="22" t="n"/>
      <c r="BR22" s="22" t="n"/>
      <c r="BS22" s="22" t="n"/>
      <c r="BT22" s="791" t="n"/>
      <c r="BU22" s="22" t="n"/>
      <c r="BV22" s="22" t="n"/>
      <c r="BW22" s="22" t="n"/>
      <c r="BX22" s="22" t="n"/>
      <c r="BY22" s="22" t="n"/>
      <c r="BZ22" s="22" t="n"/>
      <c r="CA22" s="22" t="n"/>
      <c r="CB22" s="22" t="n"/>
      <c r="CC22" s="22" t="n"/>
      <c r="CD22" s="21" t="n"/>
      <c r="CE22" s="21" t="n"/>
      <c r="CF22" s="21" t="n"/>
      <c r="CG22" s="21" t="n"/>
      <c r="CH22" s="21" t="n"/>
      <c r="CI22" s="22" t="n"/>
      <c r="CJ22" s="22" t="n"/>
      <c r="CK22" s="22" t="n"/>
      <c r="CL22" s="22" t="n"/>
      <c r="CM22" s="22" t="n"/>
      <c r="CN22" s="22" t="n"/>
      <c r="CO22" s="22" t="n"/>
      <c r="CP22" s="22" t="n"/>
      <c r="CQ22" s="22" t="n"/>
      <c r="CR22" s="22" t="n"/>
      <c r="CS22" s="22" t="n"/>
      <c r="CT22" s="22" t="n"/>
      <c r="CU22" s="22" t="n"/>
      <c r="CV22" s="791" t="n"/>
      <c r="CW22" s="22" t="n"/>
      <c r="CX22" s="22" t="n"/>
      <c r="CY22" s="22" t="n"/>
      <c r="CZ22" s="22" t="n"/>
      <c r="DA22" s="22" t="n"/>
      <c r="DB22" s="22" t="n"/>
      <c r="DC22" s="22" t="n"/>
      <c r="DD22" s="22" t="n"/>
      <c r="DE22" s="22" t="n"/>
      <c r="DF22" s="21" t="n"/>
      <c r="DG22" s="21" t="n"/>
      <c r="DH22" s="21" t="n"/>
      <c r="DI22" s="21" t="n"/>
      <c r="DJ22" s="21" t="n"/>
      <c r="DK22" s="22" t="n"/>
      <c r="DL22" s="22" t="n"/>
      <c r="DM22" s="22" t="n"/>
      <c r="DN22" s="22" t="n"/>
      <c r="DO22" s="22" t="n"/>
      <c r="DP22" s="22" t="n"/>
      <c r="DQ22" s="22" t="n"/>
      <c r="DR22" s="22" t="n"/>
      <c r="DS22" s="22" t="n"/>
      <c r="DT22" s="22" t="n"/>
      <c r="DU22" s="22" t="n"/>
      <c r="DV22" s="22" t="n"/>
      <c r="DW22" s="22" t="n"/>
      <c r="DX22" s="791" t="n"/>
      <c r="DY22" s="22" t="n"/>
      <c r="DZ22" s="22" t="n"/>
      <c r="EA22" s="22" t="n"/>
      <c r="EB22" s="22" t="n"/>
      <c r="EC22" s="22" t="n"/>
      <c r="ED22" s="22" t="n"/>
      <c r="EE22" s="22" t="n"/>
      <c r="EF22" s="22" t="n"/>
      <c r="EG22" s="22" t="n"/>
      <c r="EH22" s="21" t="n"/>
      <c r="EI22" s="21" t="n"/>
      <c r="EJ22" s="21" t="n"/>
      <c r="EK22" s="21" t="n"/>
      <c r="EL22" s="21" t="n"/>
      <c r="EM22" s="22" t="n"/>
      <c r="EN22" s="22" t="n"/>
      <c r="EO22" s="22" t="n"/>
      <c r="EP22" s="22" t="n"/>
      <c r="EQ22" s="22" t="n"/>
      <c r="ER22" s="22" t="n"/>
      <c r="ES22" s="22" t="n"/>
      <c r="ET22" s="22" t="n"/>
      <c r="EU22" s="22" t="n"/>
      <c r="EV22" s="22" t="n"/>
      <c r="EW22" s="22" t="n"/>
      <c r="EX22" s="22" t="n"/>
      <c r="EY22" s="22" t="n"/>
      <c r="EZ22" s="791" t="n"/>
      <c r="FA22" s="22" t="n"/>
      <c r="FB22" s="22" t="n"/>
      <c r="FC22" s="22" t="n"/>
      <c r="FD22" s="22" t="n"/>
      <c r="FE22" s="22" t="n"/>
      <c r="FF22" s="22" t="n"/>
      <c r="FG22" s="22" t="n"/>
      <c r="FH22" s="22" t="n"/>
      <c r="FI22" s="22" t="n"/>
      <c r="FJ22" s="21" t="n"/>
      <c r="FK22" s="21" t="n"/>
      <c r="FL22" s="21" t="n"/>
      <c r="FM22" s="21" t="n"/>
      <c r="FN22" s="21" t="n"/>
      <c r="FO22" s="22" t="n"/>
      <c r="FP22" s="22" t="n"/>
      <c r="FQ22" s="22" t="n"/>
      <c r="FR22" s="22" t="n"/>
      <c r="FS22" s="22" t="n"/>
      <c r="FT22" s="22" t="n"/>
      <c r="FU22" s="22" t="n"/>
      <c r="FV22" s="22" t="n"/>
      <c r="FW22" s="22" t="n"/>
      <c r="FX22" s="22" t="n"/>
      <c r="FY22" s="22" t="n"/>
      <c r="FZ22" s="22" t="n"/>
      <c r="GA22" s="22" t="n"/>
      <c r="GB22" s="791" t="n"/>
      <c r="GC22" s="22" t="n"/>
      <c r="GD22" s="22" t="n"/>
      <c r="GE22" s="22" t="n"/>
      <c r="GF22" s="22" t="n"/>
      <c r="GG22" s="22" t="n"/>
      <c r="GH22" s="22" t="n"/>
      <c r="GI22" s="22" t="n"/>
      <c r="GJ22" s="22" t="n"/>
      <c r="GK22" s="22" t="n"/>
      <c r="GL22" s="21" t="n"/>
      <c r="GM22" s="21" t="n"/>
      <c r="GN22" s="21" t="n"/>
      <c r="GO22" s="21" t="n"/>
      <c r="GP22" s="224" t="n"/>
      <c r="GQ22" s="224" t="n"/>
    </row>
    <row r="23" ht="63.75" customHeight="1">
      <c r="A23" s="21" t="n">
        <v>22</v>
      </c>
      <c r="B23" s="21" t="inlineStr">
        <is>
          <t>HBP</t>
        </is>
      </c>
      <c r="C23" s="22" t="n"/>
      <c r="D23" s="22" t="inlineStr">
        <is>
          <t>Oil and Gas Lease</t>
        </is>
      </c>
      <c r="E23" s="22" t="inlineStr">
        <is>
          <t>1785/278</t>
        </is>
      </c>
      <c r="F23" s="221" t="n">
        <v>38419</v>
      </c>
      <c r="G23" s="221" t="n">
        <v>38457</v>
      </c>
      <c r="H23" s="22" t="inlineStr">
        <is>
          <t>Joseph Devenas</t>
        </is>
      </c>
      <c r="I23" s="22" t="inlineStr">
        <is>
          <t>EOG Resources, Inc.</t>
        </is>
      </c>
      <c r="J23" s="22" t="inlineStr">
        <is>
          <t>SE/4 SW/4 of 31-12N-24W</t>
        </is>
      </c>
      <c r="K23" s="22" t="inlineStr">
        <is>
          <t>40 gross acres
3 yrs
3/16ths royalty</t>
        </is>
      </c>
      <c r="L23" s="22" t="inlineStr">
        <is>
          <t>3 years</t>
        </is>
      </c>
      <c r="M23" s="22" t="n">
        <v>40</v>
      </c>
      <c r="N23" s="22" t="n"/>
      <c r="O23" s="221" t="n">
        <v>39515</v>
      </c>
      <c r="P23" s="791" t="n"/>
      <c r="Q23" s="22" t="n">
        <v>0.1875</v>
      </c>
      <c r="R23" s="22" t="inlineStr">
        <is>
          <t>No</t>
        </is>
      </c>
      <c r="S23" s="22" t="inlineStr">
        <is>
          <t>No</t>
        </is>
      </c>
      <c r="T23" s="22" t="inlineStr">
        <is>
          <t>No</t>
        </is>
      </c>
      <c r="U23" s="22" t="inlineStr">
        <is>
          <t>No</t>
        </is>
      </c>
      <c r="V23" s="22" t="inlineStr">
        <is>
          <t>No</t>
        </is>
      </c>
      <c r="W23" s="22" t="inlineStr">
        <is>
          <t>No</t>
        </is>
      </c>
      <c r="X23" s="22" t="inlineStr">
        <is>
          <t>No</t>
        </is>
      </c>
      <c r="Y23" s="22" t="inlineStr">
        <is>
          <t>No</t>
        </is>
      </c>
      <c r="Z23" s="21" t="n"/>
      <c r="AA23" s="21" t="n"/>
      <c r="AB23" s="21" t="n"/>
      <c r="AC23" s="21" t="n"/>
      <c r="AD23" s="21" t="n"/>
      <c r="AE23" s="22" t="n"/>
      <c r="AF23" s="22" t="n"/>
      <c r="AG23" s="22" t="n"/>
      <c r="AH23" s="22" t="n"/>
      <c r="AI23" s="22" t="n"/>
      <c r="AJ23" s="22" t="n"/>
      <c r="AK23" s="22" t="n"/>
      <c r="AL23" s="22" t="n"/>
      <c r="AM23" s="22" t="n"/>
      <c r="AN23" s="22" t="n"/>
      <c r="AO23" s="22" t="n"/>
      <c r="AP23" s="22" t="n"/>
      <c r="AQ23" s="22" t="n"/>
      <c r="AR23" s="791" t="n"/>
      <c r="AS23" s="22" t="n"/>
      <c r="AT23" s="22" t="n"/>
      <c r="AU23" s="22" t="n"/>
      <c r="AV23" s="22" t="n"/>
      <c r="AW23" s="22" t="n"/>
      <c r="AX23" s="22" t="n"/>
      <c r="AY23" s="22" t="n"/>
      <c r="AZ23" s="22" t="n"/>
      <c r="BA23" s="22" t="n"/>
      <c r="BB23" s="21" t="n"/>
      <c r="BC23" s="21" t="n"/>
      <c r="BD23" s="21" t="n"/>
      <c r="BE23" s="21" t="n"/>
      <c r="BF23" s="21" t="n"/>
      <c r="BG23" s="22" t="n"/>
      <c r="BH23" s="22" t="n"/>
      <c r="BI23" s="22" t="n"/>
      <c r="BJ23" s="22" t="n"/>
      <c r="BK23" s="22" t="n"/>
      <c r="BL23" s="22" t="n"/>
      <c r="BM23" s="22" t="n"/>
      <c r="BN23" s="22" t="n"/>
      <c r="BO23" s="22" t="n"/>
      <c r="BP23" s="22" t="n"/>
      <c r="BQ23" s="22" t="n"/>
      <c r="BR23" s="22" t="n"/>
      <c r="BS23" s="22" t="n"/>
      <c r="BT23" s="791" t="n"/>
      <c r="BU23" s="22" t="n"/>
      <c r="BV23" s="22" t="n"/>
      <c r="BW23" s="22" t="n"/>
      <c r="BX23" s="22" t="n"/>
      <c r="BY23" s="22" t="n"/>
      <c r="BZ23" s="22" t="n"/>
      <c r="CA23" s="22" t="n"/>
      <c r="CB23" s="22" t="n"/>
      <c r="CC23" s="22" t="n"/>
      <c r="CD23" s="21" t="n"/>
      <c r="CE23" s="21" t="n"/>
      <c r="CF23" s="21" t="n"/>
      <c r="CG23" s="21" t="n"/>
      <c r="CH23" s="21" t="n"/>
      <c r="CI23" s="22" t="n"/>
      <c r="CJ23" s="22" t="n"/>
      <c r="CK23" s="22" t="n"/>
      <c r="CL23" s="22" t="n"/>
      <c r="CM23" s="22" t="n"/>
      <c r="CN23" s="22" t="n"/>
      <c r="CO23" s="22" t="n"/>
      <c r="CP23" s="22" t="n"/>
      <c r="CQ23" s="22" t="n"/>
      <c r="CR23" s="22" t="n"/>
      <c r="CS23" s="22" t="n"/>
      <c r="CT23" s="22" t="n"/>
      <c r="CU23" s="22" t="n"/>
      <c r="CV23" s="791" t="n"/>
      <c r="CW23" s="22" t="n"/>
      <c r="CX23" s="22" t="n"/>
      <c r="CY23" s="22" t="n"/>
      <c r="CZ23" s="22" t="n"/>
      <c r="DA23" s="22" t="n"/>
      <c r="DB23" s="22" t="n"/>
      <c r="DC23" s="22" t="n"/>
      <c r="DD23" s="22" t="n"/>
      <c r="DE23" s="22" t="n"/>
      <c r="DF23" s="21" t="n"/>
      <c r="DG23" s="21" t="n"/>
      <c r="DH23" s="21" t="n"/>
      <c r="DI23" s="21" t="n"/>
      <c r="DJ23" s="21" t="n"/>
      <c r="DK23" s="22" t="n"/>
      <c r="DL23" s="22" t="n"/>
      <c r="DM23" s="22" t="n"/>
      <c r="DN23" s="22" t="n"/>
      <c r="DO23" s="22" t="n"/>
      <c r="DP23" s="22" t="n"/>
      <c r="DQ23" s="22" t="n"/>
      <c r="DR23" s="22" t="n"/>
      <c r="DS23" s="22" t="n"/>
      <c r="DT23" s="22" t="n"/>
      <c r="DU23" s="22" t="n"/>
      <c r="DV23" s="22" t="n"/>
      <c r="DW23" s="22" t="n"/>
      <c r="DX23" s="791" t="n"/>
      <c r="DY23" s="22" t="n"/>
      <c r="DZ23" s="22" t="n"/>
      <c r="EA23" s="22" t="n"/>
      <c r="EB23" s="22" t="n"/>
      <c r="EC23" s="22" t="n"/>
      <c r="ED23" s="22" t="n"/>
      <c r="EE23" s="22" t="n"/>
      <c r="EF23" s="22" t="n"/>
      <c r="EG23" s="22" t="n"/>
      <c r="EH23" s="21" t="n"/>
      <c r="EI23" s="21" t="n"/>
      <c r="EJ23" s="21" t="n"/>
      <c r="EK23" s="21" t="n"/>
      <c r="EL23" s="21" t="n"/>
      <c r="EM23" s="22" t="n"/>
      <c r="EN23" s="22" t="n"/>
      <c r="EO23" s="22" t="n"/>
      <c r="EP23" s="22" t="n"/>
      <c r="EQ23" s="22" t="n"/>
      <c r="ER23" s="22" t="n"/>
      <c r="ES23" s="22" t="n"/>
      <c r="ET23" s="22" t="n"/>
      <c r="EU23" s="22" t="n"/>
      <c r="EV23" s="22" t="n"/>
      <c r="EW23" s="22" t="n"/>
      <c r="EX23" s="22" t="n"/>
      <c r="EY23" s="22" t="n"/>
      <c r="EZ23" s="791" t="n"/>
      <c r="FA23" s="22" t="n"/>
      <c r="FB23" s="22" t="n"/>
      <c r="FC23" s="22" t="n"/>
      <c r="FD23" s="22" t="n"/>
      <c r="FE23" s="22" t="n"/>
      <c r="FF23" s="22" t="n"/>
      <c r="FG23" s="22" t="n"/>
      <c r="FH23" s="22" t="n"/>
      <c r="FI23" s="22" t="n"/>
      <c r="FJ23" s="21" t="n"/>
      <c r="FK23" s="21" t="n"/>
      <c r="FL23" s="21" t="n"/>
      <c r="FM23" s="21" t="n"/>
      <c r="FN23" s="21" t="n"/>
      <c r="FO23" s="22" t="n"/>
      <c r="FP23" s="22" t="n"/>
      <c r="FQ23" s="22" t="n"/>
      <c r="FR23" s="22" t="n"/>
      <c r="FS23" s="22" t="n"/>
      <c r="FT23" s="22" t="n"/>
      <c r="FU23" s="22" t="n"/>
      <c r="FV23" s="22" t="n"/>
      <c r="FW23" s="22" t="n"/>
      <c r="FX23" s="22" t="n"/>
      <c r="FY23" s="22" t="n"/>
      <c r="FZ23" s="22" t="n"/>
      <c r="GA23" s="22" t="n"/>
      <c r="GB23" s="791" t="n"/>
      <c r="GC23" s="22" t="n"/>
      <c r="GD23" s="22" t="n"/>
      <c r="GE23" s="22" t="n"/>
      <c r="GF23" s="22" t="n"/>
      <c r="GG23" s="22" t="n"/>
      <c r="GH23" s="22" t="n"/>
      <c r="GI23" s="22" t="n"/>
      <c r="GJ23" s="22" t="n"/>
      <c r="GK23" s="22" t="n"/>
      <c r="GL23" s="21" t="n"/>
      <c r="GM23" s="21" t="n"/>
      <c r="GN23" s="21" t="n"/>
      <c r="GO23" s="21" t="n"/>
      <c r="GP23" s="224" t="n"/>
      <c r="GQ23" s="224" t="n"/>
    </row>
    <row r="24" ht="102" customHeight="1">
      <c r="A24" s="21" t="n">
        <v>23</v>
      </c>
      <c r="B24" s="21" t="inlineStr">
        <is>
          <t>HBP</t>
        </is>
      </c>
      <c r="C24" s="22" t="n"/>
      <c r="D24" s="22" t="inlineStr">
        <is>
          <t>Oil and Gas Lease</t>
        </is>
      </c>
      <c r="E24" s="22" t="inlineStr">
        <is>
          <t>1785/276</t>
        </is>
      </c>
      <c r="F24" s="221" t="n">
        <v>38420</v>
      </c>
      <c r="G24" s="221" t="n">
        <v>38457</v>
      </c>
      <c r="H24" s="22" t="inlineStr">
        <is>
          <t>Eleanore Wheeler</t>
        </is>
      </c>
      <c r="I24" s="22" t="inlineStr">
        <is>
          <t>EOG Resources, Inc.</t>
        </is>
      </c>
      <c r="J24" s="22" t="inlineStr">
        <is>
          <t>Lot 4, S/2 of Lot 3, S/2 NE/4 SW/4, SE/4 SW/4 of 31-12N-24W</t>
        </is>
      </c>
      <c r="K24" s="22" t="inlineStr">
        <is>
          <t>115.34 gross acres
3/16ths royalty
3 yrs</t>
        </is>
      </c>
      <c r="L24" s="22" t="inlineStr">
        <is>
          <t>3 years</t>
        </is>
      </c>
      <c r="M24" s="22" t="n">
        <v>115.34</v>
      </c>
      <c r="N24" s="22" t="n"/>
      <c r="O24" s="221" t="n">
        <v>39516</v>
      </c>
      <c r="P24" s="791" t="n"/>
      <c r="Q24" s="22" t="n">
        <v>0.1875</v>
      </c>
      <c r="R24" s="22" t="inlineStr">
        <is>
          <t>No</t>
        </is>
      </c>
      <c r="S24" s="22" t="inlineStr">
        <is>
          <t>No</t>
        </is>
      </c>
      <c r="T24" s="22" t="inlineStr">
        <is>
          <t>No</t>
        </is>
      </c>
      <c r="U24" s="22" t="inlineStr">
        <is>
          <t>No</t>
        </is>
      </c>
      <c r="V24" s="22" t="inlineStr">
        <is>
          <t>No</t>
        </is>
      </c>
      <c r="W24" s="22" t="inlineStr">
        <is>
          <t>No</t>
        </is>
      </c>
      <c r="X24" s="22" t="inlineStr">
        <is>
          <t>No</t>
        </is>
      </c>
      <c r="Y24" s="21" t="inlineStr">
        <is>
          <t>No</t>
        </is>
      </c>
      <c r="Z24" s="21" t="n"/>
      <c r="AA24" s="21" t="n"/>
      <c r="AB24" s="21" t="n"/>
      <c r="AC24" s="21" t="n"/>
      <c r="AD24" s="21" t="n"/>
      <c r="AE24" s="22" t="n"/>
      <c r="AF24" s="22" t="n"/>
      <c r="AG24" s="22" t="n"/>
      <c r="AH24" s="22" t="n"/>
      <c r="AI24" s="22" t="n"/>
      <c r="AJ24" s="22" t="n"/>
      <c r="AK24" s="22" t="n"/>
      <c r="AL24" s="22" t="n"/>
      <c r="AM24" s="22" t="n"/>
      <c r="AN24" s="22" t="n"/>
      <c r="AO24" s="22" t="n"/>
      <c r="AP24" s="22" t="n"/>
      <c r="AQ24" s="22" t="n"/>
      <c r="AR24" s="791" t="n"/>
      <c r="AS24" s="22" t="n"/>
      <c r="AT24" s="22" t="n"/>
      <c r="AU24" s="22" t="n"/>
      <c r="AV24" s="22" t="n"/>
      <c r="AW24" s="22" t="n"/>
      <c r="AX24" s="22" t="n"/>
      <c r="AY24" s="22" t="n"/>
      <c r="AZ24" s="22" t="n"/>
      <c r="BA24" s="21" t="n"/>
      <c r="BB24" s="21" t="n"/>
      <c r="BC24" s="21" t="n"/>
      <c r="BD24" s="21" t="n"/>
      <c r="BE24" s="21" t="n"/>
      <c r="BF24" s="21" t="n"/>
      <c r="BG24" s="22" t="n"/>
      <c r="BH24" s="22" t="n"/>
      <c r="BI24" s="22" t="n"/>
      <c r="BJ24" s="22" t="n"/>
      <c r="BK24" s="22" t="n"/>
      <c r="BL24" s="22" t="n"/>
      <c r="BM24" s="22" t="n"/>
      <c r="BN24" s="22" t="n"/>
      <c r="BO24" s="22" t="n"/>
      <c r="BP24" s="22" t="n"/>
      <c r="BQ24" s="22" t="n"/>
      <c r="BR24" s="22" t="n"/>
      <c r="BS24" s="22" t="n"/>
      <c r="BT24" s="791" t="n"/>
      <c r="BU24" s="22" t="n"/>
      <c r="BV24" s="22" t="n"/>
      <c r="BW24" s="22" t="n"/>
      <c r="BX24" s="22" t="n"/>
      <c r="BY24" s="22" t="n"/>
      <c r="BZ24" s="22" t="n"/>
      <c r="CA24" s="22" t="n"/>
      <c r="CB24" s="22" t="n"/>
      <c r="CC24" s="21" t="n"/>
      <c r="CD24" s="21" t="n"/>
      <c r="CE24" s="21" t="n"/>
      <c r="CF24" s="21" t="n"/>
      <c r="CG24" s="21" t="n"/>
      <c r="CH24" s="21" t="n"/>
      <c r="CI24" s="22" t="n"/>
      <c r="CJ24" s="22" t="n"/>
      <c r="CK24" s="22" t="n"/>
      <c r="CL24" s="22" t="n"/>
      <c r="CM24" s="22" t="n"/>
      <c r="CN24" s="22" t="n"/>
      <c r="CO24" s="22" t="n"/>
      <c r="CP24" s="22" t="n"/>
      <c r="CQ24" s="22" t="n"/>
      <c r="CR24" s="22" t="n"/>
      <c r="CS24" s="22" t="n"/>
      <c r="CT24" s="22" t="n"/>
      <c r="CU24" s="22" t="n"/>
      <c r="CV24" s="791" t="n"/>
      <c r="CW24" s="22" t="n"/>
      <c r="CX24" s="22" t="n"/>
      <c r="CY24" s="22" t="n"/>
      <c r="CZ24" s="22" t="n"/>
      <c r="DA24" s="22" t="n"/>
      <c r="DB24" s="22" t="n"/>
      <c r="DC24" s="22" t="n"/>
      <c r="DD24" s="22" t="n"/>
      <c r="DE24" s="21" t="n"/>
      <c r="DF24" s="21" t="n"/>
      <c r="DG24" s="21" t="n"/>
      <c r="DH24" s="21" t="n"/>
      <c r="DI24" s="21" t="n"/>
      <c r="DJ24" s="21" t="n"/>
      <c r="DK24" s="22" t="n"/>
      <c r="DL24" s="22" t="n"/>
      <c r="DM24" s="22" t="n"/>
      <c r="DN24" s="22" t="n"/>
      <c r="DO24" s="22" t="n"/>
      <c r="DP24" s="22" t="n"/>
      <c r="DQ24" s="22" t="n"/>
      <c r="DR24" s="22" t="n"/>
      <c r="DS24" s="22" t="n"/>
      <c r="DT24" s="22" t="n"/>
      <c r="DU24" s="22" t="n"/>
      <c r="DV24" s="22" t="n"/>
      <c r="DW24" s="22" t="n"/>
      <c r="DX24" s="791" t="n"/>
      <c r="DY24" s="22" t="n"/>
      <c r="DZ24" s="22" t="n"/>
      <c r="EA24" s="22" t="n"/>
      <c r="EB24" s="22" t="n"/>
      <c r="EC24" s="22" t="n"/>
      <c r="ED24" s="22" t="n"/>
      <c r="EE24" s="22" t="n"/>
      <c r="EF24" s="22" t="n"/>
      <c r="EG24" s="21" t="n"/>
      <c r="EH24" s="21" t="n"/>
      <c r="EI24" s="21" t="n"/>
      <c r="EJ24" s="21" t="n"/>
      <c r="EK24" s="21" t="n"/>
      <c r="EL24" s="21" t="n"/>
      <c r="EM24" s="22" t="n"/>
      <c r="EN24" s="22" t="n"/>
      <c r="EO24" s="22" t="n"/>
      <c r="EP24" s="22" t="n"/>
      <c r="EQ24" s="22" t="n"/>
      <c r="ER24" s="22" t="n"/>
      <c r="ES24" s="22" t="n"/>
      <c r="ET24" s="22" t="n"/>
      <c r="EU24" s="22" t="n"/>
      <c r="EV24" s="22" t="n"/>
      <c r="EW24" s="22" t="n"/>
      <c r="EX24" s="22" t="n"/>
      <c r="EY24" s="22" t="n"/>
      <c r="EZ24" s="791" t="n"/>
      <c r="FA24" s="22" t="n"/>
      <c r="FB24" s="22" t="n"/>
      <c r="FC24" s="22" t="n"/>
      <c r="FD24" s="22" t="n"/>
      <c r="FE24" s="22" t="n"/>
      <c r="FF24" s="22" t="n"/>
      <c r="FG24" s="22" t="n"/>
      <c r="FH24" s="22" t="n"/>
      <c r="FI24" s="21" t="n"/>
      <c r="FJ24" s="21" t="n"/>
      <c r="FK24" s="21" t="n"/>
      <c r="FL24" s="21" t="n"/>
      <c r="FM24" s="21" t="n"/>
      <c r="FN24" s="21" t="n"/>
      <c r="FO24" s="22" t="n"/>
      <c r="FP24" s="22" t="n"/>
      <c r="FQ24" s="22" t="n"/>
      <c r="FR24" s="22" t="n"/>
      <c r="FS24" s="22" t="n"/>
      <c r="FT24" s="22" t="n"/>
      <c r="FU24" s="22" t="n"/>
      <c r="FV24" s="22" t="n"/>
      <c r="FW24" s="22" t="n"/>
      <c r="FX24" s="22" t="n"/>
      <c r="FY24" s="22" t="n"/>
      <c r="FZ24" s="22" t="n"/>
      <c r="GA24" s="22" t="n"/>
      <c r="GB24" s="791" t="n"/>
      <c r="GC24" s="22" t="n"/>
      <c r="GD24" s="22" t="n"/>
      <c r="GE24" s="22" t="n"/>
      <c r="GF24" s="22" t="n"/>
      <c r="GG24" s="22" t="n"/>
      <c r="GH24" s="22" t="n"/>
      <c r="GI24" s="22" t="n"/>
      <c r="GJ24" s="22" t="n"/>
      <c r="GK24" s="21" t="n"/>
      <c r="GL24" s="21" t="n"/>
      <c r="GM24" s="21" t="n"/>
      <c r="GN24" s="21" t="n"/>
      <c r="GO24" s="21" t="n"/>
      <c r="GP24" s="224" t="n"/>
      <c r="GQ24" s="224" t="n"/>
    </row>
    <row r="25" ht="140.25" customHeight="1">
      <c r="A25" s="21" t="n">
        <v>24</v>
      </c>
      <c r="B25" s="21" t="inlineStr">
        <is>
          <t>HBP</t>
        </is>
      </c>
      <c r="C25" s="22" t="n"/>
      <c r="D25" s="22" t="inlineStr">
        <is>
          <t>Oil and Gas Lease</t>
        </is>
      </c>
      <c r="E25" s="22" t="inlineStr">
        <is>
          <t>1787/47</t>
        </is>
      </c>
      <c r="F25" s="221" t="n">
        <v>38436</v>
      </c>
      <c r="G25" s="221" t="n">
        <v>38464</v>
      </c>
      <c r="H25" s="22" t="inlineStr">
        <is>
          <t>Marchelle Sorenson Daigle, Michelle Sorenson Johnson, Trustee of The Sorenson Oil &amp; Gas Trust</t>
        </is>
      </c>
      <c r="I25" s="22" t="inlineStr">
        <is>
          <t>N/g Discovery, LLC</t>
        </is>
      </c>
      <c r="J25" s="22" t="inlineStr">
        <is>
          <t>E/2 NW/4, N/2 NE/4 SW/4, NE/4 SE/4, SE/4 NE/4 of 31-12N-24W</t>
        </is>
      </c>
      <c r="K25" s="22" t="inlineStr">
        <is>
          <t>180 gross acres
3 yrs
3/16ths royalty</t>
        </is>
      </c>
      <c r="L25" s="22" t="inlineStr">
        <is>
          <t>3 years</t>
        </is>
      </c>
      <c r="M25" s="22" t="n">
        <v>180</v>
      </c>
      <c r="N25" s="22" t="n"/>
      <c r="O25" s="221" t="n">
        <v>39532</v>
      </c>
      <c r="P25" s="22" t="n"/>
      <c r="Q25" s="22" t="n">
        <v>0.1875</v>
      </c>
      <c r="R25" s="22" t="inlineStr">
        <is>
          <t>No</t>
        </is>
      </c>
      <c r="S25" s="22" t="inlineStr">
        <is>
          <t>No</t>
        </is>
      </c>
      <c r="T25" s="22" t="inlineStr">
        <is>
          <t>No</t>
        </is>
      </c>
      <c r="U25" s="22" t="inlineStr">
        <is>
          <t>No</t>
        </is>
      </c>
      <c r="V25" s="22" t="inlineStr">
        <is>
          <t>No</t>
        </is>
      </c>
      <c r="W25" s="22" t="inlineStr">
        <is>
          <t>No</t>
        </is>
      </c>
      <c r="X25" s="22" t="inlineStr">
        <is>
          <t>No</t>
        </is>
      </c>
      <c r="Y25" s="21" t="inlineStr">
        <is>
          <t>No</t>
        </is>
      </c>
      <c r="Z25" s="21" t="n"/>
      <c r="AA25" s="21" t="n"/>
      <c r="AB25" s="21" t="n"/>
      <c r="AC25" s="21" t="n"/>
      <c r="AD25" s="21" t="n"/>
      <c r="AE25" s="22" t="n"/>
      <c r="AF25" s="22" t="n"/>
      <c r="AG25" s="22" t="n"/>
      <c r="AH25" s="22" t="n"/>
      <c r="AI25" s="22" t="n"/>
      <c r="AJ25" s="22" t="n"/>
      <c r="AK25" s="22" t="n"/>
      <c r="AL25" s="22" t="n"/>
      <c r="AM25" s="22" t="n"/>
      <c r="AN25" s="22" t="n"/>
      <c r="AO25" s="22" t="n"/>
      <c r="AP25" s="22" t="n"/>
      <c r="AQ25" s="22" t="n"/>
      <c r="AR25" s="22" t="n"/>
      <c r="AS25" s="22" t="n"/>
      <c r="AT25" s="22" t="n"/>
      <c r="AU25" s="22" t="n"/>
      <c r="AV25" s="22" t="n"/>
      <c r="AW25" s="22" t="n"/>
      <c r="AX25" s="22" t="n"/>
      <c r="AY25" s="22" t="n"/>
      <c r="AZ25" s="22" t="n"/>
      <c r="BA25" s="21" t="n"/>
      <c r="BB25" s="21" t="n"/>
      <c r="BC25" s="21" t="n"/>
      <c r="BD25" s="21" t="n"/>
      <c r="BE25" s="21" t="n"/>
      <c r="BF25" s="21" t="n"/>
      <c r="BG25" s="22" t="n"/>
      <c r="BH25" s="22" t="n"/>
      <c r="BI25" s="22" t="n"/>
      <c r="BJ25" s="22" t="n"/>
      <c r="BK25" s="22" t="n"/>
      <c r="BL25" s="22" t="n"/>
      <c r="BM25" s="22" t="n"/>
      <c r="BN25" s="22" t="n"/>
      <c r="BO25" s="22" t="n"/>
      <c r="BP25" s="22" t="n"/>
      <c r="BQ25" s="22" t="n"/>
      <c r="BR25" s="22" t="n"/>
      <c r="BS25" s="22" t="n"/>
      <c r="BT25" s="22" t="n"/>
      <c r="BU25" s="22" t="n"/>
      <c r="BV25" s="22" t="n"/>
      <c r="BW25" s="22" t="n"/>
      <c r="BX25" s="22" t="n"/>
      <c r="BY25" s="22" t="n"/>
      <c r="BZ25" s="22" t="n"/>
      <c r="CA25" s="22" t="n"/>
      <c r="CB25" s="22" t="n"/>
      <c r="CC25" s="21" t="n"/>
      <c r="CD25" s="21" t="n"/>
      <c r="CE25" s="21" t="n"/>
      <c r="CF25" s="21" t="n"/>
      <c r="CG25" s="21" t="n"/>
      <c r="CH25" s="21" t="n"/>
      <c r="CI25" s="22" t="n"/>
      <c r="CJ25" s="22" t="n"/>
      <c r="CK25" s="22" t="n"/>
      <c r="CL25" s="22" t="n"/>
      <c r="CM25" s="22" t="n"/>
      <c r="CN25" s="22" t="n"/>
      <c r="CO25" s="22" t="n"/>
      <c r="CP25" s="22" t="n"/>
      <c r="CQ25" s="22" t="n"/>
      <c r="CR25" s="22" t="n"/>
      <c r="CS25" s="22" t="n"/>
      <c r="CT25" s="22" t="n"/>
      <c r="CU25" s="22" t="n"/>
      <c r="CV25" s="22" t="n"/>
      <c r="CW25" s="22" t="n"/>
      <c r="CX25" s="22" t="n"/>
      <c r="CY25" s="22" t="n"/>
      <c r="CZ25" s="22" t="n"/>
      <c r="DA25" s="22" t="n"/>
      <c r="DB25" s="22" t="n"/>
      <c r="DC25" s="22" t="n"/>
      <c r="DD25" s="22" t="n"/>
      <c r="DE25" s="21" t="n"/>
      <c r="DF25" s="21" t="n"/>
      <c r="DG25" s="21" t="n"/>
      <c r="DH25" s="21" t="n"/>
      <c r="DI25" s="21" t="n"/>
      <c r="DJ25" s="21" t="n"/>
      <c r="DK25" s="22" t="n"/>
      <c r="DL25" s="22" t="n"/>
      <c r="DM25" s="22" t="n"/>
      <c r="DN25" s="22" t="n"/>
      <c r="DO25" s="22" t="n"/>
      <c r="DP25" s="22" t="n"/>
      <c r="DQ25" s="22" t="n"/>
      <c r="DR25" s="22" t="n"/>
      <c r="DS25" s="22" t="n"/>
      <c r="DT25" s="22" t="n"/>
      <c r="DU25" s="22" t="n"/>
      <c r="DV25" s="22" t="n"/>
      <c r="DW25" s="22" t="n"/>
      <c r="DX25" s="22" t="n"/>
      <c r="DY25" s="22" t="n"/>
      <c r="DZ25" s="22" t="n"/>
      <c r="EA25" s="22" t="n"/>
      <c r="EB25" s="22" t="n"/>
      <c r="EC25" s="22" t="n"/>
      <c r="ED25" s="22" t="n"/>
      <c r="EE25" s="22" t="n"/>
      <c r="EF25" s="22" t="n"/>
      <c r="EG25" s="21" t="n"/>
      <c r="EH25" s="21" t="n"/>
      <c r="EI25" s="21" t="n"/>
      <c r="EJ25" s="21" t="n"/>
      <c r="EK25" s="21" t="n"/>
      <c r="EL25" s="21" t="n"/>
      <c r="EM25" s="22" t="n"/>
      <c r="EN25" s="22" t="n"/>
      <c r="EO25" s="22" t="n"/>
      <c r="EP25" s="22" t="n"/>
      <c r="EQ25" s="22" t="n"/>
      <c r="ER25" s="22" t="n"/>
      <c r="ES25" s="22" t="n"/>
      <c r="ET25" s="22" t="n"/>
      <c r="EU25" s="22" t="n"/>
      <c r="EV25" s="22" t="n"/>
      <c r="EW25" s="22" t="n"/>
      <c r="EX25" s="22" t="n"/>
      <c r="EY25" s="22" t="n"/>
      <c r="EZ25" s="22" t="n"/>
      <c r="FA25" s="22" t="n"/>
      <c r="FB25" s="22" t="n"/>
      <c r="FC25" s="22" t="n"/>
      <c r="FD25" s="22" t="n"/>
      <c r="FE25" s="22" t="n"/>
      <c r="FF25" s="22" t="n"/>
      <c r="FG25" s="22" t="n"/>
      <c r="FH25" s="22" t="n"/>
      <c r="FI25" s="21" t="n"/>
      <c r="FJ25" s="21" t="n"/>
      <c r="FK25" s="21" t="n"/>
      <c r="FL25" s="21" t="n"/>
      <c r="FM25" s="21" t="n"/>
      <c r="FN25" s="21" t="n"/>
      <c r="FO25" s="22" t="n"/>
      <c r="FP25" s="22" t="n"/>
      <c r="FQ25" s="22" t="n"/>
      <c r="FR25" s="22" t="n"/>
      <c r="FS25" s="22" t="n"/>
      <c r="FT25" s="22" t="n"/>
      <c r="FU25" s="22" t="n"/>
      <c r="FV25" s="22" t="n"/>
      <c r="FW25" s="22" t="n"/>
      <c r="FX25" s="22" t="n"/>
      <c r="FY25" s="22" t="n"/>
      <c r="FZ25" s="22" t="n"/>
      <c r="GA25" s="22" t="n"/>
      <c r="GB25" s="22" t="n"/>
      <c r="GC25" s="22" t="n"/>
      <c r="GD25" s="22" t="n"/>
      <c r="GE25" s="22" t="n"/>
      <c r="GF25" s="22" t="n"/>
      <c r="GG25" s="22" t="n"/>
      <c r="GH25" s="22" t="n"/>
      <c r="GI25" s="22" t="n"/>
      <c r="GJ25" s="22" t="n"/>
      <c r="GK25" s="21" t="n"/>
      <c r="GL25" s="21" t="n"/>
      <c r="GM25" s="21" t="n"/>
      <c r="GN25" s="21" t="n"/>
      <c r="GO25" s="21" t="n"/>
      <c r="GP25" s="224" t="n"/>
      <c r="GQ25" s="224" t="n"/>
    </row>
    <row r="26" ht="409.5" customHeight="1">
      <c r="A26" s="21" t="n">
        <v>25</v>
      </c>
      <c r="B26" s="21" t="inlineStr">
        <is>
          <t>HBP</t>
        </is>
      </c>
      <c r="C26" s="22" t="n"/>
      <c r="D26" s="22" t="inlineStr">
        <is>
          <t>Oil and Gas Lease</t>
        </is>
      </c>
      <c r="E26" s="22" t="inlineStr">
        <is>
          <t>1786/335</t>
        </is>
      </c>
      <c r="F26" s="221" t="n">
        <v>38447</v>
      </c>
      <c r="G26" s="221" t="n">
        <v>38462</v>
      </c>
      <c r="H26" s="22" t="inlineStr">
        <is>
          <t>Linda Klopfenstein, Roger Klopfenstein</t>
        </is>
      </c>
      <c r="I26" s="22" t="inlineStr">
        <is>
          <t>Chesapeake Explor, Ltd. Ptnrshp</t>
        </is>
      </c>
      <c r="J26" s="22" t="inlineStr">
        <is>
          <t>S/2 NE/4 SW/4, SE/4 SW/4 of 31-12N-24W</t>
        </is>
      </c>
      <c r="K26" s="22" t="inlineStr">
        <is>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 Full recital in recorded instrument — see Link.</t>
        </is>
      </c>
      <c r="L26" s="22" t="inlineStr">
        <is>
          <t>3 years</t>
        </is>
      </c>
      <c r="M26" s="22" t="n">
        <v>115.335</v>
      </c>
      <c r="N26" s="22" t="n"/>
      <c r="O26" s="221" t="n">
        <v>39543</v>
      </c>
      <c r="P26" s="22" t="n"/>
      <c r="Q26" s="22" t="n">
        <v>0.1875</v>
      </c>
      <c r="R26" s="22" t="inlineStr">
        <is>
          <t>Yes</t>
        </is>
      </c>
      <c r="S26" s="22" t="inlineStr">
        <is>
          <t>No</t>
        </is>
      </c>
      <c r="T26" s="22" t="inlineStr">
        <is>
          <t>No</t>
        </is>
      </c>
      <c r="U26" s="22" t="inlineStr">
        <is>
          <t>No</t>
        </is>
      </c>
      <c r="V26" s="22" t="inlineStr">
        <is>
          <t>Yes</t>
        </is>
      </c>
      <c r="W26" s="22" t="inlineStr">
        <is>
          <t>No</t>
        </is>
      </c>
      <c r="X26" s="22" t="inlineStr">
        <is>
          <t>No</t>
        </is>
      </c>
      <c r="Y26" s="21" t="inlineStr">
        <is>
          <t>No</t>
        </is>
      </c>
      <c r="Z26" s="21" t="n"/>
      <c r="AA26" s="21" t="n"/>
      <c r="AB26" s="21" t="n"/>
      <c r="AC26" s="21" t="n"/>
      <c r="AD26" s="21" t="n"/>
      <c r="AE26" s="22" t="n"/>
      <c r="AF26" s="22" t="n"/>
      <c r="AG26" s="22" t="n"/>
      <c r="AH26" s="22" t="n"/>
      <c r="AI26" s="22" t="n"/>
      <c r="AJ26" s="22" t="n"/>
      <c r="AK26" s="22" t="n"/>
      <c r="AL26" s="22" t="n"/>
      <c r="AM26" s="22" t="n"/>
      <c r="AN26" s="22" t="n"/>
      <c r="AO26" s="22" t="n"/>
      <c r="AP26" s="22" t="n"/>
      <c r="AQ26" s="22" t="n"/>
      <c r="AR26" s="22" t="n"/>
      <c r="AS26" s="22" t="n"/>
      <c r="AT26" s="22" t="n"/>
      <c r="AU26" s="22" t="n"/>
      <c r="AV26" s="22" t="n"/>
      <c r="AW26" s="22" t="n"/>
      <c r="AX26" s="22" t="n"/>
      <c r="AY26" s="22" t="n"/>
      <c r="AZ26" s="22" t="n"/>
      <c r="BA26" s="21" t="n"/>
      <c r="BB26" s="21" t="n"/>
      <c r="BC26" s="21" t="n"/>
      <c r="BD26" s="21" t="n"/>
      <c r="BE26" s="21" t="n"/>
      <c r="BF26" s="21" t="n"/>
      <c r="BG26" s="22" t="n"/>
      <c r="BH26" s="22" t="n"/>
      <c r="BI26" s="22" t="n"/>
      <c r="BJ26" s="22" t="n"/>
      <c r="BK26" s="22" t="n"/>
      <c r="BL26" s="22" t="n"/>
      <c r="BM26" s="22" t="n"/>
      <c r="BN26" s="22" t="n"/>
      <c r="BO26" s="22" t="n"/>
      <c r="BP26" s="22" t="n"/>
      <c r="BQ26" s="22" t="n"/>
      <c r="BR26" s="22" t="n"/>
      <c r="BS26" s="22" t="n"/>
      <c r="BT26" s="22" t="n"/>
      <c r="BU26" s="22" t="n"/>
      <c r="BV26" s="22" t="n"/>
      <c r="BW26" s="22" t="n"/>
      <c r="BX26" s="22" t="n"/>
      <c r="BY26" s="22" t="n"/>
      <c r="BZ26" s="22" t="n"/>
      <c r="CA26" s="22" t="n"/>
      <c r="CB26" s="22" t="n"/>
      <c r="CC26" s="21" t="n"/>
      <c r="CD26" s="21" t="n"/>
      <c r="CE26" s="21" t="n"/>
      <c r="CF26" s="21" t="n"/>
      <c r="CG26" s="21" t="n"/>
      <c r="CH26" s="21" t="n"/>
      <c r="CI26" s="22" t="n"/>
      <c r="CJ26" s="22" t="n"/>
      <c r="CK26" s="22" t="n"/>
      <c r="CL26" s="22" t="n"/>
      <c r="CM26" s="22" t="n"/>
      <c r="CN26" s="22" t="n"/>
      <c r="CO26" s="22" t="n"/>
      <c r="CP26" s="22" t="n"/>
      <c r="CQ26" s="22" t="n"/>
      <c r="CR26" s="22" t="n"/>
      <c r="CS26" s="22" t="n"/>
      <c r="CT26" s="22" t="n"/>
      <c r="CU26" s="22" t="n"/>
      <c r="CV26" s="22" t="n"/>
      <c r="CW26" s="22" t="n"/>
      <c r="CX26" s="22" t="n"/>
      <c r="CY26" s="22" t="n"/>
      <c r="CZ26" s="22" t="n"/>
      <c r="DA26" s="22" t="n"/>
      <c r="DB26" s="22" t="n"/>
      <c r="DC26" s="22" t="n"/>
      <c r="DD26" s="22" t="n"/>
      <c r="DE26" s="21" t="n"/>
      <c r="DF26" s="21" t="n"/>
      <c r="DG26" s="21" t="n"/>
      <c r="DH26" s="21" t="n"/>
      <c r="DI26" s="21" t="n"/>
      <c r="DJ26" s="21" t="n"/>
      <c r="DK26" s="22" t="n"/>
      <c r="DL26" s="22" t="n"/>
      <c r="DM26" s="22" t="n"/>
      <c r="DN26" s="22" t="n"/>
      <c r="DO26" s="22" t="n"/>
      <c r="DP26" s="22" t="n"/>
      <c r="DQ26" s="22" t="n"/>
      <c r="DR26" s="22" t="n"/>
      <c r="DS26" s="22" t="n"/>
      <c r="DT26" s="22" t="n"/>
      <c r="DU26" s="22" t="n"/>
      <c r="DV26" s="22" t="n"/>
      <c r="DW26" s="22" t="n"/>
      <c r="DX26" s="22" t="n"/>
      <c r="DY26" s="22" t="n"/>
      <c r="DZ26" s="22" t="n"/>
      <c r="EA26" s="22" t="n"/>
      <c r="EB26" s="22" t="n"/>
      <c r="EC26" s="22" t="n"/>
      <c r="ED26" s="22" t="n"/>
      <c r="EE26" s="22" t="n"/>
      <c r="EF26" s="22" t="n"/>
      <c r="EG26" s="21" t="n"/>
      <c r="EH26" s="21" t="n"/>
      <c r="EI26" s="21" t="n"/>
      <c r="EJ26" s="21" t="n"/>
      <c r="EK26" s="21" t="n"/>
      <c r="EL26" s="21" t="n"/>
      <c r="EM26" s="22" t="n"/>
      <c r="EN26" s="22" t="n"/>
      <c r="EO26" s="22" t="n"/>
      <c r="EP26" s="22" t="n"/>
      <c r="EQ26" s="22" t="n"/>
      <c r="ER26" s="22" t="n"/>
      <c r="ES26" s="22" t="n"/>
      <c r="ET26" s="22" t="n"/>
      <c r="EU26" s="22" t="n"/>
      <c r="EV26" s="22" t="n"/>
      <c r="EW26" s="22" t="n"/>
      <c r="EX26" s="22" t="n"/>
      <c r="EY26" s="22" t="n"/>
      <c r="EZ26" s="22" t="n"/>
      <c r="FA26" s="22" t="n"/>
      <c r="FB26" s="22" t="n"/>
      <c r="FC26" s="22" t="n"/>
      <c r="FD26" s="22" t="n"/>
      <c r="FE26" s="22" t="n"/>
      <c r="FF26" s="22" t="n"/>
      <c r="FG26" s="22" t="n"/>
      <c r="FH26" s="22" t="n"/>
      <c r="FI26" s="21" t="n"/>
      <c r="FJ26" s="21" t="n"/>
      <c r="FK26" s="21" t="n"/>
      <c r="FL26" s="21" t="n"/>
      <c r="FM26" s="21" t="n"/>
      <c r="FN26" s="21" t="n"/>
      <c r="FO26" s="22" t="n"/>
      <c r="FP26" s="22" t="n"/>
      <c r="FQ26" s="22" t="n"/>
      <c r="FR26" s="22" t="n"/>
      <c r="FS26" s="22" t="n"/>
      <c r="FT26" s="22" t="n"/>
      <c r="FU26" s="22" t="n"/>
      <c r="FV26" s="22" t="n"/>
      <c r="FW26" s="22" t="n"/>
      <c r="FX26" s="22" t="n"/>
      <c r="FY26" s="22" t="n"/>
      <c r="FZ26" s="22" t="n"/>
      <c r="GA26" s="22" t="n"/>
      <c r="GB26" s="22" t="n"/>
      <c r="GC26" s="22" t="n"/>
      <c r="GD26" s="22" t="n"/>
      <c r="GE26" s="22" t="n"/>
      <c r="GF26" s="22" t="n"/>
      <c r="GG26" s="22" t="n"/>
      <c r="GH26" s="22" t="n"/>
      <c r="GI26" s="22" t="n"/>
      <c r="GJ26" s="22" t="n"/>
      <c r="GK26" s="21" t="n"/>
      <c r="GL26" s="21" t="n"/>
      <c r="GM26" s="21" t="n"/>
      <c r="GN26" s="21" t="n"/>
      <c r="GO26" s="21" t="n"/>
      <c r="GP26" s="224" t="n"/>
      <c r="GQ26" s="224" t="n"/>
    </row>
    <row r="27" ht="89.25" customHeight="1">
      <c r="A27" s="21" t="n">
        <v>26</v>
      </c>
      <c r="B27" s="21" t="inlineStr">
        <is>
          <t>HBP</t>
        </is>
      </c>
      <c r="C27" s="22" t="n"/>
      <c r="D27" s="22" t="inlineStr">
        <is>
          <t>Oil and Gas Lease</t>
        </is>
      </c>
      <c r="E27" s="22" t="inlineStr">
        <is>
          <t>1798/148</t>
        </is>
      </c>
      <c r="F27" s="221" t="n">
        <v>38468</v>
      </c>
      <c r="G27" s="221" t="n">
        <v>38551</v>
      </c>
      <c r="H27" s="22" t="inlineStr">
        <is>
          <t>Dwight J. Williams</t>
        </is>
      </c>
      <c r="I27" s="22" t="inlineStr">
        <is>
          <t>Chesapeake Explor Ltd. Ptnrshp</t>
        </is>
      </c>
      <c r="J27" s="22" t="inlineStr">
        <is>
          <t>NW/4 SE/4, S/2 SE/4, SW/4 NE/4 of 31-12N-24W</t>
        </is>
      </c>
      <c r="K27" s="22" t="inlineStr">
        <is>
          <t>160 gross acres
3 yrs
3/16ths royalty</t>
        </is>
      </c>
      <c r="L27" s="22" t="inlineStr">
        <is>
          <t>3 years</t>
        </is>
      </c>
      <c r="M27" s="22" t="n">
        <v>160</v>
      </c>
      <c r="N27" s="22" t="n"/>
      <c r="O27" s="221" t="n">
        <v>39564</v>
      </c>
      <c r="P27" s="22" t="n"/>
      <c r="Q27" s="22" t="n">
        <v>0.1875</v>
      </c>
      <c r="R27" s="22" t="inlineStr">
        <is>
          <t>No</t>
        </is>
      </c>
      <c r="S27" s="22" t="inlineStr">
        <is>
          <t>No</t>
        </is>
      </c>
      <c r="T27" s="22" t="inlineStr">
        <is>
          <t>No</t>
        </is>
      </c>
      <c r="U27" s="22" t="inlineStr">
        <is>
          <t>No</t>
        </is>
      </c>
      <c r="V27" s="22" t="inlineStr">
        <is>
          <t>No</t>
        </is>
      </c>
      <c r="W27" s="22" t="inlineStr">
        <is>
          <t>No</t>
        </is>
      </c>
      <c r="X27" s="22" t="inlineStr">
        <is>
          <t>No</t>
        </is>
      </c>
      <c r="Y27" s="21" t="inlineStr">
        <is>
          <t>No</t>
        </is>
      </c>
      <c r="Z27" s="21" t="n"/>
      <c r="AA27" s="21" t="n"/>
      <c r="AB27" s="21" t="n"/>
      <c r="AC27" s="21" t="n"/>
      <c r="AD27" s="21" t="n"/>
      <c r="AE27" s="22" t="n"/>
      <c r="AF27" s="22" t="n"/>
      <c r="AG27" s="22" t="n"/>
      <c r="AH27" s="22" t="n"/>
      <c r="AI27" s="22" t="n"/>
      <c r="AJ27" s="22" t="n"/>
      <c r="AK27" s="22" t="n"/>
      <c r="AL27" s="22" t="n"/>
      <c r="AM27" s="22" t="n"/>
      <c r="AN27" s="22" t="n"/>
      <c r="AO27" s="22" t="n"/>
      <c r="AP27" s="22" t="n"/>
      <c r="AQ27" s="22" t="n"/>
      <c r="AR27" s="22" t="n"/>
      <c r="AS27" s="22" t="n"/>
      <c r="AT27" s="22" t="n"/>
      <c r="AU27" s="22" t="n"/>
      <c r="AV27" s="22" t="n"/>
      <c r="AW27" s="22" t="n"/>
      <c r="AX27" s="22" t="n"/>
      <c r="AY27" s="22" t="n"/>
      <c r="AZ27" s="22" t="n"/>
      <c r="BA27" s="21" t="n"/>
      <c r="BB27" s="21" t="n"/>
      <c r="BC27" s="21" t="n"/>
      <c r="BD27" s="21" t="n"/>
      <c r="BE27" s="21" t="n"/>
      <c r="BF27" s="21" t="n"/>
      <c r="BG27" s="22" t="n"/>
      <c r="BH27" s="22" t="n"/>
      <c r="BI27" s="22" t="n"/>
      <c r="BJ27" s="22" t="n"/>
      <c r="BK27" s="22" t="n"/>
      <c r="BL27" s="22" t="n"/>
      <c r="BM27" s="22" t="n"/>
      <c r="BN27" s="22" t="n"/>
      <c r="BO27" s="22" t="n"/>
      <c r="BP27" s="22" t="n"/>
      <c r="BQ27" s="22" t="n"/>
      <c r="BR27" s="22" t="n"/>
      <c r="BS27" s="22" t="n"/>
      <c r="BT27" s="22" t="n"/>
      <c r="BU27" s="22" t="n"/>
      <c r="BV27" s="22" t="n"/>
      <c r="BW27" s="22" t="n"/>
      <c r="BX27" s="22" t="n"/>
      <c r="BY27" s="22" t="n"/>
      <c r="BZ27" s="22" t="n"/>
      <c r="CA27" s="22" t="n"/>
      <c r="CB27" s="22" t="n"/>
      <c r="CC27" s="21" t="n"/>
      <c r="CD27" s="21" t="n"/>
      <c r="CE27" s="21" t="n"/>
      <c r="CF27" s="21" t="n"/>
      <c r="CG27" s="21" t="n"/>
      <c r="CH27" s="21" t="n"/>
      <c r="CI27" s="22" t="n"/>
      <c r="CJ27" s="22" t="n"/>
      <c r="CK27" s="22" t="n"/>
      <c r="CL27" s="22" t="n"/>
      <c r="CM27" s="22" t="n"/>
      <c r="CN27" s="22" t="n"/>
      <c r="CO27" s="22" t="n"/>
      <c r="CP27" s="22" t="n"/>
      <c r="CQ27" s="22" t="n"/>
      <c r="CR27" s="22" t="n"/>
      <c r="CS27" s="22" t="n"/>
      <c r="CT27" s="22" t="n"/>
      <c r="CU27" s="22" t="n"/>
      <c r="CV27" s="22" t="n"/>
      <c r="CW27" s="22" t="n"/>
      <c r="CX27" s="22" t="n"/>
      <c r="CY27" s="22" t="n"/>
      <c r="CZ27" s="22" t="n"/>
      <c r="DA27" s="22" t="n"/>
      <c r="DB27" s="22" t="n"/>
      <c r="DC27" s="22" t="n"/>
      <c r="DD27" s="22" t="n"/>
      <c r="DE27" s="21" t="n"/>
      <c r="DF27" s="21" t="n"/>
      <c r="DG27" s="21" t="n"/>
      <c r="DH27" s="21" t="n"/>
      <c r="DI27" s="21" t="n"/>
      <c r="DJ27" s="21" t="n"/>
      <c r="DK27" s="22" t="n"/>
      <c r="DL27" s="22" t="n"/>
      <c r="DM27" s="22" t="n"/>
      <c r="DN27" s="22" t="n"/>
      <c r="DO27" s="22" t="n"/>
      <c r="DP27" s="22" t="n"/>
      <c r="DQ27" s="22" t="n"/>
      <c r="DR27" s="22" t="n"/>
      <c r="DS27" s="22" t="n"/>
      <c r="DT27" s="22" t="n"/>
      <c r="DU27" s="22" t="n"/>
      <c r="DV27" s="22" t="n"/>
      <c r="DW27" s="22" t="n"/>
      <c r="DX27" s="22" t="n"/>
      <c r="DY27" s="22" t="n"/>
      <c r="DZ27" s="22" t="n"/>
      <c r="EA27" s="22" t="n"/>
      <c r="EB27" s="22" t="n"/>
      <c r="EC27" s="22" t="n"/>
      <c r="ED27" s="22" t="n"/>
      <c r="EE27" s="22" t="n"/>
      <c r="EF27" s="22" t="n"/>
      <c r="EG27" s="21" t="n"/>
      <c r="EH27" s="21" t="n"/>
      <c r="EI27" s="21" t="n"/>
      <c r="EJ27" s="21" t="n"/>
      <c r="EK27" s="21" t="n"/>
      <c r="EL27" s="21" t="n"/>
      <c r="EM27" s="22" t="n"/>
      <c r="EN27" s="22" t="n"/>
      <c r="EO27" s="22" t="n"/>
      <c r="EP27" s="22" t="n"/>
      <c r="EQ27" s="22" t="n"/>
      <c r="ER27" s="22" t="n"/>
      <c r="ES27" s="22" t="n"/>
      <c r="ET27" s="22" t="n"/>
      <c r="EU27" s="22" t="n"/>
      <c r="EV27" s="22" t="n"/>
      <c r="EW27" s="22" t="n"/>
      <c r="EX27" s="22" t="n"/>
      <c r="EY27" s="22" t="n"/>
      <c r="EZ27" s="22" t="n"/>
      <c r="FA27" s="22" t="n"/>
      <c r="FB27" s="22" t="n"/>
      <c r="FC27" s="22" t="n"/>
      <c r="FD27" s="22" t="n"/>
      <c r="FE27" s="22" t="n"/>
      <c r="FF27" s="22" t="n"/>
      <c r="FG27" s="22" t="n"/>
      <c r="FH27" s="22" t="n"/>
      <c r="FI27" s="21" t="n"/>
      <c r="FJ27" s="21" t="n"/>
      <c r="FK27" s="21" t="n"/>
      <c r="FL27" s="21" t="n"/>
      <c r="FM27" s="21" t="n"/>
      <c r="FN27" s="21" t="n"/>
      <c r="FO27" s="22" t="n"/>
      <c r="FP27" s="22" t="n"/>
      <c r="FQ27" s="22" t="n"/>
      <c r="FR27" s="22" t="n"/>
      <c r="FS27" s="22" t="n"/>
      <c r="FT27" s="22" t="n"/>
      <c r="FU27" s="22" t="n"/>
      <c r="FV27" s="22" t="n"/>
      <c r="FW27" s="22" t="n"/>
      <c r="FX27" s="22" t="n"/>
      <c r="FY27" s="22" t="n"/>
      <c r="FZ27" s="22" t="n"/>
      <c r="GA27" s="22" t="n"/>
      <c r="GB27" s="22" t="n"/>
      <c r="GC27" s="22" t="n"/>
      <c r="GD27" s="22" t="n"/>
      <c r="GE27" s="22" t="n"/>
      <c r="GF27" s="22" t="n"/>
      <c r="GG27" s="22" t="n"/>
      <c r="GH27" s="22" t="n"/>
      <c r="GI27" s="22" t="n"/>
      <c r="GJ27" s="22" t="n"/>
      <c r="GK27" s="21" t="n"/>
      <c r="GL27" s="21" t="n"/>
      <c r="GM27" s="21" t="n"/>
      <c r="GN27" s="21" t="n"/>
      <c r="GO27" s="21" t="n"/>
      <c r="GP27" s="224" t="n"/>
      <c r="GQ27" s="224" t="n"/>
    </row>
    <row r="28" ht="89.25" customHeight="1">
      <c r="A28" s="21" t="n">
        <v>27</v>
      </c>
      <c r="B28" s="21" t="inlineStr">
        <is>
          <t>HBP</t>
        </is>
      </c>
      <c r="C28" s="22" t="n"/>
      <c r="D28" s="22" t="inlineStr">
        <is>
          <t>Oil and Gas Lease</t>
        </is>
      </c>
      <c r="E28" s="22" t="inlineStr">
        <is>
          <t>1798/150</t>
        </is>
      </c>
      <c r="F28" s="221" t="n">
        <v>38468</v>
      </c>
      <c r="G28" s="221" t="n">
        <v>38551</v>
      </c>
      <c r="H28" s="22" t="inlineStr">
        <is>
          <t>Stephen M. Criser, Trustee of The McCaul Rive Lind Trust</t>
        </is>
      </c>
      <c r="I28" s="22" t="inlineStr">
        <is>
          <t>Chesapeake Explor Ltd. Ptnrshp</t>
        </is>
      </c>
      <c r="J28" s="22" t="inlineStr">
        <is>
          <t>NW/4 SE/4, SW/4 NE/4 of 31-12N-24W aol</t>
        </is>
      </c>
      <c r="K28" s="22" t="inlineStr">
        <is>
          <t>160 gross acres
3 yrs
3/16ths royalty</t>
        </is>
      </c>
      <c r="L28" s="22" t="inlineStr">
        <is>
          <t>3 years</t>
        </is>
      </c>
      <c r="M28" s="22" t="n">
        <v>160</v>
      </c>
      <c r="N28" s="22" t="n"/>
      <c r="O28" s="221" t="n">
        <v>39564</v>
      </c>
      <c r="P28" s="22" t="n"/>
      <c r="Q28" s="22" t="n">
        <v>0.1875</v>
      </c>
      <c r="R28" s="22" t="inlineStr">
        <is>
          <t>No</t>
        </is>
      </c>
      <c r="S28" s="22" t="inlineStr">
        <is>
          <t>No</t>
        </is>
      </c>
      <c r="T28" s="22" t="inlineStr">
        <is>
          <t>No</t>
        </is>
      </c>
      <c r="U28" s="22" t="inlineStr">
        <is>
          <t>No</t>
        </is>
      </c>
      <c r="V28" s="22" t="inlineStr">
        <is>
          <t>No</t>
        </is>
      </c>
      <c r="W28" s="22" t="inlineStr">
        <is>
          <t>No</t>
        </is>
      </c>
      <c r="X28" s="22" t="inlineStr">
        <is>
          <t>No</t>
        </is>
      </c>
      <c r="Y28" s="21" t="inlineStr">
        <is>
          <t>No</t>
        </is>
      </c>
      <c r="Z28" s="21" t="n"/>
      <c r="AA28" s="21" t="n"/>
      <c r="AB28" s="21" t="n"/>
      <c r="AC28" s="21" t="n"/>
      <c r="AD28" s="21" t="n"/>
      <c r="AE28" s="22" t="n"/>
      <c r="AF28" s="22" t="n"/>
      <c r="AG28" s="22" t="n"/>
      <c r="AH28" s="22" t="n"/>
      <c r="AI28" s="22" t="n"/>
      <c r="AJ28" s="22" t="n"/>
      <c r="AK28" s="22" t="n"/>
      <c r="AL28" s="22" t="n"/>
      <c r="AM28" s="22" t="n"/>
      <c r="AN28" s="22" t="n"/>
      <c r="AO28" s="22" t="n"/>
      <c r="AP28" s="22" t="n"/>
      <c r="AQ28" s="22" t="n"/>
      <c r="AR28" s="22" t="n"/>
      <c r="AS28" s="22" t="n"/>
      <c r="AT28" s="22" t="n"/>
      <c r="AU28" s="22" t="n"/>
      <c r="AV28" s="22" t="n"/>
      <c r="AW28" s="22" t="n"/>
      <c r="AX28" s="22" t="n"/>
      <c r="AY28" s="22" t="n"/>
      <c r="AZ28" s="22" t="n"/>
      <c r="BA28" s="21" t="n"/>
      <c r="BB28" s="21" t="n"/>
      <c r="BC28" s="21" t="n"/>
      <c r="BD28" s="21" t="n"/>
      <c r="BE28" s="21" t="n"/>
      <c r="BF28" s="21" t="n"/>
      <c r="BG28" s="22" t="n"/>
      <c r="BH28" s="22" t="n"/>
      <c r="BI28" s="22" t="n"/>
      <c r="BJ28" s="22" t="n"/>
      <c r="BK28" s="22" t="n"/>
      <c r="BL28" s="22" t="n"/>
      <c r="BM28" s="22" t="n"/>
      <c r="BN28" s="22" t="n"/>
      <c r="BO28" s="22" t="n"/>
      <c r="BP28" s="22" t="n"/>
      <c r="BQ28" s="22" t="n"/>
      <c r="BR28" s="22" t="n"/>
      <c r="BS28" s="22" t="n"/>
      <c r="BT28" s="22" t="n"/>
      <c r="BU28" s="22" t="n"/>
      <c r="BV28" s="22" t="n"/>
      <c r="BW28" s="22" t="n"/>
      <c r="BX28" s="22" t="n"/>
      <c r="BY28" s="22" t="n"/>
      <c r="BZ28" s="22" t="n"/>
      <c r="CA28" s="22" t="n"/>
      <c r="CB28" s="22" t="n"/>
      <c r="CC28" s="21" t="n"/>
      <c r="CD28" s="21" t="n"/>
      <c r="CE28" s="21" t="n"/>
      <c r="CF28" s="21" t="n"/>
      <c r="CG28" s="21" t="n"/>
      <c r="CH28" s="21" t="n"/>
      <c r="CI28" s="22" t="n"/>
      <c r="CJ28" s="22" t="n"/>
      <c r="CK28" s="22" t="n"/>
      <c r="CL28" s="22" t="n"/>
      <c r="CM28" s="22" t="n"/>
      <c r="CN28" s="22" t="n"/>
      <c r="CO28" s="22" t="n"/>
      <c r="CP28" s="22" t="n"/>
      <c r="CQ28" s="22" t="n"/>
      <c r="CR28" s="22" t="n"/>
      <c r="CS28" s="22" t="n"/>
      <c r="CT28" s="22" t="n"/>
      <c r="CU28" s="22" t="n"/>
      <c r="CV28" s="22" t="n"/>
      <c r="CW28" s="22" t="n"/>
      <c r="CX28" s="22" t="n"/>
      <c r="CY28" s="22" t="n"/>
      <c r="CZ28" s="22" t="n"/>
      <c r="DA28" s="22" t="n"/>
      <c r="DB28" s="22" t="n"/>
      <c r="DC28" s="22" t="n"/>
      <c r="DD28" s="22" t="n"/>
      <c r="DE28" s="21" t="n"/>
      <c r="DF28" s="21" t="n"/>
      <c r="DG28" s="21" t="n"/>
      <c r="DH28" s="21" t="n"/>
      <c r="DI28" s="21" t="n"/>
      <c r="DJ28" s="21" t="n"/>
      <c r="DK28" s="22" t="n"/>
      <c r="DL28" s="22" t="n"/>
      <c r="DM28" s="22" t="n"/>
      <c r="DN28" s="22" t="n"/>
      <c r="DO28" s="22" t="n"/>
      <c r="DP28" s="22" t="n"/>
      <c r="DQ28" s="22" t="n"/>
      <c r="DR28" s="22" t="n"/>
      <c r="DS28" s="22" t="n"/>
      <c r="DT28" s="22" t="n"/>
      <c r="DU28" s="22" t="n"/>
      <c r="DV28" s="22" t="n"/>
      <c r="DW28" s="22" t="n"/>
      <c r="DX28" s="22" t="n"/>
      <c r="DY28" s="22" t="n"/>
      <c r="DZ28" s="22" t="n"/>
      <c r="EA28" s="22" t="n"/>
      <c r="EB28" s="22" t="n"/>
      <c r="EC28" s="22" t="n"/>
      <c r="ED28" s="22" t="n"/>
      <c r="EE28" s="22" t="n"/>
      <c r="EF28" s="22" t="n"/>
      <c r="EG28" s="21" t="n"/>
      <c r="EH28" s="21" t="n"/>
      <c r="EI28" s="21" t="n"/>
      <c r="EJ28" s="21" t="n"/>
      <c r="EK28" s="21" t="n"/>
      <c r="EL28" s="21" t="n"/>
      <c r="EM28" s="22" t="n"/>
      <c r="EN28" s="22" t="n"/>
      <c r="EO28" s="22" t="n"/>
      <c r="EP28" s="22" t="n"/>
      <c r="EQ28" s="22" t="n"/>
      <c r="ER28" s="22" t="n"/>
      <c r="ES28" s="22" t="n"/>
      <c r="ET28" s="22" t="n"/>
      <c r="EU28" s="22" t="n"/>
      <c r="EV28" s="22" t="n"/>
      <c r="EW28" s="22" t="n"/>
      <c r="EX28" s="22" t="n"/>
      <c r="EY28" s="22" t="n"/>
      <c r="EZ28" s="22" t="n"/>
      <c r="FA28" s="22" t="n"/>
      <c r="FB28" s="22" t="n"/>
      <c r="FC28" s="22" t="n"/>
      <c r="FD28" s="22" t="n"/>
      <c r="FE28" s="22" t="n"/>
      <c r="FF28" s="22" t="n"/>
      <c r="FG28" s="22" t="n"/>
      <c r="FH28" s="22" t="n"/>
      <c r="FI28" s="21" t="n"/>
      <c r="FJ28" s="21" t="n"/>
      <c r="FK28" s="21" t="n"/>
      <c r="FL28" s="21" t="n"/>
      <c r="FM28" s="21" t="n"/>
      <c r="FN28" s="21" t="n"/>
      <c r="FO28" s="22" t="n"/>
      <c r="FP28" s="22" t="n"/>
      <c r="FQ28" s="22" t="n"/>
      <c r="FR28" s="22" t="n"/>
      <c r="FS28" s="22" t="n"/>
      <c r="FT28" s="22" t="n"/>
      <c r="FU28" s="22" t="n"/>
      <c r="FV28" s="22" t="n"/>
      <c r="FW28" s="22" t="n"/>
      <c r="FX28" s="22" t="n"/>
      <c r="FY28" s="22" t="n"/>
      <c r="FZ28" s="22" t="n"/>
      <c r="GA28" s="22" t="n"/>
      <c r="GB28" s="22" t="n"/>
      <c r="GC28" s="22" t="n"/>
      <c r="GD28" s="22" t="n"/>
      <c r="GE28" s="22" t="n"/>
      <c r="GF28" s="22" t="n"/>
      <c r="GG28" s="22" t="n"/>
      <c r="GH28" s="22" t="n"/>
      <c r="GI28" s="22" t="n"/>
      <c r="GJ28" s="22" t="n"/>
      <c r="GK28" s="21" t="n"/>
      <c r="GL28" s="21" t="n"/>
      <c r="GM28" s="21" t="n"/>
      <c r="GN28" s="21" t="n"/>
      <c r="GO28" s="21" t="n"/>
      <c r="GP28" s="224" t="n"/>
      <c r="GQ28" s="224" t="n"/>
    </row>
    <row r="29" ht="89.25" customHeight="1">
      <c r="A29" s="21" t="n">
        <v>28</v>
      </c>
      <c r="B29" s="21" t="inlineStr">
        <is>
          <t>HBP</t>
        </is>
      </c>
      <c r="C29" s="22" t="n"/>
      <c r="D29" s="22" t="inlineStr">
        <is>
          <t>Oil and Gas Lease</t>
        </is>
      </c>
      <c r="E29" s="22" t="inlineStr">
        <is>
          <t>1798/292</t>
        </is>
      </c>
      <c r="F29" s="221" t="n">
        <v>38468</v>
      </c>
      <c r="G29" s="221" t="n">
        <v>38552</v>
      </c>
      <c r="H29" s="22" t="inlineStr">
        <is>
          <t>Jan A. Schroff</t>
        </is>
      </c>
      <c r="I29" s="22" t="inlineStr">
        <is>
          <t>Chesapeake Explor Ltd. Ptnrsh</t>
        </is>
      </c>
      <c r="J29" s="22" t="inlineStr">
        <is>
          <t>NW/4 SE/4, S/2 SE/4, SW/4 NE/4 of 31-12N-24W</t>
        </is>
      </c>
      <c r="K29" s="22" t="inlineStr">
        <is>
          <t>160 gross acres
3 yrs
3/16ths royalty</t>
        </is>
      </c>
      <c r="L29" s="22" t="inlineStr">
        <is>
          <t>3 years</t>
        </is>
      </c>
      <c r="M29" s="22" t="n">
        <v>160</v>
      </c>
      <c r="N29" s="22" t="n"/>
      <c r="O29" s="221" t="n">
        <v>39564</v>
      </c>
      <c r="P29" s="22" t="n"/>
      <c r="Q29" s="22" t="n">
        <v>0.1875</v>
      </c>
      <c r="R29" s="22" t="inlineStr">
        <is>
          <t>No</t>
        </is>
      </c>
      <c r="S29" s="22" t="inlineStr">
        <is>
          <t>No</t>
        </is>
      </c>
      <c r="T29" s="22" t="inlineStr">
        <is>
          <t>No</t>
        </is>
      </c>
      <c r="U29" s="22" t="inlineStr">
        <is>
          <t>No</t>
        </is>
      </c>
      <c r="V29" s="22" t="inlineStr">
        <is>
          <t>No</t>
        </is>
      </c>
      <c r="W29" s="22" t="inlineStr">
        <is>
          <t>No</t>
        </is>
      </c>
      <c r="X29" s="22" t="inlineStr">
        <is>
          <t>No</t>
        </is>
      </c>
      <c r="Y29" s="22" t="inlineStr">
        <is>
          <t>No</t>
        </is>
      </c>
      <c r="Z29" s="21" t="n"/>
      <c r="AA29" s="21" t="n"/>
      <c r="AB29" s="21" t="n"/>
      <c r="AC29" s="21" t="n"/>
      <c r="AD29" s="21" t="n"/>
      <c r="AE29" s="22" t="n"/>
      <c r="AF29" s="22" t="n"/>
      <c r="AG29" s="22" t="n"/>
      <c r="AH29" s="22" t="n"/>
      <c r="AI29" s="22" t="n"/>
      <c r="AJ29" s="22" t="n"/>
      <c r="AK29" s="22" t="n"/>
      <c r="AL29" s="22" t="n"/>
      <c r="AM29" s="22" t="n"/>
      <c r="AN29" s="22" t="n"/>
      <c r="AO29" s="22" t="n"/>
      <c r="AP29" s="22" t="n"/>
      <c r="AQ29" s="22" t="n"/>
      <c r="AR29" s="22" t="n"/>
      <c r="AS29" s="22" t="n"/>
      <c r="AT29" s="22" t="n"/>
      <c r="AU29" s="22" t="n"/>
      <c r="AV29" s="22" t="n"/>
      <c r="AW29" s="22" t="n"/>
      <c r="AX29" s="22" t="n"/>
      <c r="AY29" s="22" t="n"/>
      <c r="AZ29" s="22" t="n"/>
      <c r="BA29" s="22" t="n"/>
      <c r="BB29" s="21" t="n"/>
      <c r="BC29" s="21" t="n"/>
      <c r="BD29" s="21" t="n"/>
      <c r="BE29" s="21" t="n"/>
      <c r="BF29" s="21" t="n"/>
      <c r="BG29" s="22" t="n"/>
      <c r="BH29" s="22" t="n"/>
      <c r="BI29" s="22" t="n"/>
      <c r="BJ29" s="22" t="n"/>
      <c r="BK29" s="22" t="n"/>
      <c r="BL29" s="22" t="n"/>
      <c r="BM29" s="22" t="n"/>
      <c r="BN29" s="22" t="n"/>
      <c r="BO29" s="22" t="n"/>
      <c r="BP29" s="22" t="n"/>
      <c r="BQ29" s="22" t="n"/>
      <c r="BR29" s="22" t="n"/>
      <c r="BS29" s="22" t="n"/>
      <c r="BT29" s="22" t="n"/>
      <c r="BU29" s="22" t="n"/>
      <c r="BV29" s="22" t="n"/>
      <c r="BW29" s="22" t="n"/>
      <c r="BX29" s="22" t="n"/>
      <c r="BY29" s="22" t="n"/>
      <c r="BZ29" s="22" t="n"/>
      <c r="CA29" s="22" t="n"/>
      <c r="CB29" s="22" t="n"/>
      <c r="CC29" s="22" t="n"/>
      <c r="CD29" s="21" t="n"/>
      <c r="CE29" s="21" t="n"/>
      <c r="CF29" s="21" t="n"/>
      <c r="CG29" s="21" t="n"/>
      <c r="CH29" s="21" t="n"/>
      <c r="CI29" s="22" t="n"/>
      <c r="CJ29" s="22" t="n"/>
      <c r="CK29" s="22" t="n"/>
      <c r="CL29" s="22" t="n"/>
      <c r="CM29" s="22" t="n"/>
      <c r="CN29" s="22" t="n"/>
      <c r="CO29" s="22" t="n"/>
      <c r="CP29" s="22" t="n"/>
      <c r="CQ29" s="22" t="n"/>
      <c r="CR29" s="22" t="n"/>
      <c r="CS29" s="22" t="n"/>
      <c r="CT29" s="22" t="n"/>
      <c r="CU29" s="22" t="n"/>
      <c r="CV29" s="22" t="n"/>
      <c r="CW29" s="22" t="n"/>
      <c r="CX29" s="22" t="n"/>
      <c r="CY29" s="22" t="n"/>
      <c r="CZ29" s="22" t="n"/>
      <c r="DA29" s="22" t="n"/>
      <c r="DB29" s="22" t="n"/>
      <c r="DC29" s="22" t="n"/>
      <c r="DD29" s="22" t="n"/>
      <c r="DE29" s="22" t="n"/>
      <c r="DF29" s="21" t="n"/>
      <c r="DG29" s="21" t="n"/>
      <c r="DH29" s="21" t="n"/>
      <c r="DI29" s="21" t="n"/>
      <c r="DJ29" s="21" t="n"/>
      <c r="DK29" s="22" t="n"/>
      <c r="DL29" s="22" t="n"/>
      <c r="DM29" s="22" t="n"/>
      <c r="DN29" s="22" t="n"/>
      <c r="DO29" s="22" t="n"/>
      <c r="DP29" s="22" t="n"/>
      <c r="DQ29" s="22" t="n"/>
      <c r="DR29" s="22" t="n"/>
      <c r="DS29" s="22" t="n"/>
      <c r="DT29" s="22" t="n"/>
      <c r="DU29" s="22" t="n"/>
      <c r="DV29" s="22" t="n"/>
      <c r="DW29" s="22" t="n"/>
      <c r="DX29" s="22" t="n"/>
      <c r="DY29" s="22" t="n"/>
      <c r="DZ29" s="22" t="n"/>
      <c r="EA29" s="22" t="n"/>
      <c r="EB29" s="22" t="n"/>
      <c r="EC29" s="22" t="n"/>
      <c r="ED29" s="22" t="n"/>
      <c r="EE29" s="22" t="n"/>
      <c r="EF29" s="22" t="n"/>
      <c r="EG29" s="22" t="n"/>
      <c r="EH29" s="21" t="n"/>
      <c r="EI29" s="21" t="n"/>
      <c r="EJ29" s="21" t="n"/>
      <c r="EK29" s="21" t="n"/>
      <c r="EL29" s="21" t="n"/>
      <c r="EM29" s="22" t="n"/>
      <c r="EN29" s="22" t="n"/>
      <c r="EO29" s="22" t="n"/>
      <c r="EP29" s="22" t="n"/>
      <c r="EQ29" s="22" t="n"/>
      <c r="ER29" s="22" t="n"/>
      <c r="ES29" s="22" t="n"/>
      <c r="ET29" s="22" t="n"/>
      <c r="EU29" s="22" t="n"/>
      <c r="EV29" s="22" t="n"/>
      <c r="EW29" s="22" t="n"/>
      <c r="EX29" s="22" t="n"/>
      <c r="EY29" s="22" t="n"/>
      <c r="EZ29" s="22" t="n"/>
      <c r="FA29" s="22" t="n"/>
      <c r="FB29" s="22" t="n"/>
      <c r="FC29" s="22" t="n"/>
      <c r="FD29" s="22" t="n"/>
      <c r="FE29" s="22" t="n"/>
      <c r="FF29" s="22" t="n"/>
      <c r="FG29" s="22" t="n"/>
      <c r="FH29" s="22" t="n"/>
      <c r="FI29" s="22" t="n"/>
      <c r="FJ29" s="21" t="n"/>
      <c r="FK29" s="21" t="n"/>
      <c r="FL29" s="21" t="n"/>
      <c r="FM29" s="21" t="n"/>
      <c r="FN29" s="21" t="n"/>
      <c r="FO29" s="22" t="n"/>
      <c r="FP29" s="22" t="n"/>
      <c r="FQ29" s="22" t="n"/>
      <c r="FR29" s="22" t="n"/>
      <c r="FS29" s="22" t="n"/>
      <c r="FT29" s="22" t="n"/>
      <c r="FU29" s="22" t="n"/>
      <c r="FV29" s="22" t="n"/>
      <c r="FW29" s="22" t="n"/>
      <c r="FX29" s="22" t="n"/>
      <c r="FY29" s="22" t="n"/>
      <c r="FZ29" s="22" t="n"/>
      <c r="GA29" s="22" t="n"/>
      <c r="GB29" s="22" t="n"/>
      <c r="GC29" s="22" t="n"/>
      <c r="GD29" s="22" t="n"/>
      <c r="GE29" s="22" t="n"/>
      <c r="GF29" s="22" t="n"/>
      <c r="GG29" s="22" t="n"/>
      <c r="GH29" s="22" t="n"/>
      <c r="GI29" s="22" t="n"/>
      <c r="GJ29" s="22" t="n"/>
      <c r="GK29" s="22" t="n"/>
      <c r="GL29" s="21" t="n"/>
      <c r="GM29" s="21" t="n"/>
      <c r="GN29" s="21" t="n"/>
      <c r="GO29" s="21" t="n"/>
      <c r="GP29" s="224" t="n"/>
      <c r="GQ29" s="224" t="n"/>
    </row>
    <row r="30" ht="204.75" customHeight="1" thickBot="1">
      <c r="A30" s="118" t="n">
        <v>29</v>
      </c>
      <c r="B30" s="118" t="inlineStr">
        <is>
          <t>HBP</t>
        </is>
      </c>
      <c r="C30" s="119" t="n"/>
      <c r="D30" s="119" t="inlineStr">
        <is>
          <t>Oil and Gas Lease</t>
        </is>
      </c>
      <c r="E30" s="119" t="inlineStr">
        <is>
          <t>1798/573</t>
        </is>
      </c>
      <c r="F30" s="220" t="n">
        <v>38522</v>
      </c>
      <c r="G30" s="220" t="n">
        <v>38554</v>
      </c>
      <c r="H30" s="119" t="inlineStr">
        <is>
          <t>Leona I. De Grande</t>
        </is>
      </c>
      <c r="I30" s="119" t="inlineStr">
        <is>
          <t>EOG Resources, Inc.</t>
        </is>
      </c>
      <c r="J30" s="119" t="inlineStr">
        <is>
          <t>NW/4 SE/4, S/2 SE/4, SW/4 NE/4 of 31-12N-24W</t>
        </is>
      </c>
      <c r="K30" s="119" t="inlineStr">
        <is>
          <t>160 gross acres
3 yrs
3/16ths royalty
This lease is limited from the surface to the stratigraphic equivalent of 20,000 feet</t>
        </is>
      </c>
      <c r="L30" s="119" t="inlineStr">
        <is>
          <t>3 years</t>
        </is>
      </c>
      <c r="M30" s="119" t="n">
        <v>160</v>
      </c>
      <c r="N30" s="119" t="n"/>
      <c r="O30" s="220" t="n">
        <v>39618</v>
      </c>
      <c r="P30" s="899" t="n"/>
      <c r="Q30" s="121" t="n">
        <v>0.1875</v>
      </c>
      <c r="R30" s="122" t="inlineStr">
        <is>
          <t>No</t>
        </is>
      </c>
      <c r="S30" s="122" t="inlineStr">
        <is>
          <t>No</t>
        </is>
      </c>
      <c r="T30" s="122" t="inlineStr">
        <is>
          <t>No</t>
        </is>
      </c>
      <c r="U30" s="122" t="inlineStr">
        <is>
          <t>No</t>
        </is>
      </c>
      <c r="V30" s="121" t="inlineStr">
        <is>
          <t>Yes</t>
        </is>
      </c>
      <c r="W30" s="119" t="inlineStr">
        <is>
          <t>No</t>
        </is>
      </c>
      <c r="X30" s="119" t="inlineStr">
        <is>
          <t>No</t>
        </is>
      </c>
      <c r="Y30" s="119" t="inlineStr">
        <is>
          <t>No</t>
        </is>
      </c>
      <c r="Z30" s="123" t="n"/>
      <c r="AA30" s="123" t="n"/>
      <c r="AB30" s="123" t="n"/>
      <c r="AC30" s="118" t="n"/>
      <c r="AD30" s="118" t="n"/>
      <c r="AE30" s="119" t="n"/>
      <c r="AF30" s="119" t="n"/>
      <c r="AG30" s="119" t="n"/>
      <c r="AH30" s="119" t="n"/>
      <c r="AI30" s="119" t="n"/>
      <c r="AJ30" s="119" t="n"/>
      <c r="AK30" s="119" t="n"/>
      <c r="AL30" s="119" t="n"/>
      <c r="AM30" s="119" t="n"/>
      <c r="AN30" s="119" t="n"/>
      <c r="AO30" s="119" t="n"/>
      <c r="AP30" s="119" t="n"/>
      <c r="AQ30" s="119" t="n"/>
      <c r="AR30" s="899" t="n"/>
      <c r="AS30" s="121" t="n"/>
      <c r="AT30" s="122" t="n"/>
      <c r="AU30" s="122" t="n"/>
      <c r="AV30" s="122" t="n"/>
      <c r="AW30" s="122" t="n"/>
      <c r="AX30" s="121" t="n"/>
      <c r="AY30" s="119" t="n"/>
      <c r="AZ30" s="119" t="n"/>
      <c r="BA30" s="119" t="n"/>
      <c r="BB30" s="123" t="n"/>
      <c r="BC30" s="123" t="n"/>
      <c r="BD30" s="123" t="n"/>
      <c r="BE30" s="118" t="n"/>
      <c r="BF30" s="118" t="n"/>
      <c r="BG30" s="119" t="n"/>
      <c r="BH30" s="119" t="n"/>
      <c r="BI30" s="119" t="n"/>
      <c r="BJ30" s="119" t="n"/>
      <c r="BK30" s="119" t="n"/>
      <c r="BL30" s="119" t="n"/>
      <c r="BM30" s="119" t="n"/>
      <c r="BN30" s="119" t="n"/>
      <c r="BO30" s="119" t="n"/>
      <c r="BP30" s="119" t="n"/>
      <c r="BQ30" s="119" t="n"/>
      <c r="BR30" s="119" t="n"/>
      <c r="BS30" s="119" t="n"/>
      <c r="BT30" s="899" t="n"/>
      <c r="BU30" s="121" t="n"/>
      <c r="BV30" s="122" t="n"/>
      <c r="BW30" s="122" t="n"/>
      <c r="BX30" s="122" t="n"/>
      <c r="BY30" s="122" t="n"/>
      <c r="BZ30" s="121" t="n"/>
      <c r="CA30" s="119" t="n"/>
      <c r="CB30" s="119" t="n"/>
      <c r="CC30" s="119" t="n"/>
      <c r="CD30" s="123" t="n"/>
      <c r="CE30" s="123" t="n"/>
      <c r="CF30" s="123" t="n"/>
      <c r="CG30" s="118" t="n"/>
      <c r="CH30" s="118" t="n"/>
      <c r="CI30" s="119" t="n"/>
      <c r="CJ30" s="119" t="n"/>
      <c r="CK30" s="119" t="n"/>
      <c r="CL30" s="119" t="n"/>
      <c r="CM30" s="119" t="n"/>
      <c r="CN30" s="119" t="n"/>
      <c r="CO30" s="119" t="n"/>
      <c r="CP30" s="119" t="n"/>
      <c r="CQ30" s="119" t="n"/>
      <c r="CR30" s="119" t="n"/>
      <c r="CS30" s="119" t="n"/>
      <c r="CT30" s="119" t="n"/>
      <c r="CU30" s="119" t="n"/>
      <c r="CV30" s="899" t="n"/>
      <c r="CW30" s="121" t="n"/>
      <c r="CX30" s="122" t="n"/>
      <c r="CY30" s="122" t="n"/>
      <c r="CZ30" s="122" t="n"/>
      <c r="DA30" s="122" t="n"/>
      <c r="DB30" s="121" t="n"/>
      <c r="DC30" s="119" t="n"/>
      <c r="DD30" s="119" t="n"/>
      <c r="DE30" s="119" t="n"/>
      <c r="DF30" s="123" t="n"/>
      <c r="DG30" s="123" t="n"/>
      <c r="DH30" s="123" t="n"/>
      <c r="DI30" s="118" t="n"/>
      <c r="DJ30" s="118" t="n"/>
      <c r="DK30" s="119" t="n"/>
      <c r="DL30" s="119" t="n"/>
      <c r="DM30" s="119" t="n"/>
      <c r="DN30" s="119" t="n"/>
      <c r="DO30" s="119" t="n"/>
      <c r="DP30" s="119" t="n"/>
      <c r="DQ30" s="119" t="n"/>
      <c r="DR30" s="119" t="n"/>
      <c r="DS30" s="119" t="n"/>
      <c r="DT30" s="119" t="n"/>
      <c r="DU30" s="119" t="n"/>
      <c r="DV30" s="119" t="n"/>
      <c r="DW30" s="119" t="n"/>
      <c r="DX30" s="899" t="n"/>
      <c r="DY30" s="121" t="n"/>
      <c r="DZ30" s="122" t="n"/>
      <c r="EA30" s="122" t="n"/>
      <c r="EB30" s="122" t="n"/>
      <c r="EC30" s="122" t="n"/>
      <c r="ED30" s="121" t="n"/>
      <c r="EE30" s="119" t="n"/>
      <c r="EF30" s="119" t="n"/>
      <c r="EG30" s="119" t="n"/>
      <c r="EH30" s="123" t="n"/>
      <c r="EI30" s="123" t="n"/>
      <c r="EJ30" s="123" t="n"/>
      <c r="EK30" s="118" t="n"/>
      <c r="EL30" s="118" t="n"/>
      <c r="EM30" s="119" t="n"/>
      <c r="EN30" s="119" t="n"/>
      <c r="EO30" s="119" t="n"/>
      <c r="EP30" s="119" t="n"/>
      <c r="EQ30" s="119" t="n"/>
      <c r="ER30" s="119" t="n"/>
      <c r="ES30" s="119" t="n"/>
      <c r="ET30" s="119" t="n"/>
      <c r="EU30" s="119" t="n"/>
      <c r="EV30" s="119" t="n"/>
      <c r="EW30" s="119" t="n"/>
      <c r="EX30" s="119" t="n"/>
      <c r="EY30" s="119" t="n"/>
      <c r="EZ30" s="899" t="n"/>
      <c r="FA30" s="121" t="n"/>
      <c r="FB30" s="122" t="n"/>
      <c r="FC30" s="122" t="n"/>
      <c r="FD30" s="122" t="n"/>
      <c r="FE30" s="122" t="n"/>
      <c r="FF30" s="121" t="n"/>
      <c r="FG30" s="119" t="n"/>
      <c r="FH30" s="119" t="n"/>
      <c r="FI30" s="119" t="n"/>
      <c r="FJ30" s="123" t="n"/>
      <c r="FK30" s="123" t="n"/>
      <c r="FL30" s="123" t="n"/>
      <c r="FM30" s="118" t="n"/>
      <c r="FN30" s="118" t="n"/>
      <c r="FO30" s="119" t="n"/>
      <c r="FP30" s="119" t="n"/>
      <c r="FQ30" s="119" t="n"/>
      <c r="FR30" s="119" t="n"/>
      <c r="FS30" s="119" t="n"/>
      <c r="FT30" s="119" t="n"/>
      <c r="FU30" s="119" t="n"/>
      <c r="FV30" s="119" t="n"/>
      <c r="FW30" s="119" t="n"/>
      <c r="FX30" s="119" t="n"/>
      <c r="FY30" s="119" t="n"/>
      <c r="FZ30" s="119" t="n"/>
      <c r="GA30" s="119" t="n"/>
      <c r="GB30" s="899" t="n"/>
      <c r="GC30" s="121" t="n"/>
      <c r="GD30" s="122" t="n"/>
      <c r="GE30" s="122" t="n"/>
      <c r="GF30" s="122" t="n"/>
      <c r="GG30" s="122" t="n"/>
      <c r="GH30" s="121" t="n"/>
      <c r="GI30" s="119" t="n"/>
      <c r="GJ30" s="119" t="n"/>
      <c r="GK30" s="119" t="n"/>
      <c r="GL30" s="123" t="n"/>
      <c r="GM30" s="123" t="n"/>
      <c r="GN30" s="123" t="n"/>
      <c r="GO30" s="118" t="n"/>
      <c r="GP30" s="224" t="n"/>
      <c r="GQ30" s="224" t="n"/>
    </row>
    <row r="31" ht="192" customHeight="1">
      <c r="A31" s="185" t="n">
        <v>30</v>
      </c>
      <c r="B31" s="185" t="inlineStr">
        <is>
          <t>HBP</t>
        </is>
      </c>
      <c r="C31" s="186" t="n"/>
      <c r="D31" s="187" t="inlineStr">
        <is>
          <t>Oil and Gas Lease</t>
        </is>
      </c>
      <c r="E31" s="187" t="inlineStr">
        <is>
          <t>1798/576</t>
        </is>
      </c>
      <c r="F31" s="188" t="n">
        <v>38522</v>
      </c>
      <c r="G31" s="188" t="n">
        <v>38554</v>
      </c>
      <c r="H31" s="193" t="inlineStr">
        <is>
          <t>Donald R. Bain</t>
        </is>
      </c>
      <c r="I31" s="194" t="inlineStr">
        <is>
          <t>EOG Resources, Inc.</t>
        </is>
      </c>
      <c r="J31" s="194" t="inlineStr">
        <is>
          <t>NW/4 SE/4, S/2 SE/4, SW/4 NE/4 of 31-12N-24W</t>
        </is>
      </c>
      <c r="K31" s="194" t="inlineStr">
        <is>
          <t>160 gross acres
3 yrs
3/16ths royalty
This lease is limited from the surface to the stratigraphic equivalent of 20,000 feet</t>
        </is>
      </c>
      <c r="L31" s="186" t="inlineStr">
        <is>
          <t>3 years</t>
        </is>
      </c>
      <c r="M31" s="186" t="n">
        <v>160</v>
      </c>
      <c r="N31" s="186" t="n"/>
      <c r="O31" s="189" t="n">
        <v>39618</v>
      </c>
      <c r="P31" s="900" t="n"/>
      <c r="Q31" s="191" t="n">
        <v>0.1875</v>
      </c>
      <c r="R31" s="192" t="inlineStr">
        <is>
          <t>No</t>
        </is>
      </c>
      <c r="S31" s="192" t="inlineStr">
        <is>
          <t>No</t>
        </is>
      </c>
      <c r="T31" s="192" t="inlineStr">
        <is>
          <t>No</t>
        </is>
      </c>
      <c r="U31" s="192" t="inlineStr">
        <is>
          <t>No</t>
        </is>
      </c>
      <c r="V31" s="186" t="inlineStr">
        <is>
          <t>Yes</t>
        </is>
      </c>
      <c r="W31" s="186" t="inlineStr">
        <is>
          <t>No</t>
        </is>
      </c>
      <c r="X31" s="186" t="inlineStr">
        <is>
          <t>No</t>
        </is>
      </c>
      <c r="Y31" s="186" t="inlineStr">
        <is>
          <t>No</t>
        </is>
      </c>
      <c r="Z31" s="154" t="n"/>
      <c r="AA31" s="154" t="n"/>
      <c r="AB31" s="154" t="n"/>
      <c r="AC31" s="185" t="n"/>
      <c r="AD31" s="185" t="n"/>
      <c r="AE31" s="186" t="n"/>
      <c r="AF31" s="187" t="n"/>
      <c r="AG31" s="187" t="n"/>
      <c r="AH31" s="188" t="n"/>
      <c r="AI31" s="188" t="n"/>
      <c r="AJ31" s="193" t="n"/>
      <c r="AK31" s="194" t="n"/>
      <c r="AL31" s="194" t="n"/>
      <c r="AM31" s="194" t="n"/>
      <c r="AN31" s="186" t="n"/>
      <c r="AO31" s="186" t="n"/>
      <c r="AP31" s="186" t="n"/>
      <c r="AQ31" s="189" t="n"/>
      <c r="AR31" s="900" t="n"/>
      <c r="AS31" s="191" t="n"/>
      <c r="AT31" s="192" t="n"/>
      <c r="AU31" s="192" t="n"/>
      <c r="AV31" s="192" t="n"/>
      <c r="AW31" s="192" t="n"/>
      <c r="AX31" s="186" t="n"/>
      <c r="AY31" s="186" t="n"/>
      <c r="AZ31" s="186" t="n"/>
      <c r="BA31" s="186" t="n"/>
      <c r="BB31" s="154" t="n"/>
      <c r="BC31" s="154" t="n"/>
      <c r="BD31" s="154" t="n"/>
      <c r="BE31" s="185" t="n"/>
      <c r="BF31" s="185" t="n"/>
      <c r="BG31" s="186" t="n"/>
      <c r="BH31" s="187" t="n"/>
      <c r="BI31" s="187" t="n"/>
      <c r="BJ31" s="188" t="n"/>
      <c r="BK31" s="188" t="n"/>
      <c r="BL31" s="193" t="n"/>
      <c r="BM31" s="194" t="n"/>
      <c r="BN31" s="194" t="n"/>
      <c r="BO31" s="194" t="n"/>
      <c r="BP31" s="186" t="n"/>
      <c r="BQ31" s="186" t="n"/>
      <c r="BR31" s="186" t="n"/>
      <c r="BS31" s="189" t="n"/>
      <c r="BT31" s="900" t="n"/>
      <c r="BU31" s="191" t="n"/>
      <c r="BV31" s="192" t="n"/>
      <c r="BW31" s="192" t="n"/>
      <c r="BX31" s="192" t="n"/>
      <c r="BY31" s="192" t="n"/>
      <c r="BZ31" s="186" t="n"/>
      <c r="CA31" s="186" t="n"/>
      <c r="CB31" s="186" t="n"/>
      <c r="CC31" s="186" t="n"/>
      <c r="CD31" s="154" t="n"/>
      <c r="CE31" s="154" t="n"/>
      <c r="CF31" s="154" t="n"/>
      <c r="CG31" s="185" t="n"/>
      <c r="CH31" s="185" t="n"/>
      <c r="CI31" s="186" t="n"/>
      <c r="CJ31" s="187" t="n"/>
      <c r="CK31" s="187" t="n"/>
      <c r="CL31" s="188" t="n"/>
      <c r="CM31" s="188" t="n"/>
      <c r="CN31" s="193" t="n"/>
      <c r="CO31" s="194" t="n"/>
      <c r="CP31" s="194" t="n"/>
      <c r="CQ31" s="194" t="n"/>
      <c r="CR31" s="186" t="n"/>
      <c r="CS31" s="186" t="n"/>
      <c r="CT31" s="186" t="n"/>
      <c r="CU31" s="189" t="n"/>
      <c r="CV31" s="900" t="n"/>
      <c r="CW31" s="191" t="n"/>
      <c r="CX31" s="192" t="n"/>
      <c r="CY31" s="192" t="n"/>
      <c r="CZ31" s="192" t="n"/>
      <c r="DA31" s="192" t="n"/>
      <c r="DB31" s="186" t="n"/>
      <c r="DC31" s="186" t="n"/>
      <c r="DD31" s="186" t="n"/>
      <c r="DE31" s="186" t="n"/>
      <c r="DF31" s="154" t="n"/>
      <c r="DG31" s="154" t="n"/>
      <c r="DH31" s="154" t="n"/>
      <c r="DI31" s="185" t="n"/>
      <c r="DJ31" s="185" t="n"/>
      <c r="DK31" s="186" t="n"/>
      <c r="DL31" s="187" t="n"/>
      <c r="DM31" s="187" t="n"/>
      <c r="DN31" s="188" t="n"/>
      <c r="DO31" s="188" t="n"/>
      <c r="DP31" s="193" t="n"/>
      <c r="DQ31" s="194" t="n"/>
      <c r="DR31" s="194" t="n"/>
      <c r="DS31" s="194" t="n"/>
      <c r="DT31" s="186" t="n"/>
      <c r="DU31" s="186" t="n"/>
      <c r="DV31" s="186" t="n"/>
      <c r="DW31" s="189" t="n"/>
      <c r="DX31" s="900" t="n"/>
      <c r="DY31" s="191" t="n"/>
      <c r="DZ31" s="192" t="n"/>
      <c r="EA31" s="192" t="n"/>
      <c r="EB31" s="192" t="n"/>
      <c r="EC31" s="192" t="n"/>
      <c r="ED31" s="186" t="n"/>
      <c r="EE31" s="186" t="n"/>
      <c r="EF31" s="186" t="n"/>
      <c r="EG31" s="186" t="n"/>
      <c r="EH31" s="154" t="n"/>
      <c r="EI31" s="154" t="n"/>
      <c r="EJ31" s="154" t="n"/>
      <c r="EK31" s="185" t="n"/>
      <c r="EL31" s="185" t="n"/>
      <c r="EM31" s="186" t="n"/>
      <c r="EN31" s="187" t="n"/>
      <c r="EO31" s="187" t="n"/>
      <c r="EP31" s="188" t="n"/>
      <c r="EQ31" s="188" t="n"/>
      <c r="ER31" s="193" t="n"/>
      <c r="ES31" s="194" t="n"/>
      <c r="ET31" s="194" t="n"/>
      <c r="EU31" s="194" t="n"/>
      <c r="EV31" s="186" t="n"/>
      <c r="EW31" s="186" t="n"/>
      <c r="EX31" s="186" t="n"/>
      <c r="EY31" s="189" t="n"/>
      <c r="EZ31" s="900" t="n"/>
      <c r="FA31" s="191" t="n"/>
      <c r="FB31" s="192" t="n"/>
      <c r="FC31" s="192" t="n"/>
      <c r="FD31" s="192" t="n"/>
      <c r="FE31" s="192" t="n"/>
      <c r="FF31" s="186" t="n"/>
      <c r="FG31" s="186" t="n"/>
      <c r="FH31" s="186" t="n"/>
      <c r="FI31" s="186" t="n"/>
      <c r="FJ31" s="154" t="n"/>
      <c r="FK31" s="154" t="n"/>
      <c r="FL31" s="154" t="n"/>
      <c r="FM31" s="185" t="n"/>
      <c r="FN31" s="185" t="n"/>
      <c r="FO31" s="186" t="n"/>
      <c r="FP31" s="187" t="n"/>
      <c r="FQ31" s="187" t="n"/>
      <c r="FR31" s="188" t="n"/>
      <c r="FS31" s="188" t="n"/>
      <c r="FT31" s="193" t="n"/>
      <c r="FU31" s="194" t="n"/>
      <c r="FV31" s="194" t="n"/>
      <c r="FW31" s="194" t="n"/>
      <c r="FX31" s="186" t="n"/>
      <c r="FY31" s="186" t="n"/>
      <c r="FZ31" s="186" t="n"/>
      <c r="GA31" s="189" t="n"/>
      <c r="GB31" s="900" t="n"/>
      <c r="GC31" s="191" t="n"/>
      <c r="GD31" s="192" t="n"/>
      <c r="GE31" s="192" t="n"/>
      <c r="GF31" s="192" t="n"/>
      <c r="GG31" s="192" t="n"/>
      <c r="GH31" s="186" t="n"/>
      <c r="GI31" s="186" t="n"/>
      <c r="GJ31" s="186" t="n"/>
      <c r="GK31" s="186" t="n"/>
      <c r="GL31" s="154" t="n"/>
      <c r="GM31" s="154" t="n"/>
      <c r="GN31" s="154" t="n"/>
      <c r="GO31" s="185" t="n"/>
      <c r="GP31" s="224" t="n"/>
      <c r="GQ31" s="224" t="n"/>
    </row>
    <row r="32" ht="192" customHeight="1">
      <c r="A32" s="185" t="n">
        <v>31</v>
      </c>
      <c r="B32" s="185" t="inlineStr">
        <is>
          <t>HBP</t>
        </is>
      </c>
      <c r="C32" s="186" t="n"/>
      <c r="D32" s="187" t="inlineStr">
        <is>
          <t>Oil and Gas Lease</t>
        </is>
      </c>
      <c r="E32" s="187" t="inlineStr">
        <is>
          <t>1798/579</t>
        </is>
      </c>
      <c r="F32" s="188" t="n">
        <v>38522</v>
      </c>
      <c r="G32" s="188" t="n">
        <v>38554</v>
      </c>
      <c r="H32" s="193" t="inlineStr">
        <is>
          <t>Charlotte F. Willert</t>
        </is>
      </c>
      <c r="I32" s="194" t="inlineStr">
        <is>
          <t>EOG Resources, Inc.</t>
        </is>
      </c>
      <c r="J32" s="194" t="inlineStr">
        <is>
          <t>NW/4 SE/4, S/2 SE/4, SW/4 NE/4 of 31-12N-24W</t>
        </is>
      </c>
      <c r="K32" s="194" t="inlineStr">
        <is>
          <t>160 gross acres
3 yrs
3/16ths royalty
This lease is limited from the surface to the stratigraphic equivalent of 20,000 feet</t>
        </is>
      </c>
      <c r="L32" s="186" t="inlineStr">
        <is>
          <t>3 years</t>
        </is>
      </c>
      <c r="M32" s="186" t="n">
        <v>160</v>
      </c>
      <c r="N32" s="186" t="n"/>
      <c r="O32" s="189" t="n">
        <v>39618</v>
      </c>
      <c r="P32" s="900" t="n"/>
      <c r="Q32" s="191" t="n">
        <v>0.1875</v>
      </c>
      <c r="R32" s="192" t="inlineStr">
        <is>
          <t>No</t>
        </is>
      </c>
      <c r="S32" s="192" t="inlineStr">
        <is>
          <t>No</t>
        </is>
      </c>
      <c r="T32" s="192" t="inlineStr">
        <is>
          <t>No</t>
        </is>
      </c>
      <c r="U32" s="192" t="inlineStr">
        <is>
          <t>No</t>
        </is>
      </c>
      <c r="V32" s="186" t="inlineStr">
        <is>
          <t>Yes</t>
        </is>
      </c>
      <c r="W32" s="186" t="inlineStr">
        <is>
          <t>No</t>
        </is>
      </c>
      <c r="X32" s="186" t="inlineStr">
        <is>
          <t>No</t>
        </is>
      </c>
      <c r="Y32" s="186" t="inlineStr">
        <is>
          <t>No</t>
        </is>
      </c>
      <c r="Z32" s="901" t="n"/>
      <c r="AA32" s="154" t="n"/>
      <c r="AB32" s="154" t="n"/>
      <c r="AC32" s="185" t="n"/>
      <c r="AD32" s="185" t="n"/>
      <c r="AE32" s="186" t="n"/>
      <c r="AF32" s="187" t="n"/>
      <c r="AG32" s="187" t="n"/>
      <c r="AH32" s="188" t="n"/>
      <c r="AI32" s="188" t="n"/>
      <c r="AJ32" s="193" t="n"/>
      <c r="AK32" s="194" t="n"/>
      <c r="AL32" s="194" t="n"/>
      <c r="AM32" s="194" t="n"/>
      <c r="AN32" s="186" t="n"/>
      <c r="AO32" s="186" t="n"/>
      <c r="AP32" s="186" t="n"/>
      <c r="AQ32" s="189" t="n"/>
      <c r="AR32" s="900" t="n"/>
      <c r="AS32" s="191" t="n"/>
      <c r="AT32" s="192" t="n"/>
      <c r="AU32" s="192" t="n"/>
      <c r="AV32" s="192" t="n"/>
      <c r="AW32" s="192" t="n"/>
      <c r="AX32" s="186" t="n"/>
      <c r="AY32" s="186" t="n"/>
      <c r="AZ32" s="186" t="n"/>
      <c r="BA32" s="186" t="n"/>
      <c r="BB32" s="901" t="n"/>
      <c r="BC32" s="154" t="n"/>
      <c r="BD32" s="154" t="n"/>
      <c r="BE32" s="185" t="n"/>
      <c r="BF32" s="185" t="n"/>
      <c r="BG32" s="186" t="n"/>
      <c r="BH32" s="187" t="n"/>
      <c r="BI32" s="187" t="n"/>
      <c r="BJ32" s="188" t="n"/>
      <c r="BK32" s="188" t="n"/>
      <c r="BL32" s="193" t="n"/>
      <c r="BM32" s="194" t="n"/>
      <c r="BN32" s="194" t="n"/>
      <c r="BO32" s="194" t="n"/>
      <c r="BP32" s="186" t="n"/>
      <c r="BQ32" s="186" t="n"/>
      <c r="BR32" s="186" t="n"/>
      <c r="BS32" s="189" t="n"/>
      <c r="BT32" s="900" t="n"/>
      <c r="BU32" s="191" t="n"/>
      <c r="BV32" s="192" t="n"/>
      <c r="BW32" s="192" t="n"/>
      <c r="BX32" s="192" t="n"/>
      <c r="BY32" s="192" t="n"/>
      <c r="BZ32" s="186" t="n"/>
      <c r="CA32" s="186" t="n"/>
      <c r="CB32" s="186" t="n"/>
      <c r="CC32" s="186" t="n"/>
      <c r="CD32" s="901" t="n"/>
      <c r="CE32" s="154" t="n"/>
      <c r="CF32" s="154" t="n"/>
      <c r="CG32" s="185" t="n"/>
      <c r="CH32" s="185" t="n"/>
      <c r="CI32" s="186" t="n"/>
      <c r="CJ32" s="187" t="n"/>
      <c r="CK32" s="187" t="n"/>
      <c r="CL32" s="188" t="n"/>
      <c r="CM32" s="188" t="n"/>
      <c r="CN32" s="193" t="n"/>
      <c r="CO32" s="194" t="n"/>
      <c r="CP32" s="194" t="n"/>
      <c r="CQ32" s="194" t="n"/>
      <c r="CR32" s="186" t="n"/>
      <c r="CS32" s="186" t="n"/>
      <c r="CT32" s="186" t="n"/>
      <c r="CU32" s="189" t="n"/>
      <c r="CV32" s="900" t="n"/>
      <c r="CW32" s="191" t="n"/>
      <c r="CX32" s="192" t="n"/>
      <c r="CY32" s="192" t="n"/>
      <c r="CZ32" s="192" t="n"/>
      <c r="DA32" s="192" t="n"/>
      <c r="DB32" s="186" t="n"/>
      <c r="DC32" s="186" t="n"/>
      <c r="DD32" s="186" t="n"/>
      <c r="DE32" s="186" t="n"/>
      <c r="DF32" s="901" t="n"/>
      <c r="DG32" s="154" t="n"/>
      <c r="DH32" s="154" t="n"/>
      <c r="DI32" s="185" t="n"/>
      <c r="DJ32" s="185" t="n"/>
      <c r="DK32" s="186" t="n"/>
      <c r="DL32" s="187" t="n"/>
      <c r="DM32" s="187" t="n"/>
      <c r="DN32" s="188" t="n"/>
      <c r="DO32" s="188" t="n"/>
      <c r="DP32" s="193" t="n"/>
      <c r="DQ32" s="194" t="n"/>
      <c r="DR32" s="194" t="n"/>
      <c r="DS32" s="194" t="n"/>
      <c r="DT32" s="186" t="n"/>
      <c r="DU32" s="186" t="n"/>
      <c r="DV32" s="186" t="n"/>
      <c r="DW32" s="189" t="n"/>
      <c r="DX32" s="900" t="n"/>
      <c r="DY32" s="191" t="n"/>
      <c r="DZ32" s="192" t="n"/>
      <c r="EA32" s="192" t="n"/>
      <c r="EB32" s="192" t="n"/>
      <c r="EC32" s="192" t="n"/>
      <c r="ED32" s="186" t="n"/>
      <c r="EE32" s="186" t="n"/>
      <c r="EF32" s="186" t="n"/>
      <c r="EG32" s="186" t="n"/>
      <c r="EH32" s="901" t="n"/>
      <c r="EI32" s="154" t="n"/>
      <c r="EJ32" s="154" t="n"/>
      <c r="EK32" s="185" t="n"/>
      <c r="EL32" s="185" t="n"/>
      <c r="EM32" s="186" t="n"/>
      <c r="EN32" s="187" t="n"/>
      <c r="EO32" s="187" t="n"/>
      <c r="EP32" s="188" t="n"/>
      <c r="EQ32" s="188" t="n"/>
      <c r="ER32" s="193" t="n"/>
      <c r="ES32" s="194" t="n"/>
      <c r="ET32" s="194" t="n"/>
      <c r="EU32" s="194" t="n"/>
      <c r="EV32" s="186" t="n"/>
      <c r="EW32" s="186" t="n"/>
      <c r="EX32" s="186" t="n"/>
      <c r="EY32" s="189" t="n"/>
      <c r="EZ32" s="900" t="n"/>
      <c r="FA32" s="191" t="n"/>
      <c r="FB32" s="192" t="n"/>
      <c r="FC32" s="192" t="n"/>
      <c r="FD32" s="192" t="n"/>
      <c r="FE32" s="192" t="n"/>
      <c r="FF32" s="186" t="n"/>
      <c r="FG32" s="186" t="n"/>
      <c r="FH32" s="186" t="n"/>
      <c r="FI32" s="186" t="n"/>
      <c r="FJ32" s="901" t="n"/>
      <c r="FK32" s="154" t="n"/>
      <c r="FL32" s="154" t="n"/>
      <c r="FM32" s="185" t="n"/>
      <c r="FN32" s="185" t="n"/>
      <c r="FO32" s="186" t="n"/>
      <c r="FP32" s="187" t="n"/>
      <c r="FQ32" s="187" t="n"/>
      <c r="FR32" s="188" t="n"/>
      <c r="FS32" s="188" t="n"/>
      <c r="FT32" s="193" t="n"/>
      <c r="FU32" s="194" t="n"/>
      <c r="FV32" s="194" t="n"/>
      <c r="FW32" s="194" t="n"/>
      <c r="FX32" s="186" t="n"/>
      <c r="FY32" s="186" t="n"/>
      <c r="FZ32" s="186" t="n"/>
      <c r="GA32" s="189" t="n"/>
      <c r="GB32" s="900" t="n"/>
      <c r="GC32" s="191" t="n"/>
      <c r="GD32" s="192" t="n"/>
      <c r="GE32" s="192" t="n"/>
      <c r="GF32" s="192" t="n"/>
      <c r="GG32" s="192" t="n"/>
      <c r="GH32" s="186" t="n"/>
      <c r="GI32" s="186" t="n"/>
      <c r="GJ32" s="186" t="n"/>
      <c r="GK32" s="186" t="n"/>
      <c r="GL32" s="901" t="n"/>
      <c r="GM32" s="154" t="n"/>
      <c r="GN32" s="154" t="n"/>
      <c r="GO32" s="185" t="n"/>
      <c r="GP32" s="224" t="n"/>
      <c r="GQ32" s="224" t="n"/>
    </row>
    <row r="33" ht="192" customHeight="1">
      <c r="A33" s="185" t="n">
        <v>32</v>
      </c>
      <c r="B33" s="185" t="inlineStr">
        <is>
          <t>HBP</t>
        </is>
      </c>
      <c r="C33" s="186" t="n"/>
      <c r="D33" s="187" t="inlineStr">
        <is>
          <t>Oil and Gas Lease</t>
        </is>
      </c>
      <c r="E33" s="187" t="inlineStr">
        <is>
          <t>1798/582</t>
        </is>
      </c>
      <c r="F33" s="188" t="n">
        <v>38522</v>
      </c>
      <c r="G33" s="188" t="n">
        <v>38554</v>
      </c>
      <c r="H33" s="193" t="inlineStr">
        <is>
          <t>Melvin F. Bain</t>
        </is>
      </c>
      <c r="I33" s="194" t="inlineStr">
        <is>
          <t>EOG Resources, Inc.</t>
        </is>
      </c>
      <c r="J33" s="194" t="inlineStr">
        <is>
          <t>NW/4 SE/4, S/2 SE/4, SW/4 NE/4 of 31-12N-24W</t>
        </is>
      </c>
      <c r="K33" s="194" t="inlineStr">
        <is>
          <t>160 gross acres
3 yrs
3/16ths royalty
This lease is limited from the surface to the stratigraphic equivalent of 20,000 feet</t>
        </is>
      </c>
      <c r="L33" s="186" t="inlineStr">
        <is>
          <t>3 years</t>
        </is>
      </c>
      <c r="M33" s="186" t="n">
        <v>160</v>
      </c>
      <c r="N33" s="186" t="n"/>
      <c r="O33" s="189" t="n">
        <v>39618</v>
      </c>
      <c r="P33" s="900" t="n"/>
      <c r="Q33" s="191" t="n">
        <v>0.1875</v>
      </c>
      <c r="R33" s="192" t="inlineStr">
        <is>
          <t>No</t>
        </is>
      </c>
      <c r="S33" s="192" t="inlineStr">
        <is>
          <t>No</t>
        </is>
      </c>
      <c r="T33" s="192" t="inlineStr">
        <is>
          <t>No</t>
        </is>
      </c>
      <c r="U33" s="192" t="inlineStr">
        <is>
          <t>No</t>
        </is>
      </c>
      <c r="V33" s="186" t="inlineStr">
        <is>
          <t>Yes</t>
        </is>
      </c>
      <c r="W33" s="186" t="inlineStr">
        <is>
          <t>No</t>
        </is>
      </c>
      <c r="X33" s="186" t="inlineStr">
        <is>
          <t>No</t>
        </is>
      </c>
      <c r="Y33" s="186" t="inlineStr">
        <is>
          <t>No</t>
        </is>
      </c>
      <c r="Z33" s="154" t="n"/>
      <c r="AA33" s="154" t="n"/>
      <c r="AB33" s="154" t="n"/>
      <c r="AC33" s="185" t="n"/>
      <c r="AD33" s="185" t="n"/>
      <c r="AE33" s="186" t="n"/>
      <c r="AF33" s="187" t="n"/>
      <c r="AG33" s="187" t="n"/>
      <c r="AH33" s="188" t="n"/>
      <c r="AI33" s="188" t="n"/>
      <c r="AJ33" s="193" t="n"/>
      <c r="AK33" s="194" t="n"/>
      <c r="AL33" s="194" t="n"/>
      <c r="AM33" s="194" t="n"/>
      <c r="AN33" s="186" t="n"/>
      <c r="AO33" s="186" t="n"/>
      <c r="AP33" s="186" t="n"/>
      <c r="AQ33" s="189" t="n"/>
      <c r="AR33" s="900" t="n"/>
      <c r="AS33" s="191" t="n"/>
      <c r="AT33" s="192" t="n"/>
      <c r="AU33" s="192" t="n"/>
      <c r="AV33" s="192" t="n"/>
      <c r="AW33" s="192" t="n"/>
      <c r="AX33" s="186" t="n"/>
      <c r="AY33" s="186" t="n"/>
      <c r="AZ33" s="186" t="n"/>
      <c r="BA33" s="186" t="n"/>
      <c r="BB33" s="154" t="n"/>
      <c r="BC33" s="154" t="n"/>
      <c r="BD33" s="154" t="n"/>
      <c r="BE33" s="185" t="n"/>
      <c r="BF33" s="185" t="n"/>
      <c r="BG33" s="186" t="n"/>
      <c r="BH33" s="187" t="n"/>
      <c r="BI33" s="187" t="n"/>
      <c r="BJ33" s="188" t="n"/>
      <c r="BK33" s="188" t="n"/>
      <c r="BL33" s="193" t="n"/>
      <c r="BM33" s="194" t="n"/>
      <c r="BN33" s="194" t="n"/>
      <c r="BO33" s="194" t="n"/>
      <c r="BP33" s="186" t="n"/>
      <c r="BQ33" s="186" t="n"/>
      <c r="BR33" s="186" t="n"/>
      <c r="BS33" s="189" t="n"/>
      <c r="BT33" s="900" t="n"/>
      <c r="BU33" s="191" t="n"/>
      <c r="BV33" s="192" t="n"/>
      <c r="BW33" s="192" t="n"/>
      <c r="BX33" s="192" t="n"/>
      <c r="BY33" s="192" t="n"/>
      <c r="BZ33" s="186" t="n"/>
      <c r="CA33" s="186" t="n"/>
      <c r="CB33" s="186" t="n"/>
      <c r="CC33" s="186" t="n"/>
      <c r="CD33" s="154" t="n"/>
      <c r="CE33" s="154" t="n"/>
      <c r="CF33" s="154" t="n"/>
      <c r="CG33" s="185" t="n"/>
      <c r="CH33" s="185" t="n"/>
      <c r="CI33" s="186" t="n"/>
      <c r="CJ33" s="187" t="n"/>
      <c r="CK33" s="187" t="n"/>
      <c r="CL33" s="188" t="n"/>
      <c r="CM33" s="188" t="n"/>
      <c r="CN33" s="193" t="n"/>
      <c r="CO33" s="194" t="n"/>
      <c r="CP33" s="194" t="n"/>
      <c r="CQ33" s="194" t="n"/>
      <c r="CR33" s="186" t="n"/>
      <c r="CS33" s="186" t="n"/>
      <c r="CT33" s="186" t="n"/>
      <c r="CU33" s="189" t="n"/>
      <c r="CV33" s="900" t="n"/>
      <c r="CW33" s="191" t="n"/>
      <c r="CX33" s="192" t="n"/>
      <c r="CY33" s="192" t="n"/>
      <c r="CZ33" s="192" t="n"/>
      <c r="DA33" s="192" t="n"/>
      <c r="DB33" s="186" t="n"/>
      <c r="DC33" s="186" t="n"/>
      <c r="DD33" s="186" t="n"/>
      <c r="DE33" s="186" t="n"/>
      <c r="DF33" s="154" t="n"/>
      <c r="DG33" s="154" t="n"/>
      <c r="DH33" s="154" t="n"/>
      <c r="DI33" s="185" t="n"/>
      <c r="DJ33" s="185" t="n"/>
      <c r="DK33" s="186" t="n"/>
      <c r="DL33" s="187" t="n"/>
      <c r="DM33" s="187" t="n"/>
      <c r="DN33" s="188" t="n"/>
      <c r="DO33" s="188" t="n"/>
      <c r="DP33" s="193" t="n"/>
      <c r="DQ33" s="194" t="n"/>
      <c r="DR33" s="194" t="n"/>
      <c r="DS33" s="194" t="n"/>
      <c r="DT33" s="186" t="n"/>
      <c r="DU33" s="186" t="n"/>
      <c r="DV33" s="186" t="n"/>
      <c r="DW33" s="189" t="n"/>
      <c r="DX33" s="900" t="n"/>
      <c r="DY33" s="191" t="n"/>
      <c r="DZ33" s="192" t="n"/>
      <c r="EA33" s="192" t="n"/>
      <c r="EB33" s="192" t="n"/>
      <c r="EC33" s="192" t="n"/>
      <c r="ED33" s="186" t="n"/>
      <c r="EE33" s="186" t="n"/>
      <c r="EF33" s="186" t="n"/>
      <c r="EG33" s="186" t="n"/>
      <c r="EH33" s="154" t="n"/>
      <c r="EI33" s="154" t="n"/>
      <c r="EJ33" s="154" t="n"/>
      <c r="EK33" s="185" t="n"/>
      <c r="EL33" s="185" t="n"/>
      <c r="EM33" s="186" t="n"/>
      <c r="EN33" s="187" t="n"/>
      <c r="EO33" s="187" t="n"/>
      <c r="EP33" s="188" t="n"/>
      <c r="EQ33" s="188" t="n"/>
      <c r="ER33" s="193" t="n"/>
      <c r="ES33" s="194" t="n"/>
      <c r="ET33" s="194" t="n"/>
      <c r="EU33" s="194" t="n"/>
      <c r="EV33" s="186" t="n"/>
      <c r="EW33" s="186" t="n"/>
      <c r="EX33" s="186" t="n"/>
      <c r="EY33" s="189" t="n"/>
      <c r="EZ33" s="900" t="n"/>
      <c r="FA33" s="191" t="n"/>
      <c r="FB33" s="192" t="n"/>
      <c r="FC33" s="192" t="n"/>
      <c r="FD33" s="192" t="n"/>
      <c r="FE33" s="192" t="n"/>
      <c r="FF33" s="186" t="n"/>
      <c r="FG33" s="186" t="n"/>
      <c r="FH33" s="186" t="n"/>
      <c r="FI33" s="186" t="n"/>
      <c r="FJ33" s="154" t="n"/>
      <c r="FK33" s="154" t="n"/>
      <c r="FL33" s="154" t="n"/>
      <c r="FM33" s="185" t="n"/>
      <c r="FN33" s="185" t="n"/>
      <c r="FO33" s="186" t="n"/>
      <c r="FP33" s="187" t="n"/>
      <c r="FQ33" s="187" t="n"/>
      <c r="FR33" s="188" t="n"/>
      <c r="FS33" s="188" t="n"/>
      <c r="FT33" s="193" t="n"/>
      <c r="FU33" s="194" t="n"/>
      <c r="FV33" s="194" t="n"/>
      <c r="FW33" s="194" t="n"/>
      <c r="FX33" s="186" t="n"/>
      <c r="FY33" s="186" t="n"/>
      <c r="FZ33" s="186" t="n"/>
      <c r="GA33" s="189" t="n"/>
      <c r="GB33" s="900" t="n"/>
      <c r="GC33" s="191" t="n"/>
      <c r="GD33" s="192" t="n"/>
      <c r="GE33" s="192" t="n"/>
      <c r="GF33" s="192" t="n"/>
      <c r="GG33" s="192" t="n"/>
      <c r="GH33" s="186" t="n"/>
      <c r="GI33" s="186" t="n"/>
      <c r="GJ33" s="186" t="n"/>
      <c r="GK33" s="186" t="n"/>
      <c r="GL33" s="154" t="n"/>
      <c r="GM33" s="154" t="n"/>
      <c r="GN33" s="154" t="n"/>
      <c r="GO33" s="185" t="n"/>
      <c r="GP33" s="224" t="n"/>
      <c r="GQ33" s="224" t="n"/>
    </row>
    <row r="34" ht="192" customHeight="1">
      <c r="A34" s="185" t="n">
        <v>33</v>
      </c>
      <c r="B34" s="185" t="inlineStr">
        <is>
          <t>HBP</t>
        </is>
      </c>
      <c r="C34" s="186" t="n"/>
      <c r="D34" s="187" t="inlineStr">
        <is>
          <t>Oil and Gas Lease</t>
        </is>
      </c>
      <c r="E34" s="187" t="inlineStr">
        <is>
          <t>1799/30</t>
        </is>
      </c>
      <c r="F34" s="188" t="n">
        <v>38522</v>
      </c>
      <c r="G34" s="188" t="n">
        <v>38555</v>
      </c>
      <c r="H34" s="194" t="inlineStr">
        <is>
          <t>Marilyn L. Broyles</t>
        </is>
      </c>
      <c r="I34" s="194" t="inlineStr">
        <is>
          <t>EOG Resources, Inc.</t>
        </is>
      </c>
      <c r="J34" s="194" t="inlineStr">
        <is>
          <t>NW/4 SE/4, S/2 SE/4, SW/4 NE/4 of 31-12N-24W</t>
        </is>
      </c>
      <c r="K34" s="194" t="inlineStr">
        <is>
          <t>160 gross acres
3 yrs
3/16ths royalty
This lease is limited from the surface to the stratigraphic equivalent of 20,000 feet</t>
        </is>
      </c>
      <c r="L34" s="186" t="inlineStr">
        <is>
          <t>3 years</t>
        </is>
      </c>
      <c r="M34" s="186" t="n">
        <v>160</v>
      </c>
      <c r="N34" s="186" t="n"/>
      <c r="O34" s="189" t="n">
        <v>39618</v>
      </c>
      <c r="P34" s="900" t="n"/>
      <c r="Q34" s="191" t="n">
        <v>0.1875</v>
      </c>
      <c r="R34" s="192" t="inlineStr">
        <is>
          <t>No</t>
        </is>
      </c>
      <c r="S34" s="192" t="inlineStr">
        <is>
          <t>No</t>
        </is>
      </c>
      <c r="T34" s="192" t="inlineStr">
        <is>
          <t>No</t>
        </is>
      </c>
      <c r="U34" s="192" t="inlineStr">
        <is>
          <t>No</t>
        </is>
      </c>
      <c r="V34" s="186" t="inlineStr">
        <is>
          <t>Yes</t>
        </is>
      </c>
      <c r="W34" s="186" t="inlineStr">
        <is>
          <t>No</t>
        </is>
      </c>
      <c r="X34" s="186" t="inlineStr">
        <is>
          <t>No</t>
        </is>
      </c>
      <c r="Y34" s="186" t="inlineStr">
        <is>
          <t>No</t>
        </is>
      </c>
      <c r="Z34" s="154" t="n"/>
      <c r="AA34" s="154" t="n"/>
      <c r="AB34" s="154" t="n"/>
      <c r="AC34" s="185" t="n"/>
      <c r="AD34" s="185" t="n"/>
      <c r="AE34" s="186" t="n"/>
      <c r="AF34" s="187" t="n"/>
      <c r="AG34" s="187" t="n"/>
      <c r="AH34" s="188" t="n"/>
      <c r="AI34" s="188" t="n"/>
      <c r="AJ34" s="194" t="n"/>
      <c r="AK34" s="194" t="n"/>
      <c r="AL34" s="194" t="n"/>
      <c r="AM34" s="194" t="n"/>
      <c r="AN34" s="186" t="n"/>
      <c r="AO34" s="186" t="n"/>
      <c r="AP34" s="186" t="n"/>
      <c r="AQ34" s="189" t="n"/>
      <c r="AR34" s="900" t="n"/>
      <c r="AS34" s="191" t="n"/>
      <c r="AT34" s="192" t="n"/>
      <c r="AU34" s="192" t="n"/>
      <c r="AV34" s="192" t="n"/>
      <c r="AW34" s="192" t="n"/>
      <c r="AX34" s="186" t="n"/>
      <c r="AY34" s="186" t="n"/>
      <c r="AZ34" s="186" t="n"/>
      <c r="BA34" s="186" t="n"/>
      <c r="BB34" s="154" t="n"/>
      <c r="BC34" s="154" t="n"/>
      <c r="BD34" s="154" t="n"/>
      <c r="BE34" s="185" t="n"/>
      <c r="BF34" s="185" t="n"/>
      <c r="BG34" s="186" t="n"/>
      <c r="BH34" s="187" t="n"/>
      <c r="BI34" s="187" t="n"/>
      <c r="BJ34" s="188" t="n"/>
      <c r="BK34" s="188" t="n"/>
      <c r="BL34" s="194" t="n"/>
      <c r="BM34" s="194" t="n"/>
      <c r="BN34" s="194" t="n"/>
      <c r="BO34" s="194" t="n"/>
      <c r="BP34" s="186" t="n"/>
      <c r="BQ34" s="186" t="n"/>
      <c r="BR34" s="186" t="n"/>
      <c r="BS34" s="189" t="n"/>
      <c r="BT34" s="900" t="n"/>
      <c r="BU34" s="191" t="n"/>
      <c r="BV34" s="192" t="n"/>
      <c r="BW34" s="192" t="n"/>
      <c r="BX34" s="192" t="n"/>
      <c r="BY34" s="192" t="n"/>
      <c r="BZ34" s="186" t="n"/>
      <c r="CA34" s="186" t="n"/>
      <c r="CB34" s="186" t="n"/>
      <c r="CC34" s="186" t="n"/>
      <c r="CD34" s="154" t="n"/>
      <c r="CE34" s="154" t="n"/>
      <c r="CF34" s="154" t="n"/>
      <c r="CG34" s="185" t="n"/>
      <c r="CH34" s="185" t="n"/>
      <c r="CI34" s="186" t="n"/>
      <c r="CJ34" s="187" t="n"/>
      <c r="CK34" s="187" t="n"/>
      <c r="CL34" s="188" t="n"/>
      <c r="CM34" s="188" t="n"/>
      <c r="CN34" s="194" t="n"/>
      <c r="CO34" s="194" t="n"/>
      <c r="CP34" s="194" t="n"/>
      <c r="CQ34" s="194" t="n"/>
      <c r="CR34" s="186" t="n"/>
      <c r="CS34" s="186" t="n"/>
      <c r="CT34" s="186" t="n"/>
      <c r="CU34" s="189" t="n"/>
      <c r="CV34" s="900" t="n"/>
      <c r="CW34" s="191" t="n"/>
      <c r="CX34" s="192" t="n"/>
      <c r="CY34" s="192" t="n"/>
      <c r="CZ34" s="192" t="n"/>
      <c r="DA34" s="192" t="n"/>
      <c r="DB34" s="186" t="n"/>
      <c r="DC34" s="186" t="n"/>
      <c r="DD34" s="186" t="n"/>
      <c r="DE34" s="186" t="n"/>
      <c r="DF34" s="154" t="n"/>
      <c r="DG34" s="154" t="n"/>
      <c r="DH34" s="154" t="n"/>
      <c r="DI34" s="185" t="n"/>
      <c r="DJ34" s="185" t="n"/>
      <c r="DK34" s="186" t="n"/>
      <c r="DL34" s="187" t="n"/>
      <c r="DM34" s="187" t="n"/>
      <c r="DN34" s="188" t="n"/>
      <c r="DO34" s="188" t="n"/>
      <c r="DP34" s="194" t="n"/>
      <c r="DQ34" s="194" t="n"/>
      <c r="DR34" s="194" t="n"/>
      <c r="DS34" s="194" t="n"/>
      <c r="DT34" s="186" t="n"/>
      <c r="DU34" s="186" t="n"/>
      <c r="DV34" s="186" t="n"/>
      <c r="DW34" s="189" t="n"/>
      <c r="DX34" s="900" t="n"/>
      <c r="DY34" s="191" t="n"/>
      <c r="DZ34" s="192" t="n"/>
      <c r="EA34" s="192" t="n"/>
      <c r="EB34" s="192" t="n"/>
      <c r="EC34" s="192" t="n"/>
      <c r="ED34" s="186" t="n"/>
      <c r="EE34" s="186" t="n"/>
      <c r="EF34" s="186" t="n"/>
      <c r="EG34" s="186" t="n"/>
      <c r="EH34" s="154" t="n"/>
      <c r="EI34" s="154" t="n"/>
      <c r="EJ34" s="154" t="n"/>
      <c r="EK34" s="185" t="n"/>
      <c r="EL34" s="185" t="n"/>
      <c r="EM34" s="186" t="n"/>
      <c r="EN34" s="187" t="n"/>
      <c r="EO34" s="187" t="n"/>
      <c r="EP34" s="188" t="n"/>
      <c r="EQ34" s="188" t="n"/>
      <c r="ER34" s="194" t="n"/>
      <c r="ES34" s="194" t="n"/>
      <c r="ET34" s="194" t="n"/>
      <c r="EU34" s="194" t="n"/>
      <c r="EV34" s="186" t="n"/>
      <c r="EW34" s="186" t="n"/>
      <c r="EX34" s="186" t="n"/>
      <c r="EY34" s="189" t="n"/>
      <c r="EZ34" s="900" t="n"/>
      <c r="FA34" s="191" t="n"/>
      <c r="FB34" s="192" t="n"/>
      <c r="FC34" s="192" t="n"/>
      <c r="FD34" s="192" t="n"/>
      <c r="FE34" s="192" t="n"/>
      <c r="FF34" s="186" t="n"/>
      <c r="FG34" s="186" t="n"/>
      <c r="FH34" s="186" t="n"/>
      <c r="FI34" s="186" t="n"/>
      <c r="FJ34" s="154" t="n"/>
      <c r="FK34" s="154" t="n"/>
      <c r="FL34" s="154" t="n"/>
      <c r="FM34" s="185" t="n"/>
      <c r="FN34" s="185" t="n"/>
      <c r="FO34" s="186" t="n"/>
      <c r="FP34" s="187" t="n"/>
      <c r="FQ34" s="187" t="n"/>
      <c r="FR34" s="188" t="n"/>
      <c r="FS34" s="188" t="n"/>
      <c r="FT34" s="194" t="n"/>
      <c r="FU34" s="194" t="n"/>
      <c r="FV34" s="194" t="n"/>
      <c r="FW34" s="194" t="n"/>
      <c r="FX34" s="186" t="n"/>
      <c r="FY34" s="186" t="n"/>
      <c r="FZ34" s="186" t="n"/>
      <c r="GA34" s="189" t="n"/>
      <c r="GB34" s="900" t="n"/>
      <c r="GC34" s="191" t="n"/>
      <c r="GD34" s="192" t="n"/>
      <c r="GE34" s="192" t="n"/>
      <c r="GF34" s="192" t="n"/>
      <c r="GG34" s="192" t="n"/>
      <c r="GH34" s="186" t="n"/>
      <c r="GI34" s="186" t="n"/>
      <c r="GJ34" s="186" t="n"/>
      <c r="GK34" s="186" t="n"/>
      <c r="GL34" s="154" t="n"/>
      <c r="GM34" s="154" t="n"/>
      <c r="GN34" s="154" t="n"/>
      <c r="GO34" s="185" t="n"/>
      <c r="GP34" s="224" t="n"/>
      <c r="GQ34" s="224" t="n"/>
    </row>
    <row r="35" ht="60" customHeight="1">
      <c r="A35" s="185" t="n">
        <v>34</v>
      </c>
      <c r="B35" s="185" t="inlineStr">
        <is>
          <t>HBP</t>
        </is>
      </c>
      <c r="C35" s="186" t="n"/>
      <c r="D35" s="187" t="inlineStr">
        <is>
          <t>Oil and Gas Lease</t>
        </is>
      </c>
      <c r="E35" s="187" t="inlineStr">
        <is>
          <t>1792/517</t>
        </is>
      </c>
      <c r="F35" s="188" t="n">
        <v>38441</v>
      </c>
      <c r="G35" s="188" t="n">
        <v>38504</v>
      </c>
      <c r="H35" s="194" t="inlineStr">
        <is>
          <t>Martha Ann Devenas</t>
        </is>
      </c>
      <c r="I35" s="194" t="inlineStr">
        <is>
          <t>EOG Resources, Inc.</t>
        </is>
      </c>
      <c r="J35" s="194" t="inlineStr">
        <is>
          <t>SE/4 SW/4 of 31-12N-24W</t>
        </is>
      </c>
      <c r="K35" s="194" t="inlineStr">
        <is>
          <t>40 gross acres
3 yrs
3/16ths royalty</t>
        </is>
      </c>
      <c r="L35" s="186" t="inlineStr">
        <is>
          <t>3 years</t>
        </is>
      </c>
      <c r="M35" s="186" t="n">
        <v>40</v>
      </c>
      <c r="N35" s="186" t="n"/>
      <c r="O35" s="189" t="n">
        <v>39537</v>
      </c>
      <c r="P35" s="900" t="n"/>
      <c r="Q35" s="191" t="n">
        <v>0.1875</v>
      </c>
      <c r="R35" s="192" t="inlineStr">
        <is>
          <t>No</t>
        </is>
      </c>
      <c r="S35" s="192" t="inlineStr">
        <is>
          <t>F</t>
        </is>
      </c>
      <c r="T35" s="192" t="inlineStr">
        <is>
          <t>No</t>
        </is>
      </c>
      <c r="U35" s="192" t="inlineStr">
        <is>
          <t>No</t>
        </is>
      </c>
      <c r="V35" s="186" t="inlineStr">
        <is>
          <t>No</t>
        </is>
      </c>
      <c r="W35" s="186" t="inlineStr">
        <is>
          <t>No</t>
        </is>
      </c>
      <c r="X35" s="186" t="inlineStr">
        <is>
          <t>No</t>
        </is>
      </c>
      <c r="Y35" s="186" t="inlineStr">
        <is>
          <t>No</t>
        </is>
      </c>
      <c r="Z35" s="154" t="n"/>
      <c r="AA35" s="154" t="n"/>
      <c r="AB35" s="154" t="n"/>
      <c r="AC35" s="185" t="n"/>
      <c r="AD35" s="185" t="n"/>
      <c r="AE35" s="186" t="n"/>
      <c r="AF35" s="187" t="n"/>
      <c r="AG35" s="187" t="n"/>
      <c r="AH35" s="188" t="n"/>
      <c r="AI35" s="188" t="n"/>
      <c r="AJ35" s="194" t="n"/>
      <c r="AK35" s="194" t="n"/>
      <c r="AL35" s="194" t="n"/>
      <c r="AM35" s="194" t="n"/>
      <c r="AN35" s="186" t="n"/>
      <c r="AO35" s="186" t="n"/>
      <c r="AP35" s="186" t="n"/>
      <c r="AQ35" s="189" t="n"/>
      <c r="AR35" s="900" t="n"/>
      <c r="AS35" s="191" t="n"/>
      <c r="AT35" s="192" t="n"/>
      <c r="AU35" s="192" t="n"/>
      <c r="AV35" s="192" t="n"/>
      <c r="AW35" s="192" t="n"/>
      <c r="AX35" s="186" t="n"/>
      <c r="AY35" s="186" t="n"/>
      <c r="AZ35" s="186" t="n"/>
      <c r="BA35" s="186" t="n"/>
      <c r="BB35" s="154" t="n"/>
      <c r="BC35" s="154" t="n"/>
      <c r="BD35" s="154" t="n"/>
      <c r="BE35" s="185" t="n"/>
      <c r="BF35" s="185" t="n"/>
      <c r="BG35" s="186" t="n"/>
      <c r="BH35" s="187" t="n"/>
      <c r="BI35" s="187" t="n"/>
      <c r="BJ35" s="188" t="n"/>
      <c r="BK35" s="188" t="n"/>
      <c r="BL35" s="194" t="n"/>
      <c r="BM35" s="194" t="n"/>
      <c r="BN35" s="194" t="n"/>
      <c r="BO35" s="194" t="n"/>
      <c r="BP35" s="186" t="n"/>
      <c r="BQ35" s="186" t="n"/>
      <c r="BR35" s="186" t="n"/>
      <c r="BS35" s="189" t="n"/>
      <c r="BT35" s="900" t="n"/>
      <c r="BU35" s="191" t="n"/>
      <c r="BV35" s="192" t="n"/>
      <c r="BW35" s="192" t="n"/>
      <c r="BX35" s="192" t="n"/>
      <c r="BY35" s="192" t="n"/>
      <c r="BZ35" s="186" t="n"/>
      <c r="CA35" s="186" t="n"/>
      <c r="CB35" s="186" t="n"/>
      <c r="CC35" s="186" t="n"/>
      <c r="CD35" s="154" t="n"/>
      <c r="CE35" s="154" t="n"/>
      <c r="CF35" s="154" t="n"/>
      <c r="CG35" s="185" t="n"/>
      <c r="CH35" s="185" t="n"/>
      <c r="CI35" s="186" t="n"/>
      <c r="CJ35" s="187" t="n"/>
      <c r="CK35" s="187" t="n"/>
      <c r="CL35" s="188" t="n"/>
      <c r="CM35" s="188" t="n"/>
      <c r="CN35" s="194" t="n"/>
      <c r="CO35" s="194" t="n"/>
      <c r="CP35" s="194" t="n"/>
      <c r="CQ35" s="194" t="n"/>
      <c r="CR35" s="186" t="n"/>
      <c r="CS35" s="186" t="n"/>
      <c r="CT35" s="186" t="n"/>
      <c r="CU35" s="189" t="n"/>
      <c r="CV35" s="900" t="n"/>
      <c r="CW35" s="191" t="n"/>
      <c r="CX35" s="192" t="n"/>
      <c r="CY35" s="192" t="n"/>
      <c r="CZ35" s="192" t="n"/>
      <c r="DA35" s="192" t="n"/>
      <c r="DB35" s="186" t="n"/>
      <c r="DC35" s="186" t="n"/>
      <c r="DD35" s="186" t="n"/>
      <c r="DE35" s="186" t="n"/>
      <c r="DF35" s="154" t="n"/>
      <c r="DG35" s="154" t="n"/>
      <c r="DH35" s="154" t="n"/>
      <c r="DI35" s="185" t="n"/>
      <c r="DJ35" s="185" t="n"/>
      <c r="DK35" s="186" t="n"/>
      <c r="DL35" s="187" t="n"/>
      <c r="DM35" s="187" t="n"/>
      <c r="DN35" s="188" t="n"/>
      <c r="DO35" s="188" t="n"/>
      <c r="DP35" s="194" t="n"/>
      <c r="DQ35" s="194" t="n"/>
      <c r="DR35" s="194" t="n"/>
      <c r="DS35" s="194" t="n"/>
      <c r="DT35" s="186" t="n"/>
      <c r="DU35" s="186" t="n"/>
      <c r="DV35" s="186" t="n"/>
      <c r="DW35" s="189" t="n"/>
      <c r="DX35" s="900" t="n"/>
      <c r="DY35" s="191" t="n"/>
      <c r="DZ35" s="192" t="n"/>
      <c r="EA35" s="192" t="n"/>
      <c r="EB35" s="192" t="n"/>
      <c r="EC35" s="192" t="n"/>
      <c r="ED35" s="186" t="n"/>
      <c r="EE35" s="186" t="n"/>
      <c r="EF35" s="186" t="n"/>
      <c r="EG35" s="186" t="n"/>
      <c r="EH35" s="154" t="n"/>
      <c r="EI35" s="154" t="n"/>
      <c r="EJ35" s="154" t="n"/>
      <c r="EK35" s="185" t="n"/>
      <c r="EL35" s="185" t="n"/>
      <c r="EM35" s="186" t="n"/>
      <c r="EN35" s="187" t="n"/>
      <c r="EO35" s="187" t="n"/>
      <c r="EP35" s="188" t="n"/>
      <c r="EQ35" s="188" t="n"/>
      <c r="ER35" s="194" t="n"/>
      <c r="ES35" s="194" t="n"/>
      <c r="ET35" s="194" t="n"/>
      <c r="EU35" s="194" t="n"/>
      <c r="EV35" s="186" t="n"/>
      <c r="EW35" s="186" t="n"/>
      <c r="EX35" s="186" t="n"/>
      <c r="EY35" s="189" t="n"/>
      <c r="EZ35" s="900" t="n"/>
      <c r="FA35" s="191" t="n"/>
      <c r="FB35" s="192" t="n"/>
      <c r="FC35" s="192" t="n"/>
      <c r="FD35" s="192" t="n"/>
      <c r="FE35" s="192" t="n"/>
      <c r="FF35" s="186" t="n"/>
      <c r="FG35" s="186" t="n"/>
      <c r="FH35" s="186" t="n"/>
      <c r="FI35" s="186" t="n"/>
      <c r="FJ35" s="154" t="n"/>
      <c r="FK35" s="154" t="n"/>
      <c r="FL35" s="154" t="n"/>
      <c r="FM35" s="185" t="n"/>
      <c r="FN35" s="185" t="n"/>
      <c r="FO35" s="186" t="n"/>
      <c r="FP35" s="187" t="n"/>
      <c r="FQ35" s="187" t="n"/>
      <c r="FR35" s="188" t="n"/>
      <c r="FS35" s="188" t="n"/>
      <c r="FT35" s="194" t="n"/>
      <c r="FU35" s="194" t="n"/>
      <c r="FV35" s="194" t="n"/>
      <c r="FW35" s="194" t="n"/>
      <c r="FX35" s="186" t="n"/>
      <c r="FY35" s="186" t="n"/>
      <c r="FZ35" s="186" t="n"/>
      <c r="GA35" s="189" t="n"/>
      <c r="GB35" s="900" t="n"/>
      <c r="GC35" s="191" t="n"/>
      <c r="GD35" s="192" t="n"/>
      <c r="GE35" s="192" t="n"/>
      <c r="GF35" s="192" t="n"/>
      <c r="GG35" s="192" t="n"/>
      <c r="GH35" s="186" t="n"/>
      <c r="GI35" s="186" t="n"/>
      <c r="GJ35" s="186" t="n"/>
      <c r="GK35" s="186" t="n"/>
      <c r="GL35" s="154" t="n"/>
      <c r="GM35" s="154" t="n"/>
      <c r="GN35" s="154" t="n"/>
      <c r="GO35" s="185" t="n"/>
      <c r="GP35" s="224" t="n"/>
      <c r="GQ35" s="224" t="n"/>
    </row>
    <row r="36" ht="60" customHeight="1">
      <c r="A36" s="185" t="n">
        <v>35</v>
      </c>
      <c r="B36" s="185" t="inlineStr">
        <is>
          <t>HBP</t>
        </is>
      </c>
      <c r="C36" s="186" t="n"/>
      <c r="D36" s="187" t="inlineStr">
        <is>
          <t>Ratification of Oil and Gas Lease</t>
        </is>
      </c>
      <c r="E36" s="187" t="inlineStr">
        <is>
          <t>1793/501</t>
        </is>
      </c>
      <c r="F36" s="188" t="n">
        <v>38441</v>
      </c>
      <c r="G36" s="188" t="n">
        <v>38511</v>
      </c>
      <c r="H36" s="194" t="inlineStr">
        <is>
          <t>Molly Devenas</t>
        </is>
      </c>
      <c r="I36" s="194" t="inlineStr">
        <is>
          <t>EOG Resources, Inc.</t>
        </is>
      </c>
      <c r="J36" s="194" t="inlineStr">
        <is>
          <t>SE/4 SW/4 of 31-12N-24W</t>
        </is>
      </c>
      <c r="K36" s="194" t="inlineStr">
        <is>
          <t>Ratification of Oil and Gas Lease at 1792/517</t>
        </is>
      </c>
      <c r="L36" s="186" t="inlineStr">
        <is>
          <t>Ratification of OGL 34</t>
        </is>
      </c>
      <c r="M36" s="186" t="n">
        <v>40</v>
      </c>
      <c r="N36" s="186" t="n"/>
      <c r="O36" s="189" t="n">
        <v>39537</v>
      </c>
      <c r="P36" s="900" t="n"/>
      <c r="Q36" s="191" t="n">
        <v>0.1875</v>
      </c>
      <c r="R36" s="192" t="inlineStr">
        <is>
          <t>No</t>
        </is>
      </c>
      <c r="S36" s="192" t="inlineStr">
        <is>
          <t>No</t>
        </is>
      </c>
      <c r="T36" s="192" t="inlineStr">
        <is>
          <t>No</t>
        </is>
      </c>
      <c r="U36" s="192" t="inlineStr">
        <is>
          <t>No</t>
        </is>
      </c>
      <c r="V36" s="186" t="inlineStr">
        <is>
          <t>No</t>
        </is>
      </c>
      <c r="W36" s="186" t="inlineStr">
        <is>
          <t>No</t>
        </is>
      </c>
      <c r="X36" s="186" t="inlineStr">
        <is>
          <t>No</t>
        </is>
      </c>
      <c r="Y36" s="186" t="inlineStr">
        <is>
          <t>No</t>
        </is>
      </c>
      <c r="Z36" s="901" t="n"/>
      <c r="AA36" s="154" t="n"/>
      <c r="AB36" s="154" t="n"/>
      <c r="AC36" s="185" t="n"/>
      <c r="AD36" s="185" t="n"/>
      <c r="AE36" s="186" t="n"/>
      <c r="AF36" s="187" t="n"/>
      <c r="AG36" s="187" t="n"/>
      <c r="AH36" s="188" t="n"/>
      <c r="AI36" s="188" t="n"/>
      <c r="AJ36" s="194" t="n"/>
      <c r="AK36" s="194" t="n"/>
      <c r="AL36" s="194" t="n"/>
      <c r="AM36" s="194" t="n"/>
      <c r="AN36" s="186" t="n"/>
      <c r="AO36" s="186" t="n"/>
      <c r="AP36" s="186" t="n"/>
      <c r="AQ36" s="189" t="n"/>
      <c r="AR36" s="900" t="n"/>
      <c r="AS36" s="191" t="n"/>
      <c r="AT36" s="192" t="n"/>
      <c r="AU36" s="192" t="n"/>
      <c r="AV36" s="192" t="n"/>
      <c r="AW36" s="192" t="n"/>
      <c r="AX36" s="186" t="n"/>
      <c r="AY36" s="186" t="n"/>
      <c r="AZ36" s="186" t="n"/>
      <c r="BA36" s="186" t="n"/>
      <c r="BB36" s="901" t="n"/>
      <c r="BC36" s="154" t="n"/>
      <c r="BD36" s="154" t="n"/>
      <c r="BE36" s="185" t="n"/>
      <c r="BF36" s="185" t="n"/>
      <c r="BG36" s="186" t="n"/>
      <c r="BH36" s="187" t="n"/>
      <c r="BI36" s="187" t="n"/>
      <c r="BJ36" s="188" t="n"/>
      <c r="BK36" s="188" t="n"/>
      <c r="BL36" s="194" t="n"/>
      <c r="BM36" s="194" t="n"/>
      <c r="BN36" s="194" t="n"/>
      <c r="BO36" s="194" t="n"/>
      <c r="BP36" s="186" t="n"/>
      <c r="BQ36" s="186" t="n"/>
      <c r="BR36" s="186" t="n"/>
      <c r="BS36" s="189" t="n"/>
      <c r="BT36" s="900" t="n"/>
      <c r="BU36" s="191" t="n"/>
      <c r="BV36" s="192" t="n"/>
      <c r="BW36" s="192" t="n"/>
      <c r="BX36" s="192" t="n"/>
      <c r="BY36" s="192" t="n"/>
      <c r="BZ36" s="186" t="n"/>
      <c r="CA36" s="186" t="n"/>
      <c r="CB36" s="186" t="n"/>
      <c r="CC36" s="186" t="n"/>
      <c r="CD36" s="901" t="n"/>
      <c r="CE36" s="154" t="n"/>
      <c r="CF36" s="154" t="n"/>
      <c r="CG36" s="185" t="n"/>
      <c r="CH36" s="185" t="n"/>
      <c r="CI36" s="186" t="n"/>
      <c r="CJ36" s="187" t="n"/>
      <c r="CK36" s="187" t="n"/>
      <c r="CL36" s="188" t="n"/>
      <c r="CM36" s="188" t="n"/>
      <c r="CN36" s="194" t="n"/>
      <c r="CO36" s="194" t="n"/>
      <c r="CP36" s="194" t="n"/>
      <c r="CQ36" s="194" t="n"/>
      <c r="CR36" s="186" t="n"/>
      <c r="CS36" s="186" t="n"/>
      <c r="CT36" s="186" t="n"/>
      <c r="CU36" s="189" t="n"/>
      <c r="CV36" s="900" t="n"/>
      <c r="CW36" s="191" t="n"/>
      <c r="CX36" s="192" t="n"/>
      <c r="CY36" s="192" t="n"/>
      <c r="CZ36" s="192" t="n"/>
      <c r="DA36" s="192" t="n"/>
      <c r="DB36" s="186" t="n"/>
      <c r="DC36" s="186" t="n"/>
      <c r="DD36" s="186" t="n"/>
      <c r="DE36" s="186" t="n"/>
      <c r="DF36" s="901" t="n"/>
      <c r="DG36" s="154" t="n"/>
      <c r="DH36" s="154" t="n"/>
      <c r="DI36" s="185" t="n"/>
      <c r="DJ36" s="185" t="n"/>
      <c r="DK36" s="186" t="n"/>
      <c r="DL36" s="187" t="n"/>
      <c r="DM36" s="187" t="n"/>
      <c r="DN36" s="188" t="n"/>
      <c r="DO36" s="188" t="n"/>
      <c r="DP36" s="194" t="n"/>
      <c r="DQ36" s="194" t="n"/>
      <c r="DR36" s="194" t="n"/>
      <c r="DS36" s="194" t="n"/>
      <c r="DT36" s="186" t="n"/>
      <c r="DU36" s="186" t="n"/>
      <c r="DV36" s="186" t="n"/>
      <c r="DW36" s="189" t="n"/>
      <c r="DX36" s="900" t="n"/>
      <c r="DY36" s="191" t="n"/>
      <c r="DZ36" s="192" t="n"/>
      <c r="EA36" s="192" t="n"/>
      <c r="EB36" s="192" t="n"/>
      <c r="EC36" s="192" t="n"/>
      <c r="ED36" s="186" t="n"/>
      <c r="EE36" s="186" t="n"/>
      <c r="EF36" s="186" t="n"/>
      <c r="EG36" s="186" t="n"/>
      <c r="EH36" s="901" t="n"/>
      <c r="EI36" s="154" t="n"/>
      <c r="EJ36" s="154" t="n"/>
      <c r="EK36" s="185" t="n"/>
      <c r="EL36" s="185" t="n"/>
      <c r="EM36" s="186" t="n"/>
      <c r="EN36" s="187" t="n"/>
      <c r="EO36" s="187" t="n"/>
      <c r="EP36" s="188" t="n"/>
      <c r="EQ36" s="188" t="n"/>
      <c r="ER36" s="194" t="n"/>
      <c r="ES36" s="194" t="n"/>
      <c r="ET36" s="194" t="n"/>
      <c r="EU36" s="194" t="n"/>
      <c r="EV36" s="186" t="n"/>
      <c r="EW36" s="186" t="n"/>
      <c r="EX36" s="186" t="n"/>
      <c r="EY36" s="189" t="n"/>
      <c r="EZ36" s="900" t="n"/>
      <c r="FA36" s="191" t="n"/>
      <c r="FB36" s="192" t="n"/>
      <c r="FC36" s="192" t="n"/>
      <c r="FD36" s="192" t="n"/>
      <c r="FE36" s="192" t="n"/>
      <c r="FF36" s="186" t="n"/>
      <c r="FG36" s="186" t="n"/>
      <c r="FH36" s="186" t="n"/>
      <c r="FI36" s="186" t="n"/>
      <c r="FJ36" s="901" t="n"/>
      <c r="FK36" s="154" t="n"/>
      <c r="FL36" s="154" t="n"/>
      <c r="FM36" s="185" t="n"/>
      <c r="FN36" s="185" t="n"/>
      <c r="FO36" s="186" t="n"/>
      <c r="FP36" s="187" t="n"/>
      <c r="FQ36" s="187" t="n"/>
      <c r="FR36" s="188" t="n"/>
      <c r="FS36" s="188" t="n"/>
      <c r="FT36" s="194" t="n"/>
      <c r="FU36" s="194" t="n"/>
      <c r="FV36" s="194" t="n"/>
      <c r="FW36" s="194" t="n"/>
      <c r="FX36" s="186" t="n"/>
      <c r="FY36" s="186" t="n"/>
      <c r="FZ36" s="186" t="n"/>
      <c r="GA36" s="189" t="n"/>
      <c r="GB36" s="900" t="n"/>
      <c r="GC36" s="191" t="n"/>
      <c r="GD36" s="192" t="n"/>
      <c r="GE36" s="192" t="n"/>
      <c r="GF36" s="192" t="n"/>
      <c r="GG36" s="192" t="n"/>
      <c r="GH36" s="186" t="n"/>
      <c r="GI36" s="186" t="n"/>
      <c r="GJ36" s="186" t="n"/>
      <c r="GK36" s="186" t="n"/>
      <c r="GL36" s="901" t="n"/>
      <c r="GM36" s="154" t="n"/>
      <c r="GN36" s="154" t="n"/>
      <c r="GO36" s="185" t="n"/>
      <c r="GP36" s="224" t="n"/>
      <c r="GQ36" s="224" t="n"/>
    </row>
    <row r="37" ht="60" customHeight="1">
      <c r="A37" s="185" t="n">
        <v>36</v>
      </c>
      <c r="B37" s="185" t="inlineStr">
        <is>
          <t>HBP</t>
        </is>
      </c>
      <c r="C37" s="186" t="n"/>
      <c r="D37" s="187" t="inlineStr">
        <is>
          <t>Ratification</t>
        </is>
      </c>
      <c r="E37" s="187" t="inlineStr">
        <is>
          <t>1793/502</t>
        </is>
      </c>
      <c r="F37" s="188" t="n">
        <v>38441</v>
      </c>
      <c r="G37" s="188" t="n">
        <v>38511</v>
      </c>
      <c r="H37" s="194" t="inlineStr">
        <is>
          <t>Joe Deveanas</t>
        </is>
      </c>
      <c r="I37" s="194" t="inlineStr">
        <is>
          <t>EOG Resources, Inc.</t>
        </is>
      </c>
      <c r="J37" s="194" t="inlineStr">
        <is>
          <t>SE/4 SW/4 of 31-12N-24W</t>
        </is>
      </c>
      <c r="K37" s="194" t="inlineStr">
        <is>
          <t>Ratification of Oil and Gas Lease at 1792/517</t>
        </is>
      </c>
      <c r="L37" s="186" t="inlineStr">
        <is>
          <t>Ratification of OGL 34</t>
        </is>
      </c>
      <c r="M37" s="186" t="n">
        <v>40</v>
      </c>
      <c r="N37" s="186" t="n"/>
      <c r="O37" s="189" t="n">
        <v>39537</v>
      </c>
      <c r="P37" s="900" t="n"/>
      <c r="Q37" s="191" t="n">
        <v>0.1875</v>
      </c>
      <c r="R37" s="192" t="inlineStr">
        <is>
          <t>No</t>
        </is>
      </c>
      <c r="S37" s="192" t="inlineStr">
        <is>
          <t>No</t>
        </is>
      </c>
      <c r="T37" s="192" t="inlineStr">
        <is>
          <t>No</t>
        </is>
      </c>
      <c r="U37" s="192" t="inlineStr">
        <is>
          <t>No</t>
        </is>
      </c>
      <c r="V37" s="186" t="inlineStr">
        <is>
          <t>No</t>
        </is>
      </c>
      <c r="W37" s="186" t="inlineStr">
        <is>
          <t>No</t>
        </is>
      </c>
      <c r="X37" s="186" t="inlineStr">
        <is>
          <t>No</t>
        </is>
      </c>
      <c r="Y37" s="186" t="inlineStr">
        <is>
          <t>No</t>
        </is>
      </c>
      <c r="Z37" s="901" t="n"/>
      <c r="AA37" s="154" t="n"/>
      <c r="AB37" s="154" t="n"/>
      <c r="AC37" s="185" t="n"/>
      <c r="AD37" s="185" t="n"/>
      <c r="AE37" s="186" t="n"/>
      <c r="AF37" s="187" t="n"/>
      <c r="AG37" s="187" t="n"/>
      <c r="AH37" s="188" t="n"/>
      <c r="AI37" s="188" t="n"/>
      <c r="AJ37" s="194" t="n"/>
      <c r="AK37" s="194" t="n"/>
      <c r="AL37" s="194" t="n"/>
      <c r="AM37" s="194" t="n"/>
      <c r="AN37" s="186" t="n"/>
      <c r="AO37" s="186" t="n"/>
      <c r="AP37" s="186" t="n"/>
      <c r="AQ37" s="189" t="n"/>
      <c r="AR37" s="900" t="n"/>
      <c r="AS37" s="191" t="n"/>
      <c r="AT37" s="192" t="n"/>
      <c r="AU37" s="192" t="n"/>
      <c r="AV37" s="192" t="n"/>
      <c r="AW37" s="192" t="n"/>
      <c r="AX37" s="186" t="n"/>
      <c r="AY37" s="186" t="n"/>
      <c r="AZ37" s="186" t="n"/>
      <c r="BA37" s="186" t="n"/>
      <c r="BB37" s="901" t="n"/>
      <c r="BC37" s="154" t="n"/>
      <c r="BD37" s="154" t="n"/>
      <c r="BE37" s="185" t="n"/>
      <c r="BF37" s="185" t="n"/>
      <c r="BG37" s="186" t="n"/>
      <c r="BH37" s="187" t="n"/>
      <c r="BI37" s="187" t="n"/>
      <c r="BJ37" s="188" t="n"/>
      <c r="BK37" s="188" t="n"/>
      <c r="BL37" s="194" t="n"/>
      <c r="BM37" s="194" t="n"/>
      <c r="BN37" s="194" t="n"/>
      <c r="BO37" s="194" t="n"/>
      <c r="BP37" s="186" t="n"/>
      <c r="BQ37" s="186" t="n"/>
      <c r="BR37" s="186" t="n"/>
      <c r="BS37" s="189" t="n"/>
      <c r="BT37" s="900" t="n"/>
      <c r="BU37" s="191" t="n"/>
      <c r="BV37" s="192" t="n"/>
      <c r="BW37" s="192" t="n"/>
      <c r="BX37" s="192" t="n"/>
      <c r="BY37" s="192" t="n"/>
      <c r="BZ37" s="186" t="n"/>
      <c r="CA37" s="186" t="n"/>
      <c r="CB37" s="186" t="n"/>
      <c r="CC37" s="186" t="n"/>
      <c r="CD37" s="901" t="n"/>
      <c r="CE37" s="154" t="n"/>
      <c r="CF37" s="154" t="n"/>
      <c r="CG37" s="185" t="n"/>
      <c r="CH37" s="185" t="n"/>
      <c r="CI37" s="186" t="n"/>
      <c r="CJ37" s="187" t="n"/>
      <c r="CK37" s="187" t="n"/>
      <c r="CL37" s="188" t="n"/>
      <c r="CM37" s="188" t="n"/>
      <c r="CN37" s="194" t="n"/>
      <c r="CO37" s="194" t="n"/>
      <c r="CP37" s="194" t="n"/>
      <c r="CQ37" s="194" t="n"/>
      <c r="CR37" s="186" t="n"/>
      <c r="CS37" s="186" t="n"/>
      <c r="CT37" s="186" t="n"/>
      <c r="CU37" s="189" t="n"/>
      <c r="CV37" s="900" t="n"/>
      <c r="CW37" s="191" t="n"/>
      <c r="CX37" s="192" t="n"/>
      <c r="CY37" s="192" t="n"/>
      <c r="CZ37" s="192" t="n"/>
      <c r="DA37" s="192" t="n"/>
      <c r="DB37" s="186" t="n"/>
      <c r="DC37" s="186" t="n"/>
      <c r="DD37" s="186" t="n"/>
      <c r="DE37" s="186" t="n"/>
      <c r="DF37" s="901" t="n"/>
      <c r="DG37" s="154" t="n"/>
      <c r="DH37" s="154" t="n"/>
      <c r="DI37" s="185" t="n"/>
      <c r="DJ37" s="185" t="n"/>
      <c r="DK37" s="186" t="n"/>
      <c r="DL37" s="187" t="n"/>
      <c r="DM37" s="187" t="n"/>
      <c r="DN37" s="188" t="n"/>
      <c r="DO37" s="188" t="n"/>
      <c r="DP37" s="194" t="n"/>
      <c r="DQ37" s="194" t="n"/>
      <c r="DR37" s="194" t="n"/>
      <c r="DS37" s="194" t="n"/>
      <c r="DT37" s="186" t="n"/>
      <c r="DU37" s="186" t="n"/>
      <c r="DV37" s="186" t="n"/>
      <c r="DW37" s="189" t="n"/>
      <c r="DX37" s="900" t="n"/>
      <c r="DY37" s="191" t="n"/>
      <c r="DZ37" s="192" t="n"/>
      <c r="EA37" s="192" t="n"/>
      <c r="EB37" s="192" t="n"/>
      <c r="EC37" s="192" t="n"/>
      <c r="ED37" s="186" t="n"/>
      <c r="EE37" s="186" t="n"/>
      <c r="EF37" s="186" t="n"/>
      <c r="EG37" s="186" t="n"/>
      <c r="EH37" s="901" t="n"/>
      <c r="EI37" s="154" t="n"/>
      <c r="EJ37" s="154" t="n"/>
      <c r="EK37" s="185" t="n"/>
      <c r="EL37" s="185" t="n"/>
      <c r="EM37" s="186" t="n"/>
      <c r="EN37" s="187" t="n"/>
      <c r="EO37" s="187" t="n"/>
      <c r="EP37" s="188" t="n"/>
      <c r="EQ37" s="188" t="n"/>
      <c r="ER37" s="194" t="n"/>
      <c r="ES37" s="194" t="n"/>
      <c r="ET37" s="194" t="n"/>
      <c r="EU37" s="194" t="n"/>
      <c r="EV37" s="186" t="n"/>
      <c r="EW37" s="186" t="n"/>
      <c r="EX37" s="186" t="n"/>
      <c r="EY37" s="189" t="n"/>
      <c r="EZ37" s="900" t="n"/>
      <c r="FA37" s="191" t="n"/>
      <c r="FB37" s="192" t="n"/>
      <c r="FC37" s="192" t="n"/>
      <c r="FD37" s="192" t="n"/>
      <c r="FE37" s="192" t="n"/>
      <c r="FF37" s="186" t="n"/>
      <c r="FG37" s="186" t="n"/>
      <c r="FH37" s="186" t="n"/>
      <c r="FI37" s="186" t="n"/>
      <c r="FJ37" s="901" t="n"/>
      <c r="FK37" s="154" t="n"/>
      <c r="FL37" s="154" t="n"/>
      <c r="FM37" s="185" t="n"/>
      <c r="FN37" s="185" t="n"/>
      <c r="FO37" s="186" t="n"/>
      <c r="FP37" s="187" t="n"/>
      <c r="FQ37" s="187" t="n"/>
      <c r="FR37" s="188" t="n"/>
      <c r="FS37" s="188" t="n"/>
      <c r="FT37" s="194" t="n"/>
      <c r="FU37" s="194" t="n"/>
      <c r="FV37" s="194" t="n"/>
      <c r="FW37" s="194" t="n"/>
      <c r="FX37" s="186" t="n"/>
      <c r="FY37" s="186" t="n"/>
      <c r="FZ37" s="186" t="n"/>
      <c r="GA37" s="189" t="n"/>
      <c r="GB37" s="900" t="n"/>
      <c r="GC37" s="191" t="n"/>
      <c r="GD37" s="192" t="n"/>
      <c r="GE37" s="192" t="n"/>
      <c r="GF37" s="192" t="n"/>
      <c r="GG37" s="192" t="n"/>
      <c r="GH37" s="186" t="n"/>
      <c r="GI37" s="186" t="n"/>
      <c r="GJ37" s="186" t="n"/>
      <c r="GK37" s="186" t="n"/>
      <c r="GL37" s="901" t="n"/>
      <c r="GM37" s="154" t="n"/>
      <c r="GN37" s="154" t="n"/>
      <c r="GO37" s="185" t="n"/>
      <c r="GP37" s="224" t="n"/>
      <c r="GQ37" s="224" t="n"/>
    </row>
    <row r="38" ht="192" customHeight="1">
      <c r="A38" s="185" t="n">
        <v>37</v>
      </c>
      <c r="B38" s="185" t="inlineStr">
        <is>
          <t>HBP</t>
        </is>
      </c>
      <c r="C38" s="186" t="n"/>
      <c r="D38" s="187" t="inlineStr">
        <is>
          <t>Oil and Gas Lease</t>
        </is>
      </c>
      <c r="E38" s="187" t="inlineStr">
        <is>
          <t>1797/167</t>
        </is>
      </c>
      <c r="F38" s="188" t="n">
        <v>38522</v>
      </c>
      <c r="G38" s="188" t="n">
        <v>38541</v>
      </c>
      <c r="H38" s="194" t="inlineStr">
        <is>
          <t>Peggy J. Brawner</t>
        </is>
      </c>
      <c r="I38" s="194" t="inlineStr">
        <is>
          <t>EOG Resources, Inc.</t>
        </is>
      </c>
      <c r="J38" s="194" t="inlineStr">
        <is>
          <t>NW/4 SE/4, S/2 SE/4, SW/4 NE/4 of 31-12N-24W</t>
        </is>
      </c>
      <c r="K38" s="194" t="inlineStr">
        <is>
          <t>160 gross acres
2 yrs
3/16ths royalty
This lease is limited from the surface to the stratigraphic equivalent of 20,000 feet.</t>
        </is>
      </c>
      <c r="L38" s="186" t="inlineStr">
        <is>
          <t>2 years</t>
        </is>
      </c>
      <c r="M38" s="186" t="n">
        <v>160</v>
      </c>
      <c r="N38" s="186" t="n"/>
      <c r="O38" s="189" t="n">
        <v>39252</v>
      </c>
      <c r="P38" s="900" t="n"/>
      <c r="Q38" s="191" t="n">
        <v>0.1875</v>
      </c>
      <c r="R38" s="192" t="inlineStr">
        <is>
          <t>Yes — see Notes</t>
        </is>
      </c>
      <c r="S38" s="192" t="inlineStr">
        <is>
          <t>F</t>
        </is>
      </c>
      <c r="T38" s="192" t="inlineStr">
        <is>
          <t>No</t>
        </is>
      </c>
      <c r="U38" s="192" t="inlineStr">
        <is>
          <t>No</t>
        </is>
      </c>
      <c r="V38" s="186" t="inlineStr">
        <is>
          <t>Yes</t>
        </is>
      </c>
      <c r="W38" s="186" t="inlineStr">
        <is>
          <t>No</t>
        </is>
      </c>
      <c r="X38" s="186" t="inlineStr">
        <is>
          <t>No</t>
        </is>
      </c>
      <c r="Y38" s="186" t="inlineStr">
        <is>
          <t>No</t>
        </is>
      </c>
      <c r="Z38" s="901" t="n"/>
      <c r="AA38" s="154" t="n"/>
      <c r="AB38" s="154" t="n"/>
      <c r="AC38" s="185" t="n"/>
      <c r="AD38" s="185" t="n"/>
      <c r="AE38" s="186" t="n"/>
      <c r="AF38" s="187" t="n"/>
      <c r="AG38" s="187" t="n"/>
      <c r="AH38" s="188" t="n"/>
      <c r="AI38" s="188" t="n"/>
      <c r="AJ38" s="194" t="n"/>
      <c r="AK38" s="194" t="n"/>
      <c r="AL38" s="194" t="n"/>
      <c r="AM38" s="194" t="n"/>
      <c r="AN38" s="186" t="n"/>
      <c r="AO38" s="186" t="n"/>
      <c r="AP38" s="186" t="n"/>
      <c r="AQ38" s="189" t="n"/>
      <c r="AR38" s="900" t="n"/>
      <c r="AS38" s="191" t="n"/>
      <c r="AT38" s="192" t="n"/>
      <c r="AU38" s="192" t="n"/>
      <c r="AV38" s="192" t="n"/>
      <c r="AW38" s="192" t="n"/>
      <c r="AX38" s="186" t="n"/>
      <c r="AY38" s="186" t="n"/>
      <c r="AZ38" s="186" t="n"/>
      <c r="BA38" s="186" t="n"/>
      <c r="BB38" s="901" t="n"/>
      <c r="BC38" s="154" t="n"/>
      <c r="BD38" s="154" t="n"/>
      <c r="BE38" s="185" t="n"/>
      <c r="BF38" s="185" t="n"/>
      <c r="BG38" s="186" t="n"/>
      <c r="BH38" s="187" t="n"/>
      <c r="BI38" s="187" t="n"/>
      <c r="BJ38" s="188" t="n"/>
      <c r="BK38" s="188" t="n"/>
      <c r="BL38" s="194" t="n"/>
      <c r="BM38" s="194" t="n"/>
      <c r="BN38" s="194" t="n"/>
      <c r="BO38" s="194" t="n"/>
      <c r="BP38" s="186" t="n"/>
      <c r="BQ38" s="186" t="n"/>
      <c r="BR38" s="186" t="n"/>
      <c r="BS38" s="189" t="n"/>
      <c r="BT38" s="900" t="n"/>
      <c r="BU38" s="191" t="n"/>
      <c r="BV38" s="192" t="n"/>
      <c r="BW38" s="192" t="n"/>
      <c r="BX38" s="192" t="n"/>
      <c r="BY38" s="192" t="n"/>
      <c r="BZ38" s="186" t="n"/>
      <c r="CA38" s="186" t="n"/>
      <c r="CB38" s="186" t="n"/>
      <c r="CC38" s="186" t="n"/>
      <c r="CD38" s="901" t="n"/>
      <c r="CE38" s="154" t="n"/>
      <c r="CF38" s="154" t="n"/>
      <c r="CG38" s="185" t="n"/>
      <c r="CH38" s="185" t="n"/>
      <c r="CI38" s="186" t="n"/>
      <c r="CJ38" s="187" t="n"/>
      <c r="CK38" s="187" t="n"/>
      <c r="CL38" s="188" t="n"/>
      <c r="CM38" s="188" t="n"/>
      <c r="CN38" s="194" t="n"/>
      <c r="CO38" s="194" t="n"/>
      <c r="CP38" s="194" t="n"/>
      <c r="CQ38" s="194" t="n"/>
      <c r="CR38" s="186" t="n"/>
      <c r="CS38" s="186" t="n"/>
      <c r="CT38" s="186" t="n"/>
      <c r="CU38" s="189" t="n"/>
      <c r="CV38" s="900" t="n"/>
      <c r="CW38" s="191" t="n"/>
      <c r="CX38" s="192" t="n"/>
      <c r="CY38" s="192" t="n"/>
      <c r="CZ38" s="192" t="n"/>
      <c r="DA38" s="192" t="n"/>
      <c r="DB38" s="186" t="n"/>
      <c r="DC38" s="186" t="n"/>
      <c r="DD38" s="186" t="n"/>
      <c r="DE38" s="186" t="n"/>
      <c r="DF38" s="901" t="n"/>
      <c r="DG38" s="154" t="n"/>
      <c r="DH38" s="154" t="n"/>
      <c r="DI38" s="185" t="n"/>
      <c r="DJ38" s="185" t="n"/>
      <c r="DK38" s="186" t="n"/>
      <c r="DL38" s="187" t="n"/>
      <c r="DM38" s="187" t="n"/>
      <c r="DN38" s="188" t="n"/>
      <c r="DO38" s="188" t="n"/>
      <c r="DP38" s="194" t="n"/>
      <c r="DQ38" s="194" t="n"/>
      <c r="DR38" s="194" t="n"/>
      <c r="DS38" s="194" t="n"/>
      <c r="DT38" s="186" t="n"/>
      <c r="DU38" s="186" t="n"/>
      <c r="DV38" s="186" t="n"/>
      <c r="DW38" s="189" t="n"/>
      <c r="DX38" s="900" t="n"/>
      <c r="DY38" s="191" t="n"/>
      <c r="DZ38" s="192" t="n"/>
      <c r="EA38" s="192" t="n"/>
      <c r="EB38" s="192" t="n"/>
      <c r="EC38" s="192" t="n"/>
      <c r="ED38" s="186" t="n"/>
      <c r="EE38" s="186" t="n"/>
      <c r="EF38" s="186" t="n"/>
      <c r="EG38" s="186" t="n"/>
      <c r="EH38" s="901" t="n"/>
      <c r="EI38" s="154" t="n"/>
      <c r="EJ38" s="154" t="n"/>
      <c r="EK38" s="185" t="n"/>
      <c r="EL38" s="185" t="n"/>
      <c r="EM38" s="186" t="n"/>
      <c r="EN38" s="187" t="n"/>
      <c r="EO38" s="187" t="n"/>
      <c r="EP38" s="188" t="n"/>
      <c r="EQ38" s="188" t="n"/>
      <c r="ER38" s="194" t="n"/>
      <c r="ES38" s="194" t="n"/>
      <c r="ET38" s="194" t="n"/>
      <c r="EU38" s="194" t="n"/>
      <c r="EV38" s="186" t="n"/>
      <c r="EW38" s="186" t="n"/>
      <c r="EX38" s="186" t="n"/>
      <c r="EY38" s="189" t="n"/>
      <c r="EZ38" s="900" t="n"/>
      <c r="FA38" s="191" t="n"/>
      <c r="FB38" s="192" t="n"/>
      <c r="FC38" s="192" t="n"/>
      <c r="FD38" s="192" t="n"/>
      <c r="FE38" s="192" t="n"/>
      <c r="FF38" s="186" t="n"/>
      <c r="FG38" s="186" t="n"/>
      <c r="FH38" s="186" t="n"/>
      <c r="FI38" s="186" t="n"/>
      <c r="FJ38" s="901" t="n"/>
      <c r="FK38" s="154" t="n"/>
      <c r="FL38" s="154" t="n"/>
      <c r="FM38" s="185" t="n"/>
      <c r="FN38" s="185" t="n"/>
      <c r="FO38" s="186" t="n"/>
      <c r="FP38" s="187" t="n"/>
      <c r="FQ38" s="187" t="n"/>
      <c r="FR38" s="188" t="n"/>
      <c r="FS38" s="188" t="n"/>
      <c r="FT38" s="194" t="n"/>
      <c r="FU38" s="194" t="n"/>
      <c r="FV38" s="194" t="n"/>
      <c r="FW38" s="194" t="n"/>
      <c r="FX38" s="186" t="n"/>
      <c r="FY38" s="186" t="n"/>
      <c r="FZ38" s="186" t="n"/>
      <c r="GA38" s="189" t="n"/>
      <c r="GB38" s="900" t="n"/>
      <c r="GC38" s="191" t="n"/>
      <c r="GD38" s="192" t="n"/>
      <c r="GE38" s="192" t="n"/>
      <c r="GF38" s="192" t="n"/>
      <c r="GG38" s="192" t="n"/>
      <c r="GH38" s="186" t="n"/>
      <c r="GI38" s="186" t="n"/>
      <c r="GJ38" s="186" t="n"/>
      <c r="GK38" s="186" t="n"/>
      <c r="GL38" s="901" t="n"/>
      <c r="GM38" s="154" t="n"/>
      <c r="GN38" s="154" t="n"/>
      <c r="GO38" s="185" t="n"/>
      <c r="GP38" s="224" t="n"/>
      <c r="GQ38" s="224" t="n"/>
    </row>
    <row r="39" ht="132" customHeight="1">
      <c r="A39" s="185" t="n">
        <v>38</v>
      </c>
      <c r="B39" s="185" t="inlineStr">
        <is>
          <t>HBP</t>
        </is>
      </c>
      <c r="C39" s="186" t="n"/>
      <c r="D39" s="187" t="inlineStr">
        <is>
          <t>Oil and Gas Lease</t>
        </is>
      </c>
      <c r="E39" s="187" t="inlineStr">
        <is>
          <t>1798/146</t>
        </is>
      </c>
      <c r="F39" s="188" t="n">
        <v>38468</v>
      </c>
      <c r="G39" s="188" t="n">
        <v>38551</v>
      </c>
      <c r="H39" s="194" t="inlineStr">
        <is>
          <t>The Williams Jon T. Trust, the Rogene E. Williams Trust, Rogene E. Williams</t>
        </is>
      </c>
      <c r="I39" s="194" t="inlineStr">
        <is>
          <t>Chesapeake Exploration, Ltd. Partnership</t>
        </is>
      </c>
      <c r="J39" s="194" t="inlineStr">
        <is>
          <t>NW/4 SE/4, S/2 SE/4, SW/4 NE/4 of 31-12N-24W</t>
        </is>
      </c>
      <c r="K39" s="194" t="inlineStr">
        <is>
          <t>160 gross acres
3 yrs
3/16ths royalty</t>
        </is>
      </c>
      <c r="L39" s="186" t="inlineStr">
        <is>
          <t>3 years</t>
        </is>
      </c>
      <c r="M39" s="186" t="n">
        <v>160</v>
      </c>
      <c r="N39" s="186" t="n"/>
      <c r="O39" s="189" t="n">
        <v>39564</v>
      </c>
      <c r="P39" s="900" t="n"/>
      <c r="Q39" s="191" t="n">
        <v>0.1875</v>
      </c>
      <c r="R39" s="192" t="inlineStr">
        <is>
          <t>No</t>
        </is>
      </c>
      <c r="S39" s="192" t="inlineStr">
        <is>
          <t>F</t>
        </is>
      </c>
      <c r="T39" s="192" t="inlineStr">
        <is>
          <t>No</t>
        </is>
      </c>
      <c r="U39" s="192" t="inlineStr">
        <is>
          <t>No</t>
        </is>
      </c>
      <c r="V39" s="186" t="inlineStr">
        <is>
          <t>No</t>
        </is>
      </c>
      <c r="W39" s="186" t="inlineStr">
        <is>
          <t>No</t>
        </is>
      </c>
      <c r="X39" s="186" t="inlineStr">
        <is>
          <t>No</t>
        </is>
      </c>
      <c r="Y39" s="186" t="inlineStr">
        <is>
          <t>No</t>
        </is>
      </c>
      <c r="Z39" s="154" t="n"/>
      <c r="AA39" s="154" t="n"/>
      <c r="AB39" s="154" t="n"/>
      <c r="AC39" s="185" t="n"/>
      <c r="AD39" s="185" t="n"/>
      <c r="AE39" s="186" t="n"/>
      <c r="AF39" s="187" t="n"/>
      <c r="AG39" s="187" t="n"/>
      <c r="AH39" s="188" t="n"/>
      <c r="AI39" s="188" t="n"/>
      <c r="AJ39" s="194" t="n"/>
      <c r="AK39" s="194" t="n"/>
      <c r="AL39" s="194" t="n"/>
      <c r="AM39" s="194" t="n"/>
      <c r="AN39" s="186" t="n"/>
      <c r="AO39" s="186" t="n"/>
      <c r="AP39" s="186" t="n"/>
      <c r="AQ39" s="189" t="n"/>
      <c r="AR39" s="900" t="n"/>
      <c r="AS39" s="191" t="n"/>
      <c r="AT39" s="192" t="n"/>
      <c r="AU39" s="192" t="n"/>
      <c r="AV39" s="192" t="n"/>
      <c r="AW39" s="192" t="n"/>
      <c r="AX39" s="186" t="n"/>
      <c r="AY39" s="186" t="n"/>
      <c r="AZ39" s="186" t="n"/>
      <c r="BA39" s="186" t="n"/>
      <c r="BB39" s="154" t="n"/>
      <c r="BC39" s="154" t="n"/>
      <c r="BD39" s="154" t="n"/>
      <c r="BE39" s="185" t="n"/>
      <c r="BF39" s="185" t="n"/>
      <c r="BG39" s="186" t="n"/>
      <c r="BH39" s="187" t="n"/>
      <c r="BI39" s="187" t="n"/>
      <c r="BJ39" s="188" t="n"/>
      <c r="BK39" s="188" t="n"/>
      <c r="BL39" s="194" t="n"/>
      <c r="BM39" s="194" t="n"/>
      <c r="BN39" s="194" t="n"/>
      <c r="BO39" s="194" t="n"/>
      <c r="BP39" s="186" t="n"/>
      <c r="BQ39" s="186" t="n"/>
      <c r="BR39" s="186" t="n"/>
      <c r="BS39" s="189" t="n"/>
      <c r="BT39" s="900" t="n"/>
      <c r="BU39" s="191" t="n"/>
      <c r="BV39" s="192" t="n"/>
      <c r="BW39" s="192" t="n"/>
      <c r="BX39" s="192" t="n"/>
      <c r="BY39" s="192" t="n"/>
      <c r="BZ39" s="186" t="n"/>
      <c r="CA39" s="186" t="n"/>
      <c r="CB39" s="186" t="n"/>
      <c r="CC39" s="186" t="n"/>
      <c r="CD39" s="154" t="n"/>
      <c r="CE39" s="154" t="n"/>
      <c r="CF39" s="154" t="n"/>
      <c r="CG39" s="185" t="n"/>
      <c r="CH39" s="185" t="n"/>
      <c r="CI39" s="186" t="n"/>
      <c r="CJ39" s="187" t="n"/>
      <c r="CK39" s="187" t="n"/>
      <c r="CL39" s="188" t="n"/>
      <c r="CM39" s="188" t="n"/>
      <c r="CN39" s="194" t="n"/>
      <c r="CO39" s="194" t="n"/>
      <c r="CP39" s="194" t="n"/>
      <c r="CQ39" s="194" t="n"/>
      <c r="CR39" s="186" t="n"/>
      <c r="CS39" s="186" t="n"/>
      <c r="CT39" s="186" t="n"/>
      <c r="CU39" s="189" t="n"/>
      <c r="CV39" s="900" t="n"/>
      <c r="CW39" s="191" t="n"/>
      <c r="CX39" s="192" t="n"/>
      <c r="CY39" s="192" t="n"/>
      <c r="CZ39" s="192" t="n"/>
      <c r="DA39" s="192" t="n"/>
      <c r="DB39" s="186" t="n"/>
      <c r="DC39" s="186" t="n"/>
      <c r="DD39" s="186" t="n"/>
      <c r="DE39" s="186" t="n"/>
      <c r="DF39" s="154" t="n"/>
      <c r="DG39" s="154" t="n"/>
      <c r="DH39" s="154" t="n"/>
      <c r="DI39" s="185" t="n"/>
      <c r="DJ39" s="185" t="n"/>
      <c r="DK39" s="186" t="n"/>
      <c r="DL39" s="187" t="n"/>
      <c r="DM39" s="187" t="n"/>
      <c r="DN39" s="188" t="n"/>
      <c r="DO39" s="188" t="n"/>
      <c r="DP39" s="194" t="n"/>
      <c r="DQ39" s="194" t="n"/>
      <c r="DR39" s="194" t="n"/>
      <c r="DS39" s="194" t="n"/>
      <c r="DT39" s="186" t="n"/>
      <c r="DU39" s="186" t="n"/>
      <c r="DV39" s="186" t="n"/>
      <c r="DW39" s="189" t="n"/>
      <c r="DX39" s="900" t="n"/>
      <c r="DY39" s="191" t="n"/>
      <c r="DZ39" s="192" t="n"/>
      <c r="EA39" s="192" t="n"/>
      <c r="EB39" s="192" t="n"/>
      <c r="EC39" s="192" t="n"/>
      <c r="ED39" s="186" t="n"/>
      <c r="EE39" s="186" t="n"/>
      <c r="EF39" s="186" t="n"/>
      <c r="EG39" s="186" t="n"/>
      <c r="EH39" s="154" t="n"/>
      <c r="EI39" s="154" t="n"/>
      <c r="EJ39" s="154" t="n"/>
      <c r="EK39" s="185" t="n"/>
      <c r="EL39" s="185" t="n"/>
      <c r="EM39" s="186" t="n"/>
      <c r="EN39" s="187" t="n"/>
      <c r="EO39" s="187" t="n"/>
      <c r="EP39" s="188" t="n"/>
      <c r="EQ39" s="188" t="n"/>
      <c r="ER39" s="194" t="n"/>
      <c r="ES39" s="194" t="n"/>
      <c r="ET39" s="194" t="n"/>
      <c r="EU39" s="194" t="n"/>
      <c r="EV39" s="186" t="n"/>
      <c r="EW39" s="186" t="n"/>
      <c r="EX39" s="186" t="n"/>
      <c r="EY39" s="189" t="n"/>
      <c r="EZ39" s="900" t="n"/>
      <c r="FA39" s="191" t="n"/>
      <c r="FB39" s="192" t="n"/>
      <c r="FC39" s="192" t="n"/>
      <c r="FD39" s="192" t="n"/>
      <c r="FE39" s="192" t="n"/>
      <c r="FF39" s="186" t="n"/>
      <c r="FG39" s="186" t="n"/>
      <c r="FH39" s="186" t="n"/>
      <c r="FI39" s="186" t="n"/>
      <c r="FJ39" s="154" t="n"/>
      <c r="FK39" s="154" t="n"/>
      <c r="FL39" s="154" t="n"/>
      <c r="FM39" s="185" t="n"/>
      <c r="FN39" s="185" t="n"/>
      <c r="FO39" s="186" t="n"/>
      <c r="FP39" s="187" t="n"/>
      <c r="FQ39" s="187" t="n"/>
      <c r="FR39" s="188" t="n"/>
      <c r="FS39" s="188" t="n"/>
      <c r="FT39" s="194" t="n"/>
      <c r="FU39" s="194" t="n"/>
      <c r="FV39" s="194" t="n"/>
      <c r="FW39" s="194" t="n"/>
      <c r="FX39" s="186" t="n"/>
      <c r="FY39" s="186" t="n"/>
      <c r="FZ39" s="186" t="n"/>
      <c r="GA39" s="189" t="n"/>
      <c r="GB39" s="900" t="n"/>
      <c r="GC39" s="191" t="n"/>
      <c r="GD39" s="192" t="n"/>
      <c r="GE39" s="192" t="n"/>
      <c r="GF39" s="192" t="n"/>
      <c r="GG39" s="192" t="n"/>
      <c r="GH39" s="186" t="n"/>
      <c r="GI39" s="186" t="n"/>
      <c r="GJ39" s="186" t="n"/>
      <c r="GK39" s="186" t="n"/>
      <c r="GL39" s="154" t="n"/>
      <c r="GM39" s="154" t="n"/>
      <c r="GN39" s="154" t="n"/>
      <c r="GO39" s="185" t="n"/>
      <c r="GP39" s="224" t="n"/>
      <c r="GQ39" s="224" t="n"/>
    </row>
    <row r="40" ht="72" customHeight="1">
      <c r="A40" s="185" t="n">
        <v>39</v>
      </c>
      <c r="B40" s="185" t="inlineStr">
        <is>
          <t>HBP</t>
        </is>
      </c>
      <c r="C40" s="186" t="n"/>
      <c r="D40" s="187" t="inlineStr">
        <is>
          <t>Oil and Gas Lease</t>
        </is>
      </c>
      <c r="E40" s="187" t="inlineStr">
        <is>
          <t>1817/388</t>
        </is>
      </c>
      <c r="F40" s="188" t="n">
        <v>38621</v>
      </c>
      <c r="G40" s="188" t="n">
        <v>38709</v>
      </c>
      <c r="H40" s="194" t="inlineStr">
        <is>
          <t>James E. Menehan</t>
        </is>
      </c>
      <c r="I40" s="194" t="inlineStr">
        <is>
          <t>Todco Properties, Inc.</t>
        </is>
      </c>
      <c r="J40" s="194" t="inlineStr">
        <is>
          <t>NW/4 SE/4, S/2 SE/4, SW/4 NE/4 of 31-12N-24W</t>
        </is>
      </c>
      <c r="K40" s="194" t="inlineStr">
        <is>
          <t>160 gross acres
3 yrs
3/16ths royalty</t>
        </is>
      </c>
      <c r="L40" s="186" t="inlineStr">
        <is>
          <t>3 years</t>
        </is>
      </c>
      <c r="M40" s="186" t="n">
        <v>160</v>
      </c>
      <c r="N40" s="186" t="n"/>
      <c r="O40" s="189" t="n">
        <v>39717</v>
      </c>
      <c r="P40" s="900" t="n"/>
      <c r="Q40" s="191" t="n">
        <v>0.1875</v>
      </c>
      <c r="R40" s="192" t="inlineStr">
        <is>
          <t>No</t>
        </is>
      </c>
      <c r="S40" s="192" t="inlineStr">
        <is>
          <t>No</t>
        </is>
      </c>
      <c r="T40" s="192" t="inlineStr">
        <is>
          <t>No</t>
        </is>
      </c>
      <c r="U40" s="192" t="inlineStr">
        <is>
          <t>No</t>
        </is>
      </c>
      <c r="V40" s="186" t="inlineStr">
        <is>
          <t>No</t>
        </is>
      </c>
      <c r="W40" s="186" t="inlineStr">
        <is>
          <t>No</t>
        </is>
      </c>
      <c r="X40" s="186" t="inlineStr">
        <is>
          <t>No</t>
        </is>
      </c>
      <c r="Y40" s="186" t="inlineStr">
        <is>
          <t>No</t>
        </is>
      </c>
      <c r="Z40" s="154" t="n"/>
      <c r="AA40" s="154" t="n"/>
      <c r="AB40" s="154" t="n"/>
      <c r="AC40" s="185" t="n"/>
      <c r="AD40" s="185" t="n"/>
      <c r="AE40" s="186" t="n"/>
      <c r="AF40" s="187" t="n"/>
      <c r="AG40" s="187" t="n"/>
      <c r="AH40" s="188" t="n"/>
      <c r="AI40" s="188" t="n"/>
      <c r="AJ40" s="194" t="n"/>
      <c r="AK40" s="194" t="n"/>
      <c r="AL40" s="194" t="n"/>
      <c r="AM40" s="194" t="n"/>
      <c r="AN40" s="186" t="n"/>
      <c r="AO40" s="186" t="n"/>
      <c r="AP40" s="186" t="n"/>
      <c r="AQ40" s="189" t="n"/>
      <c r="AR40" s="900" t="n"/>
      <c r="AS40" s="191" t="n"/>
      <c r="AT40" s="192" t="n"/>
      <c r="AU40" s="192" t="n"/>
      <c r="AV40" s="192" t="n"/>
      <c r="AW40" s="192" t="n"/>
      <c r="AX40" s="186" t="n"/>
      <c r="AY40" s="186" t="n"/>
      <c r="AZ40" s="186" t="n"/>
      <c r="BA40" s="186" t="n"/>
      <c r="BB40" s="154" t="n"/>
      <c r="BC40" s="154" t="n"/>
      <c r="BD40" s="154" t="n"/>
      <c r="BE40" s="185" t="n"/>
      <c r="BF40" s="185" t="n"/>
      <c r="BG40" s="186" t="n"/>
      <c r="BH40" s="187" t="n"/>
      <c r="BI40" s="187" t="n"/>
      <c r="BJ40" s="188" t="n"/>
      <c r="BK40" s="188" t="n"/>
      <c r="BL40" s="194" t="n"/>
      <c r="BM40" s="194" t="n"/>
      <c r="BN40" s="194" t="n"/>
      <c r="BO40" s="194" t="n"/>
      <c r="BP40" s="186" t="n"/>
      <c r="BQ40" s="186" t="n"/>
      <c r="BR40" s="186" t="n"/>
      <c r="BS40" s="189" t="n"/>
      <c r="BT40" s="900" t="n"/>
      <c r="BU40" s="191" t="n"/>
      <c r="BV40" s="192" t="n"/>
      <c r="BW40" s="192" t="n"/>
      <c r="BX40" s="192" t="n"/>
      <c r="BY40" s="192" t="n"/>
      <c r="BZ40" s="186" t="n"/>
      <c r="CA40" s="186" t="n"/>
      <c r="CB40" s="186" t="n"/>
      <c r="CC40" s="186" t="n"/>
      <c r="CD40" s="154" t="n"/>
      <c r="CE40" s="154" t="n"/>
      <c r="CF40" s="154" t="n"/>
      <c r="CG40" s="185" t="n"/>
      <c r="CH40" s="185" t="n"/>
      <c r="CI40" s="186" t="n"/>
      <c r="CJ40" s="187" t="n"/>
      <c r="CK40" s="187" t="n"/>
      <c r="CL40" s="188" t="n"/>
      <c r="CM40" s="188" t="n"/>
      <c r="CN40" s="194" t="n"/>
      <c r="CO40" s="194" t="n"/>
      <c r="CP40" s="194" t="n"/>
      <c r="CQ40" s="194" t="n"/>
      <c r="CR40" s="186" t="n"/>
      <c r="CS40" s="186" t="n"/>
      <c r="CT40" s="186" t="n"/>
      <c r="CU40" s="189" t="n"/>
      <c r="CV40" s="900" t="n"/>
      <c r="CW40" s="191" t="n"/>
      <c r="CX40" s="192" t="n"/>
      <c r="CY40" s="192" t="n"/>
      <c r="CZ40" s="192" t="n"/>
      <c r="DA40" s="192" t="n"/>
      <c r="DB40" s="186" t="n"/>
      <c r="DC40" s="186" t="n"/>
      <c r="DD40" s="186" t="n"/>
      <c r="DE40" s="186" t="n"/>
      <c r="DF40" s="154" t="n"/>
      <c r="DG40" s="154" t="n"/>
      <c r="DH40" s="154" t="n"/>
      <c r="DI40" s="185" t="n"/>
      <c r="DJ40" s="185" t="n"/>
      <c r="DK40" s="186" t="n"/>
      <c r="DL40" s="187" t="n"/>
      <c r="DM40" s="187" t="n"/>
      <c r="DN40" s="188" t="n"/>
      <c r="DO40" s="188" t="n"/>
      <c r="DP40" s="194" t="n"/>
      <c r="DQ40" s="194" t="n"/>
      <c r="DR40" s="194" t="n"/>
      <c r="DS40" s="194" t="n"/>
      <c r="DT40" s="186" t="n"/>
      <c r="DU40" s="186" t="n"/>
      <c r="DV40" s="186" t="n"/>
      <c r="DW40" s="189" t="n"/>
      <c r="DX40" s="900" t="n"/>
      <c r="DY40" s="191" t="n"/>
      <c r="DZ40" s="192" t="n"/>
      <c r="EA40" s="192" t="n"/>
      <c r="EB40" s="192" t="n"/>
      <c r="EC40" s="192" t="n"/>
      <c r="ED40" s="186" t="n"/>
      <c r="EE40" s="186" t="n"/>
      <c r="EF40" s="186" t="n"/>
      <c r="EG40" s="186" t="n"/>
      <c r="EH40" s="154" t="n"/>
      <c r="EI40" s="154" t="n"/>
      <c r="EJ40" s="154" t="n"/>
      <c r="EK40" s="185" t="n"/>
      <c r="EL40" s="185" t="n"/>
      <c r="EM40" s="186" t="n"/>
      <c r="EN40" s="187" t="n"/>
      <c r="EO40" s="187" t="n"/>
      <c r="EP40" s="188" t="n"/>
      <c r="EQ40" s="188" t="n"/>
      <c r="ER40" s="194" t="n"/>
      <c r="ES40" s="194" t="n"/>
      <c r="ET40" s="194" t="n"/>
      <c r="EU40" s="194" t="n"/>
      <c r="EV40" s="186" t="n"/>
      <c r="EW40" s="186" t="n"/>
      <c r="EX40" s="186" t="n"/>
      <c r="EY40" s="189" t="n"/>
      <c r="EZ40" s="900" t="n"/>
      <c r="FA40" s="191" t="n"/>
      <c r="FB40" s="192" t="n"/>
      <c r="FC40" s="192" t="n"/>
      <c r="FD40" s="192" t="n"/>
      <c r="FE40" s="192" t="n"/>
      <c r="FF40" s="186" t="n"/>
      <c r="FG40" s="186" t="n"/>
      <c r="FH40" s="186" t="n"/>
      <c r="FI40" s="186" t="n"/>
      <c r="FJ40" s="154" t="n"/>
      <c r="FK40" s="154" t="n"/>
      <c r="FL40" s="154" t="n"/>
      <c r="FM40" s="185" t="n"/>
      <c r="FN40" s="185" t="n"/>
      <c r="FO40" s="186" t="n"/>
      <c r="FP40" s="187" t="n"/>
      <c r="FQ40" s="187" t="n"/>
      <c r="FR40" s="188" t="n"/>
      <c r="FS40" s="188" t="n"/>
      <c r="FT40" s="194" t="n"/>
      <c r="FU40" s="194" t="n"/>
      <c r="FV40" s="194" t="n"/>
      <c r="FW40" s="194" t="n"/>
      <c r="FX40" s="186" t="n"/>
      <c r="FY40" s="186" t="n"/>
      <c r="FZ40" s="186" t="n"/>
      <c r="GA40" s="189" t="n"/>
      <c r="GB40" s="900" t="n"/>
      <c r="GC40" s="191" t="n"/>
      <c r="GD40" s="192" t="n"/>
      <c r="GE40" s="192" t="n"/>
      <c r="GF40" s="192" t="n"/>
      <c r="GG40" s="192" t="n"/>
      <c r="GH40" s="186" t="n"/>
      <c r="GI40" s="186" t="n"/>
      <c r="GJ40" s="186" t="n"/>
      <c r="GK40" s="186" t="n"/>
      <c r="GL40" s="154" t="n"/>
      <c r="GM40" s="154" t="n"/>
      <c r="GN40" s="154" t="n"/>
      <c r="GO40" s="185" t="n"/>
      <c r="GP40" s="224" t="n"/>
      <c r="GQ40" s="224" t="n"/>
    </row>
    <row r="41" ht="409.5" customHeight="1">
      <c r="A41" s="185" t="n">
        <v>40</v>
      </c>
      <c r="B41" s="185" t="inlineStr">
        <is>
          <t>HBP</t>
        </is>
      </c>
      <c r="C41" s="186" t="n"/>
      <c r="D41" s="187" t="inlineStr">
        <is>
          <t>Oil and Gas Lease</t>
        </is>
      </c>
      <c r="E41" s="187" t="inlineStr">
        <is>
          <t>1810/310</t>
        </is>
      </c>
      <c r="F41" s="188" t="n">
        <v>38632</v>
      </c>
      <c r="G41" s="188" t="n">
        <v>38644</v>
      </c>
      <c r="H41" s="194" t="inlineStr">
        <is>
          <t>Hayhurst Peggy J., Trustee of The Hayhurst Peggy J. Revoc Trust</t>
        </is>
      </c>
      <c r="I41" s="194" t="inlineStr">
        <is>
          <t>Fleshman Agency, Inc.</t>
        </is>
      </c>
      <c r="J41" s="194" t="inlineStr">
        <is>
          <t>E/2 NW/4, N/2 NE/4 SW/4, NE/4 SE/4, SE/4 NE/4 of 31-12N-24W</t>
        </is>
      </c>
      <c r="K41" s="194" t="inlineStr">
        <is>
          <t>180 gross acres
3 yrs
1/4th royalty
Depth clause: All depths 100 feet below the stratigraphic equivalent of the total depth drilled in any well during the primary term of this lease shall be released at the expiration of the primary term herein. … Full recital in recorded instrument — see Link.</t>
        </is>
      </c>
      <c r="L41" s="186" t="inlineStr">
        <is>
          <t>3 years</t>
        </is>
      </c>
      <c r="M41" s="186" t="n">
        <v>180</v>
      </c>
      <c r="N41" s="186" t="n"/>
      <c r="O41" s="189" t="n">
        <v>39728</v>
      </c>
      <c r="P41" s="900" t="n"/>
      <c r="Q41" s="191" t="n">
        <v>0.25</v>
      </c>
      <c r="R41" s="192" t="inlineStr">
        <is>
          <t>Yes</t>
        </is>
      </c>
      <c r="S41" s="192" t="inlineStr">
        <is>
          <t>No</t>
        </is>
      </c>
      <c r="T41" s="192" t="inlineStr">
        <is>
          <t>No</t>
        </is>
      </c>
      <c r="U41" s="192" t="inlineStr">
        <is>
          <t>No</t>
        </is>
      </c>
      <c r="V41" s="186" t="inlineStr">
        <is>
          <t>Yes</t>
        </is>
      </c>
      <c r="W41" s="186" t="inlineStr">
        <is>
          <t>No</t>
        </is>
      </c>
      <c r="X41" s="186" t="inlineStr">
        <is>
          <t>No</t>
        </is>
      </c>
      <c r="Y41" s="186" t="inlineStr">
        <is>
          <t>No</t>
        </is>
      </c>
      <c r="Z41" s="154" t="n"/>
      <c r="AA41" s="154" t="n"/>
      <c r="AB41" s="154" t="n"/>
      <c r="AC41" s="185" t="n"/>
      <c r="AD41" s="185" t="n"/>
      <c r="AE41" s="186" t="n"/>
      <c r="AF41" s="187" t="n"/>
      <c r="AG41" s="187" t="n"/>
      <c r="AH41" s="188" t="n"/>
      <c r="AI41" s="188" t="n"/>
      <c r="AJ41" s="194" t="n"/>
      <c r="AK41" s="194" t="n"/>
      <c r="AL41" s="194" t="n"/>
      <c r="AM41" s="194" t="n"/>
      <c r="AN41" s="186" t="n"/>
      <c r="AO41" s="186" t="n"/>
      <c r="AP41" s="186" t="n"/>
      <c r="AQ41" s="189" t="n"/>
      <c r="AR41" s="900" t="n"/>
      <c r="AS41" s="191" t="n"/>
      <c r="AT41" s="192" t="n"/>
      <c r="AU41" s="192" t="n"/>
      <c r="AV41" s="192" t="n"/>
      <c r="AW41" s="192" t="n"/>
      <c r="AX41" s="186" t="n"/>
      <c r="AY41" s="186" t="n"/>
      <c r="AZ41" s="186" t="n"/>
      <c r="BA41" s="186" t="n"/>
      <c r="BB41" s="154" t="n"/>
      <c r="BC41" s="154" t="n"/>
      <c r="BD41" s="154" t="n"/>
      <c r="BE41" s="185" t="n"/>
      <c r="BF41" s="185" t="n"/>
      <c r="BG41" s="186" t="n"/>
      <c r="BH41" s="187" t="n"/>
      <c r="BI41" s="187" t="n"/>
      <c r="BJ41" s="188" t="n"/>
      <c r="BK41" s="188" t="n"/>
      <c r="BL41" s="194" t="n"/>
      <c r="BM41" s="194" t="n"/>
      <c r="BN41" s="194" t="n"/>
      <c r="BO41" s="194" t="n"/>
      <c r="BP41" s="186" t="n"/>
      <c r="BQ41" s="186" t="n"/>
      <c r="BR41" s="186" t="n"/>
      <c r="BS41" s="189" t="n"/>
      <c r="BT41" s="900" t="n"/>
      <c r="BU41" s="191" t="n"/>
      <c r="BV41" s="192" t="n"/>
      <c r="BW41" s="192" t="n"/>
      <c r="BX41" s="192" t="n"/>
      <c r="BY41" s="192" t="n"/>
      <c r="BZ41" s="186" t="n"/>
      <c r="CA41" s="186" t="n"/>
      <c r="CB41" s="186" t="n"/>
      <c r="CC41" s="186" t="n"/>
      <c r="CD41" s="154" t="n"/>
      <c r="CE41" s="154" t="n"/>
      <c r="CF41" s="154" t="n"/>
      <c r="CG41" s="185" t="n"/>
      <c r="CH41" s="185" t="n"/>
      <c r="CI41" s="186" t="n"/>
      <c r="CJ41" s="187" t="n"/>
      <c r="CK41" s="187" t="n"/>
      <c r="CL41" s="188" t="n"/>
      <c r="CM41" s="188" t="n"/>
      <c r="CN41" s="194" t="n"/>
      <c r="CO41" s="194" t="n"/>
      <c r="CP41" s="194" t="n"/>
      <c r="CQ41" s="194" t="n"/>
      <c r="CR41" s="186" t="n"/>
      <c r="CS41" s="186" t="n"/>
      <c r="CT41" s="186" t="n"/>
      <c r="CU41" s="189" t="n"/>
      <c r="CV41" s="900" t="n"/>
      <c r="CW41" s="191" t="n"/>
      <c r="CX41" s="192" t="n"/>
      <c r="CY41" s="192" t="n"/>
      <c r="CZ41" s="192" t="n"/>
      <c r="DA41" s="192" t="n"/>
      <c r="DB41" s="186" t="n"/>
      <c r="DC41" s="186" t="n"/>
      <c r="DD41" s="186" t="n"/>
      <c r="DE41" s="186" t="n"/>
      <c r="DF41" s="154" t="n"/>
      <c r="DG41" s="154" t="n"/>
      <c r="DH41" s="154" t="n"/>
      <c r="DI41" s="185" t="n"/>
      <c r="DJ41" s="185" t="n"/>
      <c r="DK41" s="186" t="n"/>
      <c r="DL41" s="187" t="n"/>
      <c r="DM41" s="187" t="n"/>
      <c r="DN41" s="188" t="n"/>
      <c r="DO41" s="188" t="n"/>
      <c r="DP41" s="194" t="n"/>
      <c r="DQ41" s="194" t="n"/>
      <c r="DR41" s="194" t="n"/>
      <c r="DS41" s="194" t="n"/>
      <c r="DT41" s="186" t="n"/>
      <c r="DU41" s="186" t="n"/>
      <c r="DV41" s="186" t="n"/>
      <c r="DW41" s="189" t="n"/>
      <c r="DX41" s="900" t="n"/>
      <c r="DY41" s="191" t="n"/>
      <c r="DZ41" s="192" t="n"/>
      <c r="EA41" s="192" t="n"/>
      <c r="EB41" s="192" t="n"/>
      <c r="EC41" s="192" t="n"/>
      <c r="ED41" s="186" t="n"/>
      <c r="EE41" s="186" t="n"/>
      <c r="EF41" s="186" t="n"/>
      <c r="EG41" s="186" t="n"/>
      <c r="EH41" s="154" t="n"/>
      <c r="EI41" s="154" t="n"/>
      <c r="EJ41" s="154" t="n"/>
      <c r="EK41" s="185" t="n"/>
      <c r="EL41" s="185" t="n"/>
      <c r="EM41" s="186" t="n"/>
      <c r="EN41" s="187" t="n"/>
      <c r="EO41" s="187" t="n"/>
      <c r="EP41" s="188" t="n"/>
      <c r="EQ41" s="188" t="n"/>
      <c r="ER41" s="194" t="n"/>
      <c r="ES41" s="194" t="n"/>
      <c r="ET41" s="194" t="n"/>
      <c r="EU41" s="194" t="n"/>
      <c r="EV41" s="186" t="n"/>
      <c r="EW41" s="186" t="n"/>
      <c r="EX41" s="186" t="n"/>
      <c r="EY41" s="189" t="n"/>
      <c r="EZ41" s="900" t="n"/>
      <c r="FA41" s="191" t="n"/>
      <c r="FB41" s="192" t="n"/>
      <c r="FC41" s="192" t="n"/>
      <c r="FD41" s="192" t="n"/>
      <c r="FE41" s="192" t="n"/>
      <c r="FF41" s="186" t="n"/>
      <c r="FG41" s="186" t="n"/>
      <c r="FH41" s="186" t="n"/>
      <c r="FI41" s="186" t="n"/>
      <c r="FJ41" s="154" t="n"/>
      <c r="FK41" s="154" t="n"/>
      <c r="FL41" s="154" t="n"/>
      <c r="FM41" s="185" t="n"/>
      <c r="FN41" s="185" t="n"/>
      <c r="FO41" s="186" t="n"/>
      <c r="FP41" s="187" t="n"/>
      <c r="FQ41" s="187" t="n"/>
      <c r="FR41" s="188" t="n"/>
      <c r="FS41" s="188" t="n"/>
      <c r="FT41" s="194" t="n"/>
      <c r="FU41" s="194" t="n"/>
      <c r="FV41" s="194" t="n"/>
      <c r="FW41" s="194" t="n"/>
      <c r="FX41" s="186" t="n"/>
      <c r="FY41" s="186" t="n"/>
      <c r="FZ41" s="186" t="n"/>
      <c r="GA41" s="189" t="n"/>
      <c r="GB41" s="900" t="n"/>
      <c r="GC41" s="191" t="n"/>
      <c r="GD41" s="192" t="n"/>
      <c r="GE41" s="192" t="n"/>
      <c r="GF41" s="192" t="n"/>
      <c r="GG41" s="192" t="n"/>
      <c r="GH41" s="186" t="n"/>
      <c r="GI41" s="186" t="n"/>
      <c r="GJ41" s="186" t="n"/>
      <c r="GK41" s="186" t="n"/>
      <c r="GL41" s="154" t="n"/>
      <c r="GM41" s="154" t="n"/>
      <c r="GN41" s="154" t="n"/>
      <c r="GO41" s="185" t="n"/>
      <c r="GP41" s="224" t="n"/>
      <c r="GQ41" s="224" t="n"/>
    </row>
    <row r="42" ht="72" customHeight="1">
      <c r="A42" s="185" t="n">
        <v>41</v>
      </c>
      <c r="B42" s="185" t="inlineStr">
        <is>
          <t>HBP</t>
        </is>
      </c>
      <c r="C42" s="186" t="n"/>
      <c r="D42" s="187" t="inlineStr">
        <is>
          <t>Oil and Gas Lease</t>
        </is>
      </c>
      <c r="E42" s="187" t="inlineStr">
        <is>
          <t>1816/389</t>
        </is>
      </c>
      <c r="F42" s="188" t="n">
        <v>38653</v>
      </c>
      <c r="G42" s="188" t="n">
        <v>38701</v>
      </c>
      <c r="H42" s="194" t="inlineStr">
        <is>
          <t>Gregory J. Wiinneke</t>
        </is>
      </c>
      <c r="I42" s="194" t="inlineStr">
        <is>
          <t>Jess Harris, III, Inc.</t>
        </is>
      </c>
      <c r="J42" s="194" t="inlineStr">
        <is>
          <t>SE/4 SE/4, SW/4 NE/4, W/2 SE/4 of 31-12N-24W</t>
        </is>
      </c>
      <c r="K42" s="194" t="inlineStr">
        <is>
          <t>160 gross acres
3 yrs
3/16ths royalty</t>
        </is>
      </c>
      <c r="L42" s="186" t="inlineStr">
        <is>
          <t>3 years</t>
        </is>
      </c>
      <c r="M42" s="186" t="n">
        <v>160</v>
      </c>
      <c r="N42" s="186" t="n"/>
      <c r="O42" s="189" t="n">
        <v>39749</v>
      </c>
      <c r="P42" s="900" t="n"/>
      <c r="Q42" s="191" t="n">
        <v>0.1875</v>
      </c>
      <c r="R42" s="192" t="inlineStr">
        <is>
          <t>No</t>
        </is>
      </c>
      <c r="S42" s="192" t="inlineStr">
        <is>
          <t>No</t>
        </is>
      </c>
      <c r="T42" s="192" t="inlineStr">
        <is>
          <t>No</t>
        </is>
      </c>
      <c r="U42" s="192" t="inlineStr">
        <is>
          <t>No</t>
        </is>
      </c>
      <c r="V42" s="186" t="inlineStr">
        <is>
          <t>No</t>
        </is>
      </c>
      <c r="W42" s="186" t="inlineStr">
        <is>
          <t>No</t>
        </is>
      </c>
      <c r="X42" s="186" t="inlineStr">
        <is>
          <t>No</t>
        </is>
      </c>
      <c r="Y42" s="186" t="inlineStr">
        <is>
          <t>No</t>
        </is>
      </c>
      <c r="Z42" s="154" t="n"/>
      <c r="AA42" s="154" t="n"/>
      <c r="AB42" s="154" t="n"/>
      <c r="AC42" s="185" t="n"/>
      <c r="AD42" s="185" t="n"/>
      <c r="AE42" s="186" t="n"/>
      <c r="AF42" s="187" t="n"/>
      <c r="AG42" s="187" t="n"/>
      <c r="AH42" s="188" t="n"/>
      <c r="AI42" s="188" t="n"/>
      <c r="AJ42" s="194" t="n"/>
      <c r="AK42" s="194" t="n"/>
      <c r="AL42" s="194" t="n"/>
      <c r="AM42" s="194" t="n"/>
      <c r="AN42" s="186" t="n"/>
      <c r="AO42" s="186" t="n"/>
      <c r="AP42" s="186" t="n"/>
      <c r="AQ42" s="189" t="n"/>
      <c r="AR42" s="900" t="n"/>
      <c r="AS42" s="191" t="n"/>
      <c r="AT42" s="192" t="n"/>
      <c r="AU42" s="192" t="n"/>
      <c r="AV42" s="192" t="n"/>
      <c r="AW42" s="192" t="n"/>
      <c r="AX42" s="186" t="n"/>
      <c r="AY42" s="186" t="n"/>
      <c r="AZ42" s="186" t="n"/>
      <c r="BA42" s="186" t="n"/>
      <c r="BB42" s="154" t="n"/>
      <c r="BC42" s="154" t="n"/>
      <c r="BD42" s="154" t="n"/>
      <c r="BE42" s="185" t="n"/>
      <c r="BF42" s="185" t="n"/>
      <c r="BG42" s="186" t="n"/>
      <c r="BH42" s="187" t="n"/>
      <c r="BI42" s="187" t="n"/>
      <c r="BJ42" s="188" t="n"/>
      <c r="BK42" s="188" t="n"/>
      <c r="BL42" s="194" t="n"/>
      <c r="BM42" s="194" t="n"/>
      <c r="BN42" s="194" t="n"/>
      <c r="BO42" s="194" t="n"/>
      <c r="BP42" s="186" t="n"/>
      <c r="BQ42" s="186" t="n"/>
      <c r="BR42" s="186" t="n"/>
      <c r="BS42" s="189" t="n"/>
      <c r="BT42" s="900" t="n"/>
      <c r="BU42" s="191" t="n"/>
      <c r="BV42" s="192" t="n"/>
      <c r="BW42" s="192" t="n"/>
      <c r="BX42" s="192" t="n"/>
      <c r="BY42" s="192" t="n"/>
      <c r="BZ42" s="186" t="n"/>
      <c r="CA42" s="186" t="n"/>
      <c r="CB42" s="186" t="n"/>
      <c r="CC42" s="186" t="n"/>
      <c r="CD42" s="154" t="n"/>
      <c r="CE42" s="154" t="n"/>
      <c r="CF42" s="154" t="n"/>
      <c r="CG42" s="185" t="n"/>
      <c r="CH42" s="185" t="n"/>
      <c r="CI42" s="186" t="n"/>
      <c r="CJ42" s="187" t="n"/>
      <c r="CK42" s="187" t="n"/>
      <c r="CL42" s="188" t="n"/>
      <c r="CM42" s="188" t="n"/>
      <c r="CN42" s="194" t="n"/>
      <c r="CO42" s="194" t="n"/>
      <c r="CP42" s="194" t="n"/>
      <c r="CQ42" s="194" t="n"/>
      <c r="CR42" s="186" t="n"/>
      <c r="CS42" s="186" t="n"/>
      <c r="CT42" s="186" t="n"/>
      <c r="CU42" s="189" t="n"/>
      <c r="CV42" s="900" t="n"/>
      <c r="CW42" s="191" t="n"/>
      <c r="CX42" s="192" t="n"/>
      <c r="CY42" s="192" t="n"/>
      <c r="CZ42" s="192" t="n"/>
      <c r="DA42" s="192" t="n"/>
      <c r="DB42" s="186" t="n"/>
      <c r="DC42" s="186" t="n"/>
      <c r="DD42" s="186" t="n"/>
      <c r="DE42" s="186" t="n"/>
      <c r="DF42" s="154" t="n"/>
      <c r="DG42" s="154" t="n"/>
      <c r="DH42" s="154" t="n"/>
      <c r="DI42" s="185" t="n"/>
      <c r="DJ42" s="185" t="n"/>
      <c r="DK42" s="186" t="n"/>
      <c r="DL42" s="187" t="n"/>
      <c r="DM42" s="187" t="n"/>
      <c r="DN42" s="188" t="n"/>
      <c r="DO42" s="188" t="n"/>
      <c r="DP42" s="194" t="n"/>
      <c r="DQ42" s="194" t="n"/>
      <c r="DR42" s="194" t="n"/>
      <c r="DS42" s="194" t="n"/>
      <c r="DT42" s="186" t="n"/>
      <c r="DU42" s="186" t="n"/>
      <c r="DV42" s="186" t="n"/>
      <c r="DW42" s="189" t="n"/>
      <c r="DX42" s="900" t="n"/>
      <c r="DY42" s="191" t="n"/>
      <c r="DZ42" s="192" t="n"/>
      <c r="EA42" s="192" t="n"/>
      <c r="EB42" s="192" t="n"/>
      <c r="EC42" s="192" t="n"/>
      <c r="ED42" s="186" t="n"/>
      <c r="EE42" s="186" t="n"/>
      <c r="EF42" s="186" t="n"/>
      <c r="EG42" s="186" t="n"/>
      <c r="EH42" s="154" t="n"/>
      <c r="EI42" s="154" t="n"/>
      <c r="EJ42" s="154" t="n"/>
      <c r="EK42" s="185" t="n"/>
      <c r="EL42" s="185" t="n"/>
      <c r="EM42" s="186" t="n"/>
      <c r="EN42" s="187" t="n"/>
      <c r="EO42" s="187" t="n"/>
      <c r="EP42" s="188" t="n"/>
      <c r="EQ42" s="188" t="n"/>
      <c r="ER42" s="194" t="n"/>
      <c r="ES42" s="194" t="n"/>
      <c r="ET42" s="194" t="n"/>
      <c r="EU42" s="194" t="n"/>
      <c r="EV42" s="186" t="n"/>
      <c r="EW42" s="186" t="n"/>
      <c r="EX42" s="186" t="n"/>
      <c r="EY42" s="189" t="n"/>
      <c r="EZ42" s="900" t="n"/>
      <c r="FA42" s="191" t="n"/>
      <c r="FB42" s="192" t="n"/>
      <c r="FC42" s="192" t="n"/>
      <c r="FD42" s="192" t="n"/>
      <c r="FE42" s="192" t="n"/>
      <c r="FF42" s="186" t="n"/>
      <c r="FG42" s="186" t="n"/>
      <c r="FH42" s="186" t="n"/>
      <c r="FI42" s="186" t="n"/>
      <c r="FJ42" s="154" t="n"/>
      <c r="FK42" s="154" t="n"/>
      <c r="FL42" s="154" t="n"/>
      <c r="FM42" s="185" t="n"/>
      <c r="FN42" s="185" t="n"/>
      <c r="FO42" s="186" t="n"/>
      <c r="FP42" s="187" t="n"/>
      <c r="FQ42" s="187" t="n"/>
      <c r="FR42" s="188" t="n"/>
      <c r="FS42" s="188" t="n"/>
      <c r="FT42" s="194" t="n"/>
      <c r="FU42" s="194" t="n"/>
      <c r="FV42" s="194" t="n"/>
      <c r="FW42" s="194" t="n"/>
      <c r="FX42" s="186" t="n"/>
      <c r="FY42" s="186" t="n"/>
      <c r="FZ42" s="186" t="n"/>
      <c r="GA42" s="189" t="n"/>
      <c r="GB42" s="900" t="n"/>
      <c r="GC42" s="191" t="n"/>
      <c r="GD42" s="192" t="n"/>
      <c r="GE42" s="192" t="n"/>
      <c r="GF42" s="192" t="n"/>
      <c r="GG42" s="192" t="n"/>
      <c r="GH42" s="186" t="n"/>
      <c r="GI42" s="186" t="n"/>
      <c r="GJ42" s="186" t="n"/>
      <c r="GK42" s="186" t="n"/>
      <c r="GL42" s="154" t="n"/>
      <c r="GM42" s="154" t="n"/>
      <c r="GN42" s="154" t="n"/>
      <c r="GO42" s="185" t="n"/>
      <c r="GP42" s="224" t="n"/>
      <c r="GQ42" s="224" t="n"/>
    </row>
    <row r="43" ht="72" customHeight="1">
      <c r="A43" s="185" t="n">
        <v>42</v>
      </c>
      <c r="B43" s="185" t="inlineStr">
        <is>
          <t>HBP</t>
        </is>
      </c>
      <c r="C43" s="186" t="n"/>
      <c r="D43" s="187" t="inlineStr">
        <is>
          <t>Oil and Gas Lease</t>
        </is>
      </c>
      <c r="E43" s="187" t="inlineStr">
        <is>
          <t>1816/376</t>
        </is>
      </c>
      <c r="F43" s="188" t="n">
        <v>38657</v>
      </c>
      <c r="G43" s="188" t="n">
        <v>38701</v>
      </c>
      <c r="H43" s="194" t="inlineStr">
        <is>
          <t>Deborah A. Deutsch, Paul R. Deutsch</t>
        </is>
      </c>
      <c r="I43" s="194" t="inlineStr">
        <is>
          <t>Harris Jess III, Inc.</t>
        </is>
      </c>
      <c r="J43" s="194" t="inlineStr">
        <is>
          <t>SE/4 SE/4, SW/4 NE/4, W/2 SE/4 of 31-12N-24W</t>
        </is>
      </c>
      <c r="K43" s="194" t="inlineStr">
        <is>
          <t>160 gross acres
3 yrs
1/4th royalty</t>
        </is>
      </c>
      <c r="L43" s="186" t="inlineStr">
        <is>
          <t>3 years</t>
        </is>
      </c>
      <c r="M43" s="186" t="n">
        <v>160</v>
      </c>
      <c r="N43" s="186" t="n"/>
      <c r="O43" s="189" t="n">
        <v>39753</v>
      </c>
      <c r="P43" s="900" t="n"/>
      <c r="Q43" s="191" t="n">
        <v>0.25</v>
      </c>
      <c r="R43" s="192" t="inlineStr">
        <is>
          <t>No</t>
        </is>
      </c>
      <c r="S43" s="192" t="inlineStr">
        <is>
          <t>No</t>
        </is>
      </c>
      <c r="T43" s="192" t="inlineStr">
        <is>
          <t>No</t>
        </is>
      </c>
      <c r="U43" s="192" t="inlineStr">
        <is>
          <t>No</t>
        </is>
      </c>
      <c r="V43" s="186" t="inlineStr">
        <is>
          <t>No</t>
        </is>
      </c>
      <c r="W43" s="186" t="inlineStr">
        <is>
          <t>No</t>
        </is>
      </c>
      <c r="X43" s="186" t="inlineStr">
        <is>
          <t>No</t>
        </is>
      </c>
      <c r="Y43" s="186" t="inlineStr">
        <is>
          <t>No</t>
        </is>
      </c>
      <c r="Z43" s="154" t="n"/>
      <c r="AA43" s="154" t="n"/>
      <c r="AB43" s="154" t="n"/>
      <c r="AC43" s="185" t="n"/>
      <c r="AD43" s="185" t="n"/>
      <c r="AE43" s="186" t="n"/>
      <c r="AF43" s="187" t="n"/>
      <c r="AG43" s="187" t="n"/>
      <c r="AH43" s="188" t="n"/>
      <c r="AI43" s="188" t="n"/>
      <c r="AJ43" s="194" t="n"/>
      <c r="AK43" s="194" t="n"/>
      <c r="AL43" s="194" t="n"/>
      <c r="AM43" s="194" t="n"/>
      <c r="AN43" s="186" t="n"/>
      <c r="AO43" s="186" t="n"/>
      <c r="AP43" s="186" t="n"/>
      <c r="AQ43" s="189" t="n"/>
      <c r="AR43" s="900" t="n"/>
      <c r="AS43" s="191" t="n"/>
      <c r="AT43" s="192" t="n"/>
      <c r="AU43" s="192" t="n"/>
      <c r="AV43" s="192" t="n"/>
      <c r="AW43" s="192" t="n"/>
      <c r="AX43" s="186" t="n"/>
      <c r="AY43" s="186" t="n"/>
      <c r="AZ43" s="186" t="n"/>
      <c r="BA43" s="186" t="n"/>
      <c r="BB43" s="154" t="n"/>
      <c r="BC43" s="154" t="n"/>
      <c r="BD43" s="154" t="n"/>
      <c r="BE43" s="185" t="n"/>
      <c r="BF43" s="185" t="n"/>
      <c r="BG43" s="186" t="n"/>
      <c r="BH43" s="187" t="n"/>
      <c r="BI43" s="187" t="n"/>
      <c r="BJ43" s="188" t="n"/>
      <c r="BK43" s="188" t="n"/>
      <c r="BL43" s="194" t="n"/>
      <c r="BM43" s="194" t="n"/>
      <c r="BN43" s="194" t="n"/>
      <c r="BO43" s="194" t="n"/>
      <c r="BP43" s="186" t="n"/>
      <c r="BQ43" s="186" t="n"/>
      <c r="BR43" s="186" t="n"/>
      <c r="BS43" s="189" t="n"/>
      <c r="BT43" s="900" t="n"/>
      <c r="BU43" s="191" t="n"/>
      <c r="BV43" s="192" t="n"/>
      <c r="BW43" s="192" t="n"/>
      <c r="BX43" s="192" t="n"/>
      <c r="BY43" s="192" t="n"/>
      <c r="BZ43" s="186" t="n"/>
      <c r="CA43" s="186" t="n"/>
      <c r="CB43" s="186" t="n"/>
      <c r="CC43" s="186" t="n"/>
      <c r="CD43" s="154" t="n"/>
      <c r="CE43" s="154" t="n"/>
      <c r="CF43" s="154" t="n"/>
      <c r="CG43" s="185" t="n"/>
      <c r="CH43" s="185" t="n"/>
      <c r="CI43" s="186" t="n"/>
      <c r="CJ43" s="187" t="n"/>
      <c r="CK43" s="187" t="n"/>
      <c r="CL43" s="188" t="n"/>
      <c r="CM43" s="188" t="n"/>
      <c r="CN43" s="194" t="n"/>
      <c r="CO43" s="194" t="n"/>
      <c r="CP43" s="194" t="n"/>
      <c r="CQ43" s="194" t="n"/>
      <c r="CR43" s="186" t="n"/>
      <c r="CS43" s="186" t="n"/>
      <c r="CT43" s="186" t="n"/>
      <c r="CU43" s="189" t="n"/>
      <c r="CV43" s="900" t="n"/>
      <c r="CW43" s="191" t="n"/>
      <c r="CX43" s="192" t="n"/>
      <c r="CY43" s="192" t="n"/>
      <c r="CZ43" s="192" t="n"/>
      <c r="DA43" s="192" t="n"/>
      <c r="DB43" s="186" t="n"/>
      <c r="DC43" s="186" t="n"/>
      <c r="DD43" s="186" t="n"/>
      <c r="DE43" s="186" t="n"/>
      <c r="DF43" s="154" t="n"/>
      <c r="DG43" s="154" t="n"/>
      <c r="DH43" s="154" t="n"/>
      <c r="DI43" s="185" t="n"/>
      <c r="DJ43" s="185" t="n"/>
      <c r="DK43" s="186" t="n"/>
      <c r="DL43" s="187" t="n"/>
      <c r="DM43" s="187" t="n"/>
      <c r="DN43" s="188" t="n"/>
      <c r="DO43" s="188" t="n"/>
      <c r="DP43" s="194" t="n"/>
      <c r="DQ43" s="194" t="n"/>
      <c r="DR43" s="194" t="n"/>
      <c r="DS43" s="194" t="n"/>
      <c r="DT43" s="186" t="n"/>
      <c r="DU43" s="186" t="n"/>
      <c r="DV43" s="186" t="n"/>
      <c r="DW43" s="189" t="n"/>
      <c r="DX43" s="900" t="n"/>
      <c r="DY43" s="191" t="n"/>
      <c r="DZ43" s="192" t="n"/>
      <c r="EA43" s="192" t="n"/>
      <c r="EB43" s="192" t="n"/>
      <c r="EC43" s="192" t="n"/>
      <c r="ED43" s="186" t="n"/>
      <c r="EE43" s="186" t="n"/>
      <c r="EF43" s="186" t="n"/>
      <c r="EG43" s="186" t="n"/>
      <c r="EH43" s="154" t="n"/>
      <c r="EI43" s="154" t="n"/>
      <c r="EJ43" s="154" t="n"/>
      <c r="EK43" s="185" t="n"/>
      <c r="EL43" s="185" t="n"/>
      <c r="EM43" s="186" t="n"/>
      <c r="EN43" s="187" t="n"/>
      <c r="EO43" s="187" t="n"/>
      <c r="EP43" s="188" t="n"/>
      <c r="EQ43" s="188" t="n"/>
      <c r="ER43" s="194" t="n"/>
      <c r="ES43" s="194" t="n"/>
      <c r="ET43" s="194" t="n"/>
      <c r="EU43" s="194" t="n"/>
      <c r="EV43" s="186" t="n"/>
      <c r="EW43" s="186" t="n"/>
      <c r="EX43" s="186" t="n"/>
      <c r="EY43" s="189" t="n"/>
      <c r="EZ43" s="900" t="n"/>
      <c r="FA43" s="191" t="n"/>
      <c r="FB43" s="192" t="n"/>
      <c r="FC43" s="192" t="n"/>
      <c r="FD43" s="192" t="n"/>
      <c r="FE43" s="192" t="n"/>
      <c r="FF43" s="186" t="n"/>
      <c r="FG43" s="186" t="n"/>
      <c r="FH43" s="186" t="n"/>
      <c r="FI43" s="186" t="n"/>
      <c r="FJ43" s="154" t="n"/>
      <c r="FK43" s="154" t="n"/>
      <c r="FL43" s="154" t="n"/>
      <c r="FM43" s="185" t="n"/>
      <c r="FN43" s="185" t="n"/>
      <c r="FO43" s="186" t="n"/>
      <c r="FP43" s="187" t="n"/>
      <c r="FQ43" s="187" t="n"/>
      <c r="FR43" s="188" t="n"/>
      <c r="FS43" s="188" t="n"/>
      <c r="FT43" s="194" t="n"/>
      <c r="FU43" s="194" t="n"/>
      <c r="FV43" s="194" t="n"/>
      <c r="FW43" s="194" t="n"/>
      <c r="FX43" s="186" t="n"/>
      <c r="FY43" s="186" t="n"/>
      <c r="FZ43" s="186" t="n"/>
      <c r="GA43" s="189" t="n"/>
      <c r="GB43" s="900" t="n"/>
      <c r="GC43" s="191" t="n"/>
      <c r="GD43" s="192" t="n"/>
      <c r="GE43" s="192" t="n"/>
      <c r="GF43" s="192" t="n"/>
      <c r="GG43" s="192" t="n"/>
      <c r="GH43" s="186" t="n"/>
      <c r="GI43" s="186" t="n"/>
      <c r="GJ43" s="186" t="n"/>
      <c r="GK43" s="186" t="n"/>
      <c r="GL43" s="154" t="n"/>
      <c r="GM43" s="154" t="n"/>
      <c r="GN43" s="154" t="n"/>
      <c r="GO43" s="185" t="n"/>
      <c r="GP43" s="224" t="n"/>
      <c r="GQ43" s="224" t="n"/>
    </row>
    <row r="44" ht="72" customHeight="1">
      <c r="A44" s="185" t="n">
        <v>43</v>
      </c>
      <c r="B44" s="185" t="inlineStr">
        <is>
          <t>HBP</t>
        </is>
      </c>
      <c r="C44" s="186" t="n"/>
      <c r="D44" s="187" t="inlineStr">
        <is>
          <t>Oil and Gas Lease</t>
        </is>
      </c>
      <c r="E44" s="187" t="inlineStr">
        <is>
          <t>1822/574</t>
        </is>
      </c>
      <c r="F44" s="188" t="n">
        <v>38658</v>
      </c>
      <c r="G44" s="188" t="n">
        <v>38754</v>
      </c>
      <c r="H44" s="194" t="inlineStr">
        <is>
          <t>Mary Ellen Sitzmann</t>
        </is>
      </c>
      <c r="I44" s="194" t="inlineStr">
        <is>
          <t>Jess Harris, III, Inc.</t>
        </is>
      </c>
      <c r="J44" s="194" t="inlineStr">
        <is>
          <t>SE/4 SE/4, SW/4 NE/4, W/2 SE/4 of 31-12N-24W</t>
        </is>
      </c>
      <c r="K44" s="194" t="inlineStr">
        <is>
          <t>160 gross acres
3 yrs
3/16ths royalty</t>
        </is>
      </c>
      <c r="L44" s="186" t="inlineStr">
        <is>
          <t>3 years</t>
        </is>
      </c>
      <c r="M44" s="186" t="n">
        <v>160</v>
      </c>
      <c r="N44" s="186" t="n"/>
      <c r="O44" s="189" t="n">
        <v>39754</v>
      </c>
      <c r="P44" s="900" t="n"/>
      <c r="Q44" s="191" t="n">
        <v>0.1875</v>
      </c>
      <c r="R44" s="192" t="inlineStr">
        <is>
          <t>No</t>
        </is>
      </c>
      <c r="S44" s="192" t="inlineStr">
        <is>
          <t>No</t>
        </is>
      </c>
      <c r="T44" s="192" t="inlineStr">
        <is>
          <t>No</t>
        </is>
      </c>
      <c r="U44" s="192" t="inlineStr">
        <is>
          <t>No</t>
        </is>
      </c>
      <c r="V44" s="186" t="inlineStr">
        <is>
          <t>No</t>
        </is>
      </c>
      <c r="W44" s="186" t="inlineStr">
        <is>
          <t>No</t>
        </is>
      </c>
      <c r="X44" s="186" t="inlineStr">
        <is>
          <t>No</t>
        </is>
      </c>
      <c r="Y44" s="186" t="inlineStr">
        <is>
          <t>No</t>
        </is>
      </c>
      <c r="Z44" s="154" t="n"/>
      <c r="AA44" s="154" t="n"/>
      <c r="AB44" s="154" t="n"/>
      <c r="AC44" s="185" t="n"/>
      <c r="AD44" s="185" t="n"/>
      <c r="AE44" s="186" t="n"/>
      <c r="AF44" s="187" t="n"/>
      <c r="AG44" s="187" t="n"/>
      <c r="AH44" s="188" t="n"/>
      <c r="AI44" s="188" t="n"/>
      <c r="AJ44" s="194" t="n"/>
      <c r="AK44" s="194" t="n"/>
      <c r="AL44" s="194" t="n"/>
      <c r="AM44" s="194" t="n"/>
      <c r="AN44" s="186" t="n"/>
      <c r="AO44" s="186" t="n"/>
      <c r="AP44" s="186" t="n"/>
      <c r="AQ44" s="189" t="n"/>
      <c r="AR44" s="900" t="n"/>
      <c r="AS44" s="191" t="n"/>
      <c r="AT44" s="192" t="n"/>
      <c r="AU44" s="192" t="n"/>
      <c r="AV44" s="192" t="n"/>
      <c r="AW44" s="192" t="n"/>
      <c r="AX44" s="186" t="n"/>
      <c r="AY44" s="186" t="n"/>
      <c r="AZ44" s="186" t="n"/>
      <c r="BA44" s="186" t="n"/>
      <c r="BB44" s="154" t="n"/>
      <c r="BC44" s="154" t="n"/>
      <c r="BD44" s="154" t="n"/>
      <c r="BE44" s="185" t="n"/>
      <c r="BF44" s="185" t="n"/>
      <c r="BG44" s="186" t="n"/>
      <c r="BH44" s="187" t="n"/>
      <c r="BI44" s="187" t="n"/>
      <c r="BJ44" s="188" t="n"/>
      <c r="BK44" s="188" t="n"/>
      <c r="BL44" s="194" t="n"/>
      <c r="BM44" s="194" t="n"/>
      <c r="BN44" s="194" t="n"/>
      <c r="BO44" s="194" t="n"/>
      <c r="BP44" s="186" t="n"/>
      <c r="BQ44" s="186" t="n"/>
      <c r="BR44" s="186" t="n"/>
      <c r="BS44" s="189" t="n"/>
      <c r="BT44" s="900" t="n"/>
      <c r="BU44" s="191" t="n"/>
      <c r="BV44" s="192" t="n"/>
      <c r="BW44" s="192" t="n"/>
      <c r="BX44" s="192" t="n"/>
      <c r="BY44" s="192" t="n"/>
      <c r="BZ44" s="186" t="n"/>
      <c r="CA44" s="186" t="n"/>
      <c r="CB44" s="186" t="n"/>
      <c r="CC44" s="186" t="n"/>
      <c r="CD44" s="154" t="n"/>
      <c r="CE44" s="154" t="n"/>
      <c r="CF44" s="154" t="n"/>
      <c r="CG44" s="185" t="n"/>
      <c r="CH44" s="185" t="n"/>
      <c r="CI44" s="186" t="n"/>
      <c r="CJ44" s="187" t="n"/>
      <c r="CK44" s="187" t="n"/>
      <c r="CL44" s="188" t="n"/>
      <c r="CM44" s="188" t="n"/>
      <c r="CN44" s="194" t="n"/>
      <c r="CO44" s="194" t="n"/>
      <c r="CP44" s="194" t="n"/>
      <c r="CQ44" s="194" t="n"/>
      <c r="CR44" s="186" t="n"/>
      <c r="CS44" s="186" t="n"/>
      <c r="CT44" s="186" t="n"/>
      <c r="CU44" s="189" t="n"/>
      <c r="CV44" s="900" t="n"/>
      <c r="CW44" s="191" t="n"/>
      <c r="CX44" s="192" t="n"/>
      <c r="CY44" s="192" t="n"/>
      <c r="CZ44" s="192" t="n"/>
      <c r="DA44" s="192" t="n"/>
      <c r="DB44" s="186" t="n"/>
      <c r="DC44" s="186" t="n"/>
      <c r="DD44" s="186" t="n"/>
      <c r="DE44" s="186" t="n"/>
      <c r="DF44" s="154" t="n"/>
      <c r="DG44" s="154" t="n"/>
      <c r="DH44" s="154" t="n"/>
      <c r="DI44" s="185" t="n"/>
      <c r="DJ44" s="185" t="n"/>
      <c r="DK44" s="186" t="n"/>
      <c r="DL44" s="187" t="n"/>
      <c r="DM44" s="187" t="n"/>
      <c r="DN44" s="188" t="n"/>
      <c r="DO44" s="188" t="n"/>
      <c r="DP44" s="194" t="n"/>
      <c r="DQ44" s="194" t="n"/>
      <c r="DR44" s="194" t="n"/>
      <c r="DS44" s="194" t="n"/>
      <c r="DT44" s="186" t="n"/>
      <c r="DU44" s="186" t="n"/>
      <c r="DV44" s="186" t="n"/>
      <c r="DW44" s="189" t="n"/>
      <c r="DX44" s="900" t="n"/>
      <c r="DY44" s="191" t="n"/>
      <c r="DZ44" s="192" t="n"/>
      <c r="EA44" s="192" t="n"/>
      <c r="EB44" s="192" t="n"/>
      <c r="EC44" s="192" t="n"/>
      <c r="ED44" s="186" t="n"/>
      <c r="EE44" s="186" t="n"/>
      <c r="EF44" s="186" t="n"/>
      <c r="EG44" s="186" t="n"/>
      <c r="EH44" s="154" t="n"/>
      <c r="EI44" s="154" t="n"/>
      <c r="EJ44" s="154" t="n"/>
      <c r="EK44" s="185" t="n"/>
      <c r="EL44" s="185" t="n"/>
      <c r="EM44" s="186" t="n"/>
      <c r="EN44" s="187" t="n"/>
      <c r="EO44" s="187" t="n"/>
      <c r="EP44" s="188" t="n"/>
      <c r="EQ44" s="188" t="n"/>
      <c r="ER44" s="194" t="n"/>
      <c r="ES44" s="194" t="n"/>
      <c r="ET44" s="194" t="n"/>
      <c r="EU44" s="194" t="n"/>
      <c r="EV44" s="186" t="n"/>
      <c r="EW44" s="186" t="n"/>
      <c r="EX44" s="186" t="n"/>
      <c r="EY44" s="189" t="n"/>
      <c r="EZ44" s="900" t="n"/>
      <c r="FA44" s="191" t="n"/>
      <c r="FB44" s="192" t="n"/>
      <c r="FC44" s="192" t="n"/>
      <c r="FD44" s="192" t="n"/>
      <c r="FE44" s="192" t="n"/>
      <c r="FF44" s="186" t="n"/>
      <c r="FG44" s="186" t="n"/>
      <c r="FH44" s="186" t="n"/>
      <c r="FI44" s="186" t="n"/>
      <c r="FJ44" s="154" t="n"/>
      <c r="FK44" s="154" t="n"/>
      <c r="FL44" s="154" t="n"/>
      <c r="FM44" s="185" t="n"/>
      <c r="FN44" s="185" t="n"/>
      <c r="FO44" s="186" t="n"/>
      <c r="FP44" s="187" t="n"/>
      <c r="FQ44" s="187" t="n"/>
      <c r="FR44" s="188" t="n"/>
      <c r="FS44" s="188" t="n"/>
      <c r="FT44" s="194" t="n"/>
      <c r="FU44" s="194" t="n"/>
      <c r="FV44" s="194" t="n"/>
      <c r="FW44" s="194" t="n"/>
      <c r="FX44" s="186" t="n"/>
      <c r="FY44" s="186" t="n"/>
      <c r="FZ44" s="186" t="n"/>
      <c r="GA44" s="189" t="n"/>
      <c r="GB44" s="900" t="n"/>
      <c r="GC44" s="191" t="n"/>
      <c r="GD44" s="192" t="n"/>
      <c r="GE44" s="192" t="n"/>
      <c r="GF44" s="192" t="n"/>
      <c r="GG44" s="192" t="n"/>
      <c r="GH44" s="186" t="n"/>
      <c r="GI44" s="186" t="n"/>
      <c r="GJ44" s="186" t="n"/>
      <c r="GK44" s="186" t="n"/>
      <c r="GL44" s="154" t="n"/>
      <c r="GM44" s="154" t="n"/>
      <c r="GN44" s="154" t="n"/>
      <c r="GO44" s="185" t="n"/>
      <c r="GP44" s="224" t="n"/>
      <c r="GQ44" s="224" t="n"/>
    </row>
    <row r="45" ht="72" customHeight="1">
      <c r="A45" s="185" t="n">
        <v>44</v>
      </c>
      <c r="B45" s="185" t="inlineStr">
        <is>
          <t>HBP</t>
        </is>
      </c>
      <c r="C45" s="186" t="n"/>
      <c r="D45" s="187" t="inlineStr">
        <is>
          <t>Oil and Gas Lease</t>
        </is>
      </c>
      <c r="E45" s="187" t="inlineStr">
        <is>
          <t>1822/578</t>
        </is>
      </c>
      <c r="F45" s="188" t="n">
        <v>38658</v>
      </c>
      <c r="G45" s="188" t="n">
        <v>38754</v>
      </c>
      <c r="H45" s="194" t="inlineStr">
        <is>
          <t>Lyle T. Ibeling</t>
        </is>
      </c>
      <c r="I45" s="194" t="inlineStr">
        <is>
          <t>Jess Harris, III, Inc.</t>
        </is>
      </c>
      <c r="J45" s="194" t="inlineStr">
        <is>
          <t>SE/4 SE/4, SW/4 NE/4, W/2 SE/4 of 31-12N-24W</t>
        </is>
      </c>
      <c r="K45" s="194" t="inlineStr">
        <is>
          <t>160 gross acres
3 yrs
3/16ths royalty</t>
        </is>
      </c>
      <c r="L45" s="186" t="inlineStr">
        <is>
          <t>3 years</t>
        </is>
      </c>
      <c r="M45" s="186" t="n">
        <v>160</v>
      </c>
      <c r="N45" s="186" t="n"/>
      <c r="O45" s="189" t="n">
        <v>39754</v>
      </c>
      <c r="P45" s="900" t="n"/>
      <c r="Q45" s="191" t="n">
        <v>0.1875</v>
      </c>
      <c r="R45" s="192" t="inlineStr">
        <is>
          <t>No</t>
        </is>
      </c>
      <c r="S45" s="192" t="inlineStr">
        <is>
          <t>No</t>
        </is>
      </c>
      <c r="T45" s="192" t="inlineStr">
        <is>
          <t>No</t>
        </is>
      </c>
      <c r="U45" s="192" t="inlineStr">
        <is>
          <t>No</t>
        </is>
      </c>
      <c r="V45" s="186" t="inlineStr">
        <is>
          <t>No</t>
        </is>
      </c>
      <c r="W45" s="186" t="inlineStr">
        <is>
          <t>No</t>
        </is>
      </c>
      <c r="X45" s="186" t="inlineStr">
        <is>
          <t>No</t>
        </is>
      </c>
      <c r="Y45" s="186" t="inlineStr">
        <is>
          <t>No</t>
        </is>
      </c>
      <c r="Z45" s="154" t="n"/>
      <c r="AA45" s="154" t="n"/>
      <c r="AB45" s="154" t="n"/>
      <c r="AC45" s="185" t="n"/>
      <c r="AD45" s="185" t="n"/>
      <c r="AE45" s="186" t="n"/>
      <c r="AF45" s="187" t="n"/>
      <c r="AG45" s="187" t="n"/>
      <c r="AH45" s="188" t="n"/>
      <c r="AI45" s="188" t="n"/>
      <c r="AJ45" s="194" t="n"/>
      <c r="AK45" s="194" t="n"/>
      <c r="AL45" s="194" t="n"/>
      <c r="AM45" s="194" t="n"/>
      <c r="AN45" s="186" t="n"/>
      <c r="AO45" s="186" t="n"/>
      <c r="AP45" s="186" t="n"/>
      <c r="AQ45" s="189" t="n"/>
      <c r="AR45" s="900" t="n"/>
      <c r="AS45" s="191" t="n"/>
      <c r="AT45" s="192" t="n"/>
      <c r="AU45" s="192" t="n"/>
      <c r="AV45" s="192" t="n"/>
      <c r="AW45" s="192" t="n"/>
      <c r="AX45" s="186" t="n"/>
      <c r="AY45" s="186" t="n"/>
      <c r="AZ45" s="186" t="n"/>
      <c r="BA45" s="186" t="n"/>
      <c r="BB45" s="154" t="n"/>
      <c r="BC45" s="154" t="n"/>
      <c r="BD45" s="154" t="n"/>
      <c r="BE45" s="185" t="n"/>
      <c r="BF45" s="185" t="n"/>
      <c r="BG45" s="186" t="n"/>
      <c r="BH45" s="187" t="n"/>
      <c r="BI45" s="187" t="n"/>
      <c r="BJ45" s="188" t="n"/>
      <c r="BK45" s="188" t="n"/>
      <c r="BL45" s="194" t="n"/>
      <c r="BM45" s="194" t="n"/>
      <c r="BN45" s="194" t="n"/>
      <c r="BO45" s="194" t="n"/>
      <c r="BP45" s="186" t="n"/>
      <c r="BQ45" s="186" t="n"/>
      <c r="BR45" s="186" t="n"/>
      <c r="BS45" s="189" t="n"/>
      <c r="BT45" s="900" t="n"/>
      <c r="BU45" s="191" t="n"/>
      <c r="BV45" s="192" t="n"/>
      <c r="BW45" s="192" t="n"/>
      <c r="BX45" s="192" t="n"/>
      <c r="BY45" s="192" t="n"/>
      <c r="BZ45" s="186" t="n"/>
      <c r="CA45" s="186" t="n"/>
      <c r="CB45" s="186" t="n"/>
      <c r="CC45" s="186" t="n"/>
      <c r="CD45" s="154" t="n"/>
      <c r="CE45" s="154" t="n"/>
      <c r="CF45" s="154" t="n"/>
      <c r="CG45" s="185" t="n"/>
      <c r="CH45" s="185" t="n"/>
      <c r="CI45" s="186" t="n"/>
      <c r="CJ45" s="187" t="n"/>
      <c r="CK45" s="187" t="n"/>
      <c r="CL45" s="188" t="n"/>
      <c r="CM45" s="188" t="n"/>
      <c r="CN45" s="194" t="n"/>
      <c r="CO45" s="194" t="n"/>
      <c r="CP45" s="194" t="n"/>
      <c r="CQ45" s="194" t="n"/>
      <c r="CR45" s="186" t="n"/>
      <c r="CS45" s="186" t="n"/>
      <c r="CT45" s="186" t="n"/>
      <c r="CU45" s="189" t="n"/>
      <c r="CV45" s="900" t="n"/>
      <c r="CW45" s="191" t="n"/>
      <c r="CX45" s="192" t="n"/>
      <c r="CY45" s="192" t="n"/>
      <c r="CZ45" s="192" t="n"/>
      <c r="DA45" s="192" t="n"/>
      <c r="DB45" s="186" t="n"/>
      <c r="DC45" s="186" t="n"/>
      <c r="DD45" s="186" t="n"/>
      <c r="DE45" s="186" t="n"/>
      <c r="DF45" s="154" t="n"/>
      <c r="DG45" s="154" t="n"/>
      <c r="DH45" s="154" t="n"/>
      <c r="DI45" s="185" t="n"/>
      <c r="DJ45" s="185" t="n"/>
      <c r="DK45" s="186" t="n"/>
      <c r="DL45" s="187" t="n"/>
      <c r="DM45" s="187" t="n"/>
      <c r="DN45" s="188" t="n"/>
      <c r="DO45" s="188" t="n"/>
      <c r="DP45" s="194" t="n"/>
      <c r="DQ45" s="194" t="n"/>
      <c r="DR45" s="194" t="n"/>
      <c r="DS45" s="194" t="n"/>
      <c r="DT45" s="186" t="n"/>
      <c r="DU45" s="186" t="n"/>
      <c r="DV45" s="186" t="n"/>
      <c r="DW45" s="189" t="n"/>
      <c r="DX45" s="900" t="n"/>
      <c r="DY45" s="191" t="n"/>
      <c r="DZ45" s="192" t="n"/>
      <c r="EA45" s="192" t="n"/>
      <c r="EB45" s="192" t="n"/>
      <c r="EC45" s="192" t="n"/>
      <c r="ED45" s="186" t="n"/>
      <c r="EE45" s="186" t="n"/>
      <c r="EF45" s="186" t="n"/>
      <c r="EG45" s="186" t="n"/>
      <c r="EH45" s="154" t="n"/>
      <c r="EI45" s="154" t="n"/>
      <c r="EJ45" s="154" t="n"/>
      <c r="EK45" s="185" t="n"/>
      <c r="EL45" s="185" t="n"/>
      <c r="EM45" s="186" t="n"/>
      <c r="EN45" s="187" t="n"/>
      <c r="EO45" s="187" t="n"/>
      <c r="EP45" s="188" t="n"/>
      <c r="EQ45" s="188" t="n"/>
      <c r="ER45" s="194" t="n"/>
      <c r="ES45" s="194" t="n"/>
      <c r="ET45" s="194" t="n"/>
      <c r="EU45" s="194" t="n"/>
      <c r="EV45" s="186" t="n"/>
      <c r="EW45" s="186" t="n"/>
      <c r="EX45" s="186" t="n"/>
      <c r="EY45" s="189" t="n"/>
      <c r="EZ45" s="900" t="n"/>
      <c r="FA45" s="191" t="n"/>
      <c r="FB45" s="192" t="n"/>
      <c r="FC45" s="192" t="n"/>
      <c r="FD45" s="192" t="n"/>
      <c r="FE45" s="192" t="n"/>
      <c r="FF45" s="186" t="n"/>
      <c r="FG45" s="186" t="n"/>
      <c r="FH45" s="186" t="n"/>
      <c r="FI45" s="186" t="n"/>
      <c r="FJ45" s="154" t="n"/>
      <c r="FK45" s="154" t="n"/>
      <c r="FL45" s="154" t="n"/>
      <c r="FM45" s="185" t="n"/>
      <c r="FN45" s="185" t="n"/>
      <c r="FO45" s="186" t="n"/>
      <c r="FP45" s="187" t="n"/>
      <c r="FQ45" s="187" t="n"/>
      <c r="FR45" s="188" t="n"/>
      <c r="FS45" s="188" t="n"/>
      <c r="FT45" s="194" t="n"/>
      <c r="FU45" s="194" t="n"/>
      <c r="FV45" s="194" t="n"/>
      <c r="FW45" s="194" t="n"/>
      <c r="FX45" s="186" t="n"/>
      <c r="FY45" s="186" t="n"/>
      <c r="FZ45" s="186" t="n"/>
      <c r="GA45" s="189" t="n"/>
      <c r="GB45" s="900" t="n"/>
      <c r="GC45" s="191" t="n"/>
      <c r="GD45" s="192" t="n"/>
      <c r="GE45" s="192" t="n"/>
      <c r="GF45" s="192" t="n"/>
      <c r="GG45" s="192" t="n"/>
      <c r="GH45" s="186" t="n"/>
      <c r="GI45" s="186" t="n"/>
      <c r="GJ45" s="186" t="n"/>
      <c r="GK45" s="186" t="n"/>
      <c r="GL45" s="154" t="n"/>
      <c r="GM45" s="154" t="n"/>
      <c r="GN45" s="154" t="n"/>
      <c r="GO45" s="185" t="n"/>
      <c r="GP45" s="224" t="n"/>
      <c r="GQ45" s="224" t="n"/>
    </row>
    <row r="46" ht="60" customHeight="1">
      <c r="A46" s="185" t="n">
        <v>45</v>
      </c>
      <c r="B46" s="185" t="inlineStr">
        <is>
          <t>HBP</t>
        </is>
      </c>
      <c r="C46" s="186" t="n"/>
      <c r="D46" s="186" t="inlineStr">
        <is>
          <t>Oil and Gas Lease</t>
        </is>
      </c>
      <c r="E46" s="186" t="inlineStr">
        <is>
          <t>1822/576</t>
        </is>
      </c>
      <c r="F46" s="189" t="n">
        <v>38678</v>
      </c>
      <c r="G46" s="189" t="n">
        <v>38754</v>
      </c>
      <c r="H46" s="195" t="inlineStr">
        <is>
          <t>Charles D. Ray</t>
        </is>
      </c>
      <c r="I46" s="195" t="inlineStr">
        <is>
          <t>Jess Harris, III, Inc.</t>
        </is>
      </c>
      <c r="J46" s="195" t="inlineStr">
        <is>
          <t>E/2 NW/4 of 31-12N-24W</t>
        </is>
      </c>
      <c r="K46" s="195" t="inlineStr">
        <is>
          <t>80 gross acres
3 yrs
1/4th royalty</t>
        </is>
      </c>
      <c r="L46" s="186" t="inlineStr">
        <is>
          <t>3 years</t>
        </is>
      </c>
      <c r="M46" s="186" t="n">
        <v>80</v>
      </c>
      <c r="N46" s="196" t="n"/>
      <c r="O46" s="189" t="n">
        <v>39774</v>
      </c>
      <c r="P46" s="900" t="n"/>
      <c r="Q46" s="186" t="n">
        <v>0.25</v>
      </c>
      <c r="R46" s="192" t="inlineStr">
        <is>
          <t>No</t>
        </is>
      </c>
      <c r="S46" s="192" t="inlineStr">
        <is>
          <t>No</t>
        </is>
      </c>
      <c r="T46" s="192" t="inlineStr">
        <is>
          <t>No</t>
        </is>
      </c>
      <c r="U46" s="192" t="inlineStr">
        <is>
          <t>No</t>
        </is>
      </c>
      <c r="V46" s="186" t="inlineStr">
        <is>
          <t>No</t>
        </is>
      </c>
      <c r="W46" s="186" t="inlineStr">
        <is>
          <t>No</t>
        </is>
      </c>
      <c r="X46" s="186" t="inlineStr">
        <is>
          <t>No</t>
        </is>
      </c>
      <c r="Y46" s="186" t="inlineStr">
        <is>
          <t>No</t>
        </is>
      </c>
      <c r="Z46" s="154" t="n"/>
      <c r="AA46" s="154" t="n"/>
      <c r="AB46" s="154" t="n"/>
      <c r="AC46" s="185" t="n"/>
      <c r="AD46" s="185" t="n"/>
      <c r="AE46" s="186" t="n"/>
      <c r="AF46" s="186" t="n"/>
      <c r="AG46" s="186" t="n"/>
      <c r="AH46" s="189" t="n"/>
      <c r="AI46" s="189" t="n"/>
      <c r="AJ46" s="195" t="n"/>
      <c r="AK46" s="195" t="n"/>
      <c r="AL46" s="195" t="n"/>
      <c r="AM46" s="195" t="n"/>
      <c r="AN46" s="186" t="n"/>
      <c r="AO46" s="186" t="n"/>
      <c r="AP46" s="196" t="n"/>
      <c r="AQ46" s="189" t="n"/>
      <c r="AR46" s="900" t="n"/>
      <c r="AS46" s="186" t="n"/>
      <c r="AT46" s="192" t="n"/>
      <c r="AU46" s="192" t="n"/>
      <c r="AV46" s="192" t="n"/>
      <c r="AW46" s="192" t="n"/>
      <c r="AX46" s="186" t="n"/>
      <c r="AY46" s="186" t="n"/>
      <c r="AZ46" s="186" t="n"/>
      <c r="BA46" s="186" t="n"/>
      <c r="BB46" s="154" t="n"/>
      <c r="BC46" s="154" t="n"/>
      <c r="BD46" s="154" t="n"/>
      <c r="BE46" s="185" t="n"/>
      <c r="BF46" s="185" t="n"/>
      <c r="BG46" s="186" t="n"/>
      <c r="BH46" s="186" t="n"/>
      <c r="BI46" s="186" t="n"/>
      <c r="BJ46" s="189" t="n"/>
      <c r="BK46" s="189" t="n"/>
      <c r="BL46" s="195" t="n"/>
      <c r="BM46" s="195" t="n"/>
      <c r="BN46" s="195" t="n"/>
      <c r="BO46" s="195" t="n"/>
      <c r="BP46" s="186" t="n"/>
      <c r="BQ46" s="186" t="n"/>
      <c r="BR46" s="196" t="n"/>
      <c r="BS46" s="189" t="n"/>
      <c r="BT46" s="900" t="n"/>
      <c r="BU46" s="186" t="n"/>
      <c r="BV46" s="192" t="n"/>
      <c r="BW46" s="192" t="n"/>
      <c r="BX46" s="192" t="n"/>
      <c r="BY46" s="192" t="n"/>
      <c r="BZ46" s="186" t="n"/>
      <c r="CA46" s="186" t="n"/>
      <c r="CB46" s="186" t="n"/>
      <c r="CC46" s="186" t="n"/>
      <c r="CD46" s="154" t="n"/>
      <c r="CE46" s="154" t="n"/>
      <c r="CF46" s="154" t="n"/>
      <c r="CG46" s="185" t="n"/>
      <c r="CH46" s="185" t="n"/>
      <c r="CI46" s="186" t="n"/>
      <c r="CJ46" s="186" t="n"/>
      <c r="CK46" s="186" t="n"/>
      <c r="CL46" s="189" t="n"/>
      <c r="CM46" s="189" t="n"/>
      <c r="CN46" s="195" t="n"/>
      <c r="CO46" s="195" t="n"/>
      <c r="CP46" s="195" t="n"/>
      <c r="CQ46" s="195" t="n"/>
      <c r="CR46" s="186" t="n"/>
      <c r="CS46" s="186" t="n"/>
      <c r="CT46" s="196" t="n"/>
      <c r="CU46" s="189" t="n"/>
      <c r="CV46" s="900" t="n"/>
      <c r="CW46" s="186" t="n"/>
      <c r="CX46" s="192" t="n"/>
      <c r="CY46" s="192" t="n"/>
      <c r="CZ46" s="192" t="n"/>
      <c r="DA46" s="192" t="n"/>
      <c r="DB46" s="186" t="n"/>
      <c r="DC46" s="186" t="n"/>
      <c r="DD46" s="186" t="n"/>
      <c r="DE46" s="186" t="n"/>
      <c r="DF46" s="154" t="n"/>
      <c r="DG46" s="154" t="n"/>
      <c r="DH46" s="154" t="n"/>
      <c r="DI46" s="185" t="n"/>
      <c r="DJ46" s="185" t="n"/>
      <c r="DK46" s="186" t="n"/>
      <c r="DL46" s="186" t="n"/>
      <c r="DM46" s="186" t="n"/>
      <c r="DN46" s="189" t="n"/>
      <c r="DO46" s="189" t="n"/>
      <c r="DP46" s="195" t="n"/>
      <c r="DQ46" s="195" t="n"/>
      <c r="DR46" s="195" t="n"/>
      <c r="DS46" s="195" t="n"/>
      <c r="DT46" s="186" t="n"/>
      <c r="DU46" s="186" t="n"/>
      <c r="DV46" s="196" t="n"/>
      <c r="DW46" s="189" t="n"/>
      <c r="DX46" s="900" t="n"/>
      <c r="DY46" s="186" t="n"/>
      <c r="DZ46" s="192" t="n"/>
      <c r="EA46" s="192" t="n"/>
      <c r="EB46" s="192" t="n"/>
      <c r="EC46" s="192" t="n"/>
      <c r="ED46" s="186" t="n"/>
      <c r="EE46" s="186" t="n"/>
      <c r="EF46" s="186" t="n"/>
      <c r="EG46" s="186" t="n"/>
      <c r="EH46" s="154" t="n"/>
      <c r="EI46" s="154" t="n"/>
      <c r="EJ46" s="154" t="n"/>
      <c r="EK46" s="185" t="n"/>
      <c r="EL46" s="185" t="n"/>
      <c r="EM46" s="186" t="n"/>
      <c r="EN46" s="186" t="n"/>
      <c r="EO46" s="186" t="n"/>
      <c r="EP46" s="189" t="n"/>
      <c r="EQ46" s="189" t="n"/>
      <c r="ER46" s="195" t="n"/>
      <c r="ES46" s="195" t="n"/>
      <c r="ET46" s="195" t="n"/>
      <c r="EU46" s="195" t="n"/>
      <c r="EV46" s="186" t="n"/>
      <c r="EW46" s="186" t="n"/>
      <c r="EX46" s="196" t="n"/>
      <c r="EY46" s="189" t="n"/>
      <c r="EZ46" s="900" t="n"/>
      <c r="FA46" s="186" t="n"/>
      <c r="FB46" s="192" t="n"/>
      <c r="FC46" s="192" t="n"/>
      <c r="FD46" s="192" t="n"/>
      <c r="FE46" s="192" t="n"/>
      <c r="FF46" s="186" t="n"/>
      <c r="FG46" s="186" t="n"/>
      <c r="FH46" s="186" t="n"/>
      <c r="FI46" s="186" t="n"/>
      <c r="FJ46" s="154" t="n"/>
      <c r="FK46" s="154" t="n"/>
      <c r="FL46" s="154" t="n"/>
      <c r="FM46" s="185" t="n"/>
      <c r="FN46" s="185" t="n"/>
      <c r="FO46" s="186" t="n"/>
      <c r="FP46" s="186" t="n"/>
      <c r="FQ46" s="186" t="n"/>
      <c r="FR46" s="189" t="n"/>
      <c r="FS46" s="189" t="n"/>
      <c r="FT46" s="195" t="n"/>
      <c r="FU46" s="195" t="n"/>
      <c r="FV46" s="195" t="n"/>
      <c r="FW46" s="195" t="n"/>
      <c r="FX46" s="186" t="n"/>
      <c r="FY46" s="186" t="n"/>
      <c r="FZ46" s="196" t="n"/>
      <c r="GA46" s="189" t="n"/>
      <c r="GB46" s="900" t="n"/>
      <c r="GC46" s="186" t="n"/>
      <c r="GD46" s="192" t="n"/>
      <c r="GE46" s="192" t="n"/>
      <c r="GF46" s="192" t="n"/>
      <c r="GG46" s="192" t="n"/>
      <c r="GH46" s="186" t="n"/>
      <c r="GI46" s="186" t="n"/>
      <c r="GJ46" s="186" t="n"/>
      <c r="GK46" s="186" t="n"/>
      <c r="GL46" s="154" t="n"/>
      <c r="GM46" s="154" t="n"/>
      <c r="GN46" s="154" t="n"/>
      <c r="GO46" s="185" t="n"/>
      <c r="GP46" s="224" t="n"/>
      <c r="GQ46" s="224" t="n"/>
    </row>
    <row r="47" ht="409.5" customHeight="1">
      <c r="A47" s="185" t="n">
        <v>46</v>
      </c>
      <c r="B47" s="185" t="inlineStr">
        <is>
          <t>HBP</t>
        </is>
      </c>
      <c r="C47" s="186" t="n"/>
      <c r="D47" s="186" t="inlineStr">
        <is>
          <t>Oil and Gas Lease</t>
        </is>
      </c>
      <c r="E47" s="186" t="inlineStr">
        <is>
          <t>1816/358</t>
        </is>
      </c>
      <c r="F47" s="189" t="n">
        <v>38636</v>
      </c>
      <c r="G47" s="189" t="n">
        <v>38701</v>
      </c>
      <c r="H47" s="195" t="inlineStr">
        <is>
          <t>Eddie Tom Lakey</t>
        </is>
      </c>
      <c r="I47" s="195" t="inlineStr">
        <is>
          <t>Jess Harris, III, Inc.</t>
        </is>
      </c>
      <c r="J47" s="195" t="inlineStr">
        <is>
          <t>The North Forty (40) acres in a tract of land described as W. 18.20 chains (72-8/10 rods) of Lots 1 and 2 a/d/a W. 18.20 chains (or 72-8/10 rods) of W/2 NW/4 of 31-12N-24W</t>
        </is>
      </c>
      <c r="K47" s="195" t="inlineStr">
        <is>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L47" s="186" t="inlineStr">
        <is>
          <t>3 years</t>
        </is>
      </c>
      <c r="M47" s="186" t="n">
        <v>40</v>
      </c>
      <c r="N47" s="186" t="n"/>
      <c r="O47" s="189" t="n">
        <v>39732</v>
      </c>
      <c r="P47" s="900" t="n"/>
      <c r="Q47" s="186" t="n">
        <v>0.1875</v>
      </c>
      <c r="R47" s="192" t="inlineStr">
        <is>
          <t>Yes — see Notes</t>
        </is>
      </c>
      <c r="S47" s="192" t="inlineStr">
        <is>
          <t>F</t>
        </is>
      </c>
      <c r="T47" s="192" t="inlineStr">
        <is>
          <t>No</t>
        </is>
      </c>
      <c r="U47" s="192" t="inlineStr">
        <is>
          <t>No</t>
        </is>
      </c>
      <c r="V47" s="186" t="inlineStr">
        <is>
          <t>Yes</t>
        </is>
      </c>
      <c r="W47" s="186" t="inlineStr">
        <is>
          <t>No</t>
        </is>
      </c>
      <c r="X47" s="186" t="inlineStr">
        <is>
          <t>No</t>
        </is>
      </c>
      <c r="Y47" s="186" t="inlineStr">
        <is>
          <t>No</t>
        </is>
      </c>
      <c r="Z47" s="154" t="n"/>
      <c r="AA47" s="154" t="n"/>
      <c r="AB47" s="154" t="n"/>
      <c r="AC47" s="185" t="n"/>
      <c r="AD47" s="185" t="n"/>
      <c r="AE47" s="186" t="n"/>
      <c r="AF47" s="186" t="n"/>
      <c r="AG47" s="186" t="n"/>
      <c r="AH47" s="189" t="n"/>
      <c r="AI47" s="189" t="n"/>
      <c r="AJ47" s="195" t="n"/>
      <c r="AK47" s="195" t="n"/>
      <c r="AL47" s="195" t="n"/>
      <c r="AM47" s="195" t="n"/>
      <c r="AN47" s="186" t="n"/>
      <c r="AO47" s="186" t="n"/>
      <c r="AP47" s="186" t="n"/>
      <c r="AQ47" s="189" t="n"/>
      <c r="AR47" s="900" t="n"/>
      <c r="AS47" s="186" t="n"/>
      <c r="AT47" s="192" t="n"/>
      <c r="AU47" s="192" t="n"/>
      <c r="AV47" s="192" t="n"/>
      <c r="AW47" s="192" t="n"/>
      <c r="AX47" s="186" t="n"/>
      <c r="AY47" s="186" t="n"/>
      <c r="AZ47" s="186" t="n"/>
      <c r="BA47" s="186" t="n"/>
      <c r="BB47" s="154" t="n"/>
      <c r="BC47" s="154" t="n"/>
      <c r="BD47" s="154" t="n"/>
      <c r="BE47" s="185" t="n"/>
      <c r="BF47" s="185" t="n"/>
      <c r="BG47" s="186" t="n"/>
      <c r="BH47" s="186" t="n"/>
      <c r="BI47" s="186" t="n"/>
      <c r="BJ47" s="189" t="n"/>
      <c r="BK47" s="189" t="n"/>
      <c r="BL47" s="195" t="n"/>
      <c r="BM47" s="195" t="n"/>
      <c r="BN47" s="195" t="n"/>
      <c r="BO47" s="195" t="n"/>
      <c r="BP47" s="186" t="n"/>
      <c r="BQ47" s="186" t="n"/>
      <c r="BR47" s="186" t="n"/>
      <c r="BS47" s="189" t="n"/>
      <c r="BT47" s="900" t="n"/>
      <c r="BU47" s="186" t="n"/>
      <c r="BV47" s="192" t="n"/>
      <c r="BW47" s="192" t="n"/>
      <c r="BX47" s="192" t="n"/>
      <c r="BY47" s="192" t="n"/>
      <c r="BZ47" s="186" t="n"/>
      <c r="CA47" s="186" t="n"/>
      <c r="CB47" s="186" t="n"/>
      <c r="CC47" s="186" t="n"/>
      <c r="CD47" s="154" t="n"/>
      <c r="CE47" s="154" t="n"/>
      <c r="CF47" s="154" t="n"/>
      <c r="CG47" s="185" t="n"/>
      <c r="CH47" s="185" t="n"/>
      <c r="CI47" s="186" t="n"/>
      <c r="CJ47" s="186" t="n"/>
      <c r="CK47" s="186" t="n"/>
      <c r="CL47" s="189" t="n"/>
      <c r="CM47" s="189" t="n"/>
      <c r="CN47" s="195" t="n"/>
      <c r="CO47" s="195" t="n"/>
      <c r="CP47" s="195" t="n"/>
      <c r="CQ47" s="195" t="n"/>
      <c r="CR47" s="186" t="n"/>
      <c r="CS47" s="186" t="n"/>
      <c r="CT47" s="186" t="n"/>
      <c r="CU47" s="189" t="n"/>
      <c r="CV47" s="900" t="n"/>
      <c r="CW47" s="186" t="n"/>
      <c r="CX47" s="192" t="n"/>
      <c r="CY47" s="192" t="n"/>
      <c r="CZ47" s="192" t="n"/>
      <c r="DA47" s="192" t="n"/>
      <c r="DB47" s="186" t="n"/>
      <c r="DC47" s="186" t="n"/>
      <c r="DD47" s="186" t="n"/>
      <c r="DE47" s="186" t="n"/>
      <c r="DF47" s="154" t="n"/>
      <c r="DG47" s="154" t="n"/>
      <c r="DH47" s="154" t="n"/>
      <c r="DI47" s="185" t="n"/>
      <c r="DJ47" s="185" t="n"/>
      <c r="DK47" s="186" t="n"/>
      <c r="DL47" s="186" t="n"/>
      <c r="DM47" s="186" t="n"/>
      <c r="DN47" s="189" t="n"/>
      <c r="DO47" s="189" t="n"/>
      <c r="DP47" s="195" t="n"/>
      <c r="DQ47" s="195" t="n"/>
      <c r="DR47" s="195" t="n"/>
      <c r="DS47" s="195" t="n"/>
      <c r="DT47" s="186" t="n"/>
      <c r="DU47" s="186" t="n"/>
      <c r="DV47" s="186" t="n"/>
      <c r="DW47" s="189" t="n"/>
      <c r="DX47" s="900" t="n"/>
      <c r="DY47" s="186" t="n"/>
      <c r="DZ47" s="192" t="n"/>
      <c r="EA47" s="192" t="n"/>
      <c r="EB47" s="192" t="n"/>
      <c r="EC47" s="192" t="n"/>
      <c r="ED47" s="186" t="n"/>
      <c r="EE47" s="186" t="n"/>
      <c r="EF47" s="186" t="n"/>
      <c r="EG47" s="186" t="n"/>
      <c r="EH47" s="154" t="n"/>
      <c r="EI47" s="154" t="n"/>
      <c r="EJ47" s="154" t="n"/>
      <c r="EK47" s="185" t="n"/>
      <c r="EL47" s="185" t="n"/>
      <c r="EM47" s="186" t="n"/>
      <c r="EN47" s="186" t="n"/>
      <c r="EO47" s="186" t="n"/>
      <c r="EP47" s="189" t="n"/>
      <c r="EQ47" s="189" t="n"/>
      <c r="ER47" s="195" t="n"/>
      <c r="ES47" s="195" t="n"/>
      <c r="ET47" s="195" t="n"/>
      <c r="EU47" s="195" t="n"/>
      <c r="EV47" s="186" t="n"/>
      <c r="EW47" s="186" t="n"/>
      <c r="EX47" s="186" t="n"/>
      <c r="EY47" s="189" t="n"/>
      <c r="EZ47" s="900" t="n"/>
      <c r="FA47" s="186" t="n"/>
      <c r="FB47" s="192" t="n"/>
      <c r="FC47" s="192" t="n"/>
      <c r="FD47" s="192" t="n"/>
      <c r="FE47" s="192" t="n"/>
      <c r="FF47" s="186" t="n"/>
      <c r="FG47" s="186" t="n"/>
      <c r="FH47" s="186" t="n"/>
      <c r="FI47" s="186" t="n"/>
      <c r="FJ47" s="154" t="n"/>
      <c r="FK47" s="154" t="n"/>
      <c r="FL47" s="154" t="n"/>
      <c r="FM47" s="185" t="n"/>
      <c r="FN47" s="185" t="n"/>
      <c r="FO47" s="186" t="n"/>
      <c r="FP47" s="186" t="n"/>
      <c r="FQ47" s="186" t="n"/>
      <c r="FR47" s="189" t="n"/>
      <c r="FS47" s="189" t="n"/>
      <c r="FT47" s="195" t="n"/>
      <c r="FU47" s="195" t="n"/>
      <c r="FV47" s="195" t="n"/>
      <c r="FW47" s="195" t="n"/>
      <c r="FX47" s="186" t="n"/>
      <c r="FY47" s="186" t="n"/>
      <c r="FZ47" s="186" t="n"/>
      <c r="GA47" s="189" t="n"/>
      <c r="GB47" s="900" t="n"/>
      <c r="GC47" s="186" t="n"/>
      <c r="GD47" s="192" t="n"/>
      <c r="GE47" s="192" t="n"/>
      <c r="GF47" s="192" t="n"/>
      <c r="GG47" s="192" t="n"/>
      <c r="GH47" s="186" t="n"/>
      <c r="GI47" s="186" t="n"/>
      <c r="GJ47" s="186" t="n"/>
      <c r="GK47" s="186" t="n"/>
      <c r="GL47" s="154" t="n"/>
      <c r="GM47" s="154" t="n"/>
      <c r="GN47" s="154" t="n"/>
      <c r="GO47" s="185" t="n"/>
      <c r="GP47" s="224" t="n"/>
      <c r="GQ47" s="224" t="n"/>
    </row>
    <row r="48" ht="409.5" customHeight="1">
      <c r="A48" s="185" t="n">
        <v>47</v>
      </c>
      <c r="B48" s="185" t="inlineStr">
        <is>
          <t>HBP</t>
        </is>
      </c>
      <c r="C48" s="186" t="n"/>
      <c r="D48" s="186" t="inlineStr">
        <is>
          <t>Oil and Gas Lease</t>
        </is>
      </c>
      <c r="E48" s="186" t="inlineStr">
        <is>
          <t>1816/352</t>
        </is>
      </c>
      <c r="F48" s="189" t="n">
        <v>38636</v>
      </c>
      <c r="G48" s="189" t="n">
        <v>38701</v>
      </c>
      <c r="H48" s="195" t="inlineStr">
        <is>
          <t>Shawn S. Walters</t>
        </is>
      </c>
      <c r="I48" s="195" t="inlineStr">
        <is>
          <t>Jess Harris, III, Inc.</t>
        </is>
      </c>
      <c r="J48" s="195" t="inlineStr">
        <is>
          <t>SE/4 SW/4 of 31-12N-24W</t>
        </is>
      </c>
      <c r="K48" s="195" t="inlineStr">
        <is>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L48" s="186" t="inlineStr">
        <is>
          <t>2 years</t>
        </is>
      </c>
      <c r="M48" s="186" t="n">
        <v>40</v>
      </c>
      <c r="N48" s="186" t="n"/>
      <c r="O48" s="189" t="n">
        <v>39366</v>
      </c>
      <c r="P48" s="900" t="n"/>
      <c r="Q48" s="186" t="n">
        <v>0.1875</v>
      </c>
      <c r="R48" s="192" t="inlineStr">
        <is>
          <t>Yes — see Notes</t>
        </is>
      </c>
      <c r="S48" s="192" t="inlineStr">
        <is>
          <t>F</t>
        </is>
      </c>
      <c r="T48" s="192" t="inlineStr">
        <is>
          <t>No</t>
        </is>
      </c>
      <c r="U48" s="192" t="inlineStr">
        <is>
          <t>No</t>
        </is>
      </c>
      <c r="V48" s="186" t="inlineStr">
        <is>
          <t>Yes</t>
        </is>
      </c>
      <c r="W48" s="186" t="inlineStr">
        <is>
          <t>No</t>
        </is>
      </c>
      <c r="X48" s="186" t="inlineStr">
        <is>
          <t>No</t>
        </is>
      </c>
      <c r="Y48" s="186" t="inlineStr">
        <is>
          <t>No</t>
        </is>
      </c>
      <c r="Z48" s="154" t="n"/>
      <c r="AA48" s="154" t="n"/>
      <c r="AB48" s="154" t="n"/>
      <c r="AC48" s="185" t="n"/>
      <c r="AD48" s="185" t="n"/>
      <c r="AE48" s="186" t="n"/>
      <c r="AF48" s="186" t="n"/>
      <c r="AG48" s="186" t="n"/>
      <c r="AH48" s="189" t="n"/>
      <c r="AI48" s="189" t="n"/>
      <c r="AJ48" s="195" t="n"/>
      <c r="AK48" s="195" t="n"/>
      <c r="AL48" s="195" t="n"/>
      <c r="AM48" s="195" t="n"/>
      <c r="AN48" s="186" t="n"/>
      <c r="AO48" s="186" t="n"/>
      <c r="AP48" s="186" t="n"/>
      <c r="AQ48" s="189" t="n"/>
      <c r="AR48" s="900" t="n"/>
      <c r="AS48" s="186" t="n"/>
      <c r="AT48" s="192" t="n"/>
      <c r="AU48" s="192" t="n"/>
      <c r="AV48" s="192" t="n"/>
      <c r="AW48" s="192" t="n"/>
      <c r="AX48" s="186" t="n"/>
      <c r="AY48" s="186" t="n"/>
      <c r="AZ48" s="186" t="n"/>
      <c r="BA48" s="186" t="n"/>
      <c r="BB48" s="154" t="n"/>
      <c r="BC48" s="154" t="n"/>
      <c r="BD48" s="154" t="n"/>
      <c r="BE48" s="185" t="n"/>
      <c r="BF48" s="185" t="n"/>
      <c r="BG48" s="186" t="n"/>
      <c r="BH48" s="186" t="n"/>
      <c r="BI48" s="186" t="n"/>
      <c r="BJ48" s="189" t="n"/>
      <c r="BK48" s="189" t="n"/>
      <c r="BL48" s="195" t="n"/>
      <c r="BM48" s="195" t="n"/>
      <c r="BN48" s="195" t="n"/>
      <c r="BO48" s="195" t="n"/>
      <c r="BP48" s="186" t="n"/>
      <c r="BQ48" s="186" t="n"/>
      <c r="BR48" s="186" t="n"/>
      <c r="BS48" s="189" t="n"/>
      <c r="BT48" s="900" t="n"/>
      <c r="BU48" s="186" t="n"/>
      <c r="BV48" s="192" t="n"/>
      <c r="BW48" s="192" t="n"/>
      <c r="BX48" s="192" t="n"/>
      <c r="BY48" s="192" t="n"/>
      <c r="BZ48" s="186" t="n"/>
      <c r="CA48" s="186" t="n"/>
      <c r="CB48" s="186" t="n"/>
      <c r="CC48" s="186" t="n"/>
      <c r="CD48" s="154" t="n"/>
      <c r="CE48" s="154" t="n"/>
      <c r="CF48" s="154" t="n"/>
      <c r="CG48" s="185" t="n"/>
      <c r="CH48" s="185" t="n"/>
      <c r="CI48" s="186" t="n"/>
      <c r="CJ48" s="186" t="n"/>
      <c r="CK48" s="186" t="n"/>
      <c r="CL48" s="189" t="n"/>
      <c r="CM48" s="189" t="n"/>
      <c r="CN48" s="195" t="n"/>
      <c r="CO48" s="195" t="n"/>
      <c r="CP48" s="195" t="n"/>
      <c r="CQ48" s="195" t="n"/>
      <c r="CR48" s="186" t="n"/>
      <c r="CS48" s="186" t="n"/>
      <c r="CT48" s="186" t="n"/>
      <c r="CU48" s="189" t="n"/>
      <c r="CV48" s="900" t="n"/>
      <c r="CW48" s="186" t="n"/>
      <c r="CX48" s="192" t="n"/>
      <c r="CY48" s="192" t="n"/>
      <c r="CZ48" s="192" t="n"/>
      <c r="DA48" s="192" t="n"/>
      <c r="DB48" s="186" t="n"/>
      <c r="DC48" s="186" t="n"/>
      <c r="DD48" s="186" t="n"/>
      <c r="DE48" s="186" t="n"/>
      <c r="DF48" s="154" t="n"/>
      <c r="DG48" s="154" t="n"/>
      <c r="DH48" s="154" t="n"/>
      <c r="DI48" s="185" t="n"/>
      <c r="DJ48" s="185" t="n"/>
      <c r="DK48" s="186" t="n"/>
      <c r="DL48" s="186" t="n"/>
      <c r="DM48" s="186" t="n"/>
      <c r="DN48" s="189" t="n"/>
      <c r="DO48" s="189" t="n"/>
      <c r="DP48" s="195" t="n"/>
      <c r="DQ48" s="195" t="n"/>
      <c r="DR48" s="195" t="n"/>
      <c r="DS48" s="195" t="n"/>
      <c r="DT48" s="186" t="n"/>
      <c r="DU48" s="186" t="n"/>
      <c r="DV48" s="186" t="n"/>
      <c r="DW48" s="189" t="n"/>
      <c r="DX48" s="900" t="n"/>
      <c r="DY48" s="186" t="n"/>
      <c r="DZ48" s="192" t="n"/>
      <c r="EA48" s="192" t="n"/>
      <c r="EB48" s="192" t="n"/>
      <c r="EC48" s="192" t="n"/>
      <c r="ED48" s="186" t="n"/>
      <c r="EE48" s="186" t="n"/>
      <c r="EF48" s="186" t="n"/>
      <c r="EG48" s="186" t="n"/>
      <c r="EH48" s="154" t="n"/>
      <c r="EI48" s="154" t="n"/>
      <c r="EJ48" s="154" t="n"/>
      <c r="EK48" s="185" t="n"/>
      <c r="EL48" s="185" t="n"/>
      <c r="EM48" s="186" t="n"/>
      <c r="EN48" s="186" t="n"/>
      <c r="EO48" s="186" t="n"/>
      <c r="EP48" s="189" t="n"/>
      <c r="EQ48" s="189" t="n"/>
      <c r="ER48" s="195" t="n"/>
      <c r="ES48" s="195" t="n"/>
      <c r="ET48" s="195" t="n"/>
      <c r="EU48" s="195" t="n"/>
      <c r="EV48" s="186" t="n"/>
      <c r="EW48" s="186" t="n"/>
      <c r="EX48" s="186" t="n"/>
      <c r="EY48" s="189" t="n"/>
      <c r="EZ48" s="900" t="n"/>
      <c r="FA48" s="186" t="n"/>
      <c r="FB48" s="192" t="n"/>
      <c r="FC48" s="192" t="n"/>
      <c r="FD48" s="192" t="n"/>
      <c r="FE48" s="192" t="n"/>
      <c r="FF48" s="186" t="n"/>
      <c r="FG48" s="186" t="n"/>
      <c r="FH48" s="186" t="n"/>
      <c r="FI48" s="186" t="n"/>
      <c r="FJ48" s="154" t="n"/>
      <c r="FK48" s="154" t="n"/>
      <c r="FL48" s="154" t="n"/>
      <c r="FM48" s="185" t="n"/>
      <c r="FN48" s="185" t="n"/>
      <c r="FO48" s="186" t="n"/>
      <c r="FP48" s="186" t="n"/>
      <c r="FQ48" s="186" t="n"/>
      <c r="FR48" s="189" t="n"/>
      <c r="FS48" s="189" t="n"/>
      <c r="FT48" s="195" t="n"/>
      <c r="FU48" s="195" t="n"/>
      <c r="FV48" s="195" t="n"/>
      <c r="FW48" s="195" t="n"/>
      <c r="FX48" s="186" t="n"/>
      <c r="FY48" s="186" t="n"/>
      <c r="FZ48" s="186" t="n"/>
      <c r="GA48" s="189" t="n"/>
      <c r="GB48" s="900" t="n"/>
      <c r="GC48" s="186" t="n"/>
      <c r="GD48" s="192" t="n"/>
      <c r="GE48" s="192" t="n"/>
      <c r="GF48" s="192" t="n"/>
      <c r="GG48" s="192" t="n"/>
      <c r="GH48" s="186" t="n"/>
      <c r="GI48" s="186" t="n"/>
      <c r="GJ48" s="186" t="n"/>
      <c r="GK48" s="186" t="n"/>
      <c r="GL48" s="154" t="n"/>
      <c r="GM48" s="154" t="n"/>
      <c r="GN48" s="154" t="n"/>
      <c r="GO48" s="185" t="n"/>
      <c r="GP48" s="224" t="n"/>
      <c r="GQ48" s="224" t="n"/>
    </row>
    <row r="49" ht="72" customHeight="1">
      <c r="A49" s="185" t="n">
        <v>48</v>
      </c>
      <c r="B49" s="185" t="inlineStr">
        <is>
          <t>HBP</t>
        </is>
      </c>
      <c r="C49" s="186" t="n"/>
      <c r="D49" s="186" t="inlineStr">
        <is>
          <t>Oil and Gas Lease</t>
        </is>
      </c>
      <c r="E49" s="186" t="inlineStr">
        <is>
          <t>1816/374</t>
        </is>
      </c>
      <c r="F49" s="189" t="n">
        <v>38670</v>
      </c>
      <c r="G49" s="189" t="n">
        <v>38701</v>
      </c>
      <c r="H49" s="195" t="inlineStr">
        <is>
          <t>Margaret Kirk</t>
        </is>
      </c>
      <c r="I49" s="195" t="inlineStr">
        <is>
          <t>Jess Harris, III, Inc.</t>
        </is>
      </c>
      <c r="J49" s="195" t="inlineStr">
        <is>
          <t>S/2 N/2 SW/4, SE/4 SW/4 of 31-12N-24W</t>
        </is>
      </c>
      <c r="K49" s="195" t="inlineStr">
        <is>
          <t>115.3350 gross acres
3 yrs
3/16ths royalty</t>
        </is>
      </c>
      <c r="L49" s="186" t="inlineStr">
        <is>
          <t>3 years</t>
        </is>
      </c>
      <c r="M49" s="186" t="n">
        <v>115.335</v>
      </c>
      <c r="N49" s="186" t="n"/>
      <c r="O49" s="189" t="n">
        <v>39766</v>
      </c>
      <c r="P49" s="900" t="n"/>
      <c r="Q49" s="186" t="n">
        <v>0.1875</v>
      </c>
      <c r="R49" s="192" t="inlineStr">
        <is>
          <t>No</t>
        </is>
      </c>
      <c r="S49" s="192" t="inlineStr">
        <is>
          <t>F</t>
        </is>
      </c>
      <c r="T49" s="192" t="inlineStr">
        <is>
          <t>No</t>
        </is>
      </c>
      <c r="U49" s="192" t="inlineStr">
        <is>
          <t>No</t>
        </is>
      </c>
      <c r="V49" s="186" t="inlineStr">
        <is>
          <t>No</t>
        </is>
      </c>
      <c r="W49" s="186" t="inlineStr">
        <is>
          <t>No</t>
        </is>
      </c>
      <c r="X49" s="186" t="inlineStr">
        <is>
          <t>No</t>
        </is>
      </c>
      <c r="Y49" s="186" t="inlineStr">
        <is>
          <t>No</t>
        </is>
      </c>
      <c r="Z49" s="154" t="n"/>
      <c r="AA49" s="154" t="n"/>
      <c r="AB49" s="154" t="n"/>
      <c r="AC49" s="185" t="n"/>
      <c r="AD49" s="185" t="n"/>
      <c r="AE49" s="186" t="n"/>
      <c r="AF49" s="186" t="n"/>
      <c r="AG49" s="186" t="n"/>
      <c r="AH49" s="189" t="n"/>
      <c r="AI49" s="189" t="n"/>
      <c r="AJ49" s="195" t="n"/>
      <c r="AK49" s="195" t="n"/>
      <c r="AL49" s="195" t="n"/>
      <c r="AM49" s="195" t="n"/>
      <c r="AN49" s="186" t="n"/>
      <c r="AO49" s="186" t="n"/>
      <c r="AP49" s="186" t="n"/>
      <c r="AQ49" s="189" t="n"/>
      <c r="AR49" s="900" t="n"/>
      <c r="AS49" s="186" t="n"/>
      <c r="AT49" s="192" t="n"/>
      <c r="AU49" s="192" t="n"/>
      <c r="AV49" s="192" t="n"/>
      <c r="AW49" s="192" t="n"/>
      <c r="AX49" s="186" t="n"/>
      <c r="AY49" s="186" t="n"/>
      <c r="AZ49" s="186" t="n"/>
      <c r="BA49" s="186" t="n"/>
      <c r="BB49" s="154" t="n"/>
      <c r="BC49" s="154" t="n"/>
      <c r="BD49" s="154" t="n"/>
      <c r="BE49" s="185" t="n"/>
      <c r="BF49" s="185" t="n"/>
      <c r="BG49" s="186" t="n"/>
      <c r="BH49" s="186" t="n"/>
      <c r="BI49" s="186" t="n"/>
      <c r="BJ49" s="189" t="n"/>
      <c r="BK49" s="189" t="n"/>
      <c r="BL49" s="195" t="n"/>
      <c r="BM49" s="195" t="n"/>
      <c r="BN49" s="195" t="n"/>
      <c r="BO49" s="195" t="n"/>
      <c r="BP49" s="186" t="n"/>
      <c r="BQ49" s="186" t="n"/>
      <c r="BR49" s="186" t="n"/>
      <c r="BS49" s="189" t="n"/>
      <c r="BT49" s="900" t="n"/>
      <c r="BU49" s="186" t="n"/>
      <c r="BV49" s="192" t="n"/>
      <c r="BW49" s="192" t="n"/>
      <c r="BX49" s="192" t="n"/>
      <c r="BY49" s="192" t="n"/>
      <c r="BZ49" s="186" t="n"/>
      <c r="CA49" s="186" t="n"/>
      <c r="CB49" s="186" t="n"/>
      <c r="CC49" s="186" t="n"/>
      <c r="CD49" s="154" t="n"/>
      <c r="CE49" s="154" t="n"/>
      <c r="CF49" s="154" t="n"/>
      <c r="CG49" s="185" t="n"/>
      <c r="CH49" s="185" t="n"/>
      <c r="CI49" s="186" t="n"/>
      <c r="CJ49" s="186" t="n"/>
      <c r="CK49" s="186" t="n"/>
      <c r="CL49" s="189" t="n"/>
      <c r="CM49" s="189" t="n"/>
      <c r="CN49" s="195" t="n"/>
      <c r="CO49" s="195" t="n"/>
      <c r="CP49" s="195" t="n"/>
      <c r="CQ49" s="195" t="n"/>
      <c r="CR49" s="186" t="n"/>
      <c r="CS49" s="186" t="n"/>
      <c r="CT49" s="186" t="n"/>
      <c r="CU49" s="189" t="n"/>
      <c r="CV49" s="900" t="n"/>
      <c r="CW49" s="186" t="n"/>
      <c r="CX49" s="192" t="n"/>
      <c r="CY49" s="192" t="n"/>
      <c r="CZ49" s="192" t="n"/>
      <c r="DA49" s="192" t="n"/>
      <c r="DB49" s="186" t="n"/>
      <c r="DC49" s="186" t="n"/>
      <c r="DD49" s="186" t="n"/>
      <c r="DE49" s="186" t="n"/>
      <c r="DF49" s="154" t="n"/>
      <c r="DG49" s="154" t="n"/>
      <c r="DH49" s="154" t="n"/>
      <c r="DI49" s="185" t="n"/>
      <c r="DJ49" s="185" t="n"/>
      <c r="DK49" s="186" t="n"/>
      <c r="DL49" s="186" t="n"/>
      <c r="DM49" s="186" t="n"/>
      <c r="DN49" s="189" t="n"/>
      <c r="DO49" s="189" t="n"/>
      <c r="DP49" s="195" t="n"/>
      <c r="DQ49" s="195" t="n"/>
      <c r="DR49" s="195" t="n"/>
      <c r="DS49" s="195" t="n"/>
      <c r="DT49" s="186" t="n"/>
      <c r="DU49" s="186" t="n"/>
      <c r="DV49" s="186" t="n"/>
      <c r="DW49" s="189" t="n"/>
      <c r="DX49" s="900" t="n"/>
      <c r="DY49" s="186" t="n"/>
      <c r="DZ49" s="192" t="n"/>
      <c r="EA49" s="192" t="n"/>
      <c r="EB49" s="192" t="n"/>
      <c r="EC49" s="192" t="n"/>
      <c r="ED49" s="186" t="n"/>
      <c r="EE49" s="186" t="n"/>
      <c r="EF49" s="186" t="n"/>
      <c r="EG49" s="186" t="n"/>
      <c r="EH49" s="154" t="n"/>
      <c r="EI49" s="154" t="n"/>
      <c r="EJ49" s="154" t="n"/>
      <c r="EK49" s="185" t="n"/>
      <c r="EL49" s="185" t="n"/>
      <c r="EM49" s="186" t="n"/>
      <c r="EN49" s="186" t="n"/>
      <c r="EO49" s="186" t="n"/>
      <c r="EP49" s="189" t="n"/>
      <c r="EQ49" s="189" t="n"/>
      <c r="ER49" s="195" t="n"/>
      <c r="ES49" s="195" t="n"/>
      <c r="ET49" s="195" t="n"/>
      <c r="EU49" s="195" t="n"/>
      <c r="EV49" s="186" t="n"/>
      <c r="EW49" s="186" t="n"/>
      <c r="EX49" s="186" t="n"/>
      <c r="EY49" s="189" t="n"/>
      <c r="EZ49" s="900" t="n"/>
      <c r="FA49" s="186" t="n"/>
      <c r="FB49" s="192" t="n"/>
      <c r="FC49" s="192" t="n"/>
      <c r="FD49" s="192" t="n"/>
      <c r="FE49" s="192" t="n"/>
      <c r="FF49" s="186" t="n"/>
      <c r="FG49" s="186" t="n"/>
      <c r="FH49" s="186" t="n"/>
      <c r="FI49" s="186" t="n"/>
      <c r="FJ49" s="154" t="n"/>
      <c r="FK49" s="154" t="n"/>
      <c r="FL49" s="154" t="n"/>
      <c r="FM49" s="185" t="n"/>
      <c r="FN49" s="185" t="n"/>
      <c r="FO49" s="186" t="n"/>
      <c r="FP49" s="186" t="n"/>
      <c r="FQ49" s="186" t="n"/>
      <c r="FR49" s="189" t="n"/>
      <c r="FS49" s="189" t="n"/>
      <c r="FT49" s="195" t="n"/>
      <c r="FU49" s="195" t="n"/>
      <c r="FV49" s="195" t="n"/>
      <c r="FW49" s="195" t="n"/>
      <c r="FX49" s="186" t="n"/>
      <c r="FY49" s="186" t="n"/>
      <c r="FZ49" s="186" t="n"/>
      <c r="GA49" s="189" t="n"/>
      <c r="GB49" s="900" t="n"/>
      <c r="GC49" s="186" t="n"/>
      <c r="GD49" s="192" t="n"/>
      <c r="GE49" s="192" t="n"/>
      <c r="GF49" s="192" t="n"/>
      <c r="GG49" s="192" t="n"/>
      <c r="GH49" s="186" t="n"/>
      <c r="GI49" s="186" t="n"/>
      <c r="GJ49" s="186" t="n"/>
      <c r="GK49" s="186" t="n"/>
      <c r="GL49" s="154" t="n"/>
      <c r="GM49" s="154" t="n"/>
      <c r="GN49" s="154" t="n"/>
      <c r="GO49" s="185" t="n"/>
      <c r="GP49" s="224" t="n"/>
      <c r="GQ49" s="224" t="n"/>
    </row>
    <row r="50" ht="96" customHeight="1">
      <c r="A50" s="185" t="n">
        <v>49</v>
      </c>
      <c r="B50" s="185" t="inlineStr">
        <is>
          <t>HBP</t>
        </is>
      </c>
      <c r="C50" s="186" t="n"/>
      <c r="D50" s="186" t="inlineStr">
        <is>
          <t>Oil and Gas Lease</t>
        </is>
      </c>
      <c r="E50" s="186" t="inlineStr">
        <is>
          <t>1817/386</t>
        </is>
      </c>
      <c r="F50" s="189" t="n">
        <v>38621</v>
      </c>
      <c r="G50" s="189" t="n">
        <v>38709</v>
      </c>
      <c r="H50" s="195" t="inlineStr">
        <is>
          <t>Joe H. Britton</t>
        </is>
      </c>
      <c r="I50" s="195" t="inlineStr">
        <is>
          <t>Todco Properties, Inc.</t>
        </is>
      </c>
      <c r="J50" s="195" t="inlineStr">
        <is>
          <t>E/2 NW/4, N/2 NE/4 SW/4, NE/4 SE/4, SE/4 NE/4 of 31-12N-24W</t>
        </is>
      </c>
      <c r="K50" s="195" t="inlineStr">
        <is>
          <t>180 gross acres
3 yrs
3/16ths royalty</t>
        </is>
      </c>
      <c r="L50" s="186" t="inlineStr">
        <is>
          <t>3 years</t>
        </is>
      </c>
      <c r="M50" s="186" t="n">
        <v>180</v>
      </c>
      <c r="N50" s="186" t="n"/>
      <c r="O50" s="189" t="n">
        <v>39717</v>
      </c>
      <c r="P50" s="900" t="n"/>
      <c r="Q50" s="186" t="n">
        <v>0.1875</v>
      </c>
      <c r="R50" s="192" t="inlineStr">
        <is>
          <t>No</t>
        </is>
      </c>
      <c r="S50" s="192" t="inlineStr">
        <is>
          <t>F</t>
        </is>
      </c>
      <c r="T50" s="192" t="inlineStr">
        <is>
          <t>No</t>
        </is>
      </c>
      <c r="U50" s="192" t="inlineStr">
        <is>
          <t>No</t>
        </is>
      </c>
      <c r="V50" s="186" t="inlineStr">
        <is>
          <t>No</t>
        </is>
      </c>
      <c r="W50" s="186" t="inlineStr">
        <is>
          <t>No</t>
        </is>
      </c>
      <c r="X50" s="186" t="inlineStr">
        <is>
          <t>No</t>
        </is>
      </c>
      <c r="Y50" s="186" t="inlineStr">
        <is>
          <t>No</t>
        </is>
      </c>
      <c r="Z50" s="154" t="n"/>
      <c r="AA50" s="154" t="n"/>
      <c r="AB50" s="154" t="n"/>
      <c r="AC50" s="185" t="n"/>
      <c r="AD50" s="185" t="n"/>
      <c r="AE50" s="186" t="n"/>
      <c r="AF50" s="186" t="n"/>
      <c r="AG50" s="186" t="n"/>
      <c r="AH50" s="189" t="n"/>
      <c r="AI50" s="189" t="n"/>
      <c r="AJ50" s="195" t="n"/>
      <c r="AK50" s="195" t="n"/>
      <c r="AL50" s="195" t="n"/>
      <c r="AM50" s="195" t="n"/>
      <c r="AN50" s="186" t="n"/>
      <c r="AO50" s="186" t="n"/>
      <c r="AP50" s="186" t="n"/>
      <c r="AQ50" s="189" t="n"/>
      <c r="AR50" s="900" t="n"/>
      <c r="AS50" s="186" t="n"/>
      <c r="AT50" s="192" t="n"/>
      <c r="AU50" s="192" t="n"/>
      <c r="AV50" s="192" t="n"/>
      <c r="AW50" s="192" t="n"/>
      <c r="AX50" s="186" t="n"/>
      <c r="AY50" s="186" t="n"/>
      <c r="AZ50" s="186" t="n"/>
      <c r="BA50" s="186" t="n"/>
      <c r="BB50" s="154" t="n"/>
      <c r="BC50" s="154" t="n"/>
      <c r="BD50" s="154" t="n"/>
      <c r="BE50" s="185" t="n"/>
      <c r="BF50" s="185" t="n"/>
      <c r="BG50" s="186" t="n"/>
      <c r="BH50" s="186" t="n"/>
      <c r="BI50" s="186" t="n"/>
      <c r="BJ50" s="189" t="n"/>
      <c r="BK50" s="189" t="n"/>
      <c r="BL50" s="195" t="n"/>
      <c r="BM50" s="195" t="n"/>
      <c r="BN50" s="195" t="n"/>
      <c r="BO50" s="195" t="n"/>
      <c r="BP50" s="186" t="n"/>
      <c r="BQ50" s="186" t="n"/>
      <c r="BR50" s="186" t="n"/>
      <c r="BS50" s="189" t="n"/>
      <c r="BT50" s="900" t="n"/>
      <c r="BU50" s="186" t="n"/>
      <c r="BV50" s="192" t="n"/>
      <c r="BW50" s="192" t="n"/>
      <c r="BX50" s="192" t="n"/>
      <c r="BY50" s="192" t="n"/>
      <c r="BZ50" s="186" t="n"/>
      <c r="CA50" s="186" t="n"/>
      <c r="CB50" s="186" t="n"/>
      <c r="CC50" s="186" t="n"/>
      <c r="CD50" s="154" t="n"/>
      <c r="CE50" s="154" t="n"/>
      <c r="CF50" s="154" t="n"/>
      <c r="CG50" s="185" t="n"/>
      <c r="CH50" s="185" t="n"/>
      <c r="CI50" s="186" t="n"/>
      <c r="CJ50" s="186" t="n"/>
      <c r="CK50" s="186" t="n"/>
      <c r="CL50" s="189" t="n"/>
      <c r="CM50" s="189" t="n"/>
      <c r="CN50" s="195" t="n"/>
      <c r="CO50" s="195" t="n"/>
      <c r="CP50" s="195" t="n"/>
      <c r="CQ50" s="195" t="n"/>
      <c r="CR50" s="186" t="n"/>
      <c r="CS50" s="186" t="n"/>
      <c r="CT50" s="186" t="n"/>
      <c r="CU50" s="189" t="n"/>
      <c r="CV50" s="900" t="n"/>
      <c r="CW50" s="186" t="n"/>
      <c r="CX50" s="192" t="n"/>
      <c r="CY50" s="192" t="n"/>
      <c r="CZ50" s="192" t="n"/>
      <c r="DA50" s="192" t="n"/>
      <c r="DB50" s="186" t="n"/>
      <c r="DC50" s="186" t="n"/>
      <c r="DD50" s="186" t="n"/>
      <c r="DE50" s="186" t="n"/>
      <c r="DF50" s="154" t="n"/>
      <c r="DG50" s="154" t="n"/>
      <c r="DH50" s="154" t="n"/>
      <c r="DI50" s="185" t="n"/>
      <c r="DJ50" s="185" t="n"/>
      <c r="DK50" s="186" t="n"/>
      <c r="DL50" s="186" t="n"/>
      <c r="DM50" s="186" t="n"/>
      <c r="DN50" s="189" t="n"/>
      <c r="DO50" s="189" t="n"/>
      <c r="DP50" s="195" t="n"/>
      <c r="DQ50" s="195" t="n"/>
      <c r="DR50" s="195" t="n"/>
      <c r="DS50" s="195" t="n"/>
      <c r="DT50" s="186" t="n"/>
      <c r="DU50" s="186" t="n"/>
      <c r="DV50" s="186" t="n"/>
      <c r="DW50" s="189" t="n"/>
      <c r="DX50" s="900" t="n"/>
      <c r="DY50" s="186" t="n"/>
      <c r="DZ50" s="192" t="n"/>
      <c r="EA50" s="192" t="n"/>
      <c r="EB50" s="192" t="n"/>
      <c r="EC50" s="192" t="n"/>
      <c r="ED50" s="186" t="n"/>
      <c r="EE50" s="186" t="n"/>
      <c r="EF50" s="186" t="n"/>
      <c r="EG50" s="186" t="n"/>
      <c r="EH50" s="154" t="n"/>
      <c r="EI50" s="154" t="n"/>
      <c r="EJ50" s="154" t="n"/>
      <c r="EK50" s="185" t="n"/>
      <c r="EL50" s="185" t="n"/>
      <c r="EM50" s="186" t="n"/>
      <c r="EN50" s="186" t="n"/>
      <c r="EO50" s="186" t="n"/>
      <c r="EP50" s="189" t="n"/>
      <c r="EQ50" s="189" t="n"/>
      <c r="ER50" s="195" t="n"/>
      <c r="ES50" s="195" t="n"/>
      <c r="ET50" s="195" t="n"/>
      <c r="EU50" s="195" t="n"/>
      <c r="EV50" s="186" t="n"/>
      <c r="EW50" s="186" t="n"/>
      <c r="EX50" s="186" t="n"/>
      <c r="EY50" s="189" t="n"/>
      <c r="EZ50" s="900" t="n"/>
      <c r="FA50" s="186" t="n"/>
      <c r="FB50" s="192" t="n"/>
      <c r="FC50" s="192" t="n"/>
      <c r="FD50" s="192" t="n"/>
      <c r="FE50" s="192" t="n"/>
      <c r="FF50" s="186" t="n"/>
      <c r="FG50" s="186" t="n"/>
      <c r="FH50" s="186" t="n"/>
      <c r="FI50" s="186" t="n"/>
      <c r="FJ50" s="154" t="n"/>
      <c r="FK50" s="154" t="n"/>
      <c r="FL50" s="154" t="n"/>
      <c r="FM50" s="185" t="n"/>
      <c r="FN50" s="185" t="n"/>
      <c r="FO50" s="186" t="n"/>
      <c r="FP50" s="186" t="n"/>
      <c r="FQ50" s="186" t="n"/>
      <c r="FR50" s="189" t="n"/>
      <c r="FS50" s="189" t="n"/>
      <c r="FT50" s="195" t="n"/>
      <c r="FU50" s="195" t="n"/>
      <c r="FV50" s="195" t="n"/>
      <c r="FW50" s="195" t="n"/>
      <c r="FX50" s="186" t="n"/>
      <c r="FY50" s="186" t="n"/>
      <c r="FZ50" s="186" t="n"/>
      <c r="GA50" s="189" t="n"/>
      <c r="GB50" s="900" t="n"/>
      <c r="GC50" s="186" t="n"/>
      <c r="GD50" s="192" t="n"/>
      <c r="GE50" s="192" t="n"/>
      <c r="GF50" s="192" t="n"/>
      <c r="GG50" s="192" t="n"/>
      <c r="GH50" s="186" t="n"/>
      <c r="GI50" s="186" t="n"/>
      <c r="GJ50" s="186" t="n"/>
      <c r="GK50" s="186" t="n"/>
      <c r="GL50" s="154" t="n"/>
      <c r="GM50" s="154" t="n"/>
      <c r="GN50" s="154" t="n"/>
      <c r="GO50" s="185" t="n"/>
      <c r="GP50" s="224" t="n"/>
      <c r="GQ50" s="224" t="n"/>
    </row>
    <row r="51" ht="127.5" customHeight="1">
      <c r="A51" s="21" t="n">
        <v>50</v>
      </c>
      <c r="B51" s="21" t="inlineStr">
        <is>
          <t>HBP</t>
        </is>
      </c>
      <c r="C51" s="22" t="n"/>
      <c r="D51" s="22" t="inlineStr">
        <is>
          <t>Oil and Gas Lease</t>
        </is>
      </c>
      <c r="E51" s="22" t="inlineStr">
        <is>
          <t>1827/548</t>
        </is>
      </c>
      <c r="F51" s="221" t="n">
        <v>38720</v>
      </c>
      <c r="G51" s="221" t="n">
        <v>38785</v>
      </c>
      <c r="H51" s="22" t="inlineStr">
        <is>
          <t>B H C H Mineral Ltd.,
B H C H Properties Ltd.</t>
        </is>
      </c>
      <c r="I51" s="22" t="inlineStr">
        <is>
          <t>Jess Harris, III, Inc.</t>
        </is>
      </c>
      <c r="J51" s="22" t="inlineStr">
        <is>
          <t>E/2 NW/4, N/2 NE/4 SW/4, NE/4 SE/4, SE/4 NE/4 of 31-12N-24W</t>
        </is>
      </c>
      <c r="K51" s="22" t="inlineStr">
        <is>
          <t>3 yrs</t>
        </is>
      </c>
      <c r="L51" s="22" t="inlineStr">
        <is>
          <t>3 years</t>
        </is>
      </c>
      <c r="M51" s="22" t="n">
        <v>180</v>
      </c>
      <c r="N51" s="22" t="n"/>
      <c r="O51" s="221" t="n">
        <v>39816</v>
      </c>
      <c r="P51" s="791" t="n"/>
      <c r="Q51" s="22" t="n">
        <v>0.1875</v>
      </c>
      <c r="R51" s="22" t="inlineStr">
        <is>
          <t>No</t>
        </is>
      </c>
      <c r="S51" s="22" t="inlineStr">
        <is>
          <t>No</t>
        </is>
      </c>
      <c r="T51" s="22" t="inlineStr">
        <is>
          <t>No</t>
        </is>
      </c>
      <c r="U51" s="22" t="inlineStr">
        <is>
          <t>No</t>
        </is>
      </c>
      <c r="V51" s="22" t="inlineStr">
        <is>
          <t>No</t>
        </is>
      </c>
      <c r="W51" s="22" t="inlineStr">
        <is>
          <t>No</t>
        </is>
      </c>
      <c r="X51" s="22" t="inlineStr">
        <is>
          <t>No</t>
        </is>
      </c>
      <c r="Y51" s="22" t="inlineStr">
        <is>
          <t>No</t>
        </is>
      </c>
      <c r="Z51" s="21" t="n"/>
      <c r="AA51" s="21" t="n"/>
      <c r="AB51" s="21" t="n"/>
      <c r="AC51" s="21" t="n"/>
      <c r="AD51" s="21" t="n"/>
      <c r="AE51" s="22" t="n"/>
      <c r="AF51" s="22" t="n"/>
      <c r="AG51" s="22" t="n"/>
      <c r="AH51" s="22" t="n"/>
      <c r="AI51" s="22" t="n"/>
      <c r="AJ51" s="22" t="n"/>
      <c r="AK51" s="22" t="n"/>
      <c r="AL51" s="22" t="n"/>
      <c r="AM51" s="22" t="n"/>
      <c r="AN51" s="22" t="n"/>
      <c r="AO51" s="22" t="n"/>
      <c r="AP51" s="22" t="n"/>
      <c r="AQ51" s="22" t="n"/>
      <c r="AR51" s="791" t="n"/>
      <c r="AS51" s="22" t="n"/>
      <c r="AT51" s="22" t="n"/>
      <c r="AU51" s="22" t="n"/>
      <c r="AV51" s="22" t="n"/>
      <c r="AW51" s="22" t="n"/>
      <c r="AX51" s="22" t="n"/>
      <c r="AY51" s="22" t="n"/>
      <c r="AZ51" s="22" t="n"/>
      <c r="BA51" s="22" t="n"/>
      <c r="BB51" s="21" t="n"/>
      <c r="BC51" s="21" t="n"/>
      <c r="BD51" s="21" t="n"/>
      <c r="BE51" s="21" t="n"/>
      <c r="BF51" s="21" t="n"/>
      <c r="BG51" s="22" t="n"/>
      <c r="BH51" s="22" t="n"/>
      <c r="BI51" s="22" t="n"/>
      <c r="BJ51" s="22" t="n"/>
      <c r="BK51" s="22" t="n"/>
      <c r="BL51" s="22" t="n"/>
      <c r="BM51" s="22" t="n"/>
      <c r="BN51" s="22" t="n"/>
      <c r="BO51" s="22" t="n"/>
      <c r="BP51" s="22" t="n"/>
      <c r="BQ51" s="22" t="n"/>
      <c r="BR51" s="22" t="n"/>
      <c r="BS51" s="22" t="n"/>
      <c r="BT51" s="791" t="n"/>
      <c r="BU51" s="22" t="n"/>
      <c r="BV51" s="22" t="n"/>
      <c r="BW51" s="22" t="n"/>
      <c r="BX51" s="22" t="n"/>
      <c r="BY51" s="22" t="n"/>
      <c r="BZ51" s="22" t="n"/>
      <c r="CA51" s="22" t="n"/>
      <c r="CB51" s="22" t="n"/>
      <c r="CC51" s="22" t="n"/>
      <c r="CD51" s="21" t="n"/>
      <c r="CE51" s="21" t="n"/>
      <c r="CF51" s="21" t="n"/>
      <c r="CG51" s="21" t="n"/>
      <c r="CH51" s="21" t="n"/>
      <c r="CI51" s="22" t="n"/>
      <c r="CJ51" s="22" t="n"/>
      <c r="CK51" s="22" t="n"/>
      <c r="CL51" s="22" t="n"/>
      <c r="CM51" s="22" t="n"/>
      <c r="CN51" s="22" t="n"/>
      <c r="CO51" s="22" t="n"/>
      <c r="CP51" s="22" t="n"/>
      <c r="CQ51" s="22" t="n"/>
      <c r="CR51" s="22" t="n"/>
      <c r="CS51" s="22" t="n"/>
      <c r="CT51" s="22" t="n"/>
      <c r="CU51" s="22" t="n"/>
      <c r="CV51" s="791" t="n"/>
      <c r="CW51" s="22" t="n"/>
      <c r="CX51" s="22" t="n"/>
      <c r="CY51" s="22" t="n"/>
      <c r="CZ51" s="22" t="n"/>
      <c r="DA51" s="22" t="n"/>
      <c r="DB51" s="22" t="n"/>
      <c r="DC51" s="22" t="n"/>
      <c r="DD51" s="22" t="n"/>
      <c r="DE51" s="22" t="n"/>
      <c r="DF51" s="21" t="n"/>
      <c r="DG51" s="21" t="n"/>
      <c r="DH51" s="21" t="n"/>
      <c r="DI51" s="21" t="n"/>
      <c r="DJ51" s="21" t="n"/>
      <c r="DK51" s="22" t="n"/>
      <c r="DL51" s="22" t="n"/>
      <c r="DM51" s="22" t="n"/>
      <c r="DN51" s="22" t="n"/>
      <c r="DO51" s="22" t="n"/>
      <c r="DP51" s="22" t="n"/>
      <c r="DQ51" s="22" t="n"/>
      <c r="DR51" s="22" t="n"/>
      <c r="DS51" s="22" t="n"/>
      <c r="DT51" s="22" t="n"/>
      <c r="DU51" s="22" t="n"/>
      <c r="DV51" s="22" t="n"/>
      <c r="DW51" s="22" t="n"/>
      <c r="DX51" s="791" t="n"/>
      <c r="DY51" s="22" t="n"/>
      <c r="DZ51" s="22" t="n"/>
      <c r="EA51" s="22" t="n"/>
      <c r="EB51" s="22" t="n"/>
      <c r="EC51" s="22" t="n"/>
      <c r="ED51" s="22" t="n"/>
      <c r="EE51" s="22" t="n"/>
      <c r="EF51" s="22" t="n"/>
      <c r="EG51" s="22" t="n"/>
      <c r="EH51" s="21" t="n"/>
      <c r="EI51" s="21" t="n"/>
      <c r="EJ51" s="21" t="n"/>
      <c r="EK51" s="21" t="n"/>
      <c r="EL51" s="21" t="n"/>
      <c r="EM51" s="22" t="n"/>
      <c r="EN51" s="22" t="n"/>
      <c r="EO51" s="22" t="n"/>
      <c r="EP51" s="22" t="n"/>
      <c r="EQ51" s="22" t="n"/>
      <c r="ER51" s="22" t="n"/>
      <c r="ES51" s="22" t="n"/>
      <c r="ET51" s="22" t="n"/>
      <c r="EU51" s="22" t="n"/>
      <c r="EV51" s="22" t="n"/>
      <c r="EW51" s="22" t="n"/>
      <c r="EX51" s="22" t="n"/>
      <c r="EY51" s="22" t="n"/>
      <c r="EZ51" s="791" t="n"/>
      <c r="FA51" s="22" t="n"/>
      <c r="FB51" s="22" t="n"/>
      <c r="FC51" s="22" t="n"/>
      <c r="FD51" s="22" t="n"/>
      <c r="FE51" s="22" t="n"/>
      <c r="FF51" s="22" t="n"/>
      <c r="FG51" s="22" t="n"/>
      <c r="FH51" s="22" t="n"/>
      <c r="FI51" s="22" t="n"/>
      <c r="FJ51" s="21" t="n"/>
      <c r="FK51" s="21" t="n"/>
      <c r="FL51" s="21" t="n"/>
      <c r="FM51" s="21" t="n"/>
      <c r="FN51" s="21" t="n"/>
      <c r="FO51" s="22" t="n"/>
      <c r="FP51" s="22" t="n"/>
      <c r="FQ51" s="22" t="n"/>
      <c r="FR51" s="22" t="n"/>
      <c r="FS51" s="22" t="n"/>
      <c r="FT51" s="22" t="n"/>
      <c r="FU51" s="22" t="n"/>
      <c r="FV51" s="22" t="n"/>
      <c r="FW51" s="22" t="n"/>
      <c r="FX51" s="22" t="n"/>
      <c r="FY51" s="22" t="n"/>
      <c r="FZ51" s="22" t="n"/>
      <c r="GA51" s="22" t="n"/>
      <c r="GB51" s="791" t="n"/>
      <c r="GC51" s="22" t="n"/>
      <c r="GD51" s="22" t="n"/>
      <c r="GE51" s="22" t="n"/>
      <c r="GF51" s="22" t="n"/>
      <c r="GG51" s="22" t="n"/>
      <c r="GH51" s="22" t="n"/>
      <c r="GI51" s="22" t="n"/>
      <c r="GJ51" s="22" t="n"/>
      <c r="GK51" s="22" t="n"/>
      <c r="GL51" s="21" t="n"/>
      <c r="GM51" s="21" t="n"/>
      <c r="GN51" s="21" t="n"/>
      <c r="GO51" s="21" t="n"/>
      <c r="GP51" s="224" t="n"/>
      <c r="GQ51" s="224" t="n"/>
    </row>
    <row r="52" ht="89.25" customHeight="1">
      <c r="A52" s="21" t="n">
        <v>51</v>
      </c>
      <c r="B52" s="21" t="inlineStr">
        <is>
          <t>HBP</t>
        </is>
      </c>
      <c r="C52" s="22" t="n"/>
      <c r="D52" s="22" t="inlineStr">
        <is>
          <t>Oil and Gas Lease</t>
        </is>
      </c>
      <c r="E52" s="22" t="inlineStr">
        <is>
          <t>1736/195</t>
        </is>
      </c>
      <c r="F52" s="221" t="n">
        <v>38002</v>
      </c>
      <c r="G52" s="221" t="n">
        <v>38020</v>
      </c>
      <c r="H52" s="22" t="inlineStr">
        <is>
          <t>Hans W. Jensen</t>
        </is>
      </c>
      <c r="I52" s="22" t="inlineStr">
        <is>
          <t>R. Michael Lortz</t>
        </is>
      </c>
      <c r="J52" s="22" t="inlineStr">
        <is>
          <t>NW/4 SE/4, S/2 SE/4, SW/4 NE/4 of 31-12N-24W</t>
        </is>
      </c>
      <c r="K52" s="22" t="inlineStr">
        <is>
          <t>160 gross acres
3 yrs
3/16ths royalty</t>
        </is>
      </c>
      <c r="L52" s="22" t="inlineStr">
        <is>
          <t>3 years</t>
        </is>
      </c>
      <c r="M52" s="22" t="n">
        <v>160</v>
      </c>
      <c r="N52" s="22" t="n"/>
      <c r="O52" s="221" t="n">
        <v>39098</v>
      </c>
      <c r="P52" s="791" t="n"/>
      <c r="Q52" s="22" t="n">
        <v>0.1875</v>
      </c>
      <c r="R52" s="22" t="inlineStr">
        <is>
          <t>No</t>
        </is>
      </c>
      <c r="S52" s="22" t="inlineStr">
        <is>
          <t>No</t>
        </is>
      </c>
      <c r="T52" s="22" t="inlineStr">
        <is>
          <t>No</t>
        </is>
      </c>
      <c r="U52" s="22" t="inlineStr">
        <is>
          <t>No</t>
        </is>
      </c>
      <c r="V52" s="22" t="inlineStr">
        <is>
          <t>No</t>
        </is>
      </c>
      <c r="W52" s="22" t="inlineStr">
        <is>
          <t>No</t>
        </is>
      </c>
      <c r="X52" s="22" t="inlineStr">
        <is>
          <t>No</t>
        </is>
      </c>
      <c r="Y52" s="22" t="inlineStr">
        <is>
          <t>No</t>
        </is>
      </c>
      <c r="Z52" s="21" t="n"/>
      <c r="AA52" s="21" t="n"/>
      <c r="AB52" s="21" t="n"/>
      <c r="AC52" s="21" t="n"/>
      <c r="AD52" s="21" t="n"/>
      <c r="AE52" s="22" t="n"/>
      <c r="AF52" s="22" t="n"/>
      <c r="AG52" s="22" t="n"/>
      <c r="AH52" s="22" t="n"/>
      <c r="AI52" s="22" t="n"/>
      <c r="AJ52" s="22" t="n"/>
      <c r="AK52" s="22" t="n"/>
      <c r="AL52" s="22" t="n"/>
      <c r="AM52" s="22" t="n"/>
      <c r="AN52" s="22" t="n"/>
      <c r="AO52" s="22" t="n"/>
      <c r="AP52" s="22" t="n"/>
      <c r="AQ52" s="22" t="n"/>
      <c r="AR52" s="791" t="n"/>
      <c r="AS52" s="22" t="n"/>
      <c r="AT52" s="22" t="n"/>
      <c r="AU52" s="22" t="n"/>
      <c r="AV52" s="22" t="n"/>
      <c r="AW52" s="22" t="n"/>
      <c r="AX52" s="22" t="n"/>
      <c r="AY52" s="22" t="n"/>
      <c r="AZ52" s="22" t="n"/>
      <c r="BA52" s="22" t="n"/>
      <c r="BB52" s="21" t="n"/>
      <c r="BC52" s="21" t="n"/>
      <c r="BD52" s="21" t="n"/>
      <c r="BE52" s="21" t="n"/>
      <c r="BF52" s="21" t="n"/>
      <c r="BG52" s="22" t="n"/>
      <c r="BH52" s="22" t="n"/>
      <c r="BI52" s="22" t="n"/>
      <c r="BJ52" s="22" t="n"/>
      <c r="BK52" s="22" t="n"/>
      <c r="BL52" s="22" t="n"/>
      <c r="BM52" s="22" t="n"/>
      <c r="BN52" s="22" t="n"/>
      <c r="BO52" s="22" t="n"/>
      <c r="BP52" s="22" t="n"/>
      <c r="BQ52" s="22" t="n"/>
      <c r="BR52" s="22" t="n"/>
      <c r="BS52" s="22" t="n"/>
      <c r="BT52" s="791" t="n"/>
      <c r="BU52" s="22" t="n"/>
      <c r="BV52" s="22" t="n"/>
      <c r="BW52" s="22" t="n"/>
      <c r="BX52" s="22" t="n"/>
      <c r="BY52" s="22" t="n"/>
      <c r="BZ52" s="22" t="n"/>
      <c r="CA52" s="22" t="n"/>
      <c r="CB52" s="22" t="n"/>
      <c r="CC52" s="22" t="n"/>
      <c r="CD52" s="21" t="n"/>
      <c r="CE52" s="21" t="n"/>
      <c r="CF52" s="21" t="n"/>
      <c r="CG52" s="21" t="n"/>
      <c r="CH52" s="21" t="n"/>
      <c r="CI52" s="22" t="n"/>
      <c r="CJ52" s="22" t="n"/>
      <c r="CK52" s="22" t="n"/>
      <c r="CL52" s="22" t="n"/>
      <c r="CM52" s="22" t="n"/>
      <c r="CN52" s="22" t="n"/>
      <c r="CO52" s="22" t="n"/>
      <c r="CP52" s="22" t="n"/>
      <c r="CQ52" s="22" t="n"/>
      <c r="CR52" s="22" t="n"/>
      <c r="CS52" s="22" t="n"/>
      <c r="CT52" s="22" t="n"/>
      <c r="CU52" s="22" t="n"/>
      <c r="CV52" s="791" t="n"/>
      <c r="CW52" s="22" t="n"/>
      <c r="CX52" s="22" t="n"/>
      <c r="CY52" s="22" t="n"/>
      <c r="CZ52" s="22" t="n"/>
      <c r="DA52" s="22" t="n"/>
      <c r="DB52" s="22" t="n"/>
      <c r="DC52" s="22" t="n"/>
      <c r="DD52" s="22" t="n"/>
      <c r="DE52" s="22" t="n"/>
      <c r="DF52" s="21" t="n"/>
      <c r="DG52" s="21" t="n"/>
      <c r="DH52" s="21" t="n"/>
      <c r="DI52" s="21" t="n"/>
      <c r="DJ52" s="21" t="n"/>
      <c r="DK52" s="22" t="n"/>
      <c r="DL52" s="22" t="n"/>
      <c r="DM52" s="22" t="n"/>
      <c r="DN52" s="22" t="n"/>
      <c r="DO52" s="22" t="n"/>
      <c r="DP52" s="22" t="n"/>
      <c r="DQ52" s="22" t="n"/>
      <c r="DR52" s="22" t="n"/>
      <c r="DS52" s="22" t="n"/>
      <c r="DT52" s="22" t="n"/>
      <c r="DU52" s="22" t="n"/>
      <c r="DV52" s="22" t="n"/>
      <c r="DW52" s="22" t="n"/>
      <c r="DX52" s="791" t="n"/>
      <c r="DY52" s="22" t="n"/>
      <c r="DZ52" s="22" t="n"/>
      <c r="EA52" s="22" t="n"/>
      <c r="EB52" s="22" t="n"/>
      <c r="EC52" s="22" t="n"/>
      <c r="ED52" s="22" t="n"/>
      <c r="EE52" s="22" t="n"/>
      <c r="EF52" s="22" t="n"/>
      <c r="EG52" s="22" t="n"/>
      <c r="EH52" s="21" t="n"/>
      <c r="EI52" s="21" t="n"/>
      <c r="EJ52" s="21" t="n"/>
      <c r="EK52" s="21" t="n"/>
      <c r="EL52" s="21" t="n"/>
      <c r="EM52" s="22" t="n"/>
      <c r="EN52" s="22" t="n"/>
      <c r="EO52" s="22" t="n"/>
      <c r="EP52" s="22" t="n"/>
      <c r="EQ52" s="22" t="n"/>
      <c r="ER52" s="22" t="n"/>
      <c r="ES52" s="22" t="n"/>
      <c r="ET52" s="22" t="n"/>
      <c r="EU52" s="22" t="n"/>
      <c r="EV52" s="22" t="n"/>
      <c r="EW52" s="22" t="n"/>
      <c r="EX52" s="22" t="n"/>
      <c r="EY52" s="22" t="n"/>
      <c r="EZ52" s="791" t="n"/>
      <c r="FA52" s="22" t="n"/>
      <c r="FB52" s="22" t="n"/>
      <c r="FC52" s="22" t="n"/>
      <c r="FD52" s="22" t="n"/>
      <c r="FE52" s="22" t="n"/>
      <c r="FF52" s="22" t="n"/>
      <c r="FG52" s="22" t="n"/>
      <c r="FH52" s="22" t="n"/>
      <c r="FI52" s="22" t="n"/>
      <c r="FJ52" s="21" t="n"/>
      <c r="FK52" s="21" t="n"/>
      <c r="FL52" s="21" t="n"/>
      <c r="FM52" s="21" t="n"/>
      <c r="FN52" s="21" t="n"/>
      <c r="FO52" s="22" t="n"/>
      <c r="FP52" s="22" t="n"/>
      <c r="FQ52" s="22" t="n"/>
      <c r="FR52" s="22" t="n"/>
      <c r="FS52" s="22" t="n"/>
      <c r="FT52" s="22" t="n"/>
      <c r="FU52" s="22" t="n"/>
      <c r="FV52" s="22" t="n"/>
      <c r="FW52" s="22" t="n"/>
      <c r="FX52" s="22" t="n"/>
      <c r="FY52" s="22" t="n"/>
      <c r="FZ52" s="22" t="n"/>
      <c r="GA52" s="22" t="n"/>
      <c r="GB52" s="791" t="n"/>
      <c r="GC52" s="22" t="n"/>
      <c r="GD52" s="22" t="n"/>
      <c r="GE52" s="22" t="n"/>
      <c r="GF52" s="22" t="n"/>
      <c r="GG52" s="22" t="n"/>
      <c r="GH52" s="22" t="n"/>
      <c r="GI52" s="22" t="n"/>
      <c r="GJ52" s="22" t="n"/>
      <c r="GK52" s="22" t="n"/>
      <c r="GL52" s="21" t="n"/>
      <c r="GM52" s="21" t="n"/>
      <c r="GN52" s="21" t="n"/>
      <c r="GO52" s="21" t="n"/>
      <c r="GP52" s="224" t="n"/>
      <c r="GQ52" s="224" t="n"/>
    </row>
    <row r="53" ht="89.25" customHeight="1">
      <c r="A53" s="21" t="n">
        <v>52</v>
      </c>
      <c r="B53" s="21" t="inlineStr">
        <is>
          <t>HBP</t>
        </is>
      </c>
      <c r="C53" s="22" t="n"/>
      <c r="D53" s="22" t="inlineStr">
        <is>
          <t>Oil and Gas Lease</t>
        </is>
      </c>
      <c r="E53" s="22" t="inlineStr">
        <is>
          <t>1736/199</t>
        </is>
      </c>
      <c r="F53" s="221" t="n">
        <v>38002</v>
      </c>
      <c r="G53" s="221" t="n">
        <v>38020</v>
      </c>
      <c r="H53" s="22" t="inlineStr">
        <is>
          <t>Tim E. Jensen</t>
        </is>
      </c>
      <c r="I53" s="22" t="inlineStr">
        <is>
          <t>R. Michael Lortz</t>
        </is>
      </c>
      <c r="J53" s="22" t="inlineStr">
        <is>
          <t>NW/4 SE/4, S/2 SE/4, SW/4 NE/4 of 31-12N-24W</t>
        </is>
      </c>
      <c r="K53" s="22" t="inlineStr">
        <is>
          <t>160 gross acres
3 yrs
3/16ths royalty</t>
        </is>
      </c>
      <c r="L53" s="22" t="inlineStr">
        <is>
          <t>3 years</t>
        </is>
      </c>
      <c r="M53" s="22" t="n">
        <v>160</v>
      </c>
      <c r="N53" s="22" t="n"/>
      <c r="O53" s="221" t="n">
        <v>39098</v>
      </c>
      <c r="P53" s="791" t="n"/>
      <c r="Q53" s="22" t="n">
        <v>0.1875</v>
      </c>
      <c r="R53" s="22" t="inlineStr">
        <is>
          <t>No</t>
        </is>
      </c>
      <c r="S53" s="22" t="inlineStr">
        <is>
          <t>No</t>
        </is>
      </c>
      <c r="T53" s="22" t="inlineStr">
        <is>
          <t>No</t>
        </is>
      </c>
      <c r="U53" s="22" t="inlineStr">
        <is>
          <t>No</t>
        </is>
      </c>
      <c r="V53" s="22" t="inlineStr">
        <is>
          <t>No</t>
        </is>
      </c>
      <c r="W53" s="22" t="inlineStr">
        <is>
          <t>No</t>
        </is>
      </c>
      <c r="X53" s="22" t="inlineStr">
        <is>
          <t>No</t>
        </is>
      </c>
      <c r="Y53" s="21" t="inlineStr">
        <is>
          <t>No</t>
        </is>
      </c>
      <c r="Z53" s="21" t="n"/>
      <c r="AA53" s="21" t="n"/>
      <c r="AB53" s="21" t="n"/>
      <c r="AC53" s="21" t="n"/>
      <c r="AD53" s="21" t="n"/>
      <c r="AE53" s="22" t="n"/>
      <c r="AF53" s="22" t="n"/>
      <c r="AG53" s="22" t="n"/>
      <c r="AH53" s="22" t="n"/>
      <c r="AI53" s="22" t="n"/>
      <c r="AJ53" s="22" t="n"/>
      <c r="AK53" s="22" t="n"/>
      <c r="AL53" s="22" t="n"/>
      <c r="AM53" s="22" t="n"/>
      <c r="AN53" s="22" t="n"/>
      <c r="AO53" s="22" t="n"/>
      <c r="AP53" s="22" t="n"/>
      <c r="AQ53" s="22" t="n"/>
      <c r="AR53" s="791" t="n"/>
      <c r="AS53" s="22" t="n"/>
      <c r="AT53" s="22" t="n"/>
      <c r="AU53" s="22" t="n"/>
      <c r="AV53" s="22" t="n"/>
      <c r="AW53" s="22" t="n"/>
      <c r="AX53" s="22" t="n"/>
      <c r="AY53" s="22" t="n"/>
      <c r="AZ53" s="22" t="n"/>
      <c r="BA53" s="21" t="n"/>
      <c r="BB53" s="21" t="n"/>
      <c r="BC53" s="21" t="n"/>
      <c r="BD53" s="21" t="n"/>
      <c r="BE53" s="21" t="n"/>
      <c r="BF53" s="21" t="n"/>
      <c r="BG53" s="22" t="n"/>
      <c r="BH53" s="22" t="n"/>
      <c r="BI53" s="22" t="n"/>
      <c r="BJ53" s="22" t="n"/>
      <c r="BK53" s="22" t="n"/>
      <c r="BL53" s="22" t="n"/>
      <c r="BM53" s="22" t="n"/>
      <c r="BN53" s="22" t="n"/>
      <c r="BO53" s="22" t="n"/>
      <c r="BP53" s="22" t="n"/>
      <c r="BQ53" s="22" t="n"/>
      <c r="BR53" s="22" t="n"/>
      <c r="BS53" s="22" t="n"/>
      <c r="BT53" s="791" t="n"/>
      <c r="BU53" s="22" t="n"/>
      <c r="BV53" s="22" t="n"/>
      <c r="BW53" s="22" t="n"/>
      <c r="BX53" s="22" t="n"/>
      <c r="BY53" s="22" t="n"/>
      <c r="BZ53" s="22" t="n"/>
      <c r="CA53" s="22" t="n"/>
      <c r="CB53" s="22" t="n"/>
      <c r="CC53" s="21" t="n"/>
      <c r="CD53" s="21" t="n"/>
      <c r="CE53" s="21" t="n"/>
      <c r="CF53" s="21" t="n"/>
      <c r="CG53" s="21" t="n"/>
      <c r="CH53" s="21" t="n"/>
      <c r="CI53" s="22" t="n"/>
      <c r="CJ53" s="22" t="n"/>
      <c r="CK53" s="22" t="n"/>
      <c r="CL53" s="22" t="n"/>
      <c r="CM53" s="22" t="n"/>
      <c r="CN53" s="22" t="n"/>
      <c r="CO53" s="22" t="n"/>
      <c r="CP53" s="22" t="n"/>
      <c r="CQ53" s="22" t="n"/>
      <c r="CR53" s="22" t="n"/>
      <c r="CS53" s="22" t="n"/>
      <c r="CT53" s="22" t="n"/>
      <c r="CU53" s="22" t="n"/>
      <c r="CV53" s="791" t="n"/>
      <c r="CW53" s="22" t="n"/>
      <c r="CX53" s="22" t="n"/>
      <c r="CY53" s="22" t="n"/>
      <c r="CZ53" s="22" t="n"/>
      <c r="DA53" s="22" t="n"/>
      <c r="DB53" s="22" t="n"/>
      <c r="DC53" s="22" t="n"/>
      <c r="DD53" s="22" t="n"/>
      <c r="DE53" s="21" t="n"/>
      <c r="DF53" s="21" t="n"/>
      <c r="DG53" s="21" t="n"/>
      <c r="DH53" s="21" t="n"/>
      <c r="DI53" s="21" t="n"/>
      <c r="DJ53" s="21" t="n"/>
      <c r="DK53" s="22" t="n"/>
      <c r="DL53" s="22" t="n"/>
      <c r="DM53" s="22" t="n"/>
      <c r="DN53" s="22" t="n"/>
      <c r="DO53" s="22" t="n"/>
      <c r="DP53" s="22" t="n"/>
      <c r="DQ53" s="22" t="n"/>
      <c r="DR53" s="22" t="n"/>
      <c r="DS53" s="22" t="n"/>
      <c r="DT53" s="22" t="n"/>
      <c r="DU53" s="22" t="n"/>
      <c r="DV53" s="22" t="n"/>
      <c r="DW53" s="22" t="n"/>
      <c r="DX53" s="791" t="n"/>
      <c r="DY53" s="22" t="n"/>
      <c r="DZ53" s="22" t="n"/>
      <c r="EA53" s="22" t="n"/>
      <c r="EB53" s="22" t="n"/>
      <c r="EC53" s="22" t="n"/>
      <c r="ED53" s="22" t="n"/>
      <c r="EE53" s="22" t="n"/>
      <c r="EF53" s="22" t="n"/>
      <c r="EG53" s="21" t="n"/>
      <c r="EH53" s="21" t="n"/>
      <c r="EI53" s="21" t="n"/>
      <c r="EJ53" s="21" t="n"/>
      <c r="EK53" s="21" t="n"/>
      <c r="EL53" s="21" t="n"/>
      <c r="EM53" s="22" t="n"/>
      <c r="EN53" s="22" t="n"/>
      <c r="EO53" s="22" t="n"/>
      <c r="EP53" s="22" t="n"/>
      <c r="EQ53" s="22" t="n"/>
      <c r="ER53" s="22" t="n"/>
      <c r="ES53" s="22" t="n"/>
      <c r="ET53" s="22" t="n"/>
      <c r="EU53" s="22" t="n"/>
      <c r="EV53" s="22" t="n"/>
      <c r="EW53" s="22" t="n"/>
      <c r="EX53" s="22" t="n"/>
      <c r="EY53" s="22" t="n"/>
      <c r="EZ53" s="791" t="n"/>
      <c r="FA53" s="22" t="n"/>
      <c r="FB53" s="22" t="n"/>
      <c r="FC53" s="22" t="n"/>
      <c r="FD53" s="22" t="n"/>
      <c r="FE53" s="22" t="n"/>
      <c r="FF53" s="22" t="n"/>
      <c r="FG53" s="22" t="n"/>
      <c r="FH53" s="22" t="n"/>
      <c r="FI53" s="21" t="n"/>
      <c r="FJ53" s="21" t="n"/>
      <c r="FK53" s="21" t="n"/>
      <c r="FL53" s="21" t="n"/>
      <c r="FM53" s="21" t="n"/>
      <c r="FN53" s="21" t="n"/>
      <c r="FO53" s="22" t="n"/>
      <c r="FP53" s="22" t="n"/>
      <c r="FQ53" s="22" t="n"/>
      <c r="FR53" s="22" t="n"/>
      <c r="FS53" s="22" t="n"/>
      <c r="FT53" s="22" t="n"/>
      <c r="FU53" s="22" t="n"/>
      <c r="FV53" s="22" t="n"/>
      <c r="FW53" s="22" t="n"/>
      <c r="FX53" s="22" t="n"/>
      <c r="FY53" s="22" t="n"/>
      <c r="FZ53" s="22" t="n"/>
      <c r="GA53" s="22" t="n"/>
      <c r="GB53" s="791" t="n"/>
      <c r="GC53" s="22" t="n"/>
      <c r="GD53" s="22" t="n"/>
      <c r="GE53" s="22" t="n"/>
      <c r="GF53" s="22" t="n"/>
      <c r="GG53" s="22" t="n"/>
      <c r="GH53" s="22" t="n"/>
      <c r="GI53" s="22" t="n"/>
      <c r="GJ53" s="22" t="n"/>
      <c r="GK53" s="21" t="n"/>
      <c r="GL53" s="21" t="n"/>
      <c r="GM53" s="21" t="n"/>
      <c r="GN53" s="21" t="n"/>
      <c r="GO53" s="21" t="n"/>
      <c r="GP53" s="224" t="n"/>
      <c r="GQ53" s="224" t="n"/>
    </row>
    <row r="54" ht="89.25" customHeight="1">
      <c r="A54" s="21" t="n">
        <v>53</v>
      </c>
      <c r="B54" s="21" t="inlineStr">
        <is>
          <t>HBP</t>
        </is>
      </c>
      <c r="C54" s="22" t="n"/>
      <c r="D54" s="22" t="inlineStr">
        <is>
          <t>Oil and Gas Lease</t>
        </is>
      </c>
      <c r="E54" s="22" t="inlineStr">
        <is>
          <t>1736/590</t>
        </is>
      </c>
      <c r="F54" s="221" t="n">
        <v>38002</v>
      </c>
      <c r="G54" s="221" t="n">
        <v>38029</v>
      </c>
      <c r="H54" s="22" t="inlineStr">
        <is>
          <t>Juanita M. Wolff</t>
        </is>
      </c>
      <c r="I54" s="22" t="inlineStr">
        <is>
          <t>R. Michael Lortz</t>
        </is>
      </c>
      <c r="J54" s="22" t="inlineStr">
        <is>
          <t>NW/4 SE/4, S/2 SE/4, SW/4 NE/4 of 31-12N-24W</t>
        </is>
      </c>
      <c r="K54" s="22" t="inlineStr">
        <is>
          <t>160 gross acres
3 yrs
3/16ths royalty</t>
        </is>
      </c>
      <c r="L54" s="22" t="inlineStr">
        <is>
          <t>3 years</t>
        </is>
      </c>
      <c r="M54" s="22" t="n">
        <v>160</v>
      </c>
      <c r="N54" s="22" t="n"/>
      <c r="O54" s="221" t="n">
        <v>39098</v>
      </c>
      <c r="P54" s="22" t="n"/>
      <c r="Q54" s="22" t="n">
        <v>0.1875</v>
      </c>
      <c r="R54" s="22" t="inlineStr">
        <is>
          <t>No</t>
        </is>
      </c>
      <c r="S54" s="22" t="inlineStr">
        <is>
          <t>No</t>
        </is>
      </c>
      <c r="T54" s="22" t="inlineStr">
        <is>
          <t>No</t>
        </is>
      </c>
      <c r="U54" s="22" t="inlineStr">
        <is>
          <t>No</t>
        </is>
      </c>
      <c r="V54" s="22" t="inlineStr">
        <is>
          <t>No</t>
        </is>
      </c>
      <c r="W54" s="22" t="inlineStr">
        <is>
          <t>No</t>
        </is>
      </c>
      <c r="X54" s="22" t="inlineStr">
        <is>
          <t>No</t>
        </is>
      </c>
      <c r="Y54" s="21" t="inlineStr">
        <is>
          <t>No</t>
        </is>
      </c>
      <c r="Z54" s="21" t="n"/>
      <c r="AA54" s="21" t="n"/>
      <c r="AB54" s="21" t="n"/>
      <c r="AC54" s="21" t="n"/>
      <c r="AD54" s="21" t="n"/>
      <c r="AE54" s="22" t="n"/>
      <c r="AF54" s="22" t="n"/>
      <c r="AG54" s="22" t="n"/>
      <c r="AH54" s="22" t="n"/>
      <c r="AI54" s="22" t="n"/>
      <c r="AJ54" s="22" t="n"/>
      <c r="AK54" s="22" t="n"/>
      <c r="AL54" s="22" t="n"/>
      <c r="AM54" s="22" t="n"/>
      <c r="AN54" s="22" t="n"/>
      <c r="AO54" s="22" t="n"/>
      <c r="AP54" s="22" t="n"/>
      <c r="AQ54" s="22" t="n"/>
      <c r="AR54" s="22" t="n"/>
      <c r="AS54" s="22" t="n"/>
      <c r="AT54" s="22" t="n"/>
      <c r="AU54" s="22" t="n"/>
      <c r="AV54" s="22" t="n"/>
      <c r="AW54" s="22" t="n"/>
      <c r="AX54" s="22" t="n"/>
      <c r="AY54" s="22" t="n"/>
      <c r="AZ54" s="22" t="n"/>
      <c r="BA54" s="21" t="n"/>
      <c r="BB54" s="21" t="n"/>
      <c r="BC54" s="21" t="n"/>
      <c r="BD54" s="21" t="n"/>
      <c r="BE54" s="21" t="n"/>
      <c r="BF54" s="21" t="n"/>
      <c r="BG54" s="22" t="n"/>
      <c r="BH54" s="22" t="n"/>
      <c r="BI54" s="22" t="n"/>
      <c r="BJ54" s="22" t="n"/>
      <c r="BK54" s="22" t="n"/>
      <c r="BL54" s="22" t="n"/>
      <c r="BM54" s="22" t="n"/>
      <c r="BN54" s="22" t="n"/>
      <c r="BO54" s="22" t="n"/>
      <c r="BP54" s="22" t="n"/>
      <c r="BQ54" s="22" t="n"/>
      <c r="BR54" s="22" t="n"/>
      <c r="BS54" s="22" t="n"/>
      <c r="BT54" s="22" t="n"/>
      <c r="BU54" s="22" t="n"/>
      <c r="BV54" s="22" t="n"/>
      <c r="BW54" s="22" t="n"/>
      <c r="BX54" s="22" t="n"/>
      <c r="BY54" s="22" t="n"/>
      <c r="BZ54" s="22" t="n"/>
      <c r="CA54" s="22" t="n"/>
      <c r="CB54" s="22" t="n"/>
      <c r="CC54" s="21" t="n"/>
      <c r="CD54" s="21" t="n"/>
      <c r="CE54" s="21" t="n"/>
      <c r="CF54" s="21" t="n"/>
      <c r="CG54" s="21" t="n"/>
      <c r="CH54" s="21" t="n"/>
      <c r="CI54" s="22" t="n"/>
      <c r="CJ54" s="22" t="n"/>
      <c r="CK54" s="22" t="n"/>
      <c r="CL54" s="22" t="n"/>
      <c r="CM54" s="22" t="n"/>
      <c r="CN54" s="22" t="n"/>
      <c r="CO54" s="22" t="n"/>
      <c r="CP54" s="22" t="n"/>
      <c r="CQ54" s="22" t="n"/>
      <c r="CR54" s="22" t="n"/>
      <c r="CS54" s="22" t="n"/>
      <c r="CT54" s="22" t="n"/>
      <c r="CU54" s="22" t="n"/>
      <c r="CV54" s="22" t="n"/>
      <c r="CW54" s="22" t="n"/>
      <c r="CX54" s="22" t="n"/>
      <c r="CY54" s="22" t="n"/>
      <c r="CZ54" s="22" t="n"/>
      <c r="DA54" s="22" t="n"/>
      <c r="DB54" s="22" t="n"/>
      <c r="DC54" s="22" t="n"/>
      <c r="DD54" s="22" t="n"/>
      <c r="DE54" s="21" t="n"/>
      <c r="DF54" s="21" t="n"/>
      <c r="DG54" s="21" t="n"/>
      <c r="DH54" s="21" t="n"/>
      <c r="DI54" s="21" t="n"/>
      <c r="DJ54" s="21" t="n"/>
      <c r="DK54" s="22" t="n"/>
      <c r="DL54" s="22" t="n"/>
      <c r="DM54" s="22" t="n"/>
      <c r="DN54" s="22" t="n"/>
      <c r="DO54" s="22" t="n"/>
      <c r="DP54" s="22" t="n"/>
      <c r="DQ54" s="22" t="n"/>
      <c r="DR54" s="22" t="n"/>
      <c r="DS54" s="22" t="n"/>
      <c r="DT54" s="22" t="n"/>
      <c r="DU54" s="22" t="n"/>
      <c r="DV54" s="22" t="n"/>
      <c r="DW54" s="22" t="n"/>
      <c r="DX54" s="22" t="n"/>
      <c r="DY54" s="22" t="n"/>
      <c r="DZ54" s="22" t="n"/>
      <c r="EA54" s="22" t="n"/>
      <c r="EB54" s="22" t="n"/>
      <c r="EC54" s="22" t="n"/>
      <c r="ED54" s="22" t="n"/>
      <c r="EE54" s="22" t="n"/>
      <c r="EF54" s="22" t="n"/>
      <c r="EG54" s="21" t="n"/>
      <c r="EH54" s="21" t="n"/>
      <c r="EI54" s="21" t="n"/>
      <c r="EJ54" s="21" t="n"/>
      <c r="EK54" s="21" t="n"/>
      <c r="EL54" s="21" t="n"/>
      <c r="EM54" s="22" t="n"/>
      <c r="EN54" s="22" t="n"/>
      <c r="EO54" s="22" t="n"/>
      <c r="EP54" s="22" t="n"/>
      <c r="EQ54" s="22" t="n"/>
      <c r="ER54" s="22" t="n"/>
      <c r="ES54" s="22" t="n"/>
      <c r="ET54" s="22" t="n"/>
      <c r="EU54" s="22" t="n"/>
      <c r="EV54" s="22" t="n"/>
      <c r="EW54" s="22" t="n"/>
      <c r="EX54" s="22" t="n"/>
      <c r="EY54" s="22" t="n"/>
      <c r="EZ54" s="22" t="n"/>
      <c r="FA54" s="22" t="n"/>
      <c r="FB54" s="22" t="n"/>
      <c r="FC54" s="22" t="n"/>
      <c r="FD54" s="22" t="n"/>
      <c r="FE54" s="22" t="n"/>
      <c r="FF54" s="22" t="n"/>
      <c r="FG54" s="22" t="n"/>
      <c r="FH54" s="22" t="n"/>
      <c r="FI54" s="21" t="n"/>
      <c r="FJ54" s="21" t="n"/>
      <c r="FK54" s="21" t="n"/>
      <c r="FL54" s="21" t="n"/>
      <c r="FM54" s="21" t="n"/>
      <c r="FN54" s="21" t="n"/>
      <c r="FO54" s="22" t="n"/>
      <c r="FP54" s="22" t="n"/>
      <c r="FQ54" s="22" t="n"/>
      <c r="FR54" s="22" t="n"/>
      <c r="FS54" s="22" t="n"/>
      <c r="FT54" s="22" t="n"/>
      <c r="FU54" s="22" t="n"/>
      <c r="FV54" s="22" t="n"/>
      <c r="FW54" s="22" t="n"/>
      <c r="FX54" s="22" t="n"/>
      <c r="FY54" s="22" t="n"/>
      <c r="FZ54" s="22" t="n"/>
      <c r="GA54" s="22" t="n"/>
      <c r="GB54" s="22" t="n"/>
      <c r="GC54" s="22" t="n"/>
      <c r="GD54" s="22" t="n"/>
      <c r="GE54" s="22" t="n"/>
      <c r="GF54" s="22" t="n"/>
      <c r="GG54" s="22" t="n"/>
      <c r="GH54" s="22" t="n"/>
      <c r="GI54" s="22" t="n"/>
      <c r="GJ54" s="22" t="n"/>
      <c r="GK54" s="21" t="n"/>
      <c r="GL54" s="21" t="n"/>
      <c r="GM54" s="21" t="n"/>
      <c r="GN54" s="21" t="n"/>
      <c r="GO54" s="21" t="n"/>
      <c r="GP54" s="224" t="n"/>
      <c r="GQ54" s="224" t="n"/>
    </row>
    <row r="55" ht="89.25" customHeight="1">
      <c r="A55" s="21" t="n">
        <v>54</v>
      </c>
      <c r="B55" s="21" t="inlineStr">
        <is>
          <t>HBP</t>
        </is>
      </c>
      <c r="C55" s="22" t="n"/>
      <c r="D55" s="22" t="inlineStr">
        <is>
          <t>Oil and Gas Lease</t>
        </is>
      </c>
      <c r="E55" s="22" t="inlineStr">
        <is>
          <t>1736/596</t>
        </is>
      </c>
      <c r="F55" s="221" t="n">
        <v>38002</v>
      </c>
      <c r="G55" s="221" t="n">
        <v>38029</v>
      </c>
      <c r="H55" s="22" t="inlineStr">
        <is>
          <t>Carl L. Bain</t>
        </is>
      </c>
      <c r="I55" s="22" t="inlineStr">
        <is>
          <t>R. Michael Lortz</t>
        </is>
      </c>
      <c r="J55" s="22" t="inlineStr">
        <is>
          <t>NW/4 SE/4, S/2 SE/4, SW/4 NE/4 of 31-12N-24W</t>
        </is>
      </c>
      <c r="K55" s="22" t="inlineStr">
        <is>
          <t>160 gross acres
3 yrs
3/16ths royalty</t>
        </is>
      </c>
      <c r="L55" s="22" t="inlineStr">
        <is>
          <t>3 years</t>
        </is>
      </c>
      <c r="M55" s="22" t="n">
        <v>160</v>
      </c>
      <c r="N55" s="22" t="n"/>
      <c r="O55" s="221" t="n">
        <v>39098</v>
      </c>
      <c r="P55" s="22" t="n"/>
      <c r="Q55" s="22" t="n">
        <v>0.1875</v>
      </c>
      <c r="R55" s="22" t="inlineStr">
        <is>
          <t>No</t>
        </is>
      </c>
      <c r="S55" s="22" t="inlineStr">
        <is>
          <t>No</t>
        </is>
      </c>
      <c r="T55" s="22" t="inlineStr">
        <is>
          <t>No</t>
        </is>
      </c>
      <c r="U55" s="22" t="inlineStr">
        <is>
          <t>No</t>
        </is>
      </c>
      <c r="V55" s="22" t="inlineStr">
        <is>
          <t>No</t>
        </is>
      </c>
      <c r="W55" s="22" t="inlineStr">
        <is>
          <t>No</t>
        </is>
      </c>
      <c r="X55" s="22" t="inlineStr">
        <is>
          <t>No</t>
        </is>
      </c>
      <c r="Y55" s="21" t="inlineStr">
        <is>
          <t>No</t>
        </is>
      </c>
      <c r="Z55" s="21" t="n"/>
      <c r="AA55" s="21" t="n"/>
      <c r="AB55" s="21" t="n"/>
      <c r="AC55" s="21" t="n"/>
      <c r="AD55" s="21" t="n"/>
      <c r="AE55" s="22" t="n"/>
      <c r="AF55" s="22" t="n"/>
      <c r="AG55" s="22" t="n"/>
      <c r="AH55" s="22" t="n"/>
      <c r="AI55" s="22" t="n"/>
      <c r="AJ55" s="22" t="n"/>
      <c r="AK55" s="22" t="n"/>
      <c r="AL55" s="22" t="n"/>
      <c r="AM55" s="22" t="n"/>
      <c r="AN55" s="22" t="n"/>
      <c r="AO55" s="22" t="n"/>
      <c r="AP55" s="22" t="n"/>
      <c r="AQ55" s="22" t="n"/>
      <c r="AR55" s="22" t="n"/>
      <c r="AS55" s="22" t="n"/>
      <c r="AT55" s="22" t="n"/>
      <c r="AU55" s="22" t="n"/>
      <c r="AV55" s="22" t="n"/>
      <c r="AW55" s="22" t="n"/>
      <c r="AX55" s="22" t="n"/>
      <c r="AY55" s="22" t="n"/>
      <c r="AZ55" s="22" t="n"/>
      <c r="BA55" s="21" t="n"/>
      <c r="BB55" s="21" t="n"/>
      <c r="BC55" s="21" t="n"/>
      <c r="BD55" s="21" t="n"/>
      <c r="BE55" s="21" t="n"/>
      <c r="BF55" s="21" t="n"/>
      <c r="BG55" s="22" t="n"/>
      <c r="BH55" s="22" t="n"/>
      <c r="BI55" s="22" t="n"/>
      <c r="BJ55" s="22" t="n"/>
      <c r="BK55" s="22" t="n"/>
      <c r="BL55" s="22" t="n"/>
      <c r="BM55" s="22" t="n"/>
      <c r="BN55" s="22" t="n"/>
      <c r="BO55" s="22" t="n"/>
      <c r="BP55" s="22" t="n"/>
      <c r="BQ55" s="22" t="n"/>
      <c r="BR55" s="22" t="n"/>
      <c r="BS55" s="22" t="n"/>
      <c r="BT55" s="22" t="n"/>
      <c r="BU55" s="22" t="n"/>
      <c r="BV55" s="22" t="n"/>
      <c r="BW55" s="22" t="n"/>
      <c r="BX55" s="22" t="n"/>
      <c r="BY55" s="22" t="n"/>
      <c r="BZ55" s="22" t="n"/>
      <c r="CA55" s="22" t="n"/>
      <c r="CB55" s="22" t="n"/>
      <c r="CC55" s="21" t="n"/>
      <c r="CD55" s="21" t="n"/>
      <c r="CE55" s="21" t="n"/>
      <c r="CF55" s="21" t="n"/>
      <c r="CG55" s="21" t="n"/>
      <c r="CH55" s="21" t="n"/>
      <c r="CI55" s="22" t="n"/>
      <c r="CJ55" s="22" t="n"/>
      <c r="CK55" s="22" t="n"/>
      <c r="CL55" s="22" t="n"/>
      <c r="CM55" s="22" t="n"/>
      <c r="CN55" s="22" t="n"/>
      <c r="CO55" s="22" t="n"/>
      <c r="CP55" s="22" t="n"/>
      <c r="CQ55" s="22" t="n"/>
      <c r="CR55" s="22" t="n"/>
      <c r="CS55" s="22" t="n"/>
      <c r="CT55" s="22" t="n"/>
      <c r="CU55" s="22" t="n"/>
      <c r="CV55" s="22" t="n"/>
      <c r="CW55" s="22" t="n"/>
      <c r="CX55" s="22" t="n"/>
      <c r="CY55" s="22" t="n"/>
      <c r="CZ55" s="22" t="n"/>
      <c r="DA55" s="22" t="n"/>
      <c r="DB55" s="22" t="n"/>
      <c r="DC55" s="22" t="n"/>
      <c r="DD55" s="22" t="n"/>
      <c r="DE55" s="21" t="n"/>
      <c r="DF55" s="21" t="n"/>
      <c r="DG55" s="21" t="n"/>
      <c r="DH55" s="21" t="n"/>
      <c r="DI55" s="21" t="n"/>
      <c r="DJ55" s="21" t="n"/>
      <c r="DK55" s="22" t="n"/>
      <c r="DL55" s="22" t="n"/>
      <c r="DM55" s="22" t="n"/>
      <c r="DN55" s="22" t="n"/>
      <c r="DO55" s="22" t="n"/>
      <c r="DP55" s="22" t="n"/>
      <c r="DQ55" s="22" t="n"/>
      <c r="DR55" s="22" t="n"/>
      <c r="DS55" s="22" t="n"/>
      <c r="DT55" s="22" t="n"/>
      <c r="DU55" s="22" t="n"/>
      <c r="DV55" s="22" t="n"/>
      <c r="DW55" s="22" t="n"/>
      <c r="DX55" s="22" t="n"/>
      <c r="DY55" s="22" t="n"/>
      <c r="DZ55" s="22" t="n"/>
      <c r="EA55" s="22" t="n"/>
      <c r="EB55" s="22" t="n"/>
      <c r="EC55" s="22" t="n"/>
      <c r="ED55" s="22" t="n"/>
      <c r="EE55" s="22" t="n"/>
      <c r="EF55" s="22" t="n"/>
      <c r="EG55" s="21" t="n"/>
      <c r="EH55" s="21" t="n"/>
      <c r="EI55" s="21" t="n"/>
      <c r="EJ55" s="21" t="n"/>
      <c r="EK55" s="21" t="n"/>
      <c r="EL55" s="21" t="n"/>
      <c r="EM55" s="22" t="n"/>
      <c r="EN55" s="22" t="n"/>
      <c r="EO55" s="22" t="n"/>
      <c r="EP55" s="22" t="n"/>
      <c r="EQ55" s="22" t="n"/>
      <c r="ER55" s="22" t="n"/>
      <c r="ES55" s="22" t="n"/>
      <c r="ET55" s="22" t="n"/>
      <c r="EU55" s="22" t="n"/>
      <c r="EV55" s="22" t="n"/>
      <c r="EW55" s="22" t="n"/>
      <c r="EX55" s="22" t="n"/>
      <c r="EY55" s="22" t="n"/>
      <c r="EZ55" s="22" t="n"/>
      <c r="FA55" s="22" t="n"/>
      <c r="FB55" s="22" t="n"/>
      <c r="FC55" s="22" t="n"/>
      <c r="FD55" s="22" t="n"/>
      <c r="FE55" s="22" t="n"/>
      <c r="FF55" s="22" t="n"/>
      <c r="FG55" s="22" t="n"/>
      <c r="FH55" s="22" t="n"/>
      <c r="FI55" s="21" t="n"/>
      <c r="FJ55" s="21" t="n"/>
      <c r="FK55" s="21" t="n"/>
      <c r="FL55" s="21" t="n"/>
      <c r="FM55" s="21" t="n"/>
      <c r="FN55" s="21" t="n"/>
      <c r="FO55" s="22" t="n"/>
      <c r="FP55" s="22" t="n"/>
      <c r="FQ55" s="22" t="n"/>
      <c r="FR55" s="22" t="n"/>
      <c r="FS55" s="22" t="n"/>
      <c r="FT55" s="22" t="n"/>
      <c r="FU55" s="22" t="n"/>
      <c r="FV55" s="22" t="n"/>
      <c r="FW55" s="22" t="n"/>
      <c r="FX55" s="22" t="n"/>
      <c r="FY55" s="22" t="n"/>
      <c r="FZ55" s="22" t="n"/>
      <c r="GA55" s="22" t="n"/>
      <c r="GB55" s="22" t="n"/>
      <c r="GC55" s="22" t="n"/>
      <c r="GD55" s="22" t="n"/>
      <c r="GE55" s="22" t="n"/>
      <c r="GF55" s="22" t="n"/>
      <c r="GG55" s="22" t="n"/>
      <c r="GH55" s="22" t="n"/>
      <c r="GI55" s="22" t="n"/>
      <c r="GJ55" s="22" t="n"/>
      <c r="GK55" s="21" t="n"/>
      <c r="GL55" s="21" t="n"/>
      <c r="GM55" s="21" t="n"/>
      <c r="GN55" s="21" t="n"/>
      <c r="GO55" s="21" t="n"/>
      <c r="GP55" s="224" t="n"/>
      <c r="GQ55" s="224" t="n"/>
    </row>
    <row r="56" ht="89.25" customHeight="1">
      <c r="A56" s="21" t="n">
        <v>55</v>
      </c>
      <c r="B56" s="21" t="inlineStr">
        <is>
          <t>HBP</t>
        </is>
      </c>
      <c r="C56" s="22" t="n"/>
      <c r="D56" s="22" t="inlineStr">
        <is>
          <t>Oil and Gas Lease</t>
        </is>
      </c>
      <c r="E56" s="22" t="inlineStr">
        <is>
          <t>1820/15</t>
        </is>
      </c>
      <c r="F56" s="221" t="n">
        <v>38709</v>
      </c>
      <c r="G56" s="221" t="n">
        <v>38733</v>
      </c>
      <c r="H56" s="22" t="inlineStr">
        <is>
          <t>Myron V. Slobin</t>
        </is>
      </c>
      <c r="I56" s="22" t="inlineStr">
        <is>
          <t>Devon Energy Production Co.. L.P.</t>
        </is>
      </c>
      <c r="J56" s="22" t="inlineStr">
        <is>
          <t>NW/4 SE/4, S/2 SE/4, SW/4 NE/4 of 31-12N-24W</t>
        </is>
      </c>
      <c r="K56" s="22" t="inlineStr">
        <is>
          <t>160 gross acres
3 yrs
3/16ths royalty</t>
        </is>
      </c>
      <c r="L56" s="22" t="inlineStr">
        <is>
          <t>3 years</t>
        </is>
      </c>
      <c r="M56" s="22" t="n">
        <v>160</v>
      </c>
      <c r="N56" s="22" t="n"/>
      <c r="O56" s="221" t="n">
        <v>39805</v>
      </c>
      <c r="P56" s="22" t="n"/>
      <c r="Q56" s="22" t="n">
        <v>0.1875</v>
      </c>
      <c r="R56" s="22" t="inlineStr">
        <is>
          <t>No</t>
        </is>
      </c>
      <c r="S56" s="22" t="inlineStr">
        <is>
          <t>F</t>
        </is>
      </c>
      <c r="T56" s="22" t="inlineStr">
        <is>
          <t>No</t>
        </is>
      </c>
      <c r="U56" s="22" t="inlineStr">
        <is>
          <t>No</t>
        </is>
      </c>
      <c r="V56" s="22" t="inlineStr">
        <is>
          <t>No</t>
        </is>
      </c>
      <c r="W56" s="22" t="inlineStr">
        <is>
          <t>No</t>
        </is>
      </c>
      <c r="X56" s="22" t="inlineStr">
        <is>
          <t>No</t>
        </is>
      </c>
      <c r="Y56" s="21" t="inlineStr">
        <is>
          <t>No</t>
        </is>
      </c>
      <c r="Z56" s="21" t="n"/>
      <c r="AA56" s="21" t="n"/>
      <c r="AB56" s="21" t="n"/>
      <c r="AC56" s="21" t="n"/>
      <c r="AD56" s="21" t="n"/>
      <c r="AE56" s="22" t="n"/>
      <c r="AF56" s="22" t="n"/>
      <c r="AG56" s="22" t="n"/>
      <c r="AH56" s="22" t="n"/>
      <c r="AI56" s="22" t="n"/>
      <c r="AJ56" s="22" t="n"/>
      <c r="AK56" s="22" t="n"/>
      <c r="AL56" s="22" t="n"/>
      <c r="AM56" s="22" t="n"/>
      <c r="AN56" s="22" t="n"/>
      <c r="AO56" s="22" t="n"/>
      <c r="AP56" s="22" t="n"/>
      <c r="AQ56" s="22" t="n"/>
      <c r="AR56" s="22" t="n"/>
      <c r="AS56" s="22" t="n"/>
      <c r="AT56" s="22" t="n"/>
      <c r="AU56" s="22" t="n"/>
      <c r="AV56" s="22" t="n"/>
      <c r="AW56" s="22" t="n"/>
      <c r="AX56" s="22" t="n"/>
      <c r="AY56" s="22" t="n"/>
      <c r="AZ56" s="22" t="n"/>
      <c r="BA56" s="21" t="n"/>
      <c r="BB56" s="21" t="n"/>
      <c r="BC56" s="21" t="n"/>
      <c r="BD56" s="21" t="n"/>
      <c r="BE56" s="21" t="n"/>
      <c r="BF56" s="21" t="n"/>
      <c r="BG56" s="22" t="n"/>
      <c r="BH56" s="22" t="n"/>
      <c r="BI56" s="22" t="n"/>
      <c r="BJ56" s="22" t="n"/>
      <c r="BK56" s="22" t="n"/>
      <c r="BL56" s="22" t="n"/>
      <c r="BM56" s="22" t="n"/>
      <c r="BN56" s="22" t="n"/>
      <c r="BO56" s="22" t="n"/>
      <c r="BP56" s="22" t="n"/>
      <c r="BQ56" s="22" t="n"/>
      <c r="BR56" s="22" t="n"/>
      <c r="BS56" s="22" t="n"/>
      <c r="BT56" s="22" t="n"/>
      <c r="BU56" s="22" t="n"/>
      <c r="BV56" s="22" t="n"/>
      <c r="BW56" s="22" t="n"/>
      <c r="BX56" s="22" t="n"/>
      <c r="BY56" s="22" t="n"/>
      <c r="BZ56" s="22" t="n"/>
      <c r="CA56" s="22" t="n"/>
      <c r="CB56" s="22" t="n"/>
      <c r="CC56" s="21" t="n"/>
      <c r="CD56" s="21" t="n"/>
      <c r="CE56" s="21" t="n"/>
      <c r="CF56" s="21" t="n"/>
      <c r="CG56" s="21" t="n"/>
      <c r="CH56" s="21" t="n"/>
      <c r="CI56" s="22" t="n"/>
      <c r="CJ56" s="22" t="n"/>
      <c r="CK56" s="22" t="n"/>
      <c r="CL56" s="22" t="n"/>
      <c r="CM56" s="22" t="n"/>
      <c r="CN56" s="22" t="n"/>
      <c r="CO56" s="22" t="n"/>
      <c r="CP56" s="22" t="n"/>
      <c r="CQ56" s="22" t="n"/>
      <c r="CR56" s="22" t="n"/>
      <c r="CS56" s="22" t="n"/>
      <c r="CT56" s="22" t="n"/>
      <c r="CU56" s="22" t="n"/>
      <c r="CV56" s="22" t="n"/>
      <c r="CW56" s="22" t="n"/>
      <c r="CX56" s="22" t="n"/>
      <c r="CY56" s="22" t="n"/>
      <c r="CZ56" s="22" t="n"/>
      <c r="DA56" s="22" t="n"/>
      <c r="DB56" s="22" t="n"/>
      <c r="DC56" s="22" t="n"/>
      <c r="DD56" s="22" t="n"/>
      <c r="DE56" s="21" t="n"/>
      <c r="DF56" s="21" t="n"/>
      <c r="DG56" s="21" t="n"/>
      <c r="DH56" s="21" t="n"/>
      <c r="DI56" s="21" t="n"/>
      <c r="DJ56" s="21" t="n"/>
      <c r="DK56" s="22" t="n"/>
      <c r="DL56" s="22" t="n"/>
      <c r="DM56" s="22" t="n"/>
      <c r="DN56" s="22" t="n"/>
      <c r="DO56" s="22" t="n"/>
      <c r="DP56" s="22" t="n"/>
      <c r="DQ56" s="22" t="n"/>
      <c r="DR56" s="22" t="n"/>
      <c r="DS56" s="22" t="n"/>
      <c r="DT56" s="22" t="n"/>
      <c r="DU56" s="22" t="n"/>
      <c r="DV56" s="22" t="n"/>
      <c r="DW56" s="22" t="n"/>
      <c r="DX56" s="22" t="n"/>
      <c r="DY56" s="22" t="n"/>
      <c r="DZ56" s="22" t="n"/>
      <c r="EA56" s="22" t="n"/>
      <c r="EB56" s="22" t="n"/>
      <c r="EC56" s="22" t="n"/>
      <c r="ED56" s="22" t="n"/>
      <c r="EE56" s="22" t="n"/>
      <c r="EF56" s="22" t="n"/>
      <c r="EG56" s="21" t="n"/>
      <c r="EH56" s="21" t="n"/>
      <c r="EI56" s="21" t="n"/>
      <c r="EJ56" s="21" t="n"/>
      <c r="EK56" s="21" t="n"/>
      <c r="EL56" s="21" t="n"/>
      <c r="EM56" s="22" t="n"/>
      <c r="EN56" s="22" t="n"/>
      <c r="EO56" s="22" t="n"/>
      <c r="EP56" s="22" t="n"/>
      <c r="EQ56" s="22" t="n"/>
      <c r="ER56" s="22" t="n"/>
      <c r="ES56" s="22" t="n"/>
      <c r="ET56" s="22" t="n"/>
      <c r="EU56" s="22" t="n"/>
      <c r="EV56" s="22" t="n"/>
      <c r="EW56" s="22" t="n"/>
      <c r="EX56" s="22" t="n"/>
      <c r="EY56" s="22" t="n"/>
      <c r="EZ56" s="22" t="n"/>
      <c r="FA56" s="22" t="n"/>
      <c r="FB56" s="22" t="n"/>
      <c r="FC56" s="22" t="n"/>
      <c r="FD56" s="22" t="n"/>
      <c r="FE56" s="22" t="n"/>
      <c r="FF56" s="22" t="n"/>
      <c r="FG56" s="22" t="n"/>
      <c r="FH56" s="22" t="n"/>
      <c r="FI56" s="21" t="n"/>
      <c r="FJ56" s="21" t="n"/>
      <c r="FK56" s="21" t="n"/>
      <c r="FL56" s="21" t="n"/>
      <c r="FM56" s="21" t="n"/>
      <c r="FN56" s="21" t="n"/>
      <c r="FO56" s="22" t="n"/>
      <c r="FP56" s="22" t="n"/>
      <c r="FQ56" s="22" t="n"/>
      <c r="FR56" s="22" t="n"/>
      <c r="FS56" s="22" t="n"/>
      <c r="FT56" s="22" t="n"/>
      <c r="FU56" s="22" t="n"/>
      <c r="FV56" s="22" t="n"/>
      <c r="FW56" s="22" t="n"/>
      <c r="FX56" s="22" t="n"/>
      <c r="FY56" s="22" t="n"/>
      <c r="FZ56" s="22" t="n"/>
      <c r="GA56" s="22" t="n"/>
      <c r="GB56" s="22" t="n"/>
      <c r="GC56" s="22" t="n"/>
      <c r="GD56" s="22" t="n"/>
      <c r="GE56" s="22" t="n"/>
      <c r="GF56" s="22" t="n"/>
      <c r="GG56" s="22" t="n"/>
      <c r="GH56" s="22" t="n"/>
      <c r="GI56" s="22" t="n"/>
      <c r="GJ56" s="22" t="n"/>
      <c r="GK56" s="21" t="n"/>
      <c r="GL56" s="21" t="n"/>
      <c r="GM56" s="21" t="n"/>
      <c r="GN56" s="21" t="n"/>
      <c r="GO56" s="21" t="n"/>
      <c r="GP56" s="224" t="n"/>
      <c r="GQ56" s="224" t="n"/>
    </row>
    <row r="57" ht="89.25" customHeight="1">
      <c r="A57" s="21" t="n">
        <v>56</v>
      </c>
      <c r="B57" s="21" t="inlineStr">
        <is>
          <t>HBP</t>
        </is>
      </c>
      <c r="C57" s="22" t="n"/>
      <c r="D57" s="22" t="inlineStr">
        <is>
          <t>Oil and Gas Lease</t>
        </is>
      </c>
      <c r="E57" s="22" t="inlineStr">
        <is>
          <t>1821/92</t>
        </is>
      </c>
      <c r="F57" s="221" t="n">
        <v>38726</v>
      </c>
      <c r="G57" s="221" t="n">
        <v>38742</v>
      </c>
      <c r="H57" s="22" t="inlineStr">
        <is>
          <t>Anna Tamise Gibson</t>
        </is>
      </c>
      <c r="I57" s="22" t="inlineStr">
        <is>
          <t>Devon Energy Production Co.</t>
        </is>
      </c>
      <c r="J57" s="22" t="inlineStr">
        <is>
          <t>NW/4 SE/4, S/2 SE/4, SW/4 NE/4 of 31-12N-24W</t>
        </is>
      </c>
      <c r="K57" s="22" t="inlineStr">
        <is>
          <t>160 gross acres
3 yrs
3/16ths royalty</t>
        </is>
      </c>
      <c r="L57" s="22" t="inlineStr">
        <is>
          <t>3 years</t>
        </is>
      </c>
      <c r="M57" s="22" t="n">
        <v>160</v>
      </c>
      <c r="N57" s="22" t="n"/>
      <c r="O57" s="221" t="n">
        <v>39822</v>
      </c>
      <c r="P57" s="22" t="n"/>
      <c r="Q57" s="22" t="n">
        <v>0.1875</v>
      </c>
      <c r="R57" s="22" t="inlineStr">
        <is>
          <t>No</t>
        </is>
      </c>
      <c r="S57" s="22" t="inlineStr">
        <is>
          <t>F</t>
        </is>
      </c>
      <c r="T57" s="22" t="inlineStr">
        <is>
          <t>No</t>
        </is>
      </c>
      <c r="U57" s="22" t="inlineStr">
        <is>
          <t>No</t>
        </is>
      </c>
      <c r="V57" s="22" t="inlineStr">
        <is>
          <t>No</t>
        </is>
      </c>
      <c r="W57" s="22" t="inlineStr">
        <is>
          <t>No</t>
        </is>
      </c>
      <c r="X57" s="22" t="inlineStr">
        <is>
          <t>No</t>
        </is>
      </c>
      <c r="Y57" s="21" t="inlineStr">
        <is>
          <t>No</t>
        </is>
      </c>
      <c r="Z57" s="21" t="n"/>
      <c r="AA57" s="21" t="n"/>
      <c r="AB57" s="21" t="n"/>
      <c r="AC57" s="21" t="n"/>
      <c r="AD57" s="21"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1" t="n"/>
      <c r="BB57" s="21" t="n"/>
      <c r="BC57" s="21" t="n"/>
      <c r="BD57" s="21" t="n"/>
      <c r="BE57" s="21" t="n"/>
      <c r="BF57" s="21" t="n"/>
      <c r="BG57" s="22" t="n"/>
      <c r="BH57" s="22" t="n"/>
      <c r="BI57" s="22" t="n"/>
      <c r="BJ57" s="22" t="n"/>
      <c r="BK57" s="22" t="n"/>
      <c r="BL57" s="22" t="n"/>
      <c r="BM57" s="22" t="n"/>
      <c r="BN57" s="22" t="n"/>
      <c r="BO57" s="22" t="n"/>
      <c r="BP57" s="22" t="n"/>
      <c r="BQ57" s="22" t="n"/>
      <c r="BR57" s="22" t="n"/>
      <c r="BS57" s="22" t="n"/>
      <c r="BT57" s="22" t="n"/>
      <c r="BU57" s="22" t="n"/>
      <c r="BV57" s="22" t="n"/>
      <c r="BW57" s="22" t="n"/>
      <c r="BX57" s="22" t="n"/>
      <c r="BY57" s="22" t="n"/>
      <c r="BZ57" s="22" t="n"/>
      <c r="CA57" s="22" t="n"/>
      <c r="CB57" s="22" t="n"/>
      <c r="CC57" s="21" t="n"/>
      <c r="CD57" s="21" t="n"/>
      <c r="CE57" s="21" t="n"/>
      <c r="CF57" s="21" t="n"/>
      <c r="CG57" s="21" t="n"/>
      <c r="CH57" s="21" t="n"/>
      <c r="CI57" s="22" t="n"/>
      <c r="CJ57" s="22" t="n"/>
      <c r="CK57" s="22" t="n"/>
      <c r="CL57" s="22" t="n"/>
      <c r="CM57" s="22" t="n"/>
      <c r="CN57" s="22" t="n"/>
      <c r="CO57" s="22" t="n"/>
      <c r="CP57" s="22" t="n"/>
      <c r="CQ57" s="22" t="n"/>
      <c r="CR57" s="22" t="n"/>
      <c r="CS57" s="22" t="n"/>
      <c r="CT57" s="22" t="n"/>
      <c r="CU57" s="22" t="n"/>
      <c r="CV57" s="22" t="n"/>
      <c r="CW57" s="22" t="n"/>
      <c r="CX57" s="22" t="n"/>
      <c r="CY57" s="22" t="n"/>
      <c r="CZ57" s="22" t="n"/>
      <c r="DA57" s="22" t="n"/>
      <c r="DB57" s="22" t="n"/>
      <c r="DC57" s="22" t="n"/>
      <c r="DD57" s="22" t="n"/>
      <c r="DE57" s="21" t="n"/>
      <c r="DF57" s="21" t="n"/>
      <c r="DG57" s="21" t="n"/>
      <c r="DH57" s="21" t="n"/>
      <c r="DI57" s="21" t="n"/>
      <c r="DJ57" s="21" t="n"/>
      <c r="DK57" s="22" t="n"/>
      <c r="DL57" s="22" t="n"/>
      <c r="DM57" s="22" t="n"/>
      <c r="DN57" s="22" t="n"/>
      <c r="DO57" s="22" t="n"/>
      <c r="DP57" s="22" t="n"/>
      <c r="DQ57" s="22" t="n"/>
      <c r="DR57" s="22" t="n"/>
      <c r="DS57" s="22" t="n"/>
      <c r="DT57" s="22" t="n"/>
      <c r="DU57" s="22" t="n"/>
      <c r="DV57" s="22" t="n"/>
      <c r="DW57" s="22" t="n"/>
      <c r="DX57" s="22" t="n"/>
      <c r="DY57" s="22" t="n"/>
      <c r="DZ57" s="22" t="n"/>
      <c r="EA57" s="22" t="n"/>
      <c r="EB57" s="22" t="n"/>
      <c r="EC57" s="22" t="n"/>
      <c r="ED57" s="22" t="n"/>
      <c r="EE57" s="22" t="n"/>
      <c r="EF57" s="22" t="n"/>
      <c r="EG57" s="21" t="n"/>
      <c r="EH57" s="21" t="n"/>
      <c r="EI57" s="21" t="n"/>
      <c r="EJ57" s="21" t="n"/>
      <c r="EK57" s="21" t="n"/>
      <c r="EL57" s="21" t="n"/>
      <c r="EM57" s="22" t="n"/>
      <c r="EN57" s="22" t="n"/>
      <c r="EO57" s="22" t="n"/>
      <c r="EP57" s="22" t="n"/>
      <c r="EQ57" s="22" t="n"/>
      <c r="ER57" s="22" t="n"/>
      <c r="ES57" s="22" t="n"/>
      <c r="ET57" s="22" t="n"/>
      <c r="EU57" s="22" t="n"/>
      <c r="EV57" s="22" t="n"/>
      <c r="EW57" s="22" t="n"/>
      <c r="EX57" s="22" t="n"/>
      <c r="EY57" s="22" t="n"/>
      <c r="EZ57" s="22" t="n"/>
      <c r="FA57" s="22" t="n"/>
      <c r="FB57" s="22" t="n"/>
      <c r="FC57" s="22" t="n"/>
      <c r="FD57" s="22" t="n"/>
      <c r="FE57" s="22" t="n"/>
      <c r="FF57" s="22" t="n"/>
      <c r="FG57" s="22" t="n"/>
      <c r="FH57" s="22" t="n"/>
      <c r="FI57" s="21" t="n"/>
      <c r="FJ57" s="21" t="n"/>
      <c r="FK57" s="21" t="n"/>
      <c r="FL57" s="21" t="n"/>
      <c r="FM57" s="21" t="n"/>
      <c r="FN57" s="21" t="n"/>
      <c r="FO57" s="22" t="n"/>
      <c r="FP57" s="22" t="n"/>
      <c r="FQ57" s="22" t="n"/>
      <c r="FR57" s="22" t="n"/>
      <c r="FS57" s="22" t="n"/>
      <c r="FT57" s="22" t="n"/>
      <c r="FU57" s="22" t="n"/>
      <c r="FV57" s="22" t="n"/>
      <c r="FW57" s="22" t="n"/>
      <c r="FX57" s="22" t="n"/>
      <c r="FY57" s="22" t="n"/>
      <c r="FZ57" s="22" t="n"/>
      <c r="GA57" s="22" t="n"/>
      <c r="GB57" s="22" t="n"/>
      <c r="GC57" s="22" t="n"/>
      <c r="GD57" s="22" t="n"/>
      <c r="GE57" s="22" t="n"/>
      <c r="GF57" s="22" t="n"/>
      <c r="GG57" s="22" t="n"/>
      <c r="GH57" s="22" t="n"/>
      <c r="GI57" s="22" t="n"/>
      <c r="GJ57" s="22" t="n"/>
      <c r="GK57" s="21" t="n"/>
      <c r="GL57" s="21" t="n"/>
      <c r="GM57" s="21" t="n"/>
      <c r="GN57" s="21" t="n"/>
      <c r="GO57" s="21" t="n"/>
      <c r="GP57" s="224" t="n"/>
      <c r="GQ57" s="224" t="n"/>
    </row>
    <row r="58" ht="89.25" customHeight="1">
      <c r="A58" s="21" t="n">
        <v>57</v>
      </c>
      <c r="B58" s="21" t="inlineStr">
        <is>
          <t>HBP</t>
        </is>
      </c>
      <c r="C58" s="22" t="n"/>
      <c r="D58" s="22" t="inlineStr">
        <is>
          <t>Oil and Gas Lease</t>
        </is>
      </c>
      <c r="E58" s="22" t="inlineStr">
        <is>
          <t>1736/496</t>
        </is>
      </c>
      <c r="F58" s="221" t="n">
        <v>38013</v>
      </c>
      <c r="G58" s="221" t="n">
        <v>38027</v>
      </c>
      <c r="H58" s="22" t="inlineStr">
        <is>
          <t>John W. Bain, Joseph A. Bain, Anna T. Gibson</t>
        </is>
      </c>
      <c r="I58" s="22" t="inlineStr">
        <is>
          <t>R. Michael Lortz</t>
        </is>
      </c>
      <c r="J58" s="22" t="inlineStr">
        <is>
          <t>NW/4 SE/4, S/2 SE/4, SW/4 NE/4 of 31-12N-24W</t>
        </is>
      </c>
      <c r="K58" s="22" t="inlineStr">
        <is>
          <t>160 gross acres
3 yrs
3/16ths royalty</t>
        </is>
      </c>
      <c r="L58" s="22" t="inlineStr">
        <is>
          <t>3 years</t>
        </is>
      </c>
      <c r="M58" s="22" t="n">
        <v>160</v>
      </c>
      <c r="N58" s="22" t="n"/>
      <c r="O58" s="221" t="n">
        <v>39109</v>
      </c>
      <c r="P58" s="22" t="n"/>
      <c r="Q58" s="22" t="n">
        <v>0.1875</v>
      </c>
      <c r="R58" s="22" t="inlineStr">
        <is>
          <t>No</t>
        </is>
      </c>
      <c r="S58" s="22" t="inlineStr">
        <is>
          <t>No</t>
        </is>
      </c>
      <c r="T58" s="22" t="inlineStr">
        <is>
          <t>No</t>
        </is>
      </c>
      <c r="U58" s="22" t="inlineStr">
        <is>
          <t>No</t>
        </is>
      </c>
      <c r="V58" s="22" t="inlineStr">
        <is>
          <t>No</t>
        </is>
      </c>
      <c r="W58" s="22" t="inlineStr">
        <is>
          <t>No</t>
        </is>
      </c>
      <c r="X58" s="22" t="inlineStr">
        <is>
          <t>No</t>
        </is>
      </c>
      <c r="Y58" s="22" t="inlineStr">
        <is>
          <t>No</t>
        </is>
      </c>
      <c r="Z58" s="21" t="n"/>
      <c r="AA58" s="21" t="n"/>
      <c r="AB58" s="21" t="n"/>
      <c r="AC58" s="21" t="n"/>
      <c r="AD58" s="21" t="n"/>
      <c r="AE58" s="22" t="n"/>
      <c r="AF58" s="22" t="n"/>
      <c r="AG58" s="22" t="n"/>
      <c r="AH58" s="22" t="n"/>
      <c r="AI58" s="22" t="n"/>
      <c r="AJ58" s="22" t="n"/>
      <c r="AK58" s="22" t="n"/>
      <c r="AL58" s="22" t="n"/>
      <c r="AM58" s="22" t="n"/>
      <c r="AN58" s="22" t="n"/>
      <c r="AO58" s="22" t="n"/>
      <c r="AP58" s="22" t="n"/>
      <c r="AQ58" s="22" t="n"/>
      <c r="AR58" s="22" t="n"/>
      <c r="AS58" s="22" t="n"/>
      <c r="AT58" s="22" t="n"/>
      <c r="AU58" s="22" t="n"/>
      <c r="AV58" s="22" t="n"/>
      <c r="AW58" s="22" t="n"/>
      <c r="AX58" s="22" t="n"/>
      <c r="AY58" s="22" t="n"/>
      <c r="AZ58" s="22" t="n"/>
      <c r="BA58" s="22" t="n"/>
      <c r="BB58" s="21" t="n"/>
      <c r="BC58" s="21" t="n"/>
      <c r="BD58" s="21" t="n"/>
      <c r="BE58" s="21" t="n"/>
      <c r="BF58" s="21" t="n"/>
      <c r="BG58" s="22" t="n"/>
      <c r="BH58" s="22" t="n"/>
      <c r="BI58" s="22" t="n"/>
      <c r="BJ58" s="22" t="n"/>
      <c r="BK58" s="22" t="n"/>
      <c r="BL58" s="22" t="n"/>
      <c r="BM58" s="22" t="n"/>
      <c r="BN58" s="22" t="n"/>
      <c r="BO58" s="22" t="n"/>
      <c r="BP58" s="22" t="n"/>
      <c r="BQ58" s="22" t="n"/>
      <c r="BR58" s="22" t="n"/>
      <c r="BS58" s="22" t="n"/>
      <c r="BT58" s="22" t="n"/>
      <c r="BU58" s="22" t="n"/>
      <c r="BV58" s="22" t="n"/>
      <c r="BW58" s="22" t="n"/>
      <c r="BX58" s="22" t="n"/>
      <c r="BY58" s="22" t="n"/>
      <c r="BZ58" s="22" t="n"/>
      <c r="CA58" s="22" t="n"/>
      <c r="CB58" s="22" t="n"/>
      <c r="CC58" s="22" t="n"/>
      <c r="CD58" s="21" t="n"/>
      <c r="CE58" s="21" t="n"/>
      <c r="CF58" s="21" t="n"/>
      <c r="CG58" s="21" t="n"/>
      <c r="CH58" s="21" t="n"/>
      <c r="CI58" s="22" t="n"/>
      <c r="CJ58" s="22" t="n"/>
      <c r="CK58" s="22" t="n"/>
      <c r="CL58" s="22" t="n"/>
      <c r="CM58" s="22" t="n"/>
      <c r="CN58" s="22" t="n"/>
      <c r="CO58" s="22" t="n"/>
      <c r="CP58" s="22" t="n"/>
      <c r="CQ58" s="22" t="n"/>
      <c r="CR58" s="22" t="n"/>
      <c r="CS58" s="22" t="n"/>
      <c r="CT58" s="22" t="n"/>
      <c r="CU58" s="22" t="n"/>
      <c r="CV58" s="22" t="n"/>
      <c r="CW58" s="22" t="n"/>
      <c r="CX58" s="22" t="n"/>
      <c r="CY58" s="22" t="n"/>
      <c r="CZ58" s="22" t="n"/>
      <c r="DA58" s="22" t="n"/>
      <c r="DB58" s="22" t="n"/>
      <c r="DC58" s="22" t="n"/>
      <c r="DD58" s="22" t="n"/>
      <c r="DE58" s="22" t="n"/>
      <c r="DF58" s="21" t="n"/>
      <c r="DG58" s="21" t="n"/>
      <c r="DH58" s="21" t="n"/>
      <c r="DI58" s="21" t="n"/>
      <c r="DJ58" s="21" t="n"/>
      <c r="DK58" s="22" t="n"/>
      <c r="DL58" s="22" t="n"/>
      <c r="DM58" s="22" t="n"/>
      <c r="DN58" s="22" t="n"/>
      <c r="DO58" s="22" t="n"/>
      <c r="DP58" s="22" t="n"/>
      <c r="DQ58" s="22" t="n"/>
      <c r="DR58" s="22" t="n"/>
      <c r="DS58" s="22" t="n"/>
      <c r="DT58" s="22" t="n"/>
      <c r="DU58" s="22" t="n"/>
      <c r="DV58" s="22" t="n"/>
      <c r="DW58" s="22" t="n"/>
      <c r="DX58" s="22" t="n"/>
      <c r="DY58" s="22" t="n"/>
      <c r="DZ58" s="22" t="n"/>
      <c r="EA58" s="22" t="n"/>
      <c r="EB58" s="22" t="n"/>
      <c r="EC58" s="22" t="n"/>
      <c r="ED58" s="22" t="n"/>
      <c r="EE58" s="22" t="n"/>
      <c r="EF58" s="22" t="n"/>
      <c r="EG58" s="22" t="n"/>
      <c r="EH58" s="21" t="n"/>
      <c r="EI58" s="21" t="n"/>
      <c r="EJ58" s="21" t="n"/>
      <c r="EK58" s="21" t="n"/>
      <c r="EL58" s="21" t="n"/>
      <c r="EM58" s="22" t="n"/>
      <c r="EN58" s="22" t="n"/>
      <c r="EO58" s="22" t="n"/>
      <c r="EP58" s="22" t="n"/>
      <c r="EQ58" s="22" t="n"/>
      <c r="ER58" s="22" t="n"/>
      <c r="ES58" s="22" t="n"/>
      <c r="ET58" s="22" t="n"/>
      <c r="EU58" s="22" t="n"/>
      <c r="EV58" s="22" t="n"/>
      <c r="EW58" s="22" t="n"/>
      <c r="EX58" s="22" t="n"/>
      <c r="EY58" s="22" t="n"/>
      <c r="EZ58" s="22" t="n"/>
      <c r="FA58" s="22" t="n"/>
      <c r="FB58" s="22" t="n"/>
      <c r="FC58" s="22" t="n"/>
      <c r="FD58" s="22" t="n"/>
      <c r="FE58" s="22" t="n"/>
      <c r="FF58" s="22" t="n"/>
      <c r="FG58" s="22" t="n"/>
      <c r="FH58" s="22" t="n"/>
      <c r="FI58" s="22" t="n"/>
      <c r="FJ58" s="21" t="n"/>
      <c r="FK58" s="21" t="n"/>
      <c r="FL58" s="21" t="n"/>
      <c r="FM58" s="21" t="n"/>
      <c r="FN58" s="21" t="n"/>
      <c r="FO58" s="22" t="n"/>
      <c r="FP58" s="22" t="n"/>
      <c r="FQ58" s="22" t="n"/>
      <c r="FR58" s="22" t="n"/>
      <c r="FS58" s="22" t="n"/>
      <c r="FT58" s="22" t="n"/>
      <c r="FU58" s="22" t="n"/>
      <c r="FV58" s="22" t="n"/>
      <c r="FW58" s="22" t="n"/>
      <c r="FX58" s="22" t="n"/>
      <c r="FY58" s="22" t="n"/>
      <c r="FZ58" s="22" t="n"/>
      <c r="GA58" s="22" t="n"/>
      <c r="GB58" s="22" t="n"/>
      <c r="GC58" s="22" t="n"/>
      <c r="GD58" s="22" t="n"/>
      <c r="GE58" s="22" t="n"/>
      <c r="GF58" s="22" t="n"/>
      <c r="GG58" s="22" t="n"/>
      <c r="GH58" s="22" t="n"/>
      <c r="GI58" s="22" t="n"/>
      <c r="GJ58" s="22" t="n"/>
      <c r="GK58" s="22" t="n"/>
      <c r="GL58" s="21" t="n"/>
      <c r="GM58" s="21" t="n"/>
      <c r="GN58" s="21" t="n"/>
      <c r="GO58" s="21" t="n"/>
      <c r="GP58" s="224" t="n"/>
      <c r="GQ58" s="224" t="n"/>
    </row>
    <row r="59" ht="90" customHeight="1" thickBot="1">
      <c r="A59" s="118" t="n">
        <v>58</v>
      </c>
      <c r="B59" s="118" t="inlineStr">
        <is>
          <t>HBP</t>
        </is>
      </c>
      <c r="C59" s="119" t="n"/>
      <c r="D59" s="119" t="inlineStr">
        <is>
          <t>Oil and Gas Lease</t>
        </is>
      </c>
      <c r="E59" s="119" t="inlineStr">
        <is>
          <t>1821/465</t>
        </is>
      </c>
      <c r="F59" s="220" t="n">
        <v>38733</v>
      </c>
      <c r="G59" s="220" t="n">
        <v>38747</v>
      </c>
      <c r="H59" s="119" t="inlineStr">
        <is>
          <t>James M. Robertson, Rose Elaine Robertson</t>
        </is>
      </c>
      <c r="I59" s="119" t="inlineStr">
        <is>
          <t>Devon Energy Prod Co.</t>
        </is>
      </c>
      <c r="J59" s="119" t="inlineStr">
        <is>
          <t>NW/4 SE/4, S/2 SE/4, SW/4 NE/4 of 31-12N-24W</t>
        </is>
      </c>
      <c r="K59" s="119" t="inlineStr">
        <is>
          <t>160 gross acres
18 months
1/4th royalty</t>
        </is>
      </c>
      <c r="L59" s="119" t="inlineStr">
        <is>
          <t>18 months</t>
        </is>
      </c>
      <c r="M59" s="119" t="n">
        <v>160</v>
      </c>
      <c r="N59" s="119" t="n"/>
      <c r="O59" s="220" t="n">
        <v>39279</v>
      </c>
      <c r="P59" s="899" t="n"/>
      <c r="Q59" s="121" t="n">
        <v>0.25</v>
      </c>
      <c r="R59" s="122" t="inlineStr">
        <is>
          <t>No</t>
        </is>
      </c>
      <c r="S59" s="122" t="inlineStr">
        <is>
          <t>F</t>
        </is>
      </c>
      <c r="T59" s="122" t="inlineStr">
        <is>
          <t>No</t>
        </is>
      </c>
      <c r="U59" s="122" t="inlineStr">
        <is>
          <t>No</t>
        </is>
      </c>
      <c r="V59" s="121" t="inlineStr">
        <is>
          <t>No</t>
        </is>
      </c>
      <c r="W59" s="119" t="inlineStr">
        <is>
          <t>No</t>
        </is>
      </c>
      <c r="X59" s="119" t="inlineStr">
        <is>
          <t>No</t>
        </is>
      </c>
      <c r="Y59" s="119" t="inlineStr">
        <is>
          <t>No</t>
        </is>
      </c>
      <c r="Z59" s="123" t="n"/>
      <c r="AA59" s="123" t="n"/>
      <c r="AB59" s="123" t="n"/>
      <c r="AC59" s="118" t="n"/>
      <c r="AD59" s="118" t="n"/>
      <c r="AE59" s="119" t="n"/>
      <c r="AF59" s="119" t="n"/>
      <c r="AG59" s="119" t="n"/>
      <c r="AH59" s="119" t="n"/>
      <c r="AI59" s="119" t="n"/>
      <c r="AJ59" s="119" t="n"/>
      <c r="AK59" s="119" t="n"/>
      <c r="AL59" s="119" t="n"/>
      <c r="AM59" s="119" t="n"/>
      <c r="AN59" s="119" t="n"/>
      <c r="AO59" s="119" t="n"/>
      <c r="AP59" s="119" t="n"/>
      <c r="AQ59" s="119" t="n"/>
      <c r="AR59" s="899" t="n"/>
      <c r="AS59" s="121" t="n"/>
      <c r="AT59" s="122" t="n"/>
      <c r="AU59" s="122" t="n"/>
      <c r="AV59" s="122" t="n"/>
      <c r="AW59" s="122" t="n"/>
      <c r="AX59" s="121" t="n"/>
      <c r="AY59" s="119" t="n"/>
      <c r="AZ59" s="119" t="n"/>
      <c r="BA59" s="119" t="n"/>
      <c r="BB59" s="123" t="n"/>
      <c r="BC59" s="123" t="n"/>
      <c r="BD59" s="123" t="n"/>
      <c r="BE59" s="118" t="n"/>
      <c r="BF59" s="118" t="n"/>
      <c r="BG59" s="119" t="n"/>
      <c r="BH59" s="119" t="n"/>
      <c r="BI59" s="119" t="n"/>
      <c r="BJ59" s="119" t="n"/>
      <c r="BK59" s="119" t="n"/>
      <c r="BL59" s="119" t="n"/>
      <c r="BM59" s="119" t="n"/>
      <c r="BN59" s="119" t="n"/>
      <c r="BO59" s="119" t="n"/>
      <c r="BP59" s="119" t="n"/>
      <c r="BQ59" s="119" t="n"/>
      <c r="BR59" s="119" t="n"/>
      <c r="BS59" s="119" t="n"/>
      <c r="BT59" s="899" t="n"/>
      <c r="BU59" s="121" t="n"/>
      <c r="BV59" s="122" t="n"/>
      <c r="BW59" s="122" t="n"/>
      <c r="BX59" s="122" t="n"/>
      <c r="BY59" s="122" t="n"/>
      <c r="BZ59" s="121" t="n"/>
      <c r="CA59" s="119" t="n"/>
      <c r="CB59" s="119" t="n"/>
      <c r="CC59" s="119" t="n"/>
      <c r="CD59" s="123" t="n"/>
      <c r="CE59" s="123" t="n"/>
      <c r="CF59" s="123" t="n"/>
      <c r="CG59" s="118" t="n"/>
      <c r="CH59" s="118" t="n"/>
      <c r="CI59" s="119" t="n"/>
      <c r="CJ59" s="119" t="n"/>
      <c r="CK59" s="119" t="n"/>
      <c r="CL59" s="119" t="n"/>
      <c r="CM59" s="119" t="n"/>
      <c r="CN59" s="119" t="n"/>
      <c r="CO59" s="119" t="n"/>
      <c r="CP59" s="119" t="n"/>
      <c r="CQ59" s="119" t="n"/>
      <c r="CR59" s="119" t="n"/>
      <c r="CS59" s="119" t="n"/>
      <c r="CT59" s="119" t="n"/>
      <c r="CU59" s="119" t="n"/>
      <c r="CV59" s="899" t="n"/>
      <c r="CW59" s="121" t="n"/>
      <c r="CX59" s="122" t="n"/>
      <c r="CY59" s="122" t="n"/>
      <c r="CZ59" s="122" t="n"/>
      <c r="DA59" s="122" t="n"/>
      <c r="DB59" s="121" t="n"/>
      <c r="DC59" s="119" t="n"/>
      <c r="DD59" s="119" t="n"/>
      <c r="DE59" s="119" t="n"/>
      <c r="DF59" s="123" t="n"/>
      <c r="DG59" s="123" t="n"/>
      <c r="DH59" s="123" t="n"/>
      <c r="DI59" s="118" t="n"/>
      <c r="DJ59" s="118" t="n"/>
      <c r="DK59" s="119" t="n"/>
      <c r="DL59" s="119" t="n"/>
      <c r="DM59" s="119" t="n"/>
      <c r="DN59" s="119" t="n"/>
      <c r="DO59" s="119" t="n"/>
      <c r="DP59" s="119" t="n"/>
      <c r="DQ59" s="119" t="n"/>
      <c r="DR59" s="119" t="n"/>
      <c r="DS59" s="119" t="n"/>
      <c r="DT59" s="119" t="n"/>
      <c r="DU59" s="119" t="n"/>
      <c r="DV59" s="119" t="n"/>
      <c r="DW59" s="119" t="n"/>
      <c r="DX59" s="899" t="n"/>
      <c r="DY59" s="121" t="n"/>
      <c r="DZ59" s="122" t="n"/>
      <c r="EA59" s="122" t="n"/>
      <c r="EB59" s="122" t="n"/>
      <c r="EC59" s="122" t="n"/>
      <c r="ED59" s="121" t="n"/>
      <c r="EE59" s="119" t="n"/>
      <c r="EF59" s="119" t="n"/>
      <c r="EG59" s="119" t="n"/>
      <c r="EH59" s="123" t="n"/>
      <c r="EI59" s="123" t="n"/>
      <c r="EJ59" s="123" t="n"/>
      <c r="EK59" s="118" t="n"/>
      <c r="EL59" s="118" t="n"/>
      <c r="EM59" s="119" t="n"/>
      <c r="EN59" s="119" t="n"/>
      <c r="EO59" s="119" t="n"/>
      <c r="EP59" s="119" t="n"/>
      <c r="EQ59" s="119" t="n"/>
      <c r="ER59" s="119" t="n"/>
      <c r="ES59" s="119" t="n"/>
      <c r="ET59" s="119" t="n"/>
      <c r="EU59" s="119" t="n"/>
      <c r="EV59" s="119" t="n"/>
      <c r="EW59" s="119" t="n"/>
      <c r="EX59" s="119" t="n"/>
      <c r="EY59" s="119" t="n"/>
      <c r="EZ59" s="899" t="n"/>
      <c r="FA59" s="121" t="n"/>
      <c r="FB59" s="122" t="n"/>
      <c r="FC59" s="122" t="n"/>
      <c r="FD59" s="122" t="n"/>
      <c r="FE59" s="122" t="n"/>
      <c r="FF59" s="121" t="n"/>
      <c r="FG59" s="119" t="n"/>
      <c r="FH59" s="119" t="n"/>
      <c r="FI59" s="119" t="n"/>
      <c r="FJ59" s="123" t="n"/>
      <c r="FK59" s="123" t="n"/>
      <c r="FL59" s="123" t="n"/>
      <c r="FM59" s="118" t="n"/>
      <c r="FN59" s="118" t="n"/>
      <c r="FO59" s="119" t="n"/>
      <c r="FP59" s="119" t="n"/>
      <c r="FQ59" s="119" t="n"/>
      <c r="FR59" s="119" t="n"/>
      <c r="FS59" s="119" t="n"/>
      <c r="FT59" s="119" t="n"/>
      <c r="FU59" s="119" t="n"/>
      <c r="FV59" s="119" t="n"/>
      <c r="FW59" s="119" t="n"/>
      <c r="FX59" s="119" t="n"/>
      <c r="FY59" s="119" t="n"/>
      <c r="FZ59" s="119" t="n"/>
      <c r="GA59" s="119" t="n"/>
      <c r="GB59" s="899" t="n"/>
      <c r="GC59" s="121" t="n"/>
      <c r="GD59" s="122" t="n"/>
      <c r="GE59" s="122" t="n"/>
      <c r="GF59" s="122" t="n"/>
      <c r="GG59" s="122" t="n"/>
      <c r="GH59" s="121" t="n"/>
      <c r="GI59" s="119" t="n"/>
      <c r="GJ59" s="119" t="n"/>
      <c r="GK59" s="119" t="n"/>
      <c r="GL59" s="123" t="n"/>
      <c r="GM59" s="123" t="n"/>
      <c r="GN59" s="123" t="n"/>
      <c r="GO59" s="118" t="n"/>
      <c r="GP59" s="224" t="n"/>
      <c r="GQ59" s="224" t="n"/>
    </row>
    <row r="60" ht="72" customHeight="1">
      <c r="A60" s="185" t="n">
        <v>59</v>
      </c>
      <c r="B60" s="185" t="inlineStr">
        <is>
          <t>HBP</t>
        </is>
      </c>
      <c r="C60" s="186" t="n"/>
      <c r="D60" s="187" t="inlineStr">
        <is>
          <t>Oil and Gas Lease</t>
        </is>
      </c>
      <c r="E60" s="187" t="inlineStr">
        <is>
          <t>1822/572</t>
        </is>
      </c>
      <c r="F60" s="188" t="n">
        <v>38658</v>
      </c>
      <c r="G60" s="188" t="n">
        <v>38754</v>
      </c>
      <c r="H60" s="193" t="inlineStr">
        <is>
          <t>David S. Silverberg</t>
        </is>
      </c>
      <c r="I60" s="194" t="inlineStr">
        <is>
          <t>Jess Harris, III, Inc.</t>
        </is>
      </c>
      <c r="J60" s="194" t="inlineStr">
        <is>
          <t>SE/4 SE/4, SW/4 NE/4, W/2 SE/4 of 31-12N-24W</t>
        </is>
      </c>
      <c r="K60" s="194" t="inlineStr">
        <is>
          <t>160 gross acres
3 yrs
3/16ths royalty</t>
        </is>
      </c>
      <c r="L60" s="186" t="inlineStr">
        <is>
          <t>3 years</t>
        </is>
      </c>
      <c r="M60" s="186" t="n">
        <v>160</v>
      </c>
      <c r="N60" s="186" t="n"/>
      <c r="O60" s="189" t="n">
        <v>39754</v>
      </c>
      <c r="P60" s="900" t="n"/>
      <c r="Q60" s="191" t="n">
        <v>0.1875</v>
      </c>
      <c r="R60" s="192" t="inlineStr">
        <is>
          <t>No</t>
        </is>
      </c>
      <c r="S60" s="192" t="inlineStr">
        <is>
          <t>F</t>
        </is>
      </c>
      <c r="T60" s="192" t="inlineStr">
        <is>
          <t>No</t>
        </is>
      </c>
      <c r="U60" s="192" t="inlineStr">
        <is>
          <t>No</t>
        </is>
      </c>
      <c r="V60" s="186" t="inlineStr">
        <is>
          <t>No</t>
        </is>
      </c>
      <c r="W60" s="186" t="inlineStr">
        <is>
          <t>No</t>
        </is>
      </c>
      <c r="X60" s="186" t="inlineStr">
        <is>
          <t>No</t>
        </is>
      </c>
      <c r="Y60" s="186" t="inlineStr">
        <is>
          <t>No</t>
        </is>
      </c>
      <c r="Z60" s="154" t="n"/>
      <c r="AA60" s="154" t="n"/>
      <c r="AB60" s="154" t="n"/>
      <c r="AC60" s="185" t="n"/>
      <c r="AD60" s="185" t="n"/>
      <c r="AE60" s="186" t="n"/>
      <c r="AF60" s="187" t="n"/>
      <c r="AG60" s="187" t="n"/>
      <c r="AH60" s="188" t="n"/>
      <c r="AI60" s="188" t="n"/>
      <c r="AJ60" s="193" t="n"/>
      <c r="AK60" s="194" t="n"/>
      <c r="AL60" s="194" t="n"/>
      <c r="AM60" s="194" t="n"/>
      <c r="AN60" s="186" t="n"/>
      <c r="AO60" s="186" t="n"/>
      <c r="AP60" s="186" t="n"/>
      <c r="AQ60" s="189" t="n"/>
      <c r="AR60" s="900" t="n"/>
      <c r="AS60" s="191" t="n"/>
      <c r="AT60" s="192" t="n"/>
      <c r="AU60" s="192" t="n"/>
      <c r="AV60" s="192" t="n"/>
      <c r="AW60" s="192" t="n"/>
      <c r="AX60" s="186" t="n"/>
      <c r="AY60" s="186" t="n"/>
      <c r="AZ60" s="186" t="n"/>
      <c r="BA60" s="186" t="n"/>
      <c r="BB60" s="154" t="n"/>
      <c r="BC60" s="154" t="n"/>
      <c r="BD60" s="154" t="n"/>
      <c r="BE60" s="185" t="n"/>
      <c r="BF60" s="185" t="n"/>
      <c r="BG60" s="186" t="n"/>
      <c r="BH60" s="187" t="n"/>
      <c r="BI60" s="187" t="n"/>
      <c r="BJ60" s="188" t="n"/>
      <c r="BK60" s="188" t="n"/>
      <c r="BL60" s="193" t="n"/>
      <c r="BM60" s="194" t="n"/>
      <c r="BN60" s="194" t="n"/>
      <c r="BO60" s="194" t="n"/>
      <c r="BP60" s="186" t="n"/>
      <c r="BQ60" s="186" t="n"/>
      <c r="BR60" s="186" t="n"/>
      <c r="BS60" s="189" t="n"/>
      <c r="BT60" s="900" t="n"/>
      <c r="BU60" s="191" t="n"/>
      <c r="BV60" s="192" t="n"/>
      <c r="BW60" s="192" t="n"/>
      <c r="BX60" s="192" t="n"/>
      <c r="BY60" s="192" t="n"/>
      <c r="BZ60" s="186" t="n"/>
      <c r="CA60" s="186" t="n"/>
      <c r="CB60" s="186" t="n"/>
      <c r="CC60" s="186" t="n"/>
      <c r="CD60" s="154" t="n"/>
      <c r="CE60" s="154" t="n"/>
      <c r="CF60" s="154" t="n"/>
      <c r="CG60" s="185" t="n"/>
      <c r="CH60" s="185" t="n"/>
      <c r="CI60" s="186" t="n"/>
      <c r="CJ60" s="187" t="n"/>
      <c r="CK60" s="187" t="n"/>
      <c r="CL60" s="188" t="n"/>
      <c r="CM60" s="188" t="n"/>
      <c r="CN60" s="193" t="n"/>
      <c r="CO60" s="194" t="n"/>
      <c r="CP60" s="194" t="n"/>
      <c r="CQ60" s="194" t="n"/>
      <c r="CR60" s="186" t="n"/>
      <c r="CS60" s="186" t="n"/>
      <c r="CT60" s="186" t="n"/>
      <c r="CU60" s="189" t="n"/>
      <c r="CV60" s="900" t="n"/>
      <c r="CW60" s="191" t="n"/>
      <c r="CX60" s="192" t="n"/>
      <c r="CY60" s="192" t="n"/>
      <c r="CZ60" s="192" t="n"/>
      <c r="DA60" s="192" t="n"/>
      <c r="DB60" s="186" t="n"/>
      <c r="DC60" s="186" t="n"/>
      <c r="DD60" s="186" t="n"/>
      <c r="DE60" s="186" t="n"/>
      <c r="DF60" s="154" t="n"/>
      <c r="DG60" s="154" t="n"/>
      <c r="DH60" s="154" t="n"/>
      <c r="DI60" s="185" t="n"/>
      <c r="DJ60" s="185" t="n"/>
      <c r="DK60" s="186" t="n"/>
      <c r="DL60" s="187" t="n"/>
      <c r="DM60" s="187" t="n"/>
      <c r="DN60" s="188" t="n"/>
      <c r="DO60" s="188" t="n"/>
      <c r="DP60" s="193" t="n"/>
      <c r="DQ60" s="194" t="n"/>
      <c r="DR60" s="194" t="n"/>
      <c r="DS60" s="194" t="n"/>
      <c r="DT60" s="186" t="n"/>
      <c r="DU60" s="186" t="n"/>
      <c r="DV60" s="186" t="n"/>
      <c r="DW60" s="189" t="n"/>
      <c r="DX60" s="900" t="n"/>
      <c r="DY60" s="191" t="n"/>
      <c r="DZ60" s="192" t="n"/>
      <c r="EA60" s="192" t="n"/>
      <c r="EB60" s="192" t="n"/>
      <c r="EC60" s="192" t="n"/>
      <c r="ED60" s="186" t="n"/>
      <c r="EE60" s="186" t="n"/>
      <c r="EF60" s="186" t="n"/>
      <c r="EG60" s="186" t="n"/>
      <c r="EH60" s="154" t="n"/>
      <c r="EI60" s="154" t="n"/>
      <c r="EJ60" s="154" t="n"/>
      <c r="EK60" s="185" t="n"/>
      <c r="EL60" s="185" t="n"/>
      <c r="EM60" s="186" t="n"/>
      <c r="EN60" s="187" t="n"/>
      <c r="EO60" s="187" t="n"/>
      <c r="EP60" s="188" t="n"/>
      <c r="EQ60" s="188" t="n"/>
      <c r="ER60" s="193" t="n"/>
      <c r="ES60" s="194" t="n"/>
      <c r="ET60" s="194" t="n"/>
      <c r="EU60" s="194" t="n"/>
      <c r="EV60" s="186" t="n"/>
      <c r="EW60" s="186" t="n"/>
      <c r="EX60" s="186" t="n"/>
      <c r="EY60" s="189" t="n"/>
      <c r="EZ60" s="900" t="n"/>
      <c r="FA60" s="191" t="n"/>
      <c r="FB60" s="192" t="n"/>
      <c r="FC60" s="192" t="n"/>
      <c r="FD60" s="192" t="n"/>
      <c r="FE60" s="192" t="n"/>
      <c r="FF60" s="186" t="n"/>
      <c r="FG60" s="186" t="n"/>
      <c r="FH60" s="186" t="n"/>
      <c r="FI60" s="186" t="n"/>
      <c r="FJ60" s="154" t="n"/>
      <c r="FK60" s="154" t="n"/>
      <c r="FL60" s="154" t="n"/>
      <c r="FM60" s="185" t="n"/>
      <c r="FN60" s="185" t="n"/>
      <c r="FO60" s="186" t="n"/>
      <c r="FP60" s="187" t="n"/>
      <c r="FQ60" s="187" t="n"/>
      <c r="FR60" s="188" t="n"/>
      <c r="FS60" s="188" t="n"/>
      <c r="FT60" s="193" t="n"/>
      <c r="FU60" s="194" t="n"/>
      <c r="FV60" s="194" t="n"/>
      <c r="FW60" s="194" t="n"/>
      <c r="FX60" s="186" t="n"/>
      <c r="FY60" s="186" t="n"/>
      <c r="FZ60" s="186" t="n"/>
      <c r="GA60" s="189" t="n"/>
      <c r="GB60" s="900" t="n"/>
      <c r="GC60" s="191" t="n"/>
      <c r="GD60" s="192" t="n"/>
      <c r="GE60" s="192" t="n"/>
      <c r="GF60" s="192" t="n"/>
      <c r="GG60" s="192" t="n"/>
      <c r="GH60" s="186" t="n"/>
      <c r="GI60" s="186" t="n"/>
      <c r="GJ60" s="186" t="n"/>
      <c r="GK60" s="186" t="n"/>
      <c r="GL60" s="154" t="n"/>
      <c r="GM60" s="154" t="n"/>
      <c r="GN60" s="154" t="n"/>
      <c r="GO60" s="185" t="n"/>
      <c r="GP60" s="224" t="n"/>
      <c r="GQ60" s="224" t="n"/>
    </row>
    <row r="61" ht="60" customHeight="1">
      <c r="A61" s="185" t="n">
        <v>60</v>
      </c>
      <c r="B61" s="185" t="inlineStr">
        <is>
          <t>HBP</t>
        </is>
      </c>
      <c r="C61" s="186" t="n"/>
      <c r="D61" s="187" t="inlineStr">
        <is>
          <t>Oil and Gas Lease</t>
        </is>
      </c>
      <c r="E61" s="187" t="inlineStr">
        <is>
          <t>1822/562</t>
        </is>
      </c>
      <c r="F61" s="188" t="n">
        <v>38693</v>
      </c>
      <c r="G61" s="188" t="n">
        <v>38754</v>
      </c>
      <c r="H61" s="193" t="inlineStr">
        <is>
          <t>Clyde A. Pine</t>
        </is>
      </c>
      <c r="I61" s="194" t="inlineStr">
        <is>
          <t>Jess Harris, III, Inc.</t>
        </is>
      </c>
      <c r="J61" s="194" t="inlineStr">
        <is>
          <t>E/2 NW/4 of 31-12N-24W</t>
        </is>
      </c>
      <c r="K61" s="194" t="inlineStr">
        <is>
          <t>80 gross acres
3 yrs
1/4th royalty</t>
        </is>
      </c>
      <c r="L61" s="186" t="inlineStr">
        <is>
          <t>3 years</t>
        </is>
      </c>
      <c r="M61" s="186" t="n">
        <v>80</v>
      </c>
      <c r="N61" s="186" t="n"/>
      <c r="O61" s="189" t="n">
        <v>39789</v>
      </c>
      <c r="P61" s="900" t="n"/>
      <c r="Q61" s="191" t="n">
        <v>0.25</v>
      </c>
      <c r="R61" s="192" t="inlineStr">
        <is>
          <t>No</t>
        </is>
      </c>
      <c r="S61" s="192" t="inlineStr">
        <is>
          <t>F</t>
        </is>
      </c>
      <c r="T61" s="192" t="inlineStr">
        <is>
          <t>No</t>
        </is>
      </c>
      <c r="U61" s="192" t="inlineStr">
        <is>
          <t>No</t>
        </is>
      </c>
      <c r="V61" s="186" t="inlineStr">
        <is>
          <t>No</t>
        </is>
      </c>
      <c r="W61" s="186" t="inlineStr">
        <is>
          <t>No</t>
        </is>
      </c>
      <c r="X61" s="186" t="inlineStr">
        <is>
          <t>No</t>
        </is>
      </c>
      <c r="Y61" s="186" t="inlineStr">
        <is>
          <t>No</t>
        </is>
      </c>
      <c r="Z61" s="901" t="n"/>
      <c r="AA61" s="154" t="n"/>
      <c r="AB61" s="154" t="n"/>
      <c r="AC61" s="185" t="n"/>
      <c r="AD61" s="185" t="n"/>
      <c r="AE61" s="186" t="n"/>
      <c r="AF61" s="187" t="n"/>
      <c r="AG61" s="187" t="n"/>
      <c r="AH61" s="188" t="n"/>
      <c r="AI61" s="188" t="n"/>
      <c r="AJ61" s="193" t="n"/>
      <c r="AK61" s="194" t="n"/>
      <c r="AL61" s="194" t="n"/>
      <c r="AM61" s="194" t="n"/>
      <c r="AN61" s="186" t="n"/>
      <c r="AO61" s="186" t="n"/>
      <c r="AP61" s="186" t="n"/>
      <c r="AQ61" s="189" t="n"/>
      <c r="AR61" s="900" t="n"/>
      <c r="AS61" s="191" t="n"/>
      <c r="AT61" s="192" t="n"/>
      <c r="AU61" s="192" t="n"/>
      <c r="AV61" s="192" t="n"/>
      <c r="AW61" s="192" t="n"/>
      <c r="AX61" s="186" t="n"/>
      <c r="AY61" s="186" t="n"/>
      <c r="AZ61" s="186" t="n"/>
      <c r="BA61" s="186" t="n"/>
      <c r="BB61" s="901" t="n"/>
      <c r="BC61" s="154" t="n"/>
      <c r="BD61" s="154" t="n"/>
      <c r="BE61" s="185" t="n"/>
      <c r="BF61" s="185" t="n"/>
      <c r="BG61" s="186" t="n"/>
      <c r="BH61" s="187" t="n"/>
      <c r="BI61" s="187" t="n"/>
      <c r="BJ61" s="188" t="n"/>
      <c r="BK61" s="188" t="n"/>
      <c r="BL61" s="193" t="n"/>
      <c r="BM61" s="194" t="n"/>
      <c r="BN61" s="194" t="n"/>
      <c r="BO61" s="194" t="n"/>
      <c r="BP61" s="186" t="n"/>
      <c r="BQ61" s="186" t="n"/>
      <c r="BR61" s="186" t="n"/>
      <c r="BS61" s="189" t="n"/>
      <c r="BT61" s="900" t="n"/>
      <c r="BU61" s="191" t="n"/>
      <c r="BV61" s="192" t="n"/>
      <c r="BW61" s="192" t="n"/>
      <c r="BX61" s="192" t="n"/>
      <c r="BY61" s="192" t="n"/>
      <c r="BZ61" s="186" t="n"/>
      <c r="CA61" s="186" t="n"/>
      <c r="CB61" s="186" t="n"/>
      <c r="CC61" s="186" t="n"/>
      <c r="CD61" s="901" t="n"/>
      <c r="CE61" s="154" t="n"/>
      <c r="CF61" s="154" t="n"/>
      <c r="CG61" s="185" t="n"/>
      <c r="CH61" s="185" t="n"/>
      <c r="CI61" s="186" t="n"/>
      <c r="CJ61" s="187" t="n"/>
      <c r="CK61" s="187" t="n"/>
      <c r="CL61" s="188" t="n"/>
      <c r="CM61" s="188" t="n"/>
      <c r="CN61" s="193" t="n"/>
      <c r="CO61" s="194" t="n"/>
      <c r="CP61" s="194" t="n"/>
      <c r="CQ61" s="194" t="n"/>
      <c r="CR61" s="186" t="n"/>
      <c r="CS61" s="186" t="n"/>
      <c r="CT61" s="186" t="n"/>
      <c r="CU61" s="189" t="n"/>
      <c r="CV61" s="900" t="n"/>
      <c r="CW61" s="191" t="n"/>
      <c r="CX61" s="192" t="n"/>
      <c r="CY61" s="192" t="n"/>
      <c r="CZ61" s="192" t="n"/>
      <c r="DA61" s="192" t="n"/>
      <c r="DB61" s="186" t="n"/>
      <c r="DC61" s="186" t="n"/>
      <c r="DD61" s="186" t="n"/>
      <c r="DE61" s="186" t="n"/>
      <c r="DF61" s="901" t="n"/>
      <c r="DG61" s="154" t="n"/>
      <c r="DH61" s="154" t="n"/>
      <c r="DI61" s="185" t="n"/>
      <c r="DJ61" s="185" t="n"/>
      <c r="DK61" s="186" t="n"/>
      <c r="DL61" s="187" t="n"/>
      <c r="DM61" s="187" t="n"/>
      <c r="DN61" s="188" t="n"/>
      <c r="DO61" s="188" t="n"/>
      <c r="DP61" s="193" t="n"/>
      <c r="DQ61" s="194" t="n"/>
      <c r="DR61" s="194" t="n"/>
      <c r="DS61" s="194" t="n"/>
      <c r="DT61" s="186" t="n"/>
      <c r="DU61" s="186" t="n"/>
      <c r="DV61" s="186" t="n"/>
      <c r="DW61" s="189" t="n"/>
      <c r="DX61" s="900" t="n"/>
      <c r="DY61" s="191" t="n"/>
      <c r="DZ61" s="192" t="n"/>
      <c r="EA61" s="192" t="n"/>
      <c r="EB61" s="192" t="n"/>
      <c r="EC61" s="192" t="n"/>
      <c r="ED61" s="186" t="n"/>
      <c r="EE61" s="186" t="n"/>
      <c r="EF61" s="186" t="n"/>
      <c r="EG61" s="186" t="n"/>
      <c r="EH61" s="901" t="n"/>
      <c r="EI61" s="154" t="n"/>
      <c r="EJ61" s="154" t="n"/>
      <c r="EK61" s="185" t="n"/>
      <c r="EL61" s="185" t="n"/>
      <c r="EM61" s="186" t="n"/>
      <c r="EN61" s="187" t="n"/>
      <c r="EO61" s="187" t="n"/>
      <c r="EP61" s="188" t="n"/>
      <c r="EQ61" s="188" t="n"/>
      <c r="ER61" s="193" t="n"/>
      <c r="ES61" s="194" t="n"/>
      <c r="ET61" s="194" t="n"/>
      <c r="EU61" s="194" t="n"/>
      <c r="EV61" s="186" t="n"/>
      <c r="EW61" s="186" t="n"/>
      <c r="EX61" s="186" t="n"/>
      <c r="EY61" s="189" t="n"/>
      <c r="EZ61" s="900" t="n"/>
      <c r="FA61" s="191" t="n"/>
      <c r="FB61" s="192" t="n"/>
      <c r="FC61" s="192" t="n"/>
      <c r="FD61" s="192" t="n"/>
      <c r="FE61" s="192" t="n"/>
      <c r="FF61" s="186" t="n"/>
      <c r="FG61" s="186" t="n"/>
      <c r="FH61" s="186" t="n"/>
      <c r="FI61" s="186" t="n"/>
      <c r="FJ61" s="901" t="n"/>
      <c r="FK61" s="154" t="n"/>
      <c r="FL61" s="154" t="n"/>
      <c r="FM61" s="185" t="n"/>
      <c r="FN61" s="185" t="n"/>
      <c r="FO61" s="186" t="n"/>
      <c r="FP61" s="187" t="n"/>
      <c r="FQ61" s="187" t="n"/>
      <c r="FR61" s="188" t="n"/>
      <c r="FS61" s="188" t="n"/>
      <c r="FT61" s="193" t="n"/>
      <c r="FU61" s="194" t="n"/>
      <c r="FV61" s="194" t="n"/>
      <c r="FW61" s="194" t="n"/>
      <c r="FX61" s="186" t="n"/>
      <c r="FY61" s="186" t="n"/>
      <c r="FZ61" s="186" t="n"/>
      <c r="GA61" s="189" t="n"/>
      <c r="GB61" s="900" t="n"/>
      <c r="GC61" s="191" t="n"/>
      <c r="GD61" s="192" t="n"/>
      <c r="GE61" s="192" t="n"/>
      <c r="GF61" s="192" t="n"/>
      <c r="GG61" s="192" t="n"/>
      <c r="GH61" s="186" t="n"/>
      <c r="GI61" s="186" t="n"/>
      <c r="GJ61" s="186" t="n"/>
      <c r="GK61" s="186" t="n"/>
      <c r="GL61" s="901" t="n"/>
      <c r="GM61" s="154" t="n"/>
      <c r="GN61" s="154" t="n"/>
      <c r="GO61" s="185" t="n"/>
      <c r="GP61" s="224" t="n"/>
      <c r="GQ61" s="224" t="n"/>
    </row>
    <row r="62" ht="96" customHeight="1">
      <c r="A62" s="185" t="n">
        <v>61</v>
      </c>
      <c r="B62" s="185" t="inlineStr">
        <is>
          <t>HBP</t>
        </is>
      </c>
      <c r="C62" s="186" t="n"/>
      <c r="D62" s="187" t="inlineStr">
        <is>
          <t>Oil and Gas Lease</t>
        </is>
      </c>
      <c r="E62" s="187" t="inlineStr">
        <is>
          <t>1829/26</t>
        </is>
      </c>
      <c r="F62" s="188" t="n">
        <v>38760</v>
      </c>
      <c r="G62" s="188" t="n">
        <v>38792</v>
      </c>
      <c r="H62" s="193" t="inlineStr">
        <is>
          <t>Termo Company</t>
        </is>
      </c>
      <c r="I62" s="194" t="inlineStr">
        <is>
          <t>Devon Energy Production Co.</t>
        </is>
      </c>
      <c r="J62" s="194" t="inlineStr">
        <is>
          <t>E/2 NW/4, N/2 NE/4 SW/4, NE/4 SE/4, SE/4 NE/4 of 31-12N-24W</t>
        </is>
      </c>
      <c r="K62" s="194" t="inlineStr">
        <is>
          <t>180 gross acres
3 yrs
1/4th royalty</t>
        </is>
      </c>
      <c r="L62" s="186" t="inlineStr">
        <is>
          <t>3 years</t>
        </is>
      </c>
      <c r="M62" s="186" t="n">
        <v>180</v>
      </c>
      <c r="N62" s="186" t="n"/>
      <c r="O62" s="189" t="n">
        <v>39856</v>
      </c>
      <c r="P62" s="900" t="n"/>
      <c r="Q62" s="191" t="n">
        <v>0.25</v>
      </c>
      <c r="R62" s="192" t="inlineStr">
        <is>
          <t>No</t>
        </is>
      </c>
      <c r="S62" s="192" t="inlineStr">
        <is>
          <t>F</t>
        </is>
      </c>
      <c r="T62" s="192" t="inlineStr">
        <is>
          <t>No</t>
        </is>
      </c>
      <c r="U62" s="192" t="inlineStr">
        <is>
          <t>No</t>
        </is>
      </c>
      <c r="V62" s="186" t="inlineStr">
        <is>
          <t>No</t>
        </is>
      </c>
      <c r="W62" s="186" t="inlineStr">
        <is>
          <t>No</t>
        </is>
      </c>
      <c r="X62" s="186" t="inlineStr">
        <is>
          <t>No</t>
        </is>
      </c>
      <c r="Y62" s="186" t="inlineStr">
        <is>
          <t>No</t>
        </is>
      </c>
      <c r="Z62" s="154" t="n"/>
      <c r="AA62" s="154" t="n"/>
      <c r="AB62" s="154" t="n"/>
      <c r="AC62" s="185" t="n"/>
      <c r="AD62" s="185" t="n"/>
      <c r="AE62" s="186" t="n"/>
      <c r="AF62" s="187" t="n"/>
      <c r="AG62" s="187" t="n"/>
      <c r="AH62" s="188" t="n"/>
      <c r="AI62" s="188" t="n"/>
      <c r="AJ62" s="193" t="n"/>
      <c r="AK62" s="194" t="n"/>
      <c r="AL62" s="194" t="n"/>
      <c r="AM62" s="194" t="n"/>
      <c r="AN62" s="186" t="n"/>
      <c r="AO62" s="186" t="n"/>
      <c r="AP62" s="186" t="n"/>
      <c r="AQ62" s="189" t="n"/>
      <c r="AR62" s="900" t="n"/>
      <c r="AS62" s="191" t="n"/>
      <c r="AT62" s="192" t="n"/>
      <c r="AU62" s="192" t="n"/>
      <c r="AV62" s="192" t="n"/>
      <c r="AW62" s="192" t="n"/>
      <c r="AX62" s="186" t="n"/>
      <c r="AY62" s="186" t="n"/>
      <c r="AZ62" s="186" t="n"/>
      <c r="BA62" s="186" t="n"/>
      <c r="BB62" s="154" t="n"/>
      <c r="BC62" s="154" t="n"/>
      <c r="BD62" s="154" t="n"/>
      <c r="BE62" s="185" t="n"/>
      <c r="BF62" s="185" t="n"/>
      <c r="BG62" s="186" t="n"/>
      <c r="BH62" s="187" t="n"/>
      <c r="BI62" s="187" t="n"/>
      <c r="BJ62" s="188" t="n"/>
      <c r="BK62" s="188" t="n"/>
      <c r="BL62" s="193" t="n"/>
      <c r="BM62" s="194" t="n"/>
      <c r="BN62" s="194" t="n"/>
      <c r="BO62" s="194" t="n"/>
      <c r="BP62" s="186" t="n"/>
      <c r="BQ62" s="186" t="n"/>
      <c r="BR62" s="186" t="n"/>
      <c r="BS62" s="189" t="n"/>
      <c r="BT62" s="900" t="n"/>
      <c r="BU62" s="191" t="n"/>
      <c r="BV62" s="192" t="n"/>
      <c r="BW62" s="192" t="n"/>
      <c r="BX62" s="192" t="n"/>
      <c r="BY62" s="192" t="n"/>
      <c r="BZ62" s="186" t="n"/>
      <c r="CA62" s="186" t="n"/>
      <c r="CB62" s="186" t="n"/>
      <c r="CC62" s="186" t="n"/>
      <c r="CD62" s="154" t="n"/>
      <c r="CE62" s="154" t="n"/>
      <c r="CF62" s="154" t="n"/>
      <c r="CG62" s="185" t="n"/>
      <c r="CH62" s="185" t="n"/>
      <c r="CI62" s="186" t="n"/>
      <c r="CJ62" s="187" t="n"/>
      <c r="CK62" s="187" t="n"/>
      <c r="CL62" s="188" t="n"/>
      <c r="CM62" s="188" t="n"/>
      <c r="CN62" s="193" t="n"/>
      <c r="CO62" s="194" t="n"/>
      <c r="CP62" s="194" t="n"/>
      <c r="CQ62" s="194" t="n"/>
      <c r="CR62" s="186" t="n"/>
      <c r="CS62" s="186" t="n"/>
      <c r="CT62" s="186" t="n"/>
      <c r="CU62" s="189" t="n"/>
      <c r="CV62" s="900" t="n"/>
      <c r="CW62" s="191" t="n"/>
      <c r="CX62" s="192" t="n"/>
      <c r="CY62" s="192" t="n"/>
      <c r="CZ62" s="192" t="n"/>
      <c r="DA62" s="192" t="n"/>
      <c r="DB62" s="186" t="n"/>
      <c r="DC62" s="186" t="n"/>
      <c r="DD62" s="186" t="n"/>
      <c r="DE62" s="186" t="n"/>
      <c r="DF62" s="154" t="n"/>
      <c r="DG62" s="154" t="n"/>
      <c r="DH62" s="154" t="n"/>
      <c r="DI62" s="185" t="n"/>
      <c r="DJ62" s="185" t="n"/>
      <c r="DK62" s="186" t="n"/>
      <c r="DL62" s="187" t="n"/>
      <c r="DM62" s="187" t="n"/>
      <c r="DN62" s="188" t="n"/>
      <c r="DO62" s="188" t="n"/>
      <c r="DP62" s="193" t="n"/>
      <c r="DQ62" s="194" t="n"/>
      <c r="DR62" s="194" t="n"/>
      <c r="DS62" s="194" t="n"/>
      <c r="DT62" s="186" t="n"/>
      <c r="DU62" s="186" t="n"/>
      <c r="DV62" s="186" t="n"/>
      <c r="DW62" s="189" t="n"/>
      <c r="DX62" s="900" t="n"/>
      <c r="DY62" s="191" t="n"/>
      <c r="DZ62" s="192" t="n"/>
      <c r="EA62" s="192" t="n"/>
      <c r="EB62" s="192" t="n"/>
      <c r="EC62" s="192" t="n"/>
      <c r="ED62" s="186" t="n"/>
      <c r="EE62" s="186" t="n"/>
      <c r="EF62" s="186" t="n"/>
      <c r="EG62" s="186" t="n"/>
      <c r="EH62" s="154" t="n"/>
      <c r="EI62" s="154" t="n"/>
      <c r="EJ62" s="154" t="n"/>
      <c r="EK62" s="185" t="n"/>
      <c r="EL62" s="185" t="n"/>
      <c r="EM62" s="186" t="n"/>
      <c r="EN62" s="187" t="n"/>
      <c r="EO62" s="187" t="n"/>
      <c r="EP62" s="188" t="n"/>
      <c r="EQ62" s="188" t="n"/>
      <c r="ER62" s="193" t="n"/>
      <c r="ES62" s="194" t="n"/>
      <c r="ET62" s="194" t="n"/>
      <c r="EU62" s="194" t="n"/>
      <c r="EV62" s="186" t="n"/>
      <c r="EW62" s="186" t="n"/>
      <c r="EX62" s="186" t="n"/>
      <c r="EY62" s="189" t="n"/>
      <c r="EZ62" s="900" t="n"/>
      <c r="FA62" s="191" t="n"/>
      <c r="FB62" s="192" t="n"/>
      <c r="FC62" s="192" t="n"/>
      <c r="FD62" s="192" t="n"/>
      <c r="FE62" s="192" t="n"/>
      <c r="FF62" s="186" t="n"/>
      <c r="FG62" s="186" t="n"/>
      <c r="FH62" s="186" t="n"/>
      <c r="FI62" s="186" t="n"/>
      <c r="FJ62" s="154" t="n"/>
      <c r="FK62" s="154" t="n"/>
      <c r="FL62" s="154" t="n"/>
      <c r="FM62" s="185" t="n"/>
      <c r="FN62" s="185" t="n"/>
      <c r="FO62" s="186" t="n"/>
      <c r="FP62" s="187" t="n"/>
      <c r="FQ62" s="187" t="n"/>
      <c r="FR62" s="188" t="n"/>
      <c r="FS62" s="188" t="n"/>
      <c r="FT62" s="193" t="n"/>
      <c r="FU62" s="194" t="n"/>
      <c r="FV62" s="194" t="n"/>
      <c r="FW62" s="194" t="n"/>
      <c r="FX62" s="186" t="n"/>
      <c r="FY62" s="186" t="n"/>
      <c r="FZ62" s="186" t="n"/>
      <c r="GA62" s="189" t="n"/>
      <c r="GB62" s="900" t="n"/>
      <c r="GC62" s="191" t="n"/>
      <c r="GD62" s="192" t="n"/>
      <c r="GE62" s="192" t="n"/>
      <c r="GF62" s="192" t="n"/>
      <c r="GG62" s="192" t="n"/>
      <c r="GH62" s="186" t="n"/>
      <c r="GI62" s="186" t="n"/>
      <c r="GJ62" s="186" t="n"/>
      <c r="GK62" s="186" t="n"/>
      <c r="GL62" s="154" t="n"/>
      <c r="GM62" s="154" t="n"/>
      <c r="GN62" s="154" t="n"/>
      <c r="GO62" s="185" t="n"/>
      <c r="GP62" s="224" t="n"/>
      <c r="GQ62" s="224" t="n"/>
    </row>
    <row r="63" ht="384" customHeight="1">
      <c r="A63" s="185" t="n">
        <v>62</v>
      </c>
      <c r="B63" s="185" t="inlineStr">
        <is>
          <t>HBP</t>
        </is>
      </c>
      <c r="C63" s="186" t="n"/>
      <c r="D63" s="187" t="inlineStr">
        <is>
          <t>Oil and Gas Lease</t>
        </is>
      </c>
      <c r="E63" s="187" t="inlineStr">
        <is>
          <t>1833/218</t>
        </is>
      </c>
      <c r="F63" s="188" t="n">
        <v>38734</v>
      </c>
      <c r="G63" s="188" t="n">
        <v>38824</v>
      </c>
      <c r="H63" s="194" t="inlineStr">
        <is>
          <t>Ella Pearl Kirk</t>
        </is>
      </c>
      <c r="I63" s="194" t="inlineStr">
        <is>
          <t>Jess Harris, III, Inc.</t>
        </is>
      </c>
      <c r="J63" s="194" t="inlineStr">
        <is>
          <t>The South 32.80 acres in a tract of land described as W. 18.20 chains (72 8/10 Rods) of Lots 1 &amp; 2 ADA W 18.20 chains (or 72 8/10 Rods) of W/2 NW/4 &amp; W 18.20 chains (or 72 8/10 Rods) of N/2 of Lot 3 ADA W 18.20 chains (or 72 8/10 Rods) of N/2 NW/4 SW/4 of 31-12N-24W</t>
        </is>
      </c>
      <c r="K63" s="194" t="inlineStr">
        <is>
          <t>32.80 gross acres</t>
        </is>
      </c>
      <c r="L63" s="186" t="inlineStr">
        <is>
          <t>3 years</t>
        </is>
      </c>
      <c r="M63" s="186" t="n">
        <v>32.8</v>
      </c>
      <c r="N63" s="186" t="n"/>
      <c r="O63" s="189" t="n">
        <v>39830</v>
      </c>
      <c r="P63" s="900" t="n"/>
      <c r="Q63" s="191" t="n">
        <v>0.1875</v>
      </c>
      <c r="R63" s="192" t="inlineStr">
        <is>
          <t>No</t>
        </is>
      </c>
      <c r="S63" s="192" t="inlineStr">
        <is>
          <t>No</t>
        </is>
      </c>
      <c r="T63" s="192" t="inlineStr">
        <is>
          <t>No</t>
        </is>
      </c>
      <c r="U63" s="192" t="inlineStr">
        <is>
          <t>No</t>
        </is>
      </c>
      <c r="V63" s="186" t="inlineStr">
        <is>
          <t>No</t>
        </is>
      </c>
      <c r="W63" s="186" t="inlineStr">
        <is>
          <t>No</t>
        </is>
      </c>
      <c r="X63" s="186" t="inlineStr">
        <is>
          <t>No</t>
        </is>
      </c>
      <c r="Y63" s="186" t="inlineStr">
        <is>
          <t>No</t>
        </is>
      </c>
      <c r="Z63" s="154" t="n"/>
      <c r="AA63" s="154" t="n"/>
      <c r="AB63" s="154" t="n"/>
      <c r="AC63" s="185" t="n"/>
      <c r="AD63" s="185" t="n"/>
      <c r="AE63" s="186" t="n"/>
      <c r="AF63" s="187" t="n"/>
      <c r="AG63" s="187" t="n"/>
      <c r="AH63" s="188" t="n"/>
      <c r="AI63" s="188" t="n"/>
      <c r="AJ63" s="194" t="n"/>
      <c r="AK63" s="194" t="n"/>
      <c r="AL63" s="194" t="n"/>
      <c r="AM63" s="194" t="n"/>
      <c r="AN63" s="186" t="n"/>
      <c r="AO63" s="186" t="n"/>
      <c r="AP63" s="186" t="n"/>
      <c r="AQ63" s="189" t="n"/>
      <c r="AR63" s="900" t="n"/>
      <c r="AS63" s="191" t="n"/>
      <c r="AT63" s="192" t="n"/>
      <c r="AU63" s="192" t="n"/>
      <c r="AV63" s="192" t="n"/>
      <c r="AW63" s="192" t="n"/>
      <c r="AX63" s="186" t="n"/>
      <c r="AY63" s="186" t="n"/>
      <c r="AZ63" s="186" t="n"/>
      <c r="BA63" s="186" t="n"/>
      <c r="BB63" s="154" t="n"/>
      <c r="BC63" s="154" t="n"/>
      <c r="BD63" s="154" t="n"/>
      <c r="BE63" s="185" t="n"/>
      <c r="BF63" s="185" t="n"/>
      <c r="BG63" s="186" t="n"/>
      <c r="BH63" s="187" t="n"/>
      <c r="BI63" s="187" t="n"/>
      <c r="BJ63" s="188" t="n"/>
      <c r="BK63" s="188" t="n"/>
      <c r="BL63" s="194" t="n"/>
      <c r="BM63" s="194" t="n"/>
      <c r="BN63" s="194" t="n"/>
      <c r="BO63" s="194" t="n"/>
      <c r="BP63" s="186" t="n"/>
      <c r="BQ63" s="186" t="n"/>
      <c r="BR63" s="186" t="n"/>
      <c r="BS63" s="189" t="n"/>
      <c r="BT63" s="900" t="n"/>
      <c r="BU63" s="191" t="n"/>
      <c r="BV63" s="192" t="n"/>
      <c r="BW63" s="192" t="n"/>
      <c r="BX63" s="192" t="n"/>
      <c r="BY63" s="192" t="n"/>
      <c r="BZ63" s="186" t="n"/>
      <c r="CA63" s="186" t="n"/>
      <c r="CB63" s="186" t="n"/>
      <c r="CC63" s="186" t="n"/>
      <c r="CD63" s="154" t="n"/>
      <c r="CE63" s="154" t="n"/>
      <c r="CF63" s="154" t="n"/>
      <c r="CG63" s="185" t="n"/>
      <c r="CH63" s="185" t="n"/>
      <c r="CI63" s="186" t="n"/>
      <c r="CJ63" s="187" t="n"/>
      <c r="CK63" s="187" t="n"/>
      <c r="CL63" s="188" t="n"/>
      <c r="CM63" s="188" t="n"/>
      <c r="CN63" s="194" t="n"/>
      <c r="CO63" s="194" t="n"/>
      <c r="CP63" s="194" t="n"/>
      <c r="CQ63" s="194" t="n"/>
      <c r="CR63" s="186" t="n"/>
      <c r="CS63" s="186" t="n"/>
      <c r="CT63" s="186" t="n"/>
      <c r="CU63" s="189" t="n"/>
      <c r="CV63" s="900" t="n"/>
      <c r="CW63" s="191" t="n"/>
      <c r="CX63" s="192" t="n"/>
      <c r="CY63" s="192" t="n"/>
      <c r="CZ63" s="192" t="n"/>
      <c r="DA63" s="192" t="n"/>
      <c r="DB63" s="186" t="n"/>
      <c r="DC63" s="186" t="n"/>
      <c r="DD63" s="186" t="n"/>
      <c r="DE63" s="186" t="n"/>
      <c r="DF63" s="154" t="n"/>
      <c r="DG63" s="154" t="n"/>
      <c r="DH63" s="154" t="n"/>
      <c r="DI63" s="185" t="n"/>
      <c r="DJ63" s="185" t="n"/>
      <c r="DK63" s="186" t="n"/>
      <c r="DL63" s="187" t="n"/>
      <c r="DM63" s="187" t="n"/>
      <c r="DN63" s="188" t="n"/>
      <c r="DO63" s="188" t="n"/>
      <c r="DP63" s="194" t="n"/>
      <c r="DQ63" s="194" t="n"/>
      <c r="DR63" s="194" t="n"/>
      <c r="DS63" s="194" t="n"/>
      <c r="DT63" s="186" t="n"/>
      <c r="DU63" s="186" t="n"/>
      <c r="DV63" s="186" t="n"/>
      <c r="DW63" s="189" t="n"/>
      <c r="DX63" s="900" t="n"/>
      <c r="DY63" s="191" t="n"/>
      <c r="DZ63" s="192" t="n"/>
      <c r="EA63" s="192" t="n"/>
      <c r="EB63" s="192" t="n"/>
      <c r="EC63" s="192" t="n"/>
      <c r="ED63" s="186" t="n"/>
      <c r="EE63" s="186" t="n"/>
      <c r="EF63" s="186" t="n"/>
      <c r="EG63" s="186" t="n"/>
      <c r="EH63" s="154" t="n"/>
      <c r="EI63" s="154" t="n"/>
      <c r="EJ63" s="154" t="n"/>
      <c r="EK63" s="185" t="n"/>
      <c r="EL63" s="185" t="n"/>
      <c r="EM63" s="186" t="n"/>
      <c r="EN63" s="187" t="n"/>
      <c r="EO63" s="187" t="n"/>
      <c r="EP63" s="188" t="n"/>
      <c r="EQ63" s="188" t="n"/>
      <c r="ER63" s="194" t="n"/>
      <c r="ES63" s="194" t="n"/>
      <c r="ET63" s="194" t="n"/>
      <c r="EU63" s="194" t="n"/>
      <c r="EV63" s="186" t="n"/>
      <c r="EW63" s="186" t="n"/>
      <c r="EX63" s="186" t="n"/>
      <c r="EY63" s="189" t="n"/>
      <c r="EZ63" s="900" t="n"/>
      <c r="FA63" s="191" t="n"/>
      <c r="FB63" s="192" t="n"/>
      <c r="FC63" s="192" t="n"/>
      <c r="FD63" s="192" t="n"/>
      <c r="FE63" s="192" t="n"/>
      <c r="FF63" s="186" t="n"/>
      <c r="FG63" s="186" t="n"/>
      <c r="FH63" s="186" t="n"/>
      <c r="FI63" s="186" t="n"/>
      <c r="FJ63" s="154" t="n"/>
      <c r="FK63" s="154" t="n"/>
      <c r="FL63" s="154" t="n"/>
      <c r="FM63" s="185" t="n"/>
      <c r="FN63" s="185" t="n"/>
      <c r="FO63" s="186" t="n"/>
      <c r="FP63" s="187" t="n"/>
      <c r="FQ63" s="187" t="n"/>
      <c r="FR63" s="188" t="n"/>
      <c r="FS63" s="188" t="n"/>
      <c r="FT63" s="194" t="n"/>
      <c r="FU63" s="194" t="n"/>
      <c r="FV63" s="194" t="n"/>
      <c r="FW63" s="194" t="n"/>
      <c r="FX63" s="186" t="n"/>
      <c r="FY63" s="186" t="n"/>
      <c r="FZ63" s="186" t="n"/>
      <c r="GA63" s="189" t="n"/>
      <c r="GB63" s="900" t="n"/>
      <c r="GC63" s="191" t="n"/>
      <c r="GD63" s="192" t="n"/>
      <c r="GE63" s="192" t="n"/>
      <c r="GF63" s="192" t="n"/>
      <c r="GG63" s="192" t="n"/>
      <c r="GH63" s="186" t="n"/>
      <c r="GI63" s="186" t="n"/>
      <c r="GJ63" s="186" t="n"/>
      <c r="GK63" s="186" t="n"/>
      <c r="GL63" s="154" t="n"/>
      <c r="GM63" s="154" t="n"/>
      <c r="GN63" s="154" t="n"/>
      <c r="GO63" s="185" t="n"/>
      <c r="GP63" s="224" t="n"/>
      <c r="GQ63" s="224" t="n"/>
    </row>
    <row r="64" ht="60" customHeight="1">
      <c r="A64" s="185" t="n">
        <v>63</v>
      </c>
      <c r="B64" s="185" t="inlineStr">
        <is>
          <t>HBP</t>
        </is>
      </c>
      <c r="C64" s="186" t="n"/>
      <c r="D64" s="187" t="inlineStr">
        <is>
          <t>Oil and Gas Lease</t>
        </is>
      </c>
      <c r="E64" s="187" t="inlineStr">
        <is>
          <t>1788/24</t>
        </is>
      </c>
      <c r="F64" s="188" t="n">
        <v>38457</v>
      </c>
      <c r="G64" s="188" t="n">
        <v>38474</v>
      </c>
      <c r="H64" s="194" t="inlineStr">
        <is>
          <t>Arrowhead Resources, Inc.</t>
        </is>
      </c>
      <c r="I64" s="194" t="inlineStr">
        <is>
          <t>Arrowhead Explor &amp; Prod Co.</t>
        </is>
      </c>
      <c r="J64" s="194" t="inlineStr">
        <is>
          <t>SE/4 SW/4 of 31-12N-24W</t>
        </is>
      </c>
      <c r="K64" s="194" t="inlineStr">
        <is>
          <t>40 gross acres
5 yrs
3/16ths royalty</t>
        </is>
      </c>
      <c r="L64" s="186" t="inlineStr">
        <is>
          <t>5 years</t>
        </is>
      </c>
      <c r="M64" s="186" t="n">
        <v>40</v>
      </c>
      <c r="N64" s="186" t="n"/>
      <c r="O64" s="189" t="n">
        <v>40283</v>
      </c>
      <c r="P64" s="900" t="n"/>
      <c r="Q64" s="191" t="n">
        <v>0.1875</v>
      </c>
      <c r="R64" s="192" t="inlineStr">
        <is>
          <t>No</t>
        </is>
      </c>
      <c r="S64" s="192" t="inlineStr">
        <is>
          <t>No</t>
        </is>
      </c>
      <c r="T64" s="192" t="inlineStr">
        <is>
          <t>No</t>
        </is>
      </c>
      <c r="U64" s="192" t="inlineStr">
        <is>
          <t>No</t>
        </is>
      </c>
      <c r="V64" s="186" t="inlineStr">
        <is>
          <t>No</t>
        </is>
      </c>
      <c r="W64" s="186" t="inlineStr">
        <is>
          <t>No</t>
        </is>
      </c>
      <c r="X64" s="186" t="inlineStr">
        <is>
          <t>No</t>
        </is>
      </c>
      <c r="Y64" s="186" t="inlineStr">
        <is>
          <t>No</t>
        </is>
      </c>
      <c r="Z64" s="154" t="n"/>
      <c r="AA64" s="154" t="n"/>
      <c r="AB64" s="154" t="n"/>
      <c r="AC64" s="185" t="n"/>
      <c r="AD64" s="185" t="n"/>
      <c r="AE64" s="186" t="n"/>
      <c r="AF64" s="187" t="n"/>
      <c r="AG64" s="187" t="n"/>
      <c r="AH64" s="188" t="n"/>
      <c r="AI64" s="188" t="n"/>
      <c r="AJ64" s="194" t="n"/>
      <c r="AK64" s="194" t="n"/>
      <c r="AL64" s="194" t="n"/>
      <c r="AM64" s="194" t="n"/>
      <c r="AN64" s="186" t="n"/>
      <c r="AO64" s="186" t="n"/>
      <c r="AP64" s="186" t="n"/>
      <c r="AQ64" s="189" t="n"/>
      <c r="AR64" s="900" t="n"/>
      <c r="AS64" s="191" t="n"/>
      <c r="AT64" s="192" t="n"/>
      <c r="AU64" s="192" t="n"/>
      <c r="AV64" s="192" t="n"/>
      <c r="AW64" s="192" t="n"/>
      <c r="AX64" s="186" t="n"/>
      <c r="AY64" s="186" t="n"/>
      <c r="AZ64" s="186" t="n"/>
      <c r="BA64" s="186" t="n"/>
      <c r="BB64" s="154" t="n"/>
      <c r="BC64" s="154" t="n"/>
      <c r="BD64" s="154" t="n"/>
      <c r="BE64" s="185" t="n"/>
      <c r="BF64" s="185" t="n"/>
      <c r="BG64" s="186" t="n"/>
      <c r="BH64" s="187" t="n"/>
      <c r="BI64" s="187" t="n"/>
      <c r="BJ64" s="188" t="n"/>
      <c r="BK64" s="188" t="n"/>
      <c r="BL64" s="194" t="n"/>
      <c r="BM64" s="194" t="n"/>
      <c r="BN64" s="194" t="n"/>
      <c r="BO64" s="194" t="n"/>
      <c r="BP64" s="186" t="n"/>
      <c r="BQ64" s="186" t="n"/>
      <c r="BR64" s="186" t="n"/>
      <c r="BS64" s="189" t="n"/>
      <c r="BT64" s="900" t="n"/>
      <c r="BU64" s="191" t="n"/>
      <c r="BV64" s="192" t="n"/>
      <c r="BW64" s="192" t="n"/>
      <c r="BX64" s="192" t="n"/>
      <c r="BY64" s="192" t="n"/>
      <c r="BZ64" s="186" t="n"/>
      <c r="CA64" s="186" t="n"/>
      <c r="CB64" s="186" t="n"/>
      <c r="CC64" s="186" t="n"/>
      <c r="CD64" s="154" t="n"/>
      <c r="CE64" s="154" t="n"/>
      <c r="CF64" s="154" t="n"/>
      <c r="CG64" s="185" t="n"/>
      <c r="CH64" s="185" t="n"/>
      <c r="CI64" s="186" t="n"/>
      <c r="CJ64" s="187" t="n"/>
      <c r="CK64" s="187" t="n"/>
      <c r="CL64" s="188" t="n"/>
      <c r="CM64" s="188" t="n"/>
      <c r="CN64" s="194" t="n"/>
      <c r="CO64" s="194" t="n"/>
      <c r="CP64" s="194" t="n"/>
      <c r="CQ64" s="194" t="n"/>
      <c r="CR64" s="186" t="n"/>
      <c r="CS64" s="186" t="n"/>
      <c r="CT64" s="186" t="n"/>
      <c r="CU64" s="189" t="n"/>
      <c r="CV64" s="900" t="n"/>
      <c r="CW64" s="191" t="n"/>
      <c r="CX64" s="192" t="n"/>
      <c r="CY64" s="192" t="n"/>
      <c r="CZ64" s="192" t="n"/>
      <c r="DA64" s="192" t="n"/>
      <c r="DB64" s="186" t="n"/>
      <c r="DC64" s="186" t="n"/>
      <c r="DD64" s="186" t="n"/>
      <c r="DE64" s="186" t="n"/>
      <c r="DF64" s="154" t="n"/>
      <c r="DG64" s="154" t="n"/>
      <c r="DH64" s="154" t="n"/>
      <c r="DI64" s="185" t="n"/>
      <c r="DJ64" s="185" t="n"/>
      <c r="DK64" s="186" t="n"/>
      <c r="DL64" s="187" t="n"/>
      <c r="DM64" s="187" t="n"/>
      <c r="DN64" s="188" t="n"/>
      <c r="DO64" s="188" t="n"/>
      <c r="DP64" s="194" t="n"/>
      <c r="DQ64" s="194" t="n"/>
      <c r="DR64" s="194" t="n"/>
      <c r="DS64" s="194" t="n"/>
      <c r="DT64" s="186" t="n"/>
      <c r="DU64" s="186" t="n"/>
      <c r="DV64" s="186" t="n"/>
      <c r="DW64" s="189" t="n"/>
      <c r="DX64" s="900" t="n"/>
      <c r="DY64" s="191" t="n"/>
      <c r="DZ64" s="192" t="n"/>
      <c r="EA64" s="192" t="n"/>
      <c r="EB64" s="192" t="n"/>
      <c r="EC64" s="192" t="n"/>
      <c r="ED64" s="186" t="n"/>
      <c r="EE64" s="186" t="n"/>
      <c r="EF64" s="186" t="n"/>
      <c r="EG64" s="186" t="n"/>
      <c r="EH64" s="154" t="n"/>
      <c r="EI64" s="154" t="n"/>
      <c r="EJ64" s="154" t="n"/>
      <c r="EK64" s="185" t="n"/>
      <c r="EL64" s="185" t="n"/>
      <c r="EM64" s="186" t="n"/>
      <c r="EN64" s="187" t="n"/>
      <c r="EO64" s="187" t="n"/>
      <c r="EP64" s="188" t="n"/>
      <c r="EQ64" s="188" t="n"/>
      <c r="ER64" s="194" t="n"/>
      <c r="ES64" s="194" t="n"/>
      <c r="ET64" s="194" t="n"/>
      <c r="EU64" s="194" t="n"/>
      <c r="EV64" s="186" t="n"/>
      <c r="EW64" s="186" t="n"/>
      <c r="EX64" s="186" t="n"/>
      <c r="EY64" s="189" t="n"/>
      <c r="EZ64" s="900" t="n"/>
      <c r="FA64" s="191" t="n"/>
      <c r="FB64" s="192" t="n"/>
      <c r="FC64" s="192" t="n"/>
      <c r="FD64" s="192" t="n"/>
      <c r="FE64" s="192" t="n"/>
      <c r="FF64" s="186" t="n"/>
      <c r="FG64" s="186" t="n"/>
      <c r="FH64" s="186" t="n"/>
      <c r="FI64" s="186" t="n"/>
      <c r="FJ64" s="154" t="n"/>
      <c r="FK64" s="154" t="n"/>
      <c r="FL64" s="154" t="n"/>
      <c r="FM64" s="185" t="n"/>
      <c r="FN64" s="185" t="n"/>
      <c r="FO64" s="186" t="n"/>
      <c r="FP64" s="187" t="n"/>
      <c r="FQ64" s="187" t="n"/>
      <c r="FR64" s="188" t="n"/>
      <c r="FS64" s="188" t="n"/>
      <c r="FT64" s="194" t="n"/>
      <c r="FU64" s="194" t="n"/>
      <c r="FV64" s="194" t="n"/>
      <c r="FW64" s="194" t="n"/>
      <c r="FX64" s="186" t="n"/>
      <c r="FY64" s="186" t="n"/>
      <c r="FZ64" s="186" t="n"/>
      <c r="GA64" s="189" t="n"/>
      <c r="GB64" s="900" t="n"/>
      <c r="GC64" s="191" t="n"/>
      <c r="GD64" s="192" t="n"/>
      <c r="GE64" s="192" t="n"/>
      <c r="GF64" s="192" t="n"/>
      <c r="GG64" s="192" t="n"/>
      <c r="GH64" s="186" t="n"/>
      <c r="GI64" s="186" t="n"/>
      <c r="GJ64" s="186" t="n"/>
      <c r="GK64" s="186" t="n"/>
      <c r="GL64" s="154" t="n"/>
      <c r="GM64" s="154" t="n"/>
      <c r="GN64" s="154" t="n"/>
      <c r="GO64" s="185" t="n"/>
      <c r="GP64" s="224" t="n"/>
      <c r="GQ64" s="224" t="n"/>
    </row>
    <row r="65" ht="409.5" customHeight="1">
      <c r="A65" s="185" t="n">
        <v>64</v>
      </c>
      <c r="B65" s="185" t="inlineStr">
        <is>
          <t>Top Lease</t>
        </is>
      </c>
      <c r="C65" s="186" t="n"/>
      <c r="D65" s="187" t="inlineStr">
        <is>
          <t>Oil and Gas Lease</t>
        </is>
      </c>
      <c r="E65" s="187" t="inlineStr">
        <is>
          <t>2693/337</t>
        </is>
      </c>
      <c r="F65" s="188" t="n">
        <v>46076</v>
      </c>
      <c r="G65" s="188" t="n">
        <v>46122</v>
      </c>
      <c r="H65" s="194" t="inlineStr">
        <is>
          <t>James Gerard Buonaccorsi, Carrie Leeann Mitchell, Trustee of The Mitchell Buonaccorsi Living Trust</t>
        </is>
      </c>
      <c r="I65" s="194" t="inlineStr">
        <is>
          <t>Silver Oak Natural Resources, LLC</t>
        </is>
      </c>
      <c r="J65" s="194" t="inlineStr">
        <is>
          <t>E/2 NW/4, N/2 NE/4, N/2 NE/4 SW/4, NE/4 SE/4, NE/4 SW/4, S/2, Lots 3-4, SE/4 NE/4, SE/4 SW/4 of 31-12N-24W</t>
        </is>
      </c>
      <c r="K65" s="194" t="inlineStr">
        <is>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 Full recital in recorded instrument — see Link.</t>
        </is>
      </c>
      <c r="L65" s="186" t="inlineStr">
        <is>
          <t>3 years</t>
        </is>
      </c>
      <c r="M65" s="186" t="n">
        <v>355.34</v>
      </c>
      <c r="N65" s="186" t="n"/>
      <c r="O65" s="189" t="n">
        <v>47172</v>
      </c>
      <c r="P65" s="900" t="n"/>
      <c r="Q65" s="191" t="n">
        <v>0.1875</v>
      </c>
      <c r="R65" s="192" t="inlineStr">
        <is>
          <t>No</t>
        </is>
      </c>
      <c r="S65" s="192" t="inlineStr">
        <is>
          <t>No</t>
        </is>
      </c>
      <c r="T65" s="192" t="inlineStr">
        <is>
          <t>No</t>
        </is>
      </c>
      <c r="U65" s="192" t="inlineStr">
        <is>
          <t>Yes</t>
        </is>
      </c>
      <c r="V65" s="186" t="inlineStr">
        <is>
          <t>No</t>
        </is>
      </c>
      <c r="W65" s="186" t="inlineStr">
        <is>
          <t>No</t>
        </is>
      </c>
      <c r="X65" s="186" t="inlineStr">
        <is>
          <t>No</t>
        </is>
      </c>
      <c r="Y65" s="186" t="inlineStr">
        <is>
          <t>Yes</t>
        </is>
      </c>
      <c r="Z65" s="901" t="n"/>
      <c r="AA65" s="154" t="n"/>
      <c r="AB65" s="154" t="n"/>
      <c r="AC65" s="185" t="n"/>
      <c r="AD65" s="185" t="n"/>
      <c r="AE65" s="186" t="n"/>
      <c r="AF65" s="187" t="n"/>
      <c r="AG65" s="187" t="n"/>
      <c r="AH65" s="188" t="n"/>
      <c r="AI65" s="188" t="n"/>
      <c r="AJ65" s="194" t="n"/>
      <c r="AK65" s="194" t="n"/>
      <c r="AL65" s="194" t="n"/>
      <c r="AM65" s="194" t="n"/>
      <c r="AN65" s="186" t="n"/>
      <c r="AO65" s="186" t="n"/>
      <c r="AP65" s="186" t="n"/>
      <c r="AQ65" s="189" t="n"/>
      <c r="AR65" s="900" t="n"/>
      <c r="AS65" s="191" t="n"/>
      <c r="AT65" s="192" t="n"/>
      <c r="AU65" s="192" t="n"/>
      <c r="AV65" s="192" t="n"/>
      <c r="AW65" s="192" t="n"/>
      <c r="AX65" s="186" t="n"/>
      <c r="AY65" s="186" t="n"/>
      <c r="AZ65" s="186" t="n"/>
      <c r="BA65" s="186" t="n"/>
      <c r="BB65" s="901" t="n"/>
      <c r="BC65" s="154" t="n"/>
      <c r="BD65" s="154" t="n"/>
      <c r="BE65" s="185" t="n"/>
      <c r="BF65" s="185" t="n"/>
      <c r="BG65" s="186" t="n"/>
      <c r="BH65" s="187" t="n"/>
      <c r="BI65" s="187" t="n"/>
      <c r="BJ65" s="188" t="n"/>
      <c r="BK65" s="188" t="n"/>
      <c r="BL65" s="194" t="n"/>
      <c r="BM65" s="194" t="n"/>
      <c r="BN65" s="194" t="n"/>
      <c r="BO65" s="194" t="n"/>
      <c r="BP65" s="186" t="n"/>
      <c r="BQ65" s="186" t="n"/>
      <c r="BR65" s="186" t="n"/>
      <c r="BS65" s="189" t="n"/>
      <c r="BT65" s="900" t="n"/>
      <c r="BU65" s="191" t="n"/>
      <c r="BV65" s="192" t="n"/>
      <c r="BW65" s="192" t="n"/>
      <c r="BX65" s="192" t="n"/>
      <c r="BY65" s="192" t="n"/>
      <c r="BZ65" s="186" t="n"/>
      <c r="CA65" s="186" t="n"/>
      <c r="CB65" s="186" t="n"/>
      <c r="CC65" s="186" t="n"/>
      <c r="CD65" s="901" t="n"/>
      <c r="CE65" s="154" t="n"/>
      <c r="CF65" s="154" t="n"/>
      <c r="CG65" s="185" t="n"/>
      <c r="CH65" s="185" t="n"/>
      <c r="CI65" s="186" t="n"/>
      <c r="CJ65" s="187" t="n"/>
      <c r="CK65" s="187" t="n"/>
      <c r="CL65" s="188" t="n"/>
      <c r="CM65" s="188" t="n"/>
      <c r="CN65" s="194" t="n"/>
      <c r="CO65" s="194" t="n"/>
      <c r="CP65" s="194" t="n"/>
      <c r="CQ65" s="194" t="n"/>
      <c r="CR65" s="186" t="n"/>
      <c r="CS65" s="186" t="n"/>
      <c r="CT65" s="186" t="n"/>
      <c r="CU65" s="189" t="n"/>
      <c r="CV65" s="900" t="n"/>
      <c r="CW65" s="191" t="n"/>
      <c r="CX65" s="192" t="n"/>
      <c r="CY65" s="192" t="n"/>
      <c r="CZ65" s="192" t="n"/>
      <c r="DA65" s="192" t="n"/>
      <c r="DB65" s="186" t="n"/>
      <c r="DC65" s="186" t="n"/>
      <c r="DD65" s="186" t="n"/>
      <c r="DE65" s="186" t="n"/>
      <c r="DF65" s="901" t="n"/>
      <c r="DG65" s="154" t="n"/>
      <c r="DH65" s="154" t="n"/>
      <c r="DI65" s="185" t="n"/>
      <c r="DJ65" s="185" t="n"/>
      <c r="DK65" s="186" t="n"/>
      <c r="DL65" s="187" t="n"/>
      <c r="DM65" s="187" t="n"/>
      <c r="DN65" s="188" t="n"/>
      <c r="DO65" s="188" t="n"/>
      <c r="DP65" s="194" t="n"/>
      <c r="DQ65" s="194" t="n"/>
      <c r="DR65" s="194" t="n"/>
      <c r="DS65" s="194" t="n"/>
      <c r="DT65" s="186" t="n"/>
      <c r="DU65" s="186" t="n"/>
      <c r="DV65" s="186" t="n"/>
      <c r="DW65" s="189" t="n"/>
      <c r="DX65" s="900" t="n"/>
      <c r="DY65" s="191" t="n"/>
      <c r="DZ65" s="192" t="n"/>
      <c r="EA65" s="192" t="n"/>
      <c r="EB65" s="192" t="n"/>
      <c r="EC65" s="192" t="n"/>
      <c r="ED65" s="186" t="n"/>
      <c r="EE65" s="186" t="n"/>
      <c r="EF65" s="186" t="n"/>
      <c r="EG65" s="186" t="n"/>
      <c r="EH65" s="901" t="n"/>
      <c r="EI65" s="154" t="n"/>
      <c r="EJ65" s="154" t="n"/>
      <c r="EK65" s="185" t="n"/>
      <c r="EL65" s="185" t="n"/>
      <c r="EM65" s="186" t="n"/>
      <c r="EN65" s="187" t="n"/>
      <c r="EO65" s="187" t="n"/>
      <c r="EP65" s="188" t="n"/>
      <c r="EQ65" s="188" t="n"/>
      <c r="ER65" s="194" t="n"/>
      <c r="ES65" s="194" t="n"/>
      <c r="ET65" s="194" t="n"/>
      <c r="EU65" s="194" t="n"/>
      <c r="EV65" s="186" t="n"/>
      <c r="EW65" s="186" t="n"/>
      <c r="EX65" s="186" t="n"/>
      <c r="EY65" s="189" t="n"/>
      <c r="EZ65" s="900" t="n"/>
      <c r="FA65" s="191" t="n"/>
      <c r="FB65" s="192" t="n"/>
      <c r="FC65" s="192" t="n"/>
      <c r="FD65" s="192" t="n"/>
      <c r="FE65" s="192" t="n"/>
      <c r="FF65" s="186" t="n"/>
      <c r="FG65" s="186" t="n"/>
      <c r="FH65" s="186" t="n"/>
      <c r="FI65" s="186" t="n"/>
      <c r="FJ65" s="901" t="n"/>
      <c r="FK65" s="154" t="n"/>
      <c r="FL65" s="154" t="n"/>
      <c r="FM65" s="185" t="n"/>
      <c r="FN65" s="185" t="n"/>
      <c r="FO65" s="186" t="n"/>
      <c r="FP65" s="187" t="n"/>
      <c r="FQ65" s="187" t="n"/>
      <c r="FR65" s="188" t="n"/>
      <c r="FS65" s="188" t="n"/>
      <c r="FT65" s="194" t="n"/>
      <c r="FU65" s="194" t="n"/>
      <c r="FV65" s="194" t="n"/>
      <c r="FW65" s="194" t="n"/>
      <c r="FX65" s="186" t="n"/>
      <c r="FY65" s="186" t="n"/>
      <c r="FZ65" s="186" t="n"/>
      <c r="GA65" s="189" t="n"/>
      <c r="GB65" s="900" t="n"/>
      <c r="GC65" s="191" t="n"/>
      <c r="GD65" s="192" t="n"/>
      <c r="GE65" s="192" t="n"/>
      <c r="GF65" s="192" t="n"/>
      <c r="GG65" s="192" t="n"/>
      <c r="GH65" s="186" t="n"/>
      <c r="GI65" s="186" t="n"/>
      <c r="GJ65" s="186" t="n"/>
      <c r="GK65" s="186" t="n"/>
      <c r="GL65" s="901" t="n"/>
      <c r="GM65" s="154" t="n"/>
      <c r="GN65" s="154" t="n"/>
      <c r="GO65" s="185" t="n"/>
      <c r="GP65" s="224" t="n"/>
      <c r="GQ65" s="224" t="n"/>
    </row>
    <row r="66" ht="409.5" customHeight="1">
      <c r="A66" s="185" t="n">
        <v>65</v>
      </c>
      <c r="B66" s="185" t="inlineStr">
        <is>
          <t>Top Lease</t>
        </is>
      </c>
      <c r="C66" s="186" t="n"/>
      <c r="D66" s="187" t="inlineStr">
        <is>
          <t>Oil and Gas Lease</t>
        </is>
      </c>
      <c r="E66" s="187" t="inlineStr">
        <is>
          <t>2697/524</t>
        </is>
      </c>
      <c r="F66" s="188" t="n">
        <v>46112</v>
      </c>
      <c r="G66" s="188" t="n">
        <v>46143</v>
      </c>
      <c r="H66" s="194" t="inlineStr">
        <is>
          <t>Ronald Paul Dold</t>
        </is>
      </c>
      <c r="I66" s="194" t="inlineStr">
        <is>
          <t>Silver Oak Natural Resources, LLC</t>
        </is>
      </c>
      <c r="J66" s="194" t="inlineStr">
        <is>
          <t>E/2 NW/4, N/2, N/2 NE/4 SW/4, NE/4 SE/4, S/2 of Lots 3, 4, S/2 NE/4 SW/4, SE/4 NE/4, SE/4 SW/4 of 31-12N-24W</t>
        </is>
      </c>
      <c r="K66" s="194" t="inlineStr">
        <is>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 Full recital in recorded instrument — see Link.</t>
        </is>
      </c>
      <c r="L66" s="186" t="inlineStr">
        <is>
          <t>3 years</t>
        </is>
      </c>
      <c r="M66" s="186" t="n">
        <v>375.34</v>
      </c>
      <c r="N66" s="186" t="n"/>
      <c r="O66" s="189" t="n">
        <v>47208</v>
      </c>
      <c r="P66" s="900" t="n"/>
      <c r="Q66" s="191" t="n">
        <v>0.1875</v>
      </c>
      <c r="R66" s="192" t="inlineStr">
        <is>
          <t>No</t>
        </is>
      </c>
      <c r="S66" s="192" t="inlineStr">
        <is>
          <t>No</t>
        </is>
      </c>
      <c r="T66" s="192" t="inlineStr">
        <is>
          <t>No</t>
        </is>
      </c>
      <c r="U66" s="192" t="inlineStr">
        <is>
          <t>Yes</t>
        </is>
      </c>
      <c r="V66" s="186" t="inlineStr">
        <is>
          <t>No</t>
        </is>
      </c>
      <c r="W66" s="186" t="inlineStr">
        <is>
          <t>No</t>
        </is>
      </c>
      <c r="X66" s="186" t="inlineStr">
        <is>
          <t>No</t>
        </is>
      </c>
      <c r="Y66" s="186" t="inlineStr">
        <is>
          <t>Yes</t>
        </is>
      </c>
      <c r="Z66" s="901" t="n"/>
      <c r="AA66" s="154" t="n"/>
      <c r="AB66" s="154" t="n"/>
      <c r="AC66" s="185" t="n"/>
      <c r="AD66" s="185" t="n"/>
      <c r="AE66" s="186" t="n"/>
      <c r="AF66" s="187" t="n"/>
      <c r="AG66" s="187" t="n"/>
      <c r="AH66" s="188" t="n"/>
      <c r="AI66" s="188" t="n"/>
      <c r="AJ66" s="194" t="n"/>
      <c r="AK66" s="194" t="n"/>
      <c r="AL66" s="194" t="n"/>
      <c r="AM66" s="194" t="n"/>
      <c r="AN66" s="186" t="n"/>
      <c r="AO66" s="186" t="n"/>
      <c r="AP66" s="186" t="n"/>
      <c r="AQ66" s="189" t="n"/>
      <c r="AR66" s="900" t="n"/>
      <c r="AS66" s="191" t="n"/>
      <c r="AT66" s="192" t="n"/>
      <c r="AU66" s="192" t="n"/>
      <c r="AV66" s="192" t="n"/>
      <c r="AW66" s="192" t="n"/>
      <c r="AX66" s="186" t="n"/>
      <c r="AY66" s="186" t="n"/>
      <c r="AZ66" s="186" t="n"/>
      <c r="BA66" s="186" t="n"/>
      <c r="BB66" s="901" t="n"/>
      <c r="BC66" s="154" t="n"/>
      <c r="BD66" s="154" t="n"/>
      <c r="BE66" s="185" t="n"/>
      <c r="BF66" s="185" t="n"/>
      <c r="BG66" s="186" t="n"/>
      <c r="BH66" s="187" t="n"/>
      <c r="BI66" s="187" t="n"/>
      <c r="BJ66" s="188" t="n"/>
      <c r="BK66" s="188" t="n"/>
      <c r="BL66" s="194" t="n"/>
      <c r="BM66" s="194" t="n"/>
      <c r="BN66" s="194" t="n"/>
      <c r="BO66" s="194" t="n"/>
      <c r="BP66" s="186" t="n"/>
      <c r="BQ66" s="186" t="n"/>
      <c r="BR66" s="186" t="n"/>
      <c r="BS66" s="189" t="n"/>
      <c r="BT66" s="900" t="n"/>
      <c r="BU66" s="191" t="n"/>
      <c r="BV66" s="192" t="n"/>
      <c r="BW66" s="192" t="n"/>
      <c r="BX66" s="192" t="n"/>
      <c r="BY66" s="192" t="n"/>
      <c r="BZ66" s="186" t="n"/>
      <c r="CA66" s="186" t="n"/>
      <c r="CB66" s="186" t="n"/>
      <c r="CC66" s="186" t="n"/>
      <c r="CD66" s="901" t="n"/>
      <c r="CE66" s="154" t="n"/>
      <c r="CF66" s="154" t="n"/>
      <c r="CG66" s="185" t="n"/>
      <c r="CH66" s="185" t="n"/>
      <c r="CI66" s="186" t="n"/>
      <c r="CJ66" s="187" t="n"/>
      <c r="CK66" s="187" t="n"/>
      <c r="CL66" s="188" t="n"/>
      <c r="CM66" s="188" t="n"/>
      <c r="CN66" s="194" t="n"/>
      <c r="CO66" s="194" t="n"/>
      <c r="CP66" s="194" t="n"/>
      <c r="CQ66" s="194" t="n"/>
      <c r="CR66" s="186" t="n"/>
      <c r="CS66" s="186" t="n"/>
      <c r="CT66" s="186" t="n"/>
      <c r="CU66" s="189" t="n"/>
      <c r="CV66" s="900" t="n"/>
      <c r="CW66" s="191" t="n"/>
      <c r="CX66" s="192" t="n"/>
      <c r="CY66" s="192" t="n"/>
      <c r="CZ66" s="192" t="n"/>
      <c r="DA66" s="192" t="n"/>
      <c r="DB66" s="186" t="n"/>
      <c r="DC66" s="186" t="n"/>
      <c r="DD66" s="186" t="n"/>
      <c r="DE66" s="186" t="n"/>
      <c r="DF66" s="901" t="n"/>
      <c r="DG66" s="154" t="n"/>
      <c r="DH66" s="154" t="n"/>
      <c r="DI66" s="185" t="n"/>
      <c r="DJ66" s="185" t="n"/>
      <c r="DK66" s="186" t="n"/>
      <c r="DL66" s="187" t="n"/>
      <c r="DM66" s="187" t="n"/>
      <c r="DN66" s="188" t="n"/>
      <c r="DO66" s="188" t="n"/>
      <c r="DP66" s="194" t="n"/>
      <c r="DQ66" s="194" t="n"/>
      <c r="DR66" s="194" t="n"/>
      <c r="DS66" s="194" t="n"/>
      <c r="DT66" s="186" t="n"/>
      <c r="DU66" s="186" t="n"/>
      <c r="DV66" s="186" t="n"/>
      <c r="DW66" s="189" t="n"/>
      <c r="DX66" s="900" t="n"/>
      <c r="DY66" s="191" t="n"/>
      <c r="DZ66" s="192" t="n"/>
      <c r="EA66" s="192" t="n"/>
      <c r="EB66" s="192" t="n"/>
      <c r="EC66" s="192" t="n"/>
      <c r="ED66" s="186" t="n"/>
      <c r="EE66" s="186" t="n"/>
      <c r="EF66" s="186" t="n"/>
      <c r="EG66" s="186" t="n"/>
      <c r="EH66" s="901" t="n"/>
      <c r="EI66" s="154" t="n"/>
      <c r="EJ66" s="154" t="n"/>
      <c r="EK66" s="185" t="n"/>
      <c r="EL66" s="185" t="n"/>
      <c r="EM66" s="186" t="n"/>
      <c r="EN66" s="187" t="n"/>
      <c r="EO66" s="187" t="n"/>
      <c r="EP66" s="188" t="n"/>
      <c r="EQ66" s="188" t="n"/>
      <c r="ER66" s="194" t="n"/>
      <c r="ES66" s="194" t="n"/>
      <c r="ET66" s="194" t="n"/>
      <c r="EU66" s="194" t="n"/>
      <c r="EV66" s="186" t="n"/>
      <c r="EW66" s="186" t="n"/>
      <c r="EX66" s="186" t="n"/>
      <c r="EY66" s="189" t="n"/>
      <c r="EZ66" s="900" t="n"/>
      <c r="FA66" s="191" t="n"/>
      <c r="FB66" s="192" t="n"/>
      <c r="FC66" s="192" t="n"/>
      <c r="FD66" s="192" t="n"/>
      <c r="FE66" s="192" t="n"/>
      <c r="FF66" s="186" t="n"/>
      <c r="FG66" s="186" t="n"/>
      <c r="FH66" s="186" t="n"/>
      <c r="FI66" s="186" t="n"/>
      <c r="FJ66" s="901" t="n"/>
      <c r="FK66" s="154" t="n"/>
      <c r="FL66" s="154" t="n"/>
      <c r="FM66" s="185" t="n"/>
      <c r="FN66" s="185" t="n"/>
      <c r="FO66" s="186" t="n"/>
      <c r="FP66" s="187" t="n"/>
      <c r="FQ66" s="187" t="n"/>
      <c r="FR66" s="188" t="n"/>
      <c r="FS66" s="188" t="n"/>
      <c r="FT66" s="194" t="n"/>
      <c r="FU66" s="194" t="n"/>
      <c r="FV66" s="194" t="n"/>
      <c r="FW66" s="194" t="n"/>
      <c r="FX66" s="186" t="n"/>
      <c r="FY66" s="186" t="n"/>
      <c r="FZ66" s="186" t="n"/>
      <c r="GA66" s="189" t="n"/>
      <c r="GB66" s="900" t="n"/>
      <c r="GC66" s="191" t="n"/>
      <c r="GD66" s="192" t="n"/>
      <c r="GE66" s="192" t="n"/>
      <c r="GF66" s="192" t="n"/>
      <c r="GG66" s="192" t="n"/>
      <c r="GH66" s="186" t="n"/>
      <c r="GI66" s="186" t="n"/>
      <c r="GJ66" s="186" t="n"/>
      <c r="GK66" s="186" t="n"/>
      <c r="GL66" s="901" t="n"/>
      <c r="GM66" s="154" t="n"/>
      <c r="GN66" s="154" t="n"/>
      <c r="GO66" s="185" t="n"/>
      <c r="GP66" s="224" t="n"/>
      <c r="GQ66" s="224" t="n"/>
    </row>
    <row r="67" ht="409.5" customHeight="1">
      <c r="A67" s="185" t="n">
        <v>66</v>
      </c>
      <c r="B67" s="185" t="inlineStr">
        <is>
          <t>Top Lease</t>
        </is>
      </c>
      <c r="C67" s="186" t="n"/>
      <c r="D67" s="187" t="inlineStr">
        <is>
          <t>Oil and Gas Lease</t>
        </is>
      </c>
      <c r="E67" s="187" t="inlineStr">
        <is>
          <t>2702/505</t>
        </is>
      </c>
      <c r="F67" s="188" t="n">
        <v>46064</v>
      </c>
      <c r="G67" s="188" t="n">
        <v>46170</v>
      </c>
      <c r="H67" s="194" t="inlineStr">
        <is>
          <t>a/k/a Gena Williams, a/k/a Gena Mitchell Williams, Gena W. Moore</t>
        </is>
      </c>
      <c r="I67" s="194" t="inlineStr">
        <is>
          <t>Silver Oak Natural Resources, LLC</t>
        </is>
      </c>
      <c r="J67" s="194" t="inlineStr">
        <is>
          <t>N/2 NE/4, N/2 NE/4 SW/4, NE/4 SE/4, NW/4, S/2 of Lot 3, Lot 4, S/2 NE/4 SW/4, SE/4 NE/4, SE/4 SW/4 of 31-12N-24W</t>
        </is>
      </c>
      <c r="K67" s="194" t="inlineStr">
        <is>
          <t>375.34 acres, more or less
three-sixteenths (3/16ths) royalty
for a term of five (5) years 
This Lease may be subject to a Prior Oiland Gas Lease (the "Prior Lease") covering the lease premises The
Prior Lease is from Nancy Mitchell Willams, as Lessor, to R. … Full recital in recorded instrument — see Link.</t>
        </is>
      </c>
      <c r="L67" s="186" t="inlineStr">
        <is>
          <t>5 years</t>
        </is>
      </c>
      <c r="M67" s="186" t="n">
        <v>375.34</v>
      </c>
      <c r="N67" s="186" t="n"/>
      <c r="O67" s="189" t="n">
        <v>47890</v>
      </c>
      <c r="P67" s="900" t="n"/>
      <c r="Q67" s="191" t="n">
        <v>0.1875</v>
      </c>
      <c r="R67" s="192" t="inlineStr">
        <is>
          <t>No</t>
        </is>
      </c>
      <c r="S67" s="192" t="inlineStr">
        <is>
          <t>No</t>
        </is>
      </c>
      <c r="T67" s="192" t="inlineStr">
        <is>
          <t>No</t>
        </is>
      </c>
      <c r="U67" s="192" t="inlineStr">
        <is>
          <t>Yes</t>
        </is>
      </c>
      <c r="V67" s="186" t="inlineStr">
        <is>
          <t>No</t>
        </is>
      </c>
      <c r="W67" s="186" t="inlineStr">
        <is>
          <t>No</t>
        </is>
      </c>
      <c r="X67" s="186" t="inlineStr">
        <is>
          <t>No</t>
        </is>
      </c>
      <c r="Y67" s="186" t="inlineStr">
        <is>
          <t>Yes</t>
        </is>
      </c>
      <c r="Z67" s="901" t="n"/>
      <c r="AA67" s="154" t="n"/>
      <c r="AB67" s="154" t="n"/>
      <c r="AC67" s="185" t="n"/>
      <c r="AD67" s="185" t="n"/>
      <c r="AE67" s="186" t="n"/>
      <c r="AF67" s="187" t="n"/>
      <c r="AG67" s="187" t="n"/>
      <c r="AH67" s="188" t="n"/>
      <c r="AI67" s="188" t="n"/>
      <c r="AJ67" s="194" t="n"/>
      <c r="AK67" s="194" t="n"/>
      <c r="AL67" s="194" t="n"/>
      <c r="AM67" s="194" t="n"/>
      <c r="AN67" s="186" t="n"/>
      <c r="AO67" s="186" t="n"/>
      <c r="AP67" s="186" t="n"/>
      <c r="AQ67" s="189" t="n"/>
      <c r="AR67" s="900" t="n"/>
      <c r="AS67" s="191" t="n"/>
      <c r="AT67" s="192" t="n"/>
      <c r="AU67" s="192" t="n"/>
      <c r="AV67" s="192" t="n"/>
      <c r="AW67" s="192" t="n"/>
      <c r="AX67" s="186" t="n"/>
      <c r="AY67" s="186" t="n"/>
      <c r="AZ67" s="186" t="n"/>
      <c r="BA67" s="186" t="n"/>
      <c r="BB67" s="901" t="n"/>
      <c r="BC67" s="154" t="n"/>
      <c r="BD67" s="154" t="n"/>
      <c r="BE67" s="185" t="n"/>
      <c r="BF67" s="185" t="n"/>
      <c r="BG67" s="186" t="n"/>
      <c r="BH67" s="187" t="n"/>
      <c r="BI67" s="187" t="n"/>
      <c r="BJ67" s="188" t="n"/>
      <c r="BK67" s="188" t="n"/>
      <c r="BL67" s="194" t="n"/>
      <c r="BM67" s="194" t="n"/>
      <c r="BN67" s="194" t="n"/>
      <c r="BO67" s="194" t="n"/>
      <c r="BP67" s="186" t="n"/>
      <c r="BQ67" s="186" t="n"/>
      <c r="BR67" s="186" t="n"/>
      <c r="BS67" s="189" t="n"/>
      <c r="BT67" s="900" t="n"/>
      <c r="BU67" s="191" t="n"/>
      <c r="BV67" s="192" t="n"/>
      <c r="BW67" s="192" t="n"/>
      <c r="BX67" s="192" t="n"/>
      <c r="BY67" s="192" t="n"/>
      <c r="BZ67" s="186" t="n"/>
      <c r="CA67" s="186" t="n"/>
      <c r="CB67" s="186" t="n"/>
      <c r="CC67" s="186" t="n"/>
      <c r="CD67" s="901" t="n"/>
      <c r="CE67" s="154" t="n"/>
      <c r="CF67" s="154" t="n"/>
      <c r="CG67" s="185" t="n"/>
      <c r="CH67" s="185" t="n"/>
      <c r="CI67" s="186" t="n"/>
      <c r="CJ67" s="187" t="n"/>
      <c r="CK67" s="187" t="n"/>
      <c r="CL67" s="188" t="n"/>
      <c r="CM67" s="188" t="n"/>
      <c r="CN67" s="194" t="n"/>
      <c r="CO67" s="194" t="n"/>
      <c r="CP67" s="194" t="n"/>
      <c r="CQ67" s="194" t="n"/>
      <c r="CR67" s="186" t="n"/>
      <c r="CS67" s="186" t="n"/>
      <c r="CT67" s="186" t="n"/>
      <c r="CU67" s="189" t="n"/>
      <c r="CV67" s="900" t="n"/>
      <c r="CW67" s="191" t="n"/>
      <c r="CX67" s="192" t="n"/>
      <c r="CY67" s="192" t="n"/>
      <c r="CZ67" s="192" t="n"/>
      <c r="DA67" s="192" t="n"/>
      <c r="DB67" s="186" t="n"/>
      <c r="DC67" s="186" t="n"/>
      <c r="DD67" s="186" t="n"/>
      <c r="DE67" s="186" t="n"/>
      <c r="DF67" s="901" t="n"/>
      <c r="DG67" s="154" t="n"/>
      <c r="DH67" s="154" t="n"/>
      <c r="DI67" s="185" t="n"/>
      <c r="DJ67" s="185" t="n"/>
      <c r="DK67" s="186" t="n"/>
      <c r="DL67" s="187" t="n"/>
      <c r="DM67" s="187" t="n"/>
      <c r="DN67" s="188" t="n"/>
      <c r="DO67" s="188" t="n"/>
      <c r="DP67" s="194" t="n"/>
      <c r="DQ67" s="194" t="n"/>
      <c r="DR67" s="194" t="n"/>
      <c r="DS67" s="194" t="n"/>
      <c r="DT67" s="186" t="n"/>
      <c r="DU67" s="186" t="n"/>
      <c r="DV67" s="186" t="n"/>
      <c r="DW67" s="189" t="n"/>
      <c r="DX67" s="900" t="n"/>
      <c r="DY67" s="191" t="n"/>
      <c r="DZ67" s="192" t="n"/>
      <c r="EA67" s="192" t="n"/>
      <c r="EB67" s="192" t="n"/>
      <c r="EC67" s="192" t="n"/>
      <c r="ED67" s="186" t="n"/>
      <c r="EE67" s="186" t="n"/>
      <c r="EF67" s="186" t="n"/>
      <c r="EG67" s="186" t="n"/>
      <c r="EH67" s="901" t="n"/>
      <c r="EI67" s="154" t="n"/>
      <c r="EJ67" s="154" t="n"/>
      <c r="EK67" s="185" t="n"/>
      <c r="EL67" s="185" t="n"/>
      <c r="EM67" s="186" t="n"/>
      <c r="EN67" s="187" t="n"/>
      <c r="EO67" s="187" t="n"/>
      <c r="EP67" s="188" t="n"/>
      <c r="EQ67" s="188" t="n"/>
      <c r="ER67" s="194" t="n"/>
      <c r="ES67" s="194" t="n"/>
      <c r="ET67" s="194" t="n"/>
      <c r="EU67" s="194" t="n"/>
      <c r="EV67" s="186" t="n"/>
      <c r="EW67" s="186" t="n"/>
      <c r="EX67" s="186" t="n"/>
      <c r="EY67" s="189" t="n"/>
      <c r="EZ67" s="900" t="n"/>
      <c r="FA67" s="191" t="n"/>
      <c r="FB67" s="192" t="n"/>
      <c r="FC67" s="192" t="n"/>
      <c r="FD67" s="192" t="n"/>
      <c r="FE67" s="192" t="n"/>
      <c r="FF67" s="186" t="n"/>
      <c r="FG67" s="186" t="n"/>
      <c r="FH67" s="186" t="n"/>
      <c r="FI67" s="186" t="n"/>
      <c r="FJ67" s="901" t="n"/>
      <c r="FK67" s="154" t="n"/>
      <c r="FL67" s="154" t="n"/>
      <c r="FM67" s="185" t="n"/>
      <c r="FN67" s="185" t="n"/>
      <c r="FO67" s="186" t="n"/>
      <c r="FP67" s="187" t="n"/>
      <c r="FQ67" s="187" t="n"/>
      <c r="FR67" s="188" t="n"/>
      <c r="FS67" s="188" t="n"/>
      <c r="FT67" s="194" t="n"/>
      <c r="FU67" s="194" t="n"/>
      <c r="FV67" s="194" t="n"/>
      <c r="FW67" s="194" t="n"/>
      <c r="FX67" s="186" t="n"/>
      <c r="FY67" s="186" t="n"/>
      <c r="FZ67" s="186" t="n"/>
      <c r="GA67" s="189" t="n"/>
      <c r="GB67" s="900" t="n"/>
      <c r="GC67" s="191" t="n"/>
      <c r="GD67" s="192" t="n"/>
      <c r="GE67" s="192" t="n"/>
      <c r="GF67" s="192" t="n"/>
      <c r="GG67" s="192" t="n"/>
      <c r="GH67" s="186" t="n"/>
      <c r="GI67" s="186" t="n"/>
      <c r="GJ67" s="186" t="n"/>
      <c r="GK67" s="186" t="n"/>
      <c r="GL67" s="901" t="n"/>
      <c r="GM67" s="154" t="n"/>
      <c r="GN67" s="154" t="n"/>
      <c r="GO67" s="185" t="n"/>
      <c r="GP67" s="224" t="n"/>
      <c r="GQ67" s="224" t="n"/>
    </row>
    <row r="68" ht="409.5" customHeight="1">
      <c r="A68" s="185" t="n">
        <v>67</v>
      </c>
      <c r="B68" s="185" t="inlineStr">
        <is>
          <t>Top Lease</t>
        </is>
      </c>
      <c r="C68" s="186" t="n"/>
      <c r="D68" s="187" t="inlineStr">
        <is>
          <t>Oil and Gas Lease</t>
        </is>
      </c>
      <c r="E68" s="187" t="inlineStr">
        <is>
          <t>2697/520</t>
        </is>
      </c>
      <c r="F68" s="188" t="n">
        <v>46070</v>
      </c>
      <c r="G68" s="188" t="n">
        <v>46143</v>
      </c>
      <c r="H68" s="194" t="inlineStr">
        <is>
          <t>Keri Lee Daigle Tucker, Trustee of The Keri Lee Daigle Tucker Trust</t>
        </is>
      </c>
      <c r="I68" s="194" t="inlineStr">
        <is>
          <t>Silver Oak Natural Resources, LLC</t>
        </is>
      </c>
      <c r="J68" s="194" t="inlineStr">
        <is>
          <t>E/2 NW/4, N/2 NE/4 SW/4, NE/4 SE/4, SE/4 NE/4 of 31-12N-24W</t>
        </is>
      </c>
      <c r="K68" s="194"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is>
      </c>
      <c r="L68" s="186" t="inlineStr">
        <is>
          <t>5 years</t>
        </is>
      </c>
      <c r="M68" s="186" t="n">
        <v>180</v>
      </c>
      <c r="N68" s="186" t="n"/>
      <c r="O68" s="189" t="n">
        <v>47896</v>
      </c>
      <c r="P68" s="900" t="n"/>
      <c r="Q68" s="191" t="n">
        <v>0.1875</v>
      </c>
      <c r="R68" s="192" t="inlineStr">
        <is>
          <t>No</t>
        </is>
      </c>
      <c r="S68" s="192" t="inlineStr">
        <is>
          <t>No</t>
        </is>
      </c>
      <c r="T68" s="192" t="inlineStr">
        <is>
          <t>No</t>
        </is>
      </c>
      <c r="U68" s="192" t="inlineStr">
        <is>
          <t>Yes</t>
        </is>
      </c>
      <c r="V68" s="186" t="inlineStr">
        <is>
          <t>No</t>
        </is>
      </c>
      <c r="W68" s="186" t="inlineStr">
        <is>
          <t>No</t>
        </is>
      </c>
      <c r="X68" s="186" t="inlineStr">
        <is>
          <t>No</t>
        </is>
      </c>
      <c r="Y68" s="186" t="inlineStr">
        <is>
          <t>Yes</t>
        </is>
      </c>
      <c r="Z68" s="154" t="n"/>
      <c r="AA68" s="154" t="n"/>
      <c r="AB68" s="154" t="n"/>
      <c r="AC68" s="185" t="n"/>
      <c r="AD68" s="185" t="n"/>
      <c r="AE68" s="186" t="n"/>
      <c r="AF68" s="187" t="n"/>
      <c r="AG68" s="187" t="n"/>
      <c r="AH68" s="188" t="n"/>
      <c r="AI68" s="188" t="n"/>
      <c r="AJ68" s="194" t="n"/>
      <c r="AK68" s="194" t="n"/>
      <c r="AL68" s="194" t="n"/>
      <c r="AM68" s="194" t="n"/>
      <c r="AN68" s="186" t="n"/>
      <c r="AO68" s="186" t="n"/>
      <c r="AP68" s="186" t="n"/>
      <c r="AQ68" s="189" t="n"/>
      <c r="AR68" s="900" t="n"/>
      <c r="AS68" s="191" t="n"/>
      <c r="AT68" s="192" t="n"/>
      <c r="AU68" s="192" t="n"/>
      <c r="AV68" s="192" t="n"/>
      <c r="AW68" s="192" t="n"/>
      <c r="AX68" s="186" t="n"/>
      <c r="AY68" s="186" t="n"/>
      <c r="AZ68" s="186" t="n"/>
      <c r="BA68" s="186" t="n"/>
      <c r="BB68" s="154" t="n"/>
      <c r="BC68" s="154" t="n"/>
      <c r="BD68" s="154" t="n"/>
      <c r="BE68" s="185" t="n"/>
      <c r="BF68" s="185" t="n"/>
      <c r="BG68" s="186" t="n"/>
      <c r="BH68" s="187" t="n"/>
      <c r="BI68" s="187" t="n"/>
      <c r="BJ68" s="188" t="n"/>
      <c r="BK68" s="188" t="n"/>
      <c r="BL68" s="194" t="n"/>
      <c r="BM68" s="194" t="n"/>
      <c r="BN68" s="194" t="n"/>
      <c r="BO68" s="194" t="n"/>
      <c r="BP68" s="186" t="n"/>
      <c r="BQ68" s="186" t="n"/>
      <c r="BR68" s="186" t="n"/>
      <c r="BS68" s="189" t="n"/>
      <c r="BT68" s="900" t="n"/>
      <c r="BU68" s="191" t="n"/>
      <c r="BV68" s="192" t="n"/>
      <c r="BW68" s="192" t="n"/>
      <c r="BX68" s="192" t="n"/>
      <c r="BY68" s="192" t="n"/>
      <c r="BZ68" s="186" t="n"/>
      <c r="CA68" s="186" t="n"/>
      <c r="CB68" s="186" t="n"/>
      <c r="CC68" s="186" t="n"/>
      <c r="CD68" s="154" t="n"/>
      <c r="CE68" s="154" t="n"/>
      <c r="CF68" s="154" t="n"/>
      <c r="CG68" s="185" t="n"/>
      <c r="CH68" s="185" t="n"/>
      <c r="CI68" s="186" t="n"/>
      <c r="CJ68" s="187" t="n"/>
      <c r="CK68" s="187" t="n"/>
      <c r="CL68" s="188" t="n"/>
      <c r="CM68" s="188" t="n"/>
      <c r="CN68" s="194" t="n"/>
      <c r="CO68" s="194" t="n"/>
      <c r="CP68" s="194" t="n"/>
      <c r="CQ68" s="194" t="n"/>
      <c r="CR68" s="186" t="n"/>
      <c r="CS68" s="186" t="n"/>
      <c r="CT68" s="186" t="n"/>
      <c r="CU68" s="189" t="n"/>
      <c r="CV68" s="900" t="n"/>
      <c r="CW68" s="191" t="n"/>
      <c r="CX68" s="192" t="n"/>
      <c r="CY68" s="192" t="n"/>
      <c r="CZ68" s="192" t="n"/>
      <c r="DA68" s="192" t="n"/>
      <c r="DB68" s="186" t="n"/>
      <c r="DC68" s="186" t="n"/>
      <c r="DD68" s="186" t="n"/>
      <c r="DE68" s="186" t="n"/>
      <c r="DF68" s="154" t="n"/>
      <c r="DG68" s="154" t="n"/>
      <c r="DH68" s="154" t="n"/>
      <c r="DI68" s="185" t="n"/>
      <c r="DJ68" s="185" t="n"/>
      <c r="DK68" s="186" t="n"/>
      <c r="DL68" s="187" t="n"/>
      <c r="DM68" s="187" t="n"/>
      <c r="DN68" s="188" t="n"/>
      <c r="DO68" s="188" t="n"/>
      <c r="DP68" s="194" t="n"/>
      <c r="DQ68" s="194" t="n"/>
      <c r="DR68" s="194" t="n"/>
      <c r="DS68" s="194" t="n"/>
      <c r="DT68" s="186" t="n"/>
      <c r="DU68" s="186" t="n"/>
      <c r="DV68" s="186" t="n"/>
      <c r="DW68" s="189" t="n"/>
      <c r="DX68" s="900" t="n"/>
      <c r="DY68" s="191" t="n"/>
      <c r="DZ68" s="192" t="n"/>
      <c r="EA68" s="192" t="n"/>
      <c r="EB68" s="192" t="n"/>
      <c r="EC68" s="192" t="n"/>
      <c r="ED68" s="186" t="n"/>
      <c r="EE68" s="186" t="n"/>
      <c r="EF68" s="186" t="n"/>
      <c r="EG68" s="186" t="n"/>
      <c r="EH68" s="154" t="n"/>
      <c r="EI68" s="154" t="n"/>
      <c r="EJ68" s="154" t="n"/>
      <c r="EK68" s="185" t="n"/>
      <c r="EL68" s="185" t="n"/>
      <c r="EM68" s="186" t="n"/>
      <c r="EN68" s="187" t="n"/>
      <c r="EO68" s="187" t="n"/>
      <c r="EP68" s="188" t="n"/>
      <c r="EQ68" s="188" t="n"/>
      <c r="ER68" s="194" t="n"/>
      <c r="ES68" s="194" t="n"/>
      <c r="ET68" s="194" t="n"/>
      <c r="EU68" s="194" t="n"/>
      <c r="EV68" s="186" t="n"/>
      <c r="EW68" s="186" t="n"/>
      <c r="EX68" s="186" t="n"/>
      <c r="EY68" s="189" t="n"/>
      <c r="EZ68" s="900" t="n"/>
      <c r="FA68" s="191" t="n"/>
      <c r="FB68" s="192" t="n"/>
      <c r="FC68" s="192" t="n"/>
      <c r="FD68" s="192" t="n"/>
      <c r="FE68" s="192" t="n"/>
      <c r="FF68" s="186" t="n"/>
      <c r="FG68" s="186" t="n"/>
      <c r="FH68" s="186" t="n"/>
      <c r="FI68" s="186" t="n"/>
      <c r="FJ68" s="154" t="n"/>
      <c r="FK68" s="154" t="n"/>
      <c r="FL68" s="154" t="n"/>
      <c r="FM68" s="185" t="n"/>
      <c r="FN68" s="185" t="n"/>
      <c r="FO68" s="186" t="n"/>
      <c r="FP68" s="187" t="n"/>
      <c r="FQ68" s="187" t="n"/>
      <c r="FR68" s="188" t="n"/>
      <c r="FS68" s="188" t="n"/>
      <c r="FT68" s="194" t="n"/>
      <c r="FU68" s="194" t="n"/>
      <c r="FV68" s="194" t="n"/>
      <c r="FW68" s="194" t="n"/>
      <c r="FX68" s="186" t="n"/>
      <c r="FY68" s="186" t="n"/>
      <c r="FZ68" s="186" t="n"/>
      <c r="GA68" s="189" t="n"/>
      <c r="GB68" s="900" t="n"/>
      <c r="GC68" s="191" t="n"/>
      <c r="GD68" s="192" t="n"/>
      <c r="GE68" s="192" t="n"/>
      <c r="GF68" s="192" t="n"/>
      <c r="GG68" s="192" t="n"/>
      <c r="GH68" s="186" t="n"/>
      <c r="GI68" s="186" t="n"/>
      <c r="GJ68" s="186" t="n"/>
      <c r="GK68" s="186" t="n"/>
      <c r="GL68" s="154" t="n"/>
      <c r="GM68" s="154" t="n"/>
      <c r="GN68" s="154" t="n"/>
      <c r="GO68" s="185" t="n"/>
      <c r="GP68" s="224" t="n"/>
      <c r="GQ68" s="224" t="n"/>
    </row>
    <row r="69" ht="409.5" customHeight="1">
      <c r="A69" s="185" t="n">
        <v>68</v>
      </c>
      <c r="B69" s="185" t="inlineStr">
        <is>
          <t>Top Lease</t>
        </is>
      </c>
      <c r="C69" s="186" t="n"/>
      <c r="D69" s="187" t="inlineStr">
        <is>
          <t>Oil and Gas Lease</t>
        </is>
      </c>
      <c r="E69" s="187" t="inlineStr">
        <is>
          <t>2693/349</t>
        </is>
      </c>
      <c r="F69" s="188" t="n">
        <v>46076</v>
      </c>
      <c r="G69" s="188" t="n">
        <v>46122</v>
      </c>
      <c r="H69" s="194" t="inlineStr">
        <is>
          <t>Mark Ashley Daigle, Trustee of The Mark Ashley Daigle Trust</t>
        </is>
      </c>
      <c r="I69" s="194" t="inlineStr">
        <is>
          <t>Silver Oak Natural Resources, LLC</t>
        </is>
      </c>
      <c r="J69" s="194" t="inlineStr">
        <is>
          <t>E/2 NW/4, N/2 NE/4 SW/4, NE/4 SE/4, SE/4 NE/4 of 31-12N-24W</t>
        </is>
      </c>
      <c r="K69" s="194"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is>
      </c>
      <c r="L69" s="186" t="inlineStr">
        <is>
          <t>5 years</t>
        </is>
      </c>
      <c r="M69" s="186" t="n">
        <v>180</v>
      </c>
      <c r="N69" s="186" t="n"/>
      <c r="O69" s="189" t="n">
        <v>47902</v>
      </c>
      <c r="P69" s="900" t="n"/>
      <c r="Q69" s="191" t="n">
        <v>0.1875</v>
      </c>
      <c r="R69" s="192" t="inlineStr">
        <is>
          <t>No</t>
        </is>
      </c>
      <c r="S69" s="192" t="inlineStr">
        <is>
          <t>No</t>
        </is>
      </c>
      <c r="T69" s="192" t="inlineStr">
        <is>
          <t>No</t>
        </is>
      </c>
      <c r="U69" s="192" t="inlineStr">
        <is>
          <t>Yes</t>
        </is>
      </c>
      <c r="V69" s="186" t="inlineStr">
        <is>
          <t>No</t>
        </is>
      </c>
      <c r="W69" s="186" t="inlineStr">
        <is>
          <t>No</t>
        </is>
      </c>
      <c r="X69" s="186" t="inlineStr">
        <is>
          <t>No</t>
        </is>
      </c>
      <c r="Y69" s="186" t="inlineStr">
        <is>
          <t>Yes</t>
        </is>
      </c>
      <c r="Z69" s="154" t="n"/>
      <c r="AA69" s="154" t="n"/>
      <c r="AB69" s="154" t="n"/>
      <c r="AC69" s="185" t="n"/>
      <c r="AD69" s="185" t="n"/>
      <c r="AE69" s="186" t="n"/>
      <c r="AF69" s="187" t="n"/>
      <c r="AG69" s="187" t="n"/>
      <c r="AH69" s="188" t="n"/>
      <c r="AI69" s="188" t="n"/>
      <c r="AJ69" s="194" t="n"/>
      <c r="AK69" s="194" t="n"/>
      <c r="AL69" s="194" t="n"/>
      <c r="AM69" s="194" t="n"/>
      <c r="AN69" s="186" t="n"/>
      <c r="AO69" s="186" t="n"/>
      <c r="AP69" s="186" t="n"/>
      <c r="AQ69" s="189" t="n"/>
      <c r="AR69" s="900" t="n"/>
      <c r="AS69" s="191" t="n"/>
      <c r="AT69" s="192" t="n"/>
      <c r="AU69" s="192" t="n"/>
      <c r="AV69" s="192" t="n"/>
      <c r="AW69" s="192" t="n"/>
      <c r="AX69" s="186" t="n"/>
      <c r="AY69" s="186" t="n"/>
      <c r="AZ69" s="186" t="n"/>
      <c r="BA69" s="186" t="n"/>
      <c r="BB69" s="154" t="n"/>
      <c r="BC69" s="154" t="n"/>
      <c r="BD69" s="154" t="n"/>
      <c r="BE69" s="185" t="n"/>
      <c r="BF69" s="185" t="n"/>
      <c r="BG69" s="186" t="n"/>
      <c r="BH69" s="187" t="n"/>
      <c r="BI69" s="187" t="n"/>
      <c r="BJ69" s="188" t="n"/>
      <c r="BK69" s="188" t="n"/>
      <c r="BL69" s="194" t="n"/>
      <c r="BM69" s="194" t="n"/>
      <c r="BN69" s="194" t="n"/>
      <c r="BO69" s="194" t="n"/>
      <c r="BP69" s="186" t="n"/>
      <c r="BQ69" s="186" t="n"/>
      <c r="BR69" s="186" t="n"/>
      <c r="BS69" s="189" t="n"/>
      <c r="BT69" s="900" t="n"/>
      <c r="BU69" s="191" t="n"/>
      <c r="BV69" s="192" t="n"/>
      <c r="BW69" s="192" t="n"/>
      <c r="BX69" s="192" t="n"/>
      <c r="BY69" s="192" t="n"/>
      <c r="BZ69" s="186" t="n"/>
      <c r="CA69" s="186" t="n"/>
      <c r="CB69" s="186" t="n"/>
      <c r="CC69" s="186" t="n"/>
      <c r="CD69" s="154" t="n"/>
      <c r="CE69" s="154" t="n"/>
      <c r="CF69" s="154" t="n"/>
      <c r="CG69" s="185" t="n"/>
      <c r="CH69" s="185" t="n"/>
      <c r="CI69" s="186" t="n"/>
      <c r="CJ69" s="187" t="n"/>
      <c r="CK69" s="187" t="n"/>
      <c r="CL69" s="188" t="n"/>
      <c r="CM69" s="188" t="n"/>
      <c r="CN69" s="194" t="n"/>
      <c r="CO69" s="194" t="n"/>
      <c r="CP69" s="194" t="n"/>
      <c r="CQ69" s="194" t="n"/>
      <c r="CR69" s="186" t="n"/>
      <c r="CS69" s="186" t="n"/>
      <c r="CT69" s="186" t="n"/>
      <c r="CU69" s="189" t="n"/>
      <c r="CV69" s="900" t="n"/>
      <c r="CW69" s="191" t="n"/>
      <c r="CX69" s="192" t="n"/>
      <c r="CY69" s="192" t="n"/>
      <c r="CZ69" s="192" t="n"/>
      <c r="DA69" s="192" t="n"/>
      <c r="DB69" s="186" t="n"/>
      <c r="DC69" s="186" t="n"/>
      <c r="DD69" s="186" t="n"/>
      <c r="DE69" s="186" t="n"/>
      <c r="DF69" s="154" t="n"/>
      <c r="DG69" s="154" t="n"/>
      <c r="DH69" s="154" t="n"/>
      <c r="DI69" s="185" t="n"/>
      <c r="DJ69" s="185" t="n"/>
      <c r="DK69" s="186" t="n"/>
      <c r="DL69" s="187" t="n"/>
      <c r="DM69" s="187" t="n"/>
      <c r="DN69" s="188" t="n"/>
      <c r="DO69" s="188" t="n"/>
      <c r="DP69" s="194" t="n"/>
      <c r="DQ69" s="194" t="n"/>
      <c r="DR69" s="194" t="n"/>
      <c r="DS69" s="194" t="n"/>
      <c r="DT69" s="186" t="n"/>
      <c r="DU69" s="186" t="n"/>
      <c r="DV69" s="186" t="n"/>
      <c r="DW69" s="189" t="n"/>
      <c r="DX69" s="900" t="n"/>
      <c r="DY69" s="191" t="n"/>
      <c r="DZ69" s="192" t="n"/>
      <c r="EA69" s="192" t="n"/>
      <c r="EB69" s="192" t="n"/>
      <c r="EC69" s="192" t="n"/>
      <c r="ED69" s="186" t="n"/>
      <c r="EE69" s="186" t="n"/>
      <c r="EF69" s="186" t="n"/>
      <c r="EG69" s="186" t="n"/>
      <c r="EH69" s="154" t="n"/>
      <c r="EI69" s="154" t="n"/>
      <c r="EJ69" s="154" t="n"/>
      <c r="EK69" s="185" t="n"/>
      <c r="EL69" s="185" t="n"/>
      <c r="EM69" s="186" t="n"/>
      <c r="EN69" s="187" t="n"/>
      <c r="EO69" s="187" t="n"/>
      <c r="EP69" s="188" t="n"/>
      <c r="EQ69" s="188" t="n"/>
      <c r="ER69" s="194" t="n"/>
      <c r="ES69" s="194" t="n"/>
      <c r="ET69" s="194" t="n"/>
      <c r="EU69" s="194" t="n"/>
      <c r="EV69" s="186" t="n"/>
      <c r="EW69" s="186" t="n"/>
      <c r="EX69" s="186" t="n"/>
      <c r="EY69" s="189" t="n"/>
      <c r="EZ69" s="900" t="n"/>
      <c r="FA69" s="191" t="n"/>
      <c r="FB69" s="192" t="n"/>
      <c r="FC69" s="192" t="n"/>
      <c r="FD69" s="192" t="n"/>
      <c r="FE69" s="192" t="n"/>
      <c r="FF69" s="186" t="n"/>
      <c r="FG69" s="186" t="n"/>
      <c r="FH69" s="186" t="n"/>
      <c r="FI69" s="186" t="n"/>
      <c r="FJ69" s="154" t="n"/>
      <c r="FK69" s="154" t="n"/>
      <c r="FL69" s="154" t="n"/>
      <c r="FM69" s="185" t="n"/>
      <c r="FN69" s="185" t="n"/>
      <c r="FO69" s="186" t="n"/>
      <c r="FP69" s="187" t="n"/>
      <c r="FQ69" s="187" t="n"/>
      <c r="FR69" s="188" t="n"/>
      <c r="FS69" s="188" t="n"/>
      <c r="FT69" s="194" t="n"/>
      <c r="FU69" s="194" t="n"/>
      <c r="FV69" s="194" t="n"/>
      <c r="FW69" s="194" t="n"/>
      <c r="FX69" s="186" t="n"/>
      <c r="FY69" s="186" t="n"/>
      <c r="FZ69" s="186" t="n"/>
      <c r="GA69" s="189" t="n"/>
      <c r="GB69" s="900" t="n"/>
      <c r="GC69" s="191" t="n"/>
      <c r="GD69" s="192" t="n"/>
      <c r="GE69" s="192" t="n"/>
      <c r="GF69" s="192" t="n"/>
      <c r="GG69" s="192" t="n"/>
      <c r="GH69" s="186" t="n"/>
      <c r="GI69" s="186" t="n"/>
      <c r="GJ69" s="186" t="n"/>
      <c r="GK69" s="186" t="n"/>
      <c r="GL69" s="154" t="n"/>
      <c r="GM69" s="154" t="n"/>
      <c r="GN69" s="154" t="n"/>
      <c r="GO69" s="185" t="n"/>
      <c r="GP69" s="224" t="n"/>
      <c r="GQ69" s="224" t="n"/>
    </row>
    <row r="70" ht="409.5" customHeight="1">
      <c r="A70" s="185" t="n">
        <v>69</v>
      </c>
      <c r="B70" s="185" t="inlineStr">
        <is>
          <t>Top Lease</t>
        </is>
      </c>
      <c r="C70" s="186" t="n"/>
      <c r="D70" s="187" t="inlineStr">
        <is>
          <t>Oil and Gas Lease</t>
        </is>
      </c>
      <c r="E70" s="187" t="inlineStr">
        <is>
          <t>2693/345</t>
        </is>
      </c>
      <c r="F70" s="188" t="n">
        <v>46080</v>
      </c>
      <c r="G70" s="188" t="n">
        <v>46122</v>
      </c>
      <c r="H70" s="194" t="inlineStr">
        <is>
          <t>Kevin Johnson Johnson, Trustee of The Kevin Warner Johnson Trust</t>
        </is>
      </c>
      <c r="I70" s="194" t="inlineStr">
        <is>
          <t>Silver Oak Natural Resources, LLC</t>
        </is>
      </c>
      <c r="J70" s="194" t="inlineStr">
        <is>
          <t>E/2 NW/4, N/2 NE/4 SW/4, NE/4 SE/4, SE/4 NE/4 of 31-12N-24W</t>
        </is>
      </c>
      <c r="K70" s="194"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is>
      </c>
      <c r="L70" s="186" t="inlineStr">
        <is>
          <t>5 years</t>
        </is>
      </c>
      <c r="M70" s="186" t="n">
        <v>180</v>
      </c>
      <c r="N70" s="186" t="n"/>
      <c r="O70" s="189" t="n">
        <v>47906</v>
      </c>
      <c r="P70" s="900" t="n"/>
      <c r="Q70" s="191" t="n">
        <v>0.1875</v>
      </c>
      <c r="R70" s="192" t="inlineStr">
        <is>
          <t>No</t>
        </is>
      </c>
      <c r="S70" s="192" t="inlineStr">
        <is>
          <t>No</t>
        </is>
      </c>
      <c r="T70" s="192" t="inlineStr">
        <is>
          <t>No</t>
        </is>
      </c>
      <c r="U70" s="192" t="inlineStr">
        <is>
          <t>Yes</t>
        </is>
      </c>
      <c r="V70" s="186" t="inlineStr">
        <is>
          <t>No</t>
        </is>
      </c>
      <c r="W70" s="186" t="inlineStr">
        <is>
          <t>No</t>
        </is>
      </c>
      <c r="X70" s="186" t="inlineStr">
        <is>
          <t>No</t>
        </is>
      </c>
      <c r="Y70" s="186" t="inlineStr">
        <is>
          <t>Yes</t>
        </is>
      </c>
      <c r="Z70" s="154" t="n"/>
      <c r="AA70" s="154" t="n"/>
      <c r="AB70" s="154" t="n"/>
      <c r="AC70" s="185" t="n"/>
      <c r="AD70" s="185" t="n"/>
      <c r="AE70" s="186" t="n"/>
      <c r="AF70" s="187" t="n"/>
      <c r="AG70" s="187" t="n"/>
      <c r="AH70" s="188" t="n"/>
      <c r="AI70" s="188" t="n"/>
      <c r="AJ70" s="194" t="n"/>
      <c r="AK70" s="194" t="n"/>
      <c r="AL70" s="194" t="n"/>
      <c r="AM70" s="194" t="n"/>
      <c r="AN70" s="186" t="n"/>
      <c r="AO70" s="186" t="n"/>
      <c r="AP70" s="186" t="n"/>
      <c r="AQ70" s="189" t="n"/>
      <c r="AR70" s="900" t="n"/>
      <c r="AS70" s="191" t="n"/>
      <c r="AT70" s="192" t="n"/>
      <c r="AU70" s="192" t="n"/>
      <c r="AV70" s="192" t="n"/>
      <c r="AW70" s="192" t="n"/>
      <c r="AX70" s="186" t="n"/>
      <c r="AY70" s="186" t="n"/>
      <c r="AZ70" s="186" t="n"/>
      <c r="BA70" s="186" t="n"/>
      <c r="BB70" s="154" t="n"/>
      <c r="BC70" s="154" t="n"/>
      <c r="BD70" s="154" t="n"/>
      <c r="BE70" s="185" t="n"/>
      <c r="BF70" s="185" t="n"/>
      <c r="BG70" s="186" t="n"/>
      <c r="BH70" s="187" t="n"/>
      <c r="BI70" s="187" t="n"/>
      <c r="BJ70" s="188" t="n"/>
      <c r="BK70" s="188" t="n"/>
      <c r="BL70" s="194" t="n"/>
      <c r="BM70" s="194" t="n"/>
      <c r="BN70" s="194" t="n"/>
      <c r="BO70" s="194" t="n"/>
      <c r="BP70" s="186" t="n"/>
      <c r="BQ70" s="186" t="n"/>
      <c r="BR70" s="186" t="n"/>
      <c r="BS70" s="189" t="n"/>
      <c r="BT70" s="900" t="n"/>
      <c r="BU70" s="191" t="n"/>
      <c r="BV70" s="192" t="n"/>
      <c r="BW70" s="192" t="n"/>
      <c r="BX70" s="192" t="n"/>
      <c r="BY70" s="192" t="n"/>
      <c r="BZ70" s="186" t="n"/>
      <c r="CA70" s="186" t="n"/>
      <c r="CB70" s="186" t="n"/>
      <c r="CC70" s="186" t="n"/>
      <c r="CD70" s="154" t="n"/>
      <c r="CE70" s="154" t="n"/>
      <c r="CF70" s="154" t="n"/>
      <c r="CG70" s="185" t="n"/>
      <c r="CH70" s="185" t="n"/>
      <c r="CI70" s="186" t="n"/>
      <c r="CJ70" s="187" t="n"/>
      <c r="CK70" s="187" t="n"/>
      <c r="CL70" s="188" t="n"/>
      <c r="CM70" s="188" t="n"/>
      <c r="CN70" s="194" t="n"/>
      <c r="CO70" s="194" t="n"/>
      <c r="CP70" s="194" t="n"/>
      <c r="CQ70" s="194" t="n"/>
      <c r="CR70" s="186" t="n"/>
      <c r="CS70" s="186" t="n"/>
      <c r="CT70" s="186" t="n"/>
      <c r="CU70" s="189" t="n"/>
      <c r="CV70" s="900" t="n"/>
      <c r="CW70" s="191" t="n"/>
      <c r="CX70" s="192" t="n"/>
      <c r="CY70" s="192" t="n"/>
      <c r="CZ70" s="192" t="n"/>
      <c r="DA70" s="192" t="n"/>
      <c r="DB70" s="186" t="n"/>
      <c r="DC70" s="186" t="n"/>
      <c r="DD70" s="186" t="n"/>
      <c r="DE70" s="186" t="n"/>
      <c r="DF70" s="154" t="n"/>
      <c r="DG70" s="154" t="n"/>
      <c r="DH70" s="154" t="n"/>
      <c r="DI70" s="185" t="n"/>
      <c r="DJ70" s="185" t="n"/>
      <c r="DK70" s="186" t="n"/>
      <c r="DL70" s="187" t="n"/>
      <c r="DM70" s="187" t="n"/>
      <c r="DN70" s="188" t="n"/>
      <c r="DO70" s="188" t="n"/>
      <c r="DP70" s="194" t="n"/>
      <c r="DQ70" s="194" t="n"/>
      <c r="DR70" s="194" t="n"/>
      <c r="DS70" s="194" t="n"/>
      <c r="DT70" s="186" t="n"/>
      <c r="DU70" s="186" t="n"/>
      <c r="DV70" s="186" t="n"/>
      <c r="DW70" s="189" t="n"/>
      <c r="DX70" s="900" t="n"/>
      <c r="DY70" s="191" t="n"/>
      <c r="DZ70" s="192" t="n"/>
      <c r="EA70" s="192" t="n"/>
      <c r="EB70" s="192" t="n"/>
      <c r="EC70" s="192" t="n"/>
      <c r="ED70" s="186" t="n"/>
      <c r="EE70" s="186" t="n"/>
      <c r="EF70" s="186" t="n"/>
      <c r="EG70" s="186" t="n"/>
      <c r="EH70" s="154" t="n"/>
      <c r="EI70" s="154" t="n"/>
      <c r="EJ70" s="154" t="n"/>
      <c r="EK70" s="185" t="n"/>
      <c r="EL70" s="185" t="n"/>
      <c r="EM70" s="186" t="n"/>
      <c r="EN70" s="187" t="n"/>
      <c r="EO70" s="187" t="n"/>
      <c r="EP70" s="188" t="n"/>
      <c r="EQ70" s="188" t="n"/>
      <c r="ER70" s="194" t="n"/>
      <c r="ES70" s="194" t="n"/>
      <c r="ET70" s="194" t="n"/>
      <c r="EU70" s="194" t="n"/>
      <c r="EV70" s="186" t="n"/>
      <c r="EW70" s="186" t="n"/>
      <c r="EX70" s="186" t="n"/>
      <c r="EY70" s="189" t="n"/>
      <c r="EZ70" s="900" t="n"/>
      <c r="FA70" s="191" t="n"/>
      <c r="FB70" s="192" t="n"/>
      <c r="FC70" s="192" t="n"/>
      <c r="FD70" s="192" t="n"/>
      <c r="FE70" s="192" t="n"/>
      <c r="FF70" s="186" t="n"/>
      <c r="FG70" s="186" t="n"/>
      <c r="FH70" s="186" t="n"/>
      <c r="FI70" s="186" t="n"/>
      <c r="FJ70" s="154" t="n"/>
      <c r="FK70" s="154" t="n"/>
      <c r="FL70" s="154" t="n"/>
      <c r="FM70" s="185" t="n"/>
      <c r="FN70" s="185" t="n"/>
      <c r="FO70" s="186" t="n"/>
      <c r="FP70" s="187" t="n"/>
      <c r="FQ70" s="187" t="n"/>
      <c r="FR70" s="188" t="n"/>
      <c r="FS70" s="188" t="n"/>
      <c r="FT70" s="194" t="n"/>
      <c r="FU70" s="194" t="n"/>
      <c r="FV70" s="194" t="n"/>
      <c r="FW70" s="194" t="n"/>
      <c r="FX70" s="186" t="n"/>
      <c r="FY70" s="186" t="n"/>
      <c r="FZ70" s="186" t="n"/>
      <c r="GA70" s="189" t="n"/>
      <c r="GB70" s="900" t="n"/>
      <c r="GC70" s="191" t="n"/>
      <c r="GD70" s="192" t="n"/>
      <c r="GE70" s="192" t="n"/>
      <c r="GF70" s="192" t="n"/>
      <c r="GG70" s="192" t="n"/>
      <c r="GH70" s="186" t="n"/>
      <c r="GI70" s="186" t="n"/>
      <c r="GJ70" s="186" t="n"/>
      <c r="GK70" s="186" t="n"/>
      <c r="GL70" s="154" t="n"/>
      <c r="GM70" s="154" t="n"/>
      <c r="GN70" s="154" t="n"/>
      <c r="GO70" s="185" t="n"/>
      <c r="GP70" s="224" t="n"/>
      <c r="GQ70" s="224" t="n"/>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AB564"/>
  <sheetViews>
    <sheetView workbookViewId="0">
      <selection activeCell="A1" sqref="A1"/>
    </sheetView>
  </sheetViews>
  <sheetFormatPr baseColWidth="8" defaultRowHeight="15"/>
  <sheetData>
    <row r="1" ht="36" customHeight="1">
      <c r="A1" s="113" t="inlineStr">
        <is>
          <t>Instrument #</t>
        </is>
      </c>
      <c r="B1" s="113" t="inlineStr">
        <is>
          <t>OGL</t>
        </is>
      </c>
      <c r="C1" s="117" t="inlineStr">
        <is>
          <t>Doc Type</t>
        </is>
      </c>
      <c r="D1" s="114" t="inlineStr">
        <is>
          <t>Bk/Pg.</t>
        </is>
      </c>
      <c r="E1" s="114" t="inlineStr">
        <is>
          <t>Effective Date</t>
        </is>
      </c>
      <c r="F1" s="114" t="inlineStr">
        <is>
          <t>Recorded Date</t>
        </is>
      </c>
      <c r="G1" s="115" t="inlineStr">
        <is>
          <t>Grantor</t>
        </is>
      </c>
      <c r="H1" s="115" t="inlineStr">
        <is>
          <t>Grantee</t>
        </is>
      </c>
      <c r="I1" s="113" t="inlineStr">
        <is>
          <t>Legal Description</t>
        </is>
      </c>
      <c r="J1" s="902" t="inlineStr">
        <is>
          <t>Notes</t>
        </is>
      </c>
      <c r="K1" s="902" t="inlineStr">
        <is>
          <t>Link</t>
        </is>
      </c>
      <c r="L1" s="113" t="inlineStr">
        <is>
          <t>Calc Basis / Flags</t>
        </is>
      </c>
      <c r="M1" s="113" t="inlineStr">
        <is>
          <t>Review</t>
        </is>
      </c>
      <c r="N1" s="117" t="inlineStr">
        <is>
          <t>NEED / ACTION</t>
        </is>
      </c>
      <c r="O1" s="114" t="inlineStr">
        <is>
          <t>Chain Classification</t>
        </is>
      </c>
      <c r="P1" s="113" t="inlineStr">
        <is>
          <t>Chain Use Status</t>
        </is>
      </c>
      <c r="Q1" s="113" t="inlineStr">
        <is>
          <t>Affects Title?</t>
        </is>
      </c>
      <c r="R1" s="115" t="inlineStr">
        <is>
          <t>Affects WI?</t>
        </is>
      </c>
      <c r="S1" s="115" t="inlineStr">
        <is>
          <t>Affects Minerals?</t>
        </is>
      </c>
      <c r="T1" s="113" t="inlineStr">
        <is>
          <t>Affects OGL?</t>
        </is>
      </c>
      <c r="U1" s="902" t="inlineStr">
        <is>
          <t>Tract Confirmed</t>
        </is>
      </c>
      <c r="V1" s="902" t="inlineStr">
        <is>
          <t>Tract Confidence</t>
        </is>
      </c>
      <c r="W1" s="113" t="inlineStr">
        <is>
          <t>Grantor Ownership Found?</t>
        </is>
      </c>
      <c r="X1" s="113" t="inlineStr">
        <is>
          <t>Grantee Added To Chain?</t>
        </is>
      </c>
      <c r="Y1" s="117" t="inlineStr">
        <is>
          <t>Interest Parsed</t>
        </is>
      </c>
      <c r="Z1" s="114" t="inlineStr">
        <is>
          <t>Interest Confidence</t>
        </is>
      </c>
      <c r="AA1" s="113" t="inlineStr">
        <is>
          <t>Short Human Note</t>
        </is>
      </c>
      <c r="AB1" s="113" t="inlineStr">
        <is>
          <t>Needs Review Reason</t>
        </is>
      </c>
    </row>
    <row r="2" ht="84.75" customHeight="1">
      <c r="A2" s="157" t="inlineStr">
        <is>
          <t>I-1905-000993</t>
        </is>
      </c>
      <c r="B2" s="157" t="n"/>
      <c r="C2" s="157" t="inlineStr">
        <is>
          <t>Homestead</t>
        </is>
      </c>
      <c r="D2" s="157" t="inlineStr">
        <is>
          <t>FR1/470</t>
        </is>
      </c>
      <c r="E2" s="158" t="n">
        <v>2034</v>
      </c>
      <c r="F2" s="159" t="n">
        <v>2063</v>
      </c>
      <c r="G2" s="160" t="inlineStr">
        <is>
          <t>General Land Office</t>
        </is>
      </c>
      <c r="H2" s="160" t="inlineStr">
        <is>
          <t>Leo Kinnett</t>
        </is>
      </c>
      <c r="I2" s="161" t="inlineStr">
        <is>
          <t>E/2 NW/4, Lots 1, 2 of 31-12N-24W</t>
        </is>
      </c>
      <c r="J2" s="162" t="inlineStr">
        <is>
          <t>ARTI</t>
        </is>
      </c>
      <c r="K2" s="205" t="inlineStr">
        <is>
          <t>OKCountyRecords search: Homestead FR0001/0470</t>
        </is>
      </c>
      <c r="L2" s="157" t="inlineStr">
        <is>
          <t>Mineral; amount not stated — confirm from instrument. Gross=tract-map basis.</t>
        </is>
      </c>
      <c r="M2" s="157" t="inlineStr">
        <is>
          <t>CURRENT OWNER SOURCE</t>
        </is>
      </c>
      <c r="N2" s="157" t="n"/>
      <c r="O2" s="157" t="inlineStr">
        <is>
          <t>ROOT / PATENT / HOMESTEAD</t>
        </is>
      </c>
      <c r="P2" s="158" t="inlineStr">
        <is>
          <t>Chain — root of title</t>
        </is>
      </c>
      <c r="Q2" s="159" t="inlineStr">
        <is>
          <t>Yes</t>
        </is>
      </c>
      <c r="R2" s="160" t="inlineStr">
        <is>
          <t>No</t>
        </is>
      </c>
      <c r="S2" s="160" t="inlineStr">
        <is>
          <t>Yes</t>
        </is>
      </c>
      <c r="T2" s="161" t="inlineStr">
        <is>
          <t>No</t>
        </is>
      </c>
      <c r="U2" s="162" t="inlineStr">
        <is>
          <t>Yes: 4, 5 (legal supports)</t>
        </is>
      </c>
      <c r="V2" s="205" t="inlineStr">
        <is>
          <t>High</t>
        </is>
      </c>
      <c r="W2" s="157" t="inlineStr">
        <is>
          <t>Root of title</t>
        </is>
      </c>
      <c r="X2" s="157" t="inlineStr">
        <is>
          <t>Review</t>
        </is>
      </c>
      <c r="Y2" s="157" t="inlineStr">
        <is>
          <t>Interest amount needs review</t>
        </is>
      </c>
      <c r="Z2" s="157" t="inlineStr">
        <is>
          <t>Review</t>
        </is>
      </c>
      <c r="AA2" s="158" t="inlineStr">
        <is>
          <t>Homestead — General Land Office to Leo Kinnett (FR1/470)</t>
        </is>
      </c>
      <c r="AB2" s="159" t="inlineStr">
        <is>
          <t>Needs source review: interest amount</t>
        </is>
      </c>
    </row>
    <row r="3" ht="192" customHeight="1">
      <c r="A3" s="157" t="inlineStr">
        <is>
          <t>1905-000429</t>
        </is>
      </c>
      <c r="B3" s="157" t="n"/>
      <c r="C3" s="157" t="inlineStr">
        <is>
          <t>Deed</t>
        </is>
      </c>
      <c r="D3" s="157" t="inlineStr">
        <is>
          <t>D6/206</t>
        </is>
      </c>
      <c r="E3" s="158" t="n">
        <v>2062</v>
      </c>
      <c r="F3" s="159" t="n">
        <v>2063</v>
      </c>
      <c r="G3" s="160" t="inlineStr">
        <is>
          <t>Leo Kennett</t>
        </is>
      </c>
      <c r="H3" s="160" t="inlineStr">
        <is>
          <t>Mack Hawbrook</t>
        </is>
      </c>
      <c r="I3" s="161" t="inlineStr">
        <is>
          <t>E/2 NW/4, Lots 1, 2 of 31-12N-24W</t>
        </is>
      </c>
      <c r="J3" s="153" t="inlineStr">
        <is>
          <t>ARTI
Chain note: no source of title into Leo Kennett located of record. Confirm ownership before crediting this conveyance.</t>
        </is>
      </c>
      <c r="K3" s="105" t="inlineStr">
        <is>
          <t>OKCountyRecords: 1905-000429</t>
        </is>
      </c>
      <c r="L3" s="157" t="inlineStr">
        <is>
          <t>Mineral; basis Conv Amt(dec). Gross=tract-map basis.</t>
        </is>
      </c>
      <c r="M3" s="157" t="inlineStr">
        <is>
          <t>CURRENT OWNER SOURCE</t>
        </is>
      </c>
      <c r="N3" s="157" t="n"/>
      <c r="O3" s="157" t="inlineStr">
        <is>
          <t>EASEMENT</t>
        </is>
      </c>
      <c r="P3" s="158" t="inlineStr">
        <is>
          <t>Chain — deed (confirm minerals vs surface from instrument)</t>
        </is>
      </c>
      <c r="Q3" s="159" t="inlineStr">
        <is>
          <t>Yes</t>
        </is>
      </c>
      <c r="R3" s="160" t="inlineStr">
        <is>
          <t>No</t>
        </is>
      </c>
      <c r="S3" s="160" t="inlineStr">
        <is>
          <t>Review</t>
        </is>
      </c>
      <c r="T3" s="161" t="inlineStr">
        <is>
          <t>No</t>
        </is>
      </c>
      <c r="U3" s="156" t="inlineStr">
        <is>
          <t>Yes: 4, 5 (legal supports)</t>
        </is>
      </c>
      <c r="V3" s="105" t="inlineStr">
        <is>
          <t>High</t>
        </is>
      </c>
      <c r="W3" s="157" t="inlineStr">
        <is>
          <t>No — no source located</t>
        </is>
      </c>
      <c r="X3" s="157" t="inlineStr">
        <is>
          <t>Yes — on Tract 4 owner list</t>
        </is>
      </c>
      <c r="Y3" s="157" t="inlineStr">
        <is>
          <t>Candidate 1 (helper — confirm from image)</t>
        </is>
      </c>
      <c r="Z3" s="157" t="inlineStr">
        <is>
          <t>Medium — helper value</t>
        </is>
      </c>
      <c r="AA3" s="158" t="inlineStr">
        <is>
          <t>Deed — Leo Kennett to Mack Hawbrook (D6/206)</t>
        </is>
      </c>
      <c r="AB3" s="159" t="inlineStr">
        <is>
          <t>Needs source review: no source of title</t>
        </is>
      </c>
    </row>
    <row r="4" ht="96" customHeight="1">
      <c r="A4" s="157" t="inlineStr">
        <is>
          <t>1907-005379</t>
        </is>
      </c>
      <c r="B4" s="157" t="n"/>
      <c r="C4" s="157" t="inlineStr">
        <is>
          <t>Patent</t>
        </is>
      </c>
      <c r="D4" s="157" t="inlineStr">
        <is>
          <t>PAT3/495</t>
        </is>
      </c>
      <c r="E4" s="159" t="n">
        <v>2169</v>
      </c>
      <c r="F4" s="159" t="n">
        <v>2752</v>
      </c>
      <c r="G4" s="160" t="inlineStr">
        <is>
          <t>United States of America</t>
        </is>
      </c>
      <c r="H4" s="160" t="inlineStr">
        <is>
          <t>Leo Kennett</t>
        </is>
      </c>
      <c r="I4" s="161" t="inlineStr">
        <is>
          <t>E/2 NW/4, Lots 1, 2 of 31-12N-24W</t>
        </is>
      </c>
      <c r="J4" s="162" t="inlineStr">
        <is>
          <t>ARTI, 163.65 ac</t>
        </is>
      </c>
      <c r="K4" s="105" t="inlineStr">
        <is>
          <t>OKCountyRecords: 1907-005379</t>
        </is>
      </c>
      <c r="L4" s="157" t="inlineStr">
        <is>
          <t>Mineral; basis Conv Amt(dec). Gross=tract-map basis.</t>
        </is>
      </c>
      <c r="M4" s="157" t="n"/>
      <c r="N4" s="157" t="n"/>
      <c r="O4" s="157" t="inlineStr">
        <is>
          <t>ROOT / PATENT / HOMESTEAD</t>
        </is>
      </c>
      <c r="P4" s="159" t="inlineStr">
        <is>
          <t>Chain — root of title</t>
        </is>
      </c>
      <c r="Q4" s="159" t="inlineStr">
        <is>
          <t>Yes</t>
        </is>
      </c>
      <c r="R4" s="160" t="inlineStr">
        <is>
          <t>No</t>
        </is>
      </c>
      <c r="S4" s="160" t="inlineStr">
        <is>
          <t>Yes</t>
        </is>
      </c>
      <c r="T4" s="161" t="inlineStr">
        <is>
          <t>No</t>
        </is>
      </c>
      <c r="U4" s="162" t="inlineStr">
        <is>
          <t>Yes: 4, 5 (legal supports)</t>
        </is>
      </c>
      <c r="V4" s="105" t="inlineStr">
        <is>
          <t>High</t>
        </is>
      </c>
      <c r="W4" s="157" t="inlineStr">
        <is>
          <t>Root of title</t>
        </is>
      </c>
      <c r="X4" s="157" t="inlineStr">
        <is>
          <t>Yes — on Tract 4 owner list</t>
        </is>
      </c>
      <c r="Y4" s="157" t="inlineStr">
        <is>
          <t>Candidate 1 (helper — confirm from image)</t>
        </is>
      </c>
      <c r="Z4" s="157" t="inlineStr">
        <is>
          <t>Medium — helper value</t>
        </is>
      </c>
      <c r="AA4" s="159" t="inlineStr">
        <is>
          <t>Patent — United States of America to Leo Kennett (PAT3/495)</t>
        </is>
      </c>
      <c r="AB4" s="159" t="n"/>
    </row>
    <row r="5" ht="84" customHeight="1">
      <c r="A5" s="157" t="inlineStr">
        <is>
          <t>I-1907-002036</t>
        </is>
      </c>
      <c r="B5" s="157" t="n"/>
      <c r="C5" s="157" t="inlineStr">
        <is>
          <t>Homestead</t>
        </is>
      </c>
      <c r="D5" s="157" t="inlineStr">
        <is>
          <t>FR2/199</t>
        </is>
      </c>
      <c r="E5" s="158" t="n">
        <v>2534</v>
      </c>
      <c r="F5" s="159" t="n">
        <v>2601</v>
      </c>
      <c r="G5" s="160" t="inlineStr">
        <is>
          <t>General Land Office</t>
        </is>
      </c>
      <c r="H5" s="160" t="inlineStr">
        <is>
          <t>Charles F. Kennett</t>
        </is>
      </c>
      <c r="I5" s="161" t="inlineStr">
        <is>
          <t>SW/4 NE/4, W/2 SE/4, SE/4 SE/4 of 31-12N-24W, aol</t>
        </is>
      </c>
      <c r="J5" s="162" t="inlineStr">
        <is>
          <t>ARTI</t>
        </is>
      </c>
      <c r="K5" s="105" t="inlineStr">
        <is>
          <t>OKCountyRecords search: Homestead FR0002/0199</t>
        </is>
      </c>
      <c r="L5" s="157" t="inlineStr">
        <is>
          <t>Mineral; amount not stated — confirm from instrument. Gross=tract-map basis.</t>
        </is>
      </c>
      <c r="M5" s="157" t="inlineStr">
        <is>
          <t>CURRENT OWNER SOURCE</t>
        </is>
      </c>
      <c r="N5" s="157" t="n"/>
      <c r="O5" s="157" t="inlineStr">
        <is>
          <t>OUTSIDE LANDS</t>
        </is>
      </c>
      <c r="P5" s="158" t="inlineStr">
        <is>
          <t>Chain — root of title</t>
        </is>
      </c>
      <c r="Q5" s="159" t="inlineStr">
        <is>
          <t>Yes</t>
        </is>
      </c>
      <c r="R5" s="160" t="inlineStr">
        <is>
          <t>No</t>
        </is>
      </c>
      <c r="S5" s="160" t="inlineStr">
        <is>
          <t>Yes</t>
        </is>
      </c>
      <c r="T5" s="161" t="inlineStr">
        <is>
          <t>No</t>
        </is>
      </c>
      <c r="U5" s="162" t="inlineStr">
        <is>
          <t>Yes: 2 (legal supports)</t>
        </is>
      </c>
      <c r="V5" s="105" t="inlineStr">
        <is>
          <t>High</t>
        </is>
      </c>
      <c r="W5" s="157" t="inlineStr">
        <is>
          <t>Root of title</t>
        </is>
      </c>
      <c r="X5" s="157" t="inlineStr">
        <is>
          <t>Review</t>
        </is>
      </c>
      <c r="Y5" s="157" t="inlineStr">
        <is>
          <t>Interest amount needs review</t>
        </is>
      </c>
      <c r="Z5" s="157" t="inlineStr">
        <is>
          <t>Review</t>
        </is>
      </c>
      <c r="AA5" s="158" t="inlineStr">
        <is>
          <t>Homestead — General Land Office to Charles F. Kennett (FR2/199)</t>
        </is>
      </c>
      <c r="AB5" s="159" t="inlineStr">
        <is>
          <t>Needs source review: interest amount</t>
        </is>
      </c>
    </row>
    <row r="6" ht="84" customHeight="1">
      <c r="A6" s="157" t="inlineStr">
        <is>
          <t>1907-000709</t>
        </is>
      </c>
      <c r="B6" s="157" t="n"/>
      <c r="C6" s="157" t="inlineStr">
        <is>
          <t>Deed</t>
        </is>
      </c>
      <c r="D6" s="157" t="inlineStr">
        <is>
          <t>D9/303</t>
        </is>
      </c>
      <c r="E6" s="158" t="n">
        <v>2592</v>
      </c>
      <c r="F6" s="159" t="n">
        <v>2601</v>
      </c>
      <c r="G6" s="160" t="inlineStr">
        <is>
          <t>Charles T. Kennett and Sadie N. Kennett, HW</t>
        </is>
      </c>
      <c r="H6" s="160" t="inlineStr">
        <is>
          <t>John G. Lancaster</t>
        </is>
      </c>
      <c r="I6" s="161" t="inlineStr">
        <is>
          <t>SW/4 NE/4 SW/4 SE/4, SE/4 SE/4 of 31-12N-24W</t>
        </is>
      </c>
      <c r="J6" s="162" t="inlineStr">
        <is>
          <t>ARTI</t>
        </is>
      </c>
      <c r="K6" s="105" t="inlineStr">
        <is>
          <t>OKCountyRecords: 1907-000709</t>
        </is>
      </c>
      <c r="L6" s="157" t="inlineStr">
        <is>
          <t>Mineral; basis Conv Amt(dec). Gross=tract-map basis.</t>
        </is>
      </c>
      <c r="M6" s="157" t="inlineStr">
        <is>
          <t>CURRENT OWNER SOURCE</t>
        </is>
      </c>
      <c r="N6" s="157" t="n"/>
      <c r="O6" s="157" t="inlineStr">
        <is>
          <t>MINERAL DEED</t>
        </is>
      </c>
      <c r="P6" s="158" t="inlineStr">
        <is>
          <t>Chain — deed (confirm minerals vs surface from instrument)</t>
        </is>
      </c>
      <c r="Q6" s="159" t="inlineStr">
        <is>
          <t>Yes</t>
        </is>
      </c>
      <c r="R6" s="160" t="inlineStr">
        <is>
          <t>No</t>
        </is>
      </c>
      <c r="S6" s="160" t="inlineStr">
        <is>
          <t>Review</t>
        </is>
      </c>
      <c r="T6" s="161" t="inlineStr">
        <is>
          <t>No</t>
        </is>
      </c>
      <c r="U6" s="162" t="inlineStr">
        <is>
          <t>Yes: 2 (legal supports)</t>
        </is>
      </c>
      <c r="V6" s="105" t="inlineStr">
        <is>
          <t>High</t>
        </is>
      </c>
      <c r="W6" s="157" t="inlineStr">
        <is>
          <t>Probable — name-normalized match to Runsheet 5 grantee; confirm</t>
        </is>
      </c>
      <c r="X6" s="157" t="inlineStr">
        <is>
          <t>Yes — on Tract 2 owner list</t>
        </is>
      </c>
      <c r="Y6" s="157" t="inlineStr">
        <is>
          <t>Candidate 1 (helper — confirm from image)</t>
        </is>
      </c>
      <c r="Z6" s="157" t="inlineStr">
        <is>
          <t>Medium — helper value</t>
        </is>
      </c>
      <c r="AA6" s="158" t="inlineStr">
        <is>
          <t>Deed — Charles T. Kennett and Sadie N to John G. Lancaster (D9/303)</t>
        </is>
      </c>
      <c r="AB6" s="159" t="inlineStr">
        <is>
          <t>Needs source review: grantor source</t>
        </is>
      </c>
    </row>
    <row r="7" ht="84" customHeight="1">
      <c r="A7" s="157" t="inlineStr">
        <is>
          <t>I-1907-002225</t>
        </is>
      </c>
      <c r="B7" s="157" t="n"/>
      <c r="C7" s="157" t="inlineStr">
        <is>
          <t>Homestead</t>
        </is>
      </c>
      <c r="D7" s="157" t="inlineStr">
        <is>
          <t>FR2/293</t>
        </is>
      </c>
      <c r="E7" s="158" t="n">
        <v>2704</v>
      </c>
      <c r="F7" s="159" t="n">
        <v>2754</v>
      </c>
      <c r="G7" s="160" t="inlineStr">
        <is>
          <t>General Land Office</t>
        </is>
      </c>
      <c r="H7" s="160" t="inlineStr">
        <is>
          <t>Ernest Brooks</t>
        </is>
      </c>
      <c r="I7" s="163" t="inlineStr">
        <is>
          <t>SE/4 NE/4, NE/4 SE/4 of 31-12N-24W</t>
        </is>
      </c>
      <c r="J7" s="164" t="inlineStr">
        <is>
          <t>ARTI</t>
        </is>
      </c>
      <c r="K7" s="105" t="inlineStr">
        <is>
          <t>OKCountyRecords search: Homestead FR0002/0293</t>
        </is>
      </c>
      <c r="L7" s="157" t="inlineStr">
        <is>
          <t>Mineral; amount not stated — confirm from instrument. Gross=tract-map basis.</t>
        </is>
      </c>
      <c r="M7" s="157" t="inlineStr">
        <is>
          <t>CURRENT OWNER SOURCE</t>
        </is>
      </c>
      <c r="N7" s="157" t="n"/>
      <c r="O7" s="157" t="inlineStr">
        <is>
          <t>ROOT / PATENT / HOMESTEAD</t>
        </is>
      </c>
      <c r="P7" s="158" t="inlineStr">
        <is>
          <t>Chain — root of title</t>
        </is>
      </c>
      <c r="Q7" s="159" t="inlineStr">
        <is>
          <t>Yes</t>
        </is>
      </c>
      <c r="R7" s="160" t="inlineStr">
        <is>
          <t>No</t>
        </is>
      </c>
      <c r="S7" s="160" t="inlineStr">
        <is>
          <t>Yes</t>
        </is>
      </c>
      <c r="T7" s="163" t="inlineStr">
        <is>
          <t>No</t>
        </is>
      </c>
      <c r="U7" s="164" t="inlineStr">
        <is>
          <t>Legal maps to 3, 10; helper says 3, 8</t>
        </is>
      </c>
      <c r="V7" s="105" t="inlineStr">
        <is>
          <t>Review</t>
        </is>
      </c>
      <c r="W7" s="157" t="inlineStr">
        <is>
          <t>Root of title</t>
        </is>
      </c>
      <c r="X7" s="157" t="inlineStr">
        <is>
          <t>Yes — on Tract 3 owner list</t>
        </is>
      </c>
      <c r="Y7" s="157" t="inlineStr">
        <is>
          <t>Interest amount needs review</t>
        </is>
      </c>
      <c r="Z7" s="157" t="inlineStr">
        <is>
          <t>Review</t>
        </is>
      </c>
      <c r="AA7" s="158" t="inlineStr">
        <is>
          <t>Homestead — General Land Office to Ernest Brooks (FR2/293)</t>
        </is>
      </c>
      <c r="AB7" s="159" t="inlineStr">
        <is>
          <t>Needs source review: tract, interest amount</t>
        </is>
      </c>
    </row>
    <row r="8" ht="84" customHeight="1">
      <c r="A8" s="157" t="inlineStr">
        <is>
          <t>I-1907-002222</t>
        </is>
      </c>
      <c r="B8" s="157" t="n"/>
      <c r="C8" s="157" t="inlineStr">
        <is>
          <t>Homestead</t>
        </is>
      </c>
      <c r="D8" s="157" t="inlineStr">
        <is>
          <t>FR2/292</t>
        </is>
      </c>
      <c r="E8" s="158" t="n">
        <v>2733</v>
      </c>
      <c r="F8" s="159" t="n">
        <v>2754</v>
      </c>
      <c r="G8" s="160" t="inlineStr">
        <is>
          <t>General Land Office</t>
        </is>
      </c>
      <c r="H8" s="160" t="inlineStr">
        <is>
          <t>Herbert E. McGuire</t>
        </is>
      </c>
      <c r="I8" s="161" t="inlineStr">
        <is>
          <t>E/2 SW/4, Lots 3, 4 of 31-12N-24W</t>
        </is>
      </c>
      <c r="J8" s="164" t="inlineStr">
        <is>
          <t>ARTI</t>
        </is>
      </c>
      <c r="K8" s="105" t="inlineStr">
        <is>
          <t>OKCountyRecords search: Homestead FR0002/0292</t>
        </is>
      </c>
      <c r="L8" s="157" t="inlineStr">
        <is>
          <t>Mineral; amount not stated — confirm from instrument. Gross=tract-map basis.</t>
        </is>
      </c>
      <c r="M8" s="157" t="inlineStr">
        <is>
          <t>CURRENT OWNER SOURCE</t>
        </is>
      </c>
      <c r="N8" s="157" t="n"/>
      <c r="O8" s="157" t="inlineStr">
        <is>
          <t>ROOT / PATENT / HOMESTEAD</t>
        </is>
      </c>
      <c r="P8" s="158" t="inlineStr">
        <is>
          <t>Chain — root of title</t>
        </is>
      </c>
      <c r="Q8" s="159" t="inlineStr">
        <is>
          <t>Yes</t>
        </is>
      </c>
      <c r="R8" s="160" t="inlineStr">
        <is>
          <t>No</t>
        </is>
      </c>
      <c r="S8" s="160" t="inlineStr">
        <is>
          <t>Yes</t>
        </is>
      </c>
      <c r="T8" s="161" t="inlineStr">
        <is>
          <t>No</t>
        </is>
      </c>
      <c r="U8" s="164" t="inlineStr">
        <is>
          <t>Legal maps to 5, 7, 8, 9; helper says 5, 6, 7</t>
        </is>
      </c>
      <c r="V8" s="105" t="inlineStr">
        <is>
          <t>Review</t>
        </is>
      </c>
      <c r="W8" s="157" t="inlineStr">
        <is>
          <t>Root of title</t>
        </is>
      </c>
      <c r="X8" s="157" t="inlineStr">
        <is>
          <t>Yes — on Tract 5 owner list</t>
        </is>
      </c>
      <c r="Y8" s="157" t="inlineStr">
        <is>
          <t>Interest amount needs review</t>
        </is>
      </c>
      <c r="Z8" s="157" t="inlineStr">
        <is>
          <t>Review</t>
        </is>
      </c>
      <c r="AA8" s="158" t="inlineStr">
        <is>
          <t>Homestead — General Land Office to Herbert E. McGuire (FR2/292)</t>
        </is>
      </c>
      <c r="AB8" s="159" t="inlineStr">
        <is>
          <t>Needs source review: tract, interest amount</t>
        </is>
      </c>
    </row>
    <row r="9" ht="72" customHeight="1">
      <c r="A9" s="157" t="inlineStr">
        <is>
          <t>1907-001545</t>
        </is>
      </c>
      <c r="B9" s="157" t="n"/>
      <c r="C9" s="157" t="inlineStr">
        <is>
          <t>Deed</t>
        </is>
      </c>
      <c r="D9" s="157" t="inlineStr">
        <is>
          <t>D11/209</t>
        </is>
      </c>
      <c r="E9" s="158" t="n">
        <v>2754</v>
      </c>
      <c r="F9" s="159" t="n">
        <v>2755</v>
      </c>
      <c r="G9" s="160" t="inlineStr">
        <is>
          <t>Herbert E. McGuire and Claude J. McGuire, HW</t>
        </is>
      </c>
      <c r="H9" s="160" t="inlineStr">
        <is>
          <t>Mark Hambrook</t>
        </is>
      </c>
      <c r="I9" s="161" t="inlineStr">
        <is>
          <t>N/2 of Lot 3, N/2 NE/4 SE/4 of 31-12N-24W</t>
        </is>
      </c>
      <c r="J9" s="162" t="inlineStr">
        <is>
          <t>ARTI</t>
        </is>
      </c>
      <c r="K9" s="105" t="inlineStr">
        <is>
          <t>OKCountyRecords: 1907-001545</t>
        </is>
      </c>
      <c r="L9" s="157" t="inlineStr">
        <is>
          <t>Mineral; basis Conv Amt(dec). Gross=tract-map basis.</t>
        </is>
      </c>
      <c r="M9" s="157" t="inlineStr">
        <is>
          <t>CURRENT OWNER SOURCE</t>
        </is>
      </c>
      <c r="N9" s="157" t="n"/>
      <c r="O9" s="157" t="inlineStr">
        <is>
          <t>MINERAL DEED</t>
        </is>
      </c>
      <c r="P9" s="158" t="inlineStr">
        <is>
          <t>Chain — deed (confirm minerals vs surface from instrument)</t>
        </is>
      </c>
      <c r="Q9" s="159" t="inlineStr">
        <is>
          <t>Yes</t>
        </is>
      </c>
      <c r="R9" s="160" t="inlineStr">
        <is>
          <t>No</t>
        </is>
      </c>
      <c r="S9" s="160" t="inlineStr">
        <is>
          <t>Review</t>
        </is>
      </c>
      <c r="T9" s="161" t="inlineStr">
        <is>
          <t>No</t>
        </is>
      </c>
      <c r="U9" s="162" t="inlineStr">
        <is>
          <t>Legal maps to 1, 9, 10; helper says 1, 6, 8</t>
        </is>
      </c>
      <c r="V9" s="105" t="inlineStr">
        <is>
          <t>Review</t>
        </is>
      </c>
      <c r="W9" s="157" t="inlineStr">
        <is>
          <t>Probable — name-normalized match to Runsheet 8 grantee; confirm</t>
        </is>
      </c>
      <c r="X9" s="157" t="inlineStr">
        <is>
          <t>Review</t>
        </is>
      </c>
      <c r="Y9" s="157" t="inlineStr">
        <is>
          <t>Candidate 1 (helper — confirm from image)</t>
        </is>
      </c>
      <c r="Z9" s="157" t="inlineStr">
        <is>
          <t>Medium — helper value</t>
        </is>
      </c>
      <c r="AA9" s="158" t="inlineStr">
        <is>
          <t>Deed — Herbert E. McGuire and Claude to Mark Hambrook (D11/209)</t>
        </is>
      </c>
      <c r="AB9" s="159" t="inlineStr">
        <is>
          <t>Needs source review: tract, grantor source</t>
        </is>
      </c>
    </row>
    <row r="10" ht="48" customHeight="1">
      <c r="A10" s="157" t="inlineStr">
        <is>
          <t>1931-001789</t>
        </is>
      </c>
      <c r="B10" s="157" t="n"/>
      <c r="C10" s="157" t="inlineStr">
        <is>
          <t>Patent</t>
        </is>
      </c>
      <c r="D10" s="157" t="inlineStr">
        <is>
          <t>PAT7/374</t>
        </is>
      </c>
      <c r="E10" s="158" t="n">
        <v>2917</v>
      </c>
      <c r="F10" s="159" t="n">
        <v>11450</v>
      </c>
      <c r="G10" s="160" t="inlineStr">
        <is>
          <t>United States of America</t>
        </is>
      </c>
      <c r="H10" s="160" t="inlineStr">
        <is>
          <t>Herbert E. McGuire</t>
        </is>
      </c>
      <c r="I10" s="161" t="inlineStr">
        <is>
          <t>E/2 SW/4, Lots 3, 4 of 31-12N-24W</t>
        </is>
      </c>
      <c r="J10" s="162" t="inlineStr">
        <is>
          <t>ARTI, 153.77 ac.</t>
        </is>
      </c>
      <c r="K10" s="105" t="inlineStr">
        <is>
          <t>OKCountyRecords: 1931-001789</t>
        </is>
      </c>
      <c r="L10" s="157" t="inlineStr">
        <is>
          <t>Mineral; basis Conv Amt(dec). Gross=tract-map basis.</t>
        </is>
      </c>
      <c r="M10" s="157" t="inlineStr">
        <is>
          <t>CURRENT OWNER SOURCE</t>
        </is>
      </c>
      <c r="N10" s="157" t="n"/>
      <c r="O10" s="157" t="inlineStr">
        <is>
          <t>ROOT / PATENT / HOMESTEAD</t>
        </is>
      </c>
      <c r="P10" s="158" t="inlineStr">
        <is>
          <t>Chain — root of title</t>
        </is>
      </c>
      <c r="Q10" s="159" t="inlineStr">
        <is>
          <t>Yes</t>
        </is>
      </c>
      <c r="R10" s="160" t="inlineStr">
        <is>
          <t>No</t>
        </is>
      </c>
      <c r="S10" s="160" t="inlineStr">
        <is>
          <t>Yes</t>
        </is>
      </c>
      <c r="T10" s="161" t="inlineStr">
        <is>
          <t>No</t>
        </is>
      </c>
      <c r="U10" s="162" t="inlineStr">
        <is>
          <t>Legal maps to 5, 7, 8, 9; helper says 5, 6, 7</t>
        </is>
      </c>
      <c r="V10" s="105" t="inlineStr">
        <is>
          <t>Review</t>
        </is>
      </c>
      <c r="W10" s="157" t="inlineStr">
        <is>
          <t>Root of title</t>
        </is>
      </c>
      <c r="X10" s="157" t="inlineStr">
        <is>
          <t>Yes — on Tract 5 owner list</t>
        </is>
      </c>
      <c r="Y10" s="157" t="inlineStr">
        <is>
          <t>Candidate 1 (helper — confirm from image)</t>
        </is>
      </c>
      <c r="Z10" s="157" t="inlineStr">
        <is>
          <t>Medium — helper value</t>
        </is>
      </c>
      <c r="AA10" s="158" t="inlineStr">
        <is>
          <t>Patent — United States of America to Herbert E. McGuire (PAT7/374)</t>
        </is>
      </c>
      <c r="AB10" s="159" t="inlineStr">
        <is>
          <t>Needs source review: tract</t>
        </is>
      </c>
    </row>
    <row r="11" ht="96" customHeight="1">
      <c r="A11" s="157" t="inlineStr">
        <is>
          <t>1908-000607</t>
        </is>
      </c>
      <c r="B11" s="157" t="n"/>
      <c r="C11" s="157" t="inlineStr">
        <is>
          <t>Deed</t>
        </is>
      </c>
      <c r="D11" s="157" t="inlineStr">
        <is>
          <t>D11/448</t>
        </is>
      </c>
      <c r="E11" s="159" t="n">
        <v>3073</v>
      </c>
      <c r="F11" s="159" t="n">
        <v>3189</v>
      </c>
      <c r="G11" s="160" t="inlineStr">
        <is>
          <t>John G. Lancaster and Mary C. Lancaster, HW</t>
        </is>
      </c>
      <c r="H11" s="160" t="inlineStr">
        <is>
          <t>Eugene S. Repass</t>
        </is>
      </c>
      <c r="I11" s="161" t="inlineStr">
        <is>
          <t>SW/4 NE/4, W/2 SE/4, SE/4 SE/4 of 31-12N-24W, aol</t>
        </is>
      </c>
      <c r="J11" s="162" t="inlineStr">
        <is>
          <t>ARTI</t>
        </is>
      </c>
      <c r="K11" s="105" t="inlineStr">
        <is>
          <t>OKCountyRecords: 1908-000607</t>
        </is>
      </c>
      <c r="L11" s="157" t="inlineStr">
        <is>
          <t>Mineral; basis Conv Amt(dec). Gross=tract-map basis.</t>
        </is>
      </c>
      <c r="M11" s="157" t="inlineStr">
        <is>
          <t>CURRENT OWNER SOURCE</t>
        </is>
      </c>
      <c r="N11" s="157" t="n"/>
      <c r="O11" s="157" t="inlineStr">
        <is>
          <t>OUTSIDE LANDS</t>
        </is>
      </c>
      <c r="P11" s="159" t="inlineStr">
        <is>
          <t>Chain — deed (confirm minerals vs surface from instrument)</t>
        </is>
      </c>
      <c r="Q11" s="159" t="inlineStr">
        <is>
          <t>Yes</t>
        </is>
      </c>
      <c r="R11" s="160" t="inlineStr">
        <is>
          <t>No</t>
        </is>
      </c>
      <c r="S11" s="160" t="inlineStr">
        <is>
          <t>Review</t>
        </is>
      </c>
      <c r="T11" s="161" t="inlineStr">
        <is>
          <t>No</t>
        </is>
      </c>
      <c r="U11" s="162" t="inlineStr">
        <is>
          <t>Yes: 2 (legal supports)</t>
        </is>
      </c>
      <c r="V11" s="105" t="inlineStr">
        <is>
          <t>High</t>
        </is>
      </c>
      <c r="W11" s="157" t="inlineStr">
        <is>
          <t>Probable — name-normalized match to Runsheet 6 grantee; confirm</t>
        </is>
      </c>
      <c r="X11" s="157" t="inlineStr">
        <is>
          <t>Yes — on Tract 2 owner list</t>
        </is>
      </c>
      <c r="Y11" s="157" t="inlineStr">
        <is>
          <t>Candidate 1 (helper — confirm from image)</t>
        </is>
      </c>
      <c r="Z11" s="157" t="inlineStr">
        <is>
          <t>Medium — helper value</t>
        </is>
      </c>
      <c r="AA11" s="159" t="inlineStr">
        <is>
          <t>Deed — John G. Lancaster and Mary C. to Eugene S. Repass (D11/448)</t>
        </is>
      </c>
      <c r="AB11" s="159" t="inlineStr">
        <is>
          <t>Needs source review: grantor source</t>
        </is>
      </c>
    </row>
    <row r="12" ht="84" customHeight="1">
      <c r="A12" s="157" t="inlineStr">
        <is>
          <t>I-1908-000930</t>
        </is>
      </c>
      <c r="B12" s="157" t="n"/>
      <c r="C12" s="157" t="inlineStr">
        <is>
          <t>Homestead</t>
        </is>
      </c>
      <c r="D12" s="157" t="inlineStr">
        <is>
          <t>FR2/448</t>
        </is>
      </c>
      <c r="E12" s="158" t="n">
        <v>3118</v>
      </c>
      <c r="F12" s="159" t="n">
        <v>3121</v>
      </c>
      <c r="G12" s="160" t="inlineStr">
        <is>
          <t>General Land Office</t>
        </is>
      </c>
      <c r="H12" s="160" t="inlineStr">
        <is>
          <t>Roy A. Garrison</t>
        </is>
      </c>
      <c r="I12" s="163" t="inlineStr">
        <is>
          <t>N/2 NE/4 of 31-12N-24W, aol</t>
        </is>
      </c>
      <c r="J12" s="164" t="inlineStr">
        <is>
          <t>ARTI</t>
        </is>
      </c>
      <c r="K12" s="105" t="inlineStr">
        <is>
          <t>OKCountyRecords search: Homestead FR0002/0448</t>
        </is>
      </c>
      <c r="L12" s="157" t="inlineStr">
        <is>
          <t>Mineral; amount not stated — confirm from instrument. Gross=tract-map basis.</t>
        </is>
      </c>
      <c r="M12" s="157" t="inlineStr">
        <is>
          <t>CURRENT OWNER SOURCE</t>
        </is>
      </c>
      <c r="N12" s="157" t="n"/>
      <c r="O12" s="157" t="inlineStr">
        <is>
          <t>OUTSIDE LANDS</t>
        </is>
      </c>
      <c r="P12" s="158" t="inlineStr">
        <is>
          <t>Chain — root of title</t>
        </is>
      </c>
      <c r="Q12" s="159" t="inlineStr">
        <is>
          <t>Yes</t>
        </is>
      </c>
      <c r="R12" s="160" t="inlineStr">
        <is>
          <t>No</t>
        </is>
      </c>
      <c r="S12" s="160" t="inlineStr">
        <is>
          <t>Yes</t>
        </is>
      </c>
      <c r="T12" s="163" t="inlineStr">
        <is>
          <t>No</t>
        </is>
      </c>
      <c r="U12" s="164" t="inlineStr">
        <is>
          <t>Yes: 1 (legal supports)</t>
        </is>
      </c>
      <c r="V12" s="105" t="inlineStr">
        <is>
          <t>High</t>
        </is>
      </c>
      <c r="W12" s="157" t="inlineStr">
        <is>
          <t>Root of title</t>
        </is>
      </c>
      <c r="X12" s="157" t="inlineStr">
        <is>
          <t>Yes — on Tract 1 owner list</t>
        </is>
      </c>
      <c r="Y12" s="157" t="inlineStr">
        <is>
          <t>Interest amount needs review</t>
        </is>
      </c>
      <c r="Z12" s="157" t="inlineStr">
        <is>
          <t>Review</t>
        </is>
      </c>
      <c r="AA12" s="158" t="inlineStr">
        <is>
          <t>Homestead — General Land Office to Roy A. Garrison (FR2/448)</t>
        </is>
      </c>
      <c r="AB12" s="159" t="inlineStr">
        <is>
          <t>Needs source review: interest amount</t>
        </is>
      </c>
    </row>
    <row r="13" ht="48" customHeight="1">
      <c r="A13" s="157" t="inlineStr">
        <is>
          <t>1930-002914</t>
        </is>
      </c>
      <c r="B13" s="157" t="n"/>
      <c r="C13" s="157" t="inlineStr">
        <is>
          <t>Patent</t>
        </is>
      </c>
      <c r="D13" s="157" t="inlineStr">
        <is>
          <t>PAT10/234</t>
        </is>
      </c>
      <c r="E13" s="158" t="n">
        <v>3320</v>
      </c>
      <c r="F13" s="159" t="n">
        <v>11021</v>
      </c>
      <c r="G13" s="160" t="inlineStr">
        <is>
          <t>United States of America</t>
        </is>
      </c>
      <c r="H13" s="160" t="inlineStr">
        <is>
          <t>Roy A. Garrison</t>
        </is>
      </c>
      <c r="I13" s="161" t="inlineStr">
        <is>
          <t>N/2 NE/4 of 31-12N-24W, aol</t>
        </is>
      </c>
      <c r="J13" s="162" t="inlineStr">
        <is>
          <t>ARTI</t>
        </is>
      </c>
      <c r="K13" s="105" t="inlineStr">
        <is>
          <t>OKCountyRecords: 1930-002914</t>
        </is>
      </c>
      <c r="L13" s="157" t="inlineStr">
        <is>
          <t>Mineral; basis Conv Amt(dec). Gross=tract-map basis.</t>
        </is>
      </c>
      <c r="M13" s="157" t="inlineStr">
        <is>
          <t>CURRENT OWNER SOURCE</t>
        </is>
      </c>
      <c r="N13" s="157" t="n"/>
      <c r="O13" s="157" t="inlineStr">
        <is>
          <t>OUTSIDE LANDS</t>
        </is>
      </c>
      <c r="P13" s="158" t="inlineStr">
        <is>
          <t>Chain — root of title</t>
        </is>
      </c>
      <c r="Q13" s="159" t="inlineStr">
        <is>
          <t>Yes</t>
        </is>
      </c>
      <c r="R13" s="160" t="inlineStr">
        <is>
          <t>No</t>
        </is>
      </c>
      <c r="S13" s="160" t="inlineStr">
        <is>
          <t>Yes</t>
        </is>
      </c>
      <c r="T13" s="161" t="inlineStr">
        <is>
          <t>No</t>
        </is>
      </c>
      <c r="U13" s="162" t="inlineStr">
        <is>
          <t>Yes: 1 (legal supports)</t>
        </is>
      </c>
      <c r="V13" s="105" t="inlineStr">
        <is>
          <t>High</t>
        </is>
      </c>
      <c r="W13" s="157" t="inlineStr">
        <is>
          <t>Root of title</t>
        </is>
      </c>
      <c r="X13" s="157" t="inlineStr">
        <is>
          <t>Yes — on Tract 1 owner list</t>
        </is>
      </c>
      <c r="Y13" s="157" t="inlineStr">
        <is>
          <t>Candidate 1 (helper — confirm from image)</t>
        </is>
      </c>
      <c r="Z13" s="157" t="inlineStr">
        <is>
          <t>Medium — helper value</t>
        </is>
      </c>
      <c r="AA13" s="158" t="inlineStr">
        <is>
          <t>Patent — United States of America to Roy A. Garrison (PAT10/234)</t>
        </is>
      </c>
      <c r="AB13" s="159" t="n"/>
    </row>
    <row r="14" ht="60" customHeight="1">
      <c r="A14" s="157" t="inlineStr">
        <is>
          <t>1909-002932</t>
        </is>
      </c>
      <c r="B14" s="165" t="n"/>
      <c r="C14" s="165" t="inlineStr">
        <is>
          <t>Patent</t>
        </is>
      </c>
      <c r="D14" s="165" t="inlineStr">
        <is>
          <t>PAT6/7</t>
        </is>
      </c>
      <c r="E14" s="166" t="n">
        <v>3652</v>
      </c>
      <c r="F14" s="159" t="n">
        <v>3652</v>
      </c>
      <c r="G14" s="163" t="inlineStr">
        <is>
          <t>United States of America</t>
        </is>
      </c>
      <c r="H14" s="163" t="inlineStr">
        <is>
          <t>Ernest Brooks</t>
        </is>
      </c>
      <c r="I14" s="163" t="inlineStr">
        <is>
          <t>SE/4 NE/4, NE/4 SE/4 of 31-12N-24W</t>
        </is>
      </c>
      <c r="J14" s="164" t="inlineStr">
        <is>
          <t>ARTI</t>
        </is>
      </c>
      <c r="K14" s="105" t="inlineStr">
        <is>
          <t>OKCountyRecords: 1909-002932</t>
        </is>
      </c>
      <c r="L14" s="157" t="inlineStr">
        <is>
          <t>Mineral; basis Conv Amt(dec). Gross=tract-map basis.</t>
        </is>
      </c>
      <c r="M14" s="165" t="inlineStr">
        <is>
          <t>CURRENT OWNER SOURCE</t>
        </is>
      </c>
      <c r="N14" s="165" t="n"/>
      <c r="O14" s="165" t="inlineStr">
        <is>
          <t>ROOT / PATENT / HOMESTEAD</t>
        </is>
      </c>
      <c r="P14" s="166" t="inlineStr">
        <is>
          <t>Chain — root of title</t>
        </is>
      </c>
      <c r="Q14" s="159" t="inlineStr">
        <is>
          <t>Yes</t>
        </is>
      </c>
      <c r="R14" s="163" t="inlineStr">
        <is>
          <t>No</t>
        </is>
      </c>
      <c r="S14" s="163" t="inlineStr">
        <is>
          <t>Yes</t>
        </is>
      </c>
      <c r="T14" s="163" t="inlineStr">
        <is>
          <t>No</t>
        </is>
      </c>
      <c r="U14" s="164" t="inlineStr">
        <is>
          <t>Legal maps to 3, 10; helper says 3, 8</t>
        </is>
      </c>
      <c r="V14" s="105" t="inlineStr">
        <is>
          <t>Review</t>
        </is>
      </c>
      <c r="W14" s="157" t="inlineStr">
        <is>
          <t>Root of title</t>
        </is>
      </c>
      <c r="X14" s="165" t="inlineStr">
        <is>
          <t>Yes — on Tract 3 owner list</t>
        </is>
      </c>
      <c r="Y14" s="165" t="inlineStr">
        <is>
          <t>Candidate 1 (helper — confirm from image)</t>
        </is>
      </c>
      <c r="Z14" s="165" t="inlineStr">
        <is>
          <t>Medium — helper value</t>
        </is>
      </c>
      <c r="AA14" s="166" t="inlineStr">
        <is>
          <t>Patent — United States of America to Ernest Brooks (PAT6/7)</t>
        </is>
      </c>
      <c r="AB14" s="159" t="inlineStr">
        <is>
          <t>Needs source review: tract</t>
        </is>
      </c>
    </row>
    <row r="15" ht="409.5" customHeight="1">
      <c r="A15" s="157" t="inlineStr">
        <is>
          <t>1919-001437</t>
        </is>
      </c>
      <c r="B15" s="157" t="n"/>
      <c r="C15" s="157" t="inlineStr">
        <is>
          <t>Affidavit</t>
        </is>
      </c>
      <c r="D15" s="157" t="inlineStr">
        <is>
          <t>MIS11/154</t>
        </is>
      </c>
      <c r="E15" s="158" t="n">
        <v>3734</v>
      </c>
      <c r="F15" s="159" t="n">
        <v>7291</v>
      </c>
      <c r="G15" s="160" t="inlineStr">
        <is>
          <t>E. L. Martin</t>
        </is>
      </c>
      <c r="H15" s="160" t="inlineStr">
        <is>
          <t>The Public</t>
        </is>
      </c>
      <c r="I15" s="163" t="inlineStr">
        <is>
          <t>SW/4 NE/4, W/2 SE/4, SE/4 SE/4 of 31-12N-24W, aol</t>
        </is>
      </c>
      <c r="J15" s="167" t="inlineStr">
        <is>
          <t>Affidavit (E. L. Martin) of identity: Eugene S. Repass = E. S. Repass — grantee under the Lancaster deed (5/30/1908, Bk 11 Deeds/468; SE/4 Sec 32 and SW/4 NE/4, W/2 SE/4, SE/4 SE/4 Sec 31-12N-24W) and mortgagor to G. E. Martin (2/16/1910, Bk 18 Mtg/484). See recorded instrument for full text.</t>
        </is>
      </c>
      <c r="K15" s="105" t="inlineStr">
        <is>
          <t>OKCountyRecords: 1919-001437</t>
        </is>
      </c>
      <c r="L15" s="157" t="inlineStr">
        <is>
          <t>Other (non-mineral; excluded from mineral NMA). Gross=tract-map basis.</t>
        </is>
      </c>
      <c r="M15" s="157" t="inlineStr">
        <is>
          <t>OK</t>
        </is>
      </c>
      <c r="N15" s="157" t="inlineStr">
        <is>
          <t>ARTI/notice instrument (The Public); no net mineral acres conveyed.</t>
        </is>
      </c>
      <c r="O15" s="157" t="inlineStr">
        <is>
          <t>OUTSIDE LANDS</t>
        </is>
      </c>
      <c r="P15" s="158" t="inlineStr">
        <is>
          <t>Chain — title support (succession/entity/probate)</t>
        </is>
      </c>
      <c r="Q15" s="159" t="inlineStr">
        <is>
          <t>Yes</t>
        </is>
      </c>
      <c r="R15" s="160" t="inlineStr">
        <is>
          <t>No</t>
        </is>
      </c>
      <c r="S15" s="160" t="inlineStr">
        <is>
          <t>Yes</t>
        </is>
      </c>
      <c r="T15" s="163" t="inlineStr">
        <is>
          <t>No</t>
        </is>
      </c>
      <c r="U15" s="167" t="inlineStr">
        <is>
          <t>Yes: 2 (legal supports)</t>
        </is>
      </c>
      <c r="V15" s="105" t="inlineStr">
        <is>
          <t>High</t>
        </is>
      </c>
      <c r="W15" s="157" t="inlineStr">
        <is>
          <t>Review — no exact prior-grantee match</t>
        </is>
      </c>
      <c r="X15" s="157" t="inlineStr">
        <is>
          <t>Review</t>
        </is>
      </c>
      <c r="Y15" s="157" t="inlineStr">
        <is>
          <t>Interest amount needs review</t>
        </is>
      </c>
      <c r="Z15" s="157" t="inlineStr">
        <is>
          <t>Review</t>
        </is>
      </c>
      <c r="AA15" s="158" t="inlineStr">
        <is>
          <t>Affidavit — E. L. Martin to The Public (MIS11/154)</t>
        </is>
      </c>
      <c r="AB15" s="159" t="inlineStr">
        <is>
          <t>Needs source review: grantor source, interest amount</t>
        </is>
      </c>
    </row>
    <row r="16" ht="72" customHeight="1">
      <c r="A16" s="157" t="inlineStr">
        <is>
          <t>1913-000413</t>
        </is>
      </c>
      <c r="B16" s="157" t="n"/>
      <c r="C16" s="157" t="inlineStr">
        <is>
          <t>Deed</t>
        </is>
      </c>
      <c r="D16" s="157" t="inlineStr">
        <is>
          <t>D19/268</t>
        </is>
      </c>
      <c r="E16" s="158" t="n">
        <v>4759</v>
      </c>
      <c r="F16" s="159" t="n">
        <v>4759</v>
      </c>
      <c r="G16" s="160" t="inlineStr">
        <is>
          <t>Ernest Brooks and Mary Brooks, HW</t>
        </is>
      </c>
      <c r="H16" s="160" t="inlineStr">
        <is>
          <t>Susie Danforth,
W. C. Danforth</t>
        </is>
      </c>
      <c r="I16" s="161" t="inlineStr">
        <is>
          <t>SE/4 NE/4, NE/4 SE/4 of 31-12N-24W</t>
        </is>
      </c>
      <c r="J16" s="164" t="inlineStr">
        <is>
          <t>ARTI</t>
        </is>
      </c>
      <c r="K16" s="105" t="inlineStr">
        <is>
          <t>OKCountyRecords: 1913-000413</t>
        </is>
      </c>
      <c r="L16" s="157" t="inlineStr">
        <is>
          <t>Mineral; basis Conv Amt(dec). Gross=tract-map basis.</t>
        </is>
      </c>
      <c r="M16" s="157" t="inlineStr">
        <is>
          <t>CURRENT OWNER SOURCE</t>
        </is>
      </c>
      <c r="N16" s="157" t="n"/>
      <c r="O16" s="157" t="inlineStr">
        <is>
          <t>MINERAL DEED</t>
        </is>
      </c>
      <c r="P16" s="158" t="inlineStr">
        <is>
          <t>Chain — deed (confirm minerals vs surface from instrument)</t>
        </is>
      </c>
      <c r="Q16" s="159" t="inlineStr">
        <is>
          <t>Yes</t>
        </is>
      </c>
      <c r="R16" s="160" t="inlineStr">
        <is>
          <t>No</t>
        </is>
      </c>
      <c r="S16" s="160" t="inlineStr">
        <is>
          <t>Review</t>
        </is>
      </c>
      <c r="T16" s="161" t="inlineStr">
        <is>
          <t>No</t>
        </is>
      </c>
      <c r="U16" s="164" t="inlineStr">
        <is>
          <t>Legal maps to 3, 10; helper says 3, 8</t>
        </is>
      </c>
      <c r="V16" s="105" t="inlineStr">
        <is>
          <t>Review</t>
        </is>
      </c>
      <c r="W16" s="157" t="inlineStr">
        <is>
          <t>Probable — name-normalized match to Runsheet 14 grantee; confirm</t>
        </is>
      </c>
      <c r="X16" s="157" t="inlineStr">
        <is>
          <t>Yes — on Tract 3 owner list</t>
        </is>
      </c>
      <c r="Y16" s="157" t="inlineStr">
        <is>
          <t>Candidate 1 (helper — confirm from image)</t>
        </is>
      </c>
      <c r="Z16" s="157" t="inlineStr">
        <is>
          <t>Medium — helper value</t>
        </is>
      </c>
      <c r="AA16" s="158" t="inlineStr">
        <is>
          <t>Deed — Ernest Brooks and Mary Brooks, to Susie Danforth, (D19/268)</t>
        </is>
      </c>
      <c r="AB16" s="159" t="inlineStr">
        <is>
          <t>Needs source review: tract, grantor source</t>
        </is>
      </c>
    </row>
    <row r="17" ht="60" customHeight="1">
      <c r="A17" s="157" t="inlineStr">
        <is>
          <t>1916-000332</t>
        </is>
      </c>
      <c r="B17" s="157" t="n"/>
      <c r="C17" s="157" t="inlineStr">
        <is>
          <t>Deed</t>
        </is>
      </c>
      <c r="D17" s="157" t="inlineStr">
        <is>
          <t>D22/248</t>
        </is>
      </c>
      <c r="E17" s="158" t="n">
        <v>5920</v>
      </c>
      <c r="F17" s="159" t="n">
        <v>5925</v>
      </c>
      <c r="G17" s="163" t="inlineStr">
        <is>
          <t>H. L. Rowley and Myrtie Rowley, HW</t>
        </is>
      </c>
      <c r="H17" s="160" t="inlineStr">
        <is>
          <t>H. E. Rupp</t>
        </is>
      </c>
      <c r="I17" s="161" t="inlineStr">
        <is>
          <t>N/2 NE/4 of 31-12N-24W, aol</t>
        </is>
      </c>
      <c r="J17" s="167" t="inlineStr">
        <is>
          <t>ARTI</t>
        </is>
      </c>
      <c r="K17" s="105" t="inlineStr">
        <is>
          <t>OKCountyRecords: 1916-000332</t>
        </is>
      </c>
      <c r="L17" s="157" t="inlineStr">
        <is>
          <t>Mineral; basis Conv Amt(dec). Gross=tract-map basis.</t>
        </is>
      </c>
      <c r="M17" s="157" t="inlineStr">
        <is>
          <t>CURRENT OWNER SOURCE</t>
        </is>
      </c>
      <c r="N17" s="157" t="n"/>
      <c r="O17" s="157" t="inlineStr">
        <is>
          <t>OUTSIDE LANDS</t>
        </is>
      </c>
      <c r="P17" s="158" t="inlineStr">
        <is>
          <t>Chain — deed (confirm minerals vs surface from instrument)</t>
        </is>
      </c>
      <c r="Q17" s="159" t="inlineStr">
        <is>
          <t>Yes</t>
        </is>
      </c>
      <c r="R17" s="163" t="inlineStr">
        <is>
          <t>No</t>
        </is>
      </c>
      <c r="S17" s="160" t="inlineStr">
        <is>
          <t>Review</t>
        </is>
      </c>
      <c r="T17" s="161" t="inlineStr">
        <is>
          <t>No</t>
        </is>
      </c>
      <c r="U17" s="167" t="inlineStr">
        <is>
          <t>Yes: 1 (legal supports)</t>
        </is>
      </c>
      <c r="V17" s="105" t="inlineStr">
        <is>
          <t>High</t>
        </is>
      </c>
      <c r="W17" s="157" t="inlineStr">
        <is>
          <t>Review — no exact prior-grantee match</t>
        </is>
      </c>
      <c r="X17" s="157" t="inlineStr">
        <is>
          <t>Yes — on Tract 1 owner list</t>
        </is>
      </c>
      <c r="Y17" s="157" t="inlineStr">
        <is>
          <t>Candidate 1 (helper — confirm from image)</t>
        </is>
      </c>
      <c r="Z17" s="157" t="inlineStr">
        <is>
          <t>Medium — helper value</t>
        </is>
      </c>
      <c r="AA17" s="158" t="inlineStr">
        <is>
          <t>Deed — H. L. Rowley and Myrtie Rowley to H. E. Rupp (D22/248)</t>
        </is>
      </c>
      <c r="AB17" s="159" t="inlineStr">
        <is>
          <t>Needs source review: grantor source</t>
        </is>
      </c>
    </row>
    <row r="18" ht="72" customHeight="1">
      <c r="A18" s="157" t="inlineStr">
        <is>
          <t>1918-000943</t>
        </is>
      </c>
      <c r="B18" s="157" t="n"/>
      <c r="C18" s="157" t="inlineStr">
        <is>
          <t>Deed</t>
        </is>
      </c>
      <c r="D18" s="157" t="inlineStr">
        <is>
          <t>D27/477</t>
        </is>
      </c>
      <c r="E18" s="158" t="n">
        <v>6568</v>
      </c>
      <c r="F18" s="159" t="n">
        <v>6887</v>
      </c>
      <c r="G18" s="160" t="inlineStr">
        <is>
          <t>Herbert E. McGuire and Claude J. McGuire, HW</t>
        </is>
      </c>
      <c r="H18" s="160" t="inlineStr">
        <is>
          <t>E. T. Gamble</t>
        </is>
      </c>
      <c r="I18" s="161" t="inlineStr">
        <is>
          <t>S/2 SW/4, S/2 N/2 SW/4 of 31-12N-24W</t>
        </is>
      </c>
      <c r="J18" s="164" t="inlineStr">
        <is>
          <t>ARTI</t>
        </is>
      </c>
      <c r="K18" s="105" t="inlineStr">
        <is>
          <t>OKCountyRecords: 1918-000943</t>
        </is>
      </c>
      <c r="L18" s="157" t="inlineStr">
        <is>
          <t>Mineral; basis Conv Amt(dec). Gross=tract-map basis.</t>
        </is>
      </c>
      <c r="M18" s="157" t="inlineStr">
        <is>
          <t>CURRENT OWNER SOURCE</t>
        </is>
      </c>
      <c r="N18" s="157" t="n"/>
      <c r="O18" s="157" t="inlineStr">
        <is>
          <t>MINERAL DEED</t>
        </is>
      </c>
      <c r="P18" s="158" t="inlineStr">
        <is>
          <t>Chain — deed (confirm minerals vs surface from instrument)</t>
        </is>
      </c>
      <c r="Q18" s="159" t="inlineStr">
        <is>
          <t>Yes</t>
        </is>
      </c>
      <c r="R18" s="160" t="inlineStr">
        <is>
          <t>No</t>
        </is>
      </c>
      <c r="S18" s="160" t="inlineStr">
        <is>
          <t>Review</t>
        </is>
      </c>
      <c r="T18" s="161" t="inlineStr">
        <is>
          <t>No</t>
        </is>
      </c>
      <c r="U18" s="164" t="inlineStr">
        <is>
          <t>Legal maps to 5, 7, 8, 9; helper says 5, 6, 7</t>
        </is>
      </c>
      <c r="V18" s="105" t="inlineStr">
        <is>
          <t>Review</t>
        </is>
      </c>
      <c r="W18" s="157" t="inlineStr">
        <is>
          <t>Probable — name-normalized match to Runsheet 10 grantee; confirm</t>
        </is>
      </c>
      <c r="X18" s="157" t="inlineStr">
        <is>
          <t>Yes — on Tract 5 owner list</t>
        </is>
      </c>
      <c r="Y18" s="157" t="inlineStr">
        <is>
          <t>Candidate 1 (helper — confirm from image)</t>
        </is>
      </c>
      <c r="Z18" s="157" t="inlineStr">
        <is>
          <t>Medium — helper value</t>
        </is>
      </c>
      <c r="AA18" s="158" t="inlineStr">
        <is>
          <t>Deed — Herbert E. McGuire and Claude to E. T. Gamble (D27/477)</t>
        </is>
      </c>
      <c r="AB18" s="159" t="inlineStr">
        <is>
          <t>Needs source review: tract, grantor source</t>
        </is>
      </c>
    </row>
    <row r="19" ht="72" customHeight="1">
      <c r="A19" s="157" t="inlineStr">
        <is>
          <t>1919-000971</t>
        </is>
      </c>
      <c r="B19" s="157" t="n"/>
      <c r="C19" s="157" t="inlineStr">
        <is>
          <t>Deed</t>
        </is>
      </c>
      <c r="D19" s="157" t="inlineStr">
        <is>
          <t>D29/382</t>
        </is>
      </c>
      <c r="E19" s="158" t="n">
        <v>7303</v>
      </c>
      <c r="F19" s="159" t="n">
        <v>7291</v>
      </c>
      <c r="G19" s="160" t="inlineStr">
        <is>
          <t>E. S. Repass and Sarah J. Repass, HW</t>
        </is>
      </c>
      <c r="H19" s="160" t="inlineStr">
        <is>
          <t>William C. Bain</t>
        </is>
      </c>
      <c r="I19" s="163" t="inlineStr">
        <is>
          <t>S/2 SE/4, NW/4 SE/4, SW/4 NE/4 of 31-12N-24W</t>
        </is>
      </c>
      <c r="J19" s="167" t="inlineStr">
        <is>
          <t>ARTI</t>
        </is>
      </c>
      <c r="K19" s="105" t="inlineStr">
        <is>
          <t>OKCountyRecords: 1919-000971</t>
        </is>
      </c>
      <c r="L19" s="157" t="inlineStr">
        <is>
          <t>Mineral; basis Conv Amt(dec). Gross=tract-map basis.</t>
        </is>
      </c>
      <c r="M19" s="157" t="inlineStr">
        <is>
          <t>CURRENT OWNER SOURCE</t>
        </is>
      </c>
      <c r="N19" s="157" t="n"/>
      <c r="O19" s="157" t="inlineStr">
        <is>
          <t>MINERAL DEED</t>
        </is>
      </c>
      <c r="P19" s="158" t="inlineStr">
        <is>
          <t>Chain — deed (confirm minerals vs surface from instrument)</t>
        </is>
      </c>
      <c r="Q19" s="159" t="inlineStr">
        <is>
          <t>Yes</t>
        </is>
      </c>
      <c r="R19" s="160" t="inlineStr">
        <is>
          <t>No</t>
        </is>
      </c>
      <c r="S19" s="160" t="inlineStr">
        <is>
          <t>Review</t>
        </is>
      </c>
      <c r="T19" s="163" t="inlineStr">
        <is>
          <t>No</t>
        </is>
      </c>
      <c r="U19" s="167" t="inlineStr">
        <is>
          <t>Yes: 2 (legal supports)</t>
        </is>
      </c>
      <c r="V19" s="105" t="inlineStr">
        <is>
          <t>High</t>
        </is>
      </c>
      <c r="W19" s="157" t="inlineStr">
        <is>
          <t>Review — no exact prior-grantee match</t>
        </is>
      </c>
      <c r="X19" s="157" t="inlineStr">
        <is>
          <t>Yes — on Tract 2 owner list</t>
        </is>
      </c>
      <c r="Y19" s="157" t="inlineStr">
        <is>
          <t>Candidate 1 (helper — confirm from image)</t>
        </is>
      </c>
      <c r="Z19" s="157" t="inlineStr">
        <is>
          <t>Medium — helper value</t>
        </is>
      </c>
      <c r="AA19" s="158" t="inlineStr">
        <is>
          <t>Deed — E. S. Repass and Sarah J. Repa to William C. Bain (D29/382)</t>
        </is>
      </c>
      <c r="AB19" s="159" t="inlineStr">
        <is>
          <t>Needs source review: grantor source</t>
        </is>
      </c>
    </row>
    <row r="20" ht="60" customHeight="1">
      <c r="A20" s="157" t="inlineStr">
        <is>
          <t>1921-000501</t>
        </is>
      </c>
      <c r="B20" s="157" t="n"/>
      <c r="C20" s="157" t="inlineStr">
        <is>
          <t>Deed</t>
        </is>
      </c>
      <c r="D20" s="157" t="inlineStr">
        <is>
          <t>D31/387</t>
        </is>
      </c>
      <c r="E20" s="158" t="n">
        <v>7682</v>
      </c>
      <c r="F20" s="159" t="n">
        <v>7805</v>
      </c>
      <c r="G20" s="160" t="inlineStr">
        <is>
          <t>H. E. Rupp and Lulu M. Rupp, HW</t>
        </is>
      </c>
      <c r="H20" s="160" t="inlineStr">
        <is>
          <t>E. C. Winford</t>
        </is>
      </c>
      <c r="I20" s="161" t="inlineStr">
        <is>
          <t>N/2 NE/4 of 31-12N-24W, aol</t>
        </is>
      </c>
      <c r="J20" s="164" t="inlineStr">
        <is>
          <t>ARTI</t>
        </is>
      </c>
      <c r="K20" s="105" t="inlineStr">
        <is>
          <t>OKCountyRecords: 1921-000501</t>
        </is>
      </c>
      <c r="L20" s="157" t="inlineStr">
        <is>
          <t>Mineral; basis Conv Amt(dec). Gross=tract-map basis.</t>
        </is>
      </c>
      <c r="M20" s="157" t="inlineStr">
        <is>
          <t>CURRENT OWNER SOURCE</t>
        </is>
      </c>
      <c r="N20" s="157" t="n"/>
      <c r="O20" s="157" t="inlineStr">
        <is>
          <t>OUTSIDE LANDS</t>
        </is>
      </c>
      <c r="P20" s="158" t="inlineStr">
        <is>
          <t>Chain — deed (confirm minerals vs surface from instrument)</t>
        </is>
      </c>
      <c r="Q20" s="159" t="inlineStr">
        <is>
          <t>Yes</t>
        </is>
      </c>
      <c r="R20" s="160" t="inlineStr">
        <is>
          <t>No</t>
        </is>
      </c>
      <c r="S20" s="160" t="inlineStr">
        <is>
          <t>Review</t>
        </is>
      </c>
      <c r="T20" s="161" t="inlineStr">
        <is>
          <t>No</t>
        </is>
      </c>
      <c r="U20" s="164" t="inlineStr">
        <is>
          <t>Yes: 1 (legal supports)</t>
        </is>
      </c>
      <c r="V20" s="105" t="inlineStr">
        <is>
          <t>High</t>
        </is>
      </c>
      <c r="W20" s="157" t="inlineStr">
        <is>
          <t>Review — no exact prior-grantee match</t>
        </is>
      </c>
      <c r="X20" s="157" t="inlineStr">
        <is>
          <t>Yes — on Tract 1 owner list</t>
        </is>
      </c>
      <c r="Y20" s="157" t="inlineStr">
        <is>
          <t>Candidate 1 (helper — confirm from image)</t>
        </is>
      </c>
      <c r="Z20" s="157" t="inlineStr">
        <is>
          <t>Medium — helper value</t>
        </is>
      </c>
      <c r="AA20" s="158" t="inlineStr">
        <is>
          <t>Deed — H. E. Rupp and Lulu M. Rupp, H to E. C. Winford (D31/387)</t>
        </is>
      </c>
      <c r="AB20" s="159" t="inlineStr">
        <is>
          <t>Needs source review: grantor source</t>
        </is>
      </c>
    </row>
    <row r="21" ht="84" customHeight="1">
      <c r="A21" s="157" t="inlineStr">
        <is>
          <t>1921-000502</t>
        </is>
      </c>
      <c r="B21" s="157" t="n"/>
      <c r="C21" s="157" t="inlineStr">
        <is>
          <t>Deed</t>
        </is>
      </c>
      <c r="D21" s="157" t="inlineStr">
        <is>
          <t>D31/388</t>
        </is>
      </c>
      <c r="E21" s="158" t="n">
        <v>7733</v>
      </c>
      <c r="F21" s="159" t="n">
        <v>7805</v>
      </c>
      <c r="G21" s="160" t="inlineStr">
        <is>
          <t>E. C. Winford and Florence E. Winford, HW</t>
        </is>
      </c>
      <c r="H21" s="160" t="inlineStr">
        <is>
          <t>Louis E. Jaques</t>
        </is>
      </c>
      <c r="I21" s="161" t="inlineStr">
        <is>
          <t>N/2 NE/4 of 31-12N-24W, aol</t>
        </is>
      </c>
      <c r="J21" s="167" t="inlineStr">
        <is>
          <t>ARTI</t>
        </is>
      </c>
      <c r="K21" s="105" t="inlineStr">
        <is>
          <t>OKCountyRecords: 1921-000502</t>
        </is>
      </c>
      <c r="L21" s="157" t="inlineStr">
        <is>
          <t>Mineral; basis Conv Amt(dec). Gross=tract-map basis.</t>
        </is>
      </c>
      <c r="M21" s="157" t="inlineStr">
        <is>
          <t>CURRENT OWNER SOURCE</t>
        </is>
      </c>
      <c r="N21" s="157" t="n"/>
      <c r="O21" s="157" t="inlineStr">
        <is>
          <t>OUTSIDE LANDS</t>
        </is>
      </c>
      <c r="P21" s="158" t="inlineStr">
        <is>
          <t>Chain — deed (confirm minerals vs surface from instrument)</t>
        </is>
      </c>
      <c r="Q21" s="159" t="inlineStr">
        <is>
          <t>Yes</t>
        </is>
      </c>
      <c r="R21" s="160" t="inlineStr">
        <is>
          <t>No</t>
        </is>
      </c>
      <c r="S21" s="160" t="inlineStr">
        <is>
          <t>Review</t>
        </is>
      </c>
      <c r="T21" s="161" t="inlineStr">
        <is>
          <t>No</t>
        </is>
      </c>
      <c r="U21" s="167" t="inlineStr">
        <is>
          <t>Yes: 1 (legal supports)</t>
        </is>
      </c>
      <c r="V21" s="105" t="inlineStr">
        <is>
          <t>High</t>
        </is>
      </c>
      <c r="W21" s="157" t="inlineStr">
        <is>
          <t>Review — no exact prior-grantee match</t>
        </is>
      </c>
      <c r="X21" s="157" t="inlineStr">
        <is>
          <t>Yes — on Tract 1 owner list</t>
        </is>
      </c>
      <c r="Y21" s="157" t="inlineStr">
        <is>
          <t>Candidate 1 (helper — confirm from image)</t>
        </is>
      </c>
      <c r="Z21" s="157" t="inlineStr">
        <is>
          <t>Medium — helper value</t>
        </is>
      </c>
      <c r="AA21" s="158" t="inlineStr">
        <is>
          <t>Deed — E. C. Winford and Florence E. to Louis E. Jaques (D31/388)</t>
        </is>
      </c>
      <c r="AB21" s="159" t="inlineStr">
        <is>
          <t>Needs source review: grantor source</t>
        </is>
      </c>
    </row>
    <row r="22" ht="72" customHeight="1">
      <c r="A22" s="157" t="inlineStr">
        <is>
          <t>1922-000463</t>
        </is>
      </c>
      <c r="B22" s="157" t="n"/>
      <c r="C22" s="157" t="inlineStr">
        <is>
          <t>Deed</t>
        </is>
      </c>
      <c r="D22" s="157" t="inlineStr">
        <is>
          <t>D31/637</t>
        </is>
      </c>
      <c r="E22" s="158" t="n">
        <v>7905</v>
      </c>
      <c r="F22" s="159" t="n">
        <v>8121</v>
      </c>
      <c r="G22" s="160" t="inlineStr">
        <is>
          <t>W. C. Danforth and Susie Danforth, HW</t>
        </is>
      </c>
      <c r="H22" s="160" t="inlineStr">
        <is>
          <t>Benjamin H. Shotwell</t>
        </is>
      </c>
      <c r="I22" s="163" t="inlineStr">
        <is>
          <t>NE/4 SE/4, SE/4 NE/4 of 31-12N-24W</t>
        </is>
      </c>
      <c r="J22" s="164" t="inlineStr">
        <is>
          <t>ARTI</t>
        </is>
      </c>
      <c r="K22" s="105" t="inlineStr">
        <is>
          <t>OKCountyRecords: 1922-000463</t>
        </is>
      </c>
      <c r="L22" s="157" t="inlineStr">
        <is>
          <t>Mineral; basis Conv Amt(dec). Gross=tract-map basis.</t>
        </is>
      </c>
      <c r="M22" s="157" t="inlineStr">
        <is>
          <t>CURRENT OWNER SOURCE</t>
        </is>
      </c>
      <c r="N22" s="157" t="n"/>
      <c r="O22" s="157" t="inlineStr">
        <is>
          <t>MINERAL DEED</t>
        </is>
      </c>
      <c r="P22" s="158" t="inlineStr">
        <is>
          <t>Chain — deed (confirm minerals vs surface from instrument)</t>
        </is>
      </c>
      <c r="Q22" s="159" t="inlineStr">
        <is>
          <t>Yes</t>
        </is>
      </c>
      <c r="R22" s="160" t="inlineStr">
        <is>
          <t>No</t>
        </is>
      </c>
      <c r="S22" s="160" t="inlineStr">
        <is>
          <t>Review</t>
        </is>
      </c>
      <c r="T22" s="163" t="inlineStr">
        <is>
          <t>No</t>
        </is>
      </c>
      <c r="U22" s="164" t="inlineStr">
        <is>
          <t>Legal maps to 3, 10; helper says 3, 8</t>
        </is>
      </c>
      <c r="V22" s="105" t="inlineStr">
        <is>
          <t>Review</t>
        </is>
      </c>
      <c r="W22" s="157" t="inlineStr">
        <is>
          <t>Probable — name-normalized match to Runsheet 16 grantee; confirm</t>
        </is>
      </c>
      <c r="X22" s="157" t="inlineStr">
        <is>
          <t>Yes — on Tract 3 owner list</t>
        </is>
      </c>
      <c r="Y22" s="157" t="inlineStr">
        <is>
          <t>Candidate 1 (helper — confirm from image)</t>
        </is>
      </c>
      <c r="Z22" s="157" t="inlineStr">
        <is>
          <t>Medium — helper value</t>
        </is>
      </c>
      <c r="AA22" s="158" t="inlineStr">
        <is>
          <t>Deed — W. C. Danforth and Susie Danfo to Benjamin H. Shotwell (D31/637)</t>
        </is>
      </c>
      <c r="AB22" s="159" t="inlineStr">
        <is>
          <t>Needs source review: tract, grantor source</t>
        </is>
      </c>
    </row>
    <row r="23" ht="84" customHeight="1">
      <c r="A23" s="157" t="inlineStr">
        <is>
          <t>1923-001306</t>
        </is>
      </c>
      <c r="B23" s="157" t="n"/>
      <c r="C23" s="157" t="inlineStr">
        <is>
          <t>Affidavit</t>
        </is>
      </c>
      <c r="D23" s="157" t="inlineStr">
        <is>
          <t>MIS12/119</t>
        </is>
      </c>
      <c r="E23" s="158" t="n">
        <v>8517</v>
      </c>
      <c r="F23" s="159" t="n">
        <v>8518</v>
      </c>
      <c r="G23" s="160" t="inlineStr">
        <is>
          <t>A. H. Douglass</t>
        </is>
      </c>
      <c r="H23" s="160" t="inlineStr">
        <is>
          <t>The Public</t>
        </is>
      </c>
      <c r="I23" s="161" t="inlineStr">
        <is>
          <t>All of 31-12N-24W</t>
        </is>
      </c>
      <c r="J23" s="162" t="inlineStr">
        <is>
          <t>Affidavit / claim of equity: affiant's ~1/1/1925 block agreement to secure a test well; K. J. Gamble &amp; wife Zella Gamble O&amp;G lease (~95 ac, Sec 31-12N-24W) held by block trustees; public notice affiant claims an equity in the oil &amp; gas rights. See recorded instrument for full text. … Full recital in recorded instrument — see Link.</t>
        </is>
      </c>
      <c r="K23" s="105" t="inlineStr">
        <is>
          <t>OKCountyRecords: 1923-001306</t>
        </is>
      </c>
      <c r="L23" s="157" t="inlineStr">
        <is>
          <t>Other (non-mineral; excluded from mineral NMA). All-section coverage. Gross=tract-map basis.</t>
        </is>
      </c>
      <c r="M23" s="157" t="inlineStr">
        <is>
          <t>OK</t>
        </is>
      </c>
      <c r="N23" s="157" t="inlineStr">
        <is>
          <t>Non-conveying — notice/affidavit/address change (The Public).</t>
        </is>
      </c>
      <c r="O23" s="157" t="inlineStr">
        <is>
          <t>AFFIDAVIT / HEIRSHIP / PROBATE</t>
        </is>
      </c>
      <c r="P23" s="158" t="inlineStr">
        <is>
          <t>Chain — title support (succession/entity/probate)</t>
        </is>
      </c>
      <c r="Q23" s="159" t="inlineStr">
        <is>
          <t>Yes</t>
        </is>
      </c>
      <c r="R23" s="160" t="inlineStr">
        <is>
          <t>No</t>
        </is>
      </c>
      <c r="S23" s="160" t="inlineStr">
        <is>
          <t>Yes</t>
        </is>
      </c>
      <c r="T23" s="161" t="inlineStr">
        <is>
          <t>No</t>
        </is>
      </c>
      <c r="U23" s="162" t="inlineStr">
        <is>
          <t>Yes: 1, 8 (broad legal)</t>
        </is>
      </c>
      <c r="V23" s="105" t="inlineStr">
        <is>
          <t>Medium</t>
        </is>
      </c>
      <c r="W23" s="157" t="inlineStr">
        <is>
          <t>Review — no exact prior-grantee match</t>
        </is>
      </c>
      <c r="X23" s="157" t="inlineStr">
        <is>
          <t>Review</t>
        </is>
      </c>
      <c r="Y23" s="157" t="inlineStr">
        <is>
          <t>Interest amount needs review</t>
        </is>
      </c>
      <c r="Z23" s="157" t="inlineStr">
        <is>
          <t>Review</t>
        </is>
      </c>
      <c r="AA23" s="158" t="inlineStr">
        <is>
          <t>Affidavit — A. H. Douglass to The Public (MIS12/119)</t>
        </is>
      </c>
      <c r="AB23" s="159" t="inlineStr">
        <is>
          <t>Needs source review: grantor source, interest amount</t>
        </is>
      </c>
    </row>
    <row r="24" ht="72" customHeight="1">
      <c r="A24" s="157" t="inlineStr">
        <is>
          <t>1925-000406</t>
        </is>
      </c>
      <c r="B24" s="157" t="n"/>
      <c r="C24" s="157" t="inlineStr">
        <is>
          <t>Deed</t>
        </is>
      </c>
      <c r="D24" s="157" t="inlineStr">
        <is>
          <t>D34/104</t>
        </is>
      </c>
      <c r="E24" s="158" t="n">
        <v>9137</v>
      </c>
      <c r="F24" s="159" t="n">
        <v>9137</v>
      </c>
      <c r="G24" s="160" t="inlineStr">
        <is>
          <t>E. T. Gamble and Zella M. Gamble, HW</t>
        </is>
      </c>
      <c r="H24" s="160" t="inlineStr">
        <is>
          <t>Leo Aulbert</t>
        </is>
      </c>
      <c r="I24" s="161" t="inlineStr">
        <is>
          <t>S/2 SW/4, S/2 N/2 SW/4 of 31-12N-24W</t>
        </is>
      </c>
      <c r="J24" s="162" t="inlineStr">
        <is>
          <t>ARTI</t>
        </is>
      </c>
      <c r="K24" s="105" t="inlineStr">
        <is>
          <t>OKCountyRecords: 1925-000406</t>
        </is>
      </c>
      <c r="L24" s="157" t="inlineStr">
        <is>
          <t>Mineral; basis Conv Amt(dec). Gross=tract-map basis.</t>
        </is>
      </c>
      <c r="M24" s="157" t="inlineStr">
        <is>
          <t>CURRENT OWNER SOURCE</t>
        </is>
      </c>
      <c r="N24" s="157" t="n"/>
      <c r="O24" s="157" t="inlineStr">
        <is>
          <t>MINERAL DEED</t>
        </is>
      </c>
      <c r="P24" s="158" t="inlineStr">
        <is>
          <t>Chain — deed (confirm minerals vs surface from instrument)</t>
        </is>
      </c>
      <c r="Q24" s="159" t="inlineStr">
        <is>
          <t>Yes</t>
        </is>
      </c>
      <c r="R24" s="160" t="inlineStr">
        <is>
          <t>No</t>
        </is>
      </c>
      <c r="S24" s="160" t="inlineStr">
        <is>
          <t>Review</t>
        </is>
      </c>
      <c r="T24" s="161" t="inlineStr">
        <is>
          <t>No</t>
        </is>
      </c>
      <c r="U24" s="162" t="inlineStr">
        <is>
          <t>Legal maps to 5, 7, 8, 9; helper says 5, 6, 7</t>
        </is>
      </c>
      <c r="V24" s="105" t="inlineStr">
        <is>
          <t>Review</t>
        </is>
      </c>
      <c r="W24" s="157" t="inlineStr">
        <is>
          <t>Review — no exact prior-grantee match</t>
        </is>
      </c>
      <c r="X24" s="157" t="inlineStr">
        <is>
          <t>Yes — on Tract 5 owner list</t>
        </is>
      </c>
      <c r="Y24" s="157" t="inlineStr">
        <is>
          <t>Candidate 1 (helper — confirm from image)</t>
        </is>
      </c>
      <c r="Z24" s="157" t="inlineStr">
        <is>
          <t>Medium — helper value</t>
        </is>
      </c>
      <c r="AA24" s="158" t="inlineStr">
        <is>
          <t>Deed — E. T. Gamble and Zella M. Gamb to Leo Aulbert (D34/104)</t>
        </is>
      </c>
      <c r="AB24" s="159" t="inlineStr">
        <is>
          <t>Needs source review: tract, grantor source</t>
        </is>
      </c>
    </row>
    <row r="25" ht="409.5" customHeight="1">
      <c r="A25" s="157" t="inlineStr">
        <is>
          <t>1927-000712</t>
        </is>
      </c>
      <c r="B25" s="157" t="n"/>
      <c r="C25" s="157" t="inlineStr">
        <is>
          <t>Deed</t>
        </is>
      </c>
      <c r="D25" s="157" t="inlineStr">
        <is>
          <t>D38/173</t>
        </is>
      </c>
      <c r="E25" s="158" t="n">
        <v>10069</v>
      </c>
      <c r="F25" s="159" t="n">
        <v>10077</v>
      </c>
      <c r="G25" s="160" t="inlineStr">
        <is>
          <t>L. E. Jacques and N. V. Jacques, HW</t>
        </is>
      </c>
      <c r="H25" s="160" t="inlineStr">
        <is>
          <t>Panhandle Co-operative Royalty Co.</t>
        </is>
      </c>
      <c r="I25" s="163" t="inlineStr">
        <is>
          <t>N/2 NE/4 of 31-12N-24W</t>
        </is>
      </c>
      <c r="J25" s="167" t="inlineStr">
        <is>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is>
      </c>
      <c r="K25" s="105" t="inlineStr">
        <is>
          <t>OKCountyRecords: 1927-000712</t>
        </is>
      </c>
      <c r="L25" s="157" t="inlineStr">
        <is>
          <t>Mineral; basis Conv Amt(dec). Gross=tract-map basis.</t>
        </is>
      </c>
      <c r="M25" s="157" t="inlineStr">
        <is>
          <t>CURRENT OWNER SOURCE</t>
        </is>
      </c>
      <c r="N25" s="157" t="n"/>
      <c r="O25" s="157" t="inlineStr">
        <is>
          <t>MINERAL DEED</t>
        </is>
      </c>
      <c r="P25" s="158" t="inlineStr">
        <is>
          <t>Chain — deed (confirm minerals vs surface from instrument)</t>
        </is>
      </c>
      <c r="Q25" s="159" t="inlineStr">
        <is>
          <t>Yes</t>
        </is>
      </c>
      <c r="R25" s="160" t="inlineStr">
        <is>
          <t>No</t>
        </is>
      </c>
      <c r="S25" s="160" t="inlineStr">
        <is>
          <t>Review</t>
        </is>
      </c>
      <c r="T25" s="163" t="inlineStr">
        <is>
          <t>No</t>
        </is>
      </c>
      <c r="U25" s="164" t="inlineStr">
        <is>
          <t>Yes: 1 (legal supports)</t>
        </is>
      </c>
      <c r="V25" s="105" t="inlineStr">
        <is>
          <t>High</t>
        </is>
      </c>
      <c r="W25" s="157" t="inlineStr">
        <is>
          <t>Review — no exact prior-grantee match</t>
        </is>
      </c>
      <c r="X25" s="157" t="inlineStr">
        <is>
          <t>Yes — on Tract 1 owner list</t>
        </is>
      </c>
      <c r="Y25" s="157" t="inlineStr">
        <is>
          <t>Candidate 0.5 (helper — confirm from image)</t>
        </is>
      </c>
      <c r="Z25" s="157" t="inlineStr">
        <is>
          <t>Medium — helper value</t>
        </is>
      </c>
      <c r="AA25" s="158" t="inlineStr">
        <is>
          <t>Deed — L. E. Jacques and N. V. Jacque to Panhandle Co-operative Royalty (D38/173)</t>
        </is>
      </c>
      <c r="AB25" s="159" t="inlineStr">
        <is>
          <t>Needs source review: grantor source</t>
        </is>
      </c>
    </row>
    <row r="26" ht="409.5" customHeight="1">
      <c r="A26" s="157" t="inlineStr">
        <is>
          <t>1927-000706</t>
        </is>
      </c>
      <c r="B26" s="157" t="n"/>
      <c r="C26" s="157" t="inlineStr">
        <is>
          <t>Deed</t>
        </is>
      </c>
      <c r="D26" s="157" t="inlineStr">
        <is>
          <t>D38/162</t>
        </is>
      </c>
      <c r="E26" s="158" t="n">
        <v>10069</v>
      </c>
      <c r="F26" s="159" t="n">
        <v>10077</v>
      </c>
      <c r="G26" s="160" t="inlineStr">
        <is>
          <t>Mark Hambrook, (Widower)</t>
        </is>
      </c>
      <c r="H26" s="160" t="inlineStr">
        <is>
          <t>Panhandle Co-operative Royalty Company</t>
        </is>
      </c>
      <c r="I26" s="161" t="inlineStr">
        <is>
          <t>W/2 NW/4 of 31-12N-24W</t>
        </is>
      </c>
      <c r="J26" s="167" t="inlineStr">
        <is>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is>
      </c>
      <c r="K26" s="105" t="inlineStr">
        <is>
          <t>OKCountyRecords: 1927-000706</t>
        </is>
      </c>
      <c r="L26" s="157" t="inlineStr">
        <is>
          <t>Mineral; basis Conv Amt(dec). Gross=tract-map basis.</t>
        </is>
      </c>
      <c r="M26" s="157" t="inlineStr">
        <is>
          <t>CURRENT OWNER SOURCE</t>
        </is>
      </c>
      <c r="N26" s="157" t="n"/>
      <c r="O26" s="157" t="inlineStr">
        <is>
          <t>MINERAL DEED</t>
        </is>
      </c>
      <c r="P26" s="158" t="inlineStr">
        <is>
          <t>Chain — deed (confirm minerals vs surface from instrument)</t>
        </is>
      </c>
      <c r="Q26" s="159" t="inlineStr">
        <is>
          <t>Yes</t>
        </is>
      </c>
      <c r="R26" s="160" t="inlineStr">
        <is>
          <t>No</t>
        </is>
      </c>
      <c r="S26" s="160" t="inlineStr">
        <is>
          <t>Review</t>
        </is>
      </c>
      <c r="T26" s="161" t="inlineStr">
        <is>
          <t>No</t>
        </is>
      </c>
      <c r="U26" s="167" t="inlineStr">
        <is>
          <t>Yes: 5 (legal supports)</t>
        </is>
      </c>
      <c r="V26" s="105" t="inlineStr">
        <is>
          <t>High</t>
        </is>
      </c>
      <c r="W26" s="157" t="inlineStr">
        <is>
          <t>Review — no exact prior-grantee match</t>
        </is>
      </c>
      <c r="X26" s="157" t="inlineStr">
        <is>
          <t>Yes — on Tract 5 owner list</t>
        </is>
      </c>
      <c r="Y26" s="157" t="inlineStr">
        <is>
          <t>Candidate 0.5 (helper — confirm from image)</t>
        </is>
      </c>
      <c r="Z26" s="157" t="inlineStr">
        <is>
          <t>Medium — helper value</t>
        </is>
      </c>
      <c r="AA26" s="158" t="inlineStr">
        <is>
          <t>Deed — Mark Hambrook, (Widower) to Panhandle Co-operative Royalty (D38/162)</t>
        </is>
      </c>
      <c r="AB26" s="159" t="inlineStr">
        <is>
          <t>Needs source review: grantor source</t>
        </is>
      </c>
    </row>
    <row r="27" ht="120.75" customHeight="1">
      <c r="A27" s="806" t="inlineStr">
        <is>
          <t>I-1915-000349</t>
        </is>
      </c>
      <c r="B27" s="806" t="n"/>
      <c r="C27" s="806" t="inlineStr">
        <is>
          <t>SD</t>
        </is>
      </c>
      <c r="D27" s="806" t="inlineStr">
        <is>
          <t>D21/463</t>
        </is>
      </c>
      <c r="E27" s="807" t="n">
        <v>10127</v>
      </c>
      <c r="F27" s="808" t="n"/>
      <c r="G27" s="809" t="inlineStr">
        <is>
          <t>R. L. Trammell, as Sheriff of Roger Mills County, State of Oklahoma</t>
        </is>
      </c>
      <c r="H27" s="809" t="inlineStr">
        <is>
          <t>W. D. Wilson</t>
        </is>
      </c>
      <c r="I27" s="810" t="inlineStr">
        <is>
          <t>N/2 NE/4 of 31-12N-24W</t>
        </is>
      </c>
      <c r="J27" s="811" t="inlineStr">
        <is>
          <t>ARTI</t>
        </is>
      </c>
      <c r="K27" s="812" t="inlineStr">
        <is>
          <t>No online image confirmed — pull Roger Mills Book D21/463 (1915) at courthouse</t>
        </is>
      </c>
      <c r="L27" s="806" t="inlineStr">
        <is>
          <t>Mineral; amount not stated — confirm from instrument. Gross=tract-map basis.</t>
        </is>
      </c>
      <c r="M27" s="806" t="inlineStr">
        <is>
          <t>Needs source review</t>
        </is>
      </c>
      <c r="N27" s="806" t="inlineStr">
        <is>
          <t>Pull recorded image (Bk/Pg D21/463); confirm doc type, grantor, grantee, legal, dates, and conveyed interest.</t>
        </is>
      </c>
      <c r="O27" s="806" t="inlineStr">
        <is>
          <t>MINERAL DEED</t>
        </is>
      </c>
      <c r="P27" s="807" t="inlineStr">
        <is>
          <t>Review — read instrument (type unclear)</t>
        </is>
      </c>
      <c r="Q27" s="808" t="inlineStr">
        <is>
          <t>Review</t>
        </is>
      </c>
      <c r="R27" s="809" t="inlineStr">
        <is>
          <t>Review</t>
        </is>
      </c>
      <c r="S27" s="809" t="inlineStr">
        <is>
          <t>Review</t>
        </is>
      </c>
      <c r="T27" s="810" t="inlineStr">
        <is>
          <t>Review</t>
        </is>
      </c>
      <c r="U27" s="811" t="inlineStr">
        <is>
          <t>Yes: 1 (legal supports)</t>
        </is>
      </c>
      <c r="V27" s="812" t="inlineStr">
        <is>
          <t>High</t>
        </is>
      </c>
      <c r="W27" s="806" t="inlineStr">
        <is>
          <t>Review — no exact prior-grantee match</t>
        </is>
      </c>
      <c r="X27" s="806" t="inlineStr">
        <is>
          <t>Review</t>
        </is>
      </c>
      <c r="Y27" s="806" t="inlineStr">
        <is>
          <t>Interest amount needs review</t>
        </is>
      </c>
      <c r="Z27" s="806" t="inlineStr">
        <is>
          <t>Review</t>
        </is>
      </c>
      <c r="AA27" s="807" t="inlineStr">
        <is>
          <t>SD — to (D21/463)</t>
        </is>
      </c>
      <c r="AB27" s="808" t="inlineStr">
        <is>
          <t>Needs source review: grantor source, interest amount, instrument type</t>
        </is>
      </c>
    </row>
    <row r="28" ht="120.75" customHeight="1">
      <c r="A28" s="806" t="inlineStr">
        <is>
          <t>I-1916-000206</t>
        </is>
      </c>
      <c r="B28" s="806" t="n"/>
      <c r="C28" s="806" t="inlineStr">
        <is>
          <t>SD</t>
        </is>
      </c>
      <c r="D28" s="806" t="inlineStr">
        <is>
          <t>D21/507</t>
        </is>
      </c>
      <c r="E28" s="807" t="n">
        <v>10618</v>
      </c>
      <c r="F28" s="808" t="n"/>
      <c r="G28" s="809" t="inlineStr">
        <is>
          <t>R. L. Trammell, as Sheriff of Roger Mills County, State of Oklahoma</t>
        </is>
      </c>
      <c r="H28" s="809" t="inlineStr">
        <is>
          <t>H. L. Rowley and Myrtie Rowley, HW</t>
        </is>
      </c>
      <c r="I28" s="810" t="inlineStr">
        <is>
          <t>N/2 NE/4 of 31-12N-24W</t>
        </is>
      </c>
      <c r="J28" s="811" t="inlineStr">
        <is>
          <t>ARTI</t>
        </is>
      </c>
      <c r="K28" s="812" t="inlineStr">
        <is>
          <t>No online image confirmed — pull Roger Mills Book D21/507 (1916) at courthouse</t>
        </is>
      </c>
      <c r="L28" s="806" t="inlineStr">
        <is>
          <t>Mineral; amount not stated — confirm from instrument. Gross=tract-map basis.</t>
        </is>
      </c>
      <c r="M28" s="806" t="inlineStr">
        <is>
          <t>Needs source review</t>
        </is>
      </c>
      <c r="N28" s="806" t="inlineStr">
        <is>
          <t>Pull recorded image (Bk/Pg D21/507); confirm doc type, grantor, grantee, legal, dates, and conveyed interest.</t>
        </is>
      </c>
      <c r="O28" s="806" t="inlineStr">
        <is>
          <t>MINERAL DEED</t>
        </is>
      </c>
      <c r="P28" s="807" t="inlineStr">
        <is>
          <t>Review — read instrument (type unclear)</t>
        </is>
      </c>
      <c r="Q28" s="808" t="inlineStr">
        <is>
          <t>Review</t>
        </is>
      </c>
      <c r="R28" s="809" t="inlineStr">
        <is>
          <t>Review</t>
        </is>
      </c>
      <c r="S28" s="809" t="inlineStr">
        <is>
          <t>Review</t>
        </is>
      </c>
      <c r="T28" s="810" t="inlineStr">
        <is>
          <t>Review</t>
        </is>
      </c>
      <c r="U28" s="811" t="inlineStr">
        <is>
          <t>Yes: 1 (legal supports)</t>
        </is>
      </c>
      <c r="V28" s="812" t="inlineStr">
        <is>
          <t>High</t>
        </is>
      </c>
      <c r="W28" s="806" t="inlineStr">
        <is>
          <t>Review — no exact prior-grantee match</t>
        </is>
      </c>
      <c r="X28" s="806" t="inlineStr">
        <is>
          <t>Review</t>
        </is>
      </c>
      <c r="Y28" s="806" t="inlineStr">
        <is>
          <t>Interest amount needs review</t>
        </is>
      </c>
      <c r="Z28" s="806" t="inlineStr">
        <is>
          <t>Review</t>
        </is>
      </c>
      <c r="AA28" s="807" t="inlineStr">
        <is>
          <t>SD — to (D21/507)</t>
        </is>
      </c>
      <c r="AB28" s="808" t="inlineStr">
        <is>
          <t>Needs source review: grantor source, interest amount, instrument type</t>
        </is>
      </c>
    </row>
    <row r="29" ht="108" customHeight="1">
      <c r="A29" s="806" t="inlineStr">
        <is>
          <t>1930-001789</t>
        </is>
      </c>
      <c r="B29" s="806" t="n"/>
      <c r="C29" s="806" t="inlineStr">
        <is>
          <t>Agreement</t>
        </is>
      </c>
      <c r="D29" s="806" t="inlineStr">
        <is>
          <t>MIS15/290</t>
        </is>
      </c>
      <c r="E29" s="807" t="n">
        <v>11098</v>
      </c>
      <c r="F29" s="808" t="n">
        <v>11237</v>
      </c>
      <c r="G29" s="809" t="inlineStr">
        <is>
          <t>Lee Aulbert,
Mollie Aulbert</t>
        </is>
      </c>
      <c r="H29" s="809" t="inlineStr">
        <is>
          <t>Roy M. Johnson</t>
        </is>
      </c>
      <c r="I29" s="813" t="inlineStr">
        <is>
          <t>31-12N-24W</t>
        </is>
      </c>
      <c r="J29" s="814" t="inlineStr">
        <is>
          <t>Lease amendment — Lee &amp; Mollie Aulbert → Roy M. Johnson O&amp;G lease (5/20/1930; SW/4 SW/4, S/2 N/2 SW/4 &amp; undiv. 1/2 SE/4, Sec 31-12N-24W): delay rental changed $100 → $50 per 12-mo deferral (reverts to $100 if a well is brought in nearby); all other lease terms remain in force. See recorded instrument for full text.</t>
        </is>
      </c>
      <c r="K29" s="815" t="inlineStr">
        <is>
          <t>OKCountyRecords: 1930-001789</t>
        </is>
      </c>
      <c r="L29" s="806" t="inlineStr">
        <is>
          <t>Other (non-mineral; excluded from mineral NMA). All-section coverage. Gross=tract-map basis.</t>
        </is>
      </c>
      <c r="M29" s="806" t="n"/>
      <c r="N29" s="806" t="n"/>
      <c r="O29" s="806" t="inlineStr">
        <is>
          <t>IGNORE FOR MINERAL OWNERSHIP</t>
        </is>
      </c>
      <c r="P29" s="807" t="inlineStr">
        <is>
          <t>Review — read instrument (type unclear)</t>
        </is>
      </c>
      <c r="Q29" s="808" t="inlineStr">
        <is>
          <t>Review</t>
        </is>
      </c>
      <c r="R29" s="809" t="inlineStr">
        <is>
          <t>Review</t>
        </is>
      </c>
      <c r="S29" s="809" t="inlineStr">
        <is>
          <t>Review</t>
        </is>
      </c>
      <c r="T29" s="813" t="inlineStr">
        <is>
          <t>Review</t>
        </is>
      </c>
      <c r="U29" s="814" t="inlineStr">
        <is>
          <t>Yes: 1, 8 (broad legal)</t>
        </is>
      </c>
      <c r="V29" s="815" t="inlineStr">
        <is>
          <t>Medium</t>
        </is>
      </c>
      <c r="W29" s="806" t="inlineStr">
        <is>
          <t>Review — no exact prior-grantee match</t>
        </is>
      </c>
      <c r="X29" s="806" t="inlineStr">
        <is>
          <t>Review</t>
        </is>
      </c>
      <c r="Y29" s="806" t="inlineStr">
        <is>
          <t>Interest amount needs review</t>
        </is>
      </c>
      <c r="Z29" s="806" t="inlineStr">
        <is>
          <t>Review</t>
        </is>
      </c>
      <c r="AA29" s="807" t="inlineStr">
        <is>
          <t>Agreement — Lee Aulbert, to Roy M. Johnson (MIS15/290)</t>
        </is>
      </c>
      <c r="AB29" s="808" t="inlineStr">
        <is>
          <t>Needs source review: grantor source, interest amount, instrument type</t>
        </is>
      </c>
    </row>
    <row r="30" ht="84" customHeight="1">
      <c r="A30" s="806" t="inlineStr">
        <is>
          <t>1930-001819</t>
        </is>
      </c>
      <c r="B30" s="806" t="n"/>
      <c r="C30" s="806" t="inlineStr">
        <is>
          <t>Agreement</t>
        </is>
      </c>
      <c r="D30" s="806" t="inlineStr">
        <is>
          <t>MIS15/330</t>
        </is>
      </c>
      <c r="E30" s="807" t="n">
        <v>11098</v>
      </c>
      <c r="F30" s="808" t="n">
        <v>11237</v>
      </c>
      <c r="G30" s="809" t="inlineStr">
        <is>
          <t>Louis E. Jaques,
Virginia Jaques</t>
        </is>
      </c>
      <c r="H30" s="809" t="inlineStr">
        <is>
          <t>Roy M. Johnson</t>
        </is>
      </c>
      <c r="I30" s="810" t="inlineStr">
        <is>
          <t>31-12N-24W, aol</t>
        </is>
      </c>
      <c r="J30" s="814" t="inlineStr">
        <is>
          <t>Lease amendment — Louis E. &amp; Virginia Jaques → Roy M. Johnson O&amp;G lease (5/20/1930; S/2 SE/4 Sec 30 &amp; undiv. int. NE/4 NE/4 Sec 31-12N-24W): delay rental changed $120 → $60 per 12-mo deferral (reverts to $120 if a well is brought in within 4 miles); all other lease terms remain in force. See recorded instrument for full text.</t>
        </is>
      </c>
      <c r="K30" s="815" t="inlineStr">
        <is>
          <t>OKCountyRecords: 1930-001819</t>
        </is>
      </c>
      <c r="L30" s="806" t="inlineStr">
        <is>
          <t>Other (non-mineral; excluded from mineral NMA). All-section coverage. Gross=tract-map basis.</t>
        </is>
      </c>
      <c r="M30" s="806" t="n"/>
      <c r="N30" s="806" t="n"/>
      <c r="O30" s="806" t="inlineStr">
        <is>
          <t>OUTSIDE LANDS</t>
        </is>
      </c>
      <c r="P30" s="807" t="inlineStr">
        <is>
          <t>Review — read instrument (type unclear)</t>
        </is>
      </c>
      <c r="Q30" s="808" t="inlineStr">
        <is>
          <t>Review</t>
        </is>
      </c>
      <c r="R30" s="809" t="inlineStr">
        <is>
          <t>Review</t>
        </is>
      </c>
      <c r="S30" s="809" t="inlineStr">
        <is>
          <t>Review</t>
        </is>
      </c>
      <c r="T30" s="810" t="inlineStr">
        <is>
          <t>Review</t>
        </is>
      </c>
      <c r="U30" s="814" t="inlineStr">
        <is>
          <t>Yes: 1, 8 (broad legal)</t>
        </is>
      </c>
      <c r="V30" s="815" t="inlineStr">
        <is>
          <t>Medium</t>
        </is>
      </c>
      <c r="W30" s="806" t="inlineStr">
        <is>
          <t>Yes — prior grantee match</t>
        </is>
      </c>
      <c r="X30" s="806" t="inlineStr">
        <is>
          <t>Review</t>
        </is>
      </c>
      <c r="Y30" s="806" t="inlineStr">
        <is>
          <t>Interest amount needs review</t>
        </is>
      </c>
      <c r="Z30" s="806" t="inlineStr">
        <is>
          <t>Review</t>
        </is>
      </c>
      <c r="AA30" s="807" t="inlineStr">
        <is>
          <t>Agreement — Louis E. Jaques, to Roy M. Johnson (MIS15/330)</t>
        </is>
      </c>
      <c r="AB30" s="808" t="inlineStr">
        <is>
          <t>Needs source review: interest amount, instrument type</t>
        </is>
      </c>
    </row>
    <row r="31" ht="409.5" customHeight="1">
      <c r="A31" s="806" t="inlineStr">
        <is>
          <t>1931-000994</t>
        </is>
      </c>
      <c r="B31" s="806" t="n"/>
      <c r="C31" s="806" t="inlineStr">
        <is>
          <t>Quit Claim Deed</t>
        </is>
      </c>
      <c r="D31" s="806" t="inlineStr">
        <is>
          <t>D43/608</t>
        </is>
      </c>
      <c r="E31" s="807" t="n">
        <v>11290</v>
      </c>
      <c r="F31" s="808" t="n">
        <v>11578</v>
      </c>
      <c r="G31" s="809" t="inlineStr">
        <is>
          <t>Lawrence E. Shotwell and Ethel Shotwell, HW</t>
        </is>
      </c>
      <c r="H31" s="809" t="inlineStr">
        <is>
          <t>Maggie Bennett,
Pearl L. Davis,
Eli L. Shotwell,
Roy T. Shotwell</t>
        </is>
      </c>
      <c r="I31" s="813" t="inlineStr">
        <is>
          <t>SE/4 NE/4, NE/4 SE/4 of 31-12N-24W</t>
        </is>
      </c>
      <c r="J31" s="811" t="inlineStr">
        <is>
          <t>ARTI
Chain note: source of title — MINERAL DEED 1922-000463 at D31/637, W. C. Danforth and Susie Danforth, HW to Benjamin H. Shotwell, covering NE/4 SE/4, SE/4 NE/4 of 31-12N-24W, interest stated: ARTI. Confirm source instrument before relying on this conveyance.</t>
        </is>
      </c>
      <c r="K31" s="815" t="inlineStr">
        <is>
          <t>OKCountyRecords: 1931-000994</t>
        </is>
      </c>
      <c r="L31" s="806" t="inlineStr">
        <is>
          <t>Mineral; basis Conv Amt(dec). Gross=tract-map basis.</t>
        </is>
      </c>
      <c r="M31" s="806" t="inlineStr">
        <is>
          <t>CURRENT OWNER SOURCE</t>
        </is>
      </c>
      <c r="N31" s="806" t="n"/>
      <c r="O31" s="806" t="inlineStr">
        <is>
          <t>MINERAL DEED</t>
        </is>
      </c>
      <c r="P31" s="807" t="inlineStr">
        <is>
          <t>Chain — deed (confirm minerals vs surface from instrument)</t>
        </is>
      </c>
      <c r="Q31" s="808" t="inlineStr">
        <is>
          <t>Yes</t>
        </is>
      </c>
      <c r="R31" s="809" t="inlineStr">
        <is>
          <t>No</t>
        </is>
      </c>
      <c r="S31" s="809" t="inlineStr">
        <is>
          <t>Review</t>
        </is>
      </c>
      <c r="T31" s="813" t="inlineStr">
        <is>
          <t>No</t>
        </is>
      </c>
      <c r="U31" s="814" t="inlineStr">
        <is>
          <t>Legal maps to 3, 10; helper says 3, 8</t>
        </is>
      </c>
      <c r="V31" s="815" t="inlineStr">
        <is>
          <t>Review</t>
        </is>
      </c>
      <c r="W31" s="806" t="inlineStr">
        <is>
          <t>Review — no exact prior-grantee match</t>
        </is>
      </c>
      <c r="X31" s="806" t="inlineStr">
        <is>
          <t>Yes — on Tract 3 owner list</t>
        </is>
      </c>
      <c r="Y31" s="806" t="inlineStr">
        <is>
          <t>Candidate 1 (helper — confirm from image)</t>
        </is>
      </c>
      <c r="Z31" s="806" t="inlineStr">
        <is>
          <t>Medium — helper value</t>
        </is>
      </c>
      <c r="AA31" s="807" t="inlineStr">
        <is>
          <t>Quit Claim Deed — Lawrence E. Shotwell and Ethel to Maggie Bennett, (D43/608)</t>
        </is>
      </c>
      <c r="AB31" s="808" t="inlineStr">
        <is>
          <t>Needs source review: tract, grantor source</t>
        </is>
      </c>
    </row>
    <row r="32" ht="409.5" customHeight="1">
      <c r="A32" s="806" t="inlineStr">
        <is>
          <t>1931-000573</t>
        </is>
      </c>
      <c r="B32" s="806" t="n"/>
      <c r="C32" s="806" t="inlineStr">
        <is>
          <t>Deed</t>
        </is>
      </c>
      <c r="D32" s="806" t="inlineStr">
        <is>
          <t>D41/447</t>
        </is>
      </c>
      <c r="E32" s="807" t="n">
        <v>11395</v>
      </c>
      <c r="F32" s="808" t="n">
        <v>11395</v>
      </c>
      <c r="G32" s="809" t="inlineStr">
        <is>
          <t>Thomas O. Hambrook and Flora E. Hambrook, HW</t>
        </is>
      </c>
      <c r="H32" s="809" t="inlineStr">
        <is>
          <t>James G. Hambrook</t>
        </is>
      </c>
      <c r="I32" s="810" t="inlineStr">
        <is>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is>
      </c>
      <c r="J32" s="811" t="inlineStr">
        <is>
          <t>ARTI
Chain note: source of title — MINERAL DEED 1907-001545 at D11/209, Herbert E. McGuire and Claude J. McGuire, HW to Mark Hambrook, covering N/2 of Lot 3, N/2 NE/4 SE/4 of 31-12N-24W, interest stated: ARTI. Confirm source instrument before relying on this conveyance.</t>
        </is>
      </c>
      <c r="K32" s="815" t="inlineStr">
        <is>
          <t>OKCountyRecords: 1931-000573</t>
        </is>
      </c>
      <c r="L32" s="806" t="inlineStr">
        <is>
          <t>Mineral; basis Conv Amt(dec). Gross acres unresolved. Gross=tract-map basis.</t>
        </is>
      </c>
      <c r="M32" s="806" t="n"/>
      <c r="N32" s="806" t="n"/>
      <c r="O32" s="806" t="inlineStr">
        <is>
          <t>MINERAL DEED</t>
        </is>
      </c>
      <c r="P32" s="807" t="inlineStr">
        <is>
          <t>Do Not Chain — other section lands</t>
        </is>
      </c>
      <c r="Q32" s="808" t="inlineStr">
        <is>
          <t>Yes</t>
        </is>
      </c>
      <c r="R32" s="809" t="inlineStr">
        <is>
          <t>No</t>
        </is>
      </c>
      <c r="S32" s="809" t="inlineStr">
        <is>
          <t>Review</t>
        </is>
      </c>
      <c r="T32" s="810" t="inlineStr">
        <is>
          <t>No</t>
        </is>
      </c>
      <c r="U32" s="814" t="inlineStr">
        <is>
          <t>Other section — no Sec 31 tract</t>
        </is>
      </c>
      <c r="V32" s="815" t="inlineStr">
        <is>
          <t>High</t>
        </is>
      </c>
      <c r="W32" s="806" t="inlineStr">
        <is>
          <t>Review — no exact prior-grantee match</t>
        </is>
      </c>
      <c r="X32" s="806" t="inlineStr">
        <is>
          <t>Review</t>
        </is>
      </c>
      <c r="Y32" s="806" t="inlineStr">
        <is>
          <t>Candidate 1 (helper — confirm from image)</t>
        </is>
      </c>
      <c r="Z32" s="806" t="inlineStr">
        <is>
          <t>Medium — helper value</t>
        </is>
      </c>
      <c r="AA32" s="807" t="inlineStr">
        <is>
          <t>Deed — Thomas O. Hambrook and Flora E to James G. Hambrook (D41/447)</t>
        </is>
      </c>
      <c r="AB32" s="808" t="inlineStr">
        <is>
          <t>Needs source review: grantor source</t>
        </is>
      </c>
    </row>
    <row r="33" ht="409.5" customHeight="1">
      <c r="A33" s="806" t="inlineStr">
        <is>
          <t>1932-000511</t>
        </is>
      </c>
      <c r="B33" s="806" t="n"/>
      <c r="C33" s="806" t="inlineStr">
        <is>
          <t>Warranty Deed</t>
        </is>
      </c>
      <c r="D33" s="806" t="inlineStr">
        <is>
          <t>D46/89</t>
        </is>
      </c>
      <c r="E33" s="807" t="n">
        <v>12035</v>
      </c>
      <c r="F33" s="808" t="n">
        <v>12035</v>
      </c>
      <c r="G33" s="809" t="inlineStr">
        <is>
          <t>James G. Hambrook</t>
        </is>
      </c>
      <c r="H33" s="809" t="inlineStr">
        <is>
          <t>Lillie Hambrook</t>
        </is>
      </c>
      <c r="I33" s="813" t="inlineStr">
        <is>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is>
      </c>
      <c r="J33" s="814" t="inlineStr">
        <is>
          <t>ARTI</t>
        </is>
      </c>
      <c r="K33" s="815" t="inlineStr">
        <is>
          <t>OKCountyRecords: 1932-000511</t>
        </is>
      </c>
      <c r="L33" s="806" t="inlineStr">
        <is>
          <t>Mineral; basis Conv Amt(dec). Gross acres unresolved. Gross=tract-map basis.</t>
        </is>
      </c>
      <c r="M33" s="806" t="inlineStr">
        <is>
          <t>CURRENT OWNER SOURCE</t>
        </is>
      </c>
      <c r="N33" s="806" t="n"/>
      <c r="O33" s="806" t="inlineStr">
        <is>
          <t>OUTSIDE LANDS</t>
        </is>
      </c>
      <c r="P33" s="807" t="inlineStr">
        <is>
          <t>Do Not Chain — other section lands</t>
        </is>
      </c>
      <c r="Q33" s="808" t="inlineStr">
        <is>
          <t>Yes</t>
        </is>
      </c>
      <c r="R33" s="809" t="inlineStr">
        <is>
          <t>No</t>
        </is>
      </c>
      <c r="S33" s="809" t="inlineStr">
        <is>
          <t>Review</t>
        </is>
      </c>
      <c r="T33" s="813" t="inlineStr">
        <is>
          <t>No</t>
        </is>
      </c>
      <c r="U33" s="814" t="inlineStr">
        <is>
          <t>Other section — no Sec 31 tract</t>
        </is>
      </c>
      <c r="V33" s="815" t="inlineStr">
        <is>
          <t>High</t>
        </is>
      </c>
      <c r="W33" s="806" t="inlineStr">
        <is>
          <t>Yes — prior grantee match</t>
        </is>
      </c>
      <c r="X33" s="806" t="inlineStr">
        <is>
          <t>Review</t>
        </is>
      </c>
      <c r="Y33" s="806" t="inlineStr">
        <is>
          <t>Candidate 1 (helper — confirm from image)</t>
        </is>
      </c>
      <c r="Z33" s="806" t="inlineStr">
        <is>
          <t>Medium — helper value</t>
        </is>
      </c>
      <c r="AA33" s="807" t="inlineStr">
        <is>
          <t>Warranty Deed — James G. Hambrook to Lillie Hambrook (D46/89)</t>
        </is>
      </c>
      <c r="AB33" s="808" t="n"/>
    </row>
    <row r="34" ht="132" customHeight="1">
      <c r="A34" s="806" t="inlineStr">
        <is>
          <t>2005-008386</t>
        </is>
      </c>
      <c r="B34" s="806" t="n"/>
      <c r="C34" s="806" t="inlineStr">
        <is>
          <t>Order and Final Decree</t>
        </is>
      </c>
      <c r="D34" s="806" t="inlineStr">
        <is>
          <t>1816/41</t>
        </is>
      </c>
      <c r="E34" s="807" t="n">
        <v>12655</v>
      </c>
      <c r="F34" s="808" t="n">
        <v>38695</v>
      </c>
      <c r="G34" s="809" t="inlineStr">
        <is>
          <t>Roger Mills County Court
RE: In the Matter of the Estate of Louis E. Jaques, deceased</t>
        </is>
      </c>
      <c r="H34" s="809" t="inlineStr">
        <is>
          <t>Virginia Jaques, widow, 1/2,
Ethel Brister, 1/2</t>
        </is>
      </c>
      <c r="I34" s="813" t="inlineStr">
        <is>
          <t>N/2 NE/4 of 31-12N-24W, aol</t>
        </is>
      </c>
      <c r="J34" s="814" t="inlineStr">
        <is>
          <t>ARTI</t>
        </is>
      </c>
      <c r="K34" s="815" t="inlineStr">
        <is>
          <t>OKCountyRecords: 2005-008386</t>
        </is>
      </c>
      <c r="L34" s="806" t="inlineStr">
        <is>
          <t>Mineral; basis Conv Amt(dec). Gross=tract-map basis.</t>
        </is>
      </c>
      <c r="M34" s="806" t="inlineStr">
        <is>
          <t>CURRENT OWNER SOURCE</t>
        </is>
      </c>
      <c r="N34" s="806" t="n"/>
      <c r="O34" s="806" t="inlineStr">
        <is>
          <t>OUTSIDE LANDS</t>
        </is>
      </c>
      <c r="P34" s="807" t="inlineStr">
        <is>
          <t>Chain — title support (succession/entity/probate)</t>
        </is>
      </c>
      <c r="Q34" s="808" t="inlineStr">
        <is>
          <t>Yes</t>
        </is>
      </c>
      <c r="R34" s="809" t="inlineStr">
        <is>
          <t>No</t>
        </is>
      </c>
      <c r="S34" s="809" t="inlineStr">
        <is>
          <t>Yes</t>
        </is>
      </c>
      <c r="T34" s="813" t="inlineStr">
        <is>
          <t>No</t>
        </is>
      </c>
      <c r="U34" s="814" t="inlineStr">
        <is>
          <t>Yes: 1 (legal supports)</t>
        </is>
      </c>
      <c r="V34" s="815" t="inlineStr">
        <is>
          <t>High</t>
        </is>
      </c>
      <c r="W34" s="806" t="inlineStr">
        <is>
          <t>Review — no exact prior-grantee match</t>
        </is>
      </c>
      <c r="X34" s="806" t="inlineStr">
        <is>
          <t>Review</t>
        </is>
      </c>
      <c r="Y34" s="806" t="inlineStr">
        <is>
          <t>Candidate 1 (helper — confirm from image)</t>
        </is>
      </c>
      <c r="Z34" s="806" t="inlineStr">
        <is>
          <t>Medium — helper value</t>
        </is>
      </c>
      <c r="AA34" s="807" t="inlineStr">
        <is>
          <t>Order and Final Decree — Roger Mills County Court to Virginia Jaques, widow, 1/2, (1816/41)</t>
        </is>
      </c>
      <c r="AB34" s="808" t="inlineStr">
        <is>
          <t>Needs source review: grantor source</t>
        </is>
      </c>
    </row>
    <row r="35" ht="60" customHeight="1">
      <c r="A35" s="806" t="inlineStr">
        <is>
          <t>1935-000201</t>
        </is>
      </c>
      <c r="B35" s="806" t="n"/>
      <c r="C35" s="806" t="inlineStr">
        <is>
          <t>Quit Claim Deed</t>
        </is>
      </c>
      <c r="D35" s="806" t="inlineStr">
        <is>
          <t>D45/395</t>
        </is>
      </c>
      <c r="E35" s="807" t="n">
        <v>12836</v>
      </c>
      <c r="F35" s="808" t="n">
        <v>12844</v>
      </c>
      <c r="G35" s="809" t="inlineStr">
        <is>
          <t>Ethel Brister, heir of L. E. Jaques</t>
        </is>
      </c>
      <c r="H35" s="809" t="inlineStr">
        <is>
          <t>Virginia Jaques</t>
        </is>
      </c>
      <c r="I35" s="810" t="inlineStr">
        <is>
          <t>N/2 NE/4 of 31-12N-24W, aol</t>
        </is>
      </c>
      <c r="J35" s="814" t="inlineStr">
        <is>
          <t>ARTI</t>
        </is>
      </c>
      <c r="K35" s="815" t="inlineStr">
        <is>
          <t>OKCountyRecords: 1935-000201</t>
        </is>
      </c>
      <c r="L35" s="806" t="inlineStr">
        <is>
          <t>Mineral; basis Conv Amt(dec). Gross=tract-map basis.</t>
        </is>
      </c>
      <c r="M35" s="806" t="inlineStr">
        <is>
          <t>CURRENT OWNER SOURCE</t>
        </is>
      </c>
      <c r="N35" s="806" t="n"/>
      <c r="O35" s="806" t="inlineStr">
        <is>
          <t>OUTSIDE LANDS</t>
        </is>
      </c>
      <c r="P35" s="807" t="inlineStr">
        <is>
          <t>Chain — deed (confirm minerals vs surface from instrument)</t>
        </is>
      </c>
      <c r="Q35" s="808" t="inlineStr">
        <is>
          <t>Yes</t>
        </is>
      </c>
      <c r="R35" s="809" t="inlineStr">
        <is>
          <t>No</t>
        </is>
      </c>
      <c r="S35" s="809" t="inlineStr">
        <is>
          <t>Review</t>
        </is>
      </c>
      <c r="T35" s="810" t="inlineStr">
        <is>
          <t>No</t>
        </is>
      </c>
      <c r="U35" s="814" t="inlineStr">
        <is>
          <t>Yes: 1 (legal supports)</t>
        </is>
      </c>
      <c r="V35" s="815" t="inlineStr">
        <is>
          <t>High</t>
        </is>
      </c>
      <c r="W35" s="806" t="inlineStr">
        <is>
          <t>Review — no exact prior-grantee match</t>
        </is>
      </c>
      <c r="X35" s="806" t="inlineStr">
        <is>
          <t>Yes — on Tract 1 owner list</t>
        </is>
      </c>
      <c r="Y35" s="806" t="inlineStr">
        <is>
          <t>Candidate 1 (helper — confirm from image)</t>
        </is>
      </c>
      <c r="Z35" s="806" t="inlineStr">
        <is>
          <t>Medium — helper value</t>
        </is>
      </c>
      <c r="AA35" s="807" t="inlineStr">
        <is>
          <t>Quit Claim Deed — Ethel Brister, heir of L. E. J to Virginia Jaques (D45/395)</t>
        </is>
      </c>
      <c r="AB35" s="808" t="inlineStr">
        <is>
          <t>Needs source review: grantor source</t>
        </is>
      </c>
    </row>
    <row r="36" ht="409.5" customHeight="1">
      <c r="A36" s="806" t="inlineStr">
        <is>
          <t>1935-000554</t>
        </is>
      </c>
      <c r="B36" s="806" t="n"/>
      <c r="C36" s="806" t="inlineStr">
        <is>
          <t>Warranty Deed</t>
        </is>
      </c>
      <c r="D36" s="806" t="inlineStr">
        <is>
          <t>D46/540</t>
        </is>
      </c>
      <c r="E36" s="807" t="n">
        <v>13094</v>
      </c>
      <c r="F36" s="808" t="n">
        <v>13121</v>
      </c>
      <c r="G36" s="809" t="inlineStr">
        <is>
          <t>Thomas O. Hambrook and Flora E. Hambrook, HW</t>
        </is>
      </c>
      <c r="H36" s="809" t="inlineStr">
        <is>
          <t>H. M. Carter</t>
        </is>
      </c>
      <c r="I36" s="810" t="inlineStr">
        <is>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is>
      </c>
      <c r="J36" s="811" t="inlineStr">
        <is>
          <t>ARTI
Chain note: source of title — MINERAL DEED 1907-001545 at D11/209, Herbert E. McGuire and Claude J. McGuire, HW to Mark Hambrook, covering N/2 of Lot 3, N/2 NE/4 SE/4 of 31-12N-24W, interest stated: ARTI. Confirm source instrument before relying on this conveyance.</t>
        </is>
      </c>
      <c r="K36" s="815" t="inlineStr">
        <is>
          <t>OKCountyRecords: 1935-000554</t>
        </is>
      </c>
      <c r="L36" s="806" t="inlineStr">
        <is>
          <t>Mineral; basis Conv Amt(dec). Gross acres unresolved. Gross=tract-map basis.</t>
        </is>
      </c>
      <c r="M36" s="806" t="inlineStr">
        <is>
          <t>CURRENT OWNER SOURCE</t>
        </is>
      </c>
      <c r="N36" s="806" t="n"/>
      <c r="O36" s="806" t="inlineStr">
        <is>
          <t>MINERAL DEED</t>
        </is>
      </c>
      <c r="P36" s="807" t="inlineStr">
        <is>
          <t>Do Not Chain — other section lands</t>
        </is>
      </c>
      <c r="Q36" s="808" t="inlineStr">
        <is>
          <t>Yes</t>
        </is>
      </c>
      <c r="R36" s="809" t="inlineStr">
        <is>
          <t>No</t>
        </is>
      </c>
      <c r="S36" s="809" t="inlineStr">
        <is>
          <t>Review</t>
        </is>
      </c>
      <c r="T36" s="810" t="inlineStr">
        <is>
          <t>No</t>
        </is>
      </c>
      <c r="U36" s="814" t="inlineStr">
        <is>
          <t>Other section — no Sec 31 tract</t>
        </is>
      </c>
      <c r="V36" s="815" t="inlineStr">
        <is>
          <t>High</t>
        </is>
      </c>
      <c r="W36" s="806" t="inlineStr">
        <is>
          <t>Review — no exact prior-grantee match</t>
        </is>
      </c>
      <c r="X36" s="806" t="inlineStr">
        <is>
          <t>Review</t>
        </is>
      </c>
      <c r="Y36" s="806" t="inlineStr">
        <is>
          <t>Candidate 1 (helper — confirm from image)</t>
        </is>
      </c>
      <c r="Z36" s="806" t="inlineStr">
        <is>
          <t>Medium — helper value</t>
        </is>
      </c>
      <c r="AA36" s="807" t="inlineStr">
        <is>
          <t>Warranty Deed — Thomas O. Hambrook and Flora E to H. M. Carter (D46/540)</t>
        </is>
      </c>
      <c r="AB36" s="808" t="inlineStr">
        <is>
          <t>Needs source review: grantor source</t>
        </is>
      </c>
    </row>
    <row r="37" ht="120" customHeight="1">
      <c r="A37" s="806" t="inlineStr">
        <is>
          <t>1937-000416</t>
        </is>
      </c>
      <c r="B37" s="806" t="n"/>
      <c r="C37" s="806" t="inlineStr">
        <is>
          <t>Warranty Deed</t>
        </is>
      </c>
      <c r="D37" s="806" t="inlineStr">
        <is>
          <t>D48/72</t>
        </is>
      </c>
      <c r="E37" s="807" t="n">
        <v>13545</v>
      </c>
      <c r="F37" s="808" t="n">
        <v>13545</v>
      </c>
      <c r="G37" s="809" t="inlineStr">
        <is>
          <t>Virginia Jaques and N. Virgina Jacques, one and the same person, a widow</t>
        </is>
      </c>
      <c r="H37" s="809" t="inlineStr">
        <is>
          <t>H. M. Carter</t>
        </is>
      </c>
      <c r="I37" s="810" t="inlineStr">
        <is>
          <t>N/2 NE/4 of 31-12N-24W, aol</t>
        </is>
      </c>
      <c r="J37" s="811" t="inlineStr">
        <is>
          <t>ARTI
Subject to 1/2 of the royalty sold to Panhandle Co-Operative Royalty Company</t>
        </is>
      </c>
      <c r="K37" s="815" t="inlineStr">
        <is>
          <t>OKCountyRecords: 1937-000416</t>
        </is>
      </c>
      <c r="L37" s="806" t="inlineStr">
        <is>
          <t>Mineral; basis Conv Amt(dec). Gross=tract-map basis.</t>
        </is>
      </c>
      <c r="M37" s="806" t="inlineStr">
        <is>
          <t>CURRENT OWNER SOURCE</t>
        </is>
      </c>
      <c r="N37" s="806" t="n"/>
      <c r="O37" s="806" t="inlineStr">
        <is>
          <t>OUTSIDE LANDS</t>
        </is>
      </c>
      <c r="P37" s="807" t="inlineStr">
        <is>
          <t>Chain — deed (confirm minerals vs surface from instrument)</t>
        </is>
      </c>
      <c r="Q37" s="808" t="inlineStr">
        <is>
          <t>Yes</t>
        </is>
      </c>
      <c r="R37" s="809" t="inlineStr">
        <is>
          <t>No</t>
        </is>
      </c>
      <c r="S37" s="809" t="inlineStr">
        <is>
          <t>Review</t>
        </is>
      </c>
      <c r="T37" s="810" t="inlineStr">
        <is>
          <t>No</t>
        </is>
      </c>
      <c r="U37" s="814" t="inlineStr">
        <is>
          <t>Yes: 1 (legal supports)</t>
        </is>
      </c>
      <c r="V37" s="815" t="inlineStr">
        <is>
          <t>High</t>
        </is>
      </c>
      <c r="W37" s="806" t="inlineStr">
        <is>
          <t>Probable — name-normalized match to Runsheet 33 grantee; confirm</t>
        </is>
      </c>
      <c r="X37" s="806" t="inlineStr">
        <is>
          <t>Yes — on Tract 1 owner list</t>
        </is>
      </c>
      <c r="Y37" s="806" t="inlineStr">
        <is>
          <t>Candidate 1 (helper — confirm from image)</t>
        </is>
      </c>
      <c r="Z37" s="806" t="inlineStr">
        <is>
          <t>Medium — helper value</t>
        </is>
      </c>
      <c r="AA37" s="807" t="inlineStr">
        <is>
          <t>Warranty Deed — Virginia Jaques and N. Virgina to H. M. Carter (D48/72)</t>
        </is>
      </c>
      <c r="AB37" s="808" t="inlineStr">
        <is>
          <t>Needs source review: grantor source</t>
        </is>
      </c>
    </row>
    <row r="38" ht="84" customHeight="1">
      <c r="A38" s="806" t="inlineStr">
        <is>
          <t>1938-000632</t>
        </is>
      </c>
      <c r="B38" s="806" t="n"/>
      <c r="C38" s="806" t="inlineStr">
        <is>
          <t>Affidavit</t>
        </is>
      </c>
      <c r="D38" s="806" t="inlineStr">
        <is>
          <t>MIS19/466</t>
        </is>
      </c>
      <c r="E38" s="807" t="n">
        <v>13938</v>
      </c>
      <c r="F38" s="808" t="n">
        <v>13924</v>
      </c>
      <c r="G38" s="809" t="inlineStr">
        <is>
          <t>M. R. Slief</t>
        </is>
      </c>
      <c r="H38" s="809" t="inlineStr">
        <is>
          <t>The Public</t>
        </is>
      </c>
      <c r="I38" s="813" t="inlineStr">
        <is>
          <t>All of 31-12N-24W, aol</t>
        </is>
      </c>
      <c r="J38" s="814" t="inlineStr">
        <is>
          <t>Affidavit of identity (MR Slief): James G. Hambrook = J. G. Hambrook (Probate #744, an heir of Mark Hambrook, dec'd); re the 2/20/1931 deed to Thomas O. Hambrook (Bk 41 W. Deeds/448) covering a metes-and-bounds tract in the W/2 of Sec 31-12N-24W. See recorded instrument for full text.</t>
        </is>
      </c>
      <c r="K38" s="815" t="inlineStr">
        <is>
          <t>OKCountyRecords: 1938-000632</t>
        </is>
      </c>
      <c r="L38" s="806" t="inlineStr">
        <is>
          <t>Other (non-mineral; excluded from mineral NMA). All-section coverage. Gross=tract-map basis.</t>
        </is>
      </c>
      <c r="M38" s="806" t="inlineStr">
        <is>
          <t>OK</t>
        </is>
      </c>
      <c r="N38" s="806" t="inlineStr">
        <is>
          <t>Non-conveying — notice/affidavit/address change (The Public).</t>
        </is>
      </c>
      <c r="O38" s="806" t="inlineStr">
        <is>
          <t>OUTSIDE LANDS</t>
        </is>
      </c>
      <c r="P38" s="807" t="inlineStr">
        <is>
          <t>Chain — title support (succession/entity/probate)</t>
        </is>
      </c>
      <c r="Q38" s="808" t="inlineStr">
        <is>
          <t>Yes</t>
        </is>
      </c>
      <c r="R38" s="809" t="inlineStr">
        <is>
          <t>No</t>
        </is>
      </c>
      <c r="S38" s="809" t="inlineStr">
        <is>
          <t>Yes</t>
        </is>
      </c>
      <c r="T38" s="813" t="inlineStr">
        <is>
          <t>No</t>
        </is>
      </c>
      <c r="U38" s="814" t="inlineStr">
        <is>
          <t>Yes: 1, 8 (broad legal)</t>
        </is>
      </c>
      <c r="V38" s="815" t="inlineStr">
        <is>
          <t>Medium</t>
        </is>
      </c>
      <c r="W38" s="806" t="inlineStr">
        <is>
          <t>Review — no exact prior-grantee match</t>
        </is>
      </c>
      <c r="X38" s="806" t="inlineStr">
        <is>
          <t>Review</t>
        </is>
      </c>
      <c r="Y38" s="806" t="inlineStr">
        <is>
          <t>Interest amount needs review</t>
        </is>
      </c>
      <c r="Z38" s="806" t="inlineStr">
        <is>
          <t>Review</t>
        </is>
      </c>
      <c r="AA38" s="807" t="inlineStr">
        <is>
          <t>Affidavit — M. R. Slief to The Public (MIS19/466)</t>
        </is>
      </c>
      <c r="AB38" s="808" t="inlineStr">
        <is>
          <t>Needs source review: grantor source, interest amount</t>
        </is>
      </c>
    </row>
    <row r="39" ht="264" customHeight="1">
      <c r="A39" s="806" t="inlineStr">
        <is>
          <t>1939-001120</t>
        </is>
      </c>
      <c r="B39" s="806" t="n"/>
      <c r="C39" s="806" t="inlineStr">
        <is>
          <t>Quit Claim Deed</t>
        </is>
      </c>
      <c r="D39" s="806" t="inlineStr">
        <is>
          <t>QCD3/491</t>
        </is>
      </c>
      <c r="E39" s="807" t="n">
        <v>14235</v>
      </c>
      <c r="F39" s="808" t="n">
        <v>14289</v>
      </c>
      <c r="G39" s="809" t="inlineStr">
        <is>
          <t>Jack Brister and Ethel Brister, HW</t>
        </is>
      </c>
      <c r="H39" s="809" t="inlineStr">
        <is>
          <t>Virginia Jaques</t>
        </is>
      </c>
      <c r="I39" s="810" t="inlineStr">
        <is>
          <t>N/2 NE/4 of 31-12N-24W</t>
        </is>
      </c>
      <c r="J39" s="811" t="inlineStr">
        <is>
          <t>ARTI, to correct deed at 45/395
Chain note: no source of title into Jack Brister and Ethel Brister, HW located of record. Confirm ownership before crediting this conveyance.</t>
        </is>
      </c>
      <c r="K39" s="815" t="inlineStr">
        <is>
          <t>OKCountyRecords: 1939-001120</t>
        </is>
      </c>
      <c r="L39" s="806" t="inlineStr">
        <is>
          <t>Mineral; basis Conv Amt(dec). Gross=tract-map basis.</t>
        </is>
      </c>
      <c r="M39" s="806" t="inlineStr">
        <is>
          <t>CURRENT OWNER SOURCE</t>
        </is>
      </c>
      <c r="N39" s="806" t="n"/>
      <c r="O39" s="806" t="inlineStr">
        <is>
          <t>EASEMENT</t>
        </is>
      </c>
      <c r="P39" s="807" t="inlineStr">
        <is>
          <t>Chain — deed (confirm minerals vs surface from instrument)</t>
        </is>
      </c>
      <c r="Q39" s="808" t="inlineStr">
        <is>
          <t>Yes</t>
        </is>
      </c>
      <c r="R39" s="809" t="inlineStr">
        <is>
          <t>No</t>
        </is>
      </c>
      <c r="S39" s="809" t="inlineStr">
        <is>
          <t>Review</t>
        </is>
      </c>
      <c r="T39" s="810" t="inlineStr">
        <is>
          <t>No</t>
        </is>
      </c>
      <c r="U39" s="814" t="inlineStr">
        <is>
          <t>Yes: 1 (legal supports)</t>
        </is>
      </c>
      <c r="V39" s="815" t="inlineStr">
        <is>
          <t>High</t>
        </is>
      </c>
      <c r="W39" s="806" t="inlineStr">
        <is>
          <t>No — no source located</t>
        </is>
      </c>
      <c r="X39" s="806" t="inlineStr">
        <is>
          <t>Yes — on Tract 1 owner list</t>
        </is>
      </c>
      <c r="Y39" s="806" t="inlineStr">
        <is>
          <t>Candidate 1 (helper — confirm from image)</t>
        </is>
      </c>
      <c r="Z39" s="806" t="inlineStr">
        <is>
          <t>Medium — helper value</t>
        </is>
      </c>
      <c r="AA39" s="807" t="inlineStr">
        <is>
          <t>Quit Claim Deed — Jack Brister and Ethel Brister to Virginia Jaques (QCD3/491)</t>
        </is>
      </c>
      <c r="AB39" s="808" t="inlineStr">
        <is>
          <t>Needs source review: no source of title</t>
        </is>
      </c>
    </row>
    <row r="40" ht="156" customHeight="1">
      <c r="A40" s="806" t="inlineStr">
        <is>
          <t>1942-000630</t>
        </is>
      </c>
      <c r="B40" s="806" t="n"/>
      <c r="C40" s="806" t="inlineStr">
        <is>
          <t>Final Decree and Distribution</t>
        </is>
      </c>
      <c r="D40" s="806" t="inlineStr">
        <is>
          <t>MIS21/471</t>
        </is>
      </c>
      <c r="E40" s="807" t="n">
        <v>15490</v>
      </c>
      <c r="F40" s="808" t="n">
        <v>15490</v>
      </c>
      <c r="G40" s="809" t="inlineStr">
        <is>
          <t>Beckham County Court,
RE: In the Matter of the Estate of Swinburn J. Stewart, Deceased</t>
        </is>
      </c>
      <c r="H40" s="809" t="inlineStr">
        <is>
          <t>Gladys Priest, 1/4,
Swinburn J. Stewart, Jr., 1/4,
Margaret Standiford, 1/4,
Mary Margaret Wilson, 1/4</t>
        </is>
      </c>
      <c r="I40" s="810" t="inlineStr">
        <is>
          <t>SE/4 SW/4 of 31-12N-24W, aol</t>
        </is>
      </c>
      <c r="J40" s="814" t="inlineStr">
        <is>
          <t>ARTI, An undivided interest</t>
        </is>
      </c>
      <c r="K40" s="815" t="inlineStr">
        <is>
          <t>OKCountyRecords: 1942-000630</t>
        </is>
      </c>
      <c r="L40" s="806" t="inlineStr">
        <is>
          <t>Mineral; basis Conv Amt(dec). Gross=tract-map basis.</t>
        </is>
      </c>
      <c r="M40" s="806" t="inlineStr">
        <is>
          <t>CURRENT OWNER SOURCE</t>
        </is>
      </c>
      <c r="N40" s="806" t="n"/>
      <c r="O40" s="806" t="inlineStr">
        <is>
          <t>OUTSIDE LANDS</t>
        </is>
      </c>
      <c r="P40" s="807" t="inlineStr">
        <is>
          <t>Chain — title support (succession/entity/probate)</t>
        </is>
      </c>
      <c r="Q40" s="808" t="inlineStr">
        <is>
          <t>Yes</t>
        </is>
      </c>
      <c r="R40" s="809" t="inlineStr">
        <is>
          <t>No</t>
        </is>
      </c>
      <c r="S40" s="809" t="inlineStr">
        <is>
          <t>Yes</t>
        </is>
      </c>
      <c r="T40" s="810" t="inlineStr">
        <is>
          <t>No</t>
        </is>
      </c>
      <c r="U40" s="814" t="inlineStr">
        <is>
          <t>Yes: 5 (legal supports)</t>
        </is>
      </c>
      <c r="V40" s="815" t="inlineStr">
        <is>
          <t>High</t>
        </is>
      </c>
      <c r="W40" s="806" t="inlineStr">
        <is>
          <t>Review — no exact prior-grantee match</t>
        </is>
      </c>
      <c r="X40" s="806" t="inlineStr">
        <is>
          <t>Review</t>
        </is>
      </c>
      <c r="Y40" s="806" t="inlineStr">
        <is>
          <t>Candidate 1 (helper — confirm from image)</t>
        </is>
      </c>
      <c r="Z40" s="806" t="inlineStr">
        <is>
          <t>Medium — helper value</t>
        </is>
      </c>
      <c r="AA40" s="807" t="inlineStr">
        <is>
          <t>Final Decree and Distribution — Beckham County Court, to Gladys Priest, 1/4, (MIS21/471)</t>
        </is>
      </c>
      <c r="AB40" s="808" t="inlineStr">
        <is>
          <t>Needs source review: grantor source</t>
        </is>
      </c>
    </row>
    <row r="41" ht="409.5" customHeight="1">
      <c r="A41" s="806" t="inlineStr">
        <is>
          <t>1945-000171</t>
        </is>
      </c>
      <c r="B41" s="806" t="n"/>
      <c r="C41" s="806" t="inlineStr">
        <is>
          <t>Warranty Deed</t>
        </is>
      </c>
      <c r="D41" s="806" t="inlineStr">
        <is>
          <t>D55/254</t>
        </is>
      </c>
      <c r="E41" s="807" t="n">
        <v>16434</v>
      </c>
      <c r="F41" s="808" t="n">
        <v>16508</v>
      </c>
      <c r="G41" s="809" t="inlineStr">
        <is>
          <t>Maggie Davis, formerly Maggie Bennett &amp; H. V. Davis, wife and husband; Eli L. Shotwell &amp; Ida M. Shotwell husband &amp; wife; Pearl L. Davis, &amp; O. L. Davis, wife &amp; husband; Roy T. Shotwell &amp; Josie A.
Shotwell, husband &amp; wife; Ida M. Cuff and A. M. Cuff, wife and husband</t>
        </is>
      </c>
      <c r="H41" s="809" t="inlineStr">
        <is>
          <t>H. M. Carter</t>
        </is>
      </c>
      <c r="I41" s="810" t="inlineStr">
        <is>
          <t>SE/4 NE/4, NE/4 SE/4 of 31-12N-24W</t>
        </is>
      </c>
      <c r="J41" s="811" t="inlineStr">
        <is>
          <t>ARTI
Chain note: no source of title into Maggie Davis, formerly Maggie Bennett &amp; H. V. Davis, wife and husband; Eli L. Shotwell &amp; Ida M. Shotwell husband &amp; wife; Pearl L. Davis, &amp; O. L. Davis, wife &amp; husband; Roy T. Shotwell &amp; Josie A.
Shotwell, husband &amp; wife; Ida M. Cuff and A. M. Cuff, wife and husband located of record. Confirm ownership before crediting this conveyance.</t>
        </is>
      </c>
      <c r="K41" s="815" t="inlineStr">
        <is>
          <t>OKCountyRecords: 1945-000171</t>
        </is>
      </c>
      <c r="L41" s="806" t="inlineStr">
        <is>
          <t>Mineral; basis Conv Amt(dec). Gross=tract-map basis.</t>
        </is>
      </c>
      <c r="M41" s="806" t="inlineStr">
        <is>
          <t>CURRENT OWNER SOURCE</t>
        </is>
      </c>
      <c r="N41" s="806" t="n"/>
      <c r="O41" s="806" t="inlineStr">
        <is>
          <t>EASEMENT</t>
        </is>
      </c>
      <c r="P41" s="807" t="inlineStr">
        <is>
          <t>Chain — deed (confirm minerals vs surface from instrument)</t>
        </is>
      </c>
      <c r="Q41" s="808" t="inlineStr">
        <is>
          <t>Yes</t>
        </is>
      </c>
      <c r="R41" s="809" t="inlineStr">
        <is>
          <t>No</t>
        </is>
      </c>
      <c r="S41" s="809" t="inlineStr">
        <is>
          <t>Review</t>
        </is>
      </c>
      <c r="T41" s="810" t="inlineStr">
        <is>
          <t>No</t>
        </is>
      </c>
      <c r="U41" s="814" t="inlineStr">
        <is>
          <t>Legal maps to 3, 10; helper says 3, 8</t>
        </is>
      </c>
      <c r="V41" s="815" t="inlineStr">
        <is>
          <t>Review</t>
        </is>
      </c>
      <c r="W41" s="806" t="inlineStr">
        <is>
          <t>No — no source located</t>
        </is>
      </c>
      <c r="X41" s="806" t="inlineStr">
        <is>
          <t>Yes — on Tract 3 owner list</t>
        </is>
      </c>
      <c r="Y41" s="806" t="inlineStr">
        <is>
          <t>Candidate 1 (helper — confirm from image)</t>
        </is>
      </c>
      <c r="Z41" s="806" t="inlineStr">
        <is>
          <t>Medium — helper value</t>
        </is>
      </c>
      <c r="AA41" s="807" t="inlineStr">
        <is>
          <t>Warranty Deed — Maggie Davis, formerly Maggie to H. M. Carter (D55/254)</t>
        </is>
      </c>
      <c r="AB41" s="808" t="inlineStr">
        <is>
          <t>Needs source review: tract, no source of title</t>
        </is>
      </c>
    </row>
    <row r="42" ht="132" customHeight="1">
      <c r="A42" s="806" t="inlineStr">
        <is>
          <t>1945-000816</t>
        </is>
      </c>
      <c r="B42" s="806" t="n"/>
      <c r="C42" s="806" t="inlineStr">
        <is>
          <t>Final Decree</t>
        </is>
      </c>
      <c r="D42" s="806" t="inlineStr">
        <is>
          <t>MIS22/628</t>
        </is>
      </c>
      <c r="E42" s="807" t="n">
        <v>16439</v>
      </c>
      <c r="F42" s="808" t="n">
        <v>16439</v>
      </c>
      <c r="G42" s="809" t="inlineStr">
        <is>
          <t>Beckham County Court,
RE: In the Matter of the Estate of Benjamin H. Shotwell, Deceased</t>
        </is>
      </c>
      <c r="H42" s="809" t="inlineStr">
        <is>
          <t>Maggie Bennett,
Eli L. Shotwell,
Pearl L. Davis,
Roy T. Shotwell,
Ida M. Cuff</t>
        </is>
      </c>
      <c r="I42" s="813" t="inlineStr">
        <is>
          <t>SE/4 NE/4, NE/4 SE/4 of 31-12N-24W, aol</t>
        </is>
      </c>
      <c r="J42" s="814" t="inlineStr">
        <is>
          <t>ARTI</t>
        </is>
      </c>
      <c r="K42" s="815" t="inlineStr">
        <is>
          <t>OKCountyRecords: 1945-000816</t>
        </is>
      </c>
      <c r="L42" s="806" t="inlineStr">
        <is>
          <t>Mineral; basis Conv Amt(dec). Gross=tract-map basis.</t>
        </is>
      </c>
      <c r="M42" s="806" t="inlineStr">
        <is>
          <t>CURRENT OWNER SOURCE</t>
        </is>
      </c>
      <c r="N42" s="806" t="n"/>
      <c r="O42" s="806" t="inlineStr">
        <is>
          <t>OUTSIDE LANDS</t>
        </is>
      </c>
      <c r="P42" s="807" t="inlineStr">
        <is>
          <t>Chain — title support (succession/entity/probate)</t>
        </is>
      </c>
      <c r="Q42" s="808" t="inlineStr">
        <is>
          <t>Yes</t>
        </is>
      </c>
      <c r="R42" s="809" t="inlineStr">
        <is>
          <t>No</t>
        </is>
      </c>
      <c r="S42" s="809" t="inlineStr">
        <is>
          <t>Yes</t>
        </is>
      </c>
      <c r="T42" s="813" t="inlineStr">
        <is>
          <t>No</t>
        </is>
      </c>
      <c r="U42" s="814" t="inlineStr">
        <is>
          <t>Legal maps to 3, 10; helper says 3, 8</t>
        </is>
      </c>
      <c r="V42" s="815" t="inlineStr">
        <is>
          <t>Review</t>
        </is>
      </c>
      <c r="W42" s="806" t="inlineStr">
        <is>
          <t>Review — no exact prior-grantee match</t>
        </is>
      </c>
      <c r="X42" s="806" t="inlineStr">
        <is>
          <t>Yes — on Tract 3 owner list</t>
        </is>
      </c>
      <c r="Y42" s="806" t="inlineStr">
        <is>
          <t>Candidate 1 (helper — confirm from image)</t>
        </is>
      </c>
      <c r="Z42" s="806" t="inlineStr">
        <is>
          <t>Medium — helper value</t>
        </is>
      </c>
      <c r="AA42" s="807" t="inlineStr">
        <is>
          <t>Final Decree — Beckham County Court, to Maggie Bennett, (MIS22/628)</t>
        </is>
      </c>
      <c r="AB42" s="808" t="inlineStr">
        <is>
          <t>Needs source review: tract, grantor source</t>
        </is>
      </c>
    </row>
    <row r="43" ht="108" customHeight="1">
      <c r="A43" s="806" t="inlineStr">
        <is>
          <t>1949-002138</t>
        </is>
      </c>
      <c r="B43" s="806" t="n"/>
      <c r="C43" s="806" t="inlineStr">
        <is>
          <t>Contract</t>
        </is>
      </c>
      <c r="D43" s="806" t="inlineStr">
        <is>
          <t>MIS25/41</t>
        </is>
      </c>
      <c r="E43" s="807" t="n">
        <v>17950</v>
      </c>
      <c r="F43" s="808" t="n">
        <v>17991</v>
      </c>
      <c r="G43" s="809" t="inlineStr">
        <is>
          <t>Ethel Carter,
N. M. Carter</t>
        </is>
      </c>
      <c r="H43" s="809" t="inlineStr">
        <is>
          <t>Marvin G. Mitchell</t>
        </is>
      </c>
      <c r="I43" s="813" t="inlineStr">
        <is>
          <t>31-12N-24W, aol</t>
        </is>
      </c>
      <c r="J43" s="814" t="inlineStr">
        <is>
          <t>Conveyance of ~340 ac (S/2 SE/4 Sec 30; E/2 NW/4, N/2 NE/4, SE/4 NE/4, NE/4 SE/4 and N/2 NE/4 SW/4 Sec 31-12N-24W), LESS an undivided 1/2 of the oil, gas &amp; mineral rights reserved, with ingress/egress for development. See recorded instrument for full text.</t>
        </is>
      </c>
      <c r="K43" s="815" t="inlineStr">
        <is>
          <t>OKCountyRecords: 1949-002138</t>
        </is>
      </c>
      <c r="L43" s="806" t="inlineStr">
        <is>
          <t>Other (non-mineral; excluded from mineral NMA). All-section coverage. Gross=tract-map basis.</t>
        </is>
      </c>
      <c r="M43" s="806" t="n"/>
      <c r="N43" s="806" t="n"/>
      <c r="O43" s="806" t="inlineStr">
        <is>
          <t>OUTSIDE LANDS</t>
        </is>
      </c>
      <c r="P43" s="807" t="inlineStr">
        <is>
          <t>Review — read instrument (type unclear)</t>
        </is>
      </c>
      <c r="Q43" s="808" t="inlineStr">
        <is>
          <t>Review</t>
        </is>
      </c>
      <c r="R43" s="809" t="inlineStr">
        <is>
          <t>Review</t>
        </is>
      </c>
      <c r="S43" s="809" t="inlineStr">
        <is>
          <t>Review</t>
        </is>
      </c>
      <c r="T43" s="813" t="inlineStr">
        <is>
          <t>Review</t>
        </is>
      </c>
      <c r="U43" s="814" t="inlineStr">
        <is>
          <t>Yes: 1, 8 (broad legal)</t>
        </is>
      </c>
      <c r="V43" s="815" t="inlineStr">
        <is>
          <t>Medium</t>
        </is>
      </c>
      <c r="W43" s="806" t="inlineStr">
        <is>
          <t>Review — no exact prior-grantee match</t>
        </is>
      </c>
      <c r="X43" s="806" t="inlineStr">
        <is>
          <t>Review</t>
        </is>
      </c>
      <c r="Y43" s="806" t="inlineStr">
        <is>
          <t>Interest amount needs review</t>
        </is>
      </c>
      <c r="Z43" s="806" t="inlineStr">
        <is>
          <t>Review</t>
        </is>
      </c>
      <c r="AA43" s="807" t="inlineStr">
        <is>
          <t>Contract — Ethel Carter, to Marvin G. Mitchell (MIS25/41)</t>
        </is>
      </c>
      <c r="AB43" s="808" t="inlineStr">
        <is>
          <t>Needs source review: grantor source, interest amount, instrument type</t>
        </is>
      </c>
    </row>
    <row r="44" ht="216" customHeight="1">
      <c r="A44" s="806" t="inlineStr">
        <is>
          <t>1949-000814</t>
        </is>
      </c>
      <c r="B44" s="806" t="n"/>
      <c r="C44" s="806" t="inlineStr">
        <is>
          <t>Warranty Deed</t>
        </is>
      </c>
      <c r="D44" s="806" t="inlineStr">
        <is>
          <t>D59/251</t>
        </is>
      </c>
      <c r="E44" s="807" t="n">
        <v>17950</v>
      </c>
      <c r="F44" s="808" t="n">
        <v>18112</v>
      </c>
      <c r="G44" s="809" t="inlineStr">
        <is>
          <t>H. M. Carter and Mrs Ethel Carter, HW</t>
        </is>
      </c>
      <c r="H44" s="809" t="inlineStr">
        <is>
          <t>Marvin G. Mitchell and Carrie Lou Mitchell, HW, JTWROS</t>
        </is>
      </c>
      <c r="I44" s="810" t="inlineStr">
        <is>
          <t>S/2 SE/4 of Sec 30-12N-24W, E/2 NW/4, N/2 NE/4, SE/4 NE/4, NE/4 SE/4, N/2 NE/4 SW/4 of Sec 31-12N-24W, containing 340 acres, more or less</t>
        </is>
      </c>
      <c r="J44" s="816" t="inlineStr">
        <is>
          <t>1/2 interest, (Parties of the first part reserve unto themselves and undivided one half of all.minerals not heretofore conveyed on the a bove described tract of land with rights of ingrees and egress)</t>
        </is>
      </c>
      <c r="K44" s="815" t="inlineStr">
        <is>
          <t>OKCountyRecords: 1949-000814</t>
        </is>
      </c>
      <c r="L44" s="806" t="inlineStr">
        <is>
          <t>Mineral; basis Conv Amt(dec). Gross=tract-map basis.</t>
        </is>
      </c>
      <c r="M44" s="806" t="inlineStr">
        <is>
          <t>CURRENT OWNER SOURCE</t>
        </is>
      </c>
      <c r="N44" s="806" t="n"/>
      <c r="O44" s="806" t="inlineStr">
        <is>
          <t>MINERAL DEED</t>
        </is>
      </c>
      <c r="P44" s="807" t="inlineStr">
        <is>
          <t>Chain — deed (confirm minerals vs surface from instrument)</t>
        </is>
      </c>
      <c r="Q44" s="808" t="inlineStr">
        <is>
          <t>Yes</t>
        </is>
      </c>
      <c r="R44" s="809" t="inlineStr">
        <is>
          <t>No</t>
        </is>
      </c>
      <c r="S44" s="809" t="inlineStr">
        <is>
          <t>Review</t>
        </is>
      </c>
      <c r="T44" s="810" t="inlineStr">
        <is>
          <t>No</t>
        </is>
      </c>
      <c r="U44" s="816" t="inlineStr">
        <is>
          <t>Legal maps to 1, 3, 4, 7, 10; helper says 1, 2, 3, 4, 7, 8</t>
        </is>
      </c>
      <c r="V44" s="815" t="inlineStr">
        <is>
          <t>Review</t>
        </is>
      </c>
      <c r="W44" s="806" t="inlineStr">
        <is>
          <t>Review — no exact prior-grantee match</t>
        </is>
      </c>
      <c r="X44" s="806" t="inlineStr">
        <is>
          <t>Yes — on Tract 1 owner list</t>
        </is>
      </c>
      <c r="Y44" s="806" t="inlineStr">
        <is>
          <t>Candidate 0.5 (helper — confirm from image)</t>
        </is>
      </c>
      <c r="Z44" s="806" t="inlineStr">
        <is>
          <t>Medium — helper value</t>
        </is>
      </c>
      <c r="AA44" s="807" t="inlineStr">
        <is>
          <t>Warranty Deed — H. M. Carter and Mrs Ethel Car to Marvin G. Mitchell and Carrie (D59/251)</t>
        </is>
      </c>
      <c r="AB44" s="808" t="inlineStr">
        <is>
          <t>Needs source review: tract, grantor source</t>
        </is>
      </c>
    </row>
    <row r="45" ht="72" customHeight="1">
      <c r="A45" s="806" t="inlineStr">
        <is>
          <t>1949-002129</t>
        </is>
      </c>
      <c r="B45" s="806" t="n"/>
      <c r="C45" s="806" t="inlineStr">
        <is>
          <t>Certificate</t>
        </is>
      </c>
      <c r="D45" s="806" t="inlineStr">
        <is>
          <t>MIS25/30</t>
        </is>
      </c>
      <c r="E45" s="807" t="n">
        <v>17986</v>
      </c>
      <c r="F45" s="808" t="n">
        <v>17986</v>
      </c>
      <c r="G45" s="809" t="inlineStr">
        <is>
          <t>Corporation Commission of Oklahoma</t>
        </is>
      </c>
      <c r="H45" s="809" t="inlineStr">
        <is>
          <t>The Public</t>
        </is>
      </c>
      <c r="I45" s="810" t="inlineStr">
        <is>
          <t>N/2 NE/4, E/2 NE/4, E/2 SW/4 of 31-12N-24W, aol</t>
        </is>
      </c>
      <c r="J45" s="816" t="inlineStr">
        <is>
          <t>Cert of non development</t>
        </is>
      </c>
      <c r="K45" s="815" t="inlineStr">
        <is>
          <t>OKCountyRecords: 1949-002129</t>
        </is>
      </c>
      <c r="L45" s="806" t="inlineStr">
        <is>
          <t>Other (non-mineral; excluded from mineral NMA). All-section coverage. Gross=tract-map basis.</t>
        </is>
      </c>
      <c r="M45" s="806" t="inlineStr">
        <is>
          <t>OK</t>
        </is>
      </c>
      <c r="N45" s="806" t="inlineStr">
        <is>
          <t>Non-conveying — notice/affidavit/address change (The Public).</t>
        </is>
      </c>
      <c r="O45" s="806" t="inlineStr">
        <is>
          <t>OUTSIDE LANDS</t>
        </is>
      </c>
      <c r="P45" s="807" t="inlineStr">
        <is>
          <t>Chain — title support (succession/entity/probate)</t>
        </is>
      </c>
      <c r="Q45" s="808" t="inlineStr">
        <is>
          <t>Yes</t>
        </is>
      </c>
      <c r="R45" s="809" t="inlineStr">
        <is>
          <t>No</t>
        </is>
      </c>
      <c r="S45" s="809" t="inlineStr">
        <is>
          <t>Yes</t>
        </is>
      </c>
      <c r="T45" s="810" t="inlineStr">
        <is>
          <t>No</t>
        </is>
      </c>
      <c r="U45" s="816" t="inlineStr">
        <is>
          <t>Legal maps to 1; helper says 1, 8</t>
        </is>
      </c>
      <c r="V45" s="815" t="inlineStr">
        <is>
          <t>Review</t>
        </is>
      </c>
      <c r="W45" s="806" t="inlineStr">
        <is>
          <t>Review — no exact prior-grantee match</t>
        </is>
      </c>
      <c r="X45" s="806" t="inlineStr">
        <is>
          <t>Review</t>
        </is>
      </c>
      <c r="Y45" s="806" t="inlineStr">
        <is>
          <t>Candidate 0 (helper — confirm from image)</t>
        </is>
      </c>
      <c r="Z45" s="806" t="inlineStr">
        <is>
          <t>Medium — helper value</t>
        </is>
      </c>
      <c r="AA45" s="807" t="inlineStr">
        <is>
          <t>Certificate — Corporation Commission of Okla to The Public (MIS25/30)</t>
        </is>
      </c>
      <c r="AB45" s="808" t="inlineStr">
        <is>
          <t>Needs source review: tract, grantor source</t>
        </is>
      </c>
    </row>
    <row r="46" ht="408" customHeight="1">
      <c r="A46" s="806" t="inlineStr">
        <is>
          <t>1949-000809</t>
        </is>
      </c>
      <c r="B46" s="806" t="n"/>
      <c r="C46" s="806" t="inlineStr">
        <is>
          <t>Warranty Deed</t>
        </is>
      </c>
      <c r="D46" s="806" t="inlineStr">
        <is>
          <t>D59/246</t>
        </is>
      </c>
      <c r="E46" s="807" t="n">
        <v>18015</v>
      </c>
      <c r="F46" s="808" t="n">
        <v>18095</v>
      </c>
      <c r="G46" s="809" t="inlineStr">
        <is>
          <t>Lee Aulbert and Mollie Aulbert, HW</t>
        </is>
      </c>
      <c r="H46" s="809" t="inlineStr">
        <is>
          <t>Marvin G. Mitchell and Carrie Lou Mitchell, HW, JTWROS</t>
        </is>
      </c>
      <c r="I46" s="810" t="inlineStr">
        <is>
          <t>Lot 4, S/2 Lot 3, S/2 NE/4 SW/4, SE/4 SW/4 of 31-12N-24W, containing 115.34 acres, more or less</t>
        </is>
      </c>
      <c r="J46" s="811" t="inlineStr">
        <is>
          <t>ARTI
Chain note: source of title — MINERAL DEED 1925-000406 at D34/104, E. T. Gamble and Zella M. Gamble, HW to Leo Aulbert, covering S/2 SW/4, S/2 N/2 SW/4 of 31-12N-24W, interest stated: ARTI. Confirm source instrument before relying on this conveyance.</t>
        </is>
      </c>
      <c r="K46" s="815" t="inlineStr">
        <is>
          <t>OKCountyRecords: 1949-000809</t>
        </is>
      </c>
      <c r="L46" s="806" t="inlineStr">
        <is>
          <t>Mineral; basis Conv Amt(dec). Gross=tract-map basis.</t>
        </is>
      </c>
      <c r="M46" s="806" t="inlineStr">
        <is>
          <t>CURRENT OWNER SOURCE</t>
        </is>
      </c>
      <c r="N46" s="806" t="n"/>
      <c r="O46" s="806" t="inlineStr">
        <is>
          <t>MINERAL DEED</t>
        </is>
      </c>
      <c r="P46" s="807" t="inlineStr">
        <is>
          <t>Chain — deed (confirm minerals vs surface from instrument)</t>
        </is>
      </c>
      <c r="Q46" s="808" t="inlineStr">
        <is>
          <t>Yes</t>
        </is>
      </c>
      <c r="R46" s="809" t="inlineStr">
        <is>
          <t>No</t>
        </is>
      </c>
      <c r="S46" s="809" t="inlineStr">
        <is>
          <t>Review</t>
        </is>
      </c>
      <c r="T46" s="810" t="inlineStr">
        <is>
          <t>No</t>
        </is>
      </c>
      <c r="U46" s="814" t="inlineStr">
        <is>
          <t>Legal maps to 5, 7, 9; helper says 2, 3, 5, 6, 7</t>
        </is>
      </c>
      <c r="V46" s="815" t="inlineStr">
        <is>
          <t>Review</t>
        </is>
      </c>
      <c r="W46" s="806" t="inlineStr">
        <is>
          <t>Review — no exact prior-grantee match</t>
        </is>
      </c>
      <c r="X46" s="806" t="inlineStr">
        <is>
          <t>Yes — on Tract 2 owner list</t>
        </is>
      </c>
      <c r="Y46" s="806" t="inlineStr">
        <is>
          <t>Candidate 1 (helper — confirm from image)</t>
        </is>
      </c>
      <c r="Z46" s="806" t="inlineStr">
        <is>
          <t>Medium — helper value</t>
        </is>
      </c>
      <c r="AA46" s="807" t="inlineStr">
        <is>
          <t>Warranty Deed — Lee Aulbert and Mollie Aulbert to Marvin G. Mitchell and Carrie (D59/246)</t>
        </is>
      </c>
      <c r="AB46" s="808" t="inlineStr">
        <is>
          <t>Needs source review: tract, grantor source</t>
        </is>
      </c>
    </row>
    <row r="47" ht="409.5" customHeight="1">
      <c r="A47" s="806" t="inlineStr">
        <is>
          <t>1949-003394</t>
        </is>
      </c>
      <c r="B47" s="806" t="n"/>
      <c r="C47" s="806" t="inlineStr">
        <is>
          <t>Quit Claim Deed</t>
        </is>
      </c>
      <c r="D47" s="806" t="inlineStr">
        <is>
          <t>QCD5/92</t>
        </is>
      </c>
      <c r="E47" s="807" t="n">
        <v>18056</v>
      </c>
      <c r="F47" s="808" t="n">
        <v>18084</v>
      </c>
      <c r="G47" s="809" t="inlineStr">
        <is>
          <t>A. H. Douglas</t>
        </is>
      </c>
      <c r="H47" s="809" t="inlineStr">
        <is>
          <t>Marvin G. Mitchell</t>
        </is>
      </c>
      <c r="I47" s="810" t="inlineStr">
        <is>
          <t>S/2 N/2 SW/4, SW/4 SW/4, SE/4 SW/4 of 31-12N-24W</t>
        </is>
      </c>
      <c r="J47" s="817" t="inlineStr">
        <is>
          <t>ARTI, deed is given to remove cloud on title of above land, because of affidavit filed iin Book 12 Miscl. Page 119
Chain note: source of title — ROOT / PATENT / HOMESTEAD I-1905-000993 at FR1/470, General Land Office to Leo Kinnett, covering E/2 NW/4, Lots 1, 2 of 31-12N-24W, interest stated: ARTI. Confirm source instrument before relying on this conveyance.</t>
        </is>
      </c>
      <c r="K47" s="815" t="inlineStr">
        <is>
          <t>OKCountyRecords: 1949-003394</t>
        </is>
      </c>
      <c r="L47" s="806" t="inlineStr">
        <is>
          <t>Mineral; basis Conv Amt(dec). Gross=tract-map basis.</t>
        </is>
      </c>
      <c r="M47" s="806" t="inlineStr">
        <is>
          <t>CURRENT OWNER SOURCE</t>
        </is>
      </c>
      <c r="N47" s="806" t="n"/>
      <c r="O47" s="806" t="inlineStr">
        <is>
          <t>MINERAL DEED</t>
        </is>
      </c>
      <c r="P47" s="807" t="inlineStr">
        <is>
          <t>Chain — deed (confirm minerals vs surface from instrument)</t>
        </is>
      </c>
      <c r="Q47" s="808" t="inlineStr">
        <is>
          <t>Yes</t>
        </is>
      </c>
      <c r="R47" s="809" t="inlineStr">
        <is>
          <t>No</t>
        </is>
      </c>
      <c r="S47" s="809" t="inlineStr">
        <is>
          <t>Review</t>
        </is>
      </c>
      <c r="T47" s="810" t="inlineStr">
        <is>
          <t>No</t>
        </is>
      </c>
      <c r="U47" s="816" t="inlineStr">
        <is>
          <t>Legal maps to 5, 9; helper says 5, 6, 7</t>
        </is>
      </c>
      <c r="V47" s="815" t="inlineStr">
        <is>
          <t>Review</t>
        </is>
      </c>
      <c r="W47" s="806" t="inlineStr">
        <is>
          <t>Review — no exact prior-grantee match</t>
        </is>
      </c>
      <c r="X47" s="806" t="inlineStr">
        <is>
          <t>Yes — on Tract 5 owner list</t>
        </is>
      </c>
      <c r="Y47" s="806" t="inlineStr">
        <is>
          <t>Candidate 1 (helper — confirm from image)</t>
        </is>
      </c>
      <c r="Z47" s="806" t="inlineStr">
        <is>
          <t>Medium — helper value</t>
        </is>
      </c>
      <c r="AA47" s="807" t="inlineStr">
        <is>
          <t>Quit Claim Deed — A. H. Douglas to Marvin G. Mitchell (QCD5/92)</t>
        </is>
      </c>
      <c r="AB47" s="808" t="inlineStr">
        <is>
          <t>Needs source review: tract, grantor source</t>
        </is>
      </c>
    </row>
    <row r="48" ht="108" customHeight="1">
      <c r="A48" s="806" t="inlineStr">
        <is>
          <t>1949-001867</t>
        </is>
      </c>
      <c r="B48" s="806" t="n"/>
      <c r="C48" s="806" t="inlineStr">
        <is>
          <t>Mineral Deed</t>
        </is>
      </c>
      <c r="D48" s="806" t="inlineStr">
        <is>
          <t>D63/97</t>
        </is>
      </c>
      <c r="E48" s="807" t="n">
        <v>18170</v>
      </c>
      <c r="F48" s="808" t="n">
        <v>18170</v>
      </c>
      <c r="G48" s="809" t="inlineStr">
        <is>
          <t>H. M. Carter and Ethel Carter, HW</t>
        </is>
      </c>
      <c r="H48" s="809" t="inlineStr">
        <is>
          <t>G. C. Mitchel,
Glenn D. Mitchel</t>
        </is>
      </c>
      <c r="I48" s="810" t="inlineStr">
        <is>
          <t>E/2 NW/4, SE/4 NE/4, NE/4 SE/4, N/2 NE/4 SW/4 of 31-12N-24W, aol</t>
        </is>
      </c>
      <c r="J48" s="816" t="inlineStr">
        <is>
          <t>20/260 interest, being 20 NMA in 2 sections</t>
        </is>
      </c>
      <c r="K48" s="815" t="inlineStr">
        <is>
          <t>OKCountyRecords: 1949-001867</t>
        </is>
      </c>
      <c r="L48" s="806" t="inlineStr">
        <is>
          <t>Mineral; basis Conv Amt(dec). Gross=tract-map basis.</t>
        </is>
      </c>
      <c r="M48" s="806" t="inlineStr">
        <is>
          <t>CURRENT OWNER SOURCE</t>
        </is>
      </c>
      <c r="N48" s="806" t="inlineStr">
        <is>
          <t>Conveys 20 NMA per notes; conv. dec = 20/gross. Verify denominator/tract from image.</t>
        </is>
      </c>
      <c r="O48" s="806" t="inlineStr">
        <is>
          <t>OUTSIDE LANDS</t>
        </is>
      </c>
      <c r="P48" s="807" t="inlineStr">
        <is>
          <t>Chain — minerals</t>
        </is>
      </c>
      <c r="Q48" s="808" t="inlineStr">
        <is>
          <t>Yes</t>
        </is>
      </c>
      <c r="R48" s="809" t="inlineStr">
        <is>
          <t>No</t>
        </is>
      </c>
      <c r="S48" s="809" t="inlineStr">
        <is>
          <t>Yes</t>
        </is>
      </c>
      <c r="T48" s="810" t="inlineStr">
        <is>
          <t>No</t>
        </is>
      </c>
      <c r="U48" s="816" t="inlineStr">
        <is>
          <t>Legal maps to 1, 3, 4, 7, 10; helper says 1, 3, 4, 7, 8</t>
        </is>
      </c>
      <c r="V48" s="815" t="inlineStr">
        <is>
          <t>Review</t>
        </is>
      </c>
      <c r="W48" s="806" t="inlineStr">
        <is>
          <t>Review — no exact prior-grantee match</t>
        </is>
      </c>
      <c r="X48" s="806" t="inlineStr">
        <is>
          <t>Yes — on Tract 3 owner list</t>
        </is>
      </c>
      <c r="Y48" s="806" t="inlineStr">
        <is>
          <t>Candidate 0.0714285714285714 (helper — confirm from image)</t>
        </is>
      </c>
      <c r="Z48" s="806" t="inlineStr">
        <is>
          <t>Medium — helper value</t>
        </is>
      </c>
      <c r="AA48" s="807" t="inlineStr">
        <is>
          <t>Mineral Deed — H. M. Carter and Ethel Carter, to G. C. Mitchel, (D63/97)</t>
        </is>
      </c>
      <c r="AB48" s="808" t="inlineStr">
        <is>
          <t>Needs source review: tract, grantor source</t>
        </is>
      </c>
    </row>
    <row r="49" ht="132" customHeight="1">
      <c r="A49" s="806" t="inlineStr">
        <is>
          <t>1950-000383</t>
        </is>
      </c>
      <c r="B49" s="806" t="n"/>
      <c r="C49" s="806" t="inlineStr">
        <is>
          <t>Warranty Deed</t>
        </is>
      </c>
      <c r="D49" s="806" t="inlineStr">
        <is>
          <t>D59/410</t>
        </is>
      </c>
      <c r="E49" s="808" t="n">
        <v>18420</v>
      </c>
      <c r="F49" s="808" t="n">
        <v>18420</v>
      </c>
      <c r="G49" s="809" t="inlineStr">
        <is>
          <t>H. M. Carter and Ethel Carter, HW</t>
        </is>
      </c>
      <c r="H49" s="809" t="inlineStr">
        <is>
          <t>Marvin G. Mitchell and Carrie Lou Mitchell, HW, JTWROS</t>
        </is>
      </c>
      <c r="I49" s="810" t="inlineStr">
        <is>
          <t>E/2 NW/4, SE/4 NE/4, NE/4 SE/4, N/2 NE/4 SW/4 of 31-12N-24W, aol</t>
        </is>
      </c>
      <c r="J49" s="811" t="inlineStr">
        <is>
          <t>ARTI, Except 1/2 of the ogms in the N/2 NE/4
Corrects deed dated 2/21/1949</t>
        </is>
      </c>
      <c r="K49" s="815" t="inlineStr">
        <is>
          <t>OKCountyRecords: 1950-000383</t>
        </is>
      </c>
      <c r="L49" s="806" t="inlineStr">
        <is>
          <t>Mineral; basis Conv Amt(dec). Gross=tract-map basis.</t>
        </is>
      </c>
      <c r="M49" s="806" t="inlineStr">
        <is>
          <t>CURRENT OWNER SOURCE</t>
        </is>
      </c>
      <c r="N49" s="806" t="n"/>
      <c r="O49" s="806" t="inlineStr">
        <is>
          <t>OUTSIDE LANDS</t>
        </is>
      </c>
      <c r="P49" s="808" t="inlineStr">
        <is>
          <t>Chain — deed (confirm minerals vs surface from instrument)</t>
        </is>
      </c>
      <c r="Q49" s="808" t="inlineStr">
        <is>
          <t>Yes</t>
        </is>
      </c>
      <c r="R49" s="809" t="inlineStr">
        <is>
          <t>No</t>
        </is>
      </c>
      <c r="S49" s="809" t="inlineStr">
        <is>
          <t>Review</t>
        </is>
      </c>
      <c r="T49" s="810" t="inlineStr">
        <is>
          <t>No</t>
        </is>
      </c>
      <c r="U49" s="811" t="inlineStr">
        <is>
          <t>Legal maps to 1, 3, 4, 7, 10; helper says 1, 3, 4, 7, 8</t>
        </is>
      </c>
      <c r="V49" s="815" t="inlineStr">
        <is>
          <t>Review</t>
        </is>
      </c>
      <c r="W49" s="806" t="inlineStr">
        <is>
          <t>Review — no exact prior-grantee match</t>
        </is>
      </c>
      <c r="X49" s="806" t="inlineStr">
        <is>
          <t>Yes — on Tract 1 owner list</t>
        </is>
      </c>
      <c r="Y49" s="806" t="inlineStr">
        <is>
          <t>Candidate 1 (helper — confirm from image)</t>
        </is>
      </c>
      <c r="Z49" s="806" t="inlineStr">
        <is>
          <t>Medium — helper value</t>
        </is>
      </c>
      <c r="AA49" s="808" t="inlineStr">
        <is>
          <t>Warranty Deed — H. M. Carter and Ethel Carter, to Marvin G. Mitchell and Carrie (D59/410)</t>
        </is>
      </c>
      <c r="AB49" s="808" t="inlineStr">
        <is>
          <t>Needs source review: tract, grantor source</t>
        </is>
      </c>
    </row>
    <row r="50" ht="252" customHeight="1">
      <c r="A50" s="806" t="inlineStr">
        <is>
          <t>1953-000493</t>
        </is>
      </c>
      <c r="B50" s="818" t="n"/>
      <c r="C50" s="818" t="inlineStr">
        <is>
          <t>Warranty Deed</t>
        </is>
      </c>
      <c r="D50" s="818" t="inlineStr">
        <is>
          <t>D67/154</t>
        </is>
      </c>
      <c r="E50" s="819" t="n">
        <v>19396</v>
      </c>
      <c r="F50" s="808" t="n">
        <v>19396</v>
      </c>
      <c r="G50" s="813" t="inlineStr">
        <is>
          <t>Elvin J. Ridling and Dorothy Jean Ridling, HW</t>
        </is>
      </c>
      <c r="H50" s="813" t="inlineStr">
        <is>
          <t>M. G. Mitchell and Carrie Lou Mitchell, HW, JTWROS</t>
        </is>
      </c>
      <c r="I50" s="810" t="inlineStr">
        <is>
          <t>E/2 NW/4, SE/4 NE/4, NE/4 SE/4, N/2 NE/4 SW/4, Lot 4, S/2 SW/4, SE/4 SW/4 of 31-12N-24W</t>
        </is>
      </c>
      <c r="J50" s="811" t="inlineStr">
        <is>
          <t>ARTI
Chain note: no source of title into Elvin J. Ridling and Dorothy Jean Ridling, HW located of record. Confirm ownership before crediting this conveyance.</t>
        </is>
      </c>
      <c r="K50" s="815" t="inlineStr">
        <is>
          <t>OKCountyRecords: 1953-000493</t>
        </is>
      </c>
      <c r="L50" s="806" t="inlineStr">
        <is>
          <t>Mineral; basis Conv Amt(dec). Gross=tract-map basis.</t>
        </is>
      </c>
      <c r="M50" s="818" t="inlineStr">
        <is>
          <t>CURRENT OWNER SOURCE</t>
        </is>
      </c>
      <c r="N50" s="818" t="n"/>
      <c r="O50" s="818" t="inlineStr">
        <is>
          <t>EASEMENT</t>
        </is>
      </c>
      <c r="P50" s="819" t="inlineStr">
        <is>
          <t>Chain — deed (confirm minerals vs surface from instrument)</t>
        </is>
      </c>
      <c r="Q50" s="808" t="inlineStr">
        <is>
          <t>Yes</t>
        </is>
      </c>
      <c r="R50" s="813" t="inlineStr">
        <is>
          <t>No</t>
        </is>
      </c>
      <c r="S50" s="813" t="inlineStr">
        <is>
          <t>Review</t>
        </is>
      </c>
      <c r="T50" s="810" t="inlineStr">
        <is>
          <t>No</t>
        </is>
      </c>
      <c r="U50" s="811" t="inlineStr">
        <is>
          <t>Legal maps to 1, 3, 4, 5, 7, 9, 10; helper says 1, 3, 4, 5, 6, 7, 8</t>
        </is>
      </c>
      <c r="V50" s="815" t="inlineStr">
        <is>
          <t>Review</t>
        </is>
      </c>
      <c r="W50" s="806" t="inlineStr">
        <is>
          <t>No — no source located</t>
        </is>
      </c>
      <c r="X50" s="818" t="inlineStr">
        <is>
          <t>Yes — on Tract 3 owner list</t>
        </is>
      </c>
      <c r="Y50" s="818" t="inlineStr">
        <is>
          <t>Candidate 1 (helper — confirm from image)</t>
        </is>
      </c>
      <c r="Z50" s="818" t="inlineStr">
        <is>
          <t>Medium — helper value</t>
        </is>
      </c>
      <c r="AA50" s="819" t="inlineStr">
        <is>
          <t>Warranty Deed — Elvin J. Ridling and Dorothy J to M. G. Mitchell and Carrie Lou (D67/154)</t>
        </is>
      </c>
      <c r="AB50" s="808" t="inlineStr">
        <is>
          <t>Needs source review: tract, no source of title</t>
        </is>
      </c>
    </row>
    <row r="51" ht="156" customHeight="1">
      <c r="A51" s="806" t="inlineStr">
        <is>
          <t>1953-000498</t>
        </is>
      </c>
      <c r="B51" s="806" t="n"/>
      <c r="C51" s="806" t="inlineStr">
        <is>
          <t>Warranty Deed</t>
        </is>
      </c>
      <c r="D51" s="806" t="inlineStr">
        <is>
          <t>D67/159</t>
        </is>
      </c>
      <c r="E51" s="807" t="n">
        <v>19414</v>
      </c>
      <c r="F51" s="808" t="n">
        <v>19417</v>
      </c>
      <c r="G51" s="809" t="inlineStr">
        <is>
          <t>Marvin G. Mitchell and Carrie Lou Mitchell, HW</t>
        </is>
      </c>
      <c r="H51" s="809" t="inlineStr">
        <is>
          <t>W. L. Ayers and Hazel Ayers, HW, JTWROS</t>
        </is>
      </c>
      <c r="I51" s="810" t="inlineStr">
        <is>
          <t>Lot 4, S/2 Lot 3, S/2 NE/4 SW/4, SE/4 SW/4 of 31-12N-24W, containing 115.34 acres, more or less</t>
        </is>
      </c>
      <c r="J51" s="814" t="inlineStr">
        <is>
          <t>except the first parties specifically reserve from this conveyance all mineral interest except an undivided 75 acres of said mineral interest which is specifically transferred to the second parties under this conveyance.</t>
        </is>
      </c>
      <c r="K51" s="815" t="inlineStr">
        <is>
          <t>OKCountyRecords: 1953-000498</t>
        </is>
      </c>
      <c r="L51" s="806" t="inlineStr">
        <is>
          <t>Mineral; basis Conv Amt(dec). Gross=tract-map basis.</t>
        </is>
      </c>
      <c r="M51" s="806" t="inlineStr">
        <is>
          <t>REVIEW</t>
        </is>
      </c>
      <c r="N51" s="806" t="inlineStr">
        <is>
          <t>Conveys 75 NMA per notes; conv. dec = 75/gross. Verify denominator/tract from image.</t>
        </is>
      </c>
      <c r="O51" s="806" t="inlineStr">
        <is>
          <t>MINERAL DEED</t>
        </is>
      </c>
      <c r="P51" s="807" t="inlineStr">
        <is>
          <t>Chain — deed (confirm minerals vs surface from instrument)</t>
        </is>
      </c>
      <c r="Q51" s="808" t="inlineStr">
        <is>
          <t>Yes</t>
        </is>
      </c>
      <c r="R51" s="809" t="inlineStr">
        <is>
          <t>No</t>
        </is>
      </c>
      <c r="S51" s="809" t="inlineStr">
        <is>
          <t>Review</t>
        </is>
      </c>
      <c r="T51" s="810" t="inlineStr">
        <is>
          <t>No</t>
        </is>
      </c>
      <c r="U51" s="814" t="inlineStr">
        <is>
          <t>Legal maps to 5, 7, 9; helper says 2, 3, 5, 6, 7</t>
        </is>
      </c>
      <c r="V51" s="815" t="inlineStr">
        <is>
          <t>Review</t>
        </is>
      </c>
      <c r="W51" s="806" t="inlineStr">
        <is>
          <t>Probable — name-normalized match to Runsheet 47 grantee; confirm</t>
        </is>
      </c>
      <c r="X51" s="806" t="inlineStr">
        <is>
          <t>Review</t>
        </is>
      </c>
      <c r="Y51" s="806" t="inlineStr">
        <is>
          <t>Candidate 0.170454545454545 (helper — confirm from image)</t>
        </is>
      </c>
      <c r="Z51" s="806" t="inlineStr">
        <is>
          <t>Medium — helper value</t>
        </is>
      </c>
      <c r="AA51" s="807" t="inlineStr">
        <is>
          <t>Warranty Deed — Marvin G. Mitchell and Carrie to W. L. Ayers and Hazel Ayers, H (D67/159)</t>
        </is>
      </c>
      <c r="AB51" s="808" t="inlineStr">
        <is>
          <t>Needs source review: tract, grantor source</t>
        </is>
      </c>
    </row>
    <row r="52" ht="108" customHeight="1">
      <c r="A52" s="806" t="inlineStr">
        <is>
          <t>1957-001086</t>
        </is>
      </c>
      <c r="B52" s="806" t="n"/>
      <c r="C52" s="806" t="inlineStr">
        <is>
          <t>Contract</t>
        </is>
      </c>
      <c r="D52" s="806" t="inlineStr">
        <is>
          <t>MIS27/380</t>
        </is>
      </c>
      <c r="E52" s="807" t="n">
        <v>20844</v>
      </c>
      <c r="F52" s="808" t="n">
        <v>20876</v>
      </c>
      <c r="G52" s="809" t="inlineStr">
        <is>
          <t>W. L. Ayers</t>
        </is>
      </c>
      <c r="H52" s="809" t="inlineStr">
        <is>
          <t>Clara Mae Bryan,
George M. Bryan</t>
        </is>
      </c>
      <c r="I52" s="813" t="inlineStr">
        <is>
          <t>31-12N-24W, aol</t>
        </is>
      </c>
      <c r="J52" s="814" t="inlineStr">
        <is>
          <t>Contract for sale of real estate (1/24/1957): W. L. Ayers → George M. &amp; Clara Mae Bryan; SURFACE rights only to ~340 ac (Secs 30 &amp; 31) plus 115.34 ac (lots &amp; SE/4 SW/4 Sec 31); price $17,782 — assume $15,080 M. G. Mitchell mortgage + $2,700 to the Ayers; escrow with S. L. Simpkins. See recorded instrument for full text.</t>
        </is>
      </c>
      <c r="K52" s="815" t="inlineStr">
        <is>
          <t>OKCountyRecords: 1957-001086</t>
        </is>
      </c>
      <c r="L52" s="806" t="inlineStr">
        <is>
          <t>Other (non-mineral; excluded from mineral NMA). All-section coverage. Gross=tract-map basis.</t>
        </is>
      </c>
      <c r="M52" s="806" t="n"/>
      <c r="N52" s="806" t="n"/>
      <c r="O52" s="806" t="inlineStr">
        <is>
          <t>OUTSIDE LANDS</t>
        </is>
      </c>
      <c r="P52" s="807" t="inlineStr">
        <is>
          <t>Review — read instrument (type unclear)</t>
        </is>
      </c>
      <c r="Q52" s="808" t="inlineStr">
        <is>
          <t>Review</t>
        </is>
      </c>
      <c r="R52" s="809" t="inlineStr">
        <is>
          <t>Review</t>
        </is>
      </c>
      <c r="S52" s="809" t="inlineStr">
        <is>
          <t>Review</t>
        </is>
      </c>
      <c r="T52" s="813" t="inlineStr">
        <is>
          <t>Review</t>
        </is>
      </c>
      <c r="U52" s="814" t="inlineStr">
        <is>
          <t>Yes: 1, 8 (broad legal)</t>
        </is>
      </c>
      <c r="V52" s="815" t="inlineStr">
        <is>
          <t>Medium</t>
        </is>
      </c>
      <c r="W52" s="806" t="inlineStr">
        <is>
          <t>Review — no exact prior-grantee match</t>
        </is>
      </c>
      <c r="X52" s="806" t="inlineStr">
        <is>
          <t>Review</t>
        </is>
      </c>
      <c r="Y52" s="806" t="inlineStr">
        <is>
          <t>Interest amount needs review</t>
        </is>
      </c>
      <c r="Z52" s="806" t="inlineStr">
        <is>
          <t>Review</t>
        </is>
      </c>
      <c r="AA52" s="807" t="inlineStr">
        <is>
          <t>Contract — W. L. Ayers to Clara Mae Bryan, (MIS27/380)</t>
        </is>
      </c>
      <c r="AB52" s="808" t="inlineStr">
        <is>
          <t>Needs source review: grantor source, interest amount, instrument type</t>
        </is>
      </c>
    </row>
    <row r="53" ht="108" customHeight="1">
      <c r="A53" s="806" t="inlineStr">
        <is>
          <t>1960-000414</t>
        </is>
      </c>
      <c r="B53" s="806" t="n"/>
      <c r="C53" s="806" t="inlineStr">
        <is>
          <t>Designation of Properties Transferred by Merger Magnolia Petroleum Company to Socony Mobil Oil Company, INC.</t>
        </is>
      </c>
      <c r="D53" s="806" t="inlineStr">
        <is>
          <t>MIS32/144</t>
        </is>
      </c>
      <c r="E53" s="807" t="n">
        <v>21957</v>
      </c>
      <c r="F53" s="808" t="n">
        <v>21969</v>
      </c>
      <c r="G53" s="809" t="inlineStr">
        <is>
          <t>Magnolia Petroleum,
Magnolia Petroleum Co,
Socony Mobil Oil Co.</t>
        </is>
      </c>
      <c r="H53" s="809" t="inlineStr">
        <is>
          <t>The Public</t>
        </is>
      </c>
      <c r="I53" s="813" t="inlineStr">
        <is>
          <t>31-12N-24W, aol</t>
        </is>
      </c>
      <c r="J53" s="814" t="inlineStr">
        <is>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See recorded instrument for full text.</t>
        </is>
      </c>
      <c r="K53" s="815" t="inlineStr">
        <is>
          <t>OKCountyRecords: 1960-000414</t>
        </is>
      </c>
      <c r="L53" s="806" t="inlineStr">
        <is>
          <t>Mineral; basis Conv Amt(dec). All-section coverage. Gross=tract-map basis.</t>
        </is>
      </c>
      <c r="M53" s="806" t="inlineStr">
        <is>
          <t>OK</t>
        </is>
      </c>
      <c r="N53" s="806" t="inlineStr">
        <is>
          <t>Non-conveying per The Public rule; Magnolia→Socony merger notice (verify if operative deed exists).</t>
        </is>
      </c>
      <c r="O53" s="806" t="inlineStr">
        <is>
          <t>OUTSIDE LANDS</t>
        </is>
      </c>
      <c r="P53" s="807" t="inlineStr">
        <is>
          <t>Chain — title support (succession/entity/probate)</t>
        </is>
      </c>
      <c r="Q53" s="808" t="inlineStr">
        <is>
          <t>Yes</t>
        </is>
      </c>
      <c r="R53" s="809" t="inlineStr">
        <is>
          <t>No</t>
        </is>
      </c>
      <c r="S53" s="809" t="inlineStr">
        <is>
          <t>Yes</t>
        </is>
      </c>
      <c r="T53" s="813" t="inlineStr">
        <is>
          <t>No</t>
        </is>
      </c>
      <c r="U53" s="814" t="inlineStr">
        <is>
          <t>Yes: 1, 8 (broad legal)</t>
        </is>
      </c>
      <c r="V53" s="815" t="inlineStr">
        <is>
          <t>Medium</t>
        </is>
      </c>
      <c r="W53" s="806" t="inlineStr">
        <is>
          <t>Review — no exact prior-grantee match</t>
        </is>
      </c>
      <c r="X53" s="806" t="inlineStr">
        <is>
          <t>Review</t>
        </is>
      </c>
      <c r="Y53" s="806" t="inlineStr">
        <is>
          <t>Interest amount needs review</t>
        </is>
      </c>
      <c r="Z53" s="806" t="inlineStr">
        <is>
          <t>Review</t>
        </is>
      </c>
      <c r="AA53" s="807" t="inlineStr">
        <is>
          <t>Designation of Properties Transf — Magnolia Petroleum, to The Public (MIS32/144)</t>
        </is>
      </c>
      <c r="AB53" s="808" t="inlineStr">
        <is>
          <t>Needs source review: grantor source, interest amount</t>
        </is>
      </c>
    </row>
    <row r="54" ht="240" customHeight="1">
      <c r="A54" s="806" t="inlineStr">
        <is>
          <t>1962-001145</t>
        </is>
      </c>
      <c r="B54" s="806" t="n"/>
      <c r="C54" s="806" t="inlineStr">
        <is>
          <t>Mineral Deed</t>
        </is>
      </c>
      <c r="D54" s="806" t="inlineStr">
        <is>
          <t>MIS47/169</t>
        </is>
      </c>
      <c r="E54" s="807" t="n">
        <v>22906</v>
      </c>
      <c r="F54" s="808" t="n">
        <v>22906</v>
      </c>
      <c r="G54" s="809" t="inlineStr">
        <is>
          <t>Robert O. Lister, Jr. and Marie Lister, HW</t>
        </is>
      </c>
      <c r="H54" s="809" t="inlineStr">
        <is>
          <t>Carrie Lou Mitchell</t>
        </is>
      </c>
      <c r="I54" s="813" t="inlineStr">
        <is>
          <t>Lot 4, S/2 of Lot 3, S/2 NE/4 SW/4, SE/4 SW/4 of 31-12N-24W</t>
        </is>
      </c>
      <c r="J54" s="811" t="inlineStr">
        <is>
          <t>55/115.34 interest, 55 NMA
Chain note: no source of title into Robert O. Lister, Jr. and Marie Lister, HW located of record. Confirm ownership before crediting this conveyance.</t>
        </is>
      </c>
      <c r="K54" s="815" t="inlineStr">
        <is>
          <t>OKCountyRecords: 1962-001145</t>
        </is>
      </c>
      <c r="L54" s="806" t="inlineStr">
        <is>
          <t>Mineral; basis Conv Amt(dec). Gross=tract-map basis.</t>
        </is>
      </c>
      <c r="M54" s="806" t="inlineStr">
        <is>
          <t>CURRENT OWNER SOURCE</t>
        </is>
      </c>
      <c r="N54" s="806" t="inlineStr">
        <is>
          <t>Conveys 55 NMA per notes; conv. dec = 55/gross. Verify denominator/tract from image.</t>
        </is>
      </c>
      <c r="O54" s="806" t="inlineStr">
        <is>
          <t>EASEMENT</t>
        </is>
      </c>
      <c r="P54" s="807" t="inlineStr">
        <is>
          <t>Chain — minerals</t>
        </is>
      </c>
      <c r="Q54" s="808" t="inlineStr">
        <is>
          <t>Yes</t>
        </is>
      </c>
      <c r="R54" s="809" t="inlineStr">
        <is>
          <t>No</t>
        </is>
      </c>
      <c r="S54" s="809" t="inlineStr">
        <is>
          <t>Yes</t>
        </is>
      </c>
      <c r="T54" s="813" t="inlineStr">
        <is>
          <t>No</t>
        </is>
      </c>
      <c r="U54" s="814" t="inlineStr">
        <is>
          <t>Legal maps to 5, 7, 9; helper says 2, 3, 5, 6, 7</t>
        </is>
      </c>
      <c r="V54" s="815" t="inlineStr">
        <is>
          <t>Review</t>
        </is>
      </c>
      <c r="W54" s="806" t="inlineStr">
        <is>
          <t>No — no source located</t>
        </is>
      </c>
      <c r="X54" s="806" t="inlineStr">
        <is>
          <t>Yes — on Tract 3 owner list</t>
        </is>
      </c>
      <c r="Y54" s="806" t="inlineStr">
        <is>
          <t>Candidate 0.125 (helper — confirm from image)</t>
        </is>
      </c>
      <c r="Z54" s="806" t="inlineStr">
        <is>
          <t>Medium — helper value</t>
        </is>
      </c>
      <c r="AA54" s="807" t="inlineStr">
        <is>
          <t>Mineral Deed — Robert O. Lister, Jr. and Mari to Carrie Lou Mitchell (MIS47/169)</t>
        </is>
      </c>
      <c r="AB54" s="808" t="inlineStr">
        <is>
          <t>Needs source review: tract, no source of title</t>
        </is>
      </c>
    </row>
    <row r="55" ht="96" customHeight="1">
      <c r="A55" s="806" t="inlineStr">
        <is>
          <t>1962-001141</t>
        </is>
      </c>
      <c r="B55" s="806" t="n"/>
      <c r="C55" s="806" t="inlineStr">
        <is>
          <t>Mineral Deed</t>
        </is>
      </c>
      <c r="D55" s="806" t="inlineStr">
        <is>
          <t>MIS47/164</t>
        </is>
      </c>
      <c r="E55" s="807" t="n">
        <v>22906</v>
      </c>
      <c r="F55" s="808" t="n">
        <v>22906</v>
      </c>
      <c r="G55" s="809" t="inlineStr">
        <is>
          <t>W. L. Ayers and Hazel Ayers, HW</t>
        </is>
      </c>
      <c r="H55" s="809" t="inlineStr">
        <is>
          <t>Robert O. Lister, Jr.</t>
        </is>
      </c>
      <c r="I55" s="810" t="inlineStr">
        <is>
          <t>Lot 4, S/2 of Lot 3, S/2 NE/4 SW/4, SE/4 SW/4 of 31-12N-24W</t>
        </is>
      </c>
      <c r="J55" s="816" t="inlineStr">
        <is>
          <t>75/115.34 interest, 75 NMA</t>
        </is>
      </c>
      <c r="K55" s="815" t="inlineStr">
        <is>
          <t>OKCountyRecords: 1962-001141</t>
        </is>
      </c>
      <c r="L55" s="806" t="inlineStr">
        <is>
          <t>Mineral; basis Conv Amt(dec). Gross=tract-map basis.</t>
        </is>
      </c>
      <c r="M55" s="806" t="inlineStr">
        <is>
          <t>CURRENT OWNER SOURCE</t>
        </is>
      </c>
      <c r="N55" s="806" t="inlineStr">
        <is>
          <t>Conveys 75 NMA per notes; conv. dec = 75/gross. Verify denominator/tract from image.</t>
        </is>
      </c>
      <c r="O55" s="806" t="inlineStr">
        <is>
          <t>MINERAL DEED</t>
        </is>
      </c>
      <c r="P55" s="807" t="inlineStr">
        <is>
          <t>Chain — minerals</t>
        </is>
      </c>
      <c r="Q55" s="808" t="inlineStr">
        <is>
          <t>Yes</t>
        </is>
      </c>
      <c r="R55" s="809" t="inlineStr">
        <is>
          <t>No</t>
        </is>
      </c>
      <c r="S55" s="809" t="inlineStr">
        <is>
          <t>Yes</t>
        </is>
      </c>
      <c r="T55" s="810" t="inlineStr">
        <is>
          <t>No</t>
        </is>
      </c>
      <c r="U55" s="816" t="inlineStr">
        <is>
          <t>Legal maps to 5, 7, 9; helper says 2, 3, 5, 6, 7</t>
        </is>
      </c>
      <c r="V55" s="815" t="inlineStr">
        <is>
          <t>Review</t>
        </is>
      </c>
      <c r="W55" s="806" t="inlineStr">
        <is>
          <t>Review — no exact prior-grantee match</t>
        </is>
      </c>
      <c r="X55" s="806" t="inlineStr">
        <is>
          <t>Yes — on Tract 3 owner list</t>
        </is>
      </c>
      <c r="Y55" s="806" t="inlineStr">
        <is>
          <t>Candidate 0.170454545454545 (helper — confirm from image)</t>
        </is>
      </c>
      <c r="Z55" s="806" t="inlineStr">
        <is>
          <t>Medium — helper value</t>
        </is>
      </c>
      <c r="AA55" s="807" t="inlineStr">
        <is>
          <t>Mineral Deed — W. L. Ayers and Hazel Ayers, H to Robert O. Lister, Jr. (MIS47/164)</t>
        </is>
      </c>
      <c r="AB55" s="808" t="inlineStr">
        <is>
          <t>Needs source review: tract, grantor source</t>
        </is>
      </c>
    </row>
    <row r="56" ht="96" customHeight="1">
      <c r="A56" s="806" t="inlineStr">
        <is>
          <t>1962-001389</t>
        </is>
      </c>
      <c r="B56" s="806" t="n"/>
      <c r="C56" s="806" t="inlineStr">
        <is>
          <t>Mineral Deed</t>
        </is>
      </c>
      <c r="D56" s="806" t="inlineStr">
        <is>
          <t>MIS47/558</t>
        </is>
      </c>
      <c r="E56" s="807" t="n">
        <v>22938</v>
      </c>
      <c r="F56" s="808" t="n">
        <v>22938</v>
      </c>
      <c r="G56" s="809" t="inlineStr">
        <is>
          <t>Robert O. Lister, Jr.</t>
        </is>
      </c>
      <c r="H56" s="809" t="inlineStr">
        <is>
          <t>A. C. Campbell</t>
        </is>
      </c>
      <c r="I56" s="810" t="inlineStr">
        <is>
          <t>Lot 4, S/2 of Lot 3, S/2 NE/4 SW/4, SE/4 SW/4 of 31-12N-24W</t>
        </is>
      </c>
      <c r="J56" s="814" t="inlineStr">
        <is>
          <t>10/115.34 interest, 10 NMA</t>
        </is>
      </c>
      <c r="K56" s="815" t="inlineStr">
        <is>
          <t>OKCountyRecords: 1962-001389</t>
        </is>
      </c>
      <c r="L56" s="806" t="inlineStr">
        <is>
          <t>Mineral; basis Conv Amt(dec). Gross=tract-map basis.</t>
        </is>
      </c>
      <c r="M56" s="806" t="inlineStr">
        <is>
          <t>CURRENT OWNER SOURCE</t>
        </is>
      </c>
      <c r="N56" s="806" t="inlineStr">
        <is>
          <t>Conveys 10 NMA per notes; conv. dec = 10/gross. Verify denominator/tract from image.</t>
        </is>
      </c>
      <c r="O56" s="806" t="inlineStr">
        <is>
          <t>MINERAL DEED</t>
        </is>
      </c>
      <c r="P56" s="807" t="inlineStr">
        <is>
          <t>Chain — minerals</t>
        </is>
      </c>
      <c r="Q56" s="808" t="inlineStr">
        <is>
          <t>Yes</t>
        </is>
      </c>
      <c r="R56" s="809" t="inlineStr">
        <is>
          <t>No</t>
        </is>
      </c>
      <c r="S56" s="809" t="inlineStr">
        <is>
          <t>Yes</t>
        </is>
      </c>
      <c r="T56" s="810" t="inlineStr">
        <is>
          <t>No</t>
        </is>
      </c>
      <c r="U56" s="814" t="inlineStr">
        <is>
          <t>Legal maps to 5, 7, 9; helper says 2, 3, 5, 6, 7</t>
        </is>
      </c>
      <c r="V56" s="815" t="inlineStr">
        <is>
          <t>Review</t>
        </is>
      </c>
      <c r="W56" s="806" t="inlineStr">
        <is>
          <t>Yes — prior grantee match</t>
        </is>
      </c>
      <c r="X56" s="806" t="inlineStr">
        <is>
          <t>Yes — on Tract 3 owner list</t>
        </is>
      </c>
      <c r="Y56" s="806" t="inlineStr">
        <is>
          <t>Candidate 0.0227272727272727 (helper — confirm from image)</t>
        </is>
      </c>
      <c r="Z56" s="806" t="inlineStr">
        <is>
          <t>Medium — helper value</t>
        </is>
      </c>
      <c r="AA56" s="807" t="inlineStr">
        <is>
          <t>Mineral Deed — Robert O. Lister, Jr. to A. C. Campbell (MIS47/558)</t>
        </is>
      </c>
      <c r="AB56" s="808" t="inlineStr">
        <is>
          <t>Needs source review: tract</t>
        </is>
      </c>
    </row>
    <row r="57" ht="96" customHeight="1">
      <c r="A57" s="806" t="inlineStr">
        <is>
          <t>1962-001390</t>
        </is>
      </c>
      <c r="B57" s="806" t="n"/>
      <c r="C57" s="806" t="inlineStr">
        <is>
          <t>Mineral Deed</t>
        </is>
      </c>
      <c r="D57" s="806" t="inlineStr">
        <is>
          <t>MIS47/559</t>
        </is>
      </c>
      <c r="E57" s="807" t="n">
        <v>22938</v>
      </c>
      <c r="F57" s="808" t="n">
        <v>22938</v>
      </c>
      <c r="G57" s="809" t="inlineStr">
        <is>
          <t>Robert O. Lister, Jr.</t>
        </is>
      </c>
      <c r="H57" s="809" t="inlineStr">
        <is>
          <t>J. W. Klopfenstein</t>
        </is>
      </c>
      <c r="I57" s="810" t="inlineStr">
        <is>
          <t>Lot 4, S/2 of Lot 3, S/2 NE/4 SW/4, SE/4 SW/4 of 31-12N-24W</t>
        </is>
      </c>
      <c r="J57" s="814" t="inlineStr">
        <is>
          <t>10/115.34 interest, 10 NMA</t>
        </is>
      </c>
      <c r="K57" s="815" t="inlineStr">
        <is>
          <t>OKCountyRecords: 1962-001390</t>
        </is>
      </c>
      <c r="L57" s="806" t="inlineStr">
        <is>
          <t>Mineral; basis Conv Amt(dec). Gross=tract-map basis.</t>
        </is>
      </c>
      <c r="M57" s="806" t="inlineStr">
        <is>
          <t>CURRENT OWNER SOURCE</t>
        </is>
      </c>
      <c r="N57" s="806" t="inlineStr">
        <is>
          <t>Conveys 10 NMA per notes; conv. dec = 10/gross. Verify denominator/tract from image.</t>
        </is>
      </c>
      <c r="O57" s="806" t="inlineStr">
        <is>
          <t>MINERAL DEED</t>
        </is>
      </c>
      <c r="P57" s="807" t="inlineStr">
        <is>
          <t>Chain — minerals</t>
        </is>
      </c>
      <c r="Q57" s="808" t="inlineStr">
        <is>
          <t>Yes</t>
        </is>
      </c>
      <c r="R57" s="809" t="inlineStr">
        <is>
          <t>No</t>
        </is>
      </c>
      <c r="S57" s="809" t="inlineStr">
        <is>
          <t>Yes</t>
        </is>
      </c>
      <c r="T57" s="810" t="inlineStr">
        <is>
          <t>No</t>
        </is>
      </c>
      <c r="U57" s="814" t="inlineStr">
        <is>
          <t>Legal maps to 5, 7, 9; helper says 2, 3, 5, 6, 7</t>
        </is>
      </c>
      <c r="V57" s="815" t="inlineStr">
        <is>
          <t>Review</t>
        </is>
      </c>
      <c r="W57" s="806" t="inlineStr">
        <is>
          <t>Yes — prior grantee match</t>
        </is>
      </c>
      <c r="X57" s="806" t="inlineStr">
        <is>
          <t>Yes — on Tract 3 owner list</t>
        </is>
      </c>
      <c r="Y57" s="806" t="inlineStr">
        <is>
          <t>Candidate 0.0227272727272727 (helper — confirm from image)</t>
        </is>
      </c>
      <c r="Z57" s="806" t="inlineStr">
        <is>
          <t>Medium — helper value</t>
        </is>
      </c>
      <c r="AA57" s="807" t="inlineStr">
        <is>
          <t>Mineral Deed — Robert O. Lister, Jr. to J. W. Klopfenstein (MIS47/559)</t>
        </is>
      </c>
      <c r="AB57" s="808" t="inlineStr">
        <is>
          <t>Needs source review: tract</t>
        </is>
      </c>
    </row>
    <row r="58" ht="180" customHeight="1">
      <c r="A58" s="806" t="inlineStr">
        <is>
          <t>1967-002816</t>
        </is>
      </c>
      <c r="B58" s="806" t="n"/>
      <c r="C58" s="806" t="inlineStr">
        <is>
          <t>Final Decree and Order for Distribution</t>
        </is>
      </c>
      <c r="D58" s="806" t="inlineStr">
        <is>
          <t>MIS86/33</t>
        </is>
      </c>
      <c r="E58" s="807" t="n">
        <v>24709</v>
      </c>
      <c r="F58" s="808" t="n">
        <v>24750</v>
      </c>
      <c r="G58" s="809" t="inlineStr">
        <is>
          <t>Kiowa County Court,
RE: In the Matter of the Estate of Carrie Lou Mitchell, Deceased</t>
        </is>
      </c>
      <c r="H58" s="809" t="inlineStr">
        <is>
          <t>Marvin Mitchell Williams, 1/4,
Gena Williams, 1/4,
Carrie Leeann Williams, 1/4,
Nancy Susan Mitchell, 1/4</t>
        </is>
      </c>
      <c r="I58" s="810" t="inlineStr">
        <is>
          <t>SW/4 of 31-12N-24W, aol</t>
        </is>
      </c>
      <c r="J58" s="814" t="inlineStr">
        <is>
          <t>ARTI, An Undivided 75.34 acre mineral interest</t>
        </is>
      </c>
      <c r="K58" s="815" t="inlineStr">
        <is>
          <t>OKCountyRecords: 1967-002816</t>
        </is>
      </c>
      <c r="L58" s="806" t="inlineStr">
        <is>
          <t>Mineral; basis Conv Amt(dec). Gross=tract-map basis.</t>
        </is>
      </c>
      <c r="M58" s="806" t="inlineStr">
        <is>
          <t>CURRENT OWNER SOURCE</t>
        </is>
      </c>
      <c r="N58" s="806" t="n"/>
      <c r="O58" s="806" t="inlineStr">
        <is>
          <t>OUTSIDE LANDS</t>
        </is>
      </c>
      <c r="P58" s="807" t="inlineStr">
        <is>
          <t>Chain — title support (succession/entity/probate)</t>
        </is>
      </c>
      <c r="Q58" s="808" t="inlineStr">
        <is>
          <t>Yes</t>
        </is>
      </c>
      <c r="R58" s="809" t="inlineStr">
        <is>
          <t>No</t>
        </is>
      </c>
      <c r="S58" s="809" t="inlineStr">
        <is>
          <t>Yes</t>
        </is>
      </c>
      <c r="T58" s="810" t="inlineStr">
        <is>
          <t>No</t>
        </is>
      </c>
      <c r="U58" s="814" t="inlineStr">
        <is>
          <t>Legal maps to 5, 7, 8, 9; helper says 5, 6, 7</t>
        </is>
      </c>
      <c r="V58" s="815" t="inlineStr">
        <is>
          <t>Review</t>
        </is>
      </c>
      <c r="W58" s="806" t="inlineStr">
        <is>
          <t>Review — no exact prior-grantee match</t>
        </is>
      </c>
      <c r="X58" s="806" t="inlineStr">
        <is>
          <t>Review</t>
        </is>
      </c>
      <c r="Y58" s="806" t="inlineStr">
        <is>
          <t>Candidate 1 (helper — confirm from image)</t>
        </is>
      </c>
      <c r="Z58" s="806" t="inlineStr">
        <is>
          <t>Medium — helper value</t>
        </is>
      </c>
      <c r="AA58" s="807" t="inlineStr">
        <is>
          <t>Final Decree and Order for Distr — Kiowa County Court, to Marvin Mitchell Williams, 1/4, (MIS86/33)</t>
        </is>
      </c>
      <c r="AB58" s="808" t="inlineStr">
        <is>
          <t>Needs source review: tract, grantor source</t>
        </is>
      </c>
    </row>
    <row r="59" ht="409.5" customHeight="1">
      <c r="A59" s="806" t="inlineStr">
        <is>
          <t>1968-003144</t>
        </is>
      </c>
      <c r="B59" s="806" t="n"/>
      <c r="C59" s="806" t="inlineStr">
        <is>
          <t>Rental Division Order</t>
        </is>
      </c>
      <c r="D59" s="806" t="inlineStr">
        <is>
          <t>MIS97/120</t>
        </is>
      </c>
      <c r="E59" s="807" t="n">
        <v>25176</v>
      </c>
      <c r="F59" s="808" t="n">
        <v>25176</v>
      </c>
      <c r="G59" s="809" t="inlineStr">
        <is>
          <t>J. B. Campbell,
Lillie A. Campbell</t>
        </is>
      </c>
      <c r="H59" s="809" t="inlineStr">
        <is>
          <t>J. R. Groves</t>
        </is>
      </c>
      <c r="I59" s="810" t="inlineStr">
        <is>
          <t>31-12N-24W</t>
        </is>
      </c>
      <c r="J59" s="811" t="inlineStr">
        <is>
          <t>Leasehold / WI
Chain note: source of title — MINERAL DEED 1907-000709 at D9/303, Charles T. Kennett and Sadie N. Kennett, HW to John G. Lancaster, covering SW/4 NE/4 SW/4 SE/4, SE/4 SE/4 of 31-12N-24W, interest stated: ARTI. Confirm source instrument before relying on this conveyance.</t>
        </is>
      </c>
      <c r="K59" s="815" t="inlineStr">
        <is>
          <t>OKCountyRecords: 1968-003144</t>
        </is>
      </c>
      <c r="L59" s="806" t="inlineStr">
        <is>
          <t>Other (non-mineral; excluded from mineral NMA). All-section coverage. Gross=tract-map basis.</t>
        </is>
      </c>
      <c r="M59" s="806" t="inlineStr">
        <is>
          <t>ADDRESS SOURCE LIKELY</t>
        </is>
      </c>
      <c r="N59" s="806" t="n"/>
      <c r="O59" s="806" t="inlineStr">
        <is>
          <t>AFFIDAVIT / HEIRSHIP / PROBATE</t>
        </is>
      </c>
      <c r="P59" s="807" t="inlineStr">
        <is>
          <t>No chain effect — rental division order</t>
        </is>
      </c>
      <c r="Q59" s="808" t="inlineStr">
        <is>
          <t>No</t>
        </is>
      </c>
      <c r="R59" s="809" t="inlineStr">
        <is>
          <t>No</t>
        </is>
      </c>
      <c r="S59" s="809" t="inlineStr">
        <is>
          <t>No</t>
        </is>
      </c>
      <c r="T59" s="810" t="inlineStr">
        <is>
          <t>Yes</t>
        </is>
      </c>
      <c r="U59" s="814" t="inlineStr">
        <is>
          <t>Yes: 1, 8 (broad legal)</t>
        </is>
      </c>
      <c r="V59" s="815" t="inlineStr">
        <is>
          <t>Medium</t>
        </is>
      </c>
      <c r="W59" s="806" t="inlineStr">
        <is>
          <t>Review — no exact prior-grantee match</t>
        </is>
      </c>
      <c r="X59" s="806" t="inlineStr">
        <is>
          <t>Review</t>
        </is>
      </c>
      <c r="Y59" s="806" t="inlineStr">
        <is>
          <t>Interest amount needs review</t>
        </is>
      </c>
      <c r="Z59" s="806" t="inlineStr">
        <is>
          <t>Review</t>
        </is>
      </c>
      <c r="AA59" s="807" t="inlineStr">
        <is>
          <t>Rental Division Order — J. B. Campbell, to J. R. Groves (MIS97/120)</t>
        </is>
      </c>
      <c r="AB59" s="808" t="inlineStr">
        <is>
          <t>Needs source review: grantor source</t>
        </is>
      </c>
    </row>
    <row r="60" ht="384" customHeight="1">
      <c r="A60" s="806" t="inlineStr">
        <is>
          <t>1970-003015</t>
        </is>
      </c>
      <c r="B60" s="806" t="n"/>
      <c r="C60" s="806" t="inlineStr">
        <is>
          <t>Rental Division Order</t>
        </is>
      </c>
      <c r="D60" s="806" t="inlineStr">
        <is>
          <t>115/485</t>
        </is>
      </c>
      <c r="E60" s="807" t="n">
        <v>25905</v>
      </c>
      <c r="F60" s="808" t="n">
        <v>25905</v>
      </c>
      <c r="G60" s="809" t="inlineStr">
        <is>
          <t>Marie Lister,
Robert O. Lister Jr.</t>
        </is>
      </c>
      <c r="H60" s="809" t="inlineStr">
        <is>
          <t>W. V. Lister</t>
        </is>
      </c>
      <c r="I60" s="813" t="inlineStr">
        <is>
          <t>31-12N-24W</t>
        </is>
      </c>
      <c r="J60" s="811" t="inlineStr">
        <is>
          <t>Leasehold / WI
Chain note: source of title — OUTSIDE LANDS 1942-000630 at MIS21/471, Beckham County Court,
RE: In the Matter of the Estate of Swinburn J. Stewart, Deceased to Gladys Priest, 1/4,
Swinburn J. … Full recital in recorded instrument — see Link.</t>
        </is>
      </c>
      <c r="K60" s="815" t="inlineStr">
        <is>
          <t>OKCountyRecords: 1970-003015</t>
        </is>
      </c>
      <c r="L60" s="806" t="inlineStr">
        <is>
          <t>Other (non-mineral; excluded from mineral NMA). All-section coverage. Gross=tract-map basis.</t>
        </is>
      </c>
      <c r="M60" s="806" t="inlineStr">
        <is>
          <t>ADDRESS SOURCE LIKELY</t>
        </is>
      </c>
      <c r="N60" s="806" t="n"/>
      <c r="O60" s="806" t="inlineStr">
        <is>
          <t>OUTSIDE LANDS</t>
        </is>
      </c>
      <c r="P60" s="807" t="inlineStr">
        <is>
          <t>No chain effect — rental division order</t>
        </is>
      </c>
      <c r="Q60" s="808" t="inlineStr">
        <is>
          <t>No</t>
        </is>
      </c>
      <c r="R60" s="809" t="inlineStr">
        <is>
          <t>No</t>
        </is>
      </c>
      <c r="S60" s="809" t="inlineStr">
        <is>
          <t>No</t>
        </is>
      </c>
      <c r="T60" s="813" t="inlineStr">
        <is>
          <t>Yes</t>
        </is>
      </c>
      <c r="U60" s="811" t="inlineStr">
        <is>
          <t>Yes: 1, 8 (broad legal)</t>
        </is>
      </c>
      <c r="V60" s="815" t="inlineStr">
        <is>
          <t>Medium</t>
        </is>
      </c>
      <c r="W60" s="806" t="inlineStr">
        <is>
          <t>Review — no exact prior-grantee match</t>
        </is>
      </c>
      <c r="X60" s="806" t="inlineStr">
        <is>
          <t>Review</t>
        </is>
      </c>
      <c r="Y60" s="806" t="inlineStr">
        <is>
          <t>Interest amount needs review</t>
        </is>
      </c>
      <c r="Z60" s="806" t="inlineStr">
        <is>
          <t>Review</t>
        </is>
      </c>
      <c r="AA60" s="807" t="inlineStr">
        <is>
          <t>Rental Division Order — Marie Lister, to W. V. Lister (115/485)</t>
        </is>
      </c>
      <c r="AB60" s="808" t="inlineStr">
        <is>
          <t>Needs source review: grantor source</t>
        </is>
      </c>
    </row>
    <row r="61" ht="108" customHeight="1">
      <c r="A61" s="806" t="inlineStr">
        <is>
          <t>1974-001639</t>
        </is>
      </c>
      <c r="B61" s="806" t="n"/>
      <c r="C61" s="806" t="inlineStr">
        <is>
          <t>Mineral Deed</t>
        </is>
      </c>
      <c r="D61" s="806" t="inlineStr">
        <is>
          <t>163/565</t>
        </is>
      </c>
      <c r="E61" s="807" t="n">
        <v>27163</v>
      </c>
      <c r="F61" s="808" t="n">
        <v>27163</v>
      </c>
      <c r="G61" s="809" t="inlineStr">
        <is>
          <t>L. E. Thurman and Veronica Thurman, HW</t>
        </is>
      </c>
      <c r="H61" s="809" t="inlineStr">
        <is>
          <t>Marie Lister</t>
        </is>
      </c>
      <c r="I61" s="813" t="inlineStr">
        <is>
          <t>E/2 NW/4, SE/4 NE/4, NE/4 SE/4, N/2 NE/4 SW/4 of 31-12N-24W, aol</t>
        </is>
      </c>
      <c r="J61" s="811" t="inlineStr">
        <is>
          <t>60/260 interest in 2 sections</t>
        </is>
      </c>
      <c r="K61" s="815" t="inlineStr">
        <is>
          <t>OKCountyRecords: 1974-001639</t>
        </is>
      </c>
      <c r="L61" s="806" t="inlineStr">
        <is>
          <t>Mineral; basis Conv Amt(dec). Gross=tract-map basis.</t>
        </is>
      </c>
      <c r="M61" s="806" t="n"/>
      <c r="N61" s="806" t="n"/>
      <c r="O61" s="806" t="inlineStr">
        <is>
          <t>OUTSIDE LANDS</t>
        </is>
      </c>
      <c r="P61" s="807" t="inlineStr">
        <is>
          <t>Chain — minerals</t>
        </is>
      </c>
      <c r="Q61" s="808" t="inlineStr">
        <is>
          <t>Yes</t>
        </is>
      </c>
      <c r="R61" s="809" t="inlineStr">
        <is>
          <t>No</t>
        </is>
      </c>
      <c r="S61" s="809" t="inlineStr">
        <is>
          <t>Yes</t>
        </is>
      </c>
      <c r="T61" s="813" t="inlineStr">
        <is>
          <t>No</t>
        </is>
      </c>
      <c r="U61" s="811" t="inlineStr">
        <is>
          <t>Legal maps to 1, 3, 4, 7, 10; helper says 1, 3, 4, 7, 8</t>
        </is>
      </c>
      <c r="V61" s="815" t="inlineStr">
        <is>
          <t>Review</t>
        </is>
      </c>
      <c r="W61" s="806" t="inlineStr">
        <is>
          <t>Review — no exact prior-grantee match</t>
        </is>
      </c>
      <c r="X61" s="806" t="inlineStr">
        <is>
          <t>Yes — on Tract 3 owner list</t>
        </is>
      </c>
      <c r="Y61" s="806" t="inlineStr">
        <is>
          <t>Candidate 0.230769230769231 (helper — confirm from image)</t>
        </is>
      </c>
      <c r="Z61" s="806" t="inlineStr">
        <is>
          <t>Medium — helper value</t>
        </is>
      </c>
      <c r="AA61" s="807" t="inlineStr">
        <is>
          <t>Mineral Deed — L. E. Thurman and Veronica Thu to Marie Lister (163/565)</t>
        </is>
      </c>
      <c r="AB61" s="808" t="inlineStr">
        <is>
          <t>Needs source review: tract, grantor source</t>
        </is>
      </c>
    </row>
    <row r="62" ht="108" customHeight="1">
      <c r="A62" s="806" t="inlineStr">
        <is>
          <t>1974-001700</t>
        </is>
      </c>
      <c r="B62" s="806" t="n"/>
      <c r="C62" s="806" t="inlineStr">
        <is>
          <t>Mineral Deed</t>
        </is>
      </c>
      <c r="D62" s="806" t="inlineStr">
        <is>
          <t>164/66</t>
        </is>
      </c>
      <c r="E62" s="807" t="n">
        <v>27171</v>
      </c>
      <c r="F62" s="808" t="n">
        <v>27171</v>
      </c>
      <c r="G62" s="809" t="inlineStr">
        <is>
          <t>Marie Lister</t>
        </is>
      </c>
      <c r="H62" s="809" t="inlineStr">
        <is>
          <t>W. H. Sorenson</t>
        </is>
      </c>
      <c r="I62" s="810" t="inlineStr">
        <is>
          <t>E/2 NW/4, SE/4 NE/4, NE/4 SE/4, N/2 NE/4 SW/4 of 31-12N-24W, aol</t>
        </is>
      </c>
      <c r="J62" s="814" t="inlineStr">
        <is>
          <t>40/260 interest in 2 sections</t>
        </is>
      </c>
      <c r="K62" s="815" t="inlineStr">
        <is>
          <t>OKCountyRecords: 1974-001700</t>
        </is>
      </c>
      <c r="L62" s="806" t="inlineStr">
        <is>
          <t>Mineral; basis Conv Amt(dec). Gross=tract-map basis.</t>
        </is>
      </c>
      <c r="M62" s="806" t="n"/>
      <c r="N62" s="806" t="n"/>
      <c r="O62" s="806" t="inlineStr">
        <is>
          <t>OUTSIDE LANDS</t>
        </is>
      </c>
      <c r="P62" s="807" t="inlineStr">
        <is>
          <t>Chain — minerals</t>
        </is>
      </c>
      <c r="Q62" s="808" t="inlineStr">
        <is>
          <t>Yes</t>
        </is>
      </c>
      <c r="R62" s="809" t="inlineStr">
        <is>
          <t>No</t>
        </is>
      </c>
      <c r="S62" s="809" t="inlineStr">
        <is>
          <t>Yes</t>
        </is>
      </c>
      <c r="T62" s="810" t="inlineStr">
        <is>
          <t>No</t>
        </is>
      </c>
      <c r="U62" s="814" t="inlineStr">
        <is>
          <t>Legal maps to 1, 3, 4, 7, 10; helper says 1, 3, 4, 7, 8</t>
        </is>
      </c>
      <c r="V62" s="815" t="inlineStr">
        <is>
          <t>Review</t>
        </is>
      </c>
      <c r="W62" s="806" t="inlineStr">
        <is>
          <t>Yes — prior grantee match</t>
        </is>
      </c>
      <c r="X62" s="806" t="inlineStr">
        <is>
          <t>Yes — on Tract 3 owner list</t>
        </is>
      </c>
      <c r="Y62" s="806" t="inlineStr">
        <is>
          <t>Candidate 0.153846153846154 (helper — confirm from image)</t>
        </is>
      </c>
      <c r="Z62" s="806" t="inlineStr">
        <is>
          <t>Medium — helper value</t>
        </is>
      </c>
      <c r="AA62" s="807" t="inlineStr">
        <is>
          <t>Mineral Deed — Marie Lister to W. H. Sorenson (164/66)</t>
        </is>
      </c>
      <c r="AB62" s="808" t="inlineStr">
        <is>
          <t>Needs source review: tract</t>
        </is>
      </c>
    </row>
    <row r="63" ht="108" customHeight="1">
      <c r="A63" s="806" t="inlineStr">
        <is>
          <t>1974-002044</t>
        </is>
      </c>
      <c r="B63" s="806" t="n"/>
      <c r="C63" s="806" t="inlineStr">
        <is>
          <t>Mineral Deed</t>
        </is>
      </c>
      <c r="D63" s="806" t="inlineStr">
        <is>
          <t>165/87</t>
        </is>
      </c>
      <c r="E63" s="807" t="n">
        <v>27207</v>
      </c>
      <c r="F63" s="808" t="n">
        <v>27207</v>
      </c>
      <c r="G63" s="809" t="inlineStr">
        <is>
          <t>Marie Lister</t>
        </is>
      </c>
      <c r="H63" s="809" t="inlineStr">
        <is>
          <t>Mann Childrens Trust</t>
        </is>
      </c>
      <c r="I63" s="810" t="inlineStr">
        <is>
          <t>E/2 NW/4, SE/4 NE/4, NE/4 SE/4, N/2 NE/4 SW/4 of 31-12N-24W, aol</t>
        </is>
      </c>
      <c r="J63" s="814" t="inlineStr">
        <is>
          <t>10/260 interest in 2 sections</t>
        </is>
      </c>
      <c r="K63" s="815" t="inlineStr">
        <is>
          <t>OKCountyRecords: 1974-002044</t>
        </is>
      </c>
      <c r="L63" s="806" t="inlineStr">
        <is>
          <t>Mineral; basis Conv Amt(dec). Gross=tract-map basis.</t>
        </is>
      </c>
      <c r="M63" s="806" t="inlineStr">
        <is>
          <t>CURRENT OWNER SOURCE</t>
        </is>
      </c>
      <c r="N63" s="806" t="n"/>
      <c r="O63" s="806" t="inlineStr">
        <is>
          <t>OUTSIDE LANDS</t>
        </is>
      </c>
      <c r="P63" s="807" t="inlineStr">
        <is>
          <t>Chain — minerals</t>
        </is>
      </c>
      <c r="Q63" s="808" t="inlineStr">
        <is>
          <t>Yes</t>
        </is>
      </c>
      <c r="R63" s="809" t="inlineStr">
        <is>
          <t>No</t>
        </is>
      </c>
      <c r="S63" s="809" t="inlineStr">
        <is>
          <t>Yes</t>
        </is>
      </c>
      <c r="T63" s="810" t="inlineStr">
        <is>
          <t>No</t>
        </is>
      </c>
      <c r="U63" s="814" t="inlineStr">
        <is>
          <t>Legal maps to 1, 3, 4, 7, 10; helper says 1, 3, 4, 7, 8</t>
        </is>
      </c>
      <c r="V63" s="815" t="inlineStr">
        <is>
          <t>Review</t>
        </is>
      </c>
      <c r="W63" s="806" t="inlineStr">
        <is>
          <t>Yes — prior grantee match</t>
        </is>
      </c>
      <c r="X63" s="806" t="inlineStr">
        <is>
          <t>Yes — on Tract 3 owner list</t>
        </is>
      </c>
      <c r="Y63" s="806" t="inlineStr">
        <is>
          <t>Candidate 0.0384615384615385 (helper — confirm from image)</t>
        </is>
      </c>
      <c r="Z63" s="806" t="inlineStr">
        <is>
          <t>Medium — helper value</t>
        </is>
      </c>
      <c r="AA63" s="807" t="inlineStr">
        <is>
          <t>Mineral Deed — Marie Lister to Mann Childrens Trust (165/87)</t>
        </is>
      </c>
      <c r="AB63" s="808" t="inlineStr">
        <is>
          <t>Needs source review: tract</t>
        </is>
      </c>
    </row>
    <row r="64" ht="108" customHeight="1">
      <c r="A64" s="806" t="inlineStr">
        <is>
          <t>1975-000869</t>
        </is>
      </c>
      <c r="B64" s="806" t="n"/>
      <c r="C64" s="806" t="inlineStr">
        <is>
          <t>Mineral Deed</t>
        </is>
      </c>
      <c r="D64" s="806" t="inlineStr">
        <is>
          <t>176/144</t>
        </is>
      </c>
      <c r="E64" s="807" t="n">
        <v>27481</v>
      </c>
      <c r="F64" s="808" t="n">
        <v>27481</v>
      </c>
      <c r="G64" s="809" t="inlineStr">
        <is>
          <t>Marie Lister</t>
        </is>
      </c>
      <c r="H64" s="809" t="inlineStr">
        <is>
          <t>J. E. Barnett</t>
        </is>
      </c>
      <c r="I64" s="810" t="inlineStr">
        <is>
          <t>E/2 NW/4, SE/4 NE/4, NE/4 SE/4, N/2 NE/4 SW/4 of 31-12N-24W, aol</t>
        </is>
      </c>
      <c r="J64" s="814" t="inlineStr">
        <is>
          <t>10/260 interest in 2 sections</t>
        </is>
      </c>
      <c r="K64" s="815" t="inlineStr">
        <is>
          <t>OKCountyRecords: 1975-000869</t>
        </is>
      </c>
      <c r="L64" s="806" t="inlineStr">
        <is>
          <t>Mineral; basis Conv Amt(dec). Gross=tract-map basis.</t>
        </is>
      </c>
      <c r="M64" s="806" t="inlineStr">
        <is>
          <t>CURRENT OWNER SOURCE</t>
        </is>
      </c>
      <c r="N64" s="806" t="n"/>
      <c r="O64" s="806" t="inlineStr">
        <is>
          <t>OUTSIDE LANDS</t>
        </is>
      </c>
      <c r="P64" s="807" t="inlineStr">
        <is>
          <t>Chain — minerals</t>
        </is>
      </c>
      <c r="Q64" s="808" t="inlineStr">
        <is>
          <t>Yes</t>
        </is>
      </c>
      <c r="R64" s="809" t="inlineStr">
        <is>
          <t>No</t>
        </is>
      </c>
      <c r="S64" s="809" t="inlineStr">
        <is>
          <t>Yes</t>
        </is>
      </c>
      <c r="T64" s="810" t="inlineStr">
        <is>
          <t>No</t>
        </is>
      </c>
      <c r="U64" s="814" t="inlineStr">
        <is>
          <t>Legal maps to 1, 3, 4, 7, 10; helper says 1, 3, 4, 7, 8</t>
        </is>
      </c>
      <c r="V64" s="815" t="inlineStr">
        <is>
          <t>Review</t>
        </is>
      </c>
      <c r="W64" s="806" t="inlineStr">
        <is>
          <t>Yes — prior grantee match</t>
        </is>
      </c>
      <c r="X64" s="806" t="inlineStr">
        <is>
          <t>Yes — on Tract 3 owner list</t>
        </is>
      </c>
      <c r="Y64" s="806" t="inlineStr">
        <is>
          <t>Candidate 0.0384615384615385 (helper — confirm from image)</t>
        </is>
      </c>
      <c r="Z64" s="806" t="inlineStr">
        <is>
          <t>Medium — helper value</t>
        </is>
      </c>
      <c r="AA64" s="807" t="inlineStr">
        <is>
          <t>Mineral Deed — Marie Lister to J. E. Barnett (176/144)</t>
        </is>
      </c>
      <c r="AB64" s="808" t="inlineStr">
        <is>
          <t>Needs source review: tract</t>
        </is>
      </c>
    </row>
    <row r="65" ht="409.5" customHeight="1">
      <c r="A65" s="806" t="inlineStr">
        <is>
          <t>1976-003251</t>
        </is>
      </c>
      <c r="B65" s="806" t="n"/>
      <c r="C65" s="806" t="inlineStr">
        <is>
          <t>Warranty Deed</t>
        </is>
      </c>
      <c r="D65" s="806" t="inlineStr">
        <is>
          <t>197/116</t>
        </is>
      </c>
      <c r="E65" s="808" t="n">
        <v>28005</v>
      </c>
      <c r="F65" s="808" t="n">
        <v>28005</v>
      </c>
      <c r="G65" s="809" t="inlineStr">
        <is>
          <t>Elmo W. Kirk and Freeda Kirk, HW</t>
        </is>
      </c>
      <c r="H65" s="809" t="inlineStr">
        <is>
          <t>Margie Kirk</t>
        </is>
      </c>
      <c r="I65" s="810"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65" s="811" t="inlineStr">
        <is>
          <t>ARTI
Chain note: no source of title into Elmo W. Kirk and Freeda Kirk, HW located of record. Confirm ownership before crediting this conveyance.</t>
        </is>
      </c>
      <c r="K65" s="815" t="inlineStr">
        <is>
          <t>OKCountyRecords: 1976-003251</t>
        </is>
      </c>
      <c r="L65" s="806" t="inlineStr">
        <is>
          <t>Mineral; basis Conv Amt(dec). Gross=tract-map basis.</t>
        </is>
      </c>
      <c r="M65" s="806" t="inlineStr">
        <is>
          <t>OK</t>
        </is>
      </c>
      <c r="N65" s="806" t="inlineStr">
        <is>
          <t>Resolved into Tract 9 chain grid: Elmo W. &amp; Freeda Kirk → Margie Kirk (full ARTI in South 51 ac). Verify grantors' pre-1976 mineral fraction vs recorded image.</t>
        </is>
      </c>
      <c r="O65" s="806" t="inlineStr">
        <is>
          <t>EASEMENT</t>
        </is>
      </c>
      <c r="P65" s="808" t="inlineStr">
        <is>
          <t>Chain — deed (confirm minerals vs surface from instrument)</t>
        </is>
      </c>
      <c r="Q65" s="808" t="inlineStr">
        <is>
          <t>Yes</t>
        </is>
      </c>
      <c r="R65" s="809" t="inlineStr">
        <is>
          <t>No</t>
        </is>
      </c>
      <c r="S65" s="809" t="inlineStr">
        <is>
          <t>Review</t>
        </is>
      </c>
      <c r="T65" s="810" t="inlineStr">
        <is>
          <t>No</t>
        </is>
      </c>
      <c r="U65" s="811" t="inlineStr">
        <is>
          <t>Legal maps to 6; helper says 4, 5</t>
        </is>
      </c>
      <c r="V65" s="815" t="inlineStr">
        <is>
          <t>Review</t>
        </is>
      </c>
      <c r="W65" s="806" t="inlineStr">
        <is>
          <t>No — no source located</t>
        </is>
      </c>
      <c r="X65" s="806" t="inlineStr">
        <is>
          <t>Yes — on Tract 4 owner list</t>
        </is>
      </c>
      <c r="Y65" s="806" t="inlineStr">
        <is>
          <t>Candidate 1 (helper — confirm from image)</t>
        </is>
      </c>
      <c r="Z65" s="806" t="inlineStr">
        <is>
          <t>Medium — helper value</t>
        </is>
      </c>
      <c r="AA65" s="808" t="inlineStr">
        <is>
          <t>Warranty Deed — Elmo W. Kirk and Freeda Kirk, to Margie Kirk (197/116)</t>
        </is>
      </c>
      <c r="AB65" s="808" t="inlineStr">
        <is>
          <t>Needs source review: tract, no source of title</t>
        </is>
      </c>
    </row>
    <row r="66" ht="409.5" customHeight="1">
      <c r="A66" s="806" t="inlineStr">
        <is>
          <t>1977-007503</t>
        </is>
      </c>
      <c r="B66" s="806" t="n"/>
      <c r="C66" s="806" t="inlineStr">
        <is>
          <t>Joint Tenancy Warranty Deed</t>
        </is>
      </c>
      <c r="D66" s="806" t="inlineStr">
        <is>
          <t>227/89</t>
        </is>
      </c>
      <c r="E66" s="807" t="n">
        <v>28445</v>
      </c>
      <c r="F66" s="808" t="n">
        <v>28445</v>
      </c>
      <c r="G66" s="809" t="inlineStr">
        <is>
          <t>Margie Kirk</t>
        </is>
      </c>
      <c r="H66" s="809" t="inlineStr">
        <is>
          <t>Gordon E. Kirk and Ella Pearl Kirk, HW, JTWROS</t>
        </is>
      </c>
      <c r="I66" s="813"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66" s="811" t="inlineStr">
        <is>
          <t>ARTI</t>
        </is>
      </c>
      <c r="K66" s="815" t="inlineStr">
        <is>
          <t>OKCountyRecords: 1977-007503</t>
        </is>
      </c>
      <c r="L66" s="806" t="inlineStr">
        <is>
          <t>Mineral; basis Conv Amt(dec). Gross=tract-map basis.</t>
        </is>
      </c>
      <c r="M66" s="806" t="inlineStr">
        <is>
          <t>OK</t>
        </is>
      </c>
      <c r="N66" s="806" t="inlineStr">
        <is>
          <t>Resolved into Tract 9 chain grid: Margie Kirk → Gordon E. &amp; Ella Pearl Kirk (JTWROS).</t>
        </is>
      </c>
      <c r="O66" s="806" t="inlineStr">
        <is>
          <t>MINERAL DEED</t>
        </is>
      </c>
      <c r="P66" s="807" t="inlineStr">
        <is>
          <t>Chain — deed (confirm minerals vs surface from instrument)</t>
        </is>
      </c>
      <c r="Q66" s="808" t="inlineStr">
        <is>
          <t>Yes</t>
        </is>
      </c>
      <c r="R66" s="809" t="inlineStr">
        <is>
          <t>No</t>
        </is>
      </c>
      <c r="S66" s="809" t="inlineStr">
        <is>
          <t>Review</t>
        </is>
      </c>
      <c r="T66" s="813" t="inlineStr">
        <is>
          <t>No</t>
        </is>
      </c>
      <c r="U66" s="811" t="inlineStr">
        <is>
          <t>Legal maps to 6; helper says 4, 5</t>
        </is>
      </c>
      <c r="V66" s="815" t="inlineStr">
        <is>
          <t>Review</t>
        </is>
      </c>
      <c r="W66" s="806" t="inlineStr">
        <is>
          <t>Yes — prior grantee match</t>
        </is>
      </c>
      <c r="X66" s="806" t="inlineStr">
        <is>
          <t>Yes — on Tract 4 owner list</t>
        </is>
      </c>
      <c r="Y66" s="806" t="inlineStr">
        <is>
          <t>Candidate 1 (helper — confirm from image)</t>
        </is>
      </c>
      <c r="Z66" s="806" t="inlineStr">
        <is>
          <t>Medium — helper value</t>
        </is>
      </c>
      <c r="AA66" s="807" t="inlineStr">
        <is>
          <t>Joint Tenancy Warranty Deed — Margie Kirk to Gordon E. Kirk and Ella Pearl (227/89)</t>
        </is>
      </c>
      <c r="AB66" s="808" t="inlineStr">
        <is>
          <t>Needs source review: tract</t>
        </is>
      </c>
    </row>
    <row r="67" ht="96" customHeight="1">
      <c r="A67" s="806" t="inlineStr">
        <is>
          <t>1978-002576</t>
        </is>
      </c>
      <c r="B67" s="806" t="n"/>
      <c r="C67" s="806" t="inlineStr">
        <is>
          <t>Mineral Deed</t>
        </is>
      </c>
      <c r="D67" s="806" t="inlineStr">
        <is>
          <t>237/367</t>
        </is>
      </c>
      <c r="E67" s="807" t="n">
        <v>28583</v>
      </c>
      <c r="F67" s="808" t="n">
        <v>28583</v>
      </c>
      <c r="G67" s="809" t="inlineStr">
        <is>
          <t>William C. Bain, a/k/a W. M. Bain, a/k/a W. C. Bain, and Eula Bain, HW</t>
        </is>
      </c>
      <c r="H67" s="809" t="inlineStr">
        <is>
          <t>Hazel A. Hamilton</t>
        </is>
      </c>
      <c r="I67" s="810" t="inlineStr">
        <is>
          <t>SW/4 NE/4, NW/4 SE/4, S/2 SE/4 of 31-12N-24W, aol</t>
        </is>
      </c>
      <c r="J67" s="811" t="inlineStr">
        <is>
          <t>40/791.47 interest in 2 sections</t>
        </is>
      </c>
      <c r="K67" s="815" t="inlineStr">
        <is>
          <t>OKCountyRecords: 1978-002576</t>
        </is>
      </c>
      <c r="L67" s="806" t="inlineStr">
        <is>
          <t>Mineral; basis Conv Amt(dec). Gross=tract-map basis.</t>
        </is>
      </c>
      <c r="M67" s="806" t="inlineStr">
        <is>
          <t>CURRENT OWNER SOURCE</t>
        </is>
      </c>
      <c r="N67" s="806" t="n"/>
      <c r="O67" s="806" t="inlineStr">
        <is>
          <t>OUTSIDE LANDS</t>
        </is>
      </c>
      <c r="P67" s="807" t="inlineStr">
        <is>
          <t>Chain — minerals</t>
        </is>
      </c>
      <c r="Q67" s="808" t="inlineStr">
        <is>
          <t>Yes</t>
        </is>
      </c>
      <c r="R67" s="809" t="inlineStr">
        <is>
          <t>No</t>
        </is>
      </c>
      <c r="S67" s="809" t="inlineStr">
        <is>
          <t>Yes</t>
        </is>
      </c>
      <c r="T67" s="810" t="inlineStr">
        <is>
          <t>No</t>
        </is>
      </c>
      <c r="U67" s="811" t="inlineStr">
        <is>
          <t>Yes: 2 (legal supports)</t>
        </is>
      </c>
      <c r="V67" s="815" t="inlineStr">
        <is>
          <t>High</t>
        </is>
      </c>
      <c r="W67" s="806" t="inlineStr">
        <is>
          <t>Probable — name-normalized match to Runsheet 19 grantee; confirm</t>
        </is>
      </c>
      <c r="X67" s="806" t="inlineStr">
        <is>
          <t>Yes — on Tract 2 owner list</t>
        </is>
      </c>
      <c r="Y67" s="806" t="inlineStr">
        <is>
          <t>Candidate 0.050538870708934 (helper — confirm from image)</t>
        </is>
      </c>
      <c r="Z67" s="806" t="inlineStr">
        <is>
          <t>Medium — helper value</t>
        </is>
      </c>
      <c r="AA67" s="807" t="inlineStr">
        <is>
          <t>Mineral Deed — William C. Bain, a/k/a W. M. B to Hazel A. Hamilton (237/367)</t>
        </is>
      </c>
      <c r="AB67" s="808" t="inlineStr">
        <is>
          <t>Needs source review: grantor source</t>
        </is>
      </c>
    </row>
    <row r="68" ht="96" customHeight="1">
      <c r="A68" s="806" t="inlineStr">
        <is>
          <t>1978-002579</t>
        </is>
      </c>
      <c r="B68" s="806" t="n"/>
      <c r="C68" s="806" t="inlineStr">
        <is>
          <t>Mineral Deed</t>
        </is>
      </c>
      <c r="D68" s="806" t="inlineStr">
        <is>
          <t>237/370</t>
        </is>
      </c>
      <c r="E68" s="807" t="n">
        <v>28583</v>
      </c>
      <c r="F68" s="808" t="n">
        <v>28583</v>
      </c>
      <c r="G68" s="809" t="inlineStr">
        <is>
          <t>William C. Bain, a/k/a W. M. Bain, a/k/a W. C. Bain, and Eula Bain, HW</t>
        </is>
      </c>
      <c r="H68" s="809" t="inlineStr">
        <is>
          <t>Opal L. Fuchs</t>
        </is>
      </c>
      <c r="I68" s="810" t="inlineStr">
        <is>
          <t>SW/4 NE/4, NW/4 SE/4, S/2 SE/4 of 31-12N-24W, aol</t>
        </is>
      </c>
      <c r="J68" s="814" t="inlineStr">
        <is>
          <t>40/791.47 interest in 2 sections</t>
        </is>
      </c>
      <c r="K68" s="815" t="inlineStr">
        <is>
          <t>OKCountyRecords: 1978-002579</t>
        </is>
      </c>
      <c r="L68" s="806" t="inlineStr">
        <is>
          <t>Mineral; basis Conv Amt(dec). Gross=tract-map basis.</t>
        </is>
      </c>
      <c r="M68" s="806" t="inlineStr">
        <is>
          <t>CURRENT OWNER SOURCE</t>
        </is>
      </c>
      <c r="N68" s="806" t="n"/>
      <c r="O68" s="806" t="inlineStr">
        <is>
          <t>OUTSIDE LANDS</t>
        </is>
      </c>
      <c r="P68" s="807" t="inlineStr">
        <is>
          <t>Chain — minerals</t>
        </is>
      </c>
      <c r="Q68" s="808" t="inlineStr">
        <is>
          <t>Yes</t>
        </is>
      </c>
      <c r="R68" s="809" t="inlineStr">
        <is>
          <t>No</t>
        </is>
      </c>
      <c r="S68" s="809" t="inlineStr">
        <is>
          <t>Yes</t>
        </is>
      </c>
      <c r="T68" s="810" t="inlineStr">
        <is>
          <t>No</t>
        </is>
      </c>
      <c r="U68" s="814" t="inlineStr">
        <is>
          <t>Yes: 2 (legal supports)</t>
        </is>
      </c>
      <c r="V68" s="815" t="inlineStr">
        <is>
          <t>High</t>
        </is>
      </c>
      <c r="W68" s="806" t="inlineStr">
        <is>
          <t>Probable — name-normalized match to Runsheet 19 grantee; confirm</t>
        </is>
      </c>
      <c r="X68" s="806" t="inlineStr">
        <is>
          <t>Yes — on Tract 2 owner list</t>
        </is>
      </c>
      <c r="Y68" s="806" t="inlineStr">
        <is>
          <t>Candidate 0.050538870708934 (helper — confirm from image)</t>
        </is>
      </c>
      <c r="Z68" s="806" t="inlineStr">
        <is>
          <t>Medium — helper value</t>
        </is>
      </c>
      <c r="AA68" s="807" t="inlineStr">
        <is>
          <t>Mineral Deed — William C. Bain, a/k/a W. M. B to Opal L. Fuchs (237/370)</t>
        </is>
      </c>
      <c r="AB68" s="808" t="inlineStr">
        <is>
          <t>Needs source review: grantor source</t>
        </is>
      </c>
    </row>
    <row r="69" ht="96" customHeight="1">
      <c r="A69" s="806" t="inlineStr">
        <is>
          <t>1978-002580</t>
        </is>
      </c>
      <c r="B69" s="806" t="n"/>
      <c r="C69" s="806" t="inlineStr">
        <is>
          <t>Mineral Deed</t>
        </is>
      </c>
      <c r="D69" s="806" t="inlineStr">
        <is>
          <t>237/371</t>
        </is>
      </c>
      <c r="E69" s="807" t="n">
        <v>28583</v>
      </c>
      <c r="F69" s="808" t="n">
        <v>28583</v>
      </c>
      <c r="G69" s="809" t="inlineStr">
        <is>
          <t>William C. Bain, a/k/a W. M. Bain, a/k/a W. C. Bain, and Eula Bain, HW</t>
        </is>
      </c>
      <c r="H69" s="809" t="inlineStr">
        <is>
          <t>Carl L. Bain</t>
        </is>
      </c>
      <c r="I69" s="810" t="inlineStr">
        <is>
          <t>SW/4 NE/4, NW/4 SE/4, S/2 SE/4 of 31-12N-24W, aol</t>
        </is>
      </c>
      <c r="J69" s="814" t="inlineStr">
        <is>
          <t>40/791.47 interest in 2 sections</t>
        </is>
      </c>
      <c r="K69" s="815" t="inlineStr">
        <is>
          <t>OKCountyRecords: 1978-002580</t>
        </is>
      </c>
      <c r="L69" s="806" t="inlineStr">
        <is>
          <t>Mineral; basis Conv Amt(dec). Gross=tract-map basis.</t>
        </is>
      </c>
      <c r="M69" s="806" t="inlineStr">
        <is>
          <t>CURRENT OWNER SOURCE</t>
        </is>
      </c>
      <c r="N69" s="806" t="n"/>
      <c r="O69" s="806" t="inlineStr">
        <is>
          <t>OUTSIDE LANDS</t>
        </is>
      </c>
      <c r="P69" s="807" t="inlineStr">
        <is>
          <t>Chain — minerals</t>
        </is>
      </c>
      <c r="Q69" s="808" t="inlineStr">
        <is>
          <t>Yes</t>
        </is>
      </c>
      <c r="R69" s="809" t="inlineStr">
        <is>
          <t>No</t>
        </is>
      </c>
      <c r="S69" s="809" t="inlineStr">
        <is>
          <t>Yes</t>
        </is>
      </c>
      <c r="T69" s="810" t="inlineStr">
        <is>
          <t>No</t>
        </is>
      </c>
      <c r="U69" s="814" t="inlineStr">
        <is>
          <t>Yes: 2 (legal supports)</t>
        </is>
      </c>
      <c r="V69" s="815" t="inlineStr">
        <is>
          <t>High</t>
        </is>
      </c>
      <c r="W69" s="806" t="inlineStr">
        <is>
          <t>Probable — name-normalized match to Runsheet 19 grantee; confirm</t>
        </is>
      </c>
      <c r="X69" s="806" t="inlineStr">
        <is>
          <t>Yes — on Tract 2 owner list</t>
        </is>
      </c>
      <c r="Y69" s="806" t="inlineStr">
        <is>
          <t>Candidate 0.050538870708934 (helper — confirm from image)</t>
        </is>
      </c>
      <c r="Z69" s="806" t="inlineStr">
        <is>
          <t>Medium — helper value</t>
        </is>
      </c>
      <c r="AA69" s="807" t="inlineStr">
        <is>
          <t>Mineral Deed — William C. Bain, a/k/a W. M. B to Carl L. Bain (237/371)</t>
        </is>
      </c>
      <c r="AB69" s="808" t="inlineStr">
        <is>
          <t>Needs source review: grantor source</t>
        </is>
      </c>
    </row>
    <row r="70" ht="96" customHeight="1">
      <c r="A70" s="806" t="inlineStr">
        <is>
          <t>1978-002581</t>
        </is>
      </c>
      <c r="B70" s="806" t="n"/>
      <c r="C70" s="806" t="inlineStr">
        <is>
          <t>Mineral Deed</t>
        </is>
      </c>
      <c r="D70" s="806" t="inlineStr">
        <is>
          <t>237/372</t>
        </is>
      </c>
      <c r="E70" s="807" t="n">
        <v>28583</v>
      </c>
      <c r="F70" s="808" t="n">
        <v>28583</v>
      </c>
      <c r="G70" s="809" t="inlineStr">
        <is>
          <t>William C. Bain, a/k/a W. M. Bain, a/k/a W. C. Bain, and Eula Bain, HW</t>
        </is>
      </c>
      <c r="H70" s="809" t="inlineStr">
        <is>
          <t>Dow C. Bain</t>
        </is>
      </c>
      <c r="I70" s="810" t="inlineStr">
        <is>
          <t>SW/4 NE/4, NW/4 SE/4, S/2 SE/4 of 31-12N-24W, aol</t>
        </is>
      </c>
      <c r="J70" s="814" t="inlineStr">
        <is>
          <t>40/791.47 interest in 2 sections</t>
        </is>
      </c>
      <c r="K70" s="815" t="inlineStr">
        <is>
          <t>OKCountyRecords: 1978-002581</t>
        </is>
      </c>
      <c r="L70" s="806" t="inlineStr">
        <is>
          <t>Mineral; basis Conv Amt(dec). Gross=tract-map basis.</t>
        </is>
      </c>
      <c r="M70" s="806" t="n"/>
      <c r="N70" s="806" t="n"/>
      <c r="O70" s="806" t="inlineStr">
        <is>
          <t>OUTSIDE LANDS</t>
        </is>
      </c>
      <c r="P70" s="807" t="inlineStr">
        <is>
          <t>Chain — minerals</t>
        </is>
      </c>
      <c r="Q70" s="808" t="inlineStr">
        <is>
          <t>Yes</t>
        </is>
      </c>
      <c r="R70" s="809" t="inlineStr">
        <is>
          <t>No</t>
        </is>
      </c>
      <c r="S70" s="809" t="inlineStr">
        <is>
          <t>Yes</t>
        </is>
      </c>
      <c r="T70" s="810" t="inlineStr">
        <is>
          <t>No</t>
        </is>
      </c>
      <c r="U70" s="814" t="inlineStr">
        <is>
          <t>Yes: 2 (legal supports)</t>
        </is>
      </c>
      <c r="V70" s="815" t="inlineStr">
        <is>
          <t>High</t>
        </is>
      </c>
      <c r="W70" s="806" t="inlineStr">
        <is>
          <t>Probable — name-normalized match to Runsheet 19 grantee; confirm</t>
        </is>
      </c>
      <c r="X70" s="806" t="inlineStr">
        <is>
          <t>Yes — on Tract 2 owner list</t>
        </is>
      </c>
      <c r="Y70" s="806" t="inlineStr">
        <is>
          <t>Candidate 0.050538870708934 (helper — confirm from image)</t>
        </is>
      </c>
      <c r="Z70" s="806" t="inlineStr">
        <is>
          <t>Medium — helper value</t>
        </is>
      </c>
      <c r="AA70" s="807" t="inlineStr">
        <is>
          <t>Mineral Deed — William C. Bain, a/k/a W. M. B to Dow C. Bain (237/372)</t>
        </is>
      </c>
      <c r="AB70" s="808" t="inlineStr">
        <is>
          <t>Needs source review: grantor source</t>
        </is>
      </c>
    </row>
    <row r="71" ht="96" customHeight="1">
      <c r="A71" s="806" t="inlineStr">
        <is>
          <t>1978-002582</t>
        </is>
      </c>
      <c r="B71" s="806" t="n"/>
      <c r="C71" s="806" t="inlineStr">
        <is>
          <t>Mineral Deed</t>
        </is>
      </c>
      <c r="D71" s="806" t="inlineStr">
        <is>
          <t>237/373</t>
        </is>
      </c>
      <c r="E71" s="807" t="n">
        <v>28583</v>
      </c>
      <c r="F71" s="808" t="n">
        <v>28583</v>
      </c>
      <c r="G71" s="809" t="inlineStr">
        <is>
          <t>William C. Bain, a/k/a W. M. Bain, a/k/a W. C. Bain, and Eula Bain, HW</t>
        </is>
      </c>
      <c r="H71" s="809" t="inlineStr">
        <is>
          <t>Wilda E. Jensen</t>
        </is>
      </c>
      <c r="I71" s="810" t="inlineStr">
        <is>
          <t>SW/4 NE/4, NW/4 SE/4, S/2 SE/4 of 31-12N-24W, aol</t>
        </is>
      </c>
      <c r="J71" s="814" t="inlineStr">
        <is>
          <t>40/791.47 interest in 2 sections</t>
        </is>
      </c>
      <c r="K71" s="815" t="inlineStr">
        <is>
          <t>OKCountyRecords: 1978-002582</t>
        </is>
      </c>
      <c r="L71" s="806" t="inlineStr">
        <is>
          <t>Mineral; basis Conv Amt(dec). Gross=tract-map basis.</t>
        </is>
      </c>
      <c r="M71" s="806" t="inlineStr">
        <is>
          <t>CURRENT OWNER SOURCE</t>
        </is>
      </c>
      <c r="N71" s="806" t="n"/>
      <c r="O71" s="806" t="inlineStr">
        <is>
          <t>OUTSIDE LANDS</t>
        </is>
      </c>
      <c r="P71" s="807" t="inlineStr">
        <is>
          <t>Chain — minerals</t>
        </is>
      </c>
      <c r="Q71" s="808" t="inlineStr">
        <is>
          <t>Yes</t>
        </is>
      </c>
      <c r="R71" s="809" t="inlineStr">
        <is>
          <t>No</t>
        </is>
      </c>
      <c r="S71" s="809" t="inlineStr">
        <is>
          <t>Yes</t>
        </is>
      </c>
      <c r="T71" s="810" t="inlineStr">
        <is>
          <t>No</t>
        </is>
      </c>
      <c r="U71" s="814" t="inlineStr">
        <is>
          <t>Yes: 2 (legal supports)</t>
        </is>
      </c>
      <c r="V71" s="815" t="inlineStr">
        <is>
          <t>High</t>
        </is>
      </c>
      <c r="W71" s="806" t="inlineStr">
        <is>
          <t>Probable — name-normalized match to Runsheet 19 grantee; confirm</t>
        </is>
      </c>
      <c r="X71" s="806" t="inlineStr">
        <is>
          <t>Yes — on Tract 2 owner list</t>
        </is>
      </c>
      <c r="Y71" s="806" t="inlineStr">
        <is>
          <t>Candidate 0.050538870708934 (helper — confirm from image)</t>
        </is>
      </c>
      <c r="Z71" s="806" t="inlineStr">
        <is>
          <t>Medium — helper value</t>
        </is>
      </c>
      <c r="AA71" s="807" t="inlineStr">
        <is>
          <t>Mineral Deed — William C. Bain, a/k/a W. M. B to Wilda E. Jensen (237/373)</t>
        </is>
      </c>
      <c r="AB71" s="808" t="inlineStr">
        <is>
          <t>Needs source review: grantor source</t>
        </is>
      </c>
    </row>
    <row r="72" ht="96" customHeight="1">
      <c r="A72" s="806" t="inlineStr">
        <is>
          <t>1978-002583</t>
        </is>
      </c>
      <c r="B72" s="806" t="n"/>
      <c r="C72" s="806" t="inlineStr">
        <is>
          <t>Mineral Deed</t>
        </is>
      </c>
      <c r="D72" s="806" t="inlineStr">
        <is>
          <t>237/374</t>
        </is>
      </c>
      <c r="E72" s="807" t="n">
        <v>28583</v>
      </c>
      <c r="F72" s="808" t="n">
        <v>28583</v>
      </c>
      <c r="G72" s="809" t="inlineStr">
        <is>
          <t>William C. Bain, a/k/a W. M. Bain, a/k/a W. C. Bain, and Eula Bain, HW</t>
        </is>
      </c>
      <c r="H72" s="809" t="inlineStr">
        <is>
          <t>William C. Bain, Jr.</t>
        </is>
      </c>
      <c r="I72" s="810" t="inlineStr">
        <is>
          <t>SW/4 NE/4, NW/4 SE/4, S/2 SE/4 of 31-12N-24W, aol</t>
        </is>
      </c>
      <c r="J72" s="814" t="inlineStr">
        <is>
          <t>40/791.47 interest in 2 sections</t>
        </is>
      </c>
      <c r="K72" s="815" t="inlineStr">
        <is>
          <t>OKCountyRecords: 1978-002583</t>
        </is>
      </c>
      <c r="L72" s="806" t="inlineStr">
        <is>
          <t>Mineral; basis Conv Amt(dec). Gross=tract-map basis.</t>
        </is>
      </c>
      <c r="M72" s="806" t="n"/>
      <c r="N72" s="806" t="n"/>
      <c r="O72" s="806" t="inlineStr">
        <is>
          <t>OUTSIDE LANDS</t>
        </is>
      </c>
      <c r="P72" s="807" t="inlineStr">
        <is>
          <t>Chain — minerals</t>
        </is>
      </c>
      <c r="Q72" s="808" t="inlineStr">
        <is>
          <t>Yes</t>
        </is>
      </c>
      <c r="R72" s="809" t="inlineStr">
        <is>
          <t>No</t>
        </is>
      </c>
      <c r="S72" s="809" t="inlineStr">
        <is>
          <t>Yes</t>
        </is>
      </c>
      <c r="T72" s="810" t="inlineStr">
        <is>
          <t>No</t>
        </is>
      </c>
      <c r="U72" s="814" t="inlineStr">
        <is>
          <t>Yes: 2 (legal supports)</t>
        </is>
      </c>
      <c r="V72" s="815" t="inlineStr">
        <is>
          <t>High</t>
        </is>
      </c>
      <c r="W72" s="806" t="inlineStr">
        <is>
          <t>Probable — name-normalized match to Runsheet 19 grantee; confirm</t>
        </is>
      </c>
      <c r="X72" s="806" t="inlineStr">
        <is>
          <t>Review</t>
        </is>
      </c>
      <c r="Y72" s="806" t="inlineStr">
        <is>
          <t>Candidate 0.050538870708934 (helper — confirm from image)</t>
        </is>
      </c>
      <c r="Z72" s="806" t="inlineStr">
        <is>
          <t>Medium — helper value</t>
        </is>
      </c>
      <c r="AA72" s="807" t="inlineStr">
        <is>
          <t>Mineral Deed — William C. Bain, a/k/a W. M. B to William C. Bain, Jr. (237/374)</t>
        </is>
      </c>
      <c r="AB72" s="808" t="inlineStr">
        <is>
          <t>Needs source review: grantor source</t>
        </is>
      </c>
    </row>
    <row r="73" ht="96" customHeight="1">
      <c r="A73" s="806" t="inlineStr">
        <is>
          <t>1978-002585</t>
        </is>
      </c>
      <c r="B73" s="806" t="n"/>
      <c r="C73" s="806" t="inlineStr">
        <is>
          <t>Mineral Deed</t>
        </is>
      </c>
      <c r="D73" s="806" t="inlineStr">
        <is>
          <t>237/376</t>
        </is>
      </c>
      <c r="E73" s="807" t="n">
        <v>28583</v>
      </c>
      <c r="F73" s="808" t="n">
        <v>28583</v>
      </c>
      <c r="G73" s="809" t="inlineStr">
        <is>
          <t>William C. Bain, a/k/a W. M. Bain, a/k/a W. C. Bain, and Eula Bain, HW</t>
        </is>
      </c>
      <c r="H73" s="809" t="inlineStr">
        <is>
          <t>Billy W. Bain</t>
        </is>
      </c>
      <c r="I73" s="810" t="inlineStr">
        <is>
          <t>SW/4 NE/4, NW/4 SE/4, S/2 SE/4 of 31-12N-24W, aol</t>
        </is>
      </c>
      <c r="J73" s="814" t="inlineStr">
        <is>
          <t>40/791.47 interest in 2 sections</t>
        </is>
      </c>
      <c r="K73" s="815" t="inlineStr">
        <is>
          <t>OKCountyRecords: 1978-002585</t>
        </is>
      </c>
      <c r="L73" s="806" t="inlineStr">
        <is>
          <t>Mineral; basis Conv Amt(dec). Gross=tract-map basis.</t>
        </is>
      </c>
      <c r="M73" s="806" t="inlineStr">
        <is>
          <t>CURRENT OWNER SOURCE</t>
        </is>
      </c>
      <c r="N73" s="806" t="n"/>
      <c r="O73" s="806" t="inlineStr">
        <is>
          <t>OUTSIDE LANDS</t>
        </is>
      </c>
      <c r="P73" s="807" t="inlineStr">
        <is>
          <t>Chain — minerals</t>
        </is>
      </c>
      <c r="Q73" s="808" t="inlineStr">
        <is>
          <t>Yes</t>
        </is>
      </c>
      <c r="R73" s="809" t="inlineStr">
        <is>
          <t>No</t>
        </is>
      </c>
      <c r="S73" s="809" t="inlineStr">
        <is>
          <t>Yes</t>
        </is>
      </c>
      <c r="T73" s="810" t="inlineStr">
        <is>
          <t>No</t>
        </is>
      </c>
      <c r="U73" s="814" t="inlineStr">
        <is>
          <t>Yes: 2 (legal supports)</t>
        </is>
      </c>
      <c r="V73" s="815" t="inlineStr">
        <is>
          <t>High</t>
        </is>
      </c>
      <c r="W73" s="806" t="inlineStr">
        <is>
          <t>Probable — name-normalized match to Runsheet 70 grantee; confirm</t>
        </is>
      </c>
      <c r="X73" s="806" t="inlineStr">
        <is>
          <t>Review</t>
        </is>
      </c>
      <c r="Y73" s="806" t="inlineStr">
        <is>
          <t>Candidate 0.050538870708934 (helper — confirm from image)</t>
        </is>
      </c>
      <c r="Z73" s="806" t="inlineStr">
        <is>
          <t>Medium — helper value</t>
        </is>
      </c>
      <c r="AA73" s="807" t="inlineStr">
        <is>
          <t>Mineral Deed — William C. Bain, a/k/a W. M. B to Billy W. Bain (237/376)</t>
        </is>
      </c>
      <c r="AB73" s="808" t="inlineStr">
        <is>
          <t>Needs source review: grantor source</t>
        </is>
      </c>
    </row>
    <row r="74" ht="96" customHeight="1">
      <c r="A74" s="806" t="inlineStr">
        <is>
          <t>1978-002584</t>
        </is>
      </c>
      <c r="B74" s="806" t="n"/>
      <c r="C74" s="806" t="inlineStr">
        <is>
          <t>Mineral Deed</t>
        </is>
      </c>
      <c r="D74" s="806" t="inlineStr">
        <is>
          <t>237/375</t>
        </is>
      </c>
      <c r="E74" s="807" t="n">
        <v>28584</v>
      </c>
      <c r="F74" s="808" t="n">
        <v>28584</v>
      </c>
      <c r="G74" s="809" t="inlineStr">
        <is>
          <t>William C. Bain, a/k/a W. M. Bain, a/k/a W. C. Bain, and Eula Bain, HW</t>
        </is>
      </c>
      <c r="H74" s="809" t="inlineStr">
        <is>
          <t>Juanita M. Wolff</t>
        </is>
      </c>
      <c r="I74" s="810" t="inlineStr">
        <is>
          <t>SW/4 NE/4, NW/4 SE/4, S/2 SE/4 of 31-12N-24W, aol</t>
        </is>
      </c>
      <c r="J74" s="811" t="inlineStr">
        <is>
          <t>40/791.47 interest in 2 sections</t>
        </is>
      </c>
      <c r="K74" s="815" t="inlineStr">
        <is>
          <t>OKCountyRecords: 1978-002584</t>
        </is>
      </c>
      <c r="L74" s="806" t="inlineStr">
        <is>
          <t>Mineral; basis Conv Amt(dec). Gross=tract-map basis.</t>
        </is>
      </c>
      <c r="M74" s="806" t="inlineStr">
        <is>
          <t>CURRENT OWNER SOURCE</t>
        </is>
      </c>
      <c r="N74" s="806" t="n"/>
      <c r="O74" s="806" t="inlineStr">
        <is>
          <t>OUTSIDE LANDS</t>
        </is>
      </c>
      <c r="P74" s="807" t="inlineStr">
        <is>
          <t>Chain — minerals</t>
        </is>
      </c>
      <c r="Q74" s="808" t="inlineStr">
        <is>
          <t>Yes</t>
        </is>
      </c>
      <c r="R74" s="809" t="inlineStr">
        <is>
          <t>No</t>
        </is>
      </c>
      <c r="S74" s="809" t="inlineStr">
        <is>
          <t>Yes</t>
        </is>
      </c>
      <c r="T74" s="810" t="inlineStr">
        <is>
          <t>No</t>
        </is>
      </c>
      <c r="U74" s="811" t="inlineStr">
        <is>
          <t>Yes: 2 (legal supports)</t>
        </is>
      </c>
      <c r="V74" s="815" t="inlineStr">
        <is>
          <t>High</t>
        </is>
      </c>
      <c r="W74" s="806" t="inlineStr">
        <is>
          <t>Probable — name-normalized match to Runsheet 70 grantee; confirm</t>
        </is>
      </c>
      <c r="X74" s="806" t="inlineStr">
        <is>
          <t>Yes — on Tract 2 owner list</t>
        </is>
      </c>
      <c r="Y74" s="806" t="inlineStr">
        <is>
          <t>Candidate 0.050538870708934 (helper — confirm from image)</t>
        </is>
      </c>
      <c r="Z74" s="806" t="inlineStr">
        <is>
          <t>Medium — helper value</t>
        </is>
      </c>
      <c r="AA74" s="807" t="inlineStr">
        <is>
          <t>Mineral Deed — William C. Bain, a/k/a W. M. B to Juanita M. Wolff (237/375)</t>
        </is>
      </c>
      <c r="AB74" s="808" t="inlineStr">
        <is>
          <t>Needs source review: grantor source</t>
        </is>
      </c>
    </row>
    <row r="75" ht="60" customHeight="1">
      <c r="A75" s="806" t="inlineStr">
        <is>
          <t>1978-005886</t>
        </is>
      </c>
      <c r="B75" s="806" t="n"/>
      <c r="C75" s="806" t="inlineStr">
        <is>
          <t>Rental Division Order</t>
        </is>
      </c>
      <c r="D75" s="806" t="inlineStr">
        <is>
          <t>248/240</t>
        </is>
      </c>
      <c r="E75" s="807" t="n">
        <v>28711</v>
      </c>
      <c r="F75" s="808" t="n">
        <v>28711</v>
      </c>
      <c r="G75" s="809" t="inlineStr">
        <is>
          <t>Panhandle Cooperative Royalty Company</t>
        </is>
      </c>
      <c r="H75" s="809" t="inlineStr">
        <is>
          <t>C. W. Dobbins &amp; Sons, Inc.</t>
        </is>
      </c>
      <c r="I75" s="810" t="inlineStr">
        <is>
          <t>31-12N-24W</t>
        </is>
      </c>
      <c r="J75" s="811" t="inlineStr">
        <is>
          <t>Leasehold / WI</t>
        </is>
      </c>
      <c r="K75" s="815" t="inlineStr">
        <is>
          <t>OKCountyRecords: 1978-005886</t>
        </is>
      </c>
      <c r="L75" s="806" t="inlineStr">
        <is>
          <t>Other (non-mineral; excluded from mineral NMA). All-section coverage. Gross=tract-map basis.</t>
        </is>
      </c>
      <c r="M75" s="806" t="inlineStr">
        <is>
          <t>ADDRESS SOURCE LIKELY</t>
        </is>
      </c>
      <c r="N75" s="806" t="n"/>
      <c r="O75" s="806" t="inlineStr">
        <is>
          <t>AFFIDAVIT / HEIRSHIP / PROBATE</t>
        </is>
      </c>
      <c r="P75" s="807" t="inlineStr">
        <is>
          <t>No chain effect — rental division order</t>
        </is>
      </c>
      <c r="Q75" s="808" t="inlineStr">
        <is>
          <t>No</t>
        </is>
      </c>
      <c r="R75" s="809" t="inlineStr">
        <is>
          <t>No</t>
        </is>
      </c>
      <c r="S75" s="809" t="inlineStr">
        <is>
          <t>No</t>
        </is>
      </c>
      <c r="T75" s="810" t="inlineStr">
        <is>
          <t>Yes</t>
        </is>
      </c>
      <c r="U75" s="811" t="inlineStr">
        <is>
          <t>Yes: 1, 8 (broad legal)</t>
        </is>
      </c>
      <c r="V75" s="815" t="inlineStr">
        <is>
          <t>Medium</t>
        </is>
      </c>
      <c r="W75" s="806" t="inlineStr">
        <is>
          <t>Yes — prior grantee match</t>
        </is>
      </c>
      <c r="X75" s="806" t="inlineStr">
        <is>
          <t>Review</t>
        </is>
      </c>
      <c r="Y75" s="806" t="inlineStr">
        <is>
          <t>Interest amount needs review</t>
        </is>
      </c>
      <c r="Z75" s="806" t="inlineStr">
        <is>
          <t>Review</t>
        </is>
      </c>
      <c r="AA75" s="807" t="inlineStr">
        <is>
          <t>Rental Division Order — Panhandle Cooperative Royalty to C. W. Dobbins &amp; Sons, Inc. (248/240)</t>
        </is>
      </c>
      <c r="AB75" s="808" t="n"/>
    </row>
    <row r="76" ht="409.5" customHeight="1">
      <c r="A76" s="806" t="inlineStr">
        <is>
          <t>1979-002206</t>
        </is>
      </c>
      <c r="B76" s="806" t="n"/>
      <c r="C76" s="806" t="inlineStr">
        <is>
          <t>Final Decree</t>
        </is>
      </c>
      <c r="D76" s="806" t="inlineStr">
        <is>
          <t>264/428</t>
        </is>
      </c>
      <c r="E76" s="807" t="n">
        <v>28961</v>
      </c>
      <c r="F76" s="808" t="n">
        <v>28961</v>
      </c>
      <c r="G76" s="809" t="inlineStr">
        <is>
          <t>Beckham County Court,
RE: In the Matter of the Estate of Lillie Campbell, Deceased</t>
        </is>
      </c>
      <c r="H76" s="809" t="inlineStr">
        <is>
          <t>Virgil Hambrook, 1/2,
Letty Atha, 1/2</t>
        </is>
      </c>
      <c r="I76" s="810" t="inlineStr">
        <is>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is>
      </c>
      <c r="J76" s="811" t="inlineStr">
        <is>
          <t>ARTI, 46 NMA</t>
        </is>
      </c>
      <c r="K76" s="815" t="inlineStr">
        <is>
          <t>OKCountyRecords: 1979-002206</t>
        </is>
      </c>
      <c r="L76" s="806" t="inlineStr">
        <is>
          <t>Mineral; basis Conv Amt(dec). Gross=tract-map basis.</t>
        </is>
      </c>
      <c r="M76" s="806" t="inlineStr">
        <is>
          <t>CURRENT OWNER SOURCE</t>
        </is>
      </c>
      <c r="N76" s="806" t="inlineStr">
        <is>
          <t>Conveys 46 NMA per notes; conv. dec = 46/gross. Verify denominator/tract from image.</t>
        </is>
      </c>
      <c r="O76" s="806" t="inlineStr">
        <is>
          <t>OUTSIDE LANDS</t>
        </is>
      </c>
      <c r="P76" s="807" t="inlineStr">
        <is>
          <t>Chain — title support (succession/entity/probate)</t>
        </is>
      </c>
      <c r="Q76" s="808" t="inlineStr">
        <is>
          <t>Yes</t>
        </is>
      </c>
      <c r="R76" s="809" t="inlineStr">
        <is>
          <t>No</t>
        </is>
      </c>
      <c r="S76" s="809" t="inlineStr">
        <is>
          <t>Yes</t>
        </is>
      </c>
      <c r="T76" s="810" t="inlineStr">
        <is>
          <t>No</t>
        </is>
      </c>
      <c r="U76" s="811" t="inlineStr">
        <is>
          <t>Yes: 4, 5 (broad legal)</t>
        </is>
      </c>
      <c r="V76" s="815" t="inlineStr">
        <is>
          <t>Medium</t>
        </is>
      </c>
      <c r="W76" s="806" t="inlineStr">
        <is>
          <t>Review — no exact prior-grantee match</t>
        </is>
      </c>
      <c r="X76" s="806" t="inlineStr">
        <is>
          <t>Review</t>
        </is>
      </c>
      <c r="Y76" s="806" t="inlineStr">
        <is>
          <t>Candidate 0.23 (helper — confirm from image)</t>
        </is>
      </c>
      <c r="Z76" s="806" t="inlineStr">
        <is>
          <t>Medium — helper value</t>
        </is>
      </c>
      <c r="AA76" s="807" t="inlineStr">
        <is>
          <t>Final Decree — Beckham County Court, to Virgil Hambrook, 1/2, (264/428)</t>
        </is>
      </c>
      <c r="AB76" s="808" t="inlineStr">
        <is>
          <t>Needs source review: grantor source</t>
        </is>
      </c>
    </row>
    <row r="77" ht="108" customHeight="1">
      <c r="A77" s="806" t="inlineStr">
        <is>
          <t>1979-002207</t>
        </is>
      </c>
      <c r="B77" s="806" t="n"/>
      <c r="C77" s="806" t="inlineStr">
        <is>
          <t>Miscellaneous</t>
        </is>
      </c>
      <c r="D77" s="806" t="inlineStr">
        <is>
          <t>264/432</t>
        </is>
      </c>
      <c r="E77" s="807" t="n">
        <v>28961</v>
      </c>
      <c r="F77" s="808" t="n">
        <v>28961</v>
      </c>
      <c r="G77" s="809" t="inlineStr">
        <is>
          <t>Oklahoma Tax Commission</t>
        </is>
      </c>
      <c r="H77" s="809" t="inlineStr">
        <is>
          <t>Estate of Lillie Mae Campbell</t>
        </is>
      </c>
      <c r="I77" s="810" t="inlineStr">
        <is>
          <t>31-12N-24W, aol</t>
        </is>
      </c>
      <c r="J77" s="811" t="inlineStr">
        <is>
          <t>See instrument</t>
        </is>
      </c>
      <c r="K77" s="815" t="inlineStr">
        <is>
          <t>OKCountyRecords: 1979-002207</t>
        </is>
      </c>
      <c r="L77" s="806" t="inlineStr">
        <is>
          <t>Other (non-mineral; excluded from mineral NMA). All-section coverage. Gross=tract-map basis.</t>
        </is>
      </c>
      <c r="M77" s="806" t="n"/>
      <c r="N77" s="806" t="n"/>
      <c r="O77" s="806" t="inlineStr">
        <is>
          <t>OUTSIDE LANDS</t>
        </is>
      </c>
      <c r="P77" s="807" t="inlineStr">
        <is>
          <t>Review — read instrument (type unclear)</t>
        </is>
      </c>
      <c r="Q77" s="808" t="inlineStr">
        <is>
          <t>Review</t>
        </is>
      </c>
      <c r="R77" s="809" t="inlineStr">
        <is>
          <t>Review</t>
        </is>
      </c>
      <c r="S77" s="809" t="inlineStr">
        <is>
          <t>Review</t>
        </is>
      </c>
      <c r="T77" s="810" t="inlineStr">
        <is>
          <t>Review</t>
        </is>
      </c>
      <c r="U77" s="811" t="inlineStr">
        <is>
          <t>Yes: 1, 8 (broad legal)</t>
        </is>
      </c>
      <c r="V77" s="815" t="inlineStr">
        <is>
          <t>Medium</t>
        </is>
      </c>
      <c r="W77" s="806" t="inlineStr">
        <is>
          <t>Review — no exact prior-grantee match</t>
        </is>
      </c>
      <c r="X77" s="806" t="inlineStr">
        <is>
          <t>Review</t>
        </is>
      </c>
      <c r="Y77" s="806" t="inlineStr">
        <is>
          <t>Interest amount needs review</t>
        </is>
      </c>
      <c r="Z77" s="806" t="inlineStr">
        <is>
          <t>Review</t>
        </is>
      </c>
      <c r="AA77" s="807" t="inlineStr">
        <is>
          <t>Miscellaneous — Oklahoma Tax Commission to Estate of Lillie Mae Campbell (264/432)</t>
        </is>
      </c>
      <c r="AB77" s="808" t="inlineStr">
        <is>
          <t>Needs source review: grantor source, interest amount, instrument type</t>
        </is>
      </c>
    </row>
    <row r="78" ht="84" customHeight="1">
      <c r="A78" s="806" t="inlineStr">
        <is>
          <t>1979-004881</t>
        </is>
      </c>
      <c r="B78" s="806" t="n"/>
      <c r="C78" s="806" t="inlineStr">
        <is>
          <t>Mineral Deed</t>
        </is>
      </c>
      <c r="D78" s="806" t="inlineStr">
        <is>
          <t>274/566</t>
        </is>
      </c>
      <c r="E78" s="807" t="n">
        <v>29094</v>
      </c>
      <c r="F78" s="808" t="n">
        <v>29094</v>
      </c>
      <c r="G78" s="809" t="inlineStr">
        <is>
          <t>Juanita M. Wolff</t>
        </is>
      </c>
      <c r="H78" s="809" t="inlineStr">
        <is>
          <t>Alpine Oil &amp; Royalty Company Incorporated</t>
        </is>
      </c>
      <c r="I78" s="810" t="inlineStr">
        <is>
          <t>SW/4 NE/4, NW/4 SE/4, S/2 SE/4 of 31-12N-24W, aol</t>
        </is>
      </c>
      <c r="J78" s="814" t="inlineStr">
        <is>
          <t>10/791.47 interest in 2 sections</t>
        </is>
      </c>
      <c r="K78" s="815" t="inlineStr">
        <is>
          <t>OKCountyRecords: 1979-004881</t>
        </is>
      </c>
      <c r="L78" s="806" t="inlineStr">
        <is>
          <t>Mineral; basis Conv Amt(dec). Gross=tract-map basis.</t>
        </is>
      </c>
      <c r="M78" s="806" t="inlineStr">
        <is>
          <t>CURRENT OWNER SOURCE</t>
        </is>
      </c>
      <c r="N78" s="806" t="n"/>
      <c r="O78" s="806" t="inlineStr">
        <is>
          <t>OUTSIDE LANDS</t>
        </is>
      </c>
      <c r="P78" s="807" t="inlineStr">
        <is>
          <t>Chain — minerals</t>
        </is>
      </c>
      <c r="Q78" s="808" t="inlineStr">
        <is>
          <t>Yes</t>
        </is>
      </c>
      <c r="R78" s="809" t="inlineStr">
        <is>
          <t>No</t>
        </is>
      </c>
      <c r="S78" s="809" t="inlineStr">
        <is>
          <t>Yes</t>
        </is>
      </c>
      <c r="T78" s="810" t="inlineStr">
        <is>
          <t>No</t>
        </is>
      </c>
      <c r="U78" s="814" t="inlineStr">
        <is>
          <t>Yes: 2 (legal supports)</t>
        </is>
      </c>
      <c r="V78" s="815" t="inlineStr">
        <is>
          <t>High</t>
        </is>
      </c>
      <c r="W78" s="806" t="inlineStr">
        <is>
          <t>Yes — prior grantee match</t>
        </is>
      </c>
      <c r="X78" s="806" t="inlineStr">
        <is>
          <t>Yes — on Tract 2 owner list</t>
        </is>
      </c>
      <c r="Y78" s="806" t="inlineStr">
        <is>
          <t>Candidate 0.0126347176772335 (helper — confirm from image)</t>
        </is>
      </c>
      <c r="Z78" s="806" t="inlineStr">
        <is>
          <t>Medium — helper value</t>
        </is>
      </c>
      <c r="AA78" s="807" t="inlineStr">
        <is>
          <t>Mineral Deed — Juanita M. Wolff to Alpine Oil &amp; Royalty Company I (274/566)</t>
        </is>
      </c>
      <c r="AB78" s="808" t="n"/>
    </row>
    <row r="79" ht="60" customHeight="1">
      <c r="A79" s="806" t="inlineStr">
        <is>
          <t>1979-005006</t>
        </is>
      </c>
      <c r="B79" s="806" t="n"/>
      <c r="C79" s="806" t="inlineStr">
        <is>
          <t>Rental Division Order</t>
        </is>
      </c>
      <c r="D79" s="806" t="inlineStr">
        <is>
          <t>275/168</t>
        </is>
      </c>
      <c r="E79" s="807" t="n">
        <v>29102</v>
      </c>
      <c r="F79" s="808" t="n">
        <v>29102</v>
      </c>
      <c r="G79" s="809" t="inlineStr">
        <is>
          <t>L. E. Thurman</t>
        </is>
      </c>
      <c r="H79" s="809" t="inlineStr">
        <is>
          <t>Ghk Corporation</t>
        </is>
      </c>
      <c r="I79" s="810" t="inlineStr">
        <is>
          <t>31-12N-24W, aol</t>
        </is>
      </c>
      <c r="J79" s="814" t="inlineStr">
        <is>
          <t>Leasehold / WI</t>
        </is>
      </c>
      <c r="K79" s="815" t="inlineStr">
        <is>
          <t>OKCountyRecords: 1979-005006</t>
        </is>
      </c>
      <c r="L79" s="806" t="inlineStr">
        <is>
          <t>Other (non-mineral; excluded from mineral NMA). All-section coverage. Gross=tract-map basis.</t>
        </is>
      </c>
      <c r="M79" s="806" t="inlineStr">
        <is>
          <t>ADDRESS SOURCE LIKELY</t>
        </is>
      </c>
      <c r="N79" s="806" t="n"/>
      <c r="O79" s="806" t="inlineStr">
        <is>
          <t>OUTSIDE LANDS</t>
        </is>
      </c>
      <c r="P79" s="807" t="inlineStr">
        <is>
          <t>No chain effect — rental division order</t>
        </is>
      </c>
      <c r="Q79" s="808" t="inlineStr">
        <is>
          <t>No</t>
        </is>
      </c>
      <c r="R79" s="809" t="inlineStr">
        <is>
          <t>No</t>
        </is>
      </c>
      <c r="S79" s="809" t="inlineStr">
        <is>
          <t>No</t>
        </is>
      </c>
      <c r="T79" s="810" t="inlineStr">
        <is>
          <t>Yes</t>
        </is>
      </c>
      <c r="U79" s="814" t="inlineStr">
        <is>
          <t>Yes: 1, 8 (broad legal)</t>
        </is>
      </c>
      <c r="V79" s="815" t="inlineStr">
        <is>
          <t>Medium</t>
        </is>
      </c>
      <c r="W79" s="806" t="inlineStr">
        <is>
          <t>Review — no exact prior-grantee match</t>
        </is>
      </c>
      <c r="X79" s="806" t="inlineStr">
        <is>
          <t>Review</t>
        </is>
      </c>
      <c r="Y79" s="806" t="inlineStr">
        <is>
          <t>Interest amount needs review</t>
        </is>
      </c>
      <c r="Z79" s="806" t="inlineStr">
        <is>
          <t>Review</t>
        </is>
      </c>
      <c r="AA79" s="807" t="inlineStr">
        <is>
          <t>Rental Division Order — L. E. Thurman to Ghk Corporation (275/168)</t>
        </is>
      </c>
      <c r="AB79" s="808" t="inlineStr">
        <is>
          <t>Needs source review: grantor source</t>
        </is>
      </c>
    </row>
    <row r="80" ht="60" customHeight="1">
      <c r="A80" s="806" t="inlineStr">
        <is>
          <t>1979-005007</t>
        </is>
      </c>
      <c r="B80" s="806" t="n"/>
      <c r="C80" s="806" t="inlineStr">
        <is>
          <t>Rental Division Order</t>
        </is>
      </c>
      <c r="D80" s="806" t="inlineStr">
        <is>
          <t>275/170</t>
        </is>
      </c>
      <c r="E80" s="807" t="n">
        <v>29102</v>
      </c>
      <c r="F80" s="808" t="n">
        <v>29102</v>
      </c>
      <c r="G80" s="809" t="inlineStr">
        <is>
          <t>L. E. Thurman</t>
        </is>
      </c>
      <c r="H80" s="809" t="inlineStr">
        <is>
          <t>Ghk Corporation</t>
        </is>
      </c>
      <c r="I80" s="810" t="inlineStr">
        <is>
          <t>31-12N-24W, aol</t>
        </is>
      </c>
      <c r="J80" s="811" t="inlineStr">
        <is>
          <t>Leasehold / WI</t>
        </is>
      </c>
      <c r="K80" s="815" t="inlineStr">
        <is>
          <t>OKCountyRecords: 1979-005007</t>
        </is>
      </c>
      <c r="L80" s="806" t="inlineStr">
        <is>
          <t>Other (non-mineral; excluded from mineral NMA). All-section coverage. Gross=tract-map basis.</t>
        </is>
      </c>
      <c r="M80" s="806" t="inlineStr">
        <is>
          <t>ADDRESS SOURCE LIKELY</t>
        </is>
      </c>
      <c r="N80" s="806" t="n"/>
      <c r="O80" s="806" t="inlineStr">
        <is>
          <t>OUTSIDE LANDS</t>
        </is>
      </c>
      <c r="P80" s="807" t="inlineStr">
        <is>
          <t>No chain effect — rental division order</t>
        </is>
      </c>
      <c r="Q80" s="808" t="inlineStr">
        <is>
          <t>No</t>
        </is>
      </c>
      <c r="R80" s="809" t="inlineStr">
        <is>
          <t>No</t>
        </is>
      </c>
      <c r="S80" s="809" t="inlineStr">
        <is>
          <t>No</t>
        </is>
      </c>
      <c r="T80" s="810" t="inlineStr">
        <is>
          <t>Yes</t>
        </is>
      </c>
      <c r="U80" s="811" t="inlineStr">
        <is>
          <t>Yes: 1, 8 (broad legal)</t>
        </is>
      </c>
      <c r="V80" s="815" t="inlineStr">
        <is>
          <t>Medium</t>
        </is>
      </c>
      <c r="W80" s="806" t="inlineStr">
        <is>
          <t>Review — no exact prior-grantee match</t>
        </is>
      </c>
      <c r="X80" s="806" t="inlineStr">
        <is>
          <t>Review</t>
        </is>
      </c>
      <c r="Y80" s="806" t="inlineStr">
        <is>
          <t>Interest amount needs review</t>
        </is>
      </c>
      <c r="Z80" s="806" t="inlineStr">
        <is>
          <t>Review</t>
        </is>
      </c>
      <c r="AA80" s="807" t="inlineStr">
        <is>
          <t>Rental Division Order — L. E. Thurman to Ghk Corporation (275/170)</t>
        </is>
      </c>
      <c r="AB80" s="808" t="inlineStr">
        <is>
          <t>Needs source review: grantor source</t>
        </is>
      </c>
    </row>
    <row r="81" ht="60" customHeight="1">
      <c r="A81" s="806" t="inlineStr">
        <is>
          <t>1979-005655</t>
        </is>
      </c>
      <c r="B81" s="806" t="n"/>
      <c r="C81" s="806" t="inlineStr">
        <is>
          <t>Mineral Deed</t>
        </is>
      </c>
      <c r="D81" s="806" t="inlineStr">
        <is>
          <t>277/64</t>
        </is>
      </c>
      <c r="E81" s="807" t="n">
        <v>29126</v>
      </c>
      <c r="F81" s="808" t="n">
        <v>29132</v>
      </c>
      <c r="G81" s="809" t="inlineStr">
        <is>
          <t>Panhandle Cooperative Royalty Co.</t>
        </is>
      </c>
      <c r="H81" s="809" t="inlineStr">
        <is>
          <t>Panhandle Royalty Company</t>
        </is>
      </c>
      <c r="I81" s="810" t="inlineStr">
        <is>
          <t>N/2 NE/4, W/2 NW/4 of 31-12N-24W, aol</t>
        </is>
      </c>
      <c r="J81" s="814" t="inlineStr">
        <is>
          <t>ARTI (60 ac.) see 838/162, 838/173</t>
        </is>
      </c>
      <c r="K81" s="815" t="inlineStr">
        <is>
          <t>OKCountyRecords: 1979-005655</t>
        </is>
      </c>
      <c r="L81" s="806" t="inlineStr">
        <is>
          <t>Mineral; basis Conv Amt(dec). Gross=tract-map basis.</t>
        </is>
      </c>
      <c r="M81" s="806" t="inlineStr">
        <is>
          <t>CURRENT OWNER SOURCE</t>
        </is>
      </c>
      <c r="N81" s="806" t="n"/>
      <c r="O81" s="806" t="inlineStr">
        <is>
          <t>OUTSIDE LANDS</t>
        </is>
      </c>
      <c r="P81" s="807" t="inlineStr">
        <is>
          <t>Chain — minerals</t>
        </is>
      </c>
      <c r="Q81" s="808" t="inlineStr">
        <is>
          <t>Yes</t>
        </is>
      </c>
      <c r="R81" s="809" t="inlineStr">
        <is>
          <t>No</t>
        </is>
      </c>
      <c r="S81" s="809" t="inlineStr">
        <is>
          <t>Yes</t>
        </is>
      </c>
      <c r="T81" s="810" t="inlineStr">
        <is>
          <t>No</t>
        </is>
      </c>
      <c r="U81" s="814" t="inlineStr">
        <is>
          <t>Yes: 1, 5 (legal supports)</t>
        </is>
      </c>
      <c r="V81" s="815" t="inlineStr">
        <is>
          <t>High</t>
        </is>
      </c>
      <c r="W81" s="806" t="inlineStr">
        <is>
          <t>Yes — prior grantee match</t>
        </is>
      </c>
      <c r="X81" s="806" t="inlineStr">
        <is>
          <t>Yes — on Tract 1 owner list</t>
        </is>
      </c>
      <c r="Y81" s="806" t="inlineStr">
        <is>
          <t>Candidate 1 (helper — confirm from image)</t>
        </is>
      </c>
      <c r="Z81" s="806" t="inlineStr">
        <is>
          <t>Medium — helper value</t>
        </is>
      </c>
      <c r="AA81" s="807" t="inlineStr">
        <is>
          <t>Mineral Deed — Panhandle Cooperative Royalty to Panhandle Royalty Company (277/64)</t>
        </is>
      </c>
      <c r="AB81" s="808" t="n"/>
    </row>
    <row r="82" ht="108" customHeight="1">
      <c r="A82" s="806" t="inlineStr">
        <is>
          <t>1979-006593</t>
        </is>
      </c>
      <c r="B82" s="806" t="n"/>
      <c r="C82" s="806" t="inlineStr">
        <is>
          <t>Agreement</t>
        </is>
      </c>
      <c r="D82" s="806" t="inlineStr">
        <is>
          <t>280/42</t>
        </is>
      </c>
      <c r="E82" s="807" t="n">
        <v>29172</v>
      </c>
      <c r="F82" s="808" t="n">
        <v>29172</v>
      </c>
      <c r="G82" s="809" t="inlineStr">
        <is>
          <t>Crystal F. Pallo</t>
        </is>
      </c>
      <c r="H82" s="809" t="inlineStr">
        <is>
          <t>W. C. Bain Jr., Trustee</t>
        </is>
      </c>
      <c r="I82" s="810" t="inlineStr">
        <is>
          <t>SW/4 NE/4, NW/4 SE/4, S/2 SE/4 of 31-12N-24W, aol</t>
        </is>
      </c>
      <c r="J82" s="811" t="inlineStr">
        <is>
          <t>Trust
An undivided 40/791.47 interest</t>
        </is>
      </c>
      <c r="K82" s="815" t="inlineStr">
        <is>
          <t>OKCountyRecords: 1979-006593</t>
        </is>
      </c>
      <c r="L82" s="806" t="inlineStr">
        <is>
          <t>Other (non-mineral; excluded from mineral NMA). Gross=tract-map basis.</t>
        </is>
      </c>
      <c r="M82" s="806" t="n"/>
      <c r="N82" s="806" t="n"/>
      <c r="O82" s="806" t="inlineStr">
        <is>
          <t>OUTSIDE LANDS</t>
        </is>
      </c>
      <c r="P82" s="807" t="inlineStr">
        <is>
          <t>Review — read instrument (type unclear)</t>
        </is>
      </c>
      <c r="Q82" s="808" t="inlineStr">
        <is>
          <t>Review</t>
        </is>
      </c>
      <c r="R82" s="809" t="inlineStr">
        <is>
          <t>Review</t>
        </is>
      </c>
      <c r="S82" s="809" t="inlineStr">
        <is>
          <t>Review</t>
        </is>
      </c>
      <c r="T82" s="810" t="inlineStr">
        <is>
          <t>Review</t>
        </is>
      </c>
      <c r="U82" s="811" t="inlineStr">
        <is>
          <t>Yes: 2 (legal supports)</t>
        </is>
      </c>
      <c r="V82" s="815" t="inlineStr">
        <is>
          <t>High</t>
        </is>
      </c>
      <c r="W82" s="806" t="inlineStr">
        <is>
          <t>Review — no exact prior-grantee match</t>
        </is>
      </c>
      <c r="X82" s="806" t="inlineStr">
        <is>
          <t>Yes — on Tract 2 owner list</t>
        </is>
      </c>
      <c r="Y82" s="806" t="inlineStr">
        <is>
          <t>Interest amount needs review</t>
        </is>
      </c>
      <c r="Z82" s="806" t="inlineStr">
        <is>
          <t>Review</t>
        </is>
      </c>
      <c r="AA82" s="807" t="inlineStr">
        <is>
          <t>Agreement — Crystal F. Pallo to W. C. Bain Jr., Trustee (280/42)</t>
        </is>
      </c>
      <c r="AB82" s="808" t="inlineStr">
        <is>
          <t>Needs source review: grantor source, interest amount, instrument type</t>
        </is>
      </c>
    </row>
    <row r="83" ht="60" customHeight="1">
      <c r="A83" s="806" t="inlineStr">
        <is>
          <t>1981-003445</t>
        </is>
      </c>
      <c r="B83" s="806" t="n"/>
      <c r="C83" s="806" t="inlineStr">
        <is>
          <t>Mineral Deed</t>
        </is>
      </c>
      <c r="D83" s="806" t="inlineStr">
        <is>
          <t>332/238</t>
        </is>
      </c>
      <c r="E83" s="807" t="n">
        <v>29675</v>
      </c>
      <c r="F83" s="808" t="n">
        <v>29675</v>
      </c>
      <c r="G83" s="809" t="inlineStr">
        <is>
          <t>L. E. Thurman</t>
        </is>
      </c>
      <c r="H83" s="809" t="inlineStr">
        <is>
          <t>Moore-Stansberry, Inc.</t>
        </is>
      </c>
      <c r="I83" s="810" t="inlineStr">
        <is>
          <t>E/2 NW/4 of 31-12N-24W</t>
        </is>
      </c>
      <c r="J83" s="814" t="inlineStr">
        <is>
          <t>11 NMA</t>
        </is>
      </c>
      <c r="K83" s="815" t="inlineStr">
        <is>
          <t>OKCountyRecords: 1981-003445</t>
        </is>
      </c>
      <c r="L83" s="806" t="inlineStr">
        <is>
          <t>Mineral; basis Conv Amt(dec). Gross=tract-map basis.</t>
        </is>
      </c>
      <c r="M83" s="806" t="inlineStr">
        <is>
          <t>REVIEW</t>
        </is>
      </c>
      <c r="N83" s="806" t="inlineStr">
        <is>
          <t>Conveys 11 NMA per notes; conv. dec = 11/gross. Verify denominator/tract from image.</t>
        </is>
      </c>
      <c r="O83" s="806" t="inlineStr">
        <is>
          <t>MINERAL DEED</t>
        </is>
      </c>
      <c r="P83" s="807" t="inlineStr">
        <is>
          <t>Chain — minerals</t>
        </is>
      </c>
      <c r="Q83" s="808" t="inlineStr">
        <is>
          <t>Yes</t>
        </is>
      </c>
      <c r="R83" s="809" t="inlineStr">
        <is>
          <t>No</t>
        </is>
      </c>
      <c r="S83" s="809" t="inlineStr">
        <is>
          <t>Yes</t>
        </is>
      </c>
      <c r="T83" s="810" t="inlineStr">
        <is>
          <t>No</t>
        </is>
      </c>
      <c r="U83" s="814" t="inlineStr">
        <is>
          <t>Yes: 4 (legal supports)</t>
        </is>
      </c>
      <c r="V83" s="815" t="inlineStr">
        <is>
          <t>High</t>
        </is>
      </c>
      <c r="W83" s="806" t="inlineStr">
        <is>
          <t>Review — no exact prior-grantee match</t>
        </is>
      </c>
      <c r="X83" s="806" t="inlineStr">
        <is>
          <t>Yes — on Tract 4 owner list</t>
        </is>
      </c>
      <c r="Y83" s="806" t="inlineStr">
        <is>
          <t>Candidate 0.1375 (helper — confirm from image)</t>
        </is>
      </c>
      <c r="Z83" s="806" t="inlineStr">
        <is>
          <t>Medium — helper value</t>
        </is>
      </c>
      <c r="AA83" s="807" t="inlineStr">
        <is>
          <t>Mineral Deed — L. E. Thurman to Moore-Stansberry, Inc. (332/238)</t>
        </is>
      </c>
      <c r="AB83" s="808" t="inlineStr">
        <is>
          <t>Needs source review: grantor source</t>
        </is>
      </c>
    </row>
    <row r="84" ht="108" customHeight="1">
      <c r="A84" s="806" t="inlineStr">
        <is>
          <t>1981-005180</t>
        </is>
      </c>
      <c r="B84" s="806" t="n"/>
      <c r="C84" s="806" t="inlineStr">
        <is>
          <t>Mineral Deed</t>
        </is>
      </c>
      <c r="D84" s="806" t="inlineStr">
        <is>
          <t>341/154</t>
        </is>
      </c>
      <c r="E84" s="807" t="n">
        <v>29714</v>
      </c>
      <c r="F84" s="808" t="n">
        <v>29714</v>
      </c>
      <c r="G84" s="809" t="inlineStr">
        <is>
          <t>Glenn D. Mitchel Hazel P. Mitchel, HW</t>
        </is>
      </c>
      <c r="H84" s="809" t="inlineStr">
        <is>
          <t>Nolan E. Britton, Inc.</t>
        </is>
      </c>
      <c r="I84" s="810" t="inlineStr">
        <is>
          <t>E/2 NW/4, SE/4 NE/4, NE/4 SE/4, N/2 NE/4 SW/4 of 31-12N-24W, aol</t>
        </is>
      </c>
      <c r="J84" s="814" t="inlineStr">
        <is>
          <t>10/260 interest in 2 sections</t>
        </is>
      </c>
      <c r="K84" s="815" t="inlineStr">
        <is>
          <t>OKCountyRecords: 1981-005180</t>
        </is>
      </c>
      <c r="L84" s="806" t="inlineStr">
        <is>
          <t>Mineral; basis Conv Amt(dec). Gross=tract-map basis.</t>
        </is>
      </c>
      <c r="M84" s="806" t="inlineStr">
        <is>
          <t>CURRENT OWNER SOURCE</t>
        </is>
      </c>
      <c r="N84" s="806" t="n"/>
      <c r="O84" s="806" t="inlineStr">
        <is>
          <t>OUTSIDE LANDS</t>
        </is>
      </c>
      <c r="P84" s="807" t="inlineStr">
        <is>
          <t>Chain — minerals</t>
        </is>
      </c>
      <c r="Q84" s="808" t="inlineStr">
        <is>
          <t>Yes</t>
        </is>
      </c>
      <c r="R84" s="809" t="inlineStr">
        <is>
          <t>No</t>
        </is>
      </c>
      <c r="S84" s="809" t="inlineStr">
        <is>
          <t>Yes</t>
        </is>
      </c>
      <c r="T84" s="810" t="inlineStr">
        <is>
          <t>No</t>
        </is>
      </c>
      <c r="U84" s="814" t="inlineStr">
        <is>
          <t>Legal maps to 1, 3, 4, 7, 10; helper says 1, 3, 4, 7, 8</t>
        </is>
      </c>
      <c r="V84" s="815" t="inlineStr">
        <is>
          <t>Review</t>
        </is>
      </c>
      <c r="W84" s="806" t="inlineStr">
        <is>
          <t>Probable — name-normalized match to Runsheet 46 grantee; confirm</t>
        </is>
      </c>
      <c r="X84" s="806" t="inlineStr">
        <is>
          <t>Yes — on Tract 3 owner list</t>
        </is>
      </c>
      <c r="Y84" s="806" t="inlineStr">
        <is>
          <t>Candidate 0.0384615384615385 (helper — confirm from image)</t>
        </is>
      </c>
      <c r="Z84" s="806" t="inlineStr">
        <is>
          <t>Medium — helper value</t>
        </is>
      </c>
      <c r="AA84" s="807" t="inlineStr">
        <is>
          <t>Mineral Deed — Glenn D. Mitchel Hazel P. Mitc to Nolan E. Britton, Inc. (341/154)</t>
        </is>
      </c>
      <c r="AB84" s="808" t="inlineStr">
        <is>
          <t>Needs source review: tract, grantor source</t>
        </is>
      </c>
    </row>
    <row r="85" ht="108" customHeight="1">
      <c r="A85" s="806" t="inlineStr">
        <is>
          <t>1981-005181</t>
        </is>
      </c>
      <c r="B85" s="806" t="n"/>
      <c r="C85" s="806" t="inlineStr">
        <is>
          <t>Mineral Deed</t>
        </is>
      </c>
      <c r="D85" s="806" t="inlineStr">
        <is>
          <t>341/155</t>
        </is>
      </c>
      <c r="E85" s="807" t="n">
        <v>29714</v>
      </c>
      <c r="F85" s="808" t="n">
        <v>29714</v>
      </c>
      <c r="G85" s="809" t="inlineStr">
        <is>
          <t>Nolan E. Britton, Inc.</t>
        </is>
      </c>
      <c r="H85" s="809" t="inlineStr">
        <is>
          <t>Chinook Resources, Inc.</t>
        </is>
      </c>
      <c r="I85" s="810" t="inlineStr">
        <is>
          <t>E/2 NW/4, SE/4 NE/4, NE/4 SE/4, N/2 NE/4 SW/4 of 31-12N-24W, aol</t>
        </is>
      </c>
      <c r="J85" s="814" t="inlineStr">
        <is>
          <t>5/260 interest in 2 sections</t>
        </is>
      </c>
      <c r="K85" s="815" t="inlineStr">
        <is>
          <t>OKCountyRecords: 1981-005181</t>
        </is>
      </c>
      <c r="L85" s="806" t="inlineStr">
        <is>
          <t>Mineral; basis Conv Amt(dec). Gross=tract-map basis.</t>
        </is>
      </c>
      <c r="M85" s="806" t="n"/>
      <c r="N85" s="806" t="n"/>
      <c r="O85" s="806" t="inlineStr">
        <is>
          <t>OUTSIDE LANDS</t>
        </is>
      </c>
      <c r="P85" s="807" t="inlineStr">
        <is>
          <t>Chain — minerals</t>
        </is>
      </c>
      <c r="Q85" s="808" t="inlineStr">
        <is>
          <t>Yes</t>
        </is>
      </c>
      <c r="R85" s="809" t="inlineStr">
        <is>
          <t>No</t>
        </is>
      </c>
      <c r="S85" s="809" t="inlineStr">
        <is>
          <t>Yes</t>
        </is>
      </c>
      <c r="T85" s="810" t="inlineStr">
        <is>
          <t>No</t>
        </is>
      </c>
      <c r="U85" s="814" t="inlineStr">
        <is>
          <t>Legal maps to 1, 3, 4, 7, 10; helper says 1, 3, 4, 7, 8</t>
        </is>
      </c>
      <c r="V85" s="815" t="inlineStr">
        <is>
          <t>Review</t>
        </is>
      </c>
      <c r="W85" s="806" t="inlineStr">
        <is>
          <t>Yes — prior grantee match</t>
        </is>
      </c>
      <c r="X85" s="806" t="inlineStr">
        <is>
          <t>Yes — on Tract 3 owner list</t>
        </is>
      </c>
      <c r="Y85" s="806" t="inlineStr">
        <is>
          <t>Candidate 0.0192307692307692 (helper — confirm from image)</t>
        </is>
      </c>
      <c r="Z85" s="806" t="inlineStr">
        <is>
          <t>Medium — helper value</t>
        </is>
      </c>
      <c r="AA85" s="807" t="inlineStr">
        <is>
          <t>Mineral Deed — Nolan E. Britton, Inc. to Chinook Resources, Inc. (341/155)</t>
        </is>
      </c>
      <c r="AB85" s="808" t="inlineStr">
        <is>
          <t>Needs source review: tract</t>
        </is>
      </c>
    </row>
    <row r="86" ht="48" customHeight="1">
      <c r="A86" s="806" t="inlineStr">
        <is>
          <t>1981-007481</t>
        </is>
      </c>
      <c r="B86" s="806" t="n"/>
      <c r="C86" s="806" t="inlineStr">
        <is>
          <t>Mineral Deed</t>
        </is>
      </c>
      <c r="D86" s="806" t="inlineStr">
        <is>
          <t>355/341</t>
        </is>
      </c>
      <c r="E86" s="807" t="n">
        <v>29767</v>
      </c>
      <c r="F86" s="808" t="n">
        <v>29767</v>
      </c>
      <c r="G86" s="809" t="inlineStr">
        <is>
          <t>Moore-Stansberry, Inc.</t>
        </is>
      </c>
      <c r="H86" s="809" t="inlineStr">
        <is>
          <t>Leede Exploration</t>
        </is>
      </c>
      <c r="I86" s="810" t="inlineStr">
        <is>
          <t>E/2 NW/4 of 31-12N-24W</t>
        </is>
      </c>
      <c r="J86" s="814" t="inlineStr">
        <is>
          <t>10.725 NMA</t>
        </is>
      </c>
      <c r="K86" s="815" t="inlineStr">
        <is>
          <t>OKCountyRecords: 1981-007481</t>
        </is>
      </c>
      <c r="L86" s="806" t="inlineStr">
        <is>
          <t>Mineral; basis Conv Amt(dec). Gross=tract-map basis.</t>
        </is>
      </c>
      <c r="M86" s="806" t="inlineStr">
        <is>
          <t>REVIEW</t>
        </is>
      </c>
      <c r="N86" s="806" t="inlineStr">
        <is>
          <t>Conveys 10.725 NMA per notes; conv. dec = 10.725/gross. Verify denominator/tract from image.</t>
        </is>
      </c>
      <c r="O86" s="806" t="inlineStr">
        <is>
          <t>MINERAL DEED</t>
        </is>
      </c>
      <c r="P86" s="807" t="inlineStr">
        <is>
          <t>Chain — minerals</t>
        </is>
      </c>
      <c r="Q86" s="808" t="inlineStr">
        <is>
          <t>Yes</t>
        </is>
      </c>
      <c r="R86" s="809" t="inlineStr">
        <is>
          <t>No</t>
        </is>
      </c>
      <c r="S86" s="809" t="inlineStr">
        <is>
          <t>Yes</t>
        </is>
      </c>
      <c r="T86" s="810" t="inlineStr">
        <is>
          <t>No</t>
        </is>
      </c>
      <c r="U86" s="814" t="inlineStr">
        <is>
          <t>Yes: 4 (legal supports)</t>
        </is>
      </c>
      <c r="V86" s="815" t="inlineStr">
        <is>
          <t>High</t>
        </is>
      </c>
      <c r="W86" s="806" t="inlineStr">
        <is>
          <t>Yes — prior grantee match</t>
        </is>
      </c>
      <c r="X86" s="806" t="inlineStr">
        <is>
          <t>Yes — on Tract 4 owner list</t>
        </is>
      </c>
      <c r="Y86" s="806" t="inlineStr">
        <is>
          <t>Candidate 0.1340625 (helper — confirm from image)</t>
        </is>
      </c>
      <c r="Z86" s="806" t="inlineStr">
        <is>
          <t>Medium — helper value</t>
        </is>
      </c>
      <c r="AA86" s="807" t="inlineStr">
        <is>
          <t>Mineral Deed — Moore-Stansberry, Inc. to Leede Exploration (355/341)</t>
        </is>
      </c>
      <c r="AB86" s="808" t="n"/>
    </row>
    <row r="87" ht="48" customHeight="1">
      <c r="A87" s="806" t="inlineStr">
        <is>
          <t>1981-009501</t>
        </is>
      </c>
      <c r="B87" s="806" t="n"/>
      <c r="C87" s="806" t="inlineStr">
        <is>
          <t>Mineral Deed</t>
        </is>
      </c>
      <c r="D87" s="806" t="inlineStr">
        <is>
          <t>368/272</t>
        </is>
      </c>
      <c r="E87" s="807" t="n">
        <v>29812</v>
      </c>
      <c r="F87" s="808" t="n">
        <v>29812</v>
      </c>
      <c r="G87" s="809" t="inlineStr">
        <is>
          <t>Moore-Stansberry, Inc.</t>
        </is>
      </c>
      <c r="H87" s="809" t="inlineStr">
        <is>
          <t>Brent L. Schooley</t>
        </is>
      </c>
      <c r="I87" s="810" t="inlineStr">
        <is>
          <t>E/2 NW/4 of 31-12N-24W</t>
        </is>
      </c>
      <c r="J87" s="814" t="inlineStr">
        <is>
          <t>0.55 NMA</t>
        </is>
      </c>
      <c r="K87" s="815" t="inlineStr">
        <is>
          <t>OKCountyRecords: 1981-009501</t>
        </is>
      </c>
      <c r="L87" s="806" t="inlineStr">
        <is>
          <t>Mineral; basis Conv Amt(dec). Gross=tract-map basis.</t>
        </is>
      </c>
      <c r="M87" s="806" t="inlineStr">
        <is>
          <t>REVIEW</t>
        </is>
      </c>
      <c r="N87" s="806" t="inlineStr">
        <is>
          <t>Conveys 0.55 NMA per notes; conv. dec = 0.55/gross. Verify denominator/tract from image.</t>
        </is>
      </c>
      <c r="O87" s="806" t="inlineStr">
        <is>
          <t>MINERAL DEED</t>
        </is>
      </c>
      <c r="P87" s="807" t="inlineStr">
        <is>
          <t>Chain — minerals</t>
        </is>
      </c>
      <c r="Q87" s="808" t="inlineStr">
        <is>
          <t>Yes</t>
        </is>
      </c>
      <c r="R87" s="809" t="inlineStr">
        <is>
          <t>No</t>
        </is>
      </c>
      <c r="S87" s="809" t="inlineStr">
        <is>
          <t>Yes</t>
        </is>
      </c>
      <c r="T87" s="810" t="inlineStr">
        <is>
          <t>No</t>
        </is>
      </c>
      <c r="U87" s="814" t="inlineStr">
        <is>
          <t>Yes: 4 (legal supports)</t>
        </is>
      </c>
      <c r="V87" s="815" t="inlineStr">
        <is>
          <t>High</t>
        </is>
      </c>
      <c r="W87" s="806" t="inlineStr">
        <is>
          <t>Yes — prior grantee match</t>
        </is>
      </c>
      <c r="X87" s="806" t="inlineStr">
        <is>
          <t>Yes — on Tract 4 owner list</t>
        </is>
      </c>
      <c r="Y87" s="806" t="inlineStr">
        <is>
          <t>Candidate 0.006875 (helper — confirm from image)</t>
        </is>
      </c>
      <c r="Z87" s="806" t="inlineStr">
        <is>
          <t>Medium — helper value</t>
        </is>
      </c>
      <c r="AA87" s="807" t="inlineStr">
        <is>
          <t>Mineral Deed — Moore-Stansberry, Inc. to Brent L. Schooley (368/272)</t>
        </is>
      </c>
      <c r="AB87" s="808" t="n"/>
    </row>
    <row r="88" ht="132" customHeight="1">
      <c r="A88" s="806" t="inlineStr">
        <is>
          <t>1982-004342</t>
        </is>
      </c>
      <c r="B88" s="806" t="n"/>
      <c r="C88" s="806" t="inlineStr">
        <is>
          <t>Mineral Deed</t>
        </is>
      </c>
      <c r="D88" s="806" t="inlineStr">
        <is>
          <t>432/110</t>
        </is>
      </c>
      <c r="E88" s="807" t="n">
        <v>30054</v>
      </c>
      <c r="F88" s="808" t="n">
        <v>30054</v>
      </c>
      <c r="G88" s="809" t="inlineStr">
        <is>
          <t>W. H. Sorenson</t>
        </is>
      </c>
      <c r="H88" s="809" t="inlineStr">
        <is>
          <t>Sorenson Oil &amp; Gas Trust,
Michelle Sorenson Johnson, Trustee,
Marchelle Sorenson Uaigle, Trustee</t>
        </is>
      </c>
      <c r="I88" s="810" t="inlineStr">
        <is>
          <t>E/2 NW/4, SE/4 NE/4, NE/4 SE/4, N/2 NE/4 SW/4 of 31-12N-24W, aol</t>
        </is>
      </c>
      <c r="J88" s="814" t="inlineStr">
        <is>
          <t>40/260 interest in 2 sections</t>
        </is>
      </c>
      <c r="K88" s="815" t="inlineStr">
        <is>
          <t>OKCountyRecords: 1982-004342</t>
        </is>
      </c>
      <c r="L88" s="806" t="inlineStr">
        <is>
          <t>Mineral; basis Conv Amt(dec). Gross=tract-map basis.</t>
        </is>
      </c>
      <c r="M88" s="806" t="inlineStr">
        <is>
          <t>CURRENT OWNER SOURCE</t>
        </is>
      </c>
      <c r="N88" s="806" t="n"/>
      <c r="O88" s="806" t="inlineStr">
        <is>
          <t>OUTSIDE LANDS</t>
        </is>
      </c>
      <c r="P88" s="807" t="inlineStr">
        <is>
          <t>Chain — minerals</t>
        </is>
      </c>
      <c r="Q88" s="808" t="inlineStr">
        <is>
          <t>Yes</t>
        </is>
      </c>
      <c r="R88" s="809" t="inlineStr">
        <is>
          <t>No</t>
        </is>
      </c>
      <c r="S88" s="809" t="inlineStr">
        <is>
          <t>Yes</t>
        </is>
      </c>
      <c r="T88" s="810" t="inlineStr">
        <is>
          <t>No</t>
        </is>
      </c>
      <c r="U88" s="814" t="inlineStr">
        <is>
          <t>Legal maps to 1, 3, 4, 7, 10; helper says 1, 3, 4, 7, 8</t>
        </is>
      </c>
      <c r="V88" s="815" t="inlineStr">
        <is>
          <t>Review</t>
        </is>
      </c>
      <c r="W88" s="806" t="inlineStr">
        <is>
          <t>Yes — prior grantee match</t>
        </is>
      </c>
      <c r="X88" s="806" t="inlineStr">
        <is>
          <t>Review</t>
        </is>
      </c>
      <c r="Y88" s="806" t="inlineStr">
        <is>
          <t>Candidate 0.153846153846154 (helper — confirm from image)</t>
        </is>
      </c>
      <c r="Z88" s="806" t="inlineStr">
        <is>
          <t>Medium — helper value</t>
        </is>
      </c>
      <c r="AA88" s="807" t="inlineStr">
        <is>
          <t>Mineral Deed — W. H. Sorenson to Sorenson Oil &amp; Gas Trust, (432/110)</t>
        </is>
      </c>
      <c r="AB88" s="808" t="inlineStr">
        <is>
          <t>Needs source review: tract</t>
        </is>
      </c>
    </row>
    <row r="89" ht="108" customHeight="1">
      <c r="A89" s="806" t="inlineStr">
        <is>
          <t>1982-004658</t>
        </is>
      </c>
      <c r="B89" s="806" t="n"/>
      <c r="C89" s="806" t="inlineStr">
        <is>
          <t>Miscellaneous</t>
        </is>
      </c>
      <c r="D89" s="806" t="inlineStr">
        <is>
          <t>434/163</t>
        </is>
      </c>
      <c r="E89" s="807" t="n">
        <v>30061</v>
      </c>
      <c r="F89" s="808" t="n">
        <v>30061</v>
      </c>
      <c r="G89" s="809" t="inlineStr">
        <is>
          <t>Farmers Home Administration</t>
        </is>
      </c>
      <c r="H89" s="809" t="inlineStr">
        <is>
          <t>Clara Mae Bryan,
George M. Bryan</t>
        </is>
      </c>
      <c r="I89" s="810" t="inlineStr">
        <is>
          <t>31-12N-24W, aol</t>
        </is>
      </c>
      <c r="J89" s="811" t="inlineStr">
        <is>
          <t>See instrument</t>
        </is>
      </c>
      <c r="K89" s="815" t="inlineStr">
        <is>
          <t>OKCountyRecords: 1982-004658</t>
        </is>
      </c>
      <c r="L89" s="806" t="inlineStr">
        <is>
          <t>Other (non-mineral; excluded from mineral NMA). All-section coverage. Gross=tract-map basis.</t>
        </is>
      </c>
      <c r="M89" s="806" t="n"/>
      <c r="N89" s="806" t="n"/>
      <c r="O89" s="806" t="inlineStr">
        <is>
          <t>OUTSIDE LANDS</t>
        </is>
      </c>
      <c r="P89" s="807" t="inlineStr">
        <is>
          <t>Review — read instrument (type unclear)</t>
        </is>
      </c>
      <c r="Q89" s="808" t="inlineStr">
        <is>
          <t>Review</t>
        </is>
      </c>
      <c r="R89" s="809" t="inlineStr">
        <is>
          <t>Review</t>
        </is>
      </c>
      <c r="S89" s="809" t="inlineStr">
        <is>
          <t>Review</t>
        </is>
      </c>
      <c r="T89" s="810" t="inlineStr">
        <is>
          <t>Review</t>
        </is>
      </c>
      <c r="U89" s="811" t="inlineStr">
        <is>
          <t>Yes: 1, 8 (broad legal)</t>
        </is>
      </c>
      <c r="V89" s="815" t="inlineStr">
        <is>
          <t>Medium</t>
        </is>
      </c>
      <c r="W89" s="806" t="inlineStr">
        <is>
          <t>Review — no exact prior-grantee match</t>
        </is>
      </c>
      <c r="X89" s="806" t="inlineStr">
        <is>
          <t>Review</t>
        </is>
      </c>
      <c r="Y89" s="806" t="inlineStr">
        <is>
          <t>Interest amount needs review</t>
        </is>
      </c>
      <c r="Z89" s="806" t="inlineStr">
        <is>
          <t>Review</t>
        </is>
      </c>
      <c r="AA89" s="807" t="inlineStr">
        <is>
          <t>Miscellaneous — Farmers Home Administration to Clara Mae Bryan, (434/163)</t>
        </is>
      </c>
      <c r="AB89" s="808" t="inlineStr">
        <is>
          <t>Needs source review: grantor source, interest amount, instrument type</t>
        </is>
      </c>
    </row>
    <row r="90" ht="48" customHeight="1">
      <c r="A90" s="806" t="inlineStr">
        <is>
          <t>1982-005352</t>
        </is>
      </c>
      <c r="B90" s="806" t="n"/>
      <c r="C90" s="806" t="inlineStr">
        <is>
          <t>Mineral Deed</t>
        </is>
      </c>
      <c r="D90" s="806" t="inlineStr">
        <is>
          <t>438/128</t>
        </is>
      </c>
      <c r="E90" s="807" t="n">
        <v>30081</v>
      </c>
      <c r="F90" s="808" t="n">
        <v>30081</v>
      </c>
      <c r="G90" s="809" t="inlineStr">
        <is>
          <t>Moore-Stansberry, Inc.</t>
        </is>
      </c>
      <c r="H90" s="809" t="inlineStr">
        <is>
          <t>Leede Exploration</t>
        </is>
      </c>
      <c r="I90" s="810" t="inlineStr">
        <is>
          <t>E/2 NW/4 of 31-12N-24W</t>
        </is>
      </c>
      <c r="J90" s="811" t="inlineStr">
        <is>
          <t>0.22 NMA</t>
        </is>
      </c>
      <c r="K90" s="815" t="inlineStr">
        <is>
          <t>OKCountyRecords: 1982-005352</t>
        </is>
      </c>
      <c r="L90" s="806" t="inlineStr">
        <is>
          <t>Mineral; basis Conv Amt(dec). Gross=tract-map basis.</t>
        </is>
      </c>
      <c r="M90" s="806" t="inlineStr">
        <is>
          <t>REVIEW</t>
        </is>
      </c>
      <c r="N90" s="806" t="inlineStr">
        <is>
          <t>Conveys 0.22 NMA per notes; conv. dec = 0.22/gross. Verify denominator/tract from image.</t>
        </is>
      </c>
      <c r="O90" s="806" t="inlineStr">
        <is>
          <t>MINERAL DEED</t>
        </is>
      </c>
      <c r="P90" s="807" t="inlineStr">
        <is>
          <t>Chain — minerals</t>
        </is>
      </c>
      <c r="Q90" s="808" t="inlineStr">
        <is>
          <t>Yes</t>
        </is>
      </c>
      <c r="R90" s="809" t="inlineStr">
        <is>
          <t>No</t>
        </is>
      </c>
      <c r="S90" s="809" t="inlineStr">
        <is>
          <t>Yes</t>
        </is>
      </c>
      <c r="T90" s="810" t="inlineStr">
        <is>
          <t>No</t>
        </is>
      </c>
      <c r="U90" s="811" t="inlineStr">
        <is>
          <t>Yes: 4 (legal supports)</t>
        </is>
      </c>
      <c r="V90" s="815" t="inlineStr">
        <is>
          <t>High</t>
        </is>
      </c>
      <c r="W90" s="806" t="inlineStr">
        <is>
          <t>Yes — prior grantee match</t>
        </is>
      </c>
      <c r="X90" s="806" t="inlineStr">
        <is>
          <t>Yes — on Tract 4 owner list</t>
        </is>
      </c>
      <c r="Y90" s="806" t="inlineStr">
        <is>
          <t>Candidate 0.00275 (helper — confirm from image)</t>
        </is>
      </c>
      <c r="Z90" s="806" t="inlineStr">
        <is>
          <t>Medium — helper value</t>
        </is>
      </c>
      <c r="AA90" s="807" t="inlineStr">
        <is>
          <t>Mineral Deed — Moore-Stansberry, Inc. to Leede Exploration (438/128)</t>
        </is>
      </c>
      <c r="AB90" s="808" t="n"/>
    </row>
    <row r="91" ht="84" customHeight="1">
      <c r="A91" s="806" t="inlineStr">
        <is>
          <t>1982-006217</t>
        </is>
      </c>
      <c r="B91" s="806" t="n"/>
      <c r="C91" s="806" t="inlineStr">
        <is>
          <t>Certificate</t>
        </is>
      </c>
      <c r="D91" s="806" t="inlineStr">
        <is>
          <t>443/310</t>
        </is>
      </c>
      <c r="E91" s="807" t="n">
        <v>30099</v>
      </c>
      <c r="F91" s="808" t="n">
        <v>30099</v>
      </c>
      <c r="G91" s="809" t="inlineStr">
        <is>
          <t>Baker Logsdon &amp; Phelps,
Harold Logsdon</t>
        </is>
      </c>
      <c r="H91" s="809" t="inlineStr">
        <is>
          <t>The Public</t>
        </is>
      </c>
      <c r="I91" s="810" t="inlineStr">
        <is>
          <t>31-12N-24W</t>
        </is>
      </c>
      <c r="J91" s="811" t="inlineStr">
        <is>
          <t>See instrument</t>
        </is>
      </c>
      <c r="K91" s="815" t="inlineStr">
        <is>
          <t>OKCountyRecords: 1982-006217</t>
        </is>
      </c>
      <c r="L91" s="806" t="inlineStr">
        <is>
          <t>Other (non-mineral; excluded from mineral NMA). All-section coverage. Gross=tract-map basis.</t>
        </is>
      </c>
      <c r="M91" s="806" t="inlineStr">
        <is>
          <t>OK</t>
        </is>
      </c>
      <c r="N91" s="806" t="inlineStr">
        <is>
          <t>Non-conveying — notice/affidavit/address change (The Public).</t>
        </is>
      </c>
      <c r="O91" s="806" t="inlineStr">
        <is>
          <t>IGNORE FOR MINERAL OWNERSHIP</t>
        </is>
      </c>
      <c r="P91" s="807" t="inlineStr">
        <is>
          <t>Chain — title support (succession/entity/probate)</t>
        </is>
      </c>
      <c r="Q91" s="808" t="inlineStr">
        <is>
          <t>Yes</t>
        </is>
      </c>
      <c r="R91" s="809" t="inlineStr">
        <is>
          <t>No</t>
        </is>
      </c>
      <c r="S91" s="809" t="inlineStr">
        <is>
          <t>Yes</t>
        </is>
      </c>
      <c r="T91" s="810" t="inlineStr">
        <is>
          <t>No</t>
        </is>
      </c>
      <c r="U91" s="811" t="inlineStr">
        <is>
          <t>Yes: 1, 8 (broad legal)</t>
        </is>
      </c>
      <c r="V91" s="815" t="inlineStr">
        <is>
          <t>Medium</t>
        </is>
      </c>
      <c r="W91" s="806" t="inlineStr">
        <is>
          <t>Review — no exact prior-grantee match</t>
        </is>
      </c>
      <c r="X91" s="806" t="inlineStr">
        <is>
          <t>Review</t>
        </is>
      </c>
      <c r="Y91" s="806" t="inlineStr">
        <is>
          <t>Interest amount needs review</t>
        </is>
      </c>
      <c r="Z91" s="806" t="inlineStr">
        <is>
          <t>Review</t>
        </is>
      </c>
      <c r="AA91" s="807" t="inlineStr">
        <is>
          <t>Certificate — Baker Logsdon &amp; Phelps, to The Public (443/310)</t>
        </is>
      </c>
      <c r="AB91" s="808" t="inlineStr">
        <is>
          <t>Needs source review: grantor source, interest amount</t>
        </is>
      </c>
    </row>
    <row r="92" ht="84" customHeight="1">
      <c r="A92" s="806" t="inlineStr">
        <is>
          <t>1982-006218</t>
        </is>
      </c>
      <c r="B92" s="806" t="n"/>
      <c r="C92" s="806" t="inlineStr">
        <is>
          <t>Certificate</t>
        </is>
      </c>
      <c r="D92" s="806" t="inlineStr">
        <is>
          <t>443/311</t>
        </is>
      </c>
      <c r="E92" s="807" t="n">
        <v>30099</v>
      </c>
      <c r="F92" s="808" t="n">
        <v>30099</v>
      </c>
      <c r="G92" s="809" t="inlineStr">
        <is>
          <t>Baker Logsdon &amp; Phelps,
Harold Logsdon</t>
        </is>
      </c>
      <c r="H92" s="809" t="inlineStr">
        <is>
          <t>The Public</t>
        </is>
      </c>
      <c r="I92" s="810" t="inlineStr">
        <is>
          <t>31-12N-24W</t>
        </is>
      </c>
      <c r="J92" s="814" t="inlineStr">
        <is>
          <t>See instrument</t>
        </is>
      </c>
      <c r="K92" s="815" t="inlineStr">
        <is>
          <t>OKCountyRecords: 1982-006218</t>
        </is>
      </c>
      <c r="L92" s="806" t="inlineStr">
        <is>
          <t>Other (non-mineral; excluded from mineral NMA). All-section coverage. Gross=tract-map basis.</t>
        </is>
      </c>
      <c r="M92" s="806" t="inlineStr">
        <is>
          <t>OK</t>
        </is>
      </c>
      <c r="N92" s="806" t="inlineStr">
        <is>
          <t>Non-conveying — notice/affidavit/address change (The Public).</t>
        </is>
      </c>
      <c r="O92" s="806" t="inlineStr">
        <is>
          <t>IGNORE FOR MINERAL OWNERSHIP</t>
        </is>
      </c>
      <c r="P92" s="807" t="inlineStr">
        <is>
          <t>Chain — title support (succession/entity/probate)</t>
        </is>
      </c>
      <c r="Q92" s="808" t="inlineStr">
        <is>
          <t>Yes</t>
        </is>
      </c>
      <c r="R92" s="809" t="inlineStr">
        <is>
          <t>No</t>
        </is>
      </c>
      <c r="S92" s="809" t="inlineStr">
        <is>
          <t>Yes</t>
        </is>
      </c>
      <c r="T92" s="810" t="inlineStr">
        <is>
          <t>No</t>
        </is>
      </c>
      <c r="U92" s="814" t="inlineStr">
        <is>
          <t>Yes: 1, 8 (broad legal)</t>
        </is>
      </c>
      <c r="V92" s="815" t="inlineStr">
        <is>
          <t>Medium</t>
        </is>
      </c>
      <c r="W92" s="806" t="inlineStr">
        <is>
          <t>Review — no exact prior-grantee match</t>
        </is>
      </c>
      <c r="X92" s="806" t="inlineStr">
        <is>
          <t>Review</t>
        </is>
      </c>
      <c r="Y92" s="806" t="inlineStr">
        <is>
          <t>Interest amount needs review</t>
        </is>
      </c>
      <c r="Z92" s="806" t="inlineStr">
        <is>
          <t>Review</t>
        </is>
      </c>
      <c r="AA92" s="807" t="inlineStr">
        <is>
          <t>Certificate — Baker Logsdon &amp; Phelps, to The Public (443/311)</t>
        </is>
      </c>
      <c r="AB92" s="808" t="inlineStr">
        <is>
          <t>Needs source review: grantor source, interest amount</t>
        </is>
      </c>
    </row>
    <row r="93" ht="409.5" customHeight="1">
      <c r="A93" s="806" t="inlineStr">
        <is>
          <t>1982-007158</t>
        </is>
      </c>
      <c r="B93" s="806" t="n"/>
      <c r="C93" s="806" t="inlineStr">
        <is>
          <t>Mineral Deed</t>
        </is>
      </c>
      <c r="D93" s="806" t="inlineStr">
        <is>
          <t>451/176</t>
        </is>
      </c>
      <c r="E93" s="807" t="n">
        <v>30124</v>
      </c>
      <c r="F93" s="808" t="n">
        <v>30124</v>
      </c>
      <c r="G93" s="809" t="inlineStr">
        <is>
          <t>Margie Ann Kirk</t>
        </is>
      </c>
      <c r="H93" s="809" t="inlineStr">
        <is>
          <t>Eddie Tom Lakey</t>
        </is>
      </c>
      <c r="I93" s="810" t="inlineStr">
        <is>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is>
      </c>
      <c r="J93" s="814" t="inlineStr">
        <is>
          <t>2 acres</t>
        </is>
      </c>
      <c r="K93" s="815" t="inlineStr">
        <is>
          <t>OKCountyRecords: 1982-007158</t>
        </is>
      </c>
      <c r="L93" s="806" t="inlineStr">
        <is>
          <t>Mineral; basis Conv Amt(dec). Gross=tract-map basis.</t>
        </is>
      </c>
      <c r="M93" s="806" t="inlineStr">
        <is>
          <t>REVIEW</t>
        </is>
      </c>
      <c r="N93" s="806" t="inlineStr">
        <is>
          <t>Conveys 2 acres per notes; conv. dec = 2/gross. Verify denominator/tract from image.</t>
        </is>
      </c>
      <c r="O93" s="806" t="inlineStr">
        <is>
          <t>MINERAL DEED</t>
        </is>
      </c>
      <c r="P93" s="807" t="inlineStr">
        <is>
          <t>Chain — minerals</t>
        </is>
      </c>
      <c r="Q93" s="808" t="inlineStr">
        <is>
          <t>Yes</t>
        </is>
      </c>
      <c r="R93" s="809" t="inlineStr">
        <is>
          <t>No</t>
        </is>
      </c>
      <c r="S93" s="809" t="inlineStr">
        <is>
          <t>Yes</t>
        </is>
      </c>
      <c r="T93" s="810" t="inlineStr">
        <is>
          <t>No</t>
        </is>
      </c>
      <c r="U93" s="814" t="inlineStr">
        <is>
          <t>Yes: 4, 5 (broad legal)</t>
        </is>
      </c>
      <c r="V93" s="815" t="inlineStr">
        <is>
          <t>Medium</t>
        </is>
      </c>
      <c r="W93" s="806" t="inlineStr">
        <is>
          <t>Probable — name-normalized match to Runsheet 63 grantee; confirm</t>
        </is>
      </c>
      <c r="X93" s="806" t="inlineStr">
        <is>
          <t>Yes — on Tract 4 owner list</t>
        </is>
      </c>
      <c r="Y93" s="806" t="inlineStr">
        <is>
          <t>Candidate 0.01 (helper — confirm from image)</t>
        </is>
      </c>
      <c r="Z93" s="806" t="inlineStr">
        <is>
          <t>Medium — helper value</t>
        </is>
      </c>
      <c r="AA93" s="807" t="inlineStr">
        <is>
          <t>Mineral Deed — Margie Ann Kirk to Eddie Tom Lakey (451/176)</t>
        </is>
      </c>
      <c r="AB93" s="808" t="inlineStr">
        <is>
          <t>Needs source review: grantor source</t>
        </is>
      </c>
    </row>
    <row r="94" ht="84" customHeight="1">
      <c r="A94" s="806" t="inlineStr">
        <is>
          <t>1982-011144</t>
        </is>
      </c>
      <c r="B94" s="806" t="n"/>
      <c r="C94" s="806" t="inlineStr">
        <is>
          <t>Mineral Deed</t>
        </is>
      </c>
      <c r="D94" s="806" t="inlineStr">
        <is>
          <t>480/72</t>
        </is>
      </c>
      <c r="E94" s="807" t="n">
        <v>30250</v>
      </c>
      <c r="F94" s="808" t="n">
        <v>30250</v>
      </c>
      <c r="G94" s="809" t="inlineStr">
        <is>
          <t>Barbara J. Bain,
Billy W. Bain</t>
        </is>
      </c>
      <c r="H94" s="809" t="inlineStr">
        <is>
          <t>Lyle T. Ibeling</t>
        </is>
      </c>
      <c r="I94" s="810" t="inlineStr">
        <is>
          <t>S/2 SE/4, NW/4 SE/4, SW/4 NE/4 of 31-12N-24W, aol</t>
        </is>
      </c>
      <c r="J94" s="814" t="inlineStr">
        <is>
          <t>1/791.47 interest in 2 sections</t>
        </is>
      </c>
      <c r="K94" s="815" t="inlineStr">
        <is>
          <t>OKCountyRecords: 1982-011144</t>
        </is>
      </c>
      <c r="L94" s="806" t="inlineStr">
        <is>
          <t>Mineral; basis Conv Amt(dec). Gross=tract-map basis.</t>
        </is>
      </c>
      <c r="M94" s="806" t="inlineStr">
        <is>
          <t>CURRENT OWNER SOURCE</t>
        </is>
      </c>
      <c r="N94" s="806" t="n"/>
      <c r="O94" s="806" t="inlineStr">
        <is>
          <t>OUTSIDE LANDS</t>
        </is>
      </c>
      <c r="P94" s="807" t="inlineStr">
        <is>
          <t>Chain — minerals</t>
        </is>
      </c>
      <c r="Q94" s="808" t="inlineStr">
        <is>
          <t>Yes</t>
        </is>
      </c>
      <c r="R94" s="809" t="inlineStr">
        <is>
          <t>No</t>
        </is>
      </c>
      <c r="S94" s="809" t="inlineStr">
        <is>
          <t>Yes</t>
        </is>
      </c>
      <c r="T94" s="810" t="inlineStr">
        <is>
          <t>No</t>
        </is>
      </c>
      <c r="U94" s="814" t="inlineStr">
        <is>
          <t>Yes: 2 (legal supports)</t>
        </is>
      </c>
      <c r="V94" s="815" t="inlineStr">
        <is>
          <t>High</t>
        </is>
      </c>
      <c r="W94" s="806" t="inlineStr">
        <is>
          <t>Review — no exact prior-grantee match</t>
        </is>
      </c>
      <c r="X94" s="806" t="inlineStr">
        <is>
          <t>Yes — on Tract 2 owner list</t>
        </is>
      </c>
      <c r="Y94" s="806" t="inlineStr">
        <is>
          <t>Candidate 0.00126347176772335 (helper — confirm from image)</t>
        </is>
      </c>
      <c r="Z94" s="806" t="inlineStr">
        <is>
          <t>Medium — helper value</t>
        </is>
      </c>
      <c r="AA94" s="807" t="inlineStr">
        <is>
          <t>Mineral Deed — Barbara J. Bain, to Lyle T. Ibeling (480/72)</t>
        </is>
      </c>
      <c r="AB94" s="808" t="inlineStr">
        <is>
          <t>Needs source review: grantor source</t>
        </is>
      </c>
    </row>
    <row r="95" ht="84" customHeight="1">
      <c r="A95" s="806" t="inlineStr">
        <is>
          <t>1982-011142</t>
        </is>
      </c>
      <c r="B95" s="806" t="n"/>
      <c r="C95" s="806" t="inlineStr">
        <is>
          <t>Mineral Deed</t>
        </is>
      </c>
      <c r="D95" s="806" t="inlineStr">
        <is>
          <t>480/70</t>
        </is>
      </c>
      <c r="E95" s="807" t="n">
        <v>30250</v>
      </c>
      <c r="F95" s="808" t="n">
        <v>30250</v>
      </c>
      <c r="G95" s="809" t="inlineStr">
        <is>
          <t>Billy W. Bain and Barbara J. Bain, HW</t>
        </is>
      </c>
      <c r="H95" s="809" t="inlineStr">
        <is>
          <t>Myron V. Slobin</t>
        </is>
      </c>
      <c r="I95" s="810" t="inlineStr">
        <is>
          <t>S/2 SE/4, NW/4 SE/4, SW/4 NE/4 of 31-12N-24W, aol</t>
        </is>
      </c>
      <c r="J95" s="816" t="inlineStr">
        <is>
          <t>1/791.47 interest in 2 sections</t>
        </is>
      </c>
      <c r="K95" s="815" t="inlineStr">
        <is>
          <t>OKCountyRecords: 1982-011142</t>
        </is>
      </c>
      <c r="L95" s="806" t="inlineStr">
        <is>
          <t>Mineral; basis Conv Amt(dec). Gross=tract-map basis.</t>
        </is>
      </c>
      <c r="M95" s="806" t="n"/>
      <c r="N95" s="806" t="n"/>
      <c r="O95" s="806" t="inlineStr">
        <is>
          <t>OUTSIDE LANDS</t>
        </is>
      </c>
      <c r="P95" s="807" t="inlineStr">
        <is>
          <t>Chain — minerals</t>
        </is>
      </c>
      <c r="Q95" s="808" t="inlineStr">
        <is>
          <t>Yes</t>
        </is>
      </c>
      <c r="R95" s="809" t="inlineStr">
        <is>
          <t>No</t>
        </is>
      </c>
      <c r="S95" s="809" t="inlineStr">
        <is>
          <t>Yes</t>
        </is>
      </c>
      <c r="T95" s="810" t="inlineStr">
        <is>
          <t>No</t>
        </is>
      </c>
      <c r="U95" s="816" t="inlineStr">
        <is>
          <t>Yes: 2 (legal supports)</t>
        </is>
      </c>
      <c r="V95" s="815" t="inlineStr">
        <is>
          <t>High</t>
        </is>
      </c>
      <c r="W95" s="806" t="inlineStr">
        <is>
          <t>Probable — name-normalized match to Runsheet 71 grantee; confirm</t>
        </is>
      </c>
      <c r="X95" s="806" t="inlineStr">
        <is>
          <t>Yes — on Tract 2 owner list</t>
        </is>
      </c>
      <c r="Y95" s="806" t="inlineStr">
        <is>
          <t>Candidate 0.00126347176772335 (helper — confirm from image)</t>
        </is>
      </c>
      <c r="Z95" s="806" t="inlineStr">
        <is>
          <t>Medium — helper value</t>
        </is>
      </c>
      <c r="AA95" s="807" t="inlineStr">
        <is>
          <t>Mineral Deed — Billy W. Bain and Barbara J. B to Myron V. Slobin (480/70)</t>
        </is>
      </c>
      <c r="AB95" s="808" t="inlineStr">
        <is>
          <t>Needs source review: grantor source</t>
        </is>
      </c>
    </row>
    <row r="96" ht="84" customHeight="1">
      <c r="A96" s="806" t="inlineStr">
        <is>
          <t>1982-011143</t>
        </is>
      </c>
      <c r="B96" s="806" t="n"/>
      <c r="C96" s="806" t="inlineStr">
        <is>
          <t>Mineral Deed</t>
        </is>
      </c>
      <c r="D96" s="806" t="inlineStr">
        <is>
          <t>480/71</t>
        </is>
      </c>
      <c r="E96" s="807" t="n">
        <v>30250</v>
      </c>
      <c r="F96" s="808" t="n">
        <v>30250</v>
      </c>
      <c r="G96" s="809" t="inlineStr">
        <is>
          <t>Billy W. Bain and Barbara J. Bain, HW</t>
        </is>
      </c>
      <c r="H96" s="809" t="inlineStr">
        <is>
          <t>Gregory J. Winneke</t>
        </is>
      </c>
      <c r="I96" s="810" t="inlineStr">
        <is>
          <t>S/2 SE/4, NW/4 SE/4, SW/4 NE/4 of 31-12N-24W, aol</t>
        </is>
      </c>
      <c r="J96" s="816" t="inlineStr">
        <is>
          <t>1/791.47 interest in 2 sections</t>
        </is>
      </c>
      <c r="K96" s="815" t="inlineStr">
        <is>
          <t>OKCountyRecords: 1982-011143</t>
        </is>
      </c>
      <c r="L96" s="806" t="inlineStr">
        <is>
          <t>Mineral; basis Conv Amt(dec). Gross=tract-map basis.</t>
        </is>
      </c>
      <c r="M96" s="806" t="inlineStr">
        <is>
          <t>CURRENT OWNER SOURCE</t>
        </is>
      </c>
      <c r="N96" s="806" t="n"/>
      <c r="O96" s="806" t="inlineStr">
        <is>
          <t>OUTSIDE LANDS</t>
        </is>
      </c>
      <c r="P96" s="807" t="inlineStr">
        <is>
          <t>Chain — minerals</t>
        </is>
      </c>
      <c r="Q96" s="808" t="inlineStr">
        <is>
          <t>Yes</t>
        </is>
      </c>
      <c r="R96" s="809" t="inlineStr">
        <is>
          <t>No</t>
        </is>
      </c>
      <c r="S96" s="809" t="inlineStr">
        <is>
          <t>Yes</t>
        </is>
      </c>
      <c r="T96" s="810" t="inlineStr">
        <is>
          <t>No</t>
        </is>
      </c>
      <c r="U96" s="816" t="inlineStr">
        <is>
          <t>Yes: 2 (legal supports)</t>
        </is>
      </c>
      <c r="V96" s="815" t="inlineStr">
        <is>
          <t>High</t>
        </is>
      </c>
      <c r="W96" s="806" t="inlineStr">
        <is>
          <t>Probable — name-normalized match to Runsheet 71 grantee; confirm</t>
        </is>
      </c>
      <c r="X96" s="806" t="inlineStr">
        <is>
          <t>Yes — on Tract 2 owner list</t>
        </is>
      </c>
      <c r="Y96" s="806" t="inlineStr">
        <is>
          <t>Candidate 0.00126347176772335 (helper — confirm from image)</t>
        </is>
      </c>
      <c r="Z96" s="806" t="inlineStr">
        <is>
          <t>Medium — helper value</t>
        </is>
      </c>
      <c r="AA96" s="807" t="inlineStr">
        <is>
          <t>Mineral Deed — Billy W. Bain and Barbara J. B to Gregory J. Winneke (480/71)</t>
        </is>
      </c>
      <c r="AB96" s="808" t="inlineStr">
        <is>
          <t>Needs source review: grantor source</t>
        </is>
      </c>
    </row>
    <row r="97" ht="84" customHeight="1">
      <c r="A97" s="806" t="inlineStr">
        <is>
          <t>1983-001670</t>
        </is>
      </c>
      <c r="B97" s="806" t="n"/>
      <c r="C97" s="806" t="inlineStr">
        <is>
          <t>Mineral Deed</t>
        </is>
      </c>
      <c r="D97" s="806" t="inlineStr">
        <is>
          <t>512/66</t>
        </is>
      </c>
      <c r="E97" s="807" t="n">
        <v>30361</v>
      </c>
      <c r="F97" s="808" t="n">
        <v>30369</v>
      </c>
      <c r="G97" s="809" t="inlineStr">
        <is>
          <t>Billy W. Bain and Barbara J. Bain, HW</t>
        </is>
      </c>
      <c r="H97" s="809" t="inlineStr">
        <is>
          <t>o. K. O1l Venture, a joint venture</t>
        </is>
      </c>
      <c r="I97" s="810" t="inlineStr">
        <is>
          <t>S/2 SE/4, NW/4 SE/4, SW/4 NE/4 of 31-12N-24W, aol</t>
        </is>
      </c>
      <c r="J97" s="811" t="inlineStr">
        <is>
          <t>3/791.47 interest</t>
        </is>
      </c>
      <c r="K97" s="815" t="inlineStr">
        <is>
          <t>OKCountyRecords: 1983-001670</t>
        </is>
      </c>
      <c r="L97" s="806" t="inlineStr">
        <is>
          <t>Mineral; amount not stated — confirm from instrument. Gross=tract-map basis.</t>
        </is>
      </c>
      <c r="M97" s="806" t="inlineStr">
        <is>
          <t>Needs source review</t>
        </is>
      </c>
      <c r="N97" s="806" t="inlineStr">
        <is>
          <t>Pull recorded image (Bk/Pg 512/66); confirm grantor, grantee, legal, dates, and UND 3/791.47 conveyed interest.</t>
        </is>
      </c>
      <c r="O97" s="806" t="inlineStr">
        <is>
          <t>OUTSIDE LANDS</t>
        </is>
      </c>
      <c r="P97" s="807" t="inlineStr">
        <is>
          <t>Chain — minerals</t>
        </is>
      </c>
      <c r="Q97" s="808" t="inlineStr">
        <is>
          <t>Yes</t>
        </is>
      </c>
      <c r="R97" s="809" t="inlineStr">
        <is>
          <t>No</t>
        </is>
      </c>
      <c r="S97" s="809" t="inlineStr">
        <is>
          <t>Yes</t>
        </is>
      </c>
      <c r="T97" s="810" t="inlineStr">
        <is>
          <t>No</t>
        </is>
      </c>
      <c r="U97" s="811" t="inlineStr">
        <is>
          <t>Yes: 2 (legal supports)</t>
        </is>
      </c>
      <c r="V97" s="815" t="inlineStr">
        <is>
          <t>High</t>
        </is>
      </c>
      <c r="W97" s="806" t="inlineStr">
        <is>
          <t>Probable — name-normalized match to Runsheet 71 grantee; confirm</t>
        </is>
      </c>
      <c r="X97" s="806" t="inlineStr">
        <is>
          <t>Review</t>
        </is>
      </c>
      <c r="Y97" s="806" t="inlineStr">
        <is>
          <t>Interest amount needs review</t>
        </is>
      </c>
      <c r="Z97" s="806" t="inlineStr">
        <is>
          <t>Review</t>
        </is>
      </c>
      <c r="AA97" s="807" t="inlineStr">
        <is>
          <t>Mineral Deed — Billy W. Bain and Barbara J. B to o. K. O1l Venture, a joint ven (512/66)</t>
        </is>
      </c>
      <c r="AB97" s="808" t="inlineStr">
        <is>
          <t>Needs source review: grantor source, interest amount</t>
        </is>
      </c>
    </row>
    <row r="98" ht="156" customHeight="1">
      <c r="A98" s="806" t="inlineStr">
        <is>
          <t>1983-001669</t>
        </is>
      </c>
      <c r="B98" s="806" t="n"/>
      <c r="C98" s="806" t="inlineStr">
        <is>
          <t>Mineral Deed</t>
        </is>
      </c>
      <c r="D98" s="806" t="inlineStr">
        <is>
          <t>512/65</t>
        </is>
      </c>
      <c r="E98" s="807" t="n">
        <v>30369</v>
      </c>
      <c r="F98" s="808" t="n">
        <v>30369</v>
      </c>
      <c r="G98" s="809" t="inlineStr">
        <is>
          <t>Billy Wayne Bain, Trustee for Hazel A. Hamilton under Trust Agreement dated January 29, 1983</t>
        </is>
      </c>
      <c r="H98" s="809" t="inlineStr">
        <is>
          <t>O. K. Oil Venture</t>
        </is>
      </c>
      <c r="I98" s="810" t="inlineStr">
        <is>
          <t>S/2 SE/4, NW/4 SE/4, SW/4 NE/4 of 31-12N-24W, aol</t>
        </is>
      </c>
      <c r="J98" s="811" t="inlineStr">
        <is>
          <t>3/791.47 interest in 2 sections</t>
        </is>
      </c>
      <c r="K98" s="815" t="inlineStr">
        <is>
          <t>OKCountyRecords: 1983-001669</t>
        </is>
      </c>
      <c r="L98" s="806" t="inlineStr">
        <is>
          <t>Mineral; basis Conv Amt(dec). Gross=tract-map basis.</t>
        </is>
      </c>
      <c r="M98" s="806" t="n"/>
      <c r="N98" s="806" t="n"/>
      <c r="O98" s="806" t="inlineStr">
        <is>
          <t>OUTSIDE LANDS</t>
        </is>
      </c>
      <c r="P98" s="807" t="inlineStr">
        <is>
          <t>Chain — minerals</t>
        </is>
      </c>
      <c r="Q98" s="808" t="inlineStr">
        <is>
          <t>Yes</t>
        </is>
      </c>
      <c r="R98" s="809" t="inlineStr">
        <is>
          <t>No</t>
        </is>
      </c>
      <c r="S98" s="809" t="inlineStr">
        <is>
          <t>Yes</t>
        </is>
      </c>
      <c r="T98" s="810" t="inlineStr">
        <is>
          <t>No</t>
        </is>
      </c>
      <c r="U98" s="811" t="inlineStr">
        <is>
          <t>Yes: 2 (legal supports)</t>
        </is>
      </c>
      <c r="V98" s="815" t="inlineStr">
        <is>
          <t>High</t>
        </is>
      </c>
      <c r="W98" s="806" t="inlineStr">
        <is>
          <t>Review — no exact prior-grantee match</t>
        </is>
      </c>
      <c r="X98" s="806" t="inlineStr">
        <is>
          <t>Yes — on Tract 2 owner list</t>
        </is>
      </c>
      <c r="Y98" s="806" t="inlineStr">
        <is>
          <t>Candidate 0.00379041530317005 (helper — confirm from image)</t>
        </is>
      </c>
      <c r="Z98" s="806" t="inlineStr">
        <is>
          <t>Medium — helper value</t>
        </is>
      </c>
      <c r="AA98" s="807" t="inlineStr">
        <is>
          <t>Mineral Deed — Billy Wayne Bain, Trustee for to O. K. Oil Venture (512/65)</t>
        </is>
      </c>
      <c r="AB98" s="808" t="inlineStr">
        <is>
          <t>Needs source review: grantor source</t>
        </is>
      </c>
    </row>
    <row r="99" ht="60" customHeight="1">
      <c r="A99" s="806" t="inlineStr">
        <is>
          <t>1983-001668</t>
        </is>
      </c>
      <c r="B99" s="806" t="n"/>
      <c r="C99" s="806" t="inlineStr">
        <is>
          <t>Trust Agreement</t>
        </is>
      </c>
      <c r="D99" s="806" t="inlineStr">
        <is>
          <t>512/61</t>
        </is>
      </c>
      <c r="E99" s="807" t="n">
        <v>30369</v>
      </c>
      <c r="F99" s="808" t="n">
        <v>30369</v>
      </c>
      <c r="G99" s="809" t="inlineStr">
        <is>
          <t>Hazel A. Hamilton</t>
        </is>
      </c>
      <c r="H99" s="809" t="inlineStr">
        <is>
          <t>Billy Wayne Bain, Trustee</t>
        </is>
      </c>
      <c r="I99" s="810" t="inlineStr">
        <is>
          <t>31-12N-24W, aol</t>
        </is>
      </c>
      <c r="J99" s="814" t="inlineStr">
        <is>
          <t>Trust Agreement</t>
        </is>
      </c>
      <c r="K99" s="815" t="inlineStr">
        <is>
          <t>OKCountyRecords: 1983-001668</t>
        </is>
      </c>
      <c r="L99" s="806" t="inlineStr">
        <is>
          <t>Other (non-mineral; excluded from mineral NMA). All-section coverage. Gross=tract-map basis.</t>
        </is>
      </c>
      <c r="M99" s="806" t="n"/>
      <c r="N99" s="806" t="n"/>
      <c r="O99" s="806" t="inlineStr">
        <is>
          <t>OUTSIDE LANDS</t>
        </is>
      </c>
      <c r="P99" s="807" t="inlineStr">
        <is>
          <t>Chain — title support (succession/entity/probate)</t>
        </is>
      </c>
      <c r="Q99" s="808" t="inlineStr">
        <is>
          <t>Yes</t>
        </is>
      </c>
      <c r="R99" s="809" t="inlineStr">
        <is>
          <t>No</t>
        </is>
      </c>
      <c r="S99" s="809" t="inlineStr">
        <is>
          <t>Yes</t>
        </is>
      </c>
      <c r="T99" s="810" t="inlineStr">
        <is>
          <t>No</t>
        </is>
      </c>
      <c r="U99" s="814" t="inlineStr">
        <is>
          <t>Yes: 1, 8 (broad legal)</t>
        </is>
      </c>
      <c r="V99" s="815" t="inlineStr">
        <is>
          <t>Medium</t>
        </is>
      </c>
      <c r="W99" s="806" t="inlineStr">
        <is>
          <t>Yes — prior grantee match</t>
        </is>
      </c>
      <c r="X99" s="806" t="inlineStr">
        <is>
          <t>Review</t>
        </is>
      </c>
      <c r="Y99" s="806" t="inlineStr">
        <is>
          <t>Interest amount needs review</t>
        </is>
      </c>
      <c r="Z99" s="806" t="inlineStr">
        <is>
          <t>Review</t>
        </is>
      </c>
      <c r="AA99" s="807" t="inlineStr">
        <is>
          <t>Trust Agreement — Hazel A. Hamilton to Billy Wayne Bain, Trustee (512/61)</t>
        </is>
      </c>
      <c r="AB99" s="808" t="inlineStr">
        <is>
          <t>Needs source review: interest amount</t>
        </is>
      </c>
    </row>
    <row r="100" ht="409.5" customHeight="1">
      <c r="A100" s="806" t="inlineStr">
        <is>
          <t>1983-001671</t>
        </is>
      </c>
      <c r="B100" s="806" t="n"/>
      <c r="C100" s="806" t="inlineStr">
        <is>
          <t>Final Decree</t>
        </is>
      </c>
      <c r="D100" s="806" t="inlineStr">
        <is>
          <t>512/67</t>
        </is>
      </c>
      <c r="E100" s="807" t="n">
        <v>30369</v>
      </c>
      <c r="F100" s="808" t="n">
        <v>30369</v>
      </c>
      <c r="G100" s="809" t="inlineStr">
        <is>
          <t>Roger Mills County Court
RE: In the Matter of the Estate of Jesse G. French, Deceased</t>
        </is>
      </c>
      <c r="H100" s="809" t="inlineStr">
        <is>
          <t>Lola B. French</t>
        </is>
      </c>
      <c r="I100" s="810" t="inlineStr">
        <is>
          <t>31-12N-24W not found on document</t>
        </is>
      </c>
      <c r="J100" s="811" t="inlineStr">
        <is>
          <t>ARTI
Chain note: source of title — OUTSIDE LANDS 2005-008386 at 1816/41, Roger Mills County Court
RE: In the Matter of the Estate of Louis E. Jaques, deceased to Virginia Jaques, widow, 1/2,
Ethel Brister, 1/2, covering N/2 NE/4 of 31-12N-24W, aol, interest stated: ARTI. Confirm source instrument before relying on this conveyance.</t>
        </is>
      </c>
      <c r="K100" s="815" t="inlineStr">
        <is>
          <t>OKCountyRecords: 1983-001671</t>
        </is>
      </c>
      <c r="L100" s="806" t="inlineStr">
        <is>
          <t>Mineral; basis Conv Amt(dec). All-section coverage. Gross=tract-map basis.</t>
        </is>
      </c>
      <c r="M100" s="806" t="inlineStr">
        <is>
          <t>CURRENT OWNER SOURCE</t>
        </is>
      </c>
      <c r="N100" s="806" t="n"/>
      <c r="O100" s="806" t="inlineStr">
        <is>
          <t>OUTSIDE LANDS</t>
        </is>
      </c>
      <c r="P100" s="807" t="inlineStr">
        <is>
          <t>Chain — title support (succession/entity/probate)</t>
        </is>
      </c>
      <c r="Q100" s="808" t="inlineStr">
        <is>
          <t>Yes</t>
        </is>
      </c>
      <c r="R100" s="809" t="inlineStr">
        <is>
          <t>No</t>
        </is>
      </c>
      <c r="S100" s="809" t="inlineStr">
        <is>
          <t>Yes</t>
        </is>
      </c>
      <c r="T100" s="810" t="inlineStr">
        <is>
          <t>No</t>
        </is>
      </c>
      <c r="U100" s="811" t="inlineStr">
        <is>
          <t>Yes: 1, 8 (broad legal)</t>
        </is>
      </c>
      <c r="V100" s="815" t="inlineStr">
        <is>
          <t>Medium</t>
        </is>
      </c>
      <c r="W100" s="806" t="inlineStr">
        <is>
          <t>Review — no exact prior-grantee match</t>
        </is>
      </c>
      <c r="X100" s="806" t="inlineStr">
        <is>
          <t>Review</t>
        </is>
      </c>
      <c r="Y100" s="806" t="inlineStr">
        <is>
          <t>Candidate 1 (helper — confirm from image)</t>
        </is>
      </c>
      <c r="Z100" s="806" t="inlineStr">
        <is>
          <t>Medium — helper value</t>
        </is>
      </c>
      <c r="AA100" s="807" t="inlineStr">
        <is>
          <t>Final Decree — Roger Mills County Court to Lola B. French (512/67)</t>
        </is>
      </c>
      <c r="AB100" s="808" t="inlineStr">
        <is>
          <t>Needs source review: grantor source</t>
        </is>
      </c>
    </row>
    <row r="101" ht="84" customHeight="1">
      <c r="A101" s="806" t="inlineStr">
        <is>
          <t>1983-002348</t>
        </is>
      </c>
      <c r="B101" s="806" t="n"/>
      <c r="C101" s="806" t="inlineStr">
        <is>
          <t>Mineral Deed</t>
        </is>
      </c>
      <c r="D101" s="806" t="inlineStr">
        <is>
          <t>517/134</t>
        </is>
      </c>
      <c r="E101" s="807" t="n">
        <v>30388</v>
      </c>
      <c r="F101" s="808" t="n">
        <v>30388</v>
      </c>
      <c r="G101" s="809" t="inlineStr">
        <is>
          <t>O. K. Oil Venture</t>
        </is>
      </c>
      <c r="H101" s="809" t="inlineStr">
        <is>
          <t>Jonathan E. Jensen</t>
        </is>
      </c>
      <c r="I101" s="810" t="inlineStr">
        <is>
          <t>S/2 SE/4, NW/4 SE/4, SW/4 NE/4 of 31-12N-24W, aol</t>
        </is>
      </c>
      <c r="J101" s="811" t="inlineStr">
        <is>
          <t>1/791.47 interest in 2 sections</t>
        </is>
      </c>
      <c r="K101" s="815" t="inlineStr">
        <is>
          <t>OKCountyRecords: 1983-002348</t>
        </is>
      </c>
      <c r="L101" s="806" t="inlineStr">
        <is>
          <t>Mineral; basis Conv Amt(dec). Gross=tract-map basis.</t>
        </is>
      </c>
      <c r="M101" s="806" t="n"/>
      <c r="N101" s="806" t="n"/>
      <c r="O101" s="806" t="inlineStr">
        <is>
          <t>OUTSIDE LANDS</t>
        </is>
      </c>
      <c r="P101" s="807" t="inlineStr">
        <is>
          <t>Chain — minerals</t>
        </is>
      </c>
      <c r="Q101" s="808" t="inlineStr">
        <is>
          <t>Yes</t>
        </is>
      </c>
      <c r="R101" s="809" t="inlineStr">
        <is>
          <t>No</t>
        </is>
      </c>
      <c r="S101" s="809" t="inlineStr">
        <is>
          <t>Yes</t>
        </is>
      </c>
      <c r="T101" s="810" t="inlineStr">
        <is>
          <t>No</t>
        </is>
      </c>
      <c r="U101" s="811" t="inlineStr">
        <is>
          <t>Yes: 2 (legal supports)</t>
        </is>
      </c>
      <c r="V101" s="815" t="inlineStr">
        <is>
          <t>High</t>
        </is>
      </c>
      <c r="W101" s="806" t="inlineStr">
        <is>
          <t>Yes — prior grantee match</t>
        </is>
      </c>
      <c r="X101" s="806" t="inlineStr">
        <is>
          <t>Yes — on Tract 2 owner list</t>
        </is>
      </c>
      <c r="Y101" s="806" t="inlineStr">
        <is>
          <t>Candidate 0.00126347176772335 (helper — confirm from image)</t>
        </is>
      </c>
      <c r="Z101" s="806" t="inlineStr">
        <is>
          <t>Medium — helper value</t>
        </is>
      </c>
      <c r="AA101" s="807" t="inlineStr">
        <is>
          <t>Mineral Deed — O. K. Oil Venture to Jonathan E. Jensen (517/134)</t>
        </is>
      </c>
      <c r="AB101" s="808" t="n"/>
    </row>
    <row r="102" ht="84" customHeight="1">
      <c r="A102" s="806" t="inlineStr">
        <is>
          <t>1983-002349</t>
        </is>
      </c>
      <c r="B102" s="806" t="n"/>
      <c r="C102" s="806" t="inlineStr">
        <is>
          <t>Mineral Deed</t>
        </is>
      </c>
      <c r="D102" s="806" t="inlineStr">
        <is>
          <t>517/135</t>
        </is>
      </c>
      <c r="E102" s="807" t="n">
        <v>30388</v>
      </c>
      <c r="F102" s="808" t="n">
        <v>30388</v>
      </c>
      <c r="G102" s="809" t="inlineStr">
        <is>
          <t>O. K. Oil Venture</t>
        </is>
      </c>
      <c r="H102" s="809" t="inlineStr">
        <is>
          <t>John R. Bringle</t>
        </is>
      </c>
      <c r="I102" s="810" t="inlineStr">
        <is>
          <t>S/2 SE/4, NW/4 SE/4, SW/4 NE/4 of 31-12N-24W, aol</t>
        </is>
      </c>
      <c r="J102" s="811" t="inlineStr">
        <is>
          <t>1/791.47 interest in 2 sections</t>
        </is>
      </c>
      <c r="K102" s="815" t="inlineStr">
        <is>
          <t>OKCountyRecords: 1983-002349</t>
        </is>
      </c>
      <c r="L102" s="806" t="inlineStr">
        <is>
          <t>Mineral; basis Conv Amt(dec). Gross=tract-map basis.</t>
        </is>
      </c>
      <c r="M102" s="806" t="inlineStr">
        <is>
          <t>CURRENT OWNER SOURCE</t>
        </is>
      </c>
      <c r="N102" s="806" t="n"/>
      <c r="O102" s="806" t="inlineStr">
        <is>
          <t>OUTSIDE LANDS</t>
        </is>
      </c>
      <c r="P102" s="807" t="inlineStr">
        <is>
          <t>Chain — minerals</t>
        </is>
      </c>
      <c r="Q102" s="808" t="inlineStr">
        <is>
          <t>Yes</t>
        </is>
      </c>
      <c r="R102" s="809" t="inlineStr">
        <is>
          <t>No</t>
        </is>
      </c>
      <c r="S102" s="809" t="inlineStr">
        <is>
          <t>Yes</t>
        </is>
      </c>
      <c r="T102" s="810" t="inlineStr">
        <is>
          <t>No</t>
        </is>
      </c>
      <c r="U102" s="811" t="inlineStr">
        <is>
          <t>Yes: 2 (legal supports)</t>
        </is>
      </c>
      <c r="V102" s="815" t="inlineStr">
        <is>
          <t>High</t>
        </is>
      </c>
      <c r="W102" s="806" t="inlineStr">
        <is>
          <t>Yes — prior grantee match</t>
        </is>
      </c>
      <c r="X102" s="806" t="inlineStr">
        <is>
          <t>Yes — on Tract 2 owner list</t>
        </is>
      </c>
      <c r="Y102" s="806" t="inlineStr">
        <is>
          <t>Candidate 0.00126347176772335 (helper — confirm from image)</t>
        </is>
      </c>
      <c r="Z102" s="806" t="inlineStr">
        <is>
          <t>Medium — helper value</t>
        </is>
      </c>
      <c r="AA102" s="807" t="inlineStr">
        <is>
          <t>Mineral Deed — O. K. Oil Venture to John R. Bringle (517/135)</t>
        </is>
      </c>
      <c r="AB102" s="808" t="n"/>
    </row>
    <row r="103" ht="84" customHeight="1">
      <c r="A103" s="806" t="inlineStr">
        <is>
          <t>1983-002350</t>
        </is>
      </c>
      <c r="B103" s="806" t="n"/>
      <c r="C103" s="806" t="inlineStr">
        <is>
          <t>Mineral Deed</t>
        </is>
      </c>
      <c r="D103" s="806" t="inlineStr">
        <is>
          <t>517/136</t>
        </is>
      </c>
      <c r="E103" s="807" t="n">
        <v>30388</v>
      </c>
      <c r="F103" s="808" t="n">
        <v>30388</v>
      </c>
      <c r="G103" s="809" t="inlineStr">
        <is>
          <t>O. K. Oil Venture</t>
        </is>
      </c>
      <c r="H103" s="809" t="inlineStr">
        <is>
          <t>James F. Menehan</t>
        </is>
      </c>
      <c r="I103" s="810" t="inlineStr">
        <is>
          <t>S/2 SE/4, NW/4 SE/4, SW/4 NE/4 of 31-12N-24W, aol</t>
        </is>
      </c>
      <c r="J103" s="811" t="inlineStr">
        <is>
          <t>1/791.47 interest in 2 sections</t>
        </is>
      </c>
      <c r="K103" s="815" t="inlineStr">
        <is>
          <t>OKCountyRecords: 1983-002350</t>
        </is>
      </c>
      <c r="L103" s="806" t="inlineStr">
        <is>
          <t>Mineral; basis Conv Amt(dec). Gross=tract-map basis.</t>
        </is>
      </c>
      <c r="M103" s="806" t="inlineStr">
        <is>
          <t>CURRENT OWNER SOURCE</t>
        </is>
      </c>
      <c r="N103" s="806" t="n"/>
      <c r="O103" s="806" t="inlineStr">
        <is>
          <t>OUTSIDE LANDS</t>
        </is>
      </c>
      <c r="P103" s="807" t="inlineStr">
        <is>
          <t>Chain — minerals</t>
        </is>
      </c>
      <c r="Q103" s="808" t="inlineStr">
        <is>
          <t>Yes</t>
        </is>
      </c>
      <c r="R103" s="809" t="inlineStr">
        <is>
          <t>No</t>
        </is>
      </c>
      <c r="S103" s="809" t="inlineStr">
        <is>
          <t>Yes</t>
        </is>
      </c>
      <c r="T103" s="810" t="inlineStr">
        <is>
          <t>No</t>
        </is>
      </c>
      <c r="U103" s="811" t="inlineStr">
        <is>
          <t>Yes: 2 (legal supports)</t>
        </is>
      </c>
      <c r="V103" s="815" t="inlineStr">
        <is>
          <t>High</t>
        </is>
      </c>
      <c r="W103" s="806" t="inlineStr">
        <is>
          <t>Yes — prior grantee match</t>
        </is>
      </c>
      <c r="X103" s="806" t="inlineStr">
        <is>
          <t>Yes — on Tract 2 owner list</t>
        </is>
      </c>
      <c r="Y103" s="806" t="inlineStr">
        <is>
          <t>Candidate 0.00126347176772335 (helper — confirm from image)</t>
        </is>
      </c>
      <c r="Z103" s="806" t="inlineStr">
        <is>
          <t>Medium — helper value</t>
        </is>
      </c>
      <c r="AA103" s="807" t="inlineStr">
        <is>
          <t>Mineral Deed — O. K. Oil Venture to James F. Menehan (517/136)</t>
        </is>
      </c>
      <c r="AB103" s="808" t="n"/>
    </row>
    <row r="104" ht="84" customHeight="1">
      <c r="A104" s="806" t="inlineStr">
        <is>
          <t>1983-002351</t>
        </is>
      </c>
      <c r="B104" s="806" t="n"/>
      <c r="C104" s="806" t="inlineStr">
        <is>
          <t>Mineral Deed</t>
        </is>
      </c>
      <c r="D104" s="806" t="inlineStr">
        <is>
          <t>517/137</t>
        </is>
      </c>
      <c r="E104" s="807" t="n">
        <v>30388</v>
      </c>
      <c r="F104" s="808" t="n">
        <v>30388</v>
      </c>
      <c r="G104" s="809" t="inlineStr">
        <is>
          <t>O. K. Oil Venture</t>
        </is>
      </c>
      <c r="H104" s="809" t="inlineStr">
        <is>
          <t>L. A. Persicke</t>
        </is>
      </c>
      <c r="I104" s="810" t="inlineStr">
        <is>
          <t>S/2 SE/4, NW/4 SE/4, SW/4 NE/4 of 31-12N-24W, aol</t>
        </is>
      </c>
      <c r="J104" s="814" t="inlineStr">
        <is>
          <t>1/791.47 interest in 2 sections</t>
        </is>
      </c>
      <c r="K104" s="815" t="inlineStr">
        <is>
          <t>OKCountyRecords: 1983-002351</t>
        </is>
      </c>
      <c r="L104" s="806" t="inlineStr">
        <is>
          <t>Mineral; basis Conv Amt(dec). Gross=tract-map basis.</t>
        </is>
      </c>
      <c r="M104" s="806" t="inlineStr">
        <is>
          <t>CURRENT OWNER SOURCE</t>
        </is>
      </c>
      <c r="N104" s="806" t="n"/>
      <c r="O104" s="806" t="inlineStr">
        <is>
          <t>OUTSIDE LANDS</t>
        </is>
      </c>
      <c r="P104" s="807" t="inlineStr">
        <is>
          <t>Chain — minerals</t>
        </is>
      </c>
      <c r="Q104" s="808" t="inlineStr">
        <is>
          <t>Yes</t>
        </is>
      </c>
      <c r="R104" s="809" t="inlineStr">
        <is>
          <t>No</t>
        </is>
      </c>
      <c r="S104" s="809" t="inlineStr">
        <is>
          <t>Yes</t>
        </is>
      </c>
      <c r="T104" s="810" t="inlineStr">
        <is>
          <t>No</t>
        </is>
      </c>
      <c r="U104" s="814" t="inlineStr">
        <is>
          <t>Yes: 2 (legal supports)</t>
        </is>
      </c>
      <c r="V104" s="815" t="inlineStr">
        <is>
          <t>High</t>
        </is>
      </c>
      <c r="W104" s="806" t="inlineStr">
        <is>
          <t>Yes — prior grantee match</t>
        </is>
      </c>
      <c r="X104" s="806" t="inlineStr">
        <is>
          <t>Yes — on Tract 2 owner list</t>
        </is>
      </c>
      <c r="Y104" s="806" t="inlineStr">
        <is>
          <t>Candidate 0.00126347176772335 (helper — confirm from image)</t>
        </is>
      </c>
      <c r="Z104" s="806" t="inlineStr">
        <is>
          <t>Medium — helper value</t>
        </is>
      </c>
      <c r="AA104" s="807" t="inlineStr">
        <is>
          <t>Mineral Deed — O. K. Oil Venture to L. A. Persicke (517/137)</t>
        </is>
      </c>
      <c r="AB104" s="808" t="n"/>
    </row>
    <row r="105" ht="84" customHeight="1">
      <c r="A105" s="806" t="inlineStr">
        <is>
          <t>1983-002352</t>
        </is>
      </c>
      <c r="B105" s="806" t="n"/>
      <c r="C105" s="806" t="inlineStr">
        <is>
          <t>Mineral Deed</t>
        </is>
      </c>
      <c r="D105" s="806" t="inlineStr">
        <is>
          <t>517/138</t>
        </is>
      </c>
      <c r="E105" s="807" t="n">
        <v>30388</v>
      </c>
      <c r="F105" s="808" t="n">
        <v>30388</v>
      </c>
      <c r="G105" s="809" t="inlineStr">
        <is>
          <t>O. K. Oil Venture</t>
        </is>
      </c>
      <c r="H105" s="809" t="inlineStr">
        <is>
          <t>Richard M. Heins</t>
        </is>
      </c>
      <c r="I105" s="813" t="inlineStr">
        <is>
          <t>S/2 SE/4, NW/4 SE/4, SW/4 NE/4 of 31-12N-24W, aol</t>
        </is>
      </c>
      <c r="J105" s="811" t="inlineStr">
        <is>
          <t>2/791.47 interest in 2 sections</t>
        </is>
      </c>
      <c r="K105" s="815" t="inlineStr">
        <is>
          <t>OKCountyRecords: 1983-002352</t>
        </is>
      </c>
      <c r="L105" s="806" t="inlineStr">
        <is>
          <t>Mineral; basis Conv Amt(dec). Gross=tract-map basis.</t>
        </is>
      </c>
      <c r="M105" s="806" t="inlineStr">
        <is>
          <t>CURRENT OWNER SOURCE</t>
        </is>
      </c>
      <c r="N105" s="806" t="n"/>
      <c r="O105" s="806" t="inlineStr">
        <is>
          <t>OUTSIDE LANDS</t>
        </is>
      </c>
      <c r="P105" s="807" t="inlineStr">
        <is>
          <t>Chain — minerals</t>
        </is>
      </c>
      <c r="Q105" s="808" t="inlineStr">
        <is>
          <t>Yes</t>
        </is>
      </c>
      <c r="R105" s="809" t="inlineStr">
        <is>
          <t>No</t>
        </is>
      </c>
      <c r="S105" s="809" t="inlineStr">
        <is>
          <t>Yes</t>
        </is>
      </c>
      <c r="T105" s="813" t="inlineStr">
        <is>
          <t>No</t>
        </is>
      </c>
      <c r="U105" s="811" t="inlineStr">
        <is>
          <t>Yes: 2 (legal supports)</t>
        </is>
      </c>
      <c r="V105" s="815" t="inlineStr">
        <is>
          <t>High</t>
        </is>
      </c>
      <c r="W105" s="806" t="inlineStr">
        <is>
          <t>Yes — prior grantee match</t>
        </is>
      </c>
      <c r="X105" s="806" t="inlineStr">
        <is>
          <t>Yes — on Tract 2 owner list</t>
        </is>
      </c>
      <c r="Y105" s="806" t="inlineStr">
        <is>
          <t>Candidate 0.0025269435354467 (helper — confirm from image)</t>
        </is>
      </c>
      <c r="Z105" s="806" t="inlineStr">
        <is>
          <t>Medium — helper value</t>
        </is>
      </c>
      <c r="AA105" s="807" t="inlineStr">
        <is>
          <t>Mineral Deed — O. K. Oil Venture to Richard M. Heins (517/138)</t>
        </is>
      </c>
      <c r="AB105" s="808" t="n"/>
    </row>
    <row r="106" ht="84" customHeight="1">
      <c r="A106" s="806" t="inlineStr">
        <is>
          <t>1983-009331</t>
        </is>
      </c>
      <c r="B106" s="806" t="n"/>
      <c r="C106" s="806" t="inlineStr">
        <is>
          <t>Certificate</t>
        </is>
      </c>
      <c r="D106" s="806" t="inlineStr">
        <is>
          <t>581/225</t>
        </is>
      </c>
      <c r="E106" s="807" t="n">
        <v>30666</v>
      </c>
      <c r="F106" s="808" t="n">
        <v>30666</v>
      </c>
      <c r="G106" s="809" t="inlineStr">
        <is>
          <t>Paul Hughes</t>
        </is>
      </c>
      <c r="H106" s="809" t="inlineStr">
        <is>
          <t>The Public</t>
        </is>
      </c>
      <c r="I106" s="810" t="inlineStr">
        <is>
          <t>31-12N-24W</t>
        </is>
      </c>
      <c r="J106" s="811" t="inlineStr">
        <is>
          <t>See instrument</t>
        </is>
      </c>
      <c r="K106" s="815" t="inlineStr">
        <is>
          <t>OKCountyRecords: 1983-009331</t>
        </is>
      </c>
      <c r="L106" s="806" t="inlineStr">
        <is>
          <t>Other (non-mineral; excluded from mineral NMA). All-section coverage. Gross=tract-map basis.</t>
        </is>
      </c>
      <c r="M106" s="806" t="inlineStr">
        <is>
          <t>OK</t>
        </is>
      </c>
      <c r="N106" s="806" t="inlineStr">
        <is>
          <t>Non-conveying — notice/affidavit/address change (The Public).</t>
        </is>
      </c>
      <c r="O106" s="806" t="inlineStr">
        <is>
          <t>IGNORE FOR MINERAL OWNERSHIP</t>
        </is>
      </c>
      <c r="P106" s="807" t="inlineStr">
        <is>
          <t>Chain — title support (succession/entity/probate)</t>
        </is>
      </c>
      <c r="Q106" s="808" t="inlineStr">
        <is>
          <t>Yes</t>
        </is>
      </c>
      <c r="R106" s="809" t="inlineStr">
        <is>
          <t>No</t>
        </is>
      </c>
      <c r="S106" s="809" t="inlineStr">
        <is>
          <t>Yes</t>
        </is>
      </c>
      <c r="T106" s="810" t="inlineStr">
        <is>
          <t>No</t>
        </is>
      </c>
      <c r="U106" s="811" t="inlineStr">
        <is>
          <t>Yes: 1, 8 (broad legal)</t>
        </is>
      </c>
      <c r="V106" s="815" t="inlineStr">
        <is>
          <t>Medium</t>
        </is>
      </c>
      <c r="W106" s="806" t="inlineStr">
        <is>
          <t>Review — no exact prior-grantee match</t>
        </is>
      </c>
      <c r="X106" s="806" t="inlineStr">
        <is>
          <t>Review</t>
        </is>
      </c>
      <c r="Y106" s="806" t="inlineStr">
        <is>
          <t>Interest amount needs review</t>
        </is>
      </c>
      <c r="Z106" s="806" t="inlineStr">
        <is>
          <t>Review</t>
        </is>
      </c>
      <c r="AA106" s="807" t="inlineStr">
        <is>
          <t>Certificate — Paul Hughes to The Public (581/225)</t>
        </is>
      </c>
      <c r="AB106" s="808" t="inlineStr">
        <is>
          <t>Needs source review: grantor source, interest amount</t>
        </is>
      </c>
    </row>
    <row r="107" ht="120" customHeight="1">
      <c r="A107" s="806" t="inlineStr">
        <is>
          <t>1984-002943</t>
        </is>
      </c>
      <c r="B107" s="806" t="n"/>
      <c r="C107" s="806" t="inlineStr">
        <is>
          <t>Mineral Deed</t>
        </is>
      </c>
      <c r="D107" s="806" t="inlineStr">
        <is>
          <t>604/350</t>
        </is>
      </c>
      <c r="E107" s="807" t="n">
        <v>30741</v>
      </c>
      <c r="F107" s="808" t="n">
        <v>30770</v>
      </c>
      <c r="G107" s="809" t="inlineStr">
        <is>
          <t>Leede Exploration</t>
        </is>
      </c>
      <c r="H107" s="809" t="inlineStr">
        <is>
          <t>O. I. L. Energy, Inc.</t>
        </is>
      </c>
      <c r="I107" s="810" t="inlineStr">
        <is>
          <t>E/2 NW/4 of 31-12N-24W, aol</t>
        </is>
      </c>
      <c r="J107" s="811" t="inlineStr">
        <is>
          <t>An undivided 89% of 25% of Grantor's interest in the oil, gas and other minerals</t>
        </is>
      </c>
      <c r="K107" s="815" t="inlineStr">
        <is>
          <t>OKCountyRecords: 1984-002943</t>
        </is>
      </c>
      <c r="L107" s="806" t="inlineStr">
        <is>
          <t>Mineral; basis Conv Amt(dec). Gross=tract-map basis.</t>
        </is>
      </c>
      <c r="M107" s="806" t="inlineStr">
        <is>
          <t>REVIEW</t>
        </is>
      </c>
      <c r="N107" s="806" t="inlineStr">
        <is>
          <t>Conveyed interest / decimal from instrument image</t>
        </is>
      </c>
      <c r="O107" s="806" t="inlineStr">
        <is>
          <t>OUTSIDE LANDS</t>
        </is>
      </c>
      <c r="P107" s="807" t="inlineStr">
        <is>
          <t>Chain — minerals</t>
        </is>
      </c>
      <c r="Q107" s="808" t="inlineStr">
        <is>
          <t>Yes</t>
        </is>
      </c>
      <c r="R107" s="809" t="inlineStr">
        <is>
          <t>No</t>
        </is>
      </c>
      <c r="S107" s="809" t="inlineStr">
        <is>
          <t>Yes</t>
        </is>
      </c>
      <c r="T107" s="810" t="inlineStr">
        <is>
          <t>No</t>
        </is>
      </c>
      <c r="U107" s="811" t="inlineStr">
        <is>
          <t>Yes: 4 (legal supports)</t>
        </is>
      </c>
      <c r="V107" s="815" t="inlineStr">
        <is>
          <t>High</t>
        </is>
      </c>
      <c r="W107" s="806" t="inlineStr">
        <is>
          <t>Yes — prior grantee match</t>
        </is>
      </c>
      <c r="X107" s="806" t="inlineStr">
        <is>
          <t>Yes — on Tract 4 owner list</t>
        </is>
      </c>
      <c r="Y107" s="806" t="inlineStr">
        <is>
          <t>Candidate 0.2225 (helper — confirm from image)</t>
        </is>
      </c>
      <c r="Z107" s="806" t="inlineStr">
        <is>
          <t>Medium — helper value</t>
        </is>
      </c>
      <c r="AA107" s="807" t="inlineStr">
        <is>
          <t>Mineral Deed — Leede Exploration to O. I. L. Energy, Inc. (604/350)</t>
        </is>
      </c>
      <c r="AB107" s="808" t="n"/>
    </row>
    <row r="108" ht="120" customHeight="1">
      <c r="A108" s="806" t="inlineStr">
        <is>
          <t>1984-002948</t>
        </is>
      </c>
      <c r="B108" s="806" t="n"/>
      <c r="C108" s="806" t="inlineStr">
        <is>
          <t>Mineral Deed</t>
        </is>
      </c>
      <c r="D108" s="806" t="inlineStr">
        <is>
          <t>605/27</t>
        </is>
      </c>
      <c r="E108" s="807" t="n">
        <v>30770</v>
      </c>
      <c r="F108" s="808" t="n">
        <v>30770</v>
      </c>
      <c r="G108" s="809" t="inlineStr">
        <is>
          <t>Leede Exploration</t>
        </is>
      </c>
      <c r="H108" s="809" t="inlineStr">
        <is>
          <t>Robert H. Frazier, 1/3,
Clyde A. Pine, 1/3,
Charles D. Ray, 1/3</t>
        </is>
      </c>
      <c r="I108" s="810" t="inlineStr">
        <is>
          <t>E/2 NW/4 of 31-12N-24W, aol</t>
        </is>
      </c>
      <c r="J108" s="811" t="inlineStr">
        <is>
          <t>An undivided 15.789% of 11% of Grantor's interest in the oil, gas and other minerals</t>
        </is>
      </c>
      <c r="K108" s="812" t="inlineStr">
        <is>
          <t>OKCountyRecords: 1984-002948</t>
        </is>
      </c>
      <c r="L108" s="806" t="inlineStr">
        <is>
          <t>Mineral; basis Conv Amt(dec). Gross=tract-map basis.</t>
        </is>
      </c>
      <c r="M108" s="806" t="inlineStr">
        <is>
          <t>REVIEW</t>
        </is>
      </c>
      <c r="N108" s="806" t="inlineStr">
        <is>
          <t>Conveyed interest / decimal from instrument image</t>
        </is>
      </c>
      <c r="O108" s="806" t="inlineStr">
        <is>
          <t>OUTSIDE LANDS</t>
        </is>
      </c>
      <c r="P108" s="807" t="inlineStr">
        <is>
          <t>Chain — minerals</t>
        </is>
      </c>
      <c r="Q108" s="808" t="inlineStr">
        <is>
          <t>Yes</t>
        </is>
      </c>
      <c r="R108" s="809" t="inlineStr">
        <is>
          <t>No</t>
        </is>
      </c>
      <c r="S108" s="809" t="inlineStr">
        <is>
          <t>Yes</t>
        </is>
      </c>
      <c r="T108" s="810" t="inlineStr">
        <is>
          <t>No</t>
        </is>
      </c>
      <c r="U108" s="811" t="inlineStr">
        <is>
          <t>Yes: 4 (legal supports)</t>
        </is>
      </c>
      <c r="V108" s="812" t="inlineStr">
        <is>
          <t>High</t>
        </is>
      </c>
      <c r="W108" s="806" t="inlineStr">
        <is>
          <t>Yes — prior grantee match</t>
        </is>
      </c>
      <c r="X108" s="806" t="inlineStr">
        <is>
          <t>Review</t>
        </is>
      </c>
      <c r="Y108" s="806" t="inlineStr">
        <is>
          <t>Candidate 0.0173679 (helper — confirm from image)</t>
        </is>
      </c>
      <c r="Z108" s="806" t="inlineStr">
        <is>
          <t>Medium — helper value</t>
        </is>
      </c>
      <c r="AA108" s="807" t="inlineStr">
        <is>
          <t>Mineral Deed — Leede Exploration to Robert H. Frazier, 1/3, (605/27)</t>
        </is>
      </c>
      <c r="AB108" s="808" t="n"/>
    </row>
    <row r="109" ht="84" customHeight="1">
      <c r="A109" s="806" t="inlineStr">
        <is>
          <t>1984-003786</t>
        </is>
      </c>
      <c r="B109" s="806" t="n"/>
      <c r="C109" s="806" t="inlineStr">
        <is>
          <t>Mineral Deed</t>
        </is>
      </c>
      <c r="D109" s="806" t="inlineStr">
        <is>
          <t>611/58</t>
        </is>
      </c>
      <c r="E109" s="807" t="n">
        <v>30791</v>
      </c>
      <c r="F109" s="808" t="n">
        <v>30791</v>
      </c>
      <c r="G109" s="809" t="inlineStr">
        <is>
          <t>Juanita M. Wolff</t>
        </is>
      </c>
      <c r="H109" s="809" t="inlineStr">
        <is>
          <t>David S. Silverberry</t>
        </is>
      </c>
      <c r="I109" s="810" t="inlineStr">
        <is>
          <t>S/2 SE/4, NW/4 SE/4, SW/4 NE/4 of 31-12N-24W, aol</t>
        </is>
      </c>
      <c r="J109" s="811" t="inlineStr">
        <is>
          <t>1/791.47 interest in 2 sections</t>
        </is>
      </c>
      <c r="K109" s="812" t="inlineStr">
        <is>
          <t>OKCountyRecords: 1984-003786</t>
        </is>
      </c>
      <c r="L109" s="806" t="inlineStr">
        <is>
          <t>Mineral; basis Conv Amt(dec). Gross=tract-map basis.</t>
        </is>
      </c>
      <c r="M109" s="806" t="inlineStr">
        <is>
          <t>CURRENT OWNER SOURCE</t>
        </is>
      </c>
      <c r="N109" s="806" t="n"/>
      <c r="O109" s="806" t="inlineStr">
        <is>
          <t>OUTSIDE LANDS</t>
        </is>
      </c>
      <c r="P109" s="807" t="inlineStr">
        <is>
          <t>Chain — minerals</t>
        </is>
      </c>
      <c r="Q109" s="808" t="inlineStr">
        <is>
          <t>Yes</t>
        </is>
      </c>
      <c r="R109" s="809" t="inlineStr">
        <is>
          <t>No</t>
        </is>
      </c>
      <c r="S109" s="809" t="inlineStr">
        <is>
          <t>Yes</t>
        </is>
      </c>
      <c r="T109" s="810" t="inlineStr">
        <is>
          <t>No</t>
        </is>
      </c>
      <c r="U109" s="811" t="inlineStr">
        <is>
          <t>Yes: 2 (legal supports)</t>
        </is>
      </c>
      <c r="V109" s="812" t="inlineStr">
        <is>
          <t>High</t>
        </is>
      </c>
      <c r="W109" s="806" t="inlineStr">
        <is>
          <t>Yes — prior grantee match</t>
        </is>
      </c>
      <c r="X109" s="806" t="inlineStr">
        <is>
          <t>Yes — on Tract 2 owner list</t>
        </is>
      </c>
      <c r="Y109" s="806" t="inlineStr">
        <is>
          <t>Candidate 0.00126347176772335 (helper — confirm from image)</t>
        </is>
      </c>
      <c r="Z109" s="806" t="inlineStr">
        <is>
          <t>Medium — helper value</t>
        </is>
      </c>
      <c r="AA109" s="807" t="inlineStr">
        <is>
          <t>Mineral Deed — Juanita M. Wolff to David S. Silverberry (611/58)</t>
        </is>
      </c>
      <c r="AB109" s="808" t="n"/>
    </row>
    <row r="110" ht="216" customHeight="1">
      <c r="A110" s="806" t="inlineStr">
        <is>
          <t>1984-009873</t>
        </is>
      </c>
      <c r="B110" s="806" t="n"/>
      <c r="C110" s="806" t="inlineStr">
        <is>
          <t>NOTICE OF RECORD</t>
        </is>
      </c>
      <c r="D110" s="806" t="inlineStr">
        <is>
          <t>658/241</t>
        </is>
      </c>
      <c r="E110" s="807" t="n">
        <v>30967</v>
      </c>
      <c r="F110" s="808" t="n">
        <v>30967</v>
      </c>
      <c r="G110" s="809" t="inlineStr">
        <is>
          <t>Mary Margaret Devenas,
Mary Margaret Wilson</t>
        </is>
      </c>
      <c r="H110" s="809" t="inlineStr">
        <is>
          <t>The Public</t>
        </is>
      </c>
      <c r="I110" s="810" t="inlineStr">
        <is>
          <t>SE/4 SW/4 of 31-12N-24W, aol</t>
        </is>
      </c>
      <c r="J110" s="811" t="inlineStr">
        <is>
          <t>MARY MARGARET WILSON, now MARY MARGARET DEVENAS, residing
at 1302 Highland Avenue, Waukegan, Illinois 60085. 5.84 acres</t>
        </is>
      </c>
      <c r="K110" s="812" t="inlineStr">
        <is>
          <t>OKCountyRecords: 1984-009873</t>
        </is>
      </c>
      <c r="L110" s="806" t="inlineStr">
        <is>
          <t>Other (non-mineral; excluded from mineral NMA). Gross=tract-map basis.</t>
        </is>
      </c>
      <c r="M110" s="806" t="inlineStr">
        <is>
          <t>OK</t>
        </is>
      </c>
      <c r="N110" s="806" t="inlineStr">
        <is>
          <t>Non-conveying — notice/affidavit/address change (The Public).</t>
        </is>
      </c>
      <c r="O110" s="806" t="inlineStr">
        <is>
          <t>OUTSIDE LANDS</t>
        </is>
      </c>
      <c r="P110" s="807" t="inlineStr">
        <is>
          <t>Review — read instrument (type unclear)</t>
        </is>
      </c>
      <c r="Q110" s="808" t="inlineStr">
        <is>
          <t>Review</t>
        </is>
      </c>
      <c r="R110" s="809" t="inlineStr">
        <is>
          <t>Review</t>
        </is>
      </c>
      <c r="S110" s="809" t="inlineStr">
        <is>
          <t>Review</t>
        </is>
      </c>
      <c r="T110" s="810" t="inlineStr">
        <is>
          <t>Review</t>
        </is>
      </c>
      <c r="U110" s="811" t="inlineStr">
        <is>
          <t>Yes: 5 (legal supports)</t>
        </is>
      </c>
      <c r="V110" s="812" t="inlineStr">
        <is>
          <t>High</t>
        </is>
      </c>
      <c r="W110" s="806" t="inlineStr">
        <is>
          <t>Review — no exact prior-grantee match</t>
        </is>
      </c>
      <c r="X110" s="806" t="inlineStr">
        <is>
          <t>Yes — on Tract 5 owner list</t>
        </is>
      </c>
      <c r="Y110" s="806" t="inlineStr">
        <is>
          <t>Interest amount needs review</t>
        </is>
      </c>
      <c r="Z110" s="806" t="inlineStr">
        <is>
          <t>Review</t>
        </is>
      </c>
      <c r="AA110" s="807" t="inlineStr">
        <is>
          <t>NOTICE OF RECORD — Mary Margaret Devenas, to The Public (658/241)</t>
        </is>
      </c>
      <c r="AB110" s="808" t="inlineStr">
        <is>
          <t>Needs source review: grantor source, interest amount, instrument type</t>
        </is>
      </c>
    </row>
    <row r="111" ht="108" customHeight="1">
      <c r="A111" s="806" t="inlineStr">
        <is>
          <t>1985-002650</t>
        </is>
      </c>
      <c r="B111" s="806" t="n"/>
      <c r="C111" s="806" t="inlineStr">
        <is>
          <t>Quitclaim Mineral Deed</t>
        </is>
      </c>
      <c r="D111" s="806" t="inlineStr">
        <is>
          <t>710/34</t>
        </is>
      </c>
      <c r="E111" s="807" t="n">
        <v>31158</v>
      </c>
      <c r="F111" s="808" t="n">
        <v>31158</v>
      </c>
      <c r="G111" s="809" t="inlineStr">
        <is>
          <t>Chinook Resources, Inc.</t>
        </is>
      </c>
      <c r="H111" s="809" t="inlineStr">
        <is>
          <t>Continental Illinois Energy Development Corp</t>
        </is>
      </c>
      <c r="I111" s="810" t="inlineStr">
        <is>
          <t>NE/4 SE/4, SE/4 NE/4, N/2 NE/4 SW/4, E/2 NW/4 of 31-12N-24W, aol</t>
        </is>
      </c>
      <c r="J111" s="811" t="inlineStr">
        <is>
          <t>ARTI</t>
        </is>
      </c>
      <c r="K111" s="812" t="inlineStr">
        <is>
          <t>OKCountyRecords: 1985-002650</t>
        </is>
      </c>
      <c r="L111" s="806" t="inlineStr">
        <is>
          <t>Mineral; basis Conv Amt(dec). Gross=tract-map basis.</t>
        </is>
      </c>
      <c r="M111" s="806" t="inlineStr">
        <is>
          <t>CURRENT OWNER SOURCE</t>
        </is>
      </c>
      <c r="N111" s="806" t="n"/>
      <c r="O111" s="806" t="inlineStr">
        <is>
          <t>OUTSIDE LANDS</t>
        </is>
      </c>
      <c r="P111" s="807" t="inlineStr">
        <is>
          <t>Chain — minerals</t>
        </is>
      </c>
      <c r="Q111" s="808" t="inlineStr">
        <is>
          <t>Yes</t>
        </is>
      </c>
      <c r="R111" s="809" t="inlineStr">
        <is>
          <t>No</t>
        </is>
      </c>
      <c r="S111" s="809" t="inlineStr">
        <is>
          <t>Yes</t>
        </is>
      </c>
      <c r="T111" s="810" t="inlineStr">
        <is>
          <t>No</t>
        </is>
      </c>
      <c r="U111" s="811" t="inlineStr">
        <is>
          <t>Legal maps to 1, 3, 4, 7, 10; helper says 1, 3, 4, 7, 8</t>
        </is>
      </c>
      <c r="V111" s="812" t="inlineStr">
        <is>
          <t>Review</t>
        </is>
      </c>
      <c r="W111" s="806" t="inlineStr">
        <is>
          <t>Yes — prior grantee match</t>
        </is>
      </c>
      <c r="X111" s="806" t="inlineStr">
        <is>
          <t>Yes — on Tract 3 owner list</t>
        </is>
      </c>
      <c r="Y111" s="806" t="inlineStr">
        <is>
          <t>Candidate 1 (helper — confirm from image)</t>
        </is>
      </c>
      <c r="Z111" s="806" t="inlineStr">
        <is>
          <t>Medium — helper value</t>
        </is>
      </c>
      <c r="AA111" s="807" t="inlineStr">
        <is>
          <t>Quitclaim Mineral Deed — Chinook Resources, Inc. to Continental Illinois Energy De (710/34)</t>
        </is>
      </c>
      <c r="AB111" s="808" t="inlineStr">
        <is>
          <t>Needs source review: tract</t>
        </is>
      </c>
    </row>
    <row r="112" ht="384" customHeight="1">
      <c r="A112" s="806" t="inlineStr">
        <is>
          <t>1985-005895</t>
        </is>
      </c>
      <c r="B112" s="806" t="n"/>
      <c r="C112" s="806" t="inlineStr">
        <is>
          <t>Sheriff's Deed</t>
        </is>
      </c>
      <c r="D112" s="806" t="inlineStr">
        <is>
          <t>745/75</t>
        </is>
      </c>
      <c r="E112" s="807" t="n">
        <v>31279</v>
      </c>
      <c r="F112" s="808" t="n">
        <v>31279</v>
      </c>
      <c r="G112" s="809" t="inlineStr">
        <is>
          <t>Roger Mills County Sheriff</t>
        </is>
      </c>
      <c r="H112" s="809" t="inlineStr">
        <is>
          <t>City National Bank of Sayre</t>
        </is>
      </c>
      <c r="I112" s="810" t="inlineStr">
        <is>
          <t>A tract in Lot 1 in 31-12N-24W, described as follows: Beginning at the NW Corner of said Lot Is thence East 420.38 feets thence South 725 feets thence West 420.58 feet, thence North 725 feet to the point of beginning. containing 7 acres, more or less</t>
        </is>
      </c>
      <c r="J112" s="811" t="inlineStr">
        <is>
          <t>ARTI, On the 15th day of February, 1985, in an action then pending in said Court, wherein City National Bank of Sayre, Oklahoma, A National Banking Association, was Plaintiff, and Herman M. Sides and Laury C. … Full recital in recorded instrument — see Link.</t>
        </is>
      </c>
      <c r="K112" s="812" t="inlineStr">
        <is>
          <t>OKCountyRecords: 1985-005895</t>
        </is>
      </c>
      <c r="L112" s="806" t="inlineStr">
        <is>
          <t>Mineral; basis Conv Amt(dec). Gross=tract-map basis.</t>
        </is>
      </c>
      <c r="M112" s="806" t="inlineStr">
        <is>
          <t>CURRENT OWNER SOURCE</t>
        </is>
      </c>
      <c r="N112" s="806" t="n"/>
      <c r="O112" s="806" t="inlineStr">
        <is>
          <t>OUTSIDE LANDS</t>
        </is>
      </c>
      <c r="P112" s="807" t="inlineStr">
        <is>
          <t>Chain — deed (confirm minerals vs surface from instrument)</t>
        </is>
      </c>
      <c r="Q112" s="808" t="inlineStr">
        <is>
          <t>Yes</t>
        </is>
      </c>
      <c r="R112" s="809" t="inlineStr">
        <is>
          <t>No</t>
        </is>
      </c>
      <c r="S112" s="809" t="inlineStr">
        <is>
          <t>Review</t>
        </is>
      </c>
      <c r="T112" s="810" t="inlineStr">
        <is>
          <t>No</t>
        </is>
      </c>
      <c r="U112" s="811" t="inlineStr">
        <is>
          <t>Yes: 5 (legal supports)</t>
        </is>
      </c>
      <c r="V112" s="812" t="inlineStr">
        <is>
          <t>High</t>
        </is>
      </c>
      <c r="W112" s="806" t="inlineStr">
        <is>
          <t>Review — no exact prior-grantee match</t>
        </is>
      </c>
      <c r="X112" s="806" t="inlineStr">
        <is>
          <t>Yes — on Tract 5 owner list</t>
        </is>
      </c>
      <c r="Y112" s="806" t="inlineStr">
        <is>
          <t>Candidate 1 (helper — confirm from image)</t>
        </is>
      </c>
      <c r="Z112" s="806" t="inlineStr">
        <is>
          <t>Medium — helper value</t>
        </is>
      </c>
      <c r="AA112" s="807" t="inlineStr">
        <is>
          <t>Sheriff's Deed — Roger Mills County Sheriff to City National Bank of Sayre (745/75)</t>
        </is>
      </c>
      <c r="AB112" s="808" t="inlineStr">
        <is>
          <t>Needs source review: grantor source</t>
        </is>
      </c>
    </row>
    <row r="113" ht="84" customHeight="1">
      <c r="A113" s="806" t="inlineStr">
        <is>
          <t>1985-006556</t>
        </is>
      </c>
      <c r="B113" s="806" t="n"/>
      <c r="C113" s="806" t="inlineStr">
        <is>
          <t>Mineral Deed</t>
        </is>
      </c>
      <c r="D113" s="806" t="inlineStr">
        <is>
          <t>751/68</t>
        </is>
      </c>
      <c r="E113" s="807" t="n">
        <v>31308</v>
      </c>
      <c r="F113" s="808" t="n">
        <v>31308</v>
      </c>
      <c r="G113" s="809" t="inlineStr">
        <is>
          <t>Billy W. Bain</t>
        </is>
      </c>
      <c r="H113" s="809" t="inlineStr">
        <is>
          <t>David S. Silverberg</t>
        </is>
      </c>
      <c r="I113" s="810" t="inlineStr">
        <is>
          <t>S/2 SE/4, NW/4 SE/4, SW/4 NE/4 of 31-12N-24W, aol</t>
        </is>
      </c>
      <c r="J113" s="811" t="inlineStr">
        <is>
          <t>1/791.47 interest in 2 sections</t>
        </is>
      </c>
      <c r="K113" s="812" t="inlineStr">
        <is>
          <t>OKCountyRecords: 1985-006556</t>
        </is>
      </c>
      <c r="L113" s="806" t="inlineStr">
        <is>
          <t>Mineral; basis Conv Amt(dec). Gross=tract-map basis.</t>
        </is>
      </c>
      <c r="M113" s="806" t="inlineStr">
        <is>
          <t>CURRENT OWNER SOURCE</t>
        </is>
      </c>
      <c r="N113" s="806" t="n"/>
      <c r="O113" s="806" t="inlineStr">
        <is>
          <t>OUTSIDE LANDS</t>
        </is>
      </c>
      <c r="P113" s="807" t="inlineStr">
        <is>
          <t>Chain — minerals</t>
        </is>
      </c>
      <c r="Q113" s="808" t="inlineStr">
        <is>
          <t>Yes</t>
        </is>
      </c>
      <c r="R113" s="809" t="inlineStr">
        <is>
          <t>No</t>
        </is>
      </c>
      <c r="S113" s="809" t="inlineStr">
        <is>
          <t>Yes</t>
        </is>
      </c>
      <c r="T113" s="810" t="inlineStr">
        <is>
          <t>No</t>
        </is>
      </c>
      <c r="U113" s="811" t="inlineStr">
        <is>
          <t>Yes: 2 (legal supports)</t>
        </is>
      </c>
      <c r="V113" s="812" t="inlineStr">
        <is>
          <t>High</t>
        </is>
      </c>
      <c r="W113" s="806" t="inlineStr">
        <is>
          <t>Yes — prior grantee match</t>
        </is>
      </c>
      <c r="X113" s="806" t="inlineStr">
        <is>
          <t>Review</t>
        </is>
      </c>
      <c r="Y113" s="806" t="inlineStr">
        <is>
          <t>Candidate 0.00126347176772335 (helper — confirm from image)</t>
        </is>
      </c>
      <c r="Z113" s="806" t="inlineStr">
        <is>
          <t>Medium — helper value</t>
        </is>
      </c>
      <c r="AA113" s="807" t="inlineStr">
        <is>
          <t>Mineral Deed — Billy W. Bain to David S. Silverberg (751/68)</t>
        </is>
      </c>
      <c r="AB113" s="808" t="n"/>
    </row>
    <row r="114" ht="409.5" customHeight="1">
      <c r="A114" s="806" t="inlineStr">
        <is>
          <t>1985-007068</t>
        </is>
      </c>
      <c r="B114" s="806" t="n"/>
      <c r="C114" s="806" t="inlineStr">
        <is>
          <t>Trustee's Deed</t>
        </is>
      </c>
      <c r="D114" s="806" t="inlineStr">
        <is>
          <t>756/16</t>
        </is>
      </c>
      <c r="E114" s="807" t="n">
        <v>31329</v>
      </c>
      <c r="F114" s="808" t="n">
        <v>31329</v>
      </c>
      <c r="G114" s="809" t="inlineStr">
        <is>
          <t>Liberty National Bank &amp; Trust Company, Trustee of C. W. Hall, Deceased</t>
        </is>
      </c>
      <c r="H114" s="809" t="inlineStr">
        <is>
          <t>Darlene Hall Cox, 3/4,
Sunya Lee Westkaemper, 1/4</t>
        </is>
      </c>
      <c r="I114" s="810" t="inlineStr">
        <is>
          <t>31-12N-24W not found on document</t>
        </is>
      </c>
      <c r="J114" s="811" t="inlineStr">
        <is>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 Full recital in recorded instrument — see Link.</t>
        </is>
      </c>
      <c r="K114" s="812" t="inlineStr">
        <is>
          <t>OKCountyRecords: 1985-007068</t>
        </is>
      </c>
      <c r="L114" s="806" t="inlineStr">
        <is>
          <t>Mineral; basis Conv Amt(dec). All-section coverage. Gross=tract-map basis.</t>
        </is>
      </c>
      <c r="M114" s="806" t="inlineStr">
        <is>
          <t>CURRENT OWNER SOURCE</t>
        </is>
      </c>
      <c r="N114" s="806" t="n"/>
      <c r="O114" s="806" t="inlineStr">
        <is>
          <t>OUTSIDE LANDS</t>
        </is>
      </c>
      <c r="P114" s="807" t="inlineStr">
        <is>
          <t>Chain — deed (confirm minerals vs surface from instrument)</t>
        </is>
      </c>
      <c r="Q114" s="808" t="inlineStr">
        <is>
          <t>Yes</t>
        </is>
      </c>
      <c r="R114" s="809" t="inlineStr">
        <is>
          <t>No</t>
        </is>
      </c>
      <c r="S114" s="809" t="inlineStr">
        <is>
          <t>Review</t>
        </is>
      </c>
      <c r="T114" s="810" t="inlineStr">
        <is>
          <t>No</t>
        </is>
      </c>
      <c r="U114" s="811" t="inlineStr">
        <is>
          <t>Yes: 1, 8 (broad legal)</t>
        </is>
      </c>
      <c r="V114" s="812" t="inlineStr">
        <is>
          <t>Medium</t>
        </is>
      </c>
      <c r="W114" s="806" t="inlineStr">
        <is>
          <t>Review — no exact prior-grantee match</t>
        </is>
      </c>
      <c r="X114" s="806" t="inlineStr">
        <is>
          <t>Review</t>
        </is>
      </c>
      <c r="Y114" s="806" t="inlineStr">
        <is>
          <t>Candidate 1 (helper — confirm from image)</t>
        </is>
      </c>
      <c r="Z114" s="806" t="inlineStr">
        <is>
          <t>Medium — helper value</t>
        </is>
      </c>
      <c r="AA114" s="807" t="inlineStr">
        <is>
          <t>Trustee's Deed — Liberty National Bank &amp; Trust to Darlene Hall Cox, 3/4, (756/16)</t>
        </is>
      </c>
      <c r="AB114" s="808" t="inlineStr">
        <is>
          <t>Needs source review: grantor source</t>
        </is>
      </c>
    </row>
    <row r="115" ht="372" customHeight="1">
      <c r="A115" s="806" t="inlineStr">
        <is>
          <t>1985-007096</t>
        </is>
      </c>
      <c r="B115" s="806" t="n"/>
      <c r="C115" s="806" t="inlineStr">
        <is>
          <t>Quit Claim Deed</t>
        </is>
      </c>
      <c r="D115" s="806" t="inlineStr">
        <is>
          <t>756/79</t>
        </is>
      </c>
      <c r="E115" s="807" t="n">
        <v>31330</v>
      </c>
      <c r="F115" s="808" t="n">
        <v>31330</v>
      </c>
      <c r="G115" s="809" t="inlineStr">
        <is>
          <t>Margie Kirk</t>
        </is>
      </c>
      <c r="H115" s="809" t="inlineStr">
        <is>
          <t>Herman M. Sides,
Laury C. Sides</t>
        </is>
      </c>
      <c r="I115" s="810" t="inlineStr">
        <is>
          <t>A tract in Lot 1 in 31-12N-24W, described as follows: Beginning at the NW Corner of said Lot Is thence East 420.38 feets thence South 725 feets thence West 420.58 feet, thence North 725 feet to the point of beginning. containing 7 acres, more or less</t>
        </is>
      </c>
      <c r="J115" s="811" t="inlineStr">
        <is>
          <t>ARTI</t>
        </is>
      </c>
      <c r="K115" s="812" t="inlineStr">
        <is>
          <t>OKCountyRecords: 1985-007096</t>
        </is>
      </c>
      <c r="L115" s="806" t="inlineStr">
        <is>
          <t>Mineral; basis Conv Amt(dec). Gross=tract-map basis.</t>
        </is>
      </c>
      <c r="M115" s="806" t="inlineStr">
        <is>
          <t>CURRENT OWNER SOURCE</t>
        </is>
      </c>
      <c r="N115" s="806" t="n"/>
      <c r="O115" s="806" t="inlineStr">
        <is>
          <t>MINERAL DEED</t>
        </is>
      </c>
      <c r="P115" s="807" t="inlineStr">
        <is>
          <t>Chain — deed (confirm minerals vs surface from instrument)</t>
        </is>
      </c>
      <c r="Q115" s="808" t="inlineStr">
        <is>
          <t>Yes</t>
        </is>
      </c>
      <c r="R115" s="809" t="inlineStr">
        <is>
          <t>No</t>
        </is>
      </c>
      <c r="S115" s="809" t="inlineStr">
        <is>
          <t>Review</t>
        </is>
      </c>
      <c r="T115" s="810" t="inlineStr">
        <is>
          <t>No</t>
        </is>
      </c>
      <c r="U115" s="811" t="inlineStr">
        <is>
          <t>Yes: 5 (legal supports)</t>
        </is>
      </c>
      <c r="V115" s="812" t="inlineStr">
        <is>
          <t>High</t>
        </is>
      </c>
      <c r="W115" s="806" t="inlineStr">
        <is>
          <t>Yes — prior grantee match</t>
        </is>
      </c>
      <c r="X115" s="806" t="inlineStr">
        <is>
          <t>Yes — on Tract 5 owner list</t>
        </is>
      </c>
      <c r="Y115" s="806" t="inlineStr">
        <is>
          <t>Candidate 1 (helper — confirm from image)</t>
        </is>
      </c>
      <c r="Z115" s="806" t="inlineStr">
        <is>
          <t>Medium — helper value</t>
        </is>
      </c>
      <c r="AA115" s="807" t="inlineStr">
        <is>
          <t>Quit Claim Deed — Margie Kirk to Herman M. Sides, (756/79)</t>
        </is>
      </c>
      <c r="AB115" s="808" t="n"/>
    </row>
    <row r="116" ht="84" customHeight="1">
      <c r="A116" s="806" t="inlineStr">
        <is>
          <t>1985-000061</t>
        </is>
      </c>
      <c r="B116" s="806" t="n"/>
      <c r="C116" s="806" t="inlineStr">
        <is>
          <t>Mineral Deed</t>
        </is>
      </c>
      <c r="D116" s="806" t="inlineStr">
        <is>
          <t>583/236</t>
        </is>
      </c>
      <c r="E116" s="807" t="n">
        <v>31408</v>
      </c>
      <c r="F116" s="808" t="n">
        <v>31408</v>
      </c>
      <c r="G116" s="809" t="inlineStr">
        <is>
          <t>Juanita M. Wolff</t>
        </is>
      </c>
      <c r="H116" s="809" t="inlineStr">
        <is>
          <t>Paul R. and/or Deborah A. Deutsch</t>
        </is>
      </c>
      <c r="I116" s="810" t="inlineStr">
        <is>
          <t>S/2 SE/4, NW/4 SE/4, SW/4 NE/4 of 31-12N-24W, aol</t>
        </is>
      </c>
      <c r="J116" s="811" t="inlineStr">
        <is>
          <t>1/791.47 interest in 2 sections</t>
        </is>
      </c>
      <c r="K116" s="812" t="inlineStr">
        <is>
          <t>OKCountyRecords: 1985-000061</t>
        </is>
      </c>
      <c r="L116" s="806" t="inlineStr">
        <is>
          <t>Mineral; basis Conv Amt(dec). Gross=tract-map basis.</t>
        </is>
      </c>
      <c r="M116" s="806" t="inlineStr">
        <is>
          <t>CURRENT OWNER SOURCE</t>
        </is>
      </c>
      <c r="N116" s="806" t="n"/>
      <c r="O116" s="806" t="inlineStr">
        <is>
          <t>OUTSIDE LANDS</t>
        </is>
      </c>
      <c r="P116" s="807" t="inlineStr">
        <is>
          <t>Chain — minerals</t>
        </is>
      </c>
      <c r="Q116" s="808" t="inlineStr">
        <is>
          <t>Yes</t>
        </is>
      </c>
      <c r="R116" s="809" t="inlineStr">
        <is>
          <t>No</t>
        </is>
      </c>
      <c r="S116" s="809" t="inlineStr">
        <is>
          <t>Yes</t>
        </is>
      </c>
      <c r="T116" s="810" t="inlineStr">
        <is>
          <t>No</t>
        </is>
      </c>
      <c r="U116" s="811" t="inlineStr">
        <is>
          <t>Yes: 2 (legal supports)</t>
        </is>
      </c>
      <c r="V116" s="812" t="inlineStr">
        <is>
          <t>High</t>
        </is>
      </c>
      <c r="W116" s="806" t="inlineStr">
        <is>
          <t>Yes — prior grantee match</t>
        </is>
      </c>
      <c r="X116" s="806" t="inlineStr">
        <is>
          <t>Yes — on Tract 2 owner list</t>
        </is>
      </c>
      <c r="Y116" s="806" t="inlineStr">
        <is>
          <t>Candidate 0.00126347176772335 (helper — confirm from image)</t>
        </is>
      </c>
      <c r="Z116" s="806" t="inlineStr">
        <is>
          <t>Medium — helper value</t>
        </is>
      </c>
      <c r="AA116" s="807" t="inlineStr">
        <is>
          <t>Mineral Deed — Juanita M. Wolff to Paul R. and/or Deborah A. Deut (583/236)</t>
        </is>
      </c>
      <c r="AB116" s="808" t="n"/>
    </row>
    <row r="117" ht="84" customHeight="1">
      <c r="A117" s="806" t="inlineStr">
        <is>
          <t>1985-000060</t>
        </is>
      </c>
      <c r="B117" s="806" t="n"/>
      <c r="C117" s="806" t="inlineStr">
        <is>
          <t>Mineral Deed</t>
        </is>
      </c>
      <c r="D117" s="806" t="inlineStr">
        <is>
          <t>583/234</t>
        </is>
      </c>
      <c r="E117" s="807" t="n">
        <v>31408</v>
      </c>
      <c r="F117" s="808" t="n">
        <v>31408</v>
      </c>
      <c r="G117" s="809" t="inlineStr">
        <is>
          <t>Juanita M. Wolff</t>
        </is>
      </c>
      <c r="H117" s="809" t="inlineStr">
        <is>
          <t>Laura L. Snyder</t>
        </is>
      </c>
      <c r="I117" s="810" t="inlineStr">
        <is>
          <t>S/2 SE/4, NW/4 SE/4, SW/4 NE/4 of 31-12N-24W, aol</t>
        </is>
      </c>
      <c r="J117" s="811" t="inlineStr">
        <is>
          <t>2/791.47 interest in 2 sections</t>
        </is>
      </c>
      <c r="K117" s="812" t="inlineStr">
        <is>
          <t>OKCountyRecords: 1985-000060</t>
        </is>
      </c>
      <c r="L117" s="806" t="inlineStr">
        <is>
          <t>Mineral; basis Conv Amt(dec). Gross=tract-map basis.</t>
        </is>
      </c>
      <c r="M117" s="806" t="inlineStr">
        <is>
          <t>CURRENT OWNER SOURCE</t>
        </is>
      </c>
      <c r="N117" s="806" t="n"/>
      <c r="O117" s="806" t="inlineStr">
        <is>
          <t>OUTSIDE LANDS</t>
        </is>
      </c>
      <c r="P117" s="807" t="inlineStr">
        <is>
          <t>Chain — minerals</t>
        </is>
      </c>
      <c r="Q117" s="808" t="inlineStr">
        <is>
          <t>Yes</t>
        </is>
      </c>
      <c r="R117" s="809" t="inlineStr">
        <is>
          <t>No</t>
        </is>
      </c>
      <c r="S117" s="809" t="inlineStr">
        <is>
          <t>Yes</t>
        </is>
      </c>
      <c r="T117" s="810" t="inlineStr">
        <is>
          <t>No</t>
        </is>
      </c>
      <c r="U117" s="811" t="inlineStr">
        <is>
          <t>Yes: 2 (legal supports)</t>
        </is>
      </c>
      <c r="V117" s="812" t="inlineStr">
        <is>
          <t>High</t>
        </is>
      </c>
      <c r="W117" s="806" t="inlineStr">
        <is>
          <t>Yes — prior grantee match</t>
        </is>
      </c>
      <c r="X117" s="806" t="inlineStr">
        <is>
          <t>Yes — on Tract 2 owner list</t>
        </is>
      </c>
      <c r="Y117" s="806" t="inlineStr">
        <is>
          <t>Candidate 0.0025269435354467 (helper — confirm from image)</t>
        </is>
      </c>
      <c r="Z117" s="806" t="inlineStr">
        <is>
          <t>Medium — helper value</t>
        </is>
      </c>
      <c r="AA117" s="807" t="inlineStr">
        <is>
          <t>Mineral Deed — Juanita M. Wolff to Laura L. Snyder (583/234)</t>
        </is>
      </c>
      <c r="AB117" s="808" t="n"/>
    </row>
    <row r="118" ht="396" customHeight="1">
      <c r="A118" s="806" t="inlineStr">
        <is>
          <t>1986-000268</t>
        </is>
      </c>
      <c r="B118" s="806" t="n"/>
      <c r="C118" s="806" t="inlineStr">
        <is>
          <t>Mineral Deed</t>
        </is>
      </c>
      <c r="D118" s="806" t="inlineStr">
        <is>
          <t>781/183</t>
        </is>
      </c>
      <c r="E118" s="807" t="n">
        <v>31418</v>
      </c>
      <c r="F118" s="808" t="n">
        <v>31418</v>
      </c>
      <c r="G118" s="809" t="inlineStr">
        <is>
          <t>Mann Childrens Trust, by Walter J. Rusek, Trustee</t>
        </is>
      </c>
      <c r="H118" s="809" t="inlineStr">
        <is>
          <t>Mann Group Investment Company</t>
        </is>
      </c>
      <c r="I118" s="810" t="inlineStr">
        <is>
          <t>E/2 NW/4, SE/4 NE/4, NE/4 SE/4, N/2 NE/4 SW/4 of 31-12N-24W, aol</t>
        </is>
      </c>
      <c r="J118" s="811" t="inlineStr">
        <is>
          <t>2/260 interest in 2 sections
being the same property conveved in Mineral Deed dated May 24, 1974, from Marie Lister to Mann Children's Trust, recorded in Book 165, Page 87 of the Mineral Records of Roger Mills County, Oklahoma, containing 260 acres, more or less, to</t>
        </is>
      </c>
      <c r="K118" s="812" t="inlineStr">
        <is>
          <t>OKCountyRecords: 1986-000268</t>
        </is>
      </c>
      <c r="L118" s="806" t="inlineStr">
        <is>
          <t>Mineral; basis Conv Amt(dec). Gross=tract-map basis.</t>
        </is>
      </c>
      <c r="M118" s="806" t="n"/>
      <c r="N118" s="806" t="n"/>
      <c r="O118" s="806" t="inlineStr">
        <is>
          <t>OUTSIDE LANDS</t>
        </is>
      </c>
      <c r="P118" s="807" t="inlineStr">
        <is>
          <t>Chain — minerals</t>
        </is>
      </c>
      <c r="Q118" s="808" t="inlineStr">
        <is>
          <t>Yes</t>
        </is>
      </c>
      <c r="R118" s="809" t="inlineStr">
        <is>
          <t>No</t>
        </is>
      </c>
      <c r="S118" s="809" t="inlineStr">
        <is>
          <t>Yes</t>
        </is>
      </c>
      <c r="T118" s="810" t="inlineStr">
        <is>
          <t>No</t>
        </is>
      </c>
      <c r="U118" s="811" t="inlineStr">
        <is>
          <t>Legal maps to 1, 3, 4, 7, 10; helper says 1, 3, 4, 7, 8</t>
        </is>
      </c>
      <c r="V118" s="812" t="inlineStr">
        <is>
          <t>Review</t>
        </is>
      </c>
      <c r="W118" s="806" t="inlineStr">
        <is>
          <t>Review — no exact prior-grantee match</t>
        </is>
      </c>
      <c r="X118" s="806" t="inlineStr">
        <is>
          <t>Yes — on Tract 3 owner list</t>
        </is>
      </c>
      <c r="Y118" s="806" t="inlineStr">
        <is>
          <t>Candidate 0.00769230769230769 (helper — confirm from image)</t>
        </is>
      </c>
      <c r="Z118" s="806" t="inlineStr">
        <is>
          <t>Medium — helper value</t>
        </is>
      </c>
      <c r="AA118" s="807" t="inlineStr">
        <is>
          <t>Mineral Deed — Mann Childrens Trust, by Walte to Mann Group Investment Company (781/183)</t>
        </is>
      </c>
      <c r="AB118" s="808" t="inlineStr">
        <is>
          <t>Needs source review: tract, grantor source</t>
        </is>
      </c>
    </row>
    <row r="119" ht="48.75" customHeight="1">
      <c r="A119" s="806" t="inlineStr">
        <is>
          <t>1986-000656</t>
        </is>
      </c>
      <c r="B119" s="806" t="n"/>
      <c r="C119" s="806" t="inlineStr">
        <is>
          <t>Mineral Deed</t>
        </is>
      </c>
      <c r="D119" s="806" t="inlineStr">
        <is>
          <t>786/270</t>
        </is>
      </c>
      <c r="E119" s="807" t="n">
        <v>31434</v>
      </c>
      <c r="F119" s="808" t="n">
        <v>31434</v>
      </c>
      <c r="G119" s="809" t="inlineStr">
        <is>
          <t>O. I. L. Energy, Inc.</t>
        </is>
      </c>
      <c r="H119" s="809" t="inlineStr">
        <is>
          <t>Black Hawk Oil Company</t>
        </is>
      </c>
      <c r="I119" s="810" t="inlineStr">
        <is>
          <t>E/2 NW/4 of 31-12N-24W</t>
        </is>
      </c>
      <c r="J119" s="811" t="inlineStr">
        <is>
          <t>ARTI</t>
        </is>
      </c>
      <c r="K119" s="812" t="inlineStr">
        <is>
          <t>OKCountyRecords: 1986-000656</t>
        </is>
      </c>
      <c r="L119" s="806" t="inlineStr">
        <is>
          <t>Mineral; basis Conv Amt(dec). Gross=tract-map basis.</t>
        </is>
      </c>
      <c r="M119" s="806" t="n"/>
      <c r="N119" s="806" t="n"/>
      <c r="O119" s="806" t="inlineStr">
        <is>
          <t>MINERAL DEED</t>
        </is>
      </c>
      <c r="P119" s="807" t="inlineStr">
        <is>
          <t>Chain — minerals</t>
        </is>
      </c>
      <c r="Q119" s="808" t="inlineStr">
        <is>
          <t>Yes</t>
        </is>
      </c>
      <c r="R119" s="809" t="inlineStr">
        <is>
          <t>No</t>
        </is>
      </c>
      <c r="S119" s="809" t="inlineStr">
        <is>
          <t>Yes</t>
        </is>
      </c>
      <c r="T119" s="810" t="inlineStr">
        <is>
          <t>No</t>
        </is>
      </c>
      <c r="U119" s="811" t="inlineStr">
        <is>
          <t>Yes: 4 (legal supports)</t>
        </is>
      </c>
      <c r="V119" s="812" t="inlineStr">
        <is>
          <t>High</t>
        </is>
      </c>
      <c r="W119" s="806" t="inlineStr">
        <is>
          <t>Yes — prior grantee match</t>
        </is>
      </c>
      <c r="X119" s="806" t="inlineStr">
        <is>
          <t>Yes — on Tract 4 owner list</t>
        </is>
      </c>
      <c r="Y119" s="806" t="inlineStr">
        <is>
          <t>Candidate 1 (helper — confirm from image)</t>
        </is>
      </c>
      <c r="Z119" s="806" t="inlineStr">
        <is>
          <t>Medium — helper value</t>
        </is>
      </c>
      <c r="AA119" s="807" t="inlineStr">
        <is>
          <t>Mineral Deed — O. I. L. Energy, Inc. to Black Hawk Oil Company (786/270)</t>
        </is>
      </c>
      <c r="AB119" s="808" t="n"/>
    </row>
    <row r="120" ht="84" customHeight="1">
      <c r="A120" s="806" t="inlineStr">
        <is>
          <t>1986-003428</t>
        </is>
      </c>
      <c r="B120" s="806" t="n"/>
      <c r="C120" s="806" t="inlineStr">
        <is>
          <t>Mineral Deed</t>
        </is>
      </c>
      <c r="D120" s="806" t="inlineStr">
        <is>
          <t>815/191</t>
        </is>
      </c>
      <c r="E120" s="807" t="n">
        <v>31582</v>
      </c>
      <c r="F120" s="808" t="n">
        <v>31582</v>
      </c>
      <c r="G120" s="809" t="inlineStr">
        <is>
          <t>Billy W. Bain</t>
        </is>
      </c>
      <c r="H120" s="809" t="inlineStr">
        <is>
          <t>Paul R. and Deborah A. Deutsch</t>
        </is>
      </c>
      <c r="I120" s="810" t="inlineStr">
        <is>
          <t>S/2 SE/4, NW/4 SE/4, SW/4 NE/4 of 31-12N-24W, aol</t>
        </is>
      </c>
      <c r="J120" s="811" t="inlineStr">
        <is>
          <t>2/791.47 interest in 2 sections</t>
        </is>
      </c>
      <c r="K120" s="812" t="inlineStr">
        <is>
          <t>OKCountyRecords: 1986-003428</t>
        </is>
      </c>
      <c r="L120" s="806" t="inlineStr">
        <is>
          <t>Mineral; basis Conv Amt(dec). Gross=tract-map basis.</t>
        </is>
      </c>
      <c r="M120" s="806" t="inlineStr">
        <is>
          <t>CURRENT OWNER SOURCE</t>
        </is>
      </c>
      <c r="N120" s="806" t="n"/>
      <c r="O120" s="806" t="inlineStr">
        <is>
          <t>OUTSIDE LANDS</t>
        </is>
      </c>
      <c r="P120" s="807" t="inlineStr">
        <is>
          <t>Chain — minerals</t>
        </is>
      </c>
      <c r="Q120" s="808" t="inlineStr">
        <is>
          <t>Yes</t>
        </is>
      </c>
      <c r="R120" s="809" t="inlineStr">
        <is>
          <t>No</t>
        </is>
      </c>
      <c r="S120" s="809" t="inlineStr">
        <is>
          <t>Yes</t>
        </is>
      </c>
      <c r="T120" s="810" t="inlineStr">
        <is>
          <t>No</t>
        </is>
      </c>
      <c r="U120" s="811" t="inlineStr">
        <is>
          <t>Yes: 2 (legal supports)</t>
        </is>
      </c>
      <c r="V120" s="812" t="inlineStr">
        <is>
          <t>High</t>
        </is>
      </c>
      <c r="W120" s="806" t="inlineStr">
        <is>
          <t>Yes — prior grantee match</t>
        </is>
      </c>
      <c r="X120" s="806" t="inlineStr">
        <is>
          <t>Review</t>
        </is>
      </c>
      <c r="Y120" s="806" t="inlineStr">
        <is>
          <t>Candidate 0.0025269435354467 (helper — confirm from image)</t>
        </is>
      </c>
      <c r="Z120" s="806" t="inlineStr">
        <is>
          <t>Medium — helper value</t>
        </is>
      </c>
      <c r="AA120" s="807" t="inlineStr">
        <is>
          <t>Mineral Deed — Billy W. Bain to Paul R. and Deborah A. Deutsch (815/191)</t>
        </is>
      </c>
      <c r="AB120" s="808" t="n"/>
    </row>
    <row r="121" ht="84" customHeight="1">
      <c r="A121" s="806" t="inlineStr">
        <is>
          <t>1986-004476</t>
        </is>
      </c>
      <c r="B121" s="806" t="n"/>
      <c r="C121" s="806" t="inlineStr">
        <is>
          <t>Mineral Deed</t>
        </is>
      </c>
      <c r="D121" s="806" t="inlineStr">
        <is>
          <t>829/7</t>
        </is>
      </c>
      <c r="E121" s="807" t="n">
        <v>31657</v>
      </c>
      <c r="F121" s="808" t="n">
        <v>31657</v>
      </c>
      <c r="G121" s="809" t="inlineStr">
        <is>
          <t>Billy W. Bain</t>
        </is>
      </c>
      <c r="H121" s="809" t="inlineStr">
        <is>
          <t>Clarence C. Bain</t>
        </is>
      </c>
      <c r="I121" s="810" t="inlineStr">
        <is>
          <t>S/2 SE/4, NW/4 SE/4, SW/4 NE/4 of 31-12N-24W, aol</t>
        </is>
      </c>
      <c r="J121" s="811" t="inlineStr">
        <is>
          <t>3/791.47 interest in 2 sections</t>
        </is>
      </c>
      <c r="K121" s="812" t="inlineStr">
        <is>
          <t>OKCountyRecords: 1986-004476</t>
        </is>
      </c>
      <c r="L121" s="806" t="inlineStr">
        <is>
          <t>Mineral; basis Conv Amt(dec). Gross=tract-map basis.</t>
        </is>
      </c>
      <c r="M121" s="806" t="n"/>
      <c r="N121" s="806" t="n"/>
      <c r="O121" s="806" t="inlineStr">
        <is>
          <t>OUTSIDE LANDS</t>
        </is>
      </c>
      <c r="P121" s="807" t="inlineStr">
        <is>
          <t>Chain — minerals</t>
        </is>
      </c>
      <c r="Q121" s="808" t="inlineStr">
        <is>
          <t>Yes</t>
        </is>
      </c>
      <c r="R121" s="809" t="inlineStr">
        <is>
          <t>No</t>
        </is>
      </c>
      <c r="S121" s="809" t="inlineStr">
        <is>
          <t>Yes</t>
        </is>
      </c>
      <c r="T121" s="810" t="inlineStr">
        <is>
          <t>No</t>
        </is>
      </c>
      <c r="U121" s="811" t="inlineStr">
        <is>
          <t>Yes: 2 (legal supports)</t>
        </is>
      </c>
      <c r="V121" s="812" t="inlineStr">
        <is>
          <t>High</t>
        </is>
      </c>
      <c r="W121" s="806" t="inlineStr">
        <is>
          <t>Yes — prior grantee match</t>
        </is>
      </c>
      <c r="X121" s="806" t="inlineStr">
        <is>
          <t>Yes — on Tract 2 owner list</t>
        </is>
      </c>
      <c r="Y121" s="806" t="inlineStr">
        <is>
          <t>Candidate 0.00379041530317005 (helper — confirm from image)</t>
        </is>
      </c>
      <c r="Z121" s="806" t="inlineStr">
        <is>
          <t>Medium — helper value</t>
        </is>
      </c>
      <c r="AA121" s="807" t="inlineStr">
        <is>
          <t>Mineral Deed — Billy W. Bain to Clarence C. Bain (829/7)</t>
        </is>
      </c>
      <c r="AB121" s="808" t="n"/>
    </row>
    <row r="122" ht="84" customHeight="1">
      <c r="A122" s="806" t="inlineStr">
        <is>
          <t>1986-005223</t>
        </is>
      </c>
      <c r="B122" s="806" t="n"/>
      <c r="C122" s="806" t="inlineStr">
        <is>
          <t>Mineral Deed</t>
        </is>
      </c>
      <c r="D122" s="806" t="inlineStr">
        <is>
          <t>837/199</t>
        </is>
      </c>
      <c r="E122" s="807" t="n">
        <v>31684</v>
      </c>
      <c r="F122" s="808" t="n">
        <v>31684</v>
      </c>
      <c r="G122" s="809" t="inlineStr">
        <is>
          <t>Billy Wayne Bain</t>
        </is>
      </c>
      <c r="H122" s="809" t="inlineStr">
        <is>
          <t>Ted L. Herbold</t>
        </is>
      </c>
      <c r="I122" s="810" t="inlineStr">
        <is>
          <t>S/2 SE/4, NW/4 SE/4, SW/4 NE/4 of 31-12N-24W, aol</t>
        </is>
      </c>
      <c r="J122" s="811" t="inlineStr">
        <is>
          <t>5/791.47 interest in 2 sections</t>
        </is>
      </c>
      <c r="K122" s="812" t="inlineStr">
        <is>
          <t>OKCountyRecords: 1986-005223</t>
        </is>
      </c>
      <c r="L122" s="806" t="inlineStr">
        <is>
          <t>Mineral; basis Conv Amt(dec). Gross=tract-map basis.</t>
        </is>
      </c>
      <c r="M122" s="806" t="inlineStr">
        <is>
          <t>CURRENT OWNER SOURCE</t>
        </is>
      </c>
      <c r="N122" s="806" t="n"/>
      <c r="O122" s="806" t="inlineStr">
        <is>
          <t>OUTSIDE LANDS</t>
        </is>
      </c>
      <c r="P122" s="807" t="inlineStr">
        <is>
          <t>Chain — minerals</t>
        </is>
      </c>
      <c r="Q122" s="808" t="inlineStr">
        <is>
          <t>Yes</t>
        </is>
      </c>
      <c r="R122" s="809" t="inlineStr">
        <is>
          <t>No</t>
        </is>
      </c>
      <c r="S122" s="809" t="inlineStr">
        <is>
          <t>Yes</t>
        </is>
      </c>
      <c r="T122" s="810" t="inlineStr">
        <is>
          <t>No</t>
        </is>
      </c>
      <c r="U122" s="811" t="inlineStr">
        <is>
          <t>Yes: 2 (legal supports)</t>
        </is>
      </c>
      <c r="V122" s="812" t="inlineStr">
        <is>
          <t>High</t>
        </is>
      </c>
      <c r="W122" s="806" t="inlineStr">
        <is>
          <t>Probable — name-normalized match to Runsheet 97 grantee; confirm</t>
        </is>
      </c>
      <c r="X122" s="806" t="inlineStr">
        <is>
          <t>Yes — on Tract 2 owner list</t>
        </is>
      </c>
      <c r="Y122" s="806" t="inlineStr">
        <is>
          <t>Candidate 0.00631735883861675 (helper — confirm from image)</t>
        </is>
      </c>
      <c r="Z122" s="806" t="inlineStr">
        <is>
          <t>Medium — helper value</t>
        </is>
      </c>
      <c r="AA122" s="807" t="inlineStr">
        <is>
          <t>Mineral Deed — Billy Wayne Bain to Ted L. Herbold (837/199)</t>
        </is>
      </c>
      <c r="AB122" s="808" t="inlineStr">
        <is>
          <t>Needs source review: grantor source</t>
        </is>
      </c>
    </row>
    <row r="123" ht="144" customHeight="1">
      <c r="A123" s="806" t="inlineStr">
        <is>
          <t>1986-005341</t>
        </is>
      </c>
      <c r="B123" s="806" t="n"/>
      <c r="C123" s="806" t="inlineStr">
        <is>
          <t>Mineral Deed</t>
        </is>
      </c>
      <c r="D123" s="806" t="inlineStr">
        <is>
          <t>839/100</t>
        </is>
      </c>
      <c r="E123" s="807" t="n">
        <v>31723</v>
      </c>
      <c r="F123" s="808" t="n">
        <v>31723</v>
      </c>
      <c r="G123" s="809" t="inlineStr">
        <is>
          <t>Black Hawk Oil Company</t>
        </is>
      </c>
      <c r="H123" s="809" t="inlineStr">
        <is>
          <t>Proven Properties, Inc.</t>
        </is>
      </c>
      <c r="I123" s="810" t="inlineStr">
        <is>
          <t>E/2 NW/4 of 31-12N-24W</t>
        </is>
      </c>
      <c r="J123" s="811" t="inlineStr">
        <is>
          <t>An undivided 16.385%t of all of GRANTOR'S interest in and to all of the oil, gas, and other minerals</t>
        </is>
      </c>
      <c r="K123" s="812" t="inlineStr">
        <is>
          <t>OKCountyRecords: 1986-005341</t>
        </is>
      </c>
      <c r="L123" s="806" t="inlineStr">
        <is>
          <t>Mineral; basis Conv Amt(dec). Gross=tract-map basis.</t>
        </is>
      </c>
      <c r="M123" s="806" t="inlineStr">
        <is>
          <t>CURRENT OWNER SOURCE</t>
        </is>
      </c>
      <c r="N123" s="806" t="n"/>
      <c r="O123" s="806" t="inlineStr">
        <is>
          <t>MINERAL DEED</t>
        </is>
      </c>
      <c r="P123" s="807" t="inlineStr">
        <is>
          <t>Chain — minerals</t>
        </is>
      </c>
      <c r="Q123" s="808" t="inlineStr">
        <is>
          <t>Yes</t>
        </is>
      </c>
      <c r="R123" s="809" t="inlineStr">
        <is>
          <t>No</t>
        </is>
      </c>
      <c r="S123" s="809" t="inlineStr">
        <is>
          <t>Yes</t>
        </is>
      </c>
      <c r="T123" s="810" t="inlineStr">
        <is>
          <t>No</t>
        </is>
      </c>
      <c r="U123" s="811" t="inlineStr">
        <is>
          <t>Yes: 4 (legal supports)</t>
        </is>
      </c>
      <c r="V123" s="812" t="inlineStr">
        <is>
          <t>High</t>
        </is>
      </c>
      <c r="W123" s="806" t="inlineStr">
        <is>
          <t>Yes — prior grantee match</t>
        </is>
      </c>
      <c r="X123" s="806" t="inlineStr">
        <is>
          <t>Yes — on Tract 4 owner list</t>
        </is>
      </c>
      <c r="Y123" s="806" t="inlineStr">
        <is>
          <t>Candidate 1 (helper — confirm from image)</t>
        </is>
      </c>
      <c r="Z123" s="806" t="inlineStr">
        <is>
          <t>Medium — helper value</t>
        </is>
      </c>
      <c r="AA123" s="807" t="inlineStr">
        <is>
          <t>Mineral Deed — Black Hawk Oil Company to Proven Properties, Inc. (839/100)</t>
        </is>
      </c>
      <c r="AB123" s="808" t="n"/>
    </row>
    <row r="124" ht="84" customHeight="1">
      <c r="A124" s="806" t="inlineStr">
        <is>
          <t>1987-000496</t>
        </is>
      </c>
      <c r="B124" s="806" t="n"/>
      <c r="C124" s="806" t="inlineStr">
        <is>
          <t>Miscellaneous</t>
        </is>
      </c>
      <c r="D124" s="806" t="inlineStr">
        <is>
          <t>858/277</t>
        </is>
      </c>
      <c r="E124" s="807" t="n">
        <v>31803</v>
      </c>
      <c r="F124" s="808" t="n">
        <v>31803</v>
      </c>
      <c r="G124" s="809" t="inlineStr">
        <is>
          <t>Dow C. Bain,
Edris O. Bain</t>
        </is>
      </c>
      <c r="H124" s="809" t="inlineStr">
        <is>
          <t>The Public</t>
        </is>
      </c>
      <c r="I124" s="810" t="inlineStr">
        <is>
          <t>31-12N-24W, aol</t>
        </is>
      </c>
      <c r="J124" s="811" t="inlineStr">
        <is>
          <t>See instrument</t>
        </is>
      </c>
      <c r="K124" s="812" t="inlineStr">
        <is>
          <t>OKCountyRecords: 1987-000496</t>
        </is>
      </c>
      <c r="L124" s="806" t="inlineStr">
        <is>
          <t>Other (non-mineral; excluded from mineral NMA). All-section coverage. Gross=tract-map basis.</t>
        </is>
      </c>
      <c r="M124" s="806" t="inlineStr">
        <is>
          <t>OK</t>
        </is>
      </c>
      <c r="N124" s="806" t="inlineStr">
        <is>
          <t>Non-conveying — notice/affidavit/address change (The Public).</t>
        </is>
      </c>
      <c r="O124" s="806" t="inlineStr">
        <is>
          <t>OUTSIDE LANDS</t>
        </is>
      </c>
      <c r="P124" s="807" t="inlineStr">
        <is>
          <t>Review — read instrument (type unclear)</t>
        </is>
      </c>
      <c r="Q124" s="808" t="inlineStr">
        <is>
          <t>Review</t>
        </is>
      </c>
      <c r="R124" s="809" t="inlineStr">
        <is>
          <t>Review</t>
        </is>
      </c>
      <c r="S124" s="809" t="inlineStr">
        <is>
          <t>Review</t>
        </is>
      </c>
      <c r="T124" s="810" t="inlineStr">
        <is>
          <t>Review</t>
        </is>
      </c>
      <c r="U124" s="811" t="inlineStr">
        <is>
          <t>Yes: 1, 8 (broad legal)</t>
        </is>
      </c>
      <c r="V124" s="812" t="inlineStr">
        <is>
          <t>Medium</t>
        </is>
      </c>
      <c r="W124" s="806" t="inlineStr">
        <is>
          <t>Yes — prior grantee match</t>
        </is>
      </c>
      <c r="X124" s="806" t="inlineStr">
        <is>
          <t>Review</t>
        </is>
      </c>
      <c r="Y124" s="806" t="inlineStr">
        <is>
          <t>Interest amount needs review</t>
        </is>
      </c>
      <c r="Z124" s="806" t="inlineStr">
        <is>
          <t>Review</t>
        </is>
      </c>
      <c r="AA124" s="807" t="inlineStr">
        <is>
          <t>Miscellaneous — Dow C. Bain, to The Public (858/277)</t>
        </is>
      </c>
      <c r="AB124" s="808" t="inlineStr">
        <is>
          <t>Needs source review: interest amount, instrument type</t>
        </is>
      </c>
    </row>
    <row r="125" ht="84" customHeight="1">
      <c r="A125" s="806" t="inlineStr">
        <is>
          <t>1987-002610</t>
        </is>
      </c>
      <c r="B125" s="806" t="n"/>
      <c r="C125" s="806" t="inlineStr">
        <is>
          <t>Mineral Deed</t>
        </is>
      </c>
      <c r="D125" s="806" t="inlineStr">
        <is>
          <t>883/168</t>
        </is>
      </c>
      <c r="E125" s="807" t="n">
        <v>31917</v>
      </c>
      <c r="F125" s="808" t="n">
        <v>31917</v>
      </c>
      <c r="G125" s="809" t="inlineStr">
        <is>
          <t>Billy W. Bain</t>
        </is>
      </c>
      <c r="H125" s="809" t="inlineStr">
        <is>
          <t>Theodore L. Herbold</t>
        </is>
      </c>
      <c r="I125" s="810" t="inlineStr">
        <is>
          <t>S/2 SE/4, NW/4 SE/4, SW/4 NE/4 of 31-12N-24W, aol</t>
        </is>
      </c>
      <c r="J125" s="811" t="inlineStr">
        <is>
          <t>2/791.47 interest in 2 sections</t>
        </is>
      </c>
      <c r="K125" s="812" t="inlineStr">
        <is>
          <t>OKCountyRecords: 1987-002610</t>
        </is>
      </c>
      <c r="L125" s="806" t="inlineStr">
        <is>
          <t>Mineral; basis Conv Amt(dec). Gross=tract-map basis.</t>
        </is>
      </c>
      <c r="M125" s="806" t="inlineStr">
        <is>
          <t>CURRENT OWNER SOURCE</t>
        </is>
      </c>
      <c r="N125" s="806" t="n"/>
      <c r="O125" s="806" t="inlineStr">
        <is>
          <t>OUTSIDE LANDS</t>
        </is>
      </c>
      <c r="P125" s="807" t="inlineStr">
        <is>
          <t>Chain — minerals</t>
        </is>
      </c>
      <c r="Q125" s="808" t="inlineStr">
        <is>
          <t>Yes</t>
        </is>
      </c>
      <c r="R125" s="809" t="inlineStr">
        <is>
          <t>No</t>
        </is>
      </c>
      <c r="S125" s="809" t="inlineStr">
        <is>
          <t>Yes</t>
        </is>
      </c>
      <c r="T125" s="810" t="inlineStr">
        <is>
          <t>No</t>
        </is>
      </c>
      <c r="U125" s="811" t="inlineStr">
        <is>
          <t>Yes: 2 (legal supports)</t>
        </is>
      </c>
      <c r="V125" s="812" t="inlineStr">
        <is>
          <t>High</t>
        </is>
      </c>
      <c r="W125" s="806" t="inlineStr">
        <is>
          <t>Yes — prior grantee match</t>
        </is>
      </c>
      <c r="X125" s="806" t="inlineStr">
        <is>
          <t>Yes — on Tract 2 owner list</t>
        </is>
      </c>
      <c r="Y125" s="806" t="inlineStr">
        <is>
          <t>Candidate 0.0025269435354467 (helper — confirm from image)</t>
        </is>
      </c>
      <c r="Z125" s="806" t="inlineStr">
        <is>
          <t>Medium — helper value</t>
        </is>
      </c>
      <c r="AA125" s="807" t="inlineStr">
        <is>
          <t>Mineral Deed — Billy W. Bain to Theodore L. Herbold (883/168)</t>
        </is>
      </c>
      <c r="AB125" s="808" t="n"/>
    </row>
    <row r="126" ht="156.75" customHeight="1">
      <c r="A126" s="806" t="inlineStr">
        <is>
          <t>1987-003826</t>
        </is>
      </c>
      <c r="B126" s="806" t="n"/>
      <c r="C126" s="806" t="inlineStr">
        <is>
          <t>Assignment</t>
        </is>
      </c>
      <c r="D126" s="806" t="inlineStr">
        <is>
          <t>897/244</t>
        </is>
      </c>
      <c r="E126" s="807" t="n">
        <v>31964</v>
      </c>
      <c r="F126" s="808" t="n">
        <v>31964</v>
      </c>
      <c r="G126" s="809" t="inlineStr">
        <is>
          <t>Continental Illinois Energy Development Corp</t>
        </is>
      </c>
      <c r="H126" s="809" t="inlineStr">
        <is>
          <t>Cimarron Mineral Corp</t>
        </is>
      </c>
      <c r="I126" s="813" t="inlineStr">
        <is>
          <t>31-12N-24W (AOL)</t>
        </is>
      </c>
      <c r="J126" s="814" t="inlineStr">
        <is>
          <t>ARTI in minerals</t>
        </is>
      </c>
      <c r="K126" s="812" t="inlineStr">
        <is>
          <t>OKCountyRecords official index, Roger Mills County (instrument 1987-003826); searched 06/11/2026</t>
        </is>
      </c>
      <c r="L126" s="806" t="n"/>
      <c r="M126" s="806" t="n"/>
      <c r="N126" s="806" t="n"/>
      <c r="O126" s="806" t="n"/>
      <c r="P126" s="807" t="inlineStr">
        <is>
          <t>Chain — assignment (WI or minerals — read granting clause)</t>
        </is>
      </c>
      <c r="Q126" s="808" t="inlineStr">
        <is>
          <t>Review</t>
        </is>
      </c>
      <c r="R126" s="809" t="inlineStr">
        <is>
          <t>Yes</t>
        </is>
      </c>
      <c r="S126" s="809" t="inlineStr">
        <is>
          <t>Review</t>
        </is>
      </c>
      <c r="T126" s="813" t="inlineStr">
        <is>
          <t>Yes</t>
        </is>
      </c>
      <c r="U126" s="814" t="inlineStr">
        <is>
          <t xml:space="preserve">Legal maps to 1, 2, 3, 4, 5, 6, 7, 8, 9, 10; helper says </t>
        </is>
      </c>
      <c r="V126" s="812" t="inlineStr">
        <is>
          <t>Review</t>
        </is>
      </c>
      <c r="W126" s="806" t="inlineStr">
        <is>
          <t>Yes — prior grantee match</t>
        </is>
      </c>
      <c r="X126" s="806" t="inlineStr">
        <is>
          <t>Review</t>
        </is>
      </c>
      <c r="Y126" s="806" t="inlineStr">
        <is>
          <t>Interest amount needs review</t>
        </is>
      </c>
      <c r="Z126" s="806" t="inlineStr">
        <is>
          <t>Review</t>
        </is>
      </c>
      <c r="AA126" s="807" t="inlineStr">
        <is>
          <t>Assignment — Continental Illinois Energy De to Cimarron Mineral Corp (897/244)</t>
        </is>
      </c>
      <c r="AB126" s="808" t="inlineStr">
        <is>
          <t>Needs source review: tract, interest amount</t>
        </is>
      </c>
    </row>
    <row r="127" ht="84" customHeight="1">
      <c r="A127" s="806" t="inlineStr">
        <is>
          <t>1987-005625</t>
        </is>
      </c>
      <c r="B127" s="806" t="n"/>
      <c r="C127" s="806" t="inlineStr">
        <is>
          <t>Mineral Deed</t>
        </is>
      </c>
      <c r="D127" s="806" t="inlineStr">
        <is>
          <t>913/261</t>
        </is>
      </c>
      <c r="E127" s="807" t="n">
        <v>32031</v>
      </c>
      <c r="F127" s="808" t="n">
        <v>32031</v>
      </c>
      <c r="G127" s="809" t="inlineStr">
        <is>
          <t>Billy N. Bein</t>
        </is>
      </c>
      <c r="H127" s="809" t="inlineStr">
        <is>
          <t>Bary Ellen Sitzman</t>
        </is>
      </c>
      <c r="I127" s="813" t="inlineStr">
        <is>
          <t>S/2 SE/4, NW/4 SE/4, SW/4 NE/4 of 31-12N-24W, aol</t>
        </is>
      </c>
      <c r="J127" s="814" t="inlineStr">
        <is>
          <t>1/791.47 interest in 2 sections</t>
        </is>
      </c>
      <c r="K127" s="812" t="inlineStr">
        <is>
          <t>OKCountyRecords: 1987-005625</t>
        </is>
      </c>
      <c r="L127" s="806" t="inlineStr">
        <is>
          <t>Mineral; basis Conv Amt(dec). Gross=tract-map basis.</t>
        </is>
      </c>
      <c r="M127" s="806" t="inlineStr">
        <is>
          <t>CURRENT OWNER SOURCE</t>
        </is>
      </c>
      <c r="N127" s="806" t="n"/>
      <c r="O127" s="806" t="inlineStr">
        <is>
          <t>OUTSIDE LANDS</t>
        </is>
      </c>
      <c r="P127" s="807" t="inlineStr">
        <is>
          <t>Chain — minerals</t>
        </is>
      </c>
      <c r="Q127" s="808" t="inlineStr">
        <is>
          <t>Yes</t>
        </is>
      </c>
      <c r="R127" s="809" t="inlineStr">
        <is>
          <t>No</t>
        </is>
      </c>
      <c r="S127" s="809" t="inlineStr">
        <is>
          <t>Yes</t>
        </is>
      </c>
      <c r="T127" s="813" t="inlineStr">
        <is>
          <t>No</t>
        </is>
      </c>
      <c r="U127" s="814" t="inlineStr">
        <is>
          <t>Yes: 2 (legal supports)</t>
        </is>
      </c>
      <c r="V127" s="812" t="inlineStr">
        <is>
          <t>High</t>
        </is>
      </c>
      <c r="W127" s="806" t="inlineStr">
        <is>
          <t>Review — no exact prior-grantee match</t>
        </is>
      </c>
      <c r="X127" s="806" t="inlineStr">
        <is>
          <t>Yes — on Tract 2 owner list</t>
        </is>
      </c>
      <c r="Y127" s="806" t="inlineStr">
        <is>
          <t>Candidate 0.00126347176772335 (helper — confirm from image)</t>
        </is>
      </c>
      <c r="Z127" s="806" t="inlineStr">
        <is>
          <t>Medium — helper value</t>
        </is>
      </c>
      <c r="AA127" s="807" t="inlineStr">
        <is>
          <t>Mineral Deed — Billy N. Bein to Bary Ellen Sitzman (913/261)</t>
        </is>
      </c>
      <c r="AB127" s="808" t="inlineStr">
        <is>
          <t>Needs source review: grantor source</t>
        </is>
      </c>
    </row>
    <row r="128" ht="84" customHeight="1">
      <c r="A128" s="806" t="inlineStr">
        <is>
          <t>1987-006732</t>
        </is>
      </c>
      <c r="B128" s="806" t="n"/>
      <c r="C128" s="806" t="inlineStr">
        <is>
          <t>Mineral Deed</t>
        </is>
      </c>
      <c r="D128" s="806" t="inlineStr">
        <is>
          <t>924/139</t>
        </is>
      </c>
      <c r="E128" s="807" t="n">
        <v>32072</v>
      </c>
      <c r="F128" s="808" t="n">
        <v>32072</v>
      </c>
      <c r="G128" s="809" t="inlineStr">
        <is>
          <t>Myron V. Slobin</t>
        </is>
      </c>
      <c r="H128" s="809" t="inlineStr">
        <is>
          <t>David Slobin</t>
        </is>
      </c>
      <c r="I128" s="810" t="inlineStr">
        <is>
          <t>S/2 SE/4, NW/4 SE/4, SW/4 NE/4 of 31-12N-24W, aol</t>
        </is>
      </c>
      <c r="J128" s="811" t="inlineStr">
        <is>
          <t>1/791.47 interest in 2 sections</t>
        </is>
      </c>
      <c r="K128" s="812" t="inlineStr">
        <is>
          <t>OKCountyRecords: 1987-006732</t>
        </is>
      </c>
      <c r="L128" s="806" t="inlineStr">
        <is>
          <t>Mineral; basis Conv Amt(dec). Gross=tract-map basis.</t>
        </is>
      </c>
      <c r="M128" s="806" t="n"/>
      <c r="N128" s="806" t="n"/>
      <c r="O128" s="806" t="inlineStr">
        <is>
          <t>OUTSIDE LANDS</t>
        </is>
      </c>
      <c r="P128" s="807" t="inlineStr">
        <is>
          <t>Chain — minerals</t>
        </is>
      </c>
      <c r="Q128" s="808" t="inlineStr">
        <is>
          <t>Yes</t>
        </is>
      </c>
      <c r="R128" s="809" t="inlineStr">
        <is>
          <t>No</t>
        </is>
      </c>
      <c r="S128" s="809" t="inlineStr">
        <is>
          <t>Yes</t>
        </is>
      </c>
      <c r="T128" s="810" t="inlineStr">
        <is>
          <t>No</t>
        </is>
      </c>
      <c r="U128" s="811" t="inlineStr">
        <is>
          <t>Yes: 2 (legal supports)</t>
        </is>
      </c>
      <c r="V128" s="812" t="inlineStr">
        <is>
          <t>High</t>
        </is>
      </c>
      <c r="W128" s="806" t="inlineStr">
        <is>
          <t>Yes — prior grantee match</t>
        </is>
      </c>
      <c r="X128" s="806" t="inlineStr">
        <is>
          <t>Yes — on Tract 2 owner list</t>
        </is>
      </c>
      <c r="Y128" s="806" t="inlineStr">
        <is>
          <t>Candidate 0.00126347176772335 (helper — confirm from image)</t>
        </is>
      </c>
      <c r="Z128" s="806" t="inlineStr">
        <is>
          <t>Medium — helper value</t>
        </is>
      </c>
      <c r="AA128" s="807" t="inlineStr">
        <is>
          <t>Mineral Deed — Myron V. Slobin to David Slobin (924/139)</t>
        </is>
      </c>
      <c r="AB128" s="808" t="n"/>
    </row>
    <row r="129" ht="84" customHeight="1">
      <c r="A129" s="806" t="inlineStr">
        <is>
          <t>1987-006731</t>
        </is>
      </c>
      <c r="B129" s="806" t="n"/>
      <c r="C129" s="806" t="inlineStr">
        <is>
          <t>Mineral Deed</t>
        </is>
      </c>
      <c r="D129" s="806" t="inlineStr">
        <is>
          <t>924/138</t>
        </is>
      </c>
      <c r="E129" s="807" t="n">
        <v>32072</v>
      </c>
      <c r="F129" s="808" t="n">
        <v>32072</v>
      </c>
      <c r="G129" s="809" t="inlineStr">
        <is>
          <t>Myron V. Slobin</t>
        </is>
      </c>
      <c r="H129" s="809" t="inlineStr">
        <is>
          <t>David Slobin</t>
        </is>
      </c>
      <c r="I129" s="810" t="inlineStr">
        <is>
          <t>S/2 SE/4, NW/4 SE/4, SW/4 NE/4 of 31-12N-24W, aol</t>
        </is>
      </c>
      <c r="J129" s="811" t="inlineStr">
        <is>
          <t>6/791.47 interest in 2 sections</t>
        </is>
      </c>
      <c r="K129" s="812" t="inlineStr">
        <is>
          <t>OKCountyRecords: 1987-006731</t>
        </is>
      </c>
      <c r="L129" s="806" t="inlineStr">
        <is>
          <t>Mineral; basis Conv Amt(dec). Gross=tract-map basis.</t>
        </is>
      </c>
      <c r="M129" s="806" t="n"/>
      <c r="N129" s="806" t="n"/>
      <c r="O129" s="806" t="inlineStr">
        <is>
          <t>OUTSIDE LANDS</t>
        </is>
      </c>
      <c r="P129" s="807" t="inlineStr">
        <is>
          <t>Chain — minerals</t>
        </is>
      </c>
      <c r="Q129" s="808" t="inlineStr">
        <is>
          <t>Yes</t>
        </is>
      </c>
      <c r="R129" s="809" t="inlineStr">
        <is>
          <t>No</t>
        </is>
      </c>
      <c r="S129" s="809" t="inlineStr">
        <is>
          <t>Yes</t>
        </is>
      </c>
      <c r="T129" s="810" t="inlineStr">
        <is>
          <t>No</t>
        </is>
      </c>
      <c r="U129" s="811" t="inlineStr">
        <is>
          <t>Yes: 2 (legal supports)</t>
        </is>
      </c>
      <c r="V129" s="812" t="inlineStr">
        <is>
          <t>High</t>
        </is>
      </c>
      <c r="W129" s="806" t="inlineStr">
        <is>
          <t>Yes — prior grantee match</t>
        </is>
      </c>
      <c r="X129" s="806" t="inlineStr">
        <is>
          <t>Yes — on Tract 2 owner list</t>
        </is>
      </c>
      <c r="Y129" s="806" t="inlineStr">
        <is>
          <t>Candidate 0.0075808306063401 (helper — confirm from image)</t>
        </is>
      </c>
      <c r="Z129" s="806" t="inlineStr">
        <is>
          <t>Medium — helper value</t>
        </is>
      </c>
      <c r="AA129" s="807" t="inlineStr">
        <is>
          <t>Mineral Deed — Myron V. Slobin to David Slobin (924/138)</t>
        </is>
      </c>
      <c r="AB129" s="808" t="n"/>
    </row>
    <row r="130" ht="396" customHeight="1">
      <c r="A130" s="806" t="inlineStr">
        <is>
          <t>1987-006730</t>
        </is>
      </c>
      <c r="B130" s="806" t="n"/>
      <c r="C130" s="806" t="inlineStr">
        <is>
          <t>Affidavit</t>
        </is>
      </c>
      <c r="D130" s="806" t="inlineStr">
        <is>
          <t>924/136</t>
        </is>
      </c>
      <c r="E130" s="807" t="n">
        <v>32072</v>
      </c>
      <c r="F130" s="808" t="n">
        <v>32072</v>
      </c>
      <c r="G130" s="809" t="inlineStr">
        <is>
          <t>Paul S. Taylor</t>
        </is>
      </c>
      <c r="H130" s="809" t="inlineStr">
        <is>
          <t>The Public</t>
        </is>
      </c>
      <c r="I130" s="810" t="inlineStr">
        <is>
          <t>S/2 SE/4, NW/4 SE/4, SW/4 NE/4 of 31-12N-24W, aol</t>
        </is>
      </c>
      <c r="J130" s="811" t="inlineStr">
        <is>
          <t>O K. Oil Venture, is the owner of a royalty interest in and to a portion of the above described real estate. The joint venture, when created consisted of three joint venturers, namely. Myron V. Slobin, Gregory J. Winneke, and Lyle T. Ibeling. … Full recital in recorded instrument — see Link.</t>
        </is>
      </c>
      <c r="K130" s="812" t="inlineStr">
        <is>
          <t>OKCountyRecords: 1987-006730</t>
        </is>
      </c>
      <c r="L130" s="806" t="inlineStr">
        <is>
          <t>Other (non-mineral; excluded from mineral NMA). Gross=tract-map basis.</t>
        </is>
      </c>
      <c r="M130" s="806" t="inlineStr">
        <is>
          <t>OK</t>
        </is>
      </c>
      <c r="N130" s="806" t="inlineStr">
        <is>
          <t>ARTI/notice instrument (The Public); no net mineral acres conveyed.</t>
        </is>
      </c>
      <c r="O130" s="806" t="inlineStr">
        <is>
          <t>OUTSIDE LANDS</t>
        </is>
      </c>
      <c r="P130" s="807" t="inlineStr">
        <is>
          <t>Chain — title support (succession/entity/probate)</t>
        </is>
      </c>
      <c r="Q130" s="808" t="inlineStr">
        <is>
          <t>Yes</t>
        </is>
      </c>
      <c r="R130" s="809" t="inlineStr">
        <is>
          <t>No</t>
        </is>
      </c>
      <c r="S130" s="809" t="inlineStr">
        <is>
          <t>Yes</t>
        </is>
      </c>
      <c r="T130" s="810" t="inlineStr">
        <is>
          <t>No</t>
        </is>
      </c>
      <c r="U130" s="811" t="inlineStr">
        <is>
          <t>Yes: 2 (legal supports)</t>
        </is>
      </c>
      <c r="V130" s="812" t="inlineStr">
        <is>
          <t>High</t>
        </is>
      </c>
      <c r="W130" s="806" t="inlineStr">
        <is>
          <t>Review — no exact prior-grantee match</t>
        </is>
      </c>
      <c r="X130" s="806" t="inlineStr">
        <is>
          <t>Review</t>
        </is>
      </c>
      <c r="Y130" s="806" t="inlineStr">
        <is>
          <t>Interest amount needs review</t>
        </is>
      </c>
      <c r="Z130" s="806" t="inlineStr">
        <is>
          <t>Review</t>
        </is>
      </c>
      <c r="AA130" s="807" t="inlineStr">
        <is>
          <t>Affidavit — Paul S. Taylor to The Public (924/136)</t>
        </is>
      </c>
      <c r="AB130" s="808" t="inlineStr">
        <is>
          <t>Needs source review: grantor source, interest amount</t>
        </is>
      </c>
    </row>
    <row r="131" ht="84" customHeight="1">
      <c r="A131" s="806" t="inlineStr">
        <is>
          <t>1987-007680</t>
        </is>
      </c>
      <c r="B131" s="806" t="n"/>
      <c r="C131" s="806" t="inlineStr">
        <is>
          <t>Mineral Deed</t>
        </is>
      </c>
      <c r="D131" s="806" t="inlineStr">
        <is>
          <t>933/226</t>
        </is>
      </c>
      <c r="E131" s="807" t="n">
        <v>32118</v>
      </c>
      <c r="F131" s="808" t="n">
        <v>32118</v>
      </c>
      <c r="G131" s="809" t="inlineStr">
        <is>
          <t>Clarence C. Bain</t>
        </is>
      </c>
      <c r="H131" s="809" t="inlineStr">
        <is>
          <t>Billy Wayne Bain</t>
        </is>
      </c>
      <c r="I131" s="810" t="inlineStr">
        <is>
          <t>S/2 SE/4, NW/4 SE/4, SW/4 NE/4 of 31-12N-24W, aol</t>
        </is>
      </c>
      <c r="J131" s="811" t="inlineStr">
        <is>
          <t>3/791.47 interest in 2 sections</t>
        </is>
      </c>
      <c r="K131" s="812" t="inlineStr">
        <is>
          <t>OKCountyRecords: 1987-007680</t>
        </is>
      </c>
      <c r="L131" s="806" t="inlineStr">
        <is>
          <t>Mineral; basis Conv Amt(dec). Gross=tract-map basis.</t>
        </is>
      </c>
      <c r="M131" s="806" t="inlineStr">
        <is>
          <t>CURRENT OWNER SOURCE</t>
        </is>
      </c>
      <c r="N131" s="806" t="n"/>
      <c r="O131" s="806" t="inlineStr">
        <is>
          <t>OUTSIDE LANDS</t>
        </is>
      </c>
      <c r="P131" s="807" t="inlineStr">
        <is>
          <t>Chain — minerals</t>
        </is>
      </c>
      <c r="Q131" s="808" t="inlineStr">
        <is>
          <t>Yes</t>
        </is>
      </c>
      <c r="R131" s="809" t="inlineStr">
        <is>
          <t>No</t>
        </is>
      </c>
      <c r="S131" s="809" t="inlineStr">
        <is>
          <t>Yes</t>
        </is>
      </c>
      <c r="T131" s="810" t="inlineStr">
        <is>
          <t>No</t>
        </is>
      </c>
      <c r="U131" s="811" t="inlineStr">
        <is>
          <t>Yes: 2 (legal supports)</t>
        </is>
      </c>
      <c r="V131" s="812" t="inlineStr">
        <is>
          <t>High</t>
        </is>
      </c>
      <c r="W131" s="806" t="inlineStr">
        <is>
          <t>Yes — prior grantee match</t>
        </is>
      </c>
      <c r="X131" s="806" t="inlineStr">
        <is>
          <t>Review</t>
        </is>
      </c>
      <c r="Y131" s="806" t="inlineStr">
        <is>
          <t>Candidate 0.00379041530317005 (helper — confirm from image)</t>
        </is>
      </c>
      <c r="Z131" s="806" t="inlineStr">
        <is>
          <t>Medium — helper value</t>
        </is>
      </c>
      <c r="AA131" s="807" t="inlineStr">
        <is>
          <t>Mineral Deed — Clarence C. Bain to Billy Wayne Bain (933/226)</t>
        </is>
      </c>
      <c r="AB131" s="808" t="n"/>
    </row>
    <row r="132" ht="48.75" customHeight="1">
      <c r="A132" s="806" t="inlineStr">
        <is>
          <t>1988-000762</t>
        </is>
      </c>
      <c r="B132" s="806" t="n"/>
      <c r="C132" s="806" t="inlineStr">
        <is>
          <t>Mineral Deed</t>
        </is>
      </c>
      <c r="D132" s="806" t="inlineStr">
        <is>
          <t>946/223</t>
        </is>
      </c>
      <c r="E132" s="807" t="n">
        <v>32177</v>
      </c>
      <c r="F132" s="808" t="n">
        <v>32177</v>
      </c>
      <c r="G132" s="809" t="inlineStr">
        <is>
          <t>Brent L. Schooley</t>
        </is>
      </c>
      <c r="H132" s="809" t="inlineStr">
        <is>
          <t>Kaiser Francis Oil Co.</t>
        </is>
      </c>
      <c r="I132" s="810" t="inlineStr">
        <is>
          <t>E/2 NW/4 of 31-12N-24W, aol</t>
        </is>
      </c>
      <c r="J132" s="811" t="inlineStr">
        <is>
          <t>ARTI</t>
        </is>
      </c>
      <c r="K132" s="812" t="inlineStr">
        <is>
          <t>OKCountyRecords: 1988-000762</t>
        </is>
      </c>
      <c r="L132" s="806" t="inlineStr">
        <is>
          <t>Mineral; basis Conv Amt(dec). Gross=tract-map basis.</t>
        </is>
      </c>
      <c r="M132" s="806" t="inlineStr">
        <is>
          <t>CURRENT OWNER SOURCE</t>
        </is>
      </c>
      <c r="N132" s="806" t="n"/>
      <c r="O132" s="806" t="inlineStr">
        <is>
          <t>OUTSIDE LANDS</t>
        </is>
      </c>
      <c r="P132" s="807" t="inlineStr">
        <is>
          <t>Chain — minerals</t>
        </is>
      </c>
      <c r="Q132" s="808" t="inlineStr">
        <is>
          <t>Yes</t>
        </is>
      </c>
      <c r="R132" s="809" t="inlineStr">
        <is>
          <t>No</t>
        </is>
      </c>
      <c r="S132" s="809" t="inlineStr">
        <is>
          <t>Yes</t>
        </is>
      </c>
      <c r="T132" s="810" t="inlineStr">
        <is>
          <t>No</t>
        </is>
      </c>
      <c r="U132" s="811" t="inlineStr">
        <is>
          <t>Yes: 4 (legal supports)</t>
        </is>
      </c>
      <c r="V132" s="812" t="inlineStr">
        <is>
          <t>High</t>
        </is>
      </c>
      <c r="W132" s="806" t="inlineStr">
        <is>
          <t>Yes — prior grantee match</t>
        </is>
      </c>
      <c r="X132" s="806" t="inlineStr">
        <is>
          <t>Yes — on Tract 4 owner list</t>
        </is>
      </c>
      <c r="Y132" s="806" t="inlineStr">
        <is>
          <t>Candidate 1 (helper — confirm from image)</t>
        </is>
      </c>
      <c r="Z132" s="806" t="inlineStr">
        <is>
          <t>Medium — helper value</t>
        </is>
      </c>
      <c r="AA132" s="807" t="inlineStr">
        <is>
          <t>Mineral Deed — Brent L. Schooley to Kaiser Francis Oil Co. (946/223)</t>
        </is>
      </c>
      <c r="AB132" s="808" t="n"/>
    </row>
    <row r="133" ht="108" customHeight="1">
      <c r="A133" s="806" t="inlineStr">
        <is>
          <t>1988-004185</t>
        </is>
      </c>
      <c r="B133" s="806" t="n"/>
      <c r="C133" s="806" t="inlineStr">
        <is>
          <t>Non-Participating Royalty Deed</t>
        </is>
      </c>
      <c r="D133" s="806" t="inlineStr">
        <is>
          <t>981/2</t>
        </is>
      </c>
      <c r="E133" s="807" t="n">
        <v>32216</v>
      </c>
      <c r="F133" s="808" t="n">
        <v>32329</v>
      </c>
      <c r="G133" s="809" t="inlineStr">
        <is>
          <t>Flag-Redfern Oil Company</t>
        </is>
      </c>
      <c r="H133" s="809" t="inlineStr">
        <is>
          <t>First City National Bank of Midland, Trustee of the ETA-Flag Royalty Trust</t>
        </is>
      </c>
      <c r="I133" s="810" t="inlineStr">
        <is>
          <t>N/2 NE/4, W/2 NW/4 of 31-12N-24W, aol</t>
        </is>
      </c>
      <c r="J133" s="814" t="inlineStr">
        <is>
          <t>An undivided 1/8 royalty as a free royalty in oil, gas and all other minerals</t>
        </is>
      </c>
      <c r="K133" s="812" t="inlineStr">
        <is>
          <t>OKCountyRecords: 1988-004185</t>
        </is>
      </c>
      <c r="L133" s="806" t="inlineStr">
        <is>
          <t>Mineral; basis Conv Amt(dec). Gross=tract-map basis.</t>
        </is>
      </c>
      <c r="M133" s="806" t="inlineStr">
        <is>
          <t>CURRENT OWNER SOURCE</t>
        </is>
      </c>
      <c r="N133" s="806" t="n"/>
      <c r="O133" s="806" t="inlineStr">
        <is>
          <t>OUTSIDE LANDS</t>
        </is>
      </c>
      <c r="P133" s="807" t="inlineStr">
        <is>
          <t>Chain — minerals</t>
        </is>
      </c>
      <c r="Q133" s="808" t="inlineStr">
        <is>
          <t>Yes</t>
        </is>
      </c>
      <c r="R133" s="809" t="inlineStr">
        <is>
          <t>No</t>
        </is>
      </c>
      <c r="S133" s="809" t="inlineStr">
        <is>
          <t>Yes</t>
        </is>
      </c>
      <c r="T133" s="810" t="inlineStr">
        <is>
          <t>No</t>
        </is>
      </c>
      <c r="U133" s="814" t="inlineStr">
        <is>
          <t>Yes: 1, 5 (legal supports)</t>
        </is>
      </c>
      <c r="V133" s="812" t="inlineStr">
        <is>
          <t>High</t>
        </is>
      </c>
      <c r="W133" s="806" t="inlineStr">
        <is>
          <t>Review — no exact prior-grantee match</t>
        </is>
      </c>
      <c r="X133" s="806" t="inlineStr">
        <is>
          <t>Yes — on Tract 1 owner list</t>
        </is>
      </c>
      <c r="Y133" s="806" t="inlineStr">
        <is>
          <t>Candidate 0.125 (helper — confirm from image)</t>
        </is>
      </c>
      <c r="Z133" s="806" t="inlineStr">
        <is>
          <t>Medium — helper value</t>
        </is>
      </c>
      <c r="AA133" s="807" t="inlineStr">
        <is>
          <t>Non-Participating Royalty Deed — Flag-Redfern Oil Company to First City National Bank of Mi (981/2)</t>
        </is>
      </c>
      <c r="AB133" s="808" t="inlineStr">
        <is>
          <t>Needs source review: grantor source</t>
        </is>
      </c>
    </row>
    <row r="134" ht="84" customHeight="1">
      <c r="A134" s="806" t="inlineStr">
        <is>
          <t>1988-004480</t>
        </is>
      </c>
      <c r="B134" s="806" t="n"/>
      <c r="C134" s="806" t="inlineStr">
        <is>
          <t>Mineral Deed</t>
        </is>
      </c>
      <c r="D134" s="806" t="inlineStr">
        <is>
          <t>984/181</t>
        </is>
      </c>
      <c r="E134" s="807" t="n">
        <v>32344</v>
      </c>
      <c r="F134" s="808" t="n">
        <v>32344</v>
      </c>
      <c r="G134" s="809" t="inlineStr">
        <is>
          <t>Clarence C. Bain</t>
        </is>
      </c>
      <c r="H134" s="809" t="inlineStr">
        <is>
          <t>William Clifton Bain</t>
        </is>
      </c>
      <c r="I134" s="810" t="inlineStr">
        <is>
          <t>S/2 SE/4, NW/4 SE/4, SW/4 NE/4 of 31-12N-24W, aol</t>
        </is>
      </c>
      <c r="J134" s="811" t="inlineStr">
        <is>
          <t>2/791.47 interest in 2 sections</t>
        </is>
      </c>
      <c r="K134" s="812" t="inlineStr">
        <is>
          <t>OKCountyRecords: 1988-004480</t>
        </is>
      </c>
      <c r="L134" s="806" t="inlineStr">
        <is>
          <t>Mineral; basis Conv Amt(dec). Gross=tract-map basis.</t>
        </is>
      </c>
      <c r="M134" s="806" t="inlineStr">
        <is>
          <t>CURRENT OWNER SOURCE</t>
        </is>
      </c>
      <c r="N134" s="806" t="n"/>
      <c r="O134" s="806" t="inlineStr">
        <is>
          <t>OUTSIDE LANDS</t>
        </is>
      </c>
      <c r="P134" s="807" t="inlineStr">
        <is>
          <t>Chain — minerals</t>
        </is>
      </c>
      <c r="Q134" s="808" t="inlineStr">
        <is>
          <t>Yes</t>
        </is>
      </c>
      <c r="R134" s="809" t="inlineStr">
        <is>
          <t>No</t>
        </is>
      </c>
      <c r="S134" s="809" t="inlineStr">
        <is>
          <t>Yes</t>
        </is>
      </c>
      <c r="T134" s="810" t="inlineStr">
        <is>
          <t>No</t>
        </is>
      </c>
      <c r="U134" s="811" t="inlineStr">
        <is>
          <t>Yes: 2 (legal supports)</t>
        </is>
      </c>
      <c r="V134" s="812" t="inlineStr">
        <is>
          <t>High</t>
        </is>
      </c>
      <c r="W134" s="806" t="inlineStr">
        <is>
          <t>Yes — prior grantee match</t>
        </is>
      </c>
      <c r="X134" s="806" t="inlineStr">
        <is>
          <t>Yes — on Tract 2 owner list</t>
        </is>
      </c>
      <c r="Y134" s="806" t="inlineStr">
        <is>
          <t>Candidate 0.0025269435354467 (helper — confirm from image)</t>
        </is>
      </c>
      <c r="Z134" s="806" t="inlineStr">
        <is>
          <t>Medium — helper value</t>
        </is>
      </c>
      <c r="AA134" s="807" t="inlineStr">
        <is>
          <t>Mineral Deed — Clarence C. Bain to William Clifton Bain (984/181)</t>
        </is>
      </c>
      <c r="AB134" s="808" t="n"/>
    </row>
    <row r="135" ht="84" customHeight="1">
      <c r="A135" s="806" t="inlineStr">
        <is>
          <t>1988-004481</t>
        </is>
      </c>
      <c r="B135" s="806" t="n"/>
      <c r="C135" s="806" t="inlineStr">
        <is>
          <t>Mineral Deed</t>
        </is>
      </c>
      <c r="D135" s="806" t="inlineStr">
        <is>
          <t>984/183</t>
        </is>
      </c>
      <c r="E135" s="807" t="n">
        <v>32344</v>
      </c>
      <c r="F135" s="808" t="n">
        <v>32344</v>
      </c>
      <c r="G135" s="809" t="inlineStr">
        <is>
          <t>Clarence C. Bain</t>
        </is>
      </c>
      <c r="H135" s="809" t="inlineStr">
        <is>
          <t>Michael Lee Bain</t>
        </is>
      </c>
      <c r="I135" s="810" t="inlineStr">
        <is>
          <t>S/2 SE/4, NW/4 SE/4, SW/4 NE/4 of 31-12N-24W, aol</t>
        </is>
      </c>
      <c r="J135" s="811" t="inlineStr">
        <is>
          <t>2/791.47 interest in 2 sections</t>
        </is>
      </c>
      <c r="K135" s="812" t="inlineStr">
        <is>
          <t>OKCountyRecords: 1988-004481</t>
        </is>
      </c>
      <c r="L135" s="806" t="inlineStr">
        <is>
          <t>Mineral; basis Conv Amt(dec). Gross=tract-map basis.</t>
        </is>
      </c>
      <c r="M135" s="806" t="inlineStr">
        <is>
          <t>CURRENT OWNER SOURCE</t>
        </is>
      </c>
      <c r="N135" s="806" t="n"/>
      <c r="O135" s="806" t="inlineStr">
        <is>
          <t>OUTSIDE LANDS</t>
        </is>
      </c>
      <c r="P135" s="807" t="inlineStr">
        <is>
          <t>Chain — minerals</t>
        </is>
      </c>
      <c r="Q135" s="808" t="inlineStr">
        <is>
          <t>Yes</t>
        </is>
      </c>
      <c r="R135" s="809" t="inlineStr">
        <is>
          <t>No</t>
        </is>
      </c>
      <c r="S135" s="809" t="inlineStr">
        <is>
          <t>Yes</t>
        </is>
      </c>
      <c r="T135" s="810" t="inlineStr">
        <is>
          <t>No</t>
        </is>
      </c>
      <c r="U135" s="811" t="inlineStr">
        <is>
          <t>Yes: 2 (legal supports)</t>
        </is>
      </c>
      <c r="V135" s="812" t="inlineStr">
        <is>
          <t>High</t>
        </is>
      </c>
      <c r="W135" s="806" t="inlineStr">
        <is>
          <t>Yes — prior grantee match</t>
        </is>
      </c>
      <c r="X135" s="806" t="inlineStr">
        <is>
          <t>Yes — on Tract 2 owner list</t>
        </is>
      </c>
      <c r="Y135" s="806" t="inlineStr">
        <is>
          <t>Candidate 0.0025269435354467 (helper — confirm from image)</t>
        </is>
      </c>
      <c r="Z135" s="806" t="inlineStr">
        <is>
          <t>Medium — helper value</t>
        </is>
      </c>
      <c r="AA135" s="807" t="inlineStr">
        <is>
          <t>Mineral Deed — Clarence C. Bain to Michael Lee Bain (984/183)</t>
        </is>
      </c>
      <c r="AB135" s="808" t="n"/>
    </row>
    <row r="136" ht="84" customHeight="1">
      <c r="A136" s="806" t="inlineStr">
        <is>
          <t>1988-004482</t>
        </is>
      </c>
      <c r="B136" s="806" t="n"/>
      <c r="C136" s="806" t="inlineStr">
        <is>
          <t>Mineral Deed</t>
        </is>
      </c>
      <c r="D136" s="806" t="inlineStr">
        <is>
          <t>984/185</t>
        </is>
      </c>
      <c r="E136" s="807" t="n">
        <v>32344</v>
      </c>
      <c r="F136" s="808" t="n">
        <v>32344</v>
      </c>
      <c r="G136" s="809" t="inlineStr">
        <is>
          <t>Clarence C. Bain</t>
        </is>
      </c>
      <c r="H136" s="809" t="inlineStr">
        <is>
          <t>Paul Milton Bain</t>
        </is>
      </c>
      <c r="I136" s="810" t="inlineStr">
        <is>
          <t>S/2 SE/4, NW/4 SE/4, SW/4 NE/4 of 31-12N-24W, aol</t>
        </is>
      </c>
      <c r="J136" s="811" t="inlineStr">
        <is>
          <t>2/791.47 interest in 2 sections</t>
        </is>
      </c>
      <c r="K136" s="812" t="inlineStr">
        <is>
          <t>OKCountyRecords: 1988-004482</t>
        </is>
      </c>
      <c r="L136" s="806" t="inlineStr">
        <is>
          <t>Mineral; basis Conv Amt(dec). Gross=tract-map basis.</t>
        </is>
      </c>
      <c r="M136" s="806" t="inlineStr">
        <is>
          <t>CURRENT OWNER SOURCE</t>
        </is>
      </c>
      <c r="N136" s="806" t="n"/>
      <c r="O136" s="806" t="inlineStr">
        <is>
          <t>OUTSIDE LANDS</t>
        </is>
      </c>
      <c r="P136" s="807" t="inlineStr">
        <is>
          <t>Chain — minerals</t>
        </is>
      </c>
      <c r="Q136" s="808" t="inlineStr">
        <is>
          <t>Yes</t>
        </is>
      </c>
      <c r="R136" s="809" t="inlineStr">
        <is>
          <t>No</t>
        </is>
      </c>
      <c r="S136" s="809" t="inlineStr">
        <is>
          <t>Yes</t>
        </is>
      </c>
      <c r="T136" s="810" t="inlineStr">
        <is>
          <t>No</t>
        </is>
      </c>
      <c r="U136" s="811" t="inlineStr">
        <is>
          <t>Yes: 2 (legal supports)</t>
        </is>
      </c>
      <c r="V136" s="812" t="inlineStr">
        <is>
          <t>High</t>
        </is>
      </c>
      <c r="W136" s="806" t="inlineStr">
        <is>
          <t>Yes — prior grantee match</t>
        </is>
      </c>
      <c r="X136" s="806" t="inlineStr">
        <is>
          <t>Yes — on Tract 2 owner list</t>
        </is>
      </c>
      <c r="Y136" s="806" t="inlineStr">
        <is>
          <t>Candidate 0.0025269435354467 (helper — confirm from image)</t>
        </is>
      </c>
      <c r="Z136" s="806" t="inlineStr">
        <is>
          <t>Medium — helper value</t>
        </is>
      </c>
      <c r="AA136" s="807" t="inlineStr">
        <is>
          <t>Mineral Deed — Clarence C. Bain to Paul Milton Bain (984/185)</t>
        </is>
      </c>
      <c r="AB136" s="808" t="n"/>
    </row>
    <row r="137" ht="84" customHeight="1">
      <c r="A137" s="806" t="inlineStr">
        <is>
          <t>1988-004483</t>
        </is>
      </c>
      <c r="B137" s="806" t="n"/>
      <c r="C137" s="806" t="inlineStr">
        <is>
          <t>Mineral Deed</t>
        </is>
      </c>
      <c r="D137" s="806" t="inlineStr">
        <is>
          <t>984/187</t>
        </is>
      </c>
      <c r="E137" s="807" t="n">
        <v>32344</v>
      </c>
      <c r="F137" s="808" t="n">
        <v>32344</v>
      </c>
      <c r="G137" s="809" t="inlineStr">
        <is>
          <t>Clarence C. Bain</t>
        </is>
      </c>
      <c r="H137" s="809" t="inlineStr">
        <is>
          <t>Ronald Dean Bain</t>
        </is>
      </c>
      <c r="I137" s="810" t="inlineStr">
        <is>
          <t>S/2 SE/4, NW/4 SE/4, SW/4 NE/4 of 31-12N-24W, aol</t>
        </is>
      </c>
      <c r="J137" s="811" t="inlineStr">
        <is>
          <t>2/791.47 interest in 2 sections</t>
        </is>
      </c>
      <c r="K137" s="812" t="inlineStr">
        <is>
          <t>OKCountyRecords: 1988-004483</t>
        </is>
      </c>
      <c r="L137" s="806" t="inlineStr">
        <is>
          <t>Mineral; basis Conv Amt(dec). Gross=tract-map basis.</t>
        </is>
      </c>
      <c r="M137" s="806" t="n"/>
      <c r="N137" s="806" t="n"/>
      <c r="O137" s="806" t="inlineStr">
        <is>
          <t>OUTSIDE LANDS</t>
        </is>
      </c>
      <c r="P137" s="807" t="inlineStr">
        <is>
          <t>Chain — minerals</t>
        </is>
      </c>
      <c r="Q137" s="808" t="inlineStr">
        <is>
          <t>Yes</t>
        </is>
      </c>
      <c r="R137" s="809" t="inlineStr">
        <is>
          <t>No</t>
        </is>
      </c>
      <c r="S137" s="809" t="inlineStr">
        <is>
          <t>Yes</t>
        </is>
      </c>
      <c r="T137" s="810" t="inlineStr">
        <is>
          <t>No</t>
        </is>
      </c>
      <c r="U137" s="811" t="inlineStr">
        <is>
          <t>Yes: 2 (legal supports)</t>
        </is>
      </c>
      <c r="V137" s="812" t="inlineStr">
        <is>
          <t>High</t>
        </is>
      </c>
      <c r="W137" s="806" t="inlineStr">
        <is>
          <t>Yes — prior grantee match</t>
        </is>
      </c>
      <c r="X137" s="806" t="inlineStr">
        <is>
          <t>Yes — on Tract 2 owner list</t>
        </is>
      </c>
      <c r="Y137" s="806" t="inlineStr">
        <is>
          <t>Candidate 0.0025269435354467 (helper — confirm from image)</t>
        </is>
      </c>
      <c r="Z137" s="806" t="inlineStr">
        <is>
          <t>Medium — helper value</t>
        </is>
      </c>
      <c r="AA137" s="807" t="inlineStr">
        <is>
          <t>Mineral Deed — Clarence C. Bain to Ronald Dean Bain (984/187)</t>
        </is>
      </c>
      <c r="AB137" s="808" t="n"/>
    </row>
    <row r="138" ht="120" customHeight="1">
      <c r="A138" s="806" t="inlineStr">
        <is>
          <t>1988-004635</t>
        </is>
      </c>
      <c r="B138" s="806" t="n"/>
      <c r="C138" s="806" t="inlineStr">
        <is>
          <t>Order and Final Decree</t>
        </is>
      </c>
      <c r="D138" s="806" t="inlineStr">
        <is>
          <t>986/185</t>
        </is>
      </c>
      <c r="E138" s="807" t="n">
        <v>32350</v>
      </c>
      <c r="F138" s="808" t="n">
        <v>32350</v>
      </c>
      <c r="G138" s="809" t="inlineStr">
        <is>
          <t>Beckham County Court,
RE: In the Matter of the Estate of Margaret Gray, Deceased</t>
        </is>
      </c>
      <c r="H138" s="809" t="inlineStr">
        <is>
          <t>Murrell A. Gray, 1/3,
Fred A. Standiford, Jr., 1/3,
Alfred W. Standiford, 1/3</t>
        </is>
      </c>
      <c r="I138" s="810" t="inlineStr">
        <is>
          <t>SE/4 SW/4 of 31-12N-24W, aol</t>
        </is>
      </c>
      <c r="J138" s="811" t="inlineStr">
        <is>
          <t>ARTI, An undivided 7/48ths interest
(5.8333 min. ac.)</t>
        </is>
      </c>
      <c r="K138" s="812" t="inlineStr">
        <is>
          <t>OKCountyRecords: 1988-004635</t>
        </is>
      </c>
      <c r="L138" s="806" t="inlineStr">
        <is>
          <t>Mineral; basis Conv Amt(dec). Gross=tract-map basis.</t>
        </is>
      </c>
      <c r="M138" s="806" t="inlineStr">
        <is>
          <t>CURRENT OWNER SOURCE</t>
        </is>
      </c>
      <c r="N138" s="806" t="n"/>
      <c r="O138" s="806" t="inlineStr">
        <is>
          <t>OUTSIDE LANDS</t>
        </is>
      </c>
      <c r="P138" s="807" t="inlineStr">
        <is>
          <t>Chain — title support (succession/entity/probate)</t>
        </is>
      </c>
      <c r="Q138" s="808" t="inlineStr">
        <is>
          <t>Yes</t>
        </is>
      </c>
      <c r="R138" s="809" t="inlineStr">
        <is>
          <t>No</t>
        </is>
      </c>
      <c r="S138" s="809" t="inlineStr">
        <is>
          <t>Yes</t>
        </is>
      </c>
      <c r="T138" s="810" t="inlineStr">
        <is>
          <t>No</t>
        </is>
      </c>
      <c r="U138" s="814" t="inlineStr">
        <is>
          <t>Yes: 5 (legal supports)</t>
        </is>
      </c>
      <c r="V138" s="812" t="inlineStr">
        <is>
          <t>High</t>
        </is>
      </c>
      <c r="W138" s="806" t="inlineStr">
        <is>
          <t>Review — no exact prior-grantee match</t>
        </is>
      </c>
      <c r="X138" s="806" t="inlineStr">
        <is>
          <t>Review</t>
        </is>
      </c>
      <c r="Y138" s="806" t="inlineStr">
        <is>
          <t>Candidate 1 (helper — confirm from image)</t>
        </is>
      </c>
      <c r="Z138" s="806" t="inlineStr">
        <is>
          <t>Medium — helper value</t>
        </is>
      </c>
      <c r="AA138" s="807" t="inlineStr">
        <is>
          <t>Order and Final Decree — Beckham County Court, to Murrell A. Gray, 1/3, (986/185)</t>
        </is>
      </c>
      <c r="AB138" s="808" t="inlineStr">
        <is>
          <t>Needs source review: grantor source</t>
        </is>
      </c>
    </row>
    <row r="139" ht="108" customHeight="1">
      <c r="A139" s="806" t="inlineStr">
        <is>
          <t>1988-005620</t>
        </is>
      </c>
      <c r="B139" s="820" t="n"/>
      <c r="C139" s="806" t="inlineStr">
        <is>
          <t>Mineral Deed</t>
        </is>
      </c>
      <c r="D139" s="806" t="inlineStr">
        <is>
          <t>998/204</t>
        </is>
      </c>
      <c r="E139" s="807" t="n">
        <v>32405</v>
      </c>
      <c r="F139" s="808" t="n">
        <v>32405</v>
      </c>
      <c r="G139" s="809" t="inlineStr">
        <is>
          <t>Cimarron Mineral Corporation</t>
        </is>
      </c>
      <c r="H139" s="809" t="inlineStr">
        <is>
          <t>Inter-American Corporation</t>
        </is>
      </c>
      <c r="I139" s="810" t="inlineStr">
        <is>
          <t>NE/4 SE/4, SE/4 NE/4, N/2 NE/4 SW/4, E/2 NW/4 of 31-12N-24W, aol</t>
        </is>
      </c>
      <c r="J139" s="811" t="inlineStr">
        <is>
          <t>ARTI, see 897/244</t>
        </is>
      </c>
      <c r="K139" s="812" t="inlineStr">
        <is>
          <t>OKCountyRecords: 1988-005620</t>
        </is>
      </c>
      <c r="L139" s="806" t="inlineStr">
        <is>
          <t>Mineral; basis Conv Amt(dec). Gross=tract-map basis.</t>
        </is>
      </c>
      <c r="M139" s="820" t="inlineStr">
        <is>
          <t>CURRENT OWNER SOURCE</t>
        </is>
      </c>
      <c r="N139" s="806" t="n"/>
      <c r="O139" s="806" t="inlineStr">
        <is>
          <t>OUTSIDE LANDS</t>
        </is>
      </c>
      <c r="P139" s="807" t="inlineStr">
        <is>
          <t>Chain — minerals</t>
        </is>
      </c>
      <c r="Q139" s="808" t="inlineStr">
        <is>
          <t>Yes</t>
        </is>
      </c>
      <c r="R139" s="809" t="inlineStr">
        <is>
          <t>No</t>
        </is>
      </c>
      <c r="S139" s="809" t="inlineStr">
        <is>
          <t>Yes</t>
        </is>
      </c>
      <c r="T139" s="810" t="inlineStr">
        <is>
          <t>No</t>
        </is>
      </c>
      <c r="U139" s="811" t="inlineStr">
        <is>
          <t>Legal maps to 1, 3, 4, 7, 10; helper says 1, 3, 4, 7, 8</t>
        </is>
      </c>
      <c r="V139" s="812" t="inlineStr">
        <is>
          <t>Review</t>
        </is>
      </c>
      <c r="W139" s="806" t="inlineStr">
        <is>
          <t>Review — no exact prior-grantee match</t>
        </is>
      </c>
      <c r="X139" s="820" t="inlineStr">
        <is>
          <t>Yes — on Tract 3 owner list</t>
        </is>
      </c>
      <c r="Y139" s="806" t="inlineStr">
        <is>
          <t>Candidate 1 (helper — confirm from image)</t>
        </is>
      </c>
      <c r="Z139" s="806" t="inlineStr">
        <is>
          <t>Medium — helper value</t>
        </is>
      </c>
      <c r="AA139" s="807" t="inlineStr">
        <is>
          <t>Mineral Deed — Cimarron Mineral Corporation to Inter-American Corporation (998/204)</t>
        </is>
      </c>
      <c r="AB139" s="808" t="inlineStr">
        <is>
          <t>Needs source review: tract, grantor source</t>
        </is>
      </c>
    </row>
    <row r="140" ht="84" customHeight="1">
      <c r="A140" s="806" t="inlineStr">
        <is>
          <t>1988-006565</t>
        </is>
      </c>
      <c r="B140" s="806" t="n"/>
      <c r="C140" s="806" t="inlineStr">
        <is>
          <t>Mineral Deed</t>
        </is>
      </c>
      <c r="D140" s="806" t="inlineStr">
        <is>
          <t>1009/25</t>
        </is>
      </c>
      <c r="E140" s="807" t="n">
        <v>32449</v>
      </c>
      <c r="F140" s="808" t="n">
        <v>32449</v>
      </c>
      <c r="G140" s="809" t="inlineStr">
        <is>
          <t>Dow C. Bain</t>
        </is>
      </c>
      <c r="H140" s="809" t="inlineStr">
        <is>
          <t>Dow C. Bain, (and OR) Edris O. Bain, JTWROS</t>
        </is>
      </c>
      <c r="I140" s="810" t="inlineStr">
        <is>
          <t>SW/4 NE/4, NW/4 SE/4, S/2 SE/4 of 31-12N-24W, aol</t>
        </is>
      </c>
      <c r="J140" s="814" t="inlineStr">
        <is>
          <t>8.0862 acres.</t>
        </is>
      </c>
      <c r="K140" s="812" t="inlineStr">
        <is>
          <t>OKCountyRecords: 1988-006565</t>
        </is>
      </c>
      <c r="L140" s="806" t="inlineStr">
        <is>
          <t>Mineral; basis Conv Amt(dec). Gross=tract-map basis.</t>
        </is>
      </c>
      <c r="M140" s="806" t="inlineStr">
        <is>
          <t>REVIEW</t>
        </is>
      </c>
      <c r="N140" s="806" t="inlineStr">
        <is>
          <t>Conveys 8.0862 acres per notes; conv. dec = 8.0862/gross. Verify denominator/tract from image.</t>
        </is>
      </c>
      <c r="O140" s="806" t="inlineStr">
        <is>
          <t>OUTSIDE LANDS</t>
        </is>
      </c>
      <c r="P140" s="807" t="inlineStr">
        <is>
          <t>Chain — minerals</t>
        </is>
      </c>
      <c r="Q140" s="808" t="inlineStr">
        <is>
          <t>Yes</t>
        </is>
      </c>
      <c r="R140" s="809" t="inlineStr">
        <is>
          <t>No</t>
        </is>
      </c>
      <c r="S140" s="809" t="inlineStr">
        <is>
          <t>Yes</t>
        </is>
      </c>
      <c r="T140" s="810" t="inlineStr">
        <is>
          <t>No</t>
        </is>
      </c>
      <c r="U140" s="814" t="inlineStr">
        <is>
          <t>Yes: 2 (legal supports)</t>
        </is>
      </c>
      <c r="V140" s="812" t="inlineStr">
        <is>
          <t>High</t>
        </is>
      </c>
      <c r="W140" s="806" t="inlineStr">
        <is>
          <t>Yes — prior grantee match</t>
        </is>
      </c>
      <c r="X140" s="806" t="inlineStr">
        <is>
          <t>Yes — on Tract 2 owner list</t>
        </is>
      </c>
      <c r="Y140" s="806" t="inlineStr">
        <is>
          <t>Candidate 0.05053875 (helper — confirm from image)</t>
        </is>
      </c>
      <c r="Z140" s="806" t="inlineStr">
        <is>
          <t>Medium — helper value</t>
        </is>
      </c>
      <c r="AA140" s="807" t="inlineStr">
        <is>
          <t>Mineral Deed — Dow C. Bain to Dow C. Bain, (and OR) Edris O. (1009/25)</t>
        </is>
      </c>
      <c r="AB140" s="808" t="n"/>
    </row>
    <row r="141" ht="108" customHeight="1">
      <c r="A141" s="806" t="inlineStr">
        <is>
          <t>1989-000424</t>
        </is>
      </c>
      <c r="B141" s="821" t="n"/>
      <c r="C141" s="806" t="inlineStr">
        <is>
          <t>Miscellaneous</t>
        </is>
      </c>
      <c r="D141" s="806" t="inlineStr">
        <is>
          <t>1030/176</t>
        </is>
      </c>
      <c r="E141" s="807" t="n">
        <v>32531</v>
      </c>
      <c r="F141" s="808" t="n">
        <v>32531</v>
      </c>
      <c r="G141" s="809" t="inlineStr">
        <is>
          <t>Bank of Western Oklahoma</t>
        </is>
      </c>
      <c r="H141" s="809" t="inlineStr">
        <is>
          <t>The Public</t>
        </is>
      </c>
      <c r="I141" s="810" t="inlineStr">
        <is>
          <t>31-12N-24W, aol</t>
        </is>
      </c>
      <c r="J141" s="811" t="inlineStr">
        <is>
          <t>See instrument</t>
        </is>
      </c>
      <c r="K141" s="812" t="inlineStr">
        <is>
          <t>OKCountyRecords: 1989-000424</t>
        </is>
      </c>
      <c r="L141" s="806" t="inlineStr">
        <is>
          <t>Other (non-mineral; excluded from mineral NMA). All-section coverage. Gross=tract-map basis.</t>
        </is>
      </c>
      <c r="M141" s="821" t="inlineStr">
        <is>
          <t>OK</t>
        </is>
      </c>
      <c r="N141" s="806" t="inlineStr">
        <is>
          <t>Non-conveying — notice/affidavit/address change (The Public).</t>
        </is>
      </c>
      <c r="O141" s="806" t="inlineStr">
        <is>
          <t>OUTSIDE LANDS</t>
        </is>
      </c>
      <c r="P141" s="807" t="inlineStr">
        <is>
          <t>Review — read instrument (type unclear)</t>
        </is>
      </c>
      <c r="Q141" s="808" t="inlineStr">
        <is>
          <t>Review</t>
        </is>
      </c>
      <c r="R141" s="809" t="inlineStr">
        <is>
          <t>Review</t>
        </is>
      </c>
      <c r="S141" s="809" t="inlineStr">
        <is>
          <t>Review</t>
        </is>
      </c>
      <c r="T141" s="810" t="inlineStr">
        <is>
          <t>Review</t>
        </is>
      </c>
      <c r="U141" s="811" t="inlineStr">
        <is>
          <t>Yes: 1, 8 (broad legal)</t>
        </is>
      </c>
      <c r="V141" s="812" t="inlineStr">
        <is>
          <t>Medium</t>
        </is>
      </c>
      <c r="W141" s="806" t="inlineStr">
        <is>
          <t>Review — no exact prior-grantee match</t>
        </is>
      </c>
      <c r="X141" s="821" t="inlineStr">
        <is>
          <t>Review</t>
        </is>
      </c>
      <c r="Y141" s="806" t="inlineStr">
        <is>
          <t>Interest amount needs review</t>
        </is>
      </c>
      <c r="Z141" s="806" t="inlineStr">
        <is>
          <t>Review</t>
        </is>
      </c>
      <c r="AA141" s="807" t="inlineStr">
        <is>
          <t>Miscellaneous — Bank of Western Oklahoma to The Public (1030/176)</t>
        </is>
      </c>
      <c r="AB141" s="808" t="inlineStr">
        <is>
          <t>Needs source review: grantor source, interest amount, instrument type</t>
        </is>
      </c>
    </row>
    <row r="142" ht="84" customHeight="1">
      <c r="A142" s="806" t="inlineStr">
        <is>
          <t>1989-002065</t>
        </is>
      </c>
      <c r="B142" s="806" t="n"/>
      <c r="C142" s="806" t="inlineStr">
        <is>
          <t>Affidavit</t>
        </is>
      </c>
      <c r="D142" s="806" t="inlineStr">
        <is>
          <t>1047/68</t>
        </is>
      </c>
      <c r="E142" s="807" t="n">
        <v>32531</v>
      </c>
      <c r="F142" s="808" t="n">
        <v>32601</v>
      </c>
      <c r="G142" s="809" t="inlineStr">
        <is>
          <t>Black Hawk Holding Company,
Roland E. Sledge</t>
        </is>
      </c>
      <c r="H142" s="809" t="inlineStr">
        <is>
          <t>The Public</t>
        </is>
      </c>
      <c r="I142" s="813" t="inlineStr">
        <is>
          <t>All of 31-12N-24W, aol</t>
        </is>
      </c>
      <c r="J142" s="811" t="inlineStr">
        <is>
          <t>change of address</t>
        </is>
      </c>
      <c r="K142" s="812" t="inlineStr">
        <is>
          <t>OKCountyRecords: 1989-002065</t>
        </is>
      </c>
      <c r="L142" s="806" t="inlineStr">
        <is>
          <t>Other (non-mineral; excluded from mineral NMA). All-section coverage. Gross=tract-map basis.</t>
        </is>
      </c>
      <c r="M142" s="806" t="inlineStr">
        <is>
          <t>OK</t>
        </is>
      </c>
      <c r="N142" s="806" t="inlineStr">
        <is>
          <t>Non-conveying — notice/affidavit/address change (The Public).</t>
        </is>
      </c>
      <c r="O142" s="806" t="inlineStr">
        <is>
          <t>OUTSIDE LANDS</t>
        </is>
      </c>
      <c r="P142" s="807" t="inlineStr">
        <is>
          <t>Chain — title support (succession/entity/probate)</t>
        </is>
      </c>
      <c r="Q142" s="808" t="inlineStr">
        <is>
          <t>Yes</t>
        </is>
      </c>
      <c r="R142" s="809" t="inlineStr">
        <is>
          <t>No</t>
        </is>
      </c>
      <c r="S142" s="809" t="inlineStr">
        <is>
          <t>Yes</t>
        </is>
      </c>
      <c r="T142" s="813" t="inlineStr">
        <is>
          <t>No</t>
        </is>
      </c>
      <c r="U142" s="811" t="inlineStr">
        <is>
          <t>Yes: 1, 8 (broad legal)</t>
        </is>
      </c>
      <c r="V142" s="812" t="inlineStr">
        <is>
          <t>Medium</t>
        </is>
      </c>
      <c r="W142" s="806" t="inlineStr">
        <is>
          <t>Review — no exact prior-grantee match</t>
        </is>
      </c>
      <c r="X142" s="806" t="inlineStr">
        <is>
          <t>Review</t>
        </is>
      </c>
      <c r="Y142" s="806" t="inlineStr">
        <is>
          <t>Interest amount needs review</t>
        </is>
      </c>
      <c r="Z142" s="806" t="inlineStr">
        <is>
          <t>Review</t>
        </is>
      </c>
      <c r="AA142" s="807" t="inlineStr">
        <is>
          <t>Affidavit — Black Hawk Holding Company, to The Public (1047/68)</t>
        </is>
      </c>
      <c r="AB142" s="808" t="inlineStr">
        <is>
          <t>Needs source review: grantor source, interest amount</t>
        </is>
      </c>
    </row>
    <row r="143" ht="168" customHeight="1">
      <c r="A143" s="806" t="inlineStr">
        <is>
          <t>1989-001220</t>
        </is>
      </c>
      <c r="B143" s="806" t="n"/>
      <c r="C143" s="806" t="inlineStr">
        <is>
          <t>Mineral Deed</t>
        </is>
      </c>
      <c r="D143" s="806" t="inlineStr">
        <is>
          <t>1038/219</t>
        </is>
      </c>
      <c r="E143" s="807" t="n">
        <v>32566</v>
      </c>
      <c r="F143" s="808" t="n">
        <v>32566</v>
      </c>
      <c r="G143" s="809" t="inlineStr">
        <is>
          <t>Alfred William Standiford</t>
        </is>
      </c>
      <c r="H143" s="809" t="inlineStr">
        <is>
          <t>Shaun S. Walters</t>
        </is>
      </c>
      <c r="I143" s="810" t="inlineStr">
        <is>
          <t>SE/4 SW/4 of 31-12N-24W, aol</t>
        </is>
      </c>
      <c r="J143" s="811" t="inlineStr">
        <is>
          <t>1/6 of 7/40 interest (0.9722 NMA)
from 1/3 of An undivided 7/48ths interest (5.8333 min. ac.) from 1126/234</t>
        </is>
      </c>
      <c r="K143" s="812" t="inlineStr">
        <is>
          <t>OKCountyRecords: 1989-001220</t>
        </is>
      </c>
      <c r="L143" s="806" t="inlineStr">
        <is>
          <t>Mineral; basis Conv Amt(dec). Gross=tract-map basis.</t>
        </is>
      </c>
      <c r="M143" s="806" t="inlineStr">
        <is>
          <t>CURRENT OWNER SOURCE</t>
        </is>
      </c>
      <c r="N143" s="806" t="inlineStr">
        <is>
          <t>Conveys 0.9722 NMA per notes; conv. dec = 0.9722/gross. Verify denominator/tract from image.</t>
        </is>
      </c>
      <c r="O143" s="806" t="inlineStr">
        <is>
          <t>OUTSIDE LANDS</t>
        </is>
      </c>
      <c r="P143" s="807" t="inlineStr">
        <is>
          <t>Chain — minerals</t>
        </is>
      </c>
      <c r="Q143" s="808" t="inlineStr">
        <is>
          <t>Yes</t>
        </is>
      </c>
      <c r="R143" s="809" t="inlineStr">
        <is>
          <t>No</t>
        </is>
      </c>
      <c r="S143" s="809" t="inlineStr">
        <is>
          <t>Yes</t>
        </is>
      </c>
      <c r="T143" s="810" t="inlineStr">
        <is>
          <t>No</t>
        </is>
      </c>
      <c r="U143" s="814" t="inlineStr">
        <is>
          <t>Yes: 5 (legal supports)</t>
        </is>
      </c>
      <c r="V143" s="812" t="inlineStr">
        <is>
          <t>High</t>
        </is>
      </c>
      <c r="W143" s="806" t="inlineStr">
        <is>
          <t>Review — no exact prior-grantee match</t>
        </is>
      </c>
      <c r="X143" s="806" t="inlineStr">
        <is>
          <t>Yes — on Tract 5 owner list</t>
        </is>
      </c>
      <c r="Y143" s="806" t="inlineStr">
        <is>
          <t>Candidate 0.00810166666666667 (helper — confirm from image)</t>
        </is>
      </c>
      <c r="Z143" s="806" t="inlineStr">
        <is>
          <t>Medium — helper value</t>
        </is>
      </c>
      <c r="AA143" s="807" t="inlineStr">
        <is>
          <t>Mineral Deed — Alfred William Standiford to Shaun S. Walters (1038/219)</t>
        </is>
      </c>
      <c r="AB143" s="808" t="inlineStr">
        <is>
          <t>Needs source review: grantor source</t>
        </is>
      </c>
    </row>
    <row r="144" ht="108" customHeight="1">
      <c r="A144" s="806" t="inlineStr">
        <is>
          <t>1989-001559</t>
        </is>
      </c>
      <c r="B144" s="806" t="n"/>
      <c r="C144" s="806" t="inlineStr">
        <is>
          <t>Final Decree</t>
        </is>
      </c>
      <c r="D144" s="806" t="inlineStr">
        <is>
          <t>1042/126</t>
        </is>
      </c>
      <c r="E144" s="807" t="n">
        <v>32579</v>
      </c>
      <c r="F144" s="808" t="n">
        <v>32579</v>
      </c>
      <c r="G144" s="809" t="inlineStr">
        <is>
          <t>Beckham County Court,
RE: In the Matter of the Estate of Murrell A. Gray, Deceased</t>
        </is>
      </c>
      <c r="H144" s="809" t="inlineStr">
        <is>
          <t>Allen Gray,
The Public</t>
        </is>
      </c>
      <c r="I144" s="810" t="inlineStr">
        <is>
          <t>SE/4 SW/4 of 31-12N-24W, aol</t>
        </is>
      </c>
      <c r="J144" s="811" t="inlineStr">
        <is>
          <t>ARTI, An undivided 7/48ths interest
(5.8333 min. ac.)</t>
        </is>
      </c>
      <c r="K144" s="812" t="inlineStr">
        <is>
          <t>OKCountyRecords: 1989-001559</t>
        </is>
      </c>
      <c r="L144" s="806" t="inlineStr">
        <is>
          <t>Mineral; basis Conv Amt(dec). grantor indexed as 'The Public' — confirm source instrument. Gross=tract-map basis.</t>
        </is>
      </c>
      <c r="M144" s="806" t="inlineStr">
        <is>
          <t>REVIEW</t>
        </is>
      </c>
      <c r="N144" s="806" t="inlineStr">
        <is>
          <t>Confirm conveyed mineral acreage from instrument image — named party indexed under 'The Public' (affidavit/notice); identity resolved.</t>
        </is>
      </c>
      <c r="O144" s="806" t="inlineStr">
        <is>
          <t>OUTSIDE LANDS</t>
        </is>
      </c>
      <c r="P144" s="807" t="inlineStr">
        <is>
          <t>Chain — title support (succession/entity/probate)</t>
        </is>
      </c>
      <c r="Q144" s="808" t="inlineStr">
        <is>
          <t>Yes</t>
        </is>
      </c>
      <c r="R144" s="809" t="inlineStr">
        <is>
          <t>No</t>
        </is>
      </c>
      <c r="S144" s="809" t="inlineStr">
        <is>
          <t>Yes</t>
        </is>
      </c>
      <c r="T144" s="810" t="inlineStr">
        <is>
          <t>No</t>
        </is>
      </c>
      <c r="U144" s="811" t="inlineStr">
        <is>
          <t>Yes: 5 (legal supports)</t>
        </is>
      </c>
      <c r="V144" s="812" t="inlineStr">
        <is>
          <t>High</t>
        </is>
      </c>
      <c r="W144" s="806" t="inlineStr">
        <is>
          <t>Review — no exact prior-grantee match</t>
        </is>
      </c>
      <c r="X144" s="806" t="inlineStr">
        <is>
          <t>Yes — on Tract 5 owner list</t>
        </is>
      </c>
      <c r="Y144" s="806" t="inlineStr">
        <is>
          <t>Candidate 1 (helper — confirm from image)</t>
        </is>
      </c>
      <c r="Z144" s="806" t="inlineStr">
        <is>
          <t>Medium — helper value</t>
        </is>
      </c>
      <c r="AA144" s="807" t="inlineStr">
        <is>
          <t>Final Decree — Beckham County Court, to Allen Gray, (1042/126)</t>
        </is>
      </c>
      <c r="AB144" s="808" t="inlineStr">
        <is>
          <t>Needs source review: grantor source</t>
        </is>
      </c>
    </row>
    <row r="145" ht="84" customHeight="1">
      <c r="A145" s="806" t="inlineStr">
        <is>
          <t>1989-002320</t>
        </is>
      </c>
      <c r="B145" s="806" t="n"/>
      <c r="C145" s="806" t="inlineStr">
        <is>
          <t>Mineral Deed</t>
        </is>
      </c>
      <c r="D145" s="806" t="inlineStr">
        <is>
          <t>1049/289</t>
        </is>
      </c>
      <c r="E145" s="807" t="n">
        <v>32612</v>
      </c>
      <c r="F145" s="808" t="n">
        <v>32612</v>
      </c>
      <c r="G145" s="809" t="inlineStr">
        <is>
          <t>Clarence C. Bain</t>
        </is>
      </c>
      <c r="H145" s="809" t="inlineStr">
        <is>
          <t>William Clifton Bain</t>
        </is>
      </c>
      <c r="I145" s="810" t="inlineStr">
        <is>
          <t>S/2 SE/4, NW/4 SE/4, SW/4 NE/4 of 31-12N-24W, aol</t>
        </is>
      </c>
      <c r="J145" s="814" t="inlineStr">
        <is>
          <t>3/791.47 interest in 2 sections</t>
        </is>
      </c>
      <c r="K145" s="812" t="inlineStr">
        <is>
          <t>OKCountyRecords: 1989-002320</t>
        </is>
      </c>
      <c r="L145" s="806" t="inlineStr">
        <is>
          <t>Mineral; basis Conv Amt(dec). Gross=tract-map basis.</t>
        </is>
      </c>
      <c r="M145" s="806" t="inlineStr">
        <is>
          <t>CURRENT OWNER SOURCE</t>
        </is>
      </c>
      <c r="N145" s="806" t="n"/>
      <c r="O145" s="806" t="inlineStr">
        <is>
          <t>OUTSIDE LANDS</t>
        </is>
      </c>
      <c r="P145" s="807" t="inlineStr">
        <is>
          <t>Chain — minerals</t>
        </is>
      </c>
      <c r="Q145" s="808" t="inlineStr">
        <is>
          <t>Yes</t>
        </is>
      </c>
      <c r="R145" s="809" t="inlineStr">
        <is>
          <t>No</t>
        </is>
      </c>
      <c r="S145" s="809" t="inlineStr">
        <is>
          <t>Yes</t>
        </is>
      </c>
      <c r="T145" s="810" t="inlineStr">
        <is>
          <t>No</t>
        </is>
      </c>
      <c r="U145" s="814" t="inlineStr">
        <is>
          <t>Yes: 2 (legal supports)</t>
        </is>
      </c>
      <c r="V145" s="812" t="inlineStr">
        <is>
          <t>High</t>
        </is>
      </c>
      <c r="W145" s="806" t="inlineStr">
        <is>
          <t>Yes — prior grantee match</t>
        </is>
      </c>
      <c r="X145" s="806" t="inlineStr">
        <is>
          <t>Yes — on Tract 2 owner list</t>
        </is>
      </c>
      <c r="Y145" s="806" t="inlineStr">
        <is>
          <t>Candidate 0.00379041530317005 (helper — confirm from image)</t>
        </is>
      </c>
      <c r="Z145" s="806" t="inlineStr">
        <is>
          <t>Medium — helper value</t>
        </is>
      </c>
      <c r="AA145" s="807" t="inlineStr">
        <is>
          <t>Mineral Deed — Clarence C. Bain to William Clifton Bain (1049/289)</t>
        </is>
      </c>
      <c r="AB145" s="808" t="n"/>
    </row>
    <row r="146" ht="84" customHeight="1">
      <c r="A146" s="822" t="inlineStr">
        <is>
          <t>1989-002321</t>
        </is>
      </c>
      <c r="B146" s="822" t="n"/>
      <c r="C146" s="822" t="inlineStr">
        <is>
          <t>Mineral Deed</t>
        </is>
      </c>
      <c r="D146" s="822" t="inlineStr">
        <is>
          <t>1049/291</t>
        </is>
      </c>
      <c r="E146" s="823" t="n">
        <v>32612</v>
      </c>
      <c r="F146" s="824" t="n">
        <v>32612</v>
      </c>
      <c r="G146" s="825" t="inlineStr">
        <is>
          <t>Clarence C. Bain</t>
        </is>
      </c>
      <c r="H146" s="825" t="inlineStr">
        <is>
          <t>Paul Milton Bain</t>
        </is>
      </c>
      <c r="I146" s="815" t="inlineStr">
        <is>
          <t>S/2 SE/4, NW/4 SE/4, SW/4 NE/4 of 31-12N-24W, aol</t>
        </is>
      </c>
      <c r="J146" s="826" t="inlineStr">
        <is>
          <t>3/791.47 interest in 2 sections</t>
        </is>
      </c>
      <c r="K146" s="812" t="inlineStr">
        <is>
          <t>OKCountyRecords: 1989-002321</t>
        </is>
      </c>
      <c r="L146" s="822" t="inlineStr">
        <is>
          <t>Mineral; basis Conv Amt(dec). Gross=tract-map basis.</t>
        </is>
      </c>
      <c r="M146" s="822" t="inlineStr">
        <is>
          <t>CURRENT OWNER SOURCE</t>
        </is>
      </c>
      <c r="N146" s="822" t="n"/>
      <c r="O146" s="822" t="inlineStr">
        <is>
          <t>OUTSIDE LANDS</t>
        </is>
      </c>
      <c r="P146" s="823" t="inlineStr">
        <is>
          <t>Chain — minerals</t>
        </is>
      </c>
      <c r="Q146" s="824" t="inlineStr">
        <is>
          <t>Yes</t>
        </is>
      </c>
      <c r="R146" s="825" t="inlineStr">
        <is>
          <t>No</t>
        </is>
      </c>
      <c r="S146" s="825" t="inlineStr">
        <is>
          <t>Yes</t>
        </is>
      </c>
      <c r="T146" s="815" t="inlineStr">
        <is>
          <t>No</t>
        </is>
      </c>
      <c r="U146" s="826" t="inlineStr">
        <is>
          <t>Yes: 2 (legal supports)</t>
        </is>
      </c>
      <c r="V146" s="812" t="inlineStr">
        <is>
          <t>High</t>
        </is>
      </c>
      <c r="W146" s="822" t="inlineStr">
        <is>
          <t>Yes — prior grantee match</t>
        </is>
      </c>
      <c r="X146" s="822" t="inlineStr">
        <is>
          <t>Yes — on Tract 2 owner list</t>
        </is>
      </c>
      <c r="Y146" s="822" t="inlineStr">
        <is>
          <t>Candidate 0.00379041530317005 (helper — confirm from image)</t>
        </is>
      </c>
      <c r="Z146" s="822" t="inlineStr">
        <is>
          <t>Medium — helper value</t>
        </is>
      </c>
      <c r="AA146" s="823" t="inlineStr">
        <is>
          <t>Mineral Deed — Clarence C. Bain to Paul Milton Bain (1049/291)</t>
        </is>
      </c>
      <c r="AB146" s="824" t="n"/>
    </row>
    <row r="147" ht="84" customHeight="1">
      <c r="A147" s="198" t="inlineStr">
        <is>
          <t>1989-002322</t>
        </is>
      </c>
      <c r="B147" s="198" t="n"/>
      <c r="C147" s="198" t="inlineStr">
        <is>
          <t>Mineral Deed</t>
        </is>
      </c>
      <c r="D147" s="199" t="inlineStr">
        <is>
          <t>1049/293</t>
        </is>
      </c>
      <c r="E147" s="200" t="n">
        <v>32612</v>
      </c>
      <c r="F147" s="201" t="n">
        <v>32612</v>
      </c>
      <c r="G147" s="202" t="inlineStr">
        <is>
          <t>Clarence C. Bain</t>
        </is>
      </c>
      <c r="H147" s="202" t="inlineStr">
        <is>
          <t>Michael Lee Bain</t>
        </is>
      </c>
      <c r="I147" s="203" t="inlineStr">
        <is>
          <t>S/2 SE/4, NW/4 SE/4, SW/4 NE/4 of 31-12N-24W, aol</t>
        </is>
      </c>
      <c r="J147" s="204" t="inlineStr">
        <is>
          <t>3/791.47 interest in 2 sections</t>
        </is>
      </c>
      <c r="K147" s="169" t="inlineStr">
        <is>
          <t>OKCountyRecords: 1989-002322</t>
        </is>
      </c>
      <c r="L147" s="198" t="inlineStr">
        <is>
          <t>Mineral; basis Conv Amt(dec). Gross=tract-map basis.</t>
        </is>
      </c>
      <c r="M147" s="198" t="inlineStr">
        <is>
          <t>CURRENT OWNER SOURCE</t>
        </is>
      </c>
      <c r="N147" s="198" t="n"/>
      <c r="O147" s="199" t="inlineStr">
        <is>
          <t>OUTSIDE LANDS</t>
        </is>
      </c>
      <c r="P147" s="200" t="inlineStr">
        <is>
          <t>Chain — minerals</t>
        </is>
      </c>
      <c r="Q147" s="201" t="inlineStr">
        <is>
          <t>Yes</t>
        </is>
      </c>
      <c r="R147" s="202" t="inlineStr">
        <is>
          <t>No</t>
        </is>
      </c>
      <c r="S147" s="202" t="inlineStr">
        <is>
          <t>Yes</t>
        </is>
      </c>
      <c r="T147" s="203" t="inlineStr">
        <is>
          <t>No</t>
        </is>
      </c>
      <c r="U147" s="204" t="inlineStr">
        <is>
          <t>Yes: 2 (legal supports)</t>
        </is>
      </c>
      <c r="V147" s="169" t="inlineStr">
        <is>
          <t>High</t>
        </is>
      </c>
      <c r="W147" s="198" t="inlineStr">
        <is>
          <t>Yes — prior grantee match</t>
        </is>
      </c>
      <c r="X147" s="198" t="inlineStr">
        <is>
          <t>Yes — on Tract 2 owner list</t>
        </is>
      </c>
      <c r="Y147" s="198" t="inlineStr">
        <is>
          <t>Candidate 0.00379041530317005 (helper — confirm from image)</t>
        </is>
      </c>
      <c r="Z147" s="199" t="inlineStr">
        <is>
          <t>Medium — helper value</t>
        </is>
      </c>
      <c r="AA147" s="200" t="inlineStr">
        <is>
          <t>Mineral Deed — Clarence C. Bain to Michael Lee Bain (1049/293)</t>
        </is>
      </c>
      <c r="AB147" s="201" t="n"/>
    </row>
    <row r="148" ht="96" customHeight="1">
      <c r="A148" s="827" t="inlineStr">
        <is>
          <t>1989-002323</t>
        </is>
      </c>
      <c r="B148" s="827" t="n"/>
      <c r="C148" s="828" t="inlineStr">
        <is>
          <t>Mineral Deed</t>
        </is>
      </c>
      <c r="D148" s="829" t="inlineStr">
        <is>
          <t>1049/295</t>
        </is>
      </c>
      <c r="E148" s="829" t="n">
        <v>32612</v>
      </c>
      <c r="F148" s="829" t="n">
        <v>32612</v>
      </c>
      <c r="G148" s="830" t="inlineStr">
        <is>
          <t>Clarence C. Bain</t>
        </is>
      </c>
      <c r="H148" s="830" t="inlineStr">
        <is>
          <t>Ronald Dean Bain</t>
        </is>
      </c>
      <c r="I148" s="827" t="inlineStr">
        <is>
          <t>S/2 SE/4, NW/4 SE/4, SW/4 NE/4 of 31-12N-24W, aol</t>
        </is>
      </c>
      <c r="J148" s="831" t="inlineStr">
        <is>
          <t>3/791.47 interest in 2 sections</t>
        </is>
      </c>
      <c r="K148" s="832" t="inlineStr">
        <is>
          <t>OKCountyRecords: 1989-002323</t>
        </is>
      </c>
      <c r="L148" s="827" t="inlineStr">
        <is>
          <t>Mineral; basis Conv Amt(dec). Gross=tract-map basis.</t>
        </is>
      </c>
      <c r="M148" s="827" t="n"/>
      <c r="N148" s="828" t="n"/>
      <c r="O148" s="829" t="inlineStr">
        <is>
          <t>OUTSIDE LANDS</t>
        </is>
      </c>
      <c r="P148" s="827" t="inlineStr">
        <is>
          <t>Chain — minerals</t>
        </is>
      </c>
      <c r="Q148" s="827" t="inlineStr">
        <is>
          <t>Yes</t>
        </is>
      </c>
      <c r="R148" s="830" t="inlineStr">
        <is>
          <t>No</t>
        </is>
      </c>
      <c r="S148" s="830" t="inlineStr">
        <is>
          <t>Yes</t>
        </is>
      </c>
      <c r="T148" s="827" t="inlineStr">
        <is>
          <t>No</t>
        </is>
      </c>
      <c r="U148" s="831" t="inlineStr">
        <is>
          <t>Yes: 2 (legal supports)</t>
        </is>
      </c>
      <c r="V148" s="832" t="inlineStr">
        <is>
          <t>High</t>
        </is>
      </c>
      <c r="W148" s="827" t="inlineStr">
        <is>
          <t>Yes — prior grantee match</t>
        </is>
      </c>
      <c r="X148" s="827" t="inlineStr">
        <is>
          <t>Yes — on Tract 2 owner list</t>
        </is>
      </c>
      <c r="Y148" s="828" t="inlineStr">
        <is>
          <t>Candidate 0.00379041530317005 (helper — confirm from image)</t>
        </is>
      </c>
      <c r="Z148" s="829" t="inlineStr">
        <is>
          <t>Medium — helper value</t>
        </is>
      </c>
      <c r="AA148" s="827" t="inlineStr">
        <is>
          <t>Mineral Deed — Clarence C. Bain to Ronald Dean Bain (1049/295)</t>
        </is>
      </c>
      <c r="AB148" s="827" t="n"/>
    </row>
    <row r="149" ht="120" customHeight="1">
      <c r="A149" s="806" t="inlineStr">
        <is>
          <t>1989-004248</t>
        </is>
      </c>
      <c r="B149" s="806" t="n"/>
      <c r="C149" s="806" t="inlineStr">
        <is>
          <t>Mineral Deed</t>
        </is>
      </c>
      <c r="D149" s="806" t="inlineStr">
        <is>
          <t>1070/182</t>
        </is>
      </c>
      <c r="E149" s="807" t="n">
        <v>32706</v>
      </c>
      <c r="F149" s="808" t="n">
        <v>32706</v>
      </c>
      <c r="G149" s="809" t="inlineStr">
        <is>
          <t>William Cobal Bain, Jr. and Billy Wayne Bain, Trustees of the Willaim C. Bain Trust</t>
        </is>
      </c>
      <c r="H149" s="809" t="inlineStr">
        <is>
          <t>Billy Wayne Bain</t>
        </is>
      </c>
      <c r="I149" s="810" t="inlineStr">
        <is>
          <t>SW/4 NE/4, NW/4 SE/4, S/2 SE/4 of 31-12N-24W, aol</t>
        </is>
      </c>
      <c r="J149" s="816" t="inlineStr">
        <is>
          <t>An undivided 43.496666/791.47th interest in and to the oil, gas and other minerals</t>
        </is>
      </c>
      <c r="K149" s="812" t="inlineStr">
        <is>
          <t>OKCountyRecords: 1989-004248</t>
        </is>
      </c>
      <c r="L149" s="806" t="inlineStr">
        <is>
          <t>Mineral; basis Conv Amt(dec). Gross=tract-map basis.</t>
        </is>
      </c>
      <c r="M149" s="806" t="inlineStr">
        <is>
          <t>CURRENT OWNER SOURCE</t>
        </is>
      </c>
      <c r="N149" s="806" t="n"/>
      <c r="O149" s="806" t="inlineStr">
        <is>
          <t>OUTSIDE LANDS</t>
        </is>
      </c>
      <c r="P149" s="807" t="inlineStr">
        <is>
          <t>Chain — minerals</t>
        </is>
      </c>
      <c r="Q149" s="808" t="inlineStr">
        <is>
          <t>Yes</t>
        </is>
      </c>
      <c r="R149" s="809" t="inlineStr">
        <is>
          <t>No</t>
        </is>
      </c>
      <c r="S149" s="809" t="inlineStr">
        <is>
          <t>Yes</t>
        </is>
      </c>
      <c r="T149" s="810" t="inlineStr">
        <is>
          <t>No</t>
        </is>
      </c>
      <c r="U149" s="816" t="inlineStr">
        <is>
          <t>Yes: 2 (legal supports)</t>
        </is>
      </c>
      <c r="V149" s="812" t="inlineStr">
        <is>
          <t>High</t>
        </is>
      </c>
      <c r="W149" s="806" t="inlineStr">
        <is>
          <t>Probable — name-normalized match to Runsheet 70 grantee; confirm</t>
        </is>
      </c>
      <c r="X149" s="806" t="inlineStr">
        <is>
          <t>Review</t>
        </is>
      </c>
      <c r="Y149" s="806" t="inlineStr">
        <is>
          <t>Candidate 0.0549568094810921 (helper — confirm from image)</t>
        </is>
      </c>
      <c r="Z149" s="806" t="inlineStr">
        <is>
          <t>Medium — helper value</t>
        </is>
      </c>
      <c r="AA149" s="807" t="inlineStr">
        <is>
          <t>Mineral Deed — William Cobal Bain, Jr. and Bi to Billy Wayne Bain (1070/182)</t>
        </is>
      </c>
      <c r="AB149" s="808" t="inlineStr">
        <is>
          <t>Needs source review: grantor source</t>
        </is>
      </c>
    </row>
    <row r="150" ht="120" customHeight="1">
      <c r="A150" s="806" t="inlineStr">
        <is>
          <t>1989-004249</t>
        </is>
      </c>
      <c r="B150" s="806" t="n"/>
      <c r="C150" s="806" t="inlineStr">
        <is>
          <t>Mineral Deed</t>
        </is>
      </c>
      <c r="D150" s="806" t="inlineStr">
        <is>
          <t>1070/185</t>
        </is>
      </c>
      <c r="E150" s="807" t="n">
        <v>32706</v>
      </c>
      <c r="F150" s="808" t="n">
        <v>32706</v>
      </c>
      <c r="G150" s="809" t="inlineStr">
        <is>
          <t>William Cobal Bain, Jr. and Billy Wayne Bain, Trustees of the Willaim C. Bain Trust</t>
        </is>
      </c>
      <c r="H150" s="809" t="inlineStr">
        <is>
          <t>Clarence Bain</t>
        </is>
      </c>
      <c r="I150" s="810" t="inlineStr">
        <is>
          <t>SW/4 NE/4, NW/4 SE/4, S/2 SE/4 of 31-12N-24W, aol</t>
        </is>
      </c>
      <c r="J150" s="833" t="inlineStr">
        <is>
          <t>An undivided 43.496666/791.47th interest in and to the oil, gas and other minerals</t>
        </is>
      </c>
      <c r="K150" s="815" t="inlineStr">
        <is>
          <t>OKCountyRecords: 1989-004249</t>
        </is>
      </c>
      <c r="L150" s="806" t="inlineStr">
        <is>
          <t>Mineral; basis Conv Amt(dec). Gross=tract-map basis.</t>
        </is>
      </c>
      <c r="M150" s="806" t="n"/>
      <c r="N150" s="806" t="n"/>
      <c r="O150" s="806" t="inlineStr">
        <is>
          <t>OUTSIDE LANDS</t>
        </is>
      </c>
      <c r="P150" s="807" t="inlineStr">
        <is>
          <t>Chain — minerals</t>
        </is>
      </c>
      <c r="Q150" s="808" t="inlineStr">
        <is>
          <t>Yes</t>
        </is>
      </c>
      <c r="R150" s="809" t="inlineStr">
        <is>
          <t>No</t>
        </is>
      </c>
      <c r="S150" s="809" t="inlineStr">
        <is>
          <t>Yes</t>
        </is>
      </c>
      <c r="T150" s="810" t="inlineStr">
        <is>
          <t>No</t>
        </is>
      </c>
      <c r="U150" s="833" t="inlineStr">
        <is>
          <t>Yes: 2 (legal supports)</t>
        </is>
      </c>
      <c r="V150" s="815" t="inlineStr">
        <is>
          <t>High</t>
        </is>
      </c>
      <c r="W150" s="806" t="inlineStr">
        <is>
          <t>Probable — name-normalized match to Runsheet 70 grantee; confirm</t>
        </is>
      </c>
      <c r="X150" s="806" t="inlineStr">
        <is>
          <t>Yes — on Tract 2 owner list</t>
        </is>
      </c>
      <c r="Y150" s="806" t="inlineStr">
        <is>
          <t>Candidate 0.0549568094810921 (helper — confirm from image)</t>
        </is>
      </c>
      <c r="Z150" s="806" t="inlineStr">
        <is>
          <t>Medium — helper value</t>
        </is>
      </c>
      <c r="AA150" s="807" t="inlineStr">
        <is>
          <t>Mineral Deed — William Cobal Bain, Jr. and Bi to Clarence Bain (1070/185)</t>
        </is>
      </c>
      <c r="AB150" s="808" t="inlineStr">
        <is>
          <t>Needs source review: grantor source</t>
        </is>
      </c>
    </row>
    <row r="151" ht="120" customHeight="1">
      <c r="A151" s="806" t="inlineStr">
        <is>
          <t>1989-004250</t>
        </is>
      </c>
      <c r="B151" s="806" t="n"/>
      <c r="C151" s="806" t="inlineStr">
        <is>
          <t>Mineral Deed</t>
        </is>
      </c>
      <c r="D151" s="806" t="inlineStr">
        <is>
          <t>1070/188</t>
        </is>
      </c>
      <c r="E151" s="808" t="n">
        <v>32706</v>
      </c>
      <c r="F151" s="808" t="n">
        <v>32706</v>
      </c>
      <c r="G151" s="809" t="inlineStr">
        <is>
          <t>William Cobal Bain, Jr. and Billy Wayne Bain, Trustees of the Willaim C. Bain Trust</t>
        </is>
      </c>
      <c r="H151" s="809" t="inlineStr">
        <is>
          <t>Carl Leon Bain</t>
        </is>
      </c>
      <c r="I151" s="810" t="inlineStr">
        <is>
          <t>SW/4 NE/4, NW/4 SE/4, S/2 SE/4 of 31-12N-24W, aol</t>
        </is>
      </c>
      <c r="J151" s="816" t="inlineStr">
        <is>
          <t>An undivided 43.496666/791.47th interest in and to the oil, gas and other minerals</t>
        </is>
      </c>
      <c r="K151" s="815" t="inlineStr">
        <is>
          <t>OKCountyRecords: 1989-004250</t>
        </is>
      </c>
      <c r="L151" s="806" t="inlineStr">
        <is>
          <t>Mineral; basis Conv Amt(dec). Gross=tract-map basis.</t>
        </is>
      </c>
      <c r="M151" s="806" t="inlineStr">
        <is>
          <t>CURRENT OWNER SOURCE</t>
        </is>
      </c>
      <c r="N151" s="806" t="n"/>
      <c r="O151" s="806" t="inlineStr">
        <is>
          <t>OUTSIDE LANDS</t>
        </is>
      </c>
      <c r="P151" s="808" t="inlineStr">
        <is>
          <t>Chain — minerals</t>
        </is>
      </c>
      <c r="Q151" s="808" t="inlineStr">
        <is>
          <t>Yes</t>
        </is>
      </c>
      <c r="R151" s="809" t="inlineStr">
        <is>
          <t>No</t>
        </is>
      </c>
      <c r="S151" s="809" t="inlineStr">
        <is>
          <t>Yes</t>
        </is>
      </c>
      <c r="T151" s="810" t="inlineStr">
        <is>
          <t>No</t>
        </is>
      </c>
      <c r="U151" s="816" t="inlineStr">
        <is>
          <t>Yes: 2 (legal supports)</t>
        </is>
      </c>
      <c r="V151" s="815" t="inlineStr">
        <is>
          <t>High</t>
        </is>
      </c>
      <c r="W151" s="806" t="inlineStr">
        <is>
          <t>Probable — name-normalized match to Runsheet 70 grantee; confirm</t>
        </is>
      </c>
      <c r="X151" s="806" t="inlineStr">
        <is>
          <t>Yes — on Tract 2 owner list</t>
        </is>
      </c>
      <c r="Y151" s="806" t="inlineStr">
        <is>
          <t>Candidate 0.0549568094810921 (helper — confirm from image)</t>
        </is>
      </c>
      <c r="Z151" s="806" t="inlineStr">
        <is>
          <t>Medium — helper value</t>
        </is>
      </c>
      <c r="AA151" s="808" t="inlineStr">
        <is>
          <t>Mineral Deed — William Cobal Bain, Jr. and Bi to Carl Leon Bain (1070/188)</t>
        </is>
      </c>
      <c r="AB151" s="808" t="inlineStr">
        <is>
          <t>Needs source review: grantor source</t>
        </is>
      </c>
    </row>
    <row r="152" ht="120" customHeight="1">
      <c r="A152" s="806" t="inlineStr">
        <is>
          <t>1989-004251</t>
        </is>
      </c>
      <c r="B152" s="806" t="n"/>
      <c r="C152" s="806" t="inlineStr">
        <is>
          <t>Mineral Deed</t>
        </is>
      </c>
      <c r="D152" s="806" t="inlineStr">
        <is>
          <t>1070/191</t>
        </is>
      </c>
      <c r="E152" s="807" t="n">
        <v>32706</v>
      </c>
      <c r="F152" s="808" t="n">
        <v>32706</v>
      </c>
      <c r="G152" s="809" t="inlineStr">
        <is>
          <t>William Cobal Bain, Jr. and Billy Wayne Bain, Trustees of the Willaim C. Bain Trust</t>
        </is>
      </c>
      <c r="H152" s="809" t="inlineStr">
        <is>
          <t>William Cobal Bain Jr.</t>
        </is>
      </c>
      <c r="I152" s="810" t="inlineStr">
        <is>
          <t>SW/4 NE/4, NW/4 SE/4, S/2 SE/4 of 31-12N-24W, aol</t>
        </is>
      </c>
      <c r="J152" s="816" t="inlineStr">
        <is>
          <t>An undivided 43.496666/791.47th interest in and to the oil, gas and other minerals</t>
        </is>
      </c>
      <c r="K152" s="815" t="inlineStr">
        <is>
          <t>OKCountyRecords: 1989-004251</t>
        </is>
      </c>
      <c r="L152" s="806" t="inlineStr">
        <is>
          <t>Mineral; basis Conv Amt(dec). Gross=tract-map basis.</t>
        </is>
      </c>
      <c r="M152" s="806" t="inlineStr">
        <is>
          <t>CURRENT OWNER SOURCE</t>
        </is>
      </c>
      <c r="N152" s="806" t="n"/>
      <c r="O152" s="806" t="inlineStr">
        <is>
          <t>OUTSIDE LANDS</t>
        </is>
      </c>
      <c r="P152" s="807" t="inlineStr">
        <is>
          <t>Chain — minerals</t>
        </is>
      </c>
      <c r="Q152" s="808" t="inlineStr">
        <is>
          <t>Yes</t>
        </is>
      </c>
      <c r="R152" s="809" t="inlineStr">
        <is>
          <t>No</t>
        </is>
      </c>
      <c r="S152" s="809" t="inlineStr">
        <is>
          <t>Yes</t>
        </is>
      </c>
      <c r="T152" s="810" t="inlineStr">
        <is>
          <t>No</t>
        </is>
      </c>
      <c r="U152" s="816" t="inlineStr">
        <is>
          <t>Yes: 2 (legal supports)</t>
        </is>
      </c>
      <c r="V152" s="815" t="inlineStr">
        <is>
          <t>High</t>
        </is>
      </c>
      <c r="W152" s="806" t="inlineStr">
        <is>
          <t>Probable — name-normalized match to Runsheet 70 grantee; confirm</t>
        </is>
      </c>
      <c r="X152" s="806" t="inlineStr">
        <is>
          <t>Review</t>
        </is>
      </c>
      <c r="Y152" s="806" t="inlineStr">
        <is>
          <t>Candidate 0.0549568094810921 (helper — confirm from image)</t>
        </is>
      </c>
      <c r="Z152" s="806" t="inlineStr">
        <is>
          <t>Medium — helper value</t>
        </is>
      </c>
      <c r="AA152" s="807" t="inlineStr">
        <is>
          <t>Mineral Deed — William Cobal Bain, Jr. and Bi to William Cobal Bain Jr. (1070/191)</t>
        </is>
      </c>
      <c r="AB152" s="808" t="inlineStr">
        <is>
          <t>Needs source review: grantor source</t>
        </is>
      </c>
    </row>
    <row r="153" ht="120" customHeight="1">
      <c r="A153" s="806" t="inlineStr">
        <is>
          <t>1989-004252</t>
        </is>
      </c>
      <c r="B153" s="806" t="n"/>
      <c r="C153" s="806" t="inlineStr">
        <is>
          <t>Mineral Deed</t>
        </is>
      </c>
      <c r="D153" s="806" t="inlineStr">
        <is>
          <t>1070/194</t>
        </is>
      </c>
      <c r="E153" s="807" t="n">
        <v>32706</v>
      </c>
      <c r="F153" s="808" t="n">
        <v>32706</v>
      </c>
      <c r="G153" s="809" t="inlineStr">
        <is>
          <t>William Cobal Bain, Jr. and Billy Wayne Bain, Trustees of the Willaim C. Bain Trust</t>
        </is>
      </c>
      <c r="H153" s="809" t="inlineStr">
        <is>
          <t>Juanita Wolff</t>
        </is>
      </c>
      <c r="I153" s="810" t="inlineStr">
        <is>
          <t>SW/4 NE/4, NW/4 SE/4, S/2 SE/4 of 31-12N-24W, aol</t>
        </is>
      </c>
      <c r="J153" s="816" t="inlineStr">
        <is>
          <t>An undivided 43.496666/791.47th interest in and to the oil, gas and other minerals</t>
        </is>
      </c>
      <c r="K153" s="815" t="inlineStr">
        <is>
          <t>OKCountyRecords: 1989-004252</t>
        </is>
      </c>
      <c r="L153" s="806" t="inlineStr">
        <is>
          <t>Mineral; basis Conv Amt(dec). Gross=tract-map basis.</t>
        </is>
      </c>
      <c r="M153" s="806" t="inlineStr">
        <is>
          <t>CURRENT OWNER SOURCE</t>
        </is>
      </c>
      <c r="N153" s="806" t="n"/>
      <c r="O153" s="806" t="inlineStr">
        <is>
          <t>OUTSIDE LANDS</t>
        </is>
      </c>
      <c r="P153" s="807" t="inlineStr">
        <is>
          <t>Chain — minerals</t>
        </is>
      </c>
      <c r="Q153" s="808" t="inlineStr">
        <is>
          <t>Yes</t>
        </is>
      </c>
      <c r="R153" s="809" t="inlineStr">
        <is>
          <t>No</t>
        </is>
      </c>
      <c r="S153" s="809" t="inlineStr">
        <is>
          <t>Yes</t>
        </is>
      </c>
      <c r="T153" s="810" t="inlineStr">
        <is>
          <t>No</t>
        </is>
      </c>
      <c r="U153" s="816" t="inlineStr">
        <is>
          <t>Yes: 2 (legal supports)</t>
        </is>
      </c>
      <c r="V153" s="815" t="inlineStr">
        <is>
          <t>High</t>
        </is>
      </c>
      <c r="W153" s="806" t="inlineStr">
        <is>
          <t>Probable — name-normalized match to Runsheet 150 grantee; confirm</t>
        </is>
      </c>
      <c r="X153" s="806" t="inlineStr">
        <is>
          <t>Review</t>
        </is>
      </c>
      <c r="Y153" s="806" t="inlineStr">
        <is>
          <t>Candidate 0.0549568094810921 (helper — confirm from image)</t>
        </is>
      </c>
      <c r="Z153" s="806" t="inlineStr">
        <is>
          <t>Medium — helper value</t>
        </is>
      </c>
      <c r="AA153" s="807" t="inlineStr">
        <is>
          <t>Mineral Deed — William Cobal Bain, Jr. and Bi to Juanita Wolff (1070/194)</t>
        </is>
      </c>
      <c r="AB153" s="808" t="inlineStr">
        <is>
          <t>Needs source review: grantor source</t>
        </is>
      </c>
    </row>
    <row r="154" ht="120" customHeight="1">
      <c r="A154" s="806" t="inlineStr">
        <is>
          <t>1989-004253</t>
        </is>
      </c>
      <c r="B154" s="806" t="n"/>
      <c r="C154" s="806" t="inlineStr">
        <is>
          <t>Mineral Deed</t>
        </is>
      </c>
      <c r="D154" s="806" t="inlineStr">
        <is>
          <t>1070/197</t>
        </is>
      </c>
      <c r="E154" s="807" t="n">
        <v>32706</v>
      </c>
      <c r="F154" s="808" t="n">
        <v>32706</v>
      </c>
      <c r="G154" s="809" t="inlineStr">
        <is>
          <t>William Cobal Bain, Jr. and Billy Wayne Bain, Trustees of the Willaim C. Bain Trust</t>
        </is>
      </c>
      <c r="H154" s="809" t="inlineStr">
        <is>
          <t>Hazel Hamilton</t>
        </is>
      </c>
      <c r="I154" s="813" t="inlineStr">
        <is>
          <t>SW/4 NE/4, NW/4 SE/4, S/2 SE/4 of 31-12N-24W, aol</t>
        </is>
      </c>
      <c r="J154" s="814" t="inlineStr">
        <is>
          <t>An undivided 43.496666/791.47th interest in and to the oil, gas and other minerals</t>
        </is>
      </c>
      <c r="K154" s="815" t="inlineStr">
        <is>
          <t>OKCountyRecords: 1989-004253</t>
        </is>
      </c>
      <c r="L154" s="806" t="inlineStr">
        <is>
          <t>Mineral; basis Conv Amt(dec). Gross=tract-map basis.</t>
        </is>
      </c>
      <c r="M154" s="806" t="inlineStr">
        <is>
          <t>CURRENT OWNER SOURCE</t>
        </is>
      </c>
      <c r="N154" s="806" t="n"/>
      <c r="O154" s="806" t="inlineStr">
        <is>
          <t>OUTSIDE LANDS</t>
        </is>
      </c>
      <c r="P154" s="807" t="inlineStr">
        <is>
          <t>Chain — minerals</t>
        </is>
      </c>
      <c r="Q154" s="808" t="inlineStr">
        <is>
          <t>Yes</t>
        </is>
      </c>
      <c r="R154" s="809" t="inlineStr">
        <is>
          <t>No</t>
        </is>
      </c>
      <c r="S154" s="809" t="inlineStr">
        <is>
          <t>Yes</t>
        </is>
      </c>
      <c r="T154" s="813" t="inlineStr">
        <is>
          <t>No</t>
        </is>
      </c>
      <c r="U154" s="814" t="inlineStr">
        <is>
          <t>Yes: 2 (legal supports)</t>
        </is>
      </c>
      <c r="V154" s="815" t="inlineStr">
        <is>
          <t>High</t>
        </is>
      </c>
      <c r="W154" s="806" t="inlineStr">
        <is>
          <t>Probable — name-normalized match to Runsheet 150 grantee; confirm</t>
        </is>
      </c>
      <c r="X154" s="806" t="inlineStr">
        <is>
          <t>Review</t>
        </is>
      </c>
      <c r="Y154" s="806" t="inlineStr">
        <is>
          <t>Candidate 0.0549568094810921 (helper — confirm from image)</t>
        </is>
      </c>
      <c r="Z154" s="806" t="inlineStr">
        <is>
          <t>Medium — helper value</t>
        </is>
      </c>
      <c r="AA154" s="807" t="inlineStr">
        <is>
          <t>Mineral Deed — William Cobal Bain, Jr. and Bi to Hazel Hamilton (1070/197)</t>
        </is>
      </c>
      <c r="AB154" s="808" t="inlineStr">
        <is>
          <t>Needs source review: grantor source</t>
        </is>
      </c>
    </row>
    <row r="155" ht="120" customHeight="1">
      <c r="A155" s="806" t="inlineStr">
        <is>
          <t>1989-004254</t>
        </is>
      </c>
      <c r="B155" s="806" t="n"/>
      <c r="C155" s="806" t="inlineStr">
        <is>
          <t>Mineral Deed</t>
        </is>
      </c>
      <c r="D155" s="806" t="inlineStr">
        <is>
          <t>1070/200</t>
        </is>
      </c>
      <c r="E155" s="807" t="n">
        <v>32706</v>
      </c>
      <c r="F155" s="808" t="n">
        <v>32706</v>
      </c>
      <c r="G155" s="809" t="inlineStr">
        <is>
          <t>William Cobal Bain, Jr. and Billy Wayne Bain, Trustees of the Willaim C. Bain Trust</t>
        </is>
      </c>
      <c r="H155" s="809" t="inlineStr">
        <is>
          <t>Opal Fuchs</t>
        </is>
      </c>
      <c r="I155" s="810" t="inlineStr">
        <is>
          <t>SW/4 NE/4, NW/4 SE/4, S/2 SE/4 of 31-12N-24W, aol</t>
        </is>
      </c>
      <c r="J155" s="814" t="inlineStr">
        <is>
          <t>An undivided 43.496666/791.47th interest in and to the oil, gas and other minerals</t>
        </is>
      </c>
      <c r="K155" s="815" t="inlineStr">
        <is>
          <t>OKCountyRecords: 1989-004254</t>
        </is>
      </c>
      <c r="L155" s="806" t="inlineStr">
        <is>
          <t>Mineral; basis Conv Amt(dec). Gross=tract-map basis.</t>
        </is>
      </c>
      <c r="M155" s="806" t="inlineStr">
        <is>
          <t>CURRENT OWNER SOURCE</t>
        </is>
      </c>
      <c r="N155" s="806" t="n"/>
      <c r="O155" s="806" t="inlineStr">
        <is>
          <t>OUTSIDE LANDS</t>
        </is>
      </c>
      <c r="P155" s="807" t="inlineStr">
        <is>
          <t>Chain — minerals</t>
        </is>
      </c>
      <c r="Q155" s="808" t="inlineStr">
        <is>
          <t>Yes</t>
        </is>
      </c>
      <c r="R155" s="809" t="inlineStr">
        <is>
          <t>No</t>
        </is>
      </c>
      <c r="S155" s="809" t="inlineStr">
        <is>
          <t>Yes</t>
        </is>
      </c>
      <c r="T155" s="810" t="inlineStr">
        <is>
          <t>No</t>
        </is>
      </c>
      <c r="U155" s="814" t="inlineStr">
        <is>
          <t>Yes: 2 (legal supports)</t>
        </is>
      </c>
      <c r="V155" s="815" t="inlineStr">
        <is>
          <t>High</t>
        </is>
      </c>
      <c r="W155" s="806" t="inlineStr">
        <is>
          <t>Probable — name-normalized match to Runsheet 150 grantee; confirm</t>
        </is>
      </c>
      <c r="X155" s="806" t="inlineStr">
        <is>
          <t>Review</t>
        </is>
      </c>
      <c r="Y155" s="806" t="inlineStr">
        <is>
          <t>Candidate 0.0549568094810921 (helper — confirm from image)</t>
        </is>
      </c>
      <c r="Z155" s="806" t="inlineStr">
        <is>
          <t>Medium — helper value</t>
        </is>
      </c>
      <c r="AA155" s="807" t="inlineStr">
        <is>
          <t>Mineral Deed — William Cobal Bain, Jr. and Bi to Opal Fuchs (1070/200)</t>
        </is>
      </c>
      <c r="AB155" s="808" t="inlineStr">
        <is>
          <t>Needs source review: grantor source</t>
        </is>
      </c>
    </row>
    <row r="156" ht="120" customHeight="1">
      <c r="A156" s="806" t="inlineStr">
        <is>
          <t>1989-004255</t>
        </is>
      </c>
      <c r="B156" s="806" t="n"/>
      <c r="C156" s="806" t="inlineStr">
        <is>
          <t>Mineral Deed</t>
        </is>
      </c>
      <c r="D156" s="806" t="inlineStr">
        <is>
          <t>1070/203</t>
        </is>
      </c>
      <c r="E156" s="807" t="n">
        <v>32706</v>
      </c>
      <c r="F156" s="808" t="n">
        <v>32706</v>
      </c>
      <c r="G156" s="809" t="inlineStr">
        <is>
          <t>William Cobal Bain, Jr. and Billy Wayne Bain, Trustees of the Willaim C. Bain Trust</t>
        </is>
      </c>
      <c r="H156" s="809" t="inlineStr">
        <is>
          <t>Wilda Jensen</t>
        </is>
      </c>
      <c r="I156" s="810" t="inlineStr">
        <is>
          <t>SW/4 NE/4, NW/4 SE/4, S/2 SE/4 of 31-12N-24W, aol</t>
        </is>
      </c>
      <c r="J156" s="816" t="inlineStr">
        <is>
          <t>An undivided 43.496666/791.47th interest in and to the oil, gas and other minerals</t>
        </is>
      </c>
      <c r="K156" s="815" t="inlineStr">
        <is>
          <t>OKCountyRecords: 1989-004255</t>
        </is>
      </c>
      <c r="L156" s="806" t="inlineStr">
        <is>
          <t>Mineral; basis Conv Amt(dec). Gross=tract-map basis.</t>
        </is>
      </c>
      <c r="M156" s="806" t="inlineStr">
        <is>
          <t>CURRENT OWNER SOURCE</t>
        </is>
      </c>
      <c r="N156" s="806" t="n"/>
      <c r="O156" s="806" t="inlineStr">
        <is>
          <t>OUTSIDE LANDS</t>
        </is>
      </c>
      <c r="P156" s="807" t="inlineStr">
        <is>
          <t>Chain — minerals</t>
        </is>
      </c>
      <c r="Q156" s="808" t="inlineStr">
        <is>
          <t>Yes</t>
        </is>
      </c>
      <c r="R156" s="809" t="inlineStr">
        <is>
          <t>No</t>
        </is>
      </c>
      <c r="S156" s="809" t="inlineStr">
        <is>
          <t>Yes</t>
        </is>
      </c>
      <c r="T156" s="810" t="inlineStr">
        <is>
          <t>No</t>
        </is>
      </c>
      <c r="U156" s="816" t="inlineStr">
        <is>
          <t>Yes: 2 (legal supports)</t>
        </is>
      </c>
      <c r="V156" s="815" t="inlineStr">
        <is>
          <t>High</t>
        </is>
      </c>
      <c r="W156" s="806" t="inlineStr">
        <is>
          <t>Probable — name-normalized match to Runsheet 150 grantee; confirm</t>
        </is>
      </c>
      <c r="X156" s="806" t="inlineStr">
        <is>
          <t>Review</t>
        </is>
      </c>
      <c r="Y156" s="806" t="inlineStr">
        <is>
          <t>Candidate 0.0549568094810921 (helper — confirm from image)</t>
        </is>
      </c>
      <c r="Z156" s="806" t="inlineStr">
        <is>
          <t>Medium — helper value</t>
        </is>
      </c>
      <c r="AA156" s="807" t="inlineStr">
        <is>
          <t>Mineral Deed — William Cobal Bain, Jr. and Bi to Wilda Jensen (1070/203)</t>
        </is>
      </c>
      <c r="AB156" s="808" t="inlineStr">
        <is>
          <t>Needs source review: grantor source</t>
        </is>
      </c>
    </row>
    <row r="157" ht="120" customHeight="1">
      <c r="A157" s="806" t="inlineStr">
        <is>
          <t>1989-004256</t>
        </is>
      </c>
      <c r="B157" s="806" t="n"/>
      <c r="C157" s="806" t="inlineStr">
        <is>
          <t>Mineral Deed</t>
        </is>
      </c>
      <c r="D157" s="806" t="inlineStr">
        <is>
          <t>1070/206</t>
        </is>
      </c>
      <c r="E157" s="807" t="n">
        <v>32706</v>
      </c>
      <c r="F157" s="808" t="n">
        <v>32706</v>
      </c>
      <c r="G157" s="809" t="inlineStr">
        <is>
          <t>William Cobal Bain, Jr. and Billy Wayne Bain, Trustees of the Willaim C. Bain Trust</t>
        </is>
      </c>
      <c r="H157" s="809" t="inlineStr">
        <is>
          <t>Crystal Pallo</t>
        </is>
      </c>
      <c r="I157" s="810" t="inlineStr">
        <is>
          <t>SW/4 NE/4, NW/4 SE/4, S/2 SE/4 of 31-12N-24W, aol</t>
        </is>
      </c>
      <c r="J157" s="816" t="inlineStr">
        <is>
          <t>An undivided 43.496666/791.47th interest in and to the oil, gas and other minerals</t>
        </is>
      </c>
      <c r="K157" s="815" t="inlineStr">
        <is>
          <t>OKCountyRecords: 1989-004256</t>
        </is>
      </c>
      <c r="L157" s="806" t="inlineStr">
        <is>
          <t>Mineral; basis Conv Amt(dec). Gross=tract-map basis.</t>
        </is>
      </c>
      <c r="M157" s="806" t="inlineStr">
        <is>
          <t>CURRENT OWNER SOURCE</t>
        </is>
      </c>
      <c r="N157" s="806" t="n"/>
      <c r="O157" s="806" t="inlineStr">
        <is>
          <t>OUTSIDE LANDS</t>
        </is>
      </c>
      <c r="P157" s="807" t="inlineStr">
        <is>
          <t>Chain — minerals</t>
        </is>
      </c>
      <c r="Q157" s="808" t="inlineStr">
        <is>
          <t>Yes</t>
        </is>
      </c>
      <c r="R157" s="809" t="inlineStr">
        <is>
          <t>No</t>
        </is>
      </c>
      <c r="S157" s="809" t="inlineStr">
        <is>
          <t>Yes</t>
        </is>
      </c>
      <c r="T157" s="810" t="inlineStr">
        <is>
          <t>No</t>
        </is>
      </c>
      <c r="U157" s="816" t="inlineStr">
        <is>
          <t>Yes: 2 (legal supports)</t>
        </is>
      </c>
      <c r="V157" s="815" t="inlineStr">
        <is>
          <t>High</t>
        </is>
      </c>
      <c r="W157" s="806" t="inlineStr">
        <is>
          <t>Probable — name-normalized match to Runsheet 150 grantee; confirm</t>
        </is>
      </c>
      <c r="X157" s="806" t="inlineStr">
        <is>
          <t>Yes — on Tract 2 owner list</t>
        </is>
      </c>
      <c r="Y157" s="806" t="inlineStr">
        <is>
          <t>Candidate 0.0549568094810921 (helper — confirm from image)</t>
        </is>
      </c>
      <c r="Z157" s="806" t="inlineStr">
        <is>
          <t>Medium — helper value</t>
        </is>
      </c>
      <c r="AA157" s="807" t="inlineStr">
        <is>
          <t>Mineral Deed — William Cobal Bain, Jr. and Bi to Crystal Pallo (1070/206)</t>
        </is>
      </c>
      <c r="AB157" s="808" t="inlineStr">
        <is>
          <t>Needs source review: grantor source</t>
        </is>
      </c>
    </row>
    <row r="158" ht="108" customHeight="1">
      <c r="A158" s="806" t="inlineStr">
        <is>
          <t>1989-005656</t>
        </is>
      </c>
      <c r="B158" s="806" t="n"/>
      <c r="C158" s="806" t="inlineStr">
        <is>
          <t>Final Decree</t>
        </is>
      </c>
      <c r="D158" s="806" t="inlineStr">
        <is>
          <t>1088/5</t>
        </is>
      </c>
      <c r="E158" s="808" t="n">
        <v>32794</v>
      </c>
      <c r="F158" s="808" t="n">
        <v>32794</v>
      </c>
      <c r="G158" s="809" t="inlineStr">
        <is>
          <t>Beckham County Court,
RE: In the Matter of the Estate of Eula M. Bain, Deceased</t>
        </is>
      </c>
      <c r="H158" s="809" t="inlineStr">
        <is>
          <t>Billy Wayne Bain</t>
        </is>
      </c>
      <c r="I158" s="810" t="inlineStr">
        <is>
          <t>SW/4 NE/4, NW/4 SE/4, S/2 SE/4 of 31-12N-24W, aol</t>
        </is>
      </c>
      <c r="J158" s="816" t="inlineStr">
        <is>
          <t>ARTI</t>
        </is>
      </c>
      <c r="K158" s="815" t="inlineStr">
        <is>
          <t>OKCountyRecords: 1989-005656</t>
        </is>
      </c>
      <c r="L158" s="806" t="inlineStr">
        <is>
          <t>Mineral; basis Conv Amt(dec). Gross=tract-map basis.</t>
        </is>
      </c>
      <c r="M158" s="806" t="inlineStr">
        <is>
          <t>CURRENT OWNER SOURCE</t>
        </is>
      </c>
      <c r="N158" s="806" t="n"/>
      <c r="O158" s="806" t="inlineStr">
        <is>
          <t>OUTSIDE LANDS</t>
        </is>
      </c>
      <c r="P158" s="808" t="inlineStr">
        <is>
          <t>Chain — title support (succession/entity/probate)</t>
        </is>
      </c>
      <c r="Q158" s="808" t="inlineStr">
        <is>
          <t>Yes</t>
        </is>
      </c>
      <c r="R158" s="809" t="inlineStr">
        <is>
          <t>No</t>
        </is>
      </c>
      <c r="S158" s="809" t="inlineStr">
        <is>
          <t>Yes</t>
        </is>
      </c>
      <c r="T158" s="810" t="inlineStr">
        <is>
          <t>No</t>
        </is>
      </c>
      <c r="U158" s="816" t="inlineStr">
        <is>
          <t>Yes: 2 (legal supports)</t>
        </is>
      </c>
      <c r="V158" s="815" t="inlineStr">
        <is>
          <t>High</t>
        </is>
      </c>
      <c r="W158" s="806" t="inlineStr">
        <is>
          <t>Review — no exact prior-grantee match</t>
        </is>
      </c>
      <c r="X158" s="806" t="inlineStr">
        <is>
          <t>Review</t>
        </is>
      </c>
      <c r="Y158" s="806" t="inlineStr">
        <is>
          <t>Candidate 1 (helper — confirm from image)</t>
        </is>
      </c>
      <c r="Z158" s="806" t="inlineStr">
        <is>
          <t>Medium — helper value</t>
        </is>
      </c>
      <c r="AA158" s="808" t="inlineStr">
        <is>
          <t>Final Decree — Beckham County Court, to Billy Wayne Bain (1088/5)</t>
        </is>
      </c>
      <c r="AB158" s="808" t="inlineStr">
        <is>
          <t>Needs source review: grantor source</t>
        </is>
      </c>
    </row>
    <row r="159" ht="60" customHeight="1">
      <c r="A159" s="806" t="inlineStr">
        <is>
          <t>1989-005860</t>
        </is>
      </c>
      <c r="B159" s="806" t="n"/>
      <c r="C159" s="806" t="inlineStr">
        <is>
          <t>Change of Address</t>
        </is>
      </c>
      <c r="D159" s="806" t="inlineStr">
        <is>
          <t>1090/217</t>
        </is>
      </c>
      <c r="E159" s="807" t="n">
        <v>32806</v>
      </c>
      <c r="F159" s="808" t="n">
        <v>32806</v>
      </c>
      <c r="G159" s="809" t="inlineStr">
        <is>
          <t>Mary Ellen Sitzmann</t>
        </is>
      </c>
      <c r="H159" s="809" t="inlineStr">
        <is>
          <t>The Public</t>
        </is>
      </c>
      <c r="I159" s="813" t="inlineStr">
        <is>
          <t>31-12N-24W, aol</t>
        </is>
      </c>
      <c r="J159" s="814" t="inlineStr">
        <is>
          <t>See instrument</t>
        </is>
      </c>
      <c r="K159" s="815" t="inlineStr">
        <is>
          <t>OKCountyRecords: 1989-005860</t>
        </is>
      </c>
      <c r="L159" s="806" t="inlineStr">
        <is>
          <t>Other (non-mineral; excluded from mineral NMA). All-section coverage. Gross=tract-map basis.</t>
        </is>
      </c>
      <c r="M159" s="806" t="inlineStr">
        <is>
          <t>OK</t>
        </is>
      </c>
      <c r="N159" s="806" t="inlineStr">
        <is>
          <t>Non-conveying — notice/affidavit/address change (The Public).</t>
        </is>
      </c>
      <c r="O159" s="806" t="inlineStr">
        <is>
          <t>OUTSIDE LANDS</t>
        </is>
      </c>
      <c r="P159" s="807" t="inlineStr">
        <is>
          <t>Do Not Chain — address only</t>
        </is>
      </c>
      <c r="Q159" s="808" t="inlineStr">
        <is>
          <t>No</t>
        </is>
      </c>
      <c r="R159" s="809" t="inlineStr">
        <is>
          <t>No</t>
        </is>
      </c>
      <c r="S159" s="809" t="inlineStr">
        <is>
          <t>No</t>
        </is>
      </c>
      <c r="T159" s="813" t="inlineStr">
        <is>
          <t>No</t>
        </is>
      </c>
      <c r="U159" s="814" t="inlineStr">
        <is>
          <t>Yes: 1, 8 (broad legal)</t>
        </is>
      </c>
      <c r="V159" s="815" t="inlineStr">
        <is>
          <t>Medium</t>
        </is>
      </c>
      <c r="W159" s="806" t="inlineStr">
        <is>
          <t>Review — no exact prior-grantee match</t>
        </is>
      </c>
      <c r="X159" s="806" t="inlineStr">
        <is>
          <t>Review</t>
        </is>
      </c>
      <c r="Y159" s="806" t="inlineStr">
        <is>
          <t>Interest amount needs review</t>
        </is>
      </c>
      <c r="Z159" s="806" t="inlineStr">
        <is>
          <t>Review</t>
        </is>
      </c>
      <c r="AA159" s="807" t="inlineStr">
        <is>
          <t>Change of Address — Mary Ellen Sitzmann to The Public (1090/217)</t>
        </is>
      </c>
      <c r="AB159" s="808" t="inlineStr">
        <is>
          <t>Needs source review: grantor source</t>
        </is>
      </c>
    </row>
    <row r="160" ht="108" customHeight="1">
      <c r="A160" s="806" t="inlineStr">
        <is>
          <t>1989-006590</t>
        </is>
      </c>
      <c r="B160" s="806" t="n"/>
      <c r="C160" s="806" t="inlineStr">
        <is>
          <t>Mineral Deed</t>
        </is>
      </c>
      <c r="D160" s="806" t="inlineStr">
        <is>
          <t>1100/48</t>
        </is>
      </c>
      <c r="E160" s="807" t="n">
        <v>32847</v>
      </c>
      <c r="F160" s="808" t="n">
        <v>32847</v>
      </c>
      <c r="G160" s="809" t="inlineStr">
        <is>
          <t>Mann Group Investment Company</t>
        </is>
      </c>
      <c r="H160" s="809" t="inlineStr">
        <is>
          <t>Bluebonnet Investments, Ltd.</t>
        </is>
      </c>
      <c r="I160" s="810" t="inlineStr">
        <is>
          <t>E/2 NW/4, SE/4 NE/4, NE/4 SE/4, N/2 NE/4 SW/4 of 31-12N-24W, aol</t>
        </is>
      </c>
      <c r="J160" s="816" t="inlineStr">
        <is>
          <t>10/260 interest in 2 sections</t>
        </is>
      </c>
      <c r="K160" s="815" t="inlineStr">
        <is>
          <t>OKCountyRecords: 1989-006590</t>
        </is>
      </c>
      <c r="L160" s="806" t="inlineStr">
        <is>
          <t>Mineral; basis Conv Amt(dec). Gross=tract-map basis.</t>
        </is>
      </c>
      <c r="M160" s="806" t="n"/>
      <c r="N160" s="806" t="n"/>
      <c r="O160" s="806" t="inlineStr">
        <is>
          <t>OUTSIDE LANDS</t>
        </is>
      </c>
      <c r="P160" s="807" t="inlineStr">
        <is>
          <t>Chain — minerals</t>
        </is>
      </c>
      <c r="Q160" s="808" t="inlineStr">
        <is>
          <t>Yes</t>
        </is>
      </c>
      <c r="R160" s="809" t="inlineStr">
        <is>
          <t>No</t>
        </is>
      </c>
      <c r="S160" s="809" t="inlineStr">
        <is>
          <t>Yes</t>
        </is>
      </c>
      <c r="T160" s="810" t="inlineStr">
        <is>
          <t>No</t>
        </is>
      </c>
      <c r="U160" s="816" t="inlineStr">
        <is>
          <t>Legal maps to 1, 3, 4, 7, 10; helper says 1, 3, 4, 7, 8</t>
        </is>
      </c>
      <c r="V160" s="815" t="inlineStr">
        <is>
          <t>Review</t>
        </is>
      </c>
      <c r="W160" s="806" t="inlineStr">
        <is>
          <t>Yes — prior grantee match</t>
        </is>
      </c>
      <c r="X160" s="806" t="inlineStr">
        <is>
          <t>Yes — on Tract 3 owner list</t>
        </is>
      </c>
      <c r="Y160" s="806" t="inlineStr">
        <is>
          <t>Candidate 0.0384615384615385 (helper — confirm from image)</t>
        </is>
      </c>
      <c r="Z160" s="806" t="inlineStr">
        <is>
          <t>Medium — helper value</t>
        </is>
      </c>
      <c r="AA160" s="807" t="inlineStr">
        <is>
          <t>Mineral Deed — Mann Group Investment Company to Bluebonnet Investments, Ltd. (1100/48)</t>
        </is>
      </c>
      <c r="AB160" s="808" t="inlineStr">
        <is>
          <t>Needs source review: tract</t>
        </is>
      </c>
    </row>
    <row r="161" ht="84" customHeight="1">
      <c r="A161" s="806" t="inlineStr">
        <is>
          <t>1989-007000</t>
        </is>
      </c>
      <c r="B161" s="818" t="n"/>
      <c r="C161" s="818" t="inlineStr">
        <is>
          <t>Mineral Deed</t>
        </is>
      </c>
      <c r="D161" s="818" t="inlineStr">
        <is>
          <t>1104/87</t>
        </is>
      </c>
      <c r="E161" s="819" t="n">
        <v>32869</v>
      </c>
      <c r="F161" s="808" t="n">
        <v>32869</v>
      </c>
      <c r="G161" s="813" t="inlineStr">
        <is>
          <t>Ernest Jensen and Wilda Jensen, HW</t>
        </is>
      </c>
      <c r="H161" s="813" t="inlineStr">
        <is>
          <t>Hans W. Jensen</t>
        </is>
      </c>
      <c r="I161" s="813" t="inlineStr">
        <is>
          <t>SW/4 NE/4, NW/4 SE/4, S/2 SE/4 of 31-12N-24W, aol</t>
        </is>
      </c>
      <c r="J161" s="814" t="inlineStr">
        <is>
          <t>An undivided 2/160th (2 acres) in 31-12N-24W, 10/791.47 interest in 2 sections</t>
        </is>
      </c>
      <c r="K161" s="815" t="inlineStr">
        <is>
          <t>OKCountyRecords: 1989-007000</t>
        </is>
      </c>
      <c r="L161" s="806" t="inlineStr">
        <is>
          <t>Mineral; basis Conv Amt(dec). Gross=tract-map basis.</t>
        </is>
      </c>
      <c r="M161" s="818" t="inlineStr">
        <is>
          <t>CURRENT OWNER SOURCE</t>
        </is>
      </c>
      <c r="N161" s="818" t="n"/>
      <c r="O161" s="818" t="inlineStr">
        <is>
          <t>OUTSIDE LANDS</t>
        </is>
      </c>
      <c r="P161" s="819" t="inlineStr">
        <is>
          <t>Chain — minerals</t>
        </is>
      </c>
      <c r="Q161" s="808" t="inlineStr">
        <is>
          <t>Yes</t>
        </is>
      </c>
      <c r="R161" s="813" t="inlineStr">
        <is>
          <t>No</t>
        </is>
      </c>
      <c r="S161" s="813" t="inlineStr">
        <is>
          <t>Yes</t>
        </is>
      </c>
      <c r="T161" s="813" t="inlineStr">
        <is>
          <t>No</t>
        </is>
      </c>
      <c r="U161" s="814" t="inlineStr">
        <is>
          <t>Yes: 2 (legal supports)</t>
        </is>
      </c>
      <c r="V161" s="815" t="inlineStr">
        <is>
          <t>High</t>
        </is>
      </c>
      <c r="W161" s="806" t="inlineStr">
        <is>
          <t>Probable — name-normalized match to Runsheet 154 grantee; confirm</t>
        </is>
      </c>
      <c r="X161" s="818" t="inlineStr">
        <is>
          <t>Yes — on Tract 2 owner list</t>
        </is>
      </c>
      <c r="Y161" s="818" t="inlineStr">
        <is>
          <t>Candidate 0.0125 (helper — confirm from image)</t>
        </is>
      </c>
      <c r="Z161" s="818" t="inlineStr">
        <is>
          <t>Medium — helper value</t>
        </is>
      </c>
      <c r="AA161" s="819" t="inlineStr">
        <is>
          <t>Mineral Deed — Ernest Jensen and Wilda Jensen to Hans W. Jensen (1104/87)</t>
        </is>
      </c>
      <c r="AB161" s="808" t="inlineStr">
        <is>
          <t>Needs source review: grantor source</t>
        </is>
      </c>
    </row>
    <row r="162" ht="108" customHeight="1">
      <c r="A162" s="806" t="inlineStr">
        <is>
          <t>1989-007001</t>
        </is>
      </c>
      <c r="B162" s="806" t="n"/>
      <c r="C162" s="806" t="inlineStr">
        <is>
          <t>Mineral Deed</t>
        </is>
      </c>
      <c r="D162" s="806" t="inlineStr">
        <is>
          <t>1104/90</t>
        </is>
      </c>
      <c r="E162" s="807" t="n">
        <v>32869</v>
      </c>
      <c r="F162" s="808" t="n">
        <v>32869</v>
      </c>
      <c r="G162" s="809" t="inlineStr">
        <is>
          <t>Ernest Jensen and Wilda Jensen, HW</t>
        </is>
      </c>
      <c r="H162" s="809" t="inlineStr">
        <is>
          <t>Tim E. Jensen</t>
        </is>
      </c>
      <c r="I162" s="813" t="inlineStr">
        <is>
          <t>SW/4 NE/4, NW/4 SE/4, S/2 SE/4 of 31-12N-24W, aol</t>
        </is>
      </c>
      <c r="J162" s="811" t="inlineStr">
        <is>
          <t>An undivided 2/160th (2 acres) in 31-12N-24W, 10/791.47 interest in 2 sections</t>
        </is>
      </c>
      <c r="K162" s="815" t="inlineStr">
        <is>
          <t>OKCountyRecords: 1989-007001</t>
        </is>
      </c>
      <c r="L162" s="806" t="inlineStr">
        <is>
          <t>Mineral; basis Conv Amt(dec). Gross=tract-map basis.</t>
        </is>
      </c>
      <c r="M162" s="806" t="inlineStr">
        <is>
          <t>CURRENT OWNER SOURCE</t>
        </is>
      </c>
      <c r="N162" s="806" t="n"/>
      <c r="O162" s="806" t="inlineStr">
        <is>
          <t>OUTSIDE LANDS</t>
        </is>
      </c>
      <c r="P162" s="807" t="inlineStr">
        <is>
          <t>Chain — minerals</t>
        </is>
      </c>
      <c r="Q162" s="808" t="inlineStr">
        <is>
          <t>Yes</t>
        </is>
      </c>
      <c r="R162" s="809" t="inlineStr">
        <is>
          <t>No</t>
        </is>
      </c>
      <c r="S162" s="809" t="inlineStr">
        <is>
          <t>Yes</t>
        </is>
      </c>
      <c r="T162" s="813" t="inlineStr">
        <is>
          <t>No</t>
        </is>
      </c>
      <c r="U162" s="811" t="inlineStr">
        <is>
          <t>Yes: 2 (legal supports)</t>
        </is>
      </c>
      <c r="V162" s="815" t="inlineStr">
        <is>
          <t>High</t>
        </is>
      </c>
      <c r="W162" s="806" t="inlineStr">
        <is>
          <t>Probable — name-normalized match to Runsheet 154 grantee; confirm</t>
        </is>
      </c>
      <c r="X162" s="806" t="inlineStr">
        <is>
          <t>Yes — on Tract 2 owner list</t>
        </is>
      </c>
      <c r="Y162" s="806" t="inlineStr">
        <is>
          <t>Candidate 0.0125 (helper — confirm from image)</t>
        </is>
      </c>
      <c r="Z162" s="806" t="inlineStr">
        <is>
          <t>Medium — helper value</t>
        </is>
      </c>
      <c r="AA162" s="807" t="inlineStr">
        <is>
          <t>Mineral Deed — Ernest Jensen and Wilda Jensen to Tim E. Jensen (1104/90)</t>
        </is>
      </c>
      <c r="AB162" s="808" t="inlineStr">
        <is>
          <t>Needs source review: grantor source</t>
        </is>
      </c>
    </row>
    <row r="163" ht="108" customHeight="1">
      <c r="A163" s="806" t="inlineStr">
        <is>
          <t>1990-000905</t>
        </is>
      </c>
      <c r="B163" s="806" t="n"/>
      <c r="C163" s="806" t="inlineStr">
        <is>
          <t>Trustee's Mineral Deed</t>
        </is>
      </c>
      <c r="D163" s="806" t="inlineStr">
        <is>
          <t>1114/222</t>
        </is>
      </c>
      <c r="E163" s="807" t="n">
        <v>32920</v>
      </c>
      <c r="F163" s="808" t="n">
        <v>32920</v>
      </c>
      <c r="G163" s="809" t="inlineStr">
        <is>
          <t>W. C. Bain Jr., as Trustee under the Trust Agreement executed by Crystal F. Pallo</t>
        </is>
      </c>
      <c r="H163" s="809" t="inlineStr">
        <is>
          <t>Juanita M. Wolff</t>
        </is>
      </c>
      <c r="I163" s="810" t="inlineStr">
        <is>
          <t>SW/4 NE/4, NW/4 SE/4, S/2 SE/4 of 31-12N-24W, aol</t>
        </is>
      </c>
      <c r="J163" s="814" t="inlineStr">
        <is>
          <t>An undivided 3.33333/791.47 interest in 2 sections</t>
        </is>
      </c>
      <c r="K163" s="815" t="inlineStr">
        <is>
          <t>OKCountyRecords: 1990-000905</t>
        </is>
      </c>
      <c r="L163" s="806" t="inlineStr">
        <is>
          <t>Mineral; basis Conv Amt(dec). Gross=tract-map basis.</t>
        </is>
      </c>
      <c r="M163" s="806" t="inlineStr">
        <is>
          <t>CURRENT OWNER SOURCE</t>
        </is>
      </c>
      <c r="N163" s="806" t="n"/>
      <c r="O163" s="806" t="inlineStr">
        <is>
          <t>OUTSIDE LANDS</t>
        </is>
      </c>
      <c r="P163" s="807" t="inlineStr">
        <is>
          <t>Chain — minerals</t>
        </is>
      </c>
      <c r="Q163" s="808" t="inlineStr">
        <is>
          <t>Yes</t>
        </is>
      </c>
      <c r="R163" s="809" t="inlineStr">
        <is>
          <t>No</t>
        </is>
      </c>
      <c r="S163" s="809" t="inlineStr">
        <is>
          <t>Yes</t>
        </is>
      </c>
      <c r="T163" s="810" t="inlineStr">
        <is>
          <t>No</t>
        </is>
      </c>
      <c r="U163" s="814" t="inlineStr">
        <is>
          <t>Yes: 2 (legal supports)</t>
        </is>
      </c>
      <c r="V163" s="815" t="inlineStr">
        <is>
          <t>High</t>
        </is>
      </c>
      <c r="W163" s="806" t="inlineStr">
        <is>
          <t>Probable — name-normalized match to Runsheet 155 grantee; confirm</t>
        </is>
      </c>
      <c r="X163" s="806" t="inlineStr">
        <is>
          <t>Yes — on Tract 2 owner list</t>
        </is>
      </c>
      <c r="Y163" s="806" t="inlineStr">
        <is>
          <t>Candidate 0.00421156834750528 (helper — confirm from image)</t>
        </is>
      </c>
      <c r="Z163" s="806" t="inlineStr">
        <is>
          <t>Medium — helper value</t>
        </is>
      </c>
      <c r="AA163" s="807" t="inlineStr">
        <is>
          <t>Trustee's Mineral Deed — W. C. Bain Jr., as Trustee und to Juanita M. Wolff (1114/222)</t>
        </is>
      </c>
      <c r="AB163" s="808" t="inlineStr">
        <is>
          <t>Needs source review: grantor source</t>
        </is>
      </c>
    </row>
    <row r="164" ht="108" customHeight="1">
      <c r="A164" s="806" t="inlineStr">
        <is>
          <t>1990-000906</t>
        </is>
      </c>
      <c r="B164" s="806" t="n"/>
      <c r="C164" s="806" t="inlineStr">
        <is>
          <t>Trustee's Mineral Deed</t>
        </is>
      </c>
      <c r="D164" s="806" t="inlineStr">
        <is>
          <t>1114/225</t>
        </is>
      </c>
      <c r="E164" s="807" t="n">
        <v>32920</v>
      </c>
      <c r="F164" s="808" t="n">
        <v>32920</v>
      </c>
      <c r="G164" s="813" t="inlineStr">
        <is>
          <t>W. C. Bain Jr., as Trustee under the Trust Agreement executed by Crystal F. Pallo</t>
        </is>
      </c>
      <c r="H164" s="809" t="inlineStr">
        <is>
          <t>W. C. Bain Jr.</t>
        </is>
      </c>
      <c r="I164" s="810" t="inlineStr">
        <is>
          <t>SW/4 NE/4, NW/4 SE/4, S/2 SE/4 of 31-12N-24W, aol</t>
        </is>
      </c>
      <c r="J164" s="811" t="inlineStr">
        <is>
          <t>An undivided 3.33333/791.47 interest in 2 sections</t>
        </is>
      </c>
      <c r="K164" s="815" t="inlineStr">
        <is>
          <t>OKCountyRecords: 1990-000906</t>
        </is>
      </c>
      <c r="L164" s="806" t="inlineStr">
        <is>
          <t>Mineral; basis Conv Amt(dec). Gross=tract-map basis.</t>
        </is>
      </c>
      <c r="M164" s="806" t="inlineStr">
        <is>
          <t>CURRENT OWNER SOURCE</t>
        </is>
      </c>
      <c r="N164" s="806" t="n"/>
      <c r="O164" s="806" t="inlineStr">
        <is>
          <t>OUTSIDE LANDS</t>
        </is>
      </c>
      <c r="P164" s="807" t="inlineStr">
        <is>
          <t>Chain — minerals</t>
        </is>
      </c>
      <c r="Q164" s="808" t="inlineStr">
        <is>
          <t>Yes</t>
        </is>
      </c>
      <c r="R164" s="813" t="inlineStr">
        <is>
          <t>No</t>
        </is>
      </c>
      <c r="S164" s="809" t="inlineStr">
        <is>
          <t>Yes</t>
        </is>
      </c>
      <c r="T164" s="810" t="inlineStr">
        <is>
          <t>No</t>
        </is>
      </c>
      <c r="U164" s="811" t="inlineStr">
        <is>
          <t>Yes: 2 (legal supports)</t>
        </is>
      </c>
      <c r="V164" s="815" t="inlineStr">
        <is>
          <t>High</t>
        </is>
      </c>
      <c r="W164" s="806" t="inlineStr">
        <is>
          <t>Probable — name-normalized match to Runsheet 155 grantee; confirm</t>
        </is>
      </c>
      <c r="X164" s="806" t="inlineStr">
        <is>
          <t>Review</t>
        </is>
      </c>
      <c r="Y164" s="806" t="inlineStr">
        <is>
          <t>Candidate 0.00421156834750528 (helper — confirm from image)</t>
        </is>
      </c>
      <c r="Z164" s="806" t="inlineStr">
        <is>
          <t>Medium — helper value</t>
        </is>
      </c>
      <c r="AA164" s="807" t="inlineStr">
        <is>
          <t>Trustee's Mineral Deed — W. C. Bain Jr., as Trustee und to W. C. Bain Jr. (1114/225)</t>
        </is>
      </c>
      <c r="AB164" s="808" t="inlineStr">
        <is>
          <t>Needs source review: grantor source</t>
        </is>
      </c>
    </row>
    <row r="165" ht="108" customHeight="1">
      <c r="A165" s="806" t="inlineStr">
        <is>
          <t>1990-000907</t>
        </is>
      </c>
      <c r="B165" s="806" t="n"/>
      <c r="C165" s="806" t="inlineStr">
        <is>
          <t>Trustee's Mineral Deed</t>
        </is>
      </c>
      <c r="D165" s="806" t="inlineStr">
        <is>
          <t>1114/228</t>
        </is>
      </c>
      <c r="E165" s="807" t="n">
        <v>32920</v>
      </c>
      <c r="F165" s="808" t="n">
        <v>32920</v>
      </c>
      <c r="G165" s="809" t="inlineStr">
        <is>
          <t>W. C. Bain Jr., as Trustee under the Trust Agreement executed by Crystal F. Pallo</t>
        </is>
      </c>
      <c r="H165" s="809" t="inlineStr">
        <is>
          <t>Opal L. Fuchs</t>
        </is>
      </c>
      <c r="I165" s="810" t="inlineStr">
        <is>
          <t>SW/4 NE/4, NW/4 SE/4, S/2 SE/4 of 31-12N-24W, aol</t>
        </is>
      </c>
      <c r="J165" s="814" t="inlineStr">
        <is>
          <t>An undivided 3.33333/791.47 interest in 2 sections</t>
        </is>
      </c>
      <c r="K165" s="815" t="inlineStr">
        <is>
          <t>OKCountyRecords: 1990-000907</t>
        </is>
      </c>
      <c r="L165" s="806" t="inlineStr">
        <is>
          <t>Mineral; basis Conv Amt(dec). Gross=tract-map basis.</t>
        </is>
      </c>
      <c r="M165" s="806" t="inlineStr">
        <is>
          <t>CURRENT OWNER SOURCE</t>
        </is>
      </c>
      <c r="N165" s="806" t="n"/>
      <c r="O165" s="806" t="inlineStr">
        <is>
          <t>OUTSIDE LANDS</t>
        </is>
      </c>
      <c r="P165" s="807" t="inlineStr">
        <is>
          <t>Chain — minerals</t>
        </is>
      </c>
      <c r="Q165" s="808" t="inlineStr">
        <is>
          <t>Yes</t>
        </is>
      </c>
      <c r="R165" s="809" t="inlineStr">
        <is>
          <t>No</t>
        </is>
      </c>
      <c r="S165" s="809" t="inlineStr">
        <is>
          <t>Yes</t>
        </is>
      </c>
      <c r="T165" s="810" t="inlineStr">
        <is>
          <t>No</t>
        </is>
      </c>
      <c r="U165" s="814" t="inlineStr">
        <is>
          <t>Yes: 2 (legal supports)</t>
        </is>
      </c>
      <c r="V165" s="815" t="inlineStr">
        <is>
          <t>High</t>
        </is>
      </c>
      <c r="W165" s="806" t="inlineStr">
        <is>
          <t>Probable — name-normalized match to Runsheet 155 grantee; confirm</t>
        </is>
      </c>
      <c r="X165" s="806" t="inlineStr">
        <is>
          <t>Yes — on Tract 2 owner list</t>
        </is>
      </c>
      <c r="Y165" s="806" t="inlineStr">
        <is>
          <t>Candidate 0.00421156834750528 (helper — confirm from image)</t>
        </is>
      </c>
      <c r="Z165" s="806" t="inlineStr">
        <is>
          <t>Medium — helper value</t>
        </is>
      </c>
      <c r="AA165" s="807" t="inlineStr">
        <is>
          <t>Trustee's Mineral Deed — W. C. Bain Jr., as Trustee und to Opal L. Fuchs (1114/228)</t>
        </is>
      </c>
      <c r="AB165" s="808" t="inlineStr">
        <is>
          <t>Needs source review: grantor source</t>
        </is>
      </c>
    </row>
    <row r="166" ht="108" customHeight="1">
      <c r="A166" s="806" t="inlineStr">
        <is>
          <t>1990-000908</t>
        </is>
      </c>
      <c r="B166" s="806" t="n"/>
      <c r="C166" s="806" t="inlineStr">
        <is>
          <t>Trustee's Mineral Deed</t>
        </is>
      </c>
      <c r="D166" s="806" t="inlineStr">
        <is>
          <t>1114/231</t>
        </is>
      </c>
      <c r="E166" s="807" t="n">
        <v>32920</v>
      </c>
      <c r="F166" s="808" t="n">
        <v>32920</v>
      </c>
      <c r="G166" s="809" t="inlineStr">
        <is>
          <t>W. C. Bain Jr., as Trustee under the Trust Agreement executed by Crystal F. Pallo</t>
        </is>
      </c>
      <c r="H166" s="809" t="inlineStr">
        <is>
          <t>Wilda E. Jensen</t>
        </is>
      </c>
      <c r="I166" s="813" t="inlineStr">
        <is>
          <t>SW/4 NE/4, NW/4 SE/4, S/2 SE/4 of 31-12N-24W, aol</t>
        </is>
      </c>
      <c r="J166" s="811" t="inlineStr">
        <is>
          <t>An undivided 3.33333/791.47 interest in 2 sections</t>
        </is>
      </c>
      <c r="K166" s="815" t="inlineStr">
        <is>
          <t>OKCountyRecords: 1990-000908</t>
        </is>
      </c>
      <c r="L166" s="806" t="inlineStr">
        <is>
          <t>Mineral; basis Conv Amt(dec). Gross=tract-map basis.</t>
        </is>
      </c>
      <c r="M166" s="806" t="inlineStr">
        <is>
          <t>CURRENT OWNER SOURCE</t>
        </is>
      </c>
      <c r="N166" s="806" t="n"/>
      <c r="O166" s="806" t="inlineStr">
        <is>
          <t>OUTSIDE LANDS</t>
        </is>
      </c>
      <c r="P166" s="807" t="inlineStr">
        <is>
          <t>Chain — minerals</t>
        </is>
      </c>
      <c r="Q166" s="808" t="inlineStr">
        <is>
          <t>Yes</t>
        </is>
      </c>
      <c r="R166" s="809" t="inlineStr">
        <is>
          <t>No</t>
        </is>
      </c>
      <c r="S166" s="809" t="inlineStr">
        <is>
          <t>Yes</t>
        </is>
      </c>
      <c r="T166" s="813" t="inlineStr">
        <is>
          <t>No</t>
        </is>
      </c>
      <c r="U166" s="811" t="inlineStr">
        <is>
          <t>Yes: 2 (legal supports)</t>
        </is>
      </c>
      <c r="V166" s="815" t="inlineStr">
        <is>
          <t>High</t>
        </is>
      </c>
      <c r="W166" s="806" t="inlineStr">
        <is>
          <t>Probable — name-normalized match to Runsheet 155 grantee; confirm</t>
        </is>
      </c>
      <c r="X166" s="806" t="inlineStr">
        <is>
          <t>Yes — on Tract 2 owner list</t>
        </is>
      </c>
      <c r="Y166" s="806" t="inlineStr">
        <is>
          <t>Candidate 0.00421156834750528 (helper — confirm from image)</t>
        </is>
      </c>
      <c r="Z166" s="806" t="inlineStr">
        <is>
          <t>Medium — helper value</t>
        </is>
      </c>
      <c r="AA166" s="807" t="inlineStr">
        <is>
          <t>Trustee's Mineral Deed — W. C. Bain Jr., as Trustee und to Wilda E. Jensen (1114/231)</t>
        </is>
      </c>
      <c r="AB166" s="808" t="inlineStr">
        <is>
          <t>Needs source review: grantor source</t>
        </is>
      </c>
    </row>
    <row r="167" ht="108" customHeight="1">
      <c r="A167" s="806" t="inlineStr">
        <is>
          <t>1990-000909</t>
        </is>
      </c>
      <c r="B167" s="806" t="n"/>
      <c r="C167" s="806" t="inlineStr">
        <is>
          <t>Trustee's Mineral Deed</t>
        </is>
      </c>
      <c r="D167" s="806" t="inlineStr">
        <is>
          <t>1114/234</t>
        </is>
      </c>
      <c r="E167" s="807" t="n">
        <v>32920</v>
      </c>
      <c r="F167" s="808" t="n">
        <v>32920</v>
      </c>
      <c r="G167" s="809" t="inlineStr">
        <is>
          <t>W. C. Bain Jr., as Trustee under the Trust Agreement executed by Crystal F. Pallo</t>
        </is>
      </c>
      <c r="H167" s="809" t="inlineStr">
        <is>
          <t>Hazel A. Hamilton</t>
        </is>
      </c>
      <c r="I167" s="810" t="inlineStr">
        <is>
          <t>SW/4 NE/4, NW/4 SE/4, S/2 SE/4 of 31-12N-24W, aol</t>
        </is>
      </c>
      <c r="J167" s="814" t="inlineStr">
        <is>
          <t>An undivided 3.33333/791.47 interest in 2 sections</t>
        </is>
      </c>
      <c r="K167" s="815" t="inlineStr">
        <is>
          <t>OKCountyRecords: 1990-000909</t>
        </is>
      </c>
      <c r="L167" s="806" t="inlineStr">
        <is>
          <t>Mineral; basis Conv Amt(dec). Gross=tract-map basis.</t>
        </is>
      </c>
      <c r="M167" s="806" t="inlineStr">
        <is>
          <t>CURRENT OWNER SOURCE</t>
        </is>
      </c>
      <c r="N167" s="806" t="n"/>
      <c r="O167" s="806" t="inlineStr">
        <is>
          <t>OUTSIDE LANDS</t>
        </is>
      </c>
      <c r="P167" s="807" t="inlineStr">
        <is>
          <t>Chain — minerals</t>
        </is>
      </c>
      <c r="Q167" s="808" t="inlineStr">
        <is>
          <t>Yes</t>
        </is>
      </c>
      <c r="R167" s="809" t="inlineStr">
        <is>
          <t>No</t>
        </is>
      </c>
      <c r="S167" s="809" t="inlineStr">
        <is>
          <t>Yes</t>
        </is>
      </c>
      <c r="T167" s="810" t="inlineStr">
        <is>
          <t>No</t>
        </is>
      </c>
      <c r="U167" s="814" t="inlineStr">
        <is>
          <t>Yes: 2 (legal supports)</t>
        </is>
      </c>
      <c r="V167" s="815" t="inlineStr">
        <is>
          <t>High</t>
        </is>
      </c>
      <c r="W167" s="806" t="inlineStr">
        <is>
          <t>Probable — name-normalized match to Runsheet 155 grantee; confirm</t>
        </is>
      </c>
      <c r="X167" s="806" t="inlineStr">
        <is>
          <t>Yes — on Tract 2 owner list</t>
        </is>
      </c>
      <c r="Y167" s="806" t="inlineStr">
        <is>
          <t>Candidate 0.00421156834750528 (helper — confirm from image)</t>
        </is>
      </c>
      <c r="Z167" s="806" t="inlineStr">
        <is>
          <t>Medium — helper value</t>
        </is>
      </c>
      <c r="AA167" s="807" t="inlineStr">
        <is>
          <t>Trustee's Mineral Deed — W. C. Bain Jr., as Trustee und to Hazel A. Hamilton (1114/234)</t>
        </is>
      </c>
      <c r="AB167" s="808" t="inlineStr">
        <is>
          <t>Needs source review: grantor source</t>
        </is>
      </c>
    </row>
    <row r="168" ht="108" customHeight="1">
      <c r="A168" s="806" t="inlineStr">
        <is>
          <t>1990-000910</t>
        </is>
      </c>
      <c r="B168" s="806" t="n"/>
      <c r="C168" s="806" t="inlineStr">
        <is>
          <t>Trustee's Mineral Deed</t>
        </is>
      </c>
      <c r="D168" s="806" t="inlineStr">
        <is>
          <t>1114/237</t>
        </is>
      </c>
      <c r="E168" s="807" t="n">
        <v>32920</v>
      </c>
      <c r="F168" s="808" t="n">
        <v>32920</v>
      </c>
      <c r="G168" s="809" t="inlineStr">
        <is>
          <t>W. C. Bain Jr., as Trustee under the Trust Agreement executed by Crystal F. Pallo</t>
        </is>
      </c>
      <c r="H168" s="809" t="inlineStr">
        <is>
          <t>Dow C. Bain</t>
        </is>
      </c>
      <c r="I168" s="810" t="inlineStr">
        <is>
          <t>SW/4 NE/4, NW/4 SE/4, S/2 SE/4 of 31-12N-24W, aol</t>
        </is>
      </c>
      <c r="J168" s="811" t="inlineStr">
        <is>
          <t>An undivided 3.33333/791.47 interest in 2 sections</t>
        </is>
      </c>
      <c r="K168" s="815" t="inlineStr">
        <is>
          <t>OKCountyRecords: 1990-000910</t>
        </is>
      </c>
      <c r="L168" s="806" t="inlineStr">
        <is>
          <t>Mineral; basis Conv Amt(dec). Gross=tract-map basis.</t>
        </is>
      </c>
      <c r="M168" s="806" t="n"/>
      <c r="N168" s="806" t="n"/>
      <c r="O168" s="806" t="inlineStr">
        <is>
          <t>OUTSIDE LANDS</t>
        </is>
      </c>
      <c r="P168" s="807" t="inlineStr">
        <is>
          <t>Chain — minerals</t>
        </is>
      </c>
      <c r="Q168" s="808" t="inlineStr">
        <is>
          <t>Yes</t>
        </is>
      </c>
      <c r="R168" s="809" t="inlineStr">
        <is>
          <t>No</t>
        </is>
      </c>
      <c r="S168" s="809" t="inlineStr">
        <is>
          <t>Yes</t>
        </is>
      </c>
      <c r="T168" s="810" t="inlineStr">
        <is>
          <t>No</t>
        </is>
      </c>
      <c r="U168" s="811" t="inlineStr">
        <is>
          <t>Yes: 2 (legal supports)</t>
        </is>
      </c>
      <c r="V168" s="815" t="inlineStr">
        <is>
          <t>High</t>
        </is>
      </c>
      <c r="W168" s="806" t="inlineStr">
        <is>
          <t>Probable — name-normalized match to Runsheet 155 grantee; confirm</t>
        </is>
      </c>
      <c r="X168" s="806" t="inlineStr">
        <is>
          <t>Yes — on Tract 2 owner list</t>
        </is>
      </c>
      <c r="Y168" s="806" t="inlineStr">
        <is>
          <t>Candidate 0.00421156834750528 (helper — confirm from image)</t>
        </is>
      </c>
      <c r="Z168" s="806" t="inlineStr">
        <is>
          <t>Medium — helper value</t>
        </is>
      </c>
      <c r="AA168" s="807" t="inlineStr">
        <is>
          <t>Trustee's Mineral Deed — W. C. Bain Jr., as Trustee und to Dow C. Bain (1114/237)</t>
        </is>
      </c>
      <c r="AB168" s="808" t="inlineStr">
        <is>
          <t>Needs source review: grantor source</t>
        </is>
      </c>
    </row>
    <row r="169" ht="108" customHeight="1">
      <c r="A169" s="806" t="inlineStr">
        <is>
          <t>1990-000911</t>
        </is>
      </c>
      <c r="B169" s="806" t="n"/>
      <c r="C169" s="806" t="inlineStr">
        <is>
          <t>Trustee's Mineral Deed</t>
        </is>
      </c>
      <c r="D169" s="806" t="inlineStr">
        <is>
          <t>1114/240</t>
        </is>
      </c>
      <c r="E169" s="807" t="n">
        <v>32920</v>
      </c>
      <c r="F169" s="808" t="n">
        <v>32920</v>
      </c>
      <c r="G169" s="809" t="inlineStr">
        <is>
          <t>W. C. Bain Jr., as Trustee under the Trust Agreement executed by Crystal F. Pallo</t>
        </is>
      </c>
      <c r="H169" s="809" t="inlineStr">
        <is>
          <t>Billy W. Bain</t>
        </is>
      </c>
      <c r="I169" s="813" t="inlineStr">
        <is>
          <t>SW/4 NE/4, NW/4 SE/4, S/2 SE/4 of 31-12N-24W, aol</t>
        </is>
      </c>
      <c r="J169" s="814" t="inlineStr">
        <is>
          <t>An undivided 3.33333/791.47 interest in 2 sections</t>
        </is>
      </c>
      <c r="K169" s="815" t="inlineStr">
        <is>
          <t>OKCountyRecords: 1990-000911</t>
        </is>
      </c>
      <c r="L169" s="806" t="inlineStr">
        <is>
          <t>Mineral; basis Conv Amt(dec). Gross=tract-map basis.</t>
        </is>
      </c>
      <c r="M169" s="806" t="inlineStr">
        <is>
          <t>CURRENT OWNER SOURCE</t>
        </is>
      </c>
      <c r="N169" s="806" t="n"/>
      <c r="O169" s="806" t="inlineStr">
        <is>
          <t>OUTSIDE LANDS</t>
        </is>
      </c>
      <c r="P169" s="807" t="inlineStr">
        <is>
          <t>Chain — minerals</t>
        </is>
      </c>
      <c r="Q169" s="808" t="inlineStr">
        <is>
          <t>Yes</t>
        </is>
      </c>
      <c r="R169" s="809" t="inlineStr">
        <is>
          <t>No</t>
        </is>
      </c>
      <c r="S169" s="809" t="inlineStr">
        <is>
          <t>Yes</t>
        </is>
      </c>
      <c r="T169" s="813" t="inlineStr">
        <is>
          <t>No</t>
        </is>
      </c>
      <c r="U169" s="814" t="inlineStr">
        <is>
          <t>Yes: 2 (legal supports)</t>
        </is>
      </c>
      <c r="V169" s="815" t="inlineStr">
        <is>
          <t>High</t>
        </is>
      </c>
      <c r="W169" s="806" t="inlineStr">
        <is>
          <t>Probable — name-normalized match to Runsheet 155 grantee; confirm</t>
        </is>
      </c>
      <c r="X169" s="806" t="inlineStr">
        <is>
          <t>Review</t>
        </is>
      </c>
      <c r="Y169" s="806" t="inlineStr">
        <is>
          <t>Candidate 0.00421156834750528 (helper — confirm from image)</t>
        </is>
      </c>
      <c r="Z169" s="806" t="inlineStr">
        <is>
          <t>Medium — helper value</t>
        </is>
      </c>
      <c r="AA169" s="807" t="inlineStr">
        <is>
          <t>Trustee's Mineral Deed — W. C. Bain Jr., as Trustee und to Billy W. Bain (1114/240)</t>
        </is>
      </c>
      <c r="AB169" s="808" t="inlineStr">
        <is>
          <t>Needs source review: grantor source</t>
        </is>
      </c>
    </row>
    <row r="170" ht="108" customHeight="1">
      <c r="A170" s="806" t="inlineStr">
        <is>
          <t>1990-000912</t>
        </is>
      </c>
      <c r="B170" s="806" t="n"/>
      <c r="C170" s="806" t="inlineStr">
        <is>
          <t>Trustee's Mineral Deed</t>
        </is>
      </c>
      <c r="D170" s="806" t="inlineStr">
        <is>
          <t>1114/243</t>
        </is>
      </c>
      <c r="E170" s="807" t="n">
        <v>32920</v>
      </c>
      <c r="F170" s="808" t="n">
        <v>32920</v>
      </c>
      <c r="G170" s="809" t="inlineStr">
        <is>
          <t>W. C. Bain Jr., as Trustee under the Trust Agreement executed by Crystal F. Pallo</t>
        </is>
      </c>
      <c r="H170" s="809" t="inlineStr">
        <is>
          <t>Clarence C. Bain</t>
        </is>
      </c>
      <c r="I170" s="810" t="inlineStr">
        <is>
          <t>SW/4 NE/4, NW/4 SE/4, S/2 SE/4 of 31-12N-24W, aol</t>
        </is>
      </c>
      <c r="J170" s="816" t="inlineStr">
        <is>
          <t>An undivided 3.33333/791.47 interest in 2 sections</t>
        </is>
      </c>
      <c r="K170" s="815" t="inlineStr">
        <is>
          <t>OKCountyRecords: 1990-000912</t>
        </is>
      </c>
      <c r="L170" s="806" t="inlineStr">
        <is>
          <t>Mineral; basis Conv Amt(dec). Gross=tract-map basis.</t>
        </is>
      </c>
      <c r="M170" s="806" t="n"/>
      <c r="N170" s="806" t="n"/>
      <c r="O170" s="806" t="inlineStr">
        <is>
          <t>OUTSIDE LANDS</t>
        </is>
      </c>
      <c r="P170" s="807" t="inlineStr">
        <is>
          <t>Chain — minerals</t>
        </is>
      </c>
      <c r="Q170" s="808" t="inlineStr">
        <is>
          <t>Yes</t>
        </is>
      </c>
      <c r="R170" s="809" t="inlineStr">
        <is>
          <t>No</t>
        </is>
      </c>
      <c r="S170" s="809" t="inlineStr">
        <is>
          <t>Yes</t>
        </is>
      </c>
      <c r="T170" s="810" t="inlineStr">
        <is>
          <t>No</t>
        </is>
      </c>
      <c r="U170" s="816" t="inlineStr">
        <is>
          <t>Yes: 2 (legal supports)</t>
        </is>
      </c>
      <c r="V170" s="815" t="inlineStr">
        <is>
          <t>High</t>
        </is>
      </c>
      <c r="W170" s="806" t="inlineStr">
        <is>
          <t>Probable — name-normalized match to Runsheet 155 grantee; confirm</t>
        </is>
      </c>
      <c r="X170" s="806" t="inlineStr">
        <is>
          <t>Yes — on Tract 2 owner list</t>
        </is>
      </c>
      <c r="Y170" s="806" t="inlineStr">
        <is>
          <t>Candidate 0.00421156834750528 (helper — confirm from image)</t>
        </is>
      </c>
      <c r="Z170" s="806" t="inlineStr">
        <is>
          <t>Medium — helper value</t>
        </is>
      </c>
      <c r="AA170" s="807" t="inlineStr">
        <is>
          <t>Trustee's Mineral Deed — W. C. Bain Jr., as Trustee und to Clarence C. Bain (1114/243)</t>
        </is>
      </c>
      <c r="AB170" s="808" t="inlineStr">
        <is>
          <t>Needs source review: grantor source</t>
        </is>
      </c>
    </row>
    <row r="171" ht="108" customHeight="1">
      <c r="A171" s="806" t="inlineStr">
        <is>
          <t>1990-000913</t>
        </is>
      </c>
      <c r="B171" s="806" t="n"/>
      <c r="C171" s="806" t="inlineStr">
        <is>
          <t>Trustee's Mineral Deed</t>
        </is>
      </c>
      <c r="D171" s="806" t="inlineStr">
        <is>
          <t>1114/246</t>
        </is>
      </c>
      <c r="E171" s="807" t="n">
        <v>32920</v>
      </c>
      <c r="F171" s="808" t="n">
        <v>32920</v>
      </c>
      <c r="G171" s="809" t="inlineStr">
        <is>
          <t>W. C. Bain Jr., as Trustee under the Trust Agreement executed by Crystal F. Pallo</t>
        </is>
      </c>
      <c r="H171" s="809" t="inlineStr">
        <is>
          <t>Carl L. Bain</t>
        </is>
      </c>
      <c r="I171" s="810" t="inlineStr">
        <is>
          <t>SW/4 NE/4, NW/4 SE/4, S/2 SE/4 of 31-12N-24W, aol</t>
        </is>
      </c>
      <c r="J171" s="816" t="inlineStr">
        <is>
          <t>An undivided 3.33333/791.47 interest in 2 sections</t>
        </is>
      </c>
      <c r="K171" s="815" t="inlineStr">
        <is>
          <t>OKCountyRecords: 1990-000913</t>
        </is>
      </c>
      <c r="L171" s="806" t="inlineStr">
        <is>
          <t>Mineral; basis Conv Amt(dec). Gross=tract-map basis.</t>
        </is>
      </c>
      <c r="M171" s="806" t="inlineStr">
        <is>
          <t>CURRENT OWNER SOURCE</t>
        </is>
      </c>
      <c r="N171" s="806" t="n"/>
      <c r="O171" s="806" t="inlineStr">
        <is>
          <t>OUTSIDE LANDS</t>
        </is>
      </c>
      <c r="P171" s="807" t="inlineStr">
        <is>
          <t>Chain — minerals</t>
        </is>
      </c>
      <c r="Q171" s="808" t="inlineStr">
        <is>
          <t>Yes</t>
        </is>
      </c>
      <c r="R171" s="809" t="inlineStr">
        <is>
          <t>No</t>
        </is>
      </c>
      <c r="S171" s="809" t="inlineStr">
        <is>
          <t>Yes</t>
        </is>
      </c>
      <c r="T171" s="810" t="inlineStr">
        <is>
          <t>No</t>
        </is>
      </c>
      <c r="U171" s="816" t="inlineStr">
        <is>
          <t>Yes: 2 (legal supports)</t>
        </is>
      </c>
      <c r="V171" s="815" t="inlineStr">
        <is>
          <t>High</t>
        </is>
      </c>
      <c r="W171" s="806" t="inlineStr">
        <is>
          <t>Probable — name-normalized match to Runsheet 155 grantee; confirm</t>
        </is>
      </c>
      <c r="X171" s="806" t="inlineStr">
        <is>
          <t>Yes — on Tract 2 owner list</t>
        </is>
      </c>
      <c r="Y171" s="806" t="inlineStr">
        <is>
          <t>Candidate 0.00421156834750528 (helper — confirm from image)</t>
        </is>
      </c>
      <c r="Z171" s="806" t="inlineStr">
        <is>
          <t>Medium — helper value</t>
        </is>
      </c>
      <c r="AA171" s="807" t="inlineStr">
        <is>
          <t>Trustee's Mineral Deed — W. C. Bain Jr., as Trustee und to Carl L. Bain (1114/246)</t>
        </is>
      </c>
      <c r="AB171" s="808" t="inlineStr">
        <is>
          <t>Needs source review: grantor source</t>
        </is>
      </c>
    </row>
    <row r="172" ht="192" customHeight="1">
      <c r="A172" s="806" t="inlineStr">
        <is>
          <t>1990-001592</t>
        </is>
      </c>
      <c r="B172" s="806" t="n"/>
      <c r="C172" s="806" t="inlineStr">
        <is>
          <t>Order and Final Decree</t>
        </is>
      </c>
      <c r="D172" s="806" t="inlineStr">
        <is>
          <t>1122/69</t>
        </is>
      </c>
      <c r="E172" s="807" t="n">
        <v>32952</v>
      </c>
      <c r="F172" s="808" t="n">
        <v>32952</v>
      </c>
      <c r="G172" s="809" t="inlineStr">
        <is>
          <t>Beckham County Court,
RE: In the Matter of the Estate of Evan K. Fuchs, Deceased</t>
        </is>
      </c>
      <c r="H172" s="809" t="inlineStr">
        <is>
          <t>Clayton D. Fuchs, 1/4,
Westal W. Fuchs, 1/4,
Chloe Ellen Fuchs Davis, 1/4,
Curtis Fuchs, 1/8,
Rita Wilson, 1/8</t>
        </is>
      </c>
      <c r="I172" s="813" t="inlineStr">
        <is>
          <t>SW/4 NE/4, NW/4 SE/4, S/2 SE/4 of 31-12N-24W, aol</t>
        </is>
      </c>
      <c r="J172" s="814" t="inlineStr">
        <is>
          <t>ARTI</t>
        </is>
      </c>
      <c r="K172" s="815" t="inlineStr">
        <is>
          <t>OKCountyRecords: 1990-001592</t>
        </is>
      </c>
      <c r="L172" s="806" t="inlineStr">
        <is>
          <t>Mineral; basis Conv Amt(dec). Gross=tract-map basis.</t>
        </is>
      </c>
      <c r="M172" s="806" t="inlineStr">
        <is>
          <t>CURRENT OWNER SOURCE</t>
        </is>
      </c>
      <c r="N172" s="806" t="n"/>
      <c r="O172" s="806" t="inlineStr">
        <is>
          <t>OUTSIDE LANDS</t>
        </is>
      </c>
      <c r="P172" s="807" t="inlineStr">
        <is>
          <t>Chain — title support (succession/entity/probate)</t>
        </is>
      </c>
      <c r="Q172" s="808" t="inlineStr">
        <is>
          <t>Yes</t>
        </is>
      </c>
      <c r="R172" s="809" t="inlineStr">
        <is>
          <t>No</t>
        </is>
      </c>
      <c r="S172" s="809" t="inlineStr">
        <is>
          <t>Yes</t>
        </is>
      </c>
      <c r="T172" s="813" t="inlineStr">
        <is>
          <t>No</t>
        </is>
      </c>
      <c r="U172" s="814" t="inlineStr">
        <is>
          <t>Yes: 2 (legal supports)</t>
        </is>
      </c>
      <c r="V172" s="815" t="inlineStr">
        <is>
          <t>High</t>
        </is>
      </c>
      <c r="W172" s="806" t="inlineStr">
        <is>
          <t>Review — no exact prior-grantee match</t>
        </is>
      </c>
      <c r="X172" s="806" t="inlineStr">
        <is>
          <t>Review</t>
        </is>
      </c>
      <c r="Y172" s="806" t="inlineStr">
        <is>
          <t>Candidate 1 (helper — confirm from image)</t>
        </is>
      </c>
      <c r="Z172" s="806" t="inlineStr">
        <is>
          <t>Medium — helper value</t>
        </is>
      </c>
      <c r="AA172" s="807" t="inlineStr">
        <is>
          <t>Order and Final Decree — Beckham County Court, to Clayton D. Fuchs, 1/4, (1122/69)</t>
        </is>
      </c>
      <c r="AB172" s="808" t="inlineStr">
        <is>
          <t>Needs source review: grantor source</t>
        </is>
      </c>
    </row>
    <row r="173" ht="108" customHeight="1">
      <c r="A173" s="806" t="inlineStr">
        <is>
          <t>1990-001689</t>
        </is>
      </c>
      <c r="B173" s="806" t="n"/>
      <c r="C173" s="806" t="inlineStr">
        <is>
          <t>Mineral Deed</t>
        </is>
      </c>
      <c r="D173" s="806" t="inlineStr">
        <is>
          <t>1122/274</t>
        </is>
      </c>
      <c r="E173" s="807" t="n">
        <v>32957</v>
      </c>
      <c r="F173" s="808" t="n">
        <v>32957</v>
      </c>
      <c r="G173" s="809" t="inlineStr">
        <is>
          <t>Ernest Jensen and Wilda Jensen, HW</t>
        </is>
      </c>
      <c r="H173" s="809" t="inlineStr">
        <is>
          <t>Tim E. Jensen</t>
        </is>
      </c>
      <c r="I173" s="810" t="inlineStr">
        <is>
          <t>SW/4 NE/4, NW/4 SE/4, S/2 SE/4 of 31-12N-24W, aol</t>
        </is>
      </c>
      <c r="J173" s="811" t="inlineStr">
        <is>
          <t>An undivided 2/160th (2 acres) in 31-12N-24W, 10/791.47 interest in 2 sections</t>
        </is>
      </c>
      <c r="K173" s="815" t="inlineStr">
        <is>
          <t>OKCountyRecords: 1990-001689</t>
        </is>
      </c>
      <c r="L173" s="806" t="inlineStr">
        <is>
          <t>Mineral; basis Conv Amt(dec). Gross=tract-map basis.</t>
        </is>
      </c>
      <c r="M173" s="806" t="inlineStr">
        <is>
          <t>CURRENT OWNER SOURCE</t>
        </is>
      </c>
      <c r="N173" s="806" t="n"/>
      <c r="O173" s="806" t="inlineStr">
        <is>
          <t>OUTSIDE LANDS</t>
        </is>
      </c>
      <c r="P173" s="807" t="inlineStr">
        <is>
          <t>Chain — minerals</t>
        </is>
      </c>
      <c r="Q173" s="808" t="inlineStr">
        <is>
          <t>Yes</t>
        </is>
      </c>
      <c r="R173" s="809" t="inlineStr">
        <is>
          <t>No</t>
        </is>
      </c>
      <c r="S173" s="809" t="inlineStr">
        <is>
          <t>Yes</t>
        </is>
      </c>
      <c r="T173" s="810" t="inlineStr">
        <is>
          <t>No</t>
        </is>
      </c>
      <c r="U173" s="811" t="inlineStr">
        <is>
          <t>Yes: 2 (legal supports)</t>
        </is>
      </c>
      <c r="V173" s="815" t="inlineStr">
        <is>
          <t>High</t>
        </is>
      </c>
      <c r="W173" s="806" t="inlineStr">
        <is>
          <t>Probable — name-normalized match to Runsheet 164 grantee; confirm</t>
        </is>
      </c>
      <c r="X173" s="806" t="inlineStr">
        <is>
          <t>Yes — on Tract 2 owner list</t>
        </is>
      </c>
      <c r="Y173" s="806" t="inlineStr">
        <is>
          <t>Candidate 0.0125 (helper — confirm from image)</t>
        </is>
      </c>
      <c r="Z173" s="806" t="inlineStr">
        <is>
          <t>Medium — helper value</t>
        </is>
      </c>
      <c r="AA173" s="807" t="inlineStr">
        <is>
          <t>Mineral Deed — Ernest Jensen and Wilda Jensen to Tim E. Jensen (1122/274)</t>
        </is>
      </c>
      <c r="AB173" s="808" t="inlineStr">
        <is>
          <t>Needs source review: grantor source</t>
        </is>
      </c>
    </row>
    <row r="174" ht="84" customHeight="1">
      <c r="A174" s="806" t="inlineStr">
        <is>
          <t>1990-001690</t>
        </is>
      </c>
      <c r="B174" s="806" t="n"/>
      <c r="C174" s="806" t="inlineStr">
        <is>
          <t>Mineral Deed</t>
        </is>
      </c>
      <c r="D174" s="806" t="inlineStr">
        <is>
          <t>1122/277</t>
        </is>
      </c>
      <c r="E174" s="807" t="n">
        <v>32957</v>
      </c>
      <c r="F174" s="808" t="n">
        <v>32957</v>
      </c>
      <c r="G174" s="809" t="inlineStr">
        <is>
          <t>Ernest Jensen and Wilda Jensen, HW</t>
        </is>
      </c>
      <c r="H174" s="809" t="inlineStr">
        <is>
          <t>Hans W. Jensen</t>
        </is>
      </c>
      <c r="I174" s="813" t="inlineStr">
        <is>
          <t>SW/4 NE/4, NW/4 SE/4, S/2 SE/4 of 31-12N-24W, aol</t>
        </is>
      </c>
      <c r="J174" s="814" t="inlineStr">
        <is>
          <t>An undivided 2/160th (2 acres) in 31-12N-24W, 10/791.47 interest in 2 sections</t>
        </is>
      </c>
      <c r="K174" s="815" t="inlineStr">
        <is>
          <t>OKCountyRecords: 1990-001690</t>
        </is>
      </c>
      <c r="L174" s="806" t="inlineStr">
        <is>
          <t>Mineral; basis Conv Amt(dec). Gross=tract-map basis.</t>
        </is>
      </c>
      <c r="M174" s="806" t="inlineStr">
        <is>
          <t>CURRENT OWNER SOURCE</t>
        </is>
      </c>
      <c r="N174" s="806" t="n"/>
      <c r="O174" s="806" t="inlineStr">
        <is>
          <t>OUTSIDE LANDS</t>
        </is>
      </c>
      <c r="P174" s="807" t="inlineStr">
        <is>
          <t>Chain — minerals</t>
        </is>
      </c>
      <c r="Q174" s="808" t="inlineStr">
        <is>
          <t>Yes</t>
        </is>
      </c>
      <c r="R174" s="809" t="inlineStr">
        <is>
          <t>No</t>
        </is>
      </c>
      <c r="S174" s="809" t="inlineStr">
        <is>
          <t>Yes</t>
        </is>
      </c>
      <c r="T174" s="813" t="inlineStr">
        <is>
          <t>No</t>
        </is>
      </c>
      <c r="U174" s="814" t="inlineStr">
        <is>
          <t>Yes: 2 (legal supports)</t>
        </is>
      </c>
      <c r="V174" s="815" t="inlineStr">
        <is>
          <t>High</t>
        </is>
      </c>
      <c r="W174" s="806" t="inlineStr">
        <is>
          <t>Probable — name-normalized match to Runsheet 164 grantee; confirm</t>
        </is>
      </c>
      <c r="X174" s="806" t="inlineStr">
        <is>
          <t>Yes — on Tract 2 owner list</t>
        </is>
      </c>
      <c r="Y174" s="806" t="inlineStr">
        <is>
          <t>Candidate 0.0125 (helper — confirm from image)</t>
        </is>
      </c>
      <c r="Z174" s="806" t="inlineStr">
        <is>
          <t>Medium — helper value</t>
        </is>
      </c>
      <c r="AA174" s="807" t="inlineStr">
        <is>
          <t>Mineral Deed — Ernest Jensen and Wilda Jensen to Hans W. Jensen (1122/277)</t>
        </is>
      </c>
      <c r="AB174" s="808" t="inlineStr">
        <is>
          <t>Needs source review: grantor source</t>
        </is>
      </c>
    </row>
    <row r="175" ht="84" customHeight="1">
      <c r="A175" s="806" t="inlineStr">
        <is>
          <t>1990-001750</t>
        </is>
      </c>
      <c r="B175" s="806" t="n"/>
      <c r="C175" s="806" t="inlineStr">
        <is>
          <t>Mineral Deed</t>
        </is>
      </c>
      <c r="D175" s="806" t="inlineStr">
        <is>
          <t>1123/100</t>
        </is>
      </c>
      <c r="E175" s="807" t="n">
        <v>32960</v>
      </c>
      <c r="F175" s="808" t="n">
        <v>32960</v>
      </c>
      <c r="G175" s="809" t="inlineStr">
        <is>
          <t>Hazel Hamilton</t>
        </is>
      </c>
      <c r="H175" s="809" t="inlineStr">
        <is>
          <t>Hazel Trust Hamilton</t>
        </is>
      </c>
      <c r="I175" s="810" t="inlineStr">
        <is>
          <t>SW/4 NE/4, NW/4 SE/4, S/2 SE/4 of 31-12N-24W, aol</t>
        </is>
      </c>
      <c r="J175" s="814" t="inlineStr">
        <is>
          <t>ARTI</t>
        </is>
      </c>
      <c r="K175" s="815" t="inlineStr">
        <is>
          <t>OKCountyRecords: 1990-001750</t>
        </is>
      </c>
      <c r="L175" s="806" t="inlineStr">
        <is>
          <t>Mineral; basis Conv Amt(dec). Gross=tract-map basis.</t>
        </is>
      </c>
      <c r="M175" s="806" t="inlineStr">
        <is>
          <t>CURRENT OWNER SOURCE</t>
        </is>
      </c>
      <c r="N175" s="806" t="n"/>
      <c r="O175" s="806" t="inlineStr">
        <is>
          <t>OUTSIDE LANDS</t>
        </is>
      </c>
      <c r="P175" s="807" t="inlineStr">
        <is>
          <t>Chain — minerals</t>
        </is>
      </c>
      <c r="Q175" s="808" t="inlineStr">
        <is>
          <t>Yes</t>
        </is>
      </c>
      <c r="R175" s="809" t="inlineStr">
        <is>
          <t>No</t>
        </is>
      </c>
      <c r="S175" s="809" t="inlineStr">
        <is>
          <t>Yes</t>
        </is>
      </c>
      <c r="T175" s="810" t="inlineStr">
        <is>
          <t>No</t>
        </is>
      </c>
      <c r="U175" s="814" t="inlineStr">
        <is>
          <t>Yes: 2 (legal supports)</t>
        </is>
      </c>
      <c r="V175" s="815" t="inlineStr">
        <is>
          <t>High</t>
        </is>
      </c>
      <c r="W175" s="806" t="inlineStr">
        <is>
          <t>Yes — prior grantee match</t>
        </is>
      </c>
      <c r="X175" s="806" t="inlineStr">
        <is>
          <t>Yes — on Tract 2 owner list</t>
        </is>
      </c>
      <c r="Y175" s="806" t="inlineStr">
        <is>
          <t>Candidate 1 (helper — confirm from image)</t>
        </is>
      </c>
      <c r="Z175" s="806" t="inlineStr">
        <is>
          <t>Medium — helper value</t>
        </is>
      </c>
      <c r="AA175" s="807" t="inlineStr">
        <is>
          <t>Mineral Deed — Hazel Hamilton to Hazel Trust Hamilton (1123/100)</t>
        </is>
      </c>
      <c r="AB175" s="808" t="n"/>
    </row>
    <row r="176" ht="120" customHeight="1">
      <c r="A176" s="806" t="inlineStr">
        <is>
          <t>1990-001992</t>
        </is>
      </c>
      <c r="B176" s="806" t="n"/>
      <c r="C176" s="806" t="inlineStr">
        <is>
          <t>Consent to Sell</t>
        </is>
      </c>
      <c r="D176" s="806" t="inlineStr">
        <is>
          <t>1126/229</t>
        </is>
      </c>
      <c r="E176" s="807" t="n">
        <v>32969</v>
      </c>
      <c r="F176" s="808" t="n">
        <v>32969</v>
      </c>
      <c r="G176" s="809" t="inlineStr">
        <is>
          <t>Beckham County Court,
RE: In the Matter of the Estate of Margaret Gray, Deceased</t>
        </is>
      </c>
      <c r="H176" s="809" t="inlineStr">
        <is>
          <t>Fred A. Standiford, Jr.</t>
        </is>
      </c>
      <c r="I176" s="813" t="inlineStr">
        <is>
          <t>SE/4 SW/4 of 31-12N-24W, aol</t>
        </is>
      </c>
      <c r="J176" s="811" t="inlineStr">
        <is>
          <t>An undivided 7/48ths interest
(5.8333 min. ac.)</t>
        </is>
      </c>
      <c r="K176" s="815" t="inlineStr">
        <is>
          <t>OKCountyRecords: 1990-001992</t>
        </is>
      </c>
      <c r="L176" s="806" t="inlineStr">
        <is>
          <t>Mineral; amount not stated — confirm from instrument. Gross=tract-map basis.</t>
        </is>
      </c>
      <c r="M176" s="806" t="inlineStr">
        <is>
          <t>CURRENT OWNER SOURCE</t>
        </is>
      </c>
      <c r="N176" s="806" t="n"/>
      <c r="O176" s="806" t="inlineStr">
        <is>
          <t>OUTSIDE LANDS</t>
        </is>
      </c>
      <c r="P176" s="807" t="inlineStr">
        <is>
          <t>Chain — title support (succession/entity/probate)</t>
        </is>
      </c>
      <c r="Q176" s="808" t="inlineStr">
        <is>
          <t>Yes</t>
        </is>
      </c>
      <c r="R176" s="809" t="inlineStr">
        <is>
          <t>No</t>
        </is>
      </c>
      <c r="S176" s="809" t="inlineStr">
        <is>
          <t>Yes</t>
        </is>
      </c>
      <c r="T176" s="813" t="inlineStr">
        <is>
          <t>No</t>
        </is>
      </c>
      <c r="U176" s="814" t="inlineStr">
        <is>
          <t>Yes: 5 (legal supports)</t>
        </is>
      </c>
      <c r="V176" s="815" t="inlineStr">
        <is>
          <t>High</t>
        </is>
      </c>
      <c r="W176" s="806" t="inlineStr">
        <is>
          <t>Review — no exact prior-grantee match</t>
        </is>
      </c>
      <c r="X176" s="806" t="inlineStr">
        <is>
          <t>Yes — on Tract 5 owner list</t>
        </is>
      </c>
      <c r="Y176" s="806" t="inlineStr">
        <is>
          <t>Interest amount needs review</t>
        </is>
      </c>
      <c r="Z176" s="806" t="inlineStr">
        <is>
          <t>Review</t>
        </is>
      </c>
      <c r="AA176" s="807" t="inlineStr">
        <is>
          <t>Consent to Sell — Beckham County Court, to Fred A. Standiford, Jr. (1126/229)</t>
        </is>
      </c>
      <c r="AB176" s="808" t="inlineStr">
        <is>
          <t>Needs source review: grantor source, interest amount</t>
        </is>
      </c>
    </row>
    <row r="177" ht="120" customHeight="1">
      <c r="A177" s="806" t="inlineStr">
        <is>
          <t>1990-001987</t>
        </is>
      </c>
      <c r="B177" s="806" t="n"/>
      <c r="C177" s="806" t="inlineStr">
        <is>
          <t>Final Account</t>
        </is>
      </c>
      <c r="D177" s="806" t="inlineStr">
        <is>
          <t>1126/210</t>
        </is>
      </c>
      <c r="E177" s="807" t="n">
        <v>32969</v>
      </c>
      <c r="F177" s="808" t="n">
        <v>32969</v>
      </c>
      <c r="G177" s="809" t="inlineStr">
        <is>
          <t>Beckham County Court,
RE: In the Matter of the Estate of Margaret Gray, Deceased</t>
        </is>
      </c>
      <c r="H177" s="809" t="inlineStr">
        <is>
          <t>Murrell A. Gray, 1/2,
Fred A. Standiford, Jr., 1/2</t>
        </is>
      </c>
      <c r="I177" s="810" t="inlineStr">
        <is>
          <t>SE/4 SW/4 of 31-12N-24W, aol</t>
        </is>
      </c>
      <c r="J177" s="811" t="inlineStr">
        <is>
          <t>An undivided 7/48ths interest
(5.8333 min. ac.)</t>
        </is>
      </c>
      <c r="K177" s="815" t="inlineStr">
        <is>
          <t>OKCountyRecords: 1990-001987</t>
        </is>
      </c>
      <c r="L177" s="806" t="inlineStr">
        <is>
          <t>Mineral; amount not stated — confirm from instrument. Gross=tract-map basis.</t>
        </is>
      </c>
      <c r="M177" s="806" t="inlineStr">
        <is>
          <t>CURRENT OWNER SOURCE</t>
        </is>
      </c>
      <c r="N177" s="806" t="n"/>
      <c r="O177" s="806" t="inlineStr">
        <is>
          <t>OUTSIDE LANDS</t>
        </is>
      </c>
      <c r="P177" s="807" t="inlineStr">
        <is>
          <t>Chain — title support (succession/entity/probate)</t>
        </is>
      </c>
      <c r="Q177" s="808" t="inlineStr">
        <is>
          <t>Yes</t>
        </is>
      </c>
      <c r="R177" s="809" t="inlineStr">
        <is>
          <t>No</t>
        </is>
      </c>
      <c r="S177" s="809" t="inlineStr">
        <is>
          <t>Yes</t>
        </is>
      </c>
      <c r="T177" s="810" t="inlineStr">
        <is>
          <t>No</t>
        </is>
      </c>
      <c r="U177" s="814" t="inlineStr">
        <is>
          <t>Yes: 5 (legal supports)</t>
        </is>
      </c>
      <c r="V177" s="815" t="inlineStr">
        <is>
          <t>High</t>
        </is>
      </c>
      <c r="W177" s="806" t="inlineStr">
        <is>
          <t>Review — no exact prior-grantee match</t>
        </is>
      </c>
      <c r="X177" s="806" t="inlineStr">
        <is>
          <t>Review</t>
        </is>
      </c>
      <c r="Y177" s="806" t="inlineStr">
        <is>
          <t>Interest amount needs review</t>
        </is>
      </c>
      <c r="Z177" s="806" t="inlineStr">
        <is>
          <t>Review</t>
        </is>
      </c>
      <c r="AA177" s="807" t="inlineStr">
        <is>
          <t>Final Account — Beckham County Court, to Murrell A. Gray, 1/2, (1126/210)</t>
        </is>
      </c>
      <c r="AB177" s="808" t="inlineStr">
        <is>
          <t>Needs source review: grantor source, interest amount</t>
        </is>
      </c>
    </row>
    <row r="178" ht="120" customHeight="1">
      <c r="A178" s="806" t="inlineStr">
        <is>
          <t>1990-001996</t>
        </is>
      </c>
      <c r="B178" s="806" t="n"/>
      <c r="C178" s="806" t="inlineStr">
        <is>
          <t>Final Decree</t>
        </is>
      </c>
      <c r="D178" s="806" t="inlineStr">
        <is>
          <t>1126/234</t>
        </is>
      </c>
      <c r="E178" s="807" t="n">
        <v>32969</v>
      </c>
      <c r="F178" s="808" t="n">
        <v>32969</v>
      </c>
      <c r="G178" s="809" t="inlineStr">
        <is>
          <t>Beckham County Court,
RE: In the Matter of the Estate of Margaret Gray, Deceased</t>
        </is>
      </c>
      <c r="H178" s="809" t="inlineStr">
        <is>
          <t>Murrell A. Gray, 1/3,
Fred A. Standiford, Jr., 1/3,
Alfred W. Standiford, 1/3</t>
        </is>
      </c>
      <c r="I178" s="813" t="inlineStr">
        <is>
          <t>SE/4 SW/4 of 31-12N-24W, aol</t>
        </is>
      </c>
      <c r="J178" s="811" t="inlineStr">
        <is>
          <t>An undivided 7/48ths interest
(5.8333 min. ac.)</t>
        </is>
      </c>
      <c r="K178" s="815" t="inlineStr">
        <is>
          <t>OKCountyRecords: 1990-001996</t>
        </is>
      </c>
      <c r="L178" s="806" t="inlineStr">
        <is>
          <t>Mineral; basis Conv Amt(dec). Gross=tract-map basis.</t>
        </is>
      </c>
      <c r="M178" s="806" t="inlineStr">
        <is>
          <t>CURRENT OWNER SOURCE</t>
        </is>
      </c>
      <c r="N178" s="806" t="n"/>
      <c r="O178" s="806" t="inlineStr">
        <is>
          <t>OUTSIDE LANDS</t>
        </is>
      </c>
      <c r="P178" s="807" t="inlineStr">
        <is>
          <t>Chain — title support (succession/entity/probate)</t>
        </is>
      </c>
      <c r="Q178" s="808" t="inlineStr">
        <is>
          <t>Yes</t>
        </is>
      </c>
      <c r="R178" s="809" t="inlineStr">
        <is>
          <t>No</t>
        </is>
      </c>
      <c r="S178" s="809" t="inlineStr">
        <is>
          <t>Yes</t>
        </is>
      </c>
      <c r="T178" s="813" t="inlineStr">
        <is>
          <t>No</t>
        </is>
      </c>
      <c r="U178" s="814" t="inlineStr">
        <is>
          <t>Yes: 5 (legal supports)</t>
        </is>
      </c>
      <c r="V178" s="815" t="inlineStr">
        <is>
          <t>High</t>
        </is>
      </c>
      <c r="W178" s="806" t="inlineStr">
        <is>
          <t>Review — no exact prior-grantee match</t>
        </is>
      </c>
      <c r="X178" s="806" t="inlineStr">
        <is>
          <t>Review</t>
        </is>
      </c>
      <c r="Y178" s="806" t="inlineStr">
        <is>
          <t>Candidate 0.145833333333333 (helper — confirm from image)</t>
        </is>
      </c>
      <c r="Z178" s="806" t="inlineStr">
        <is>
          <t>Medium — helper value</t>
        </is>
      </c>
      <c r="AA178" s="807" t="inlineStr">
        <is>
          <t>Final Decree — Beckham County Court, to Murrell A. Gray, 1/3, (1126/234)</t>
        </is>
      </c>
      <c r="AB178" s="808" t="inlineStr">
        <is>
          <t>Needs source review: grantor source</t>
        </is>
      </c>
    </row>
    <row r="179" ht="120" customHeight="1">
      <c r="A179" s="806" t="inlineStr">
        <is>
          <t>1990-001986</t>
        </is>
      </c>
      <c r="B179" s="806" t="n"/>
      <c r="C179" s="806" t="inlineStr">
        <is>
          <t>General Inventory and Appraisement</t>
        </is>
      </c>
      <c r="D179" s="806" t="inlineStr">
        <is>
          <t>1126/202</t>
        </is>
      </c>
      <c r="E179" s="807" t="n">
        <v>32969</v>
      </c>
      <c r="F179" s="808" t="n">
        <v>32969</v>
      </c>
      <c r="G179" s="809" t="inlineStr">
        <is>
          <t>Beckham County Court,
RE: In the Matter of the Estate of Margaret Gray, Deceased</t>
        </is>
      </c>
      <c r="H179" s="809" t="inlineStr">
        <is>
          <t>The Public</t>
        </is>
      </c>
      <c r="I179" s="813" t="inlineStr">
        <is>
          <t>SE/4 SW/4 of 31-12N-24W, aol</t>
        </is>
      </c>
      <c r="J179" s="811" t="inlineStr">
        <is>
          <t>An undivided 7/48ths interest
(5.8333 min. ac.)</t>
        </is>
      </c>
      <c r="K179" s="815" t="inlineStr">
        <is>
          <t>OKCountyRecords: 1990-001986</t>
        </is>
      </c>
      <c r="L179" s="806" t="inlineStr">
        <is>
          <t>Mineral; basis Conv Amt(dec). Gross=tract-map basis.</t>
        </is>
      </c>
      <c r="M179" s="806" t="inlineStr">
        <is>
          <t>OK</t>
        </is>
      </c>
      <c r="N179" s="806" t="inlineStr">
        <is>
          <t>Non-conveying per The Public rule; recorded 7/48 interest noted in Notes (verify if operative deed exists).</t>
        </is>
      </c>
      <c r="O179" s="806" t="inlineStr">
        <is>
          <t>OUTSIDE LANDS</t>
        </is>
      </c>
      <c r="P179" s="807" t="inlineStr">
        <is>
          <t>Chain — title support (succession/entity/probate)</t>
        </is>
      </c>
      <c r="Q179" s="808" t="inlineStr">
        <is>
          <t>Yes</t>
        </is>
      </c>
      <c r="R179" s="809" t="inlineStr">
        <is>
          <t>No</t>
        </is>
      </c>
      <c r="S179" s="809" t="inlineStr">
        <is>
          <t>Yes</t>
        </is>
      </c>
      <c r="T179" s="813" t="inlineStr">
        <is>
          <t>No</t>
        </is>
      </c>
      <c r="U179" s="814" t="inlineStr">
        <is>
          <t>Yes: 5 (legal supports)</t>
        </is>
      </c>
      <c r="V179" s="815" t="inlineStr">
        <is>
          <t>High</t>
        </is>
      </c>
      <c r="W179" s="806" t="inlineStr">
        <is>
          <t>Review — no exact prior-grantee match</t>
        </is>
      </c>
      <c r="X179" s="806" t="inlineStr">
        <is>
          <t>Yes — on Tract 5 owner list</t>
        </is>
      </c>
      <c r="Y179" s="806" t="inlineStr">
        <is>
          <t>Interest amount needs review</t>
        </is>
      </c>
      <c r="Z179" s="806" t="inlineStr">
        <is>
          <t>Review</t>
        </is>
      </c>
      <c r="AA179" s="807" t="inlineStr">
        <is>
          <t>General Inventory and Appraiseme — Beckham County Court, to The Public (1126/202)</t>
        </is>
      </c>
      <c r="AB179" s="808" t="inlineStr">
        <is>
          <t>Needs source review: grantor source, interest amount</t>
        </is>
      </c>
    </row>
    <row r="180" ht="120" customHeight="1">
      <c r="A180" s="806" t="inlineStr">
        <is>
          <t>1990-001993</t>
        </is>
      </c>
      <c r="B180" s="806" t="n"/>
      <c r="C180" s="806" t="inlineStr">
        <is>
          <t>Order Confirming Sale</t>
        </is>
      </c>
      <c r="D180" s="806" t="inlineStr">
        <is>
          <t>1126/231</t>
        </is>
      </c>
      <c r="E180" s="807" t="n">
        <v>32969</v>
      </c>
      <c r="F180" s="808" t="n">
        <v>32969</v>
      </c>
      <c r="G180" s="809" t="inlineStr">
        <is>
          <t>Beckham County Court,
RE: In the Matter of the Estate of Margaret Gray, Deceased</t>
        </is>
      </c>
      <c r="H180" s="809" t="inlineStr">
        <is>
          <t>Fred A. Standiford, Jr.</t>
        </is>
      </c>
      <c r="I180" s="810" t="inlineStr">
        <is>
          <t>SE/4 SW/4 of 31-12N-24W, aol</t>
        </is>
      </c>
      <c r="J180" s="811" t="inlineStr">
        <is>
          <t>An undivided 7/48ths interest
(5.8333 min. ac.)</t>
        </is>
      </c>
      <c r="K180" s="815" t="inlineStr">
        <is>
          <t>OKCountyRecords: 1990-001993</t>
        </is>
      </c>
      <c r="L180" s="806" t="inlineStr">
        <is>
          <t>Mineral; amount not stated — confirm from instrument. Gross=tract-map basis.</t>
        </is>
      </c>
      <c r="M180" s="806" t="inlineStr">
        <is>
          <t>CURRENT OWNER SOURCE</t>
        </is>
      </c>
      <c r="N180" s="806" t="n"/>
      <c r="O180" s="806" t="inlineStr">
        <is>
          <t>OUTSIDE LANDS</t>
        </is>
      </c>
      <c r="P180" s="807" t="inlineStr">
        <is>
          <t>Chain — title support (succession/entity/probate)</t>
        </is>
      </c>
      <c r="Q180" s="808" t="inlineStr">
        <is>
          <t>Yes</t>
        </is>
      </c>
      <c r="R180" s="809" t="inlineStr">
        <is>
          <t>No</t>
        </is>
      </c>
      <c r="S180" s="809" t="inlineStr">
        <is>
          <t>Yes</t>
        </is>
      </c>
      <c r="T180" s="810" t="inlineStr">
        <is>
          <t>No</t>
        </is>
      </c>
      <c r="U180" s="814" t="inlineStr">
        <is>
          <t>Yes: 5 (legal supports)</t>
        </is>
      </c>
      <c r="V180" s="815" t="inlineStr">
        <is>
          <t>High</t>
        </is>
      </c>
      <c r="W180" s="806" t="inlineStr">
        <is>
          <t>Review — no exact prior-grantee match</t>
        </is>
      </c>
      <c r="X180" s="806" t="inlineStr">
        <is>
          <t>Yes — on Tract 5 owner list</t>
        </is>
      </c>
      <c r="Y180" s="806" t="inlineStr">
        <is>
          <t>Interest amount needs review</t>
        </is>
      </c>
      <c r="Z180" s="806" t="inlineStr">
        <is>
          <t>Review</t>
        </is>
      </c>
      <c r="AA180" s="807" t="inlineStr">
        <is>
          <t>Order Confirming Sale — Beckham County Court, to Fred A. Standiford, Jr. (1126/231)</t>
        </is>
      </c>
      <c r="AB180" s="808" t="inlineStr">
        <is>
          <t>Needs source review: grantor source, interest amount</t>
        </is>
      </c>
    </row>
    <row r="181" ht="120" customHeight="1">
      <c r="A181" s="806" t="inlineStr">
        <is>
          <t>1990-001991</t>
        </is>
      </c>
      <c r="B181" s="806" t="n"/>
      <c r="C181" s="806" t="inlineStr">
        <is>
          <t>Return of Sale</t>
        </is>
      </c>
      <c r="D181" s="806" t="inlineStr">
        <is>
          <t>1126/226</t>
        </is>
      </c>
      <c r="E181" s="807" t="n">
        <v>32969</v>
      </c>
      <c r="F181" s="808" t="n">
        <v>32969</v>
      </c>
      <c r="G181" s="809" t="inlineStr">
        <is>
          <t>Beckham County Court,
RE: In the Matter of the Estate of Margaret Gray, Deceased</t>
        </is>
      </c>
      <c r="H181" s="809" t="inlineStr">
        <is>
          <t>Fred A. Standiford, Jr.</t>
        </is>
      </c>
      <c r="I181" s="810" t="inlineStr">
        <is>
          <t>SE/4 SW/4 of 31-12N-24W, aol</t>
        </is>
      </c>
      <c r="J181" s="811" t="inlineStr">
        <is>
          <t>An undivided 7/48ths interest
(5.8333 min. ac.)</t>
        </is>
      </c>
      <c r="K181" s="815" t="inlineStr">
        <is>
          <t>OKCountyRecords: 1990-001991</t>
        </is>
      </c>
      <c r="L181" s="806" t="inlineStr">
        <is>
          <t>Mineral; amount not stated — confirm from instrument. Gross=tract-map basis.</t>
        </is>
      </c>
      <c r="M181" s="806" t="inlineStr">
        <is>
          <t>CURRENT OWNER SOURCE</t>
        </is>
      </c>
      <c r="N181" s="806" t="n"/>
      <c r="O181" s="806" t="inlineStr">
        <is>
          <t>OUTSIDE LANDS</t>
        </is>
      </c>
      <c r="P181" s="807" t="inlineStr">
        <is>
          <t>Chain — title support (succession/entity/probate)</t>
        </is>
      </c>
      <c r="Q181" s="808" t="inlineStr">
        <is>
          <t>Yes</t>
        </is>
      </c>
      <c r="R181" s="809" t="inlineStr">
        <is>
          <t>No</t>
        </is>
      </c>
      <c r="S181" s="809" t="inlineStr">
        <is>
          <t>Yes</t>
        </is>
      </c>
      <c r="T181" s="810" t="inlineStr">
        <is>
          <t>No</t>
        </is>
      </c>
      <c r="U181" s="814" t="inlineStr">
        <is>
          <t>Yes: 5 (legal supports)</t>
        </is>
      </c>
      <c r="V181" s="815" t="inlineStr">
        <is>
          <t>High</t>
        </is>
      </c>
      <c r="W181" s="806" t="inlineStr">
        <is>
          <t>Review — no exact prior-grantee match</t>
        </is>
      </c>
      <c r="X181" s="806" t="inlineStr">
        <is>
          <t>Yes — on Tract 5 owner list</t>
        </is>
      </c>
      <c r="Y181" s="806" t="inlineStr">
        <is>
          <t>Interest amount needs review</t>
        </is>
      </c>
      <c r="Z181" s="806" t="inlineStr">
        <is>
          <t>Review</t>
        </is>
      </c>
      <c r="AA181" s="807" t="inlineStr">
        <is>
          <t>Return of Sale — Beckham County Court, to Fred A. Standiford, Jr. (1126/226)</t>
        </is>
      </c>
      <c r="AB181" s="808" t="inlineStr">
        <is>
          <t>Needs source review: grantor source, interest amount</t>
        </is>
      </c>
    </row>
    <row r="182" ht="216" customHeight="1">
      <c r="A182" s="806" t="inlineStr">
        <is>
          <t>1990-001925</t>
        </is>
      </c>
      <c r="B182" s="806" t="n"/>
      <c r="C182" s="806" t="inlineStr">
        <is>
          <t>Mineral Quit Claim Deed</t>
        </is>
      </c>
      <c r="D182" s="806" t="inlineStr">
        <is>
          <t>1126/98</t>
        </is>
      </c>
      <c r="E182" s="807" t="n">
        <v>32969</v>
      </c>
      <c r="F182" s="808" t="n">
        <v>32969</v>
      </c>
      <c r="G182" s="809" t="inlineStr">
        <is>
          <t>Federal Deposit Insurance Corporation</t>
        </is>
      </c>
      <c r="H182" s="809" t="inlineStr">
        <is>
          <t>First State Bank &amp; Trust Company</t>
        </is>
      </c>
      <c r="I182" s="810" t="inlineStr">
        <is>
          <t>E/2 NW/4, N/2 NE/4 SW/4, SE/4 NE/4, NE/4 SE/4 of 31-12N-24W</t>
        </is>
      </c>
      <c r="J182" s="811" t="inlineStr">
        <is>
          <t>ARTI
Chain note: no source of title into Federal Deposit Insurance Corporation located of record. Confirm ownership before crediting this conveyance.</t>
        </is>
      </c>
      <c r="K182" s="815" t="inlineStr">
        <is>
          <t>OKCountyRecords: 1990-001925</t>
        </is>
      </c>
      <c r="L182" s="806" t="inlineStr">
        <is>
          <t>Mineral; basis Conv Amt(dec). Gross=tract-map basis.</t>
        </is>
      </c>
      <c r="M182" s="806" t="n"/>
      <c r="N182" s="806" t="n"/>
      <c r="O182" s="806" t="inlineStr">
        <is>
          <t>EASEMENT</t>
        </is>
      </c>
      <c r="P182" s="807" t="inlineStr">
        <is>
          <t>Chain — minerals</t>
        </is>
      </c>
      <c r="Q182" s="808" t="inlineStr">
        <is>
          <t>Yes</t>
        </is>
      </c>
      <c r="R182" s="809" t="inlineStr">
        <is>
          <t>No</t>
        </is>
      </c>
      <c r="S182" s="809" t="inlineStr">
        <is>
          <t>Yes</t>
        </is>
      </c>
      <c r="T182" s="810" t="inlineStr">
        <is>
          <t>No</t>
        </is>
      </c>
      <c r="U182" s="814" t="inlineStr">
        <is>
          <t>Legal maps to 1, 3, 4, 7, 10; helper says 1, 3, 4, 7, 8</t>
        </is>
      </c>
      <c r="V182" s="815" t="inlineStr">
        <is>
          <t>Review</t>
        </is>
      </c>
      <c r="W182" s="806" t="inlineStr">
        <is>
          <t>No — no source located</t>
        </is>
      </c>
      <c r="X182" s="806" t="inlineStr">
        <is>
          <t>Yes — on Tract 3 owner list</t>
        </is>
      </c>
      <c r="Y182" s="806" t="inlineStr">
        <is>
          <t>Candidate 1 (helper — confirm from image)</t>
        </is>
      </c>
      <c r="Z182" s="806" t="inlineStr">
        <is>
          <t>Medium — helper value</t>
        </is>
      </c>
      <c r="AA182" s="807" t="inlineStr">
        <is>
          <t>Mineral Quit Claim Deed — Federal Deposit Insurance Corp to First State Bank &amp; Trust Compa (1126/98)</t>
        </is>
      </c>
      <c r="AB182" s="808" t="inlineStr">
        <is>
          <t>Needs source review: tract, no source of title</t>
        </is>
      </c>
    </row>
    <row r="183" ht="96" customHeight="1">
      <c r="A183" s="806" t="inlineStr">
        <is>
          <t>1990-002146</t>
        </is>
      </c>
      <c r="B183" s="806" t="n"/>
      <c r="C183" s="806" t="inlineStr">
        <is>
          <t>Quit Claim Mineral Deed, Assignment and Conveyance</t>
        </is>
      </c>
      <c r="D183" s="806" t="inlineStr">
        <is>
          <t>1128/39</t>
        </is>
      </c>
      <c r="E183" s="807" t="n">
        <v>32975</v>
      </c>
      <c r="F183" s="808" t="n">
        <v>32975</v>
      </c>
      <c r="G183" s="809" t="inlineStr">
        <is>
          <t>State Bank &amp; Trust Company</t>
        </is>
      </c>
      <c r="H183" s="809" t="inlineStr">
        <is>
          <t>Arrowhead Resources, Inc.</t>
        </is>
      </c>
      <c r="I183" s="813" t="inlineStr">
        <is>
          <t>E/2 NW/4, N/2 NE/4 SW/4, SE/4 NE/4, NE/4 SE/4 of 31-12N-24W</t>
        </is>
      </c>
      <c r="J183" s="814" t="inlineStr">
        <is>
          <t>ARTI</t>
        </is>
      </c>
      <c r="K183" s="815" t="inlineStr">
        <is>
          <t>OKCountyRecords: 1990-002146</t>
        </is>
      </c>
      <c r="L183" s="806" t="inlineStr">
        <is>
          <t>Mineral; basis Conv Amt(dec). Gross=tract-map basis.</t>
        </is>
      </c>
      <c r="M183" s="806" t="inlineStr">
        <is>
          <t>CURRENT OWNER SOURCE</t>
        </is>
      </c>
      <c r="N183" s="806" t="n"/>
      <c r="O183" s="806" t="inlineStr">
        <is>
          <t>MINERAL DEED</t>
        </is>
      </c>
      <c r="P183" s="807" t="inlineStr">
        <is>
          <t>Chain — minerals</t>
        </is>
      </c>
      <c r="Q183" s="808" t="inlineStr">
        <is>
          <t>Yes</t>
        </is>
      </c>
      <c r="R183" s="809" t="inlineStr">
        <is>
          <t>No</t>
        </is>
      </c>
      <c r="S183" s="809" t="inlineStr">
        <is>
          <t>Yes</t>
        </is>
      </c>
      <c r="T183" s="813" t="inlineStr">
        <is>
          <t>No</t>
        </is>
      </c>
      <c r="U183" s="814" t="inlineStr">
        <is>
          <t>Legal maps to 1, 3, 4, 7, 10; helper says 1, 3, 4, 7, 8</t>
        </is>
      </c>
      <c r="V183" s="815" t="inlineStr">
        <is>
          <t>Review</t>
        </is>
      </c>
      <c r="W183" s="806" t="inlineStr">
        <is>
          <t>Probable — name-normalized match to Runsheet 180 grantee; confirm</t>
        </is>
      </c>
      <c r="X183" s="806" t="inlineStr">
        <is>
          <t>Yes — on Tract 3 owner list</t>
        </is>
      </c>
      <c r="Y183" s="806" t="inlineStr">
        <is>
          <t>Candidate 1 (helper — confirm from image)</t>
        </is>
      </c>
      <c r="Z183" s="806" t="inlineStr">
        <is>
          <t>Medium — helper value</t>
        </is>
      </c>
      <c r="AA183" s="807" t="inlineStr">
        <is>
          <t>Quit Claim Mineral Deed, Assignm — State Bank &amp; Trust Company to Arrowhead Resources, Inc. (1128/39)</t>
        </is>
      </c>
      <c r="AB183" s="808" t="inlineStr">
        <is>
          <t>Needs source review: tract, grantor source</t>
        </is>
      </c>
    </row>
    <row r="184" ht="96" customHeight="1">
      <c r="A184" s="806" t="inlineStr">
        <is>
          <t>1990-002451</t>
        </is>
      </c>
      <c r="B184" s="806" t="n"/>
      <c r="C184" s="806" t="inlineStr">
        <is>
          <t>Quit Claim Mineral Deed, Assignment and Conveyance</t>
        </is>
      </c>
      <c r="D184" s="806" t="inlineStr">
        <is>
          <t>1131/89</t>
        </is>
      </c>
      <c r="E184" s="807" t="n">
        <v>32993</v>
      </c>
      <c r="F184" s="808" t="n">
        <v>32993</v>
      </c>
      <c r="G184" s="809" t="inlineStr">
        <is>
          <t>Arrowhead Resources, Inc.</t>
        </is>
      </c>
      <c r="H184" s="809" t="inlineStr">
        <is>
          <t>Daniel D. Ferson</t>
        </is>
      </c>
      <c r="I184" s="810" t="inlineStr">
        <is>
          <t>E/2 NW/4, N/2 NE/4 SW/4, SE/4 NE/4, NE/4 SE/4 of 31-12N-24W</t>
        </is>
      </c>
      <c r="J184" s="814" t="inlineStr">
        <is>
          <t>ARTI</t>
        </is>
      </c>
      <c r="K184" s="815" t="inlineStr">
        <is>
          <t>OKCountyRecords: 1990-002451</t>
        </is>
      </c>
      <c r="L184" s="806" t="inlineStr">
        <is>
          <t>Mineral; basis Conv Amt(dec). Gross=tract-map basis.</t>
        </is>
      </c>
      <c r="M184" s="806" t="inlineStr">
        <is>
          <t>CURRENT OWNER SOURCE</t>
        </is>
      </c>
      <c r="N184" s="806" t="n"/>
      <c r="O184" s="806" t="inlineStr">
        <is>
          <t>MINERAL DEED</t>
        </is>
      </c>
      <c r="P184" s="807" t="inlineStr">
        <is>
          <t>Chain — minerals</t>
        </is>
      </c>
      <c r="Q184" s="808" t="inlineStr">
        <is>
          <t>Yes</t>
        </is>
      </c>
      <c r="R184" s="809" t="inlineStr">
        <is>
          <t>No</t>
        </is>
      </c>
      <c r="S184" s="809" t="inlineStr">
        <is>
          <t>Yes</t>
        </is>
      </c>
      <c r="T184" s="810" t="inlineStr">
        <is>
          <t>No</t>
        </is>
      </c>
      <c r="U184" s="814" t="inlineStr">
        <is>
          <t>Legal maps to 1, 3, 4, 7, 10; helper says 1, 3, 4, 7, 8</t>
        </is>
      </c>
      <c r="V184" s="815" t="inlineStr">
        <is>
          <t>Review</t>
        </is>
      </c>
      <c r="W184" s="806" t="inlineStr">
        <is>
          <t>Yes — prior grantee match</t>
        </is>
      </c>
      <c r="X184" s="806" t="inlineStr">
        <is>
          <t>Yes — on Tract 3 owner list</t>
        </is>
      </c>
      <c r="Y184" s="806" t="inlineStr">
        <is>
          <t>Candidate 1 (helper — confirm from image)</t>
        </is>
      </c>
      <c r="Z184" s="806" t="inlineStr">
        <is>
          <t>Medium — helper value</t>
        </is>
      </c>
      <c r="AA184" s="807" t="inlineStr">
        <is>
          <t>Quit Claim Mineral Deed, Assignm — Arrowhead Resources, Inc. to Daniel D. Ferson (1131/89)</t>
        </is>
      </c>
      <c r="AB184" s="808" t="inlineStr">
        <is>
          <t>Needs source review: tract</t>
        </is>
      </c>
    </row>
    <row r="185" ht="60" customHeight="1">
      <c r="A185" s="806" t="inlineStr">
        <is>
          <t>1990-002606</t>
        </is>
      </c>
      <c r="B185" s="806" t="n"/>
      <c r="C185" s="806" t="inlineStr">
        <is>
          <t>Mineral Deed</t>
        </is>
      </c>
      <c r="D185" s="806" t="inlineStr">
        <is>
          <t>1132/285</t>
        </is>
      </c>
      <c r="E185" s="807" t="n">
        <v>33000</v>
      </c>
      <c r="F185" s="808" t="n">
        <v>33000</v>
      </c>
      <c r="G185" s="809" t="inlineStr">
        <is>
          <t>Alfred W. Standiford</t>
        </is>
      </c>
      <c r="H185" s="809" t="inlineStr">
        <is>
          <t>Fred A. Standiford, Jr.</t>
        </is>
      </c>
      <c r="I185" s="810" t="inlineStr">
        <is>
          <t>SE/4 SW/4 of 31-12N-24W, aol</t>
        </is>
      </c>
      <c r="J185" s="814" t="inlineStr">
        <is>
          <t>An undivided 1/3 of 7/48ths interest in all of the mineral interests or undivided interests in oil, gas and other minerals and mineral rights in real property</t>
        </is>
      </c>
      <c r="K185" s="815" t="inlineStr">
        <is>
          <t>OKCountyRecords: 1990-002606</t>
        </is>
      </c>
      <c r="L185" s="806" t="inlineStr">
        <is>
          <t>Mineral; basis Conv Amt(dec). Gross=tract-map basis.</t>
        </is>
      </c>
      <c r="M185" s="806" t="inlineStr">
        <is>
          <t>CURRENT OWNER SOURCE</t>
        </is>
      </c>
      <c r="N185" s="806" t="n"/>
      <c r="O185" s="806" t="inlineStr">
        <is>
          <t>OUTSIDE LANDS</t>
        </is>
      </c>
      <c r="P185" s="807" t="inlineStr">
        <is>
          <t>Chain — minerals</t>
        </is>
      </c>
      <c r="Q185" s="808" t="inlineStr">
        <is>
          <t>Yes</t>
        </is>
      </c>
      <c r="R185" s="809" t="inlineStr">
        <is>
          <t>No</t>
        </is>
      </c>
      <c r="S185" s="809" t="inlineStr">
        <is>
          <t>Yes</t>
        </is>
      </c>
      <c r="T185" s="810" t="inlineStr">
        <is>
          <t>No</t>
        </is>
      </c>
      <c r="U185" s="814" t="inlineStr">
        <is>
          <t>Yes: 5 (legal supports)</t>
        </is>
      </c>
      <c r="V185" s="815" t="inlineStr">
        <is>
          <t>High</t>
        </is>
      </c>
      <c r="W185" s="806" t="inlineStr">
        <is>
          <t>Review — no exact prior-grantee match</t>
        </is>
      </c>
      <c r="X185" s="806" t="inlineStr">
        <is>
          <t>Yes — on Tract 5 owner list</t>
        </is>
      </c>
      <c r="Y185" s="806" t="inlineStr">
        <is>
          <t>Candidate 0.333333333333333 (helper — confirm from image)</t>
        </is>
      </c>
      <c r="Z185" s="806" t="inlineStr">
        <is>
          <t>Medium — helper value</t>
        </is>
      </c>
      <c r="AA185" s="807" t="inlineStr">
        <is>
          <t>Mineral Deed — Alfred W. Standiford to Fred A. Standiford, Jr. (1132/285)</t>
        </is>
      </c>
      <c r="AB185" s="808" t="inlineStr">
        <is>
          <t>Needs source review: grantor source</t>
        </is>
      </c>
    </row>
    <row r="186" ht="96" customHeight="1">
      <c r="A186" s="806" t="inlineStr">
        <is>
          <t>1990-003160</t>
        </is>
      </c>
      <c r="B186" s="806" t="n"/>
      <c r="C186" s="806" t="inlineStr">
        <is>
          <t>Quit Claim Mineral Deed, Assignment and Conveyance</t>
        </is>
      </c>
      <c r="D186" s="806" t="inlineStr">
        <is>
          <t>1140/26</t>
        </is>
      </c>
      <c r="E186" s="807" t="n">
        <v>33025</v>
      </c>
      <c r="F186" s="808" t="n">
        <v>33025</v>
      </c>
      <c r="G186" s="809" t="inlineStr">
        <is>
          <t>First State Bank &amp; Trust Company</t>
        </is>
      </c>
      <c r="H186" s="809" t="inlineStr">
        <is>
          <t>Arrowhead Resources, Inc.</t>
        </is>
      </c>
      <c r="I186" s="810" t="inlineStr">
        <is>
          <t>E/2 NW/4, N/2 NE/4 SW/4, SE/4 NE/4, NE/4 SE/4 of 31-12N-24W</t>
        </is>
      </c>
      <c r="J186" s="814" t="inlineStr">
        <is>
          <t>ARTI</t>
        </is>
      </c>
      <c r="K186" s="815" t="inlineStr">
        <is>
          <t>OKCountyRecords: 1990-003160</t>
        </is>
      </c>
      <c r="L186" s="806" t="inlineStr">
        <is>
          <t>Mineral; basis Conv Amt(dec). Gross=tract-map basis.</t>
        </is>
      </c>
      <c r="M186" s="806" t="inlineStr">
        <is>
          <t>CURRENT OWNER SOURCE</t>
        </is>
      </c>
      <c r="N186" s="806" t="n"/>
      <c r="O186" s="806" t="inlineStr">
        <is>
          <t>MINERAL DEED</t>
        </is>
      </c>
      <c r="P186" s="807" t="inlineStr">
        <is>
          <t>Chain — minerals</t>
        </is>
      </c>
      <c r="Q186" s="808" t="inlineStr">
        <is>
          <t>Yes</t>
        </is>
      </c>
      <c r="R186" s="809" t="inlineStr">
        <is>
          <t>No</t>
        </is>
      </c>
      <c r="S186" s="809" t="inlineStr">
        <is>
          <t>Yes</t>
        </is>
      </c>
      <c r="T186" s="810" t="inlineStr">
        <is>
          <t>No</t>
        </is>
      </c>
      <c r="U186" s="814" t="inlineStr">
        <is>
          <t>Legal maps to 1, 3, 4, 7, 10; helper says 1, 3, 4, 7, 8</t>
        </is>
      </c>
      <c r="V186" s="815" t="inlineStr">
        <is>
          <t>Review</t>
        </is>
      </c>
      <c r="W186" s="806" t="inlineStr">
        <is>
          <t>Yes — prior grantee match</t>
        </is>
      </c>
      <c r="X186" s="806" t="inlineStr">
        <is>
          <t>Yes — on Tract 3 owner list</t>
        </is>
      </c>
      <c r="Y186" s="806" t="inlineStr">
        <is>
          <t>Candidate 1 (helper — confirm from image)</t>
        </is>
      </c>
      <c r="Z186" s="806" t="inlineStr">
        <is>
          <t>Medium — helper value</t>
        </is>
      </c>
      <c r="AA186" s="807" t="inlineStr">
        <is>
          <t>Quit Claim Mineral Deed, Assignm — First State Bank &amp; Trust Compa to Arrowhead Resources, Inc. (1140/26)</t>
        </is>
      </c>
      <c r="AB186" s="808" t="inlineStr">
        <is>
          <t>Needs source review: tract</t>
        </is>
      </c>
    </row>
    <row r="187" ht="96" customHeight="1">
      <c r="A187" s="806" t="inlineStr">
        <is>
          <t>1990-003924</t>
        </is>
      </c>
      <c r="B187" s="806" t="n"/>
      <c r="C187" s="806" t="inlineStr">
        <is>
          <t>Quit Claim Mineral Deed, Assignment and Conveyance</t>
        </is>
      </c>
      <c r="D187" s="806" t="inlineStr">
        <is>
          <t>1147/242</t>
        </is>
      </c>
      <c r="E187" s="807" t="n">
        <v>33059</v>
      </c>
      <c r="F187" s="808" t="n">
        <v>33059</v>
      </c>
      <c r="G187" s="809" t="inlineStr">
        <is>
          <t>Arrowhead Resources, Inc.</t>
        </is>
      </c>
      <c r="H187" s="809" t="inlineStr">
        <is>
          <t>The Hefner Corporation</t>
        </is>
      </c>
      <c r="I187" s="813" t="inlineStr">
        <is>
          <t>E/2 NW/4, N/2 NE/4 SW/4, SE/4 NE/4, NE/4 SE/4 of 31-12N-24W</t>
        </is>
      </c>
      <c r="J187" s="814" t="inlineStr">
        <is>
          <t>ARTI</t>
        </is>
      </c>
      <c r="K187" s="815" t="inlineStr">
        <is>
          <t>OKCountyRecords: 1990-003924</t>
        </is>
      </c>
      <c r="L187" s="806" t="inlineStr">
        <is>
          <t>Mineral; basis Conv Amt(dec). Gross=tract-map basis.</t>
        </is>
      </c>
      <c r="M187" s="806" t="inlineStr">
        <is>
          <t>CURRENT OWNER SOURCE</t>
        </is>
      </c>
      <c r="N187" s="806" t="n"/>
      <c r="O187" s="806" t="inlineStr">
        <is>
          <t>MINERAL DEED</t>
        </is>
      </c>
      <c r="P187" s="807" t="inlineStr">
        <is>
          <t>Chain — minerals</t>
        </is>
      </c>
      <c r="Q187" s="808" t="inlineStr">
        <is>
          <t>Yes</t>
        </is>
      </c>
      <c r="R187" s="809" t="inlineStr">
        <is>
          <t>No</t>
        </is>
      </c>
      <c r="S187" s="809" t="inlineStr">
        <is>
          <t>Yes</t>
        </is>
      </c>
      <c r="T187" s="813" t="inlineStr">
        <is>
          <t>No</t>
        </is>
      </c>
      <c r="U187" s="814" t="inlineStr">
        <is>
          <t>Legal maps to 1, 3, 4, 7, 10; helper says 1, 3, 4, 7, 8</t>
        </is>
      </c>
      <c r="V187" s="815" t="inlineStr">
        <is>
          <t>Review</t>
        </is>
      </c>
      <c r="W187" s="806" t="inlineStr">
        <is>
          <t>Yes — prior grantee match</t>
        </is>
      </c>
      <c r="X187" s="806" t="inlineStr">
        <is>
          <t>Yes — on Tract 3 owner list</t>
        </is>
      </c>
      <c r="Y187" s="806" t="inlineStr">
        <is>
          <t>Candidate 1 (helper — confirm from image)</t>
        </is>
      </c>
      <c r="Z187" s="806" t="inlineStr">
        <is>
          <t>Medium — helper value</t>
        </is>
      </c>
      <c r="AA187" s="807" t="inlineStr">
        <is>
          <t>Quit Claim Mineral Deed, Assignm — Arrowhead Resources, Inc. to The Hefner Corporation (1147/242)</t>
        </is>
      </c>
      <c r="AB187" s="808" t="inlineStr">
        <is>
          <t>Needs source review: tract</t>
        </is>
      </c>
    </row>
    <row r="188" ht="132" customHeight="1">
      <c r="A188" s="806" t="inlineStr">
        <is>
          <t>1990-004213</t>
        </is>
      </c>
      <c r="B188" s="806" t="n"/>
      <c r="C188" s="806" t="inlineStr">
        <is>
          <t>Quit Claim Deed</t>
        </is>
      </c>
      <c r="D188" s="806" t="inlineStr">
        <is>
          <t>1151/107</t>
        </is>
      </c>
      <c r="E188" s="807" t="n">
        <v>33073</v>
      </c>
      <c r="F188" s="808" t="n">
        <v>33073</v>
      </c>
      <c r="G188" s="809" t="inlineStr">
        <is>
          <t>Charles O. Burckhalter</t>
        </is>
      </c>
      <c r="H188" s="809" t="inlineStr">
        <is>
          <t>Charles O. Burckhalter, Trustee of the Burckhalter Family Trust dated July 9, 1990</t>
        </is>
      </c>
      <c r="I188" s="813" t="inlineStr">
        <is>
          <t>Lot 1, S/2 of Lot 3, S/2 NE/4 SW/4, SE/4 SW/4 of 31-12N-24W, aol</t>
        </is>
      </c>
      <c r="J188" s="814" t="inlineStr">
        <is>
          <t>ARTI</t>
        </is>
      </c>
      <c r="K188" s="815" t="inlineStr">
        <is>
          <t>OKCountyRecords: 1990-004213</t>
        </is>
      </c>
      <c r="L188" s="806" t="inlineStr">
        <is>
          <t>Mineral; basis Conv Amt(dec). Gross=tract-map basis.</t>
        </is>
      </c>
      <c r="M188" s="806" t="inlineStr">
        <is>
          <t>CURRENT OWNER SOURCE</t>
        </is>
      </c>
      <c r="N188" s="806" t="n"/>
      <c r="O188" s="806" t="inlineStr">
        <is>
          <t>OUTSIDE LANDS</t>
        </is>
      </c>
      <c r="P188" s="807" t="inlineStr">
        <is>
          <t>Chain — deed (confirm minerals vs surface from instrument)</t>
        </is>
      </c>
      <c r="Q188" s="808" t="inlineStr">
        <is>
          <t>Yes</t>
        </is>
      </c>
      <c r="R188" s="809" t="inlineStr">
        <is>
          <t>No</t>
        </is>
      </c>
      <c r="S188" s="809" t="inlineStr">
        <is>
          <t>Review</t>
        </is>
      </c>
      <c r="T188" s="813" t="inlineStr">
        <is>
          <t>No</t>
        </is>
      </c>
      <c r="U188" s="814" t="inlineStr">
        <is>
          <t>Legal maps to 5, 6, 7, 8, 9; helper says 2, 3, 5, 6, 7</t>
        </is>
      </c>
      <c r="V188" s="815" t="inlineStr">
        <is>
          <t>Review</t>
        </is>
      </c>
      <c r="W188" s="806" t="inlineStr">
        <is>
          <t>Review — no exact prior-grantee match</t>
        </is>
      </c>
      <c r="X188" s="806" t="inlineStr">
        <is>
          <t>Yes — on Tract 3 owner list</t>
        </is>
      </c>
      <c r="Y188" s="806" t="inlineStr">
        <is>
          <t>Candidate 1 (helper — confirm from image)</t>
        </is>
      </c>
      <c r="Z188" s="806" t="inlineStr">
        <is>
          <t>Medium — helper value</t>
        </is>
      </c>
      <c r="AA188" s="807" t="inlineStr">
        <is>
          <t>Quit Claim Deed — Charles O. Burckhalter to Charles O. Burckhalter, Truste (1151/107)</t>
        </is>
      </c>
      <c r="AB188" s="808" t="inlineStr">
        <is>
          <t>Needs source review: tract, grantor source</t>
        </is>
      </c>
    </row>
    <row r="189" ht="108" customHeight="1">
      <c r="A189" s="806" t="inlineStr">
        <is>
          <t>1990-005042</t>
        </is>
      </c>
      <c r="B189" s="806" t="n"/>
      <c r="C189" s="806" t="inlineStr">
        <is>
          <t>Mineral Deed</t>
        </is>
      </c>
      <c r="D189" s="806" t="inlineStr">
        <is>
          <t>1159/224</t>
        </is>
      </c>
      <c r="E189" s="807" t="n">
        <v>33114</v>
      </c>
      <c r="F189" s="808" t="n">
        <v>33114</v>
      </c>
      <c r="G189" s="809" t="inlineStr">
        <is>
          <t>Inter-American Corporation</t>
        </is>
      </c>
      <c r="H189" s="809" t="inlineStr">
        <is>
          <t>Hayhurst Oil Properties, Inc.</t>
        </is>
      </c>
      <c r="I189" s="810" t="inlineStr">
        <is>
          <t>NE/4 SE/4, SE/4 NE/4, N/2 NE/4 SW/4, E/2 NW/4 of 31-12N-24W, aol</t>
        </is>
      </c>
      <c r="J189" s="816" t="inlineStr">
        <is>
          <t>5/260 interest in 2 sections</t>
        </is>
      </c>
      <c r="K189" s="815" t="inlineStr">
        <is>
          <t>OKCountyRecords: 1990-005042</t>
        </is>
      </c>
      <c r="L189" s="806" t="inlineStr">
        <is>
          <t>Mineral; basis Conv Amt(dec). Gross=tract-map basis.</t>
        </is>
      </c>
      <c r="M189" s="806" t="inlineStr">
        <is>
          <t>CURRENT OWNER SOURCE</t>
        </is>
      </c>
      <c r="N189" s="806" t="n"/>
      <c r="O189" s="806" t="inlineStr">
        <is>
          <t>OUTSIDE LANDS</t>
        </is>
      </c>
      <c r="P189" s="807" t="inlineStr">
        <is>
          <t>Chain — minerals</t>
        </is>
      </c>
      <c r="Q189" s="808" t="inlineStr">
        <is>
          <t>Yes</t>
        </is>
      </c>
      <c r="R189" s="809" t="inlineStr">
        <is>
          <t>No</t>
        </is>
      </c>
      <c r="S189" s="809" t="inlineStr">
        <is>
          <t>Yes</t>
        </is>
      </c>
      <c r="T189" s="810" t="inlineStr">
        <is>
          <t>No</t>
        </is>
      </c>
      <c r="U189" s="816" t="inlineStr">
        <is>
          <t>Legal maps to 1, 3, 4, 7, 10; helper says 1, 3, 4, 7, 8</t>
        </is>
      </c>
      <c r="V189" s="815" t="inlineStr">
        <is>
          <t>Review</t>
        </is>
      </c>
      <c r="W189" s="806" t="inlineStr">
        <is>
          <t>Yes — prior grantee match</t>
        </is>
      </c>
      <c r="X189" s="806" t="inlineStr">
        <is>
          <t>Yes — on Tract 3 owner list</t>
        </is>
      </c>
      <c r="Y189" s="806" t="inlineStr">
        <is>
          <t>Candidate 0.0192307692307692 (helper — confirm from image)</t>
        </is>
      </c>
      <c r="Z189" s="806" t="inlineStr">
        <is>
          <t>Medium — helper value</t>
        </is>
      </c>
      <c r="AA189" s="807" t="inlineStr">
        <is>
          <t>Mineral Deed — Inter-American Corporation to Hayhurst Oil Properties, Inc. (1159/224)</t>
        </is>
      </c>
      <c r="AB189" s="808" t="inlineStr">
        <is>
          <t>Needs source review: tract</t>
        </is>
      </c>
    </row>
    <row r="190" ht="108" customHeight="1">
      <c r="A190" s="806" t="inlineStr">
        <is>
          <t>1990-005043</t>
        </is>
      </c>
      <c r="B190" s="806" t="n"/>
      <c r="C190" s="806" t="inlineStr">
        <is>
          <t>Quit Claim Deed</t>
        </is>
      </c>
      <c r="D190" s="806" t="inlineStr">
        <is>
          <t>1159/225</t>
        </is>
      </c>
      <c r="E190" s="807" t="n">
        <v>33114</v>
      </c>
      <c r="F190" s="808" t="n">
        <v>33114</v>
      </c>
      <c r="G190" s="809" t="inlineStr">
        <is>
          <t>Termo Company</t>
        </is>
      </c>
      <c r="H190" s="809" t="inlineStr">
        <is>
          <t>Hayhurst Oil Properties, Inc.</t>
        </is>
      </c>
      <c r="I190" s="810" t="inlineStr">
        <is>
          <t>NE/4 SE/4, SE/4 NE/4, N/2 NE/4 SW/4, E/2 NW/4 of 31-12N-24W, aol</t>
        </is>
      </c>
      <c r="J190" s="816" t="inlineStr">
        <is>
          <t>ARTI</t>
        </is>
      </c>
      <c r="K190" s="815" t="inlineStr">
        <is>
          <t>OKCountyRecords: 1990-005043</t>
        </is>
      </c>
      <c r="L190" s="806" t="inlineStr">
        <is>
          <t>Mineral; basis Conv Amt(dec). Gross=tract-map basis.</t>
        </is>
      </c>
      <c r="M190" s="806" t="inlineStr">
        <is>
          <t>CURRENT OWNER SOURCE</t>
        </is>
      </c>
      <c r="N190" s="806" t="n"/>
      <c r="O190" s="806" t="inlineStr">
        <is>
          <t>OUTSIDE LANDS</t>
        </is>
      </c>
      <c r="P190" s="807" t="inlineStr">
        <is>
          <t>Chain — deed (confirm minerals vs surface from instrument)</t>
        </is>
      </c>
      <c r="Q190" s="808" t="inlineStr">
        <is>
          <t>Yes</t>
        </is>
      </c>
      <c r="R190" s="809" t="inlineStr">
        <is>
          <t>No</t>
        </is>
      </c>
      <c r="S190" s="809" t="inlineStr">
        <is>
          <t>Review</t>
        </is>
      </c>
      <c r="T190" s="810" t="inlineStr">
        <is>
          <t>No</t>
        </is>
      </c>
      <c r="U190" s="816" t="inlineStr">
        <is>
          <t>Legal maps to 1, 3, 4, 7, 10; helper says 1, 3, 4, 7, 8</t>
        </is>
      </c>
      <c r="V190" s="815" t="inlineStr">
        <is>
          <t>Review</t>
        </is>
      </c>
      <c r="W190" s="806" t="inlineStr">
        <is>
          <t>Review — no exact prior-grantee match</t>
        </is>
      </c>
      <c r="X190" s="806" t="inlineStr">
        <is>
          <t>Yes — on Tract 3 owner list</t>
        </is>
      </c>
      <c r="Y190" s="806" t="inlineStr">
        <is>
          <t>Candidate 1 (helper — confirm from image)</t>
        </is>
      </c>
      <c r="Z190" s="806" t="inlineStr">
        <is>
          <t>Medium — helper value</t>
        </is>
      </c>
      <c r="AA190" s="807" t="inlineStr">
        <is>
          <t>Quit Claim Deed — Termo Company to Hayhurst Oil Properties, Inc. (1159/225)</t>
        </is>
      </c>
      <c r="AB190" s="808" t="inlineStr">
        <is>
          <t>Needs source review: tract, grantor source</t>
        </is>
      </c>
    </row>
    <row r="191" ht="84" customHeight="1">
      <c r="A191" s="806" t="inlineStr">
        <is>
          <t>1990-005848</t>
        </is>
      </c>
      <c r="B191" s="806" t="n"/>
      <c r="C191" s="806" t="inlineStr">
        <is>
          <t>Quit Claim Mineral Deed</t>
        </is>
      </c>
      <c r="D191" s="806" t="inlineStr">
        <is>
          <t>1167/200</t>
        </is>
      </c>
      <c r="E191" s="807" t="n">
        <v>33158</v>
      </c>
      <c r="F191" s="808" t="n">
        <v>33158</v>
      </c>
      <c r="G191" s="809" t="inlineStr">
        <is>
          <t>Gilbert C. Fuchs</t>
        </is>
      </c>
      <c r="H191" s="809" t="inlineStr">
        <is>
          <t>Fuchs Family Revocable Trust</t>
        </is>
      </c>
      <c r="I191" s="810" t="inlineStr">
        <is>
          <t>SW/4 NE/4, NW/4 SE/4, S/2 SE/4 of 31-12N-24W, aol</t>
        </is>
      </c>
      <c r="J191" s="814" t="inlineStr">
        <is>
          <t>ARTI</t>
        </is>
      </c>
      <c r="K191" s="815" t="inlineStr">
        <is>
          <t>OKCountyRecords: 1990-005848</t>
        </is>
      </c>
      <c r="L191" s="806" t="inlineStr">
        <is>
          <t>Mineral; basis Conv Amt(dec). Gross=tract-map basis.</t>
        </is>
      </c>
      <c r="M191" s="806" t="inlineStr">
        <is>
          <t>CURRENT OWNER SOURCE</t>
        </is>
      </c>
      <c r="N191" s="806" t="n"/>
      <c r="O191" s="806" t="inlineStr">
        <is>
          <t>OUTSIDE LANDS</t>
        </is>
      </c>
      <c r="P191" s="807" t="inlineStr">
        <is>
          <t>Chain — minerals</t>
        </is>
      </c>
      <c r="Q191" s="808" t="inlineStr">
        <is>
          <t>Yes</t>
        </is>
      </c>
      <c r="R191" s="809" t="inlineStr">
        <is>
          <t>No</t>
        </is>
      </c>
      <c r="S191" s="809" t="inlineStr">
        <is>
          <t>Yes</t>
        </is>
      </c>
      <c r="T191" s="810" t="inlineStr">
        <is>
          <t>No</t>
        </is>
      </c>
      <c r="U191" s="814" t="inlineStr">
        <is>
          <t>Yes: 2 (legal supports)</t>
        </is>
      </c>
      <c r="V191" s="815" t="inlineStr">
        <is>
          <t>High</t>
        </is>
      </c>
      <c r="W191" s="806" t="inlineStr">
        <is>
          <t>Review — no exact prior-grantee match</t>
        </is>
      </c>
      <c r="X191" s="806" t="inlineStr">
        <is>
          <t>Yes — on Tract 2 owner list</t>
        </is>
      </c>
      <c r="Y191" s="806" t="inlineStr">
        <is>
          <t>Candidate 1 (helper — confirm from image)</t>
        </is>
      </c>
      <c r="Z191" s="806" t="inlineStr">
        <is>
          <t>Medium — helper value</t>
        </is>
      </c>
      <c r="AA191" s="807" t="inlineStr">
        <is>
          <t>Quit Claim Mineral Deed — Gilbert C. Fuchs to Fuchs Family Revocable Trust (1167/200)</t>
        </is>
      </c>
      <c r="AB191" s="808" t="inlineStr">
        <is>
          <t>Needs source review: grantor source</t>
        </is>
      </c>
    </row>
    <row r="192" ht="408" customHeight="1">
      <c r="A192" s="806" t="inlineStr">
        <is>
          <t>1990-006747</t>
        </is>
      </c>
      <c r="B192" s="806" t="n"/>
      <c r="C192" s="806" t="inlineStr">
        <is>
          <t>Order and Final Decree</t>
        </is>
      </c>
      <c r="D192" s="806" t="inlineStr">
        <is>
          <t>1176/54</t>
        </is>
      </c>
      <c r="E192" s="807" t="n">
        <v>33205</v>
      </c>
      <c r="F192" s="808" t="n">
        <v>33205</v>
      </c>
      <c r="G192" s="809" t="inlineStr">
        <is>
          <t>Beckham County Court,
RE: In the Matter of the Estate of Annie E. Mitchel, Deceased</t>
        </is>
      </c>
      <c r="H192" s="809" t="inlineStr">
        <is>
          <t>Glenn D. Mitchel, 1/3,
Louise Ormand, 1/3,
Mattie Britton, 1/3</t>
        </is>
      </c>
      <c r="I192" s="810" t="inlineStr">
        <is>
          <t>E/2 NW/4, N/2 NE/4 SW/4, SE/4 NE/4, NE/4 SE/4 of 31-12N-24W</t>
        </is>
      </c>
      <c r="J192" s="817" t="inlineStr">
        <is>
          <t>ARTI, An undivided 1/26th interest
Chain note: source of title — OUTSIDE LANDS 1942-000630 at MIS21/471, Beckham County Court,
RE: In the Matter of the Estate of Swinburn J. Stewart, Deceased to Gladys Priest, 1/4,
Swinburn J. … Full recital in recorded instrument — see Link.</t>
        </is>
      </c>
      <c r="K192" s="815" t="inlineStr">
        <is>
          <t>OKCountyRecords: 1990-006747</t>
        </is>
      </c>
      <c r="L192" s="806" t="inlineStr">
        <is>
          <t>Mineral; basis Conv Amt(dec). Gross=tract-map basis.</t>
        </is>
      </c>
      <c r="M192" s="806" t="inlineStr">
        <is>
          <t>CURRENT OWNER SOURCE</t>
        </is>
      </c>
      <c r="N192" s="806" t="n"/>
      <c r="O192" s="806" t="inlineStr">
        <is>
          <t>OUTSIDE LANDS</t>
        </is>
      </c>
      <c r="P192" s="807" t="inlineStr">
        <is>
          <t>Chain — title support (succession/entity/probate)</t>
        </is>
      </c>
      <c r="Q192" s="808" t="inlineStr">
        <is>
          <t>Yes</t>
        </is>
      </c>
      <c r="R192" s="809" t="inlineStr">
        <is>
          <t>No</t>
        </is>
      </c>
      <c r="S192" s="809" t="inlineStr">
        <is>
          <t>Yes</t>
        </is>
      </c>
      <c r="T192" s="810" t="inlineStr">
        <is>
          <t>No</t>
        </is>
      </c>
      <c r="U192" s="816" t="inlineStr">
        <is>
          <t>Legal maps to 1, 3, 4, 7, 10; helper says 1, 3, 4, 7, 8</t>
        </is>
      </c>
      <c r="V192" s="815" t="inlineStr">
        <is>
          <t>Review</t>
        </is>
      </c>
      <c r="W192" s="806" t="inlineStr">
        <is>
          <t>Review — no exact prior-grantee match</t>
        </is>
      </c>
      <c r="X192" s="806" t="inlineStr">
        <is>
          <t>Review</t>
        </is>
      </c>
      <c r="Y192" s="806" t="inlineStr">
        <is>
          <t>Candidate 1 (helper — confirm from image)</t>
        </is>
      </c>
      <c r="Z192" s="806" t="inlineStr">
        <is>
          <t>Medium — helper value</t>
        </is>
      </c>
      <c r="AA192" s="807" t="inlineStr">
        <is>
          <t>Order and Final Decree — Beckham County Court, to Glenn D. Mitchel, 1/3, (1176/54)</t>
        </is>
      </c>
      <c r="AB192" s="808" t="inlineStr">
        <is>
          <t>Needs source review: tract, grantor source</t>
        </is>
      </c>
    </row>
    <row r="193" ht="84" customHeight="1">
      <c r="A193" s="806" t="inlineStr">
        <is>
          <t>1991-000858</t>
        </is>
      </c>
      <c r="B193" s="806" t="n"/>
      <c r="C193" s="806" t="inlineStr">
        <is>
          <t>Mineral Deed</t>
        </is>
      </c>
      <c r="D193" s="806" t="inlineStr">
        <is>
          <t>1194/257</t>
        </is>
      </c>
      <c r="E193" s="807" t="n">
        <v>33277</v>
      </c>
      <c r="F193" s="808" t="n">
        <v>33277</v>
      </c>
      <c r="G193" s="809" t="inlineStr">
        <is>
          <t>Alpine Investments, Inc.</t>
        </is>
      </c>
      <c r="H193" s="809" t="inlineStr">
        <is>
          <t>Estate of Dwight J. Wilson, deceased</t>
        </is>
      </c>
      <c r="I193" s="810" t="inlineStr">
        <is>
          <t>SW/4 NE/4, NW/4 SE/4, S/2 SE/4 of 31-12N-24W, aol</t>
        </is>
      </c>
      <c r="J193" s="816" t="inlineStr">
        <is>
          <t>ARTI</t>
        </is>
      </c>
      <c r="K193" s="815" t="inlineStr">
        <is>
          <t>OKCountyRecords: 1991-000858</t>
        </is>
      </c>
      <c r="L193" s="806" t="inlineStr">
        <is>
          <t>Mineral; basis Conv Amt(dec). Gross=tract-map basis.</t>
        </is>
      </c>
      <c r="M193" s="806" t="inlineStr">
        <is>
          <t>CURRENT OWNER SOURCE</t>
        </is>
      </c>
      <c r="N193" s="806" t="n"/>
      <c r="O193" s="806" t="inlineStr">
        <is>
          <t>OUTSIDE LANDS</t>
        </is>
      </c>
      <c r="P193" s="807" t="inlineStr">
        <is>
          <t>Chain — minerals</t>
        </is>
      </c>
      <c r="Q193" s="808" t="inlineStr">
        <is>
          <t>Yes</t>
        </is>
      </c>
      <c r="R193" s="809" t="inlineStr">
        <is>
          <t>No</t>
        </is>
      </c>
      <c r="S193" s="809" t="inlineStr">
        <is>
          <t>Yes</t>
        </is>
      </c>
      <c r="T193" s="810" t="inlineStr">
        <is>
          <t>No</t>
        </is>
      </c>
      <c r="U193" s="816" t="inlineStr">
        <is>
          <t>Yes: 2 (legal supports)</t>
        </is>
      </c>
      <c r="V193" s="815" t="inlineStr">
        <is>
          <t>High</t>
        </is>
      </c>
      <c r="W193" s="806" t="inlineStr">
        <is>
          <t>Review — no exact prior-grantee match</t>
        </is>
      </c>
      <c r="X193" s="806" t="inlineStr">
        <is>
          <t>Review</t>
        </is>
      </c>
      <c r="Y193" s="806" t="inlineStr">
        <is>
          <t>Candidate 1 (helper — confirm from image)</t>
        </is>
      </c>
      <c r="Z193" s="806" t="inlineStr">
        <is>
          <t>Medium — helper value</t>
        </is>
      </c>
      <c r="AA193" s="807" t="inlineStr">
        <is>
          <t>Mineral Deed — Alpine Investments, Inc. to Estate of Dwight J. Wilson, de (1194/257)</t>
        </is>
      </c>
      <c r="AB193" s="808" t="inlineStr">
        <is>
          <t>Needs source review: grantor source</t>
        </is>
      </c>
    </row>
    <row r="194" ht="409.5" customHeight="1">
      <c r="A194" s="806" t="inlineStr">
        <is>
          <t>1991-002734</t>
        </is>
      </c>
      <c r="B194" s="806" t="n"/>
      <c r="C194" s="806" t="inlineStr">
        <is>
          <t>Affidavit</t>
        </is>
      </c>
      <c r="D194" s="806" t="inlineStr">
        <is>
          <t>1218/1</t>
        </is>
      </c>
      <c r="E194" s="808" t="n">
        <v>33399</v>
      </c>
      <c r="F194" s="808" t="n">
        <v>33399</v>
      </c>
      <c r="G194" s="809" t="inlineStr">
        <is>
          <t>Umc Petroleum Corp - Delaware</t>
        </is>
      </c>
      <c r="H194" s="809" t="inlineStr">
        <is>
          <t>The Public</t>
        </is>
      </c>
      <c r="I194" s="810" t="inlineStr">
        <is>
          <t>All of 31-12N-24W, aol</t>
        </is>
      </c>
      <c r="J194" s="811" t="inlineStr">
        <is>
          <t>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t>
        </is>
      </c>
      <c r="K194" s="815" t="inlineStr">
        <is>
          <t>OKCountyRecords: 1991-002734</t>
        </is>
      </c>
      <c r="L194" s="806" t="inlineStr">
        <is>
          <t>Other (non-mineral; excluded from mineral NMA). All-section coverage. Gross=tract-map basis.</t>
        </is>
      </c>
      <c r="M194" s="806" t="inlineStr">
        <is>
          <t>OK</t>
        </is>
      </c>
      <c r="N194" s="806" t="inlineStr">
        <is>
          <t>Non-conveying — notice/affidavit/address change (The Public).</t>
        </is>
      </c>
      <c r="O194" s="806" t="inlineStr">
        <is>
          <t>OUTSIDE LANDS</t>
        </is>
      </c>
      <c r="P194" s="808" t="inlineStr">
        <is>
          <t>Chain — title support (succession/entity/probate)</t>
        </is>
      </c>
      <c r="Q194" s="808" t="inlineStr">
        <is>
          <t>Yes</t>
        </is>
      </c>
      <c r="R194" s="809" t="inlineStr">
        <is>
          <t>No</t>
        </is>
      </c>
      <c r="S194" s="809" t="inlineStr">
        <is>
          <t>Yes</t>
        </is>
      </c>
      <c r="T194" s="810" t="inlineStr">
        <is>
          <t>No</t>
        </is>
      </c>
      <c r="U194" s="811" t="inlineStr">
        <is>
          <t>Yes: 1, 8 (broad legal)</t>
        </is>
      </c>
      <c r="V194" s="815" t="inlineStr">
        <is>
          <t>Medium</t>
        </is>
      </c>
      <c r="W194" s="806" t="inlineStr">
        <is>
          <t>Review — no exact prior-grantee match</t>
        </is>
      </c>
      <c r="X194" s="806" t="inlineStr">
        <is>
          <t>Review</t>
        </is>
      </c>
      <c r="Y194" s="806" t="inlineStr">
        <is>
          <t>Interest amount needs review</t>
        </is>
      </c>
      <c r="Z194" s="806" t="inlineStr">
        <is>
          <t>Review</t>
        </is>
      </c>
      <c r="AA194" s="808" t="inlineStr">
        <is>
          <t>Affidavit — Umc Petroleum Corp - Delaware to The Public (1218/1)</t>
        </is>
      </c>
      <c r="AB194" s="808" t="inlineStr">
        <is>
          <t>Needs source review: grantor source, interest amount</t>
        </is>
      </c>
    </row>
    <row r="195" ht="240" customHeight="1">
      <c r="A195" s="806" t="inlineStr">
        <is>
          <t>1991-003518</t>
        </is>
      </c>
      <c r="B195" s="818" t="n"/>
      <c r="C195" s="818" t="inlineStr">
        <is>
          <t>Warranty Deed</t>
        </is>
      </c>
      <c r="D195" s="818" t="inlineStr">
        <is>
          <t>1229/180</t>
        </is>
      </c>
      <c r="E195" s="819" t="n">
        <v>33456</v>
      </c>
      <c r="F195" s="808" t="n">
        <v>33456</v>
      </c>
      <c r="G195" s="813" t="inlineStr">
        <is>
          <t>Mary Margaret Devenas, f/k/a Mary Margaret Wilson</t>
        </is>
      </c>
      <c r="H195" s="813" t="inlineStr">
        <is>
          <t>Joseph Devenas and Mary Margaret Devenas, HW, JTWROS</t>
        </is>
      </c>
      <c r="I195" s="810" t="inlineStr">
        <is>
          <t>SE/4 SW/4 of 31-12N-24W, aol</t>
        </is>
      </c>
      <c r="J195" s="811" t="inlineStr">
        <is>
          <t>An undivided 7/48ths interest in all of the mineral interests or undivided interests in oil, gas and other minerals and mineral rights in real property (5.8333 min. ac.)</t>
        </is>
      </c>
      <c r="K195" s="815" t="inlineStr">
        <is>
          <t>OKCountyRecords: 1991-003518</t>
        </is>
      </c>
      <c r="L195" s="806" t="inlineStr">
        <is>
          <t>Mineral; basis Conv Amt(dec). Gross=tract-map basis.</t>
        </is>
      </c>
      <c r="M195" s="818" t="inlineStr">
        <is>
          <t>CURRENT OWNER SOURCE</t>
        </is>
      </c>
      <c r="N195" s="818" t="n"/>
      <c r="O195" s="818" t="inlineStr">
        <is>
          <t>OUTSIDE LANDS</t>
        </is>
      </c>
      <c r="P195" s="819" t="inlineStr">
        <is>
          <t>Chain — deed (confirm minerals vs surface from instrument)</t>
        </is>
      </c>
      <c r="Q195" s="808" t="inlineStr">
        <is>
          <t>Yes</t>
        </is>
      </c>
      <c r="R195" s="813" t="inlineStr">
        <is>
          <t>No</t>
        </is>
      </c>
      <c r="S195" s="813" t="inlineStr">
        <is>
          <t>Review</t>
        </is>
      </c>
      <c r="T195" s="810" t="inlineStr">
        <is>
          <t>No</t>
        </is>
      </c>
      <c r="U195" s="811" t="inlineStr">
        <is>
          <t>Yes: 5 (legal supports)</t>
        </is>
      </c>
      <c r="V195" s="815" t="inlineStr">
        <is>
          <t>High</t>
        </is>
      </c>
      <c r="W195" s="806" t="inlineStr">
        <is>
          <t>Review — no exact prior-grantee match</t>
        </is>
      </c>
      <c r="X195" s="818" t="inlineStr">
        <is>
          <t>Yes — on Tract 5 owner list</t>
        </is>
      </c>
      <c r="Y195" s="818" t="inlineStr">
        <is>
          <t>Candidate 0.145833333333333 (helper — confirm from image)</t>
        </is>
      </c>
      <c r="Z195" s="818" t="inlineStr">
        <is>
          <t>Medium — helper value</t>
        </is>
      </c>
      <c r="AA195" s="819" t="inlineStr">
        <is>
          <t>Warranty Deed — Mary Margaret Devenas, f/k/a M to Joseph Devenas and Mary Margar (1229/180)</t>
        </is>
      </c>
      <c r="AB195" s="808" t="inlineStr">
        <is>
          <t>Needs source review: grantor source</t>
        </is>
      </c>
    </row>
    <row r="196" ht="60" customHeight="1">
      <c r="A196" s="806" t="inlineStr">
        <is>
          <t>1991-004456</t>
        </is>
      </c>
      <c r="B196" s="806" t="n"/>
      <c r="C196" s="806" t="inlineStr">
        <is>
          <t>Conveyance</t>
        </is>
      </c>
      <c r="D196" s="806" t="inlineStr">
        <is>
          <t>1240/115</t>
        </is>
      </c>
      <c r="E196" s="807" t="n">
        <v>33522</v>
      </c>
      <c r="F196" s="808" t="n">
        <v>33522</v>
      </c>
      <c r="G196" s="809" t="inlineStr">
        <is>
          <t>El Paso Natural Gas Company</t>
        </is>
      </c>
      <c r="H196" s="809" t="inlineStr">
        <is>
          <t>El Paso Production Company</t>
        </is>
      </c>
      <c r="I196" s="810" t="inlineStr">
        <is>
          <t>All of 31-12N-24W, aol</t>
        </is>
      </c>
      <c r="J196" s="814" t="inlineStr">
        <is>
          <t>ARTI</t>
        </is>
      </c>
      <c r="K196" s="815" t="inlineStr">
        <is>
          <t>OKCountyRecords: 1991-004456</t>
        </is>
      </c>
      <c r="L196" s="806" t="inlineStr">
        <is>
          <t>Mineral; basis Conv Amt(dec). All-section coverage. Gross=tract-map basis.</t>
        </is>
      </c>
      <c r="M196" s="806" t="inlineStr">
        <is>
          <t>CURRENT OWNER SOURCE</t>
        </is>
      </c>
      <c r="N196" s="806" t="n"/>
      <c r="O196" s="806" t="inlineStr">
        <is>
          <t>OUTSIDE LANDS</t>
        </is>
      </c>
      <c r="P196" s="807" t="inlineStr">
        <is>
          <t>Chain — deed (confirm minerals vs surface from instrument)</t>
        </is>
      </c>
      <c r="Q196" s="808" t="inlineStr">
        <is>
          <t>Yes</t>
        </is>
      </c>
      <c r="R196" s="809" t="inlineStr">
        <is>
          <t>No</t>
        </is>
      </c>
      <c r="S196" s="809" t="inlineStr">
        <is>
          <t>Review</t>
        </is>
      </c>
      <c r="T196" s="810" t="inlineStr">
        <is>
          <t>No</t>
        </is>
      </c>
      <c r="U196" s="814" t="inlineStr">
        <is>
          <t>Yes: 1, 8 (broad legal)</t>
        </is>
      </c>
      <c r="V196" s="815" t="inlineStr">
        <is>
          <t>Medium</t>
        </is>
      </c>
      <c r="W196" s="806" t="inlineStr">
        <is>
          <t>Review — no exact prior-grantee match</t>
        </is>
      </c>
      <c r="X196" s="806" t="inlineStr">
        <is>
          <t>Review</t>
        </is>
      </c>
      <c r="Y196" s="806" t="inlineStr">
        <is>
          <t>Candidate 1 (helper — confirm from image)</t>
        </is>
      </c>
      <c r="Z196" s="806" t="inlineStr">
        <is>
          <t>Medium — helper value</t>
        </is>
      </c>
      <c r="AA196" s="807" t="inlineStr">
        <is>
          <t>Conveyance — El Paso Natural Gas Company to El Paso Production Company (1240/115)</t>
        </is>
      </c>
      <c r="AB196" s="808" t="inlineStr">
        <is>
          <t>Needs source review: grantor source</t>
        </is>
      </c>
    </row>
    <row r="197" ht="108" customHeight="1">
      <c r="A197" s="806" t="inlineStr">
        <is>
          <t>1991-005340</t>
        </is>
      </c>
      <c r="B197" s="806" t="n"/>
      <c r="C197" s="806" t="inlineStr">
        <is>
          <t>Correction Mineral Deed</t>
        </is>
      </c>
      <c r="D197" s="806" t="inlineStr">
        <is>
          <t>1249/161</t>
        </is>
      </c>
      <c r="E197" s="807" t="n">
        <v>33574</v>
      </c>
      <c r="F197" s="808" t="n">
        <v>33574</v>
      </c>
      <c r="G197" s="809" t="inlineStr">
        <is>
          <t>Alpine Investments, Inc.</t>
        </is>
      </c>
      <c r="H197" s="809" t="inlineStr">
        <is>
          <t>Melinda McCaul Mulvihill, Executor of the Estate of Dwight J. Wilson, deceased</t>
        </is>
      </c>
      <c r="I197" s="813" t="inlineStr">
        <is>
          <t>SW/4 NE/4, NW/4 SE/4, S/2 SE/4 of 31-12N-24W, aol</t>
        </is>
      </c>
      <c r="J197" s="814" t="inlineStr">
        <is>
          <t>ARTI</t>
        </is>
      </c>
      <c r="K197" s="815" t="inlineStr">
        <is>
          <t>OKCountyRecords: 1991-005340</t>
        </is>
      </c>
      <c r="L197" s="806" t="inlineStr">
        <is>
          <t>Mineral; basis Conv Amt(dec). Gross=tract-map basis.</t>
        </is>
      </c>
      <c r="M197" s="806" t="inlineStr">
        <is>
          <t>CURRENT OWNER SOURCE</t>
        </is>
      </c>
      <c r="N197" s="806" t="n"/>
      <c r="O197" s="806" t="inlineStr">
        <is>
          <t>OUTSIDE LANDS</t>
        </is>
      </c>
      <c r="P197" s="807" t="inlineStr">
        <is>
          <t>Chain — minerals</t>
        </is>
      </c>
      <c r="Q197" s="808" t="inlineStr">
        <is>
          <t>Yes</t>
        </is>
      </c>
      <c r="R197" s="809" t="inlineStr">
        <is>
          <t>No</t>
        </is>
      </c>
      <c r="S197" s="809" t="inlineStr">
        <is>
          <t>Yes</t>
        </is>
      </c>
      <c r="T197" s="813" t="inlineStr">
        <is>
          <t>No</t>
        </is>
      </c>
      <c r="U197" s="814" t="inlineStr">
        <is>
          <t>Yes: 2 (legal supports)</t>
        </is>
      </c>
      <c r="V197" s="815" t="inlineStr">
        <is>
          <t>High</t>
        </is>
      </c>
      <c r="W197" s="806" t="inlineStr">
        <is>
          <t>Review — no exact prior-grantee match</t>
        </is>
      </c>
      <c r="X197" s="806" t="inlineStr">
        <is>
          <t>Yes — on Tract 2 owner list</t>
        </is>
      </c>
      <c r="Y197" s="806" t="inlineStr">
        <is>
          <t>Candidate 1 (helper — confirm from image)</t>
        </is>
      </c>
      <c r="Z197" s="806" t="inlineStr">
        <is>
          <t>Medium — helper value</t>
        </is>
      </c>
      <c r="AA197" s="807" t="inlineStr">
        <is>
          <t>Correction Mineral Deed — Alpine Investments, Inc. to Melinda McCaul Mulvihill, Exec (1249/161)</t>
        </is>
      </c>
      <c r="AB197" s="808" t="inlineStr">
        <is>
          <t>Needs source review: grantor source</t>
        </is>
      </c>
    </row>
    <row r="198" ht="96" customHeight="1">
      <c r="A198" s="806" t="inlineStr">
        <is>
          <t>1992-000943</t>
        </is>
      </c>
      <c r="B198" s="806" t="n"/>
      <c r="C198" s="806" t="inlineStr">
        <is>
          <t>Affidavit of Address Change</t>
        </is>
      </c>
      <c r="D198" s="806" t="inlineStr">
        <is>
          <t>1266/19</t>
        </is>
      </c>
      <c r="E198" s="807" t="n">
        <v>33682</v>
      </c>
      <c r="F198" s="808" t="n">
        <v>33682</v>
      </c>
      <c r="G198" s="809" t="inlineStr">
        <is>
          <t>Daniel D. Ferson</t>
        </is>
      </c>
      <c r="H198" s="809" t="inlineStr">
        <is>
          <t>The Public</t>
        </is>
      </c>
      <c r="I198" s="813" t="inlineStr">
        <is>
          <t>E/2 NW/4, N/2 NE/4 SW/4, SE/4 NE/4, NE/4 SE/4 of 31-12N-24W</t>
        </is>
      </c>
      <c r="J198" s="814" t="inlineStr">
        <is>
          <t>See instrument</t>
        </is>
      </c>
      <c r="K198" s="815" t="inlineStr">
        <is>
          <t>OKCountyRecords: 1992-000943</t>
        </is>
      </c>
      <c r="L198" s="806" t="inlineStr">
        <is>
          <t>Other (non-mineral; excluded from mineral NMA). Gross=tract-map basis.</t>
        </is>
      </c>
      <c r="M198" s="806" t="inlineStr">
        <is>
          <t>OK</t>
        </is>
      </c>
      <c r="N198" s="806" t="inlineStr">
        <is>
          <t>Non-conveying — notice/affidavit/address change (The Public).</t>
        </is>
      </c>
      <c r="O198" s="806" t="inlineStr">
        <is>
          <t>AFFIDAVIT / HEIRSHIP / PROBATE</t>
        </is>
      </c>
      <c r="P198" s="807" t="inlineStr">
        <is>
          <t>Do Not Chain — address only</t>
        </is>
      </c>
      <c r="Q198" s="808" t="inlineStr">
        <is>
          <t>No</t>
        </is>
      </c>
      <c r="R198" s="809" t="inlineStr">
        <is>
          <t>No</t>
        </is>
      </c>
      <c r="S198" s="809" t="inlineStr">
        <is>
          <t>No</t>
        </is>
      </c>
      <c r="T198" s="813" t="inlineStr">
        <is>
          <t>No</t>
        </is>
      </c>
      <c r="U198" s="814" t="inlineStr">
        <is>
          <t>Legal maps to 1, 3, 4, 7, 10; helper says 1, 3, 4, 7, 8</t>
        </is>
      </c>
      <c r="V198" s="815" t="inlineStr">
        <is>
          <t>Review</t>
        </is>
      </c>
      <c r="W198" s="806" t="inlineStr">
        <is>
          <t>Yes — prior grantee match</t>
        </is>
      </c>
      <c r="X198" s="806" t="inlineStr">
        <is>
          <t>Yes — on Tract 3 owner list</t>
        </is>
      </c>
      <c r="Y198" s="806" t="inlineStr">
        <is>
          <t>Interest amount needs review</t>
        </is>
      </c>
      <c r="Z198" s="806" t="inlineStr">
        <is>
          <t>Review</t>
        </is>
      </c>
      <c r="AA198" s="807" t="inlineStr">
        <is>
          <t>Affidavit of Address Change — Daniel D. Ferson to The Public (1266/19)</t>
        </is>
      </c>
      <c r="AB198" s="808" t="inlineStr">
        <is>
          <t>Needs source review: tract</t>
        </is>
      </c>
    </row>
    <row r="199" ht="96" customHeight="1">
      <c r="A199" s="806" t="inlineStr">
        <is>
          <t>1992-001067</t>
        </is>
      </c>
      <c r="B199" s="806" t="n"/>
      <c r="C199" s="806" t="inlineStr">
        <is>
          <t>Joint Tenancy Mineral Deed</t>
        </is>
      </c>
      <c r="D199" s="806" t="inlineStr">
        <is>
          <t>1267/168</t>
        </is>
      </c>
      <c r="E199" s="807" t="n">
        <v>33693</v>
      </c>
      <c r="F199" s="808" t="n">
        <v>33693</v>
      </c>
      <c r="G199" s="809" t="inlineStr">
        <is>
          <t>Mattie C. Britton</t>
        </is>
      </c>
      <c r="H199" s="809" t="inlineStr">
        <is>
          <t>Joe Britton and Anna R. Britton, HW, JTWROS</t>
        </is>
      </c>
      <c r="I199" s="813" t="inlineStr">
        <is>
          <t>E/2 NW/4, N/2 NE/4 SW/4, SE/4 NE/4, NE/4 SE/4 of 31-12N-24W</t>
        </is>
      </c>
      <c r="J199" s="814" t="inlineStr">
        <is>
          <t>ARTI</t>
        </is>
      </c>
      <c r="K199" s="815" t="inlineStr">
        <is>
          <t>OKCountyRecords: 1992-001067</t>
        </is>
      </c>
      <c r="L199" s="806" t="inlineStr">
        <is>
          <t>Mineral; basis Conv Amt(dec). Gross=tract-map basis.</t>
        </is>
      </c>
      <c r="M199" s="806" t="inlineStr">
        <is>
          <t>CURRENT OWNER SOURCE</t>
        </is>
      </c>
      <c r="N199" s="806" t="n"/>
      <c r="O199" s="806" t="inlineStr">
        <is>
          <t>MINERAL DEED</t>
        </is>
      </c>
      <c r="P199" s="807" t="inlineStr">
        <is>
          <t>Chain — minerals</t>
        </is>
      </c>
      <c r="Q199" s="808" t="inlineStr">
        <is>
          <t>Yes</t>
        </is>
      </c>
      <c r="R199" s="809" t="inlineStr">
        <is>
          <t>No</t>
        </is>
      </c>
      <c r="S199" s="809" t="inlineStr">
        <is>
          <t>Yes</t>
        </is>
      </c>
      <c r="T199" s="813" t="inlineStr">
        <is>
          <t>No</t>
        </is>
      </c>
      <c r="U199" s="814" t="inlineStr">
        <is>
          <t>Legal maps to 1, 3, 4, 7, 10; helper says 1, 3, 4, 7, 8</t>
        </is>
      </c>
      <c r="V199" s="815" t="inlineStr">
        <is>
          <t>Review</t>
        </is>
      </c>
      <c r="W199" s="806" t="inlineStr">
        <is>
          <t>Review — no exact prior-grantee match</t>
        </is>
      </c>
      <c r="X199" s="806" t="inlineStr">
        <is>
          <t>Yes — on Tract 3 owner list</t>
        </is>
      </c>
      <c r="Y199" s="806" t="inlineStr">
        <is>
          <t>Candidate 1 (helper — confirm from image)</t>
        </is>
      </c>
      <c r="Z199" s="806" t="inlineStr">
        <is>
          <t>Medium — helper value</t>
        </is>
      </c>
      <c r="AA199" s="807" t="inlineStr">
        <is>
          <t>Joint Tenancy Mineral Deed — Mattie C. Britton to Joe Britton and Anna R. Britto (1267/168)</t>
        </is>
      </c>
      <c r="AB199" s="808" t="inlineStr">
        <is>
          <t>Needs source review: tract, grantor source</t>
        </is>
      </c>
    </row>
    <row r="200" ht="108" customHeight="1">
      <c r="A200" s="806" t="inlineStr">
        <is>
          <t>1992-001682</t>
        </is>
      </c>
      <c r="B200" s="806" t="n"/>
      <c r="C200" s="806" t="inlineStr">
        <is>
          <t>Mineral Deed</t>
        </is>
      </c>
      <c r="D200" s="806" t="inlineStr">
        <is>
          <t>1274/277</t>
        </is>
      </c>
      <c r="E200" s="807" t="n">
        <v>33737</v>
      </c>
      <c r="F200" s="808" t="n">
        <v>33737</v>
      </c>
      <c r="G200" s="809" t="inlineStr">
        <is>
          <t>Hayhurst Oil Properties, Inc.</t>
        </is>
      </c>
      <c r="H200" s="809" t="inlineStr">
        <is>
          <t>Minion Investment Company</t>
        </is>
      </c>
      <c r="I200" s="810" t="inlineStr">
        <is>
          <t>NE/4 SE/4, SE/4 NE/4, N/2 NE/4 SW/4, E/2 NW/4 of 31-12N-24W, aol</t>
        </is>
      </c>
      <c r="J200" s="816" t="inlineStr">
        <is>
          <t>0.69 NMA in 31-12N-24W, 1/260 interest in 2 sections</t>
        </is>
      </c>
      <c r="K200" s="815" t="inlineStr">
        <is>
          <t>OKCountyRecords: 1992-001682</t>
        </is>
      </c>
      <c r="L200" s="806" t="inlineStr">
        <is>
          <t>Mineral; basis Conv Amt(dec). Gross=tract-map basis.</t>
        </is>
      </c>
      <c r="M200" s="806" t="n"/>
      <c r="N200" s="806" t="inlineStr">
        <is>
          <t>Conveys 0.69 NMA per notes; conv. dec = 0.69/gross. Verify denominator/tract from image.</t>
        </is>
      </c>
      <c r="O200" s="806" t="inlineStr">
        <is>
          <t>OUTSIDE LANDS</t>
        </is>
      </c>
      <c r="P200" s="807" t="inlineStr">
        <is>
          <t>Chain — minerals</t>
        </is>
      </c>
      <c r="Q200" s="808" t="inlineStr">
        <is>
          <t>Yes</t>
        </is>
      </c>
      <c r="R200" s="809" t="inlineStr">
        <is>
          <t>No</t>
        </is>
      </c>
      <c r="S200" s="809" t="inlineStr">
        <is>
          <t>Yes</t>
        </is>
      </c>
      <c r="T200" s="810" t="inlineStr">
        <is>
          <t>No</t>
        </is>
      </c>
      <c r="U200" s="816" t="inlineStr">
        <is>
          <t>Legal maps to 1, 3, 4, 7, 10; helper says 1, 3, 4, 7, 8</t>
        </is>
      </c>
      <c r="V200" s="815" t="inlineStr">
        <is>
          <t>Review</t>
        </is>
      </c>
      <c r="W200" s="806" t="inlineStr">
        <is>
          <t>Yes — prior grantee match</t>
        </is>
      </c>
      <c r="X200" s="806" t="inlineStr">
        <is>
          <t>Yes — on Tract 3 owner list</t>
        </is>
      </c>
      <c r="Y200" s="806" t="inlineStr">
        <is>
          <t>Candidate 0.00246428571428571 (helper — confirm from image)</t>
        </is>
      </c>
      <c r="Z200" s="806" t="inlineStr">
        <is>
          <t>Medium — helper value</t>
        </is>
      </c>
      <c r="AA200" s="807" t="inlineStr">
        <is>
          <t>Mineral Deed — Hayhurst Oil Properties, Inc. to Minion Investment Company (1274/277)</t>
        </is>
      </c>
      <c r="AB200" s="808" t="inlineStr">
        <is>
          <t>Needs source review: tract</t>
        </is>
      </c>
    </row>
    <row r="201" ht="156" customHeight="1">
      <c r="A201" s="806" t="inlineStr">
        <is>
          <t>1992-001861</t>
        </is>
      </c>
      <c r="B201" s="806" t="n"/>
      <c r="C201" s="806" t="inlineStr">
        <is>
          <t>Trustee's Mineral Deed</t>
        </is>
      </c>
      <c r="D201" s="806" t="inlineStr">
        <is>
          <t>1276/267</t>
        </is>
      </c>
      <c r="E201" s="807" t="n">
        <v>33750</v>
      </c>
      <c r="F201" s="808" t="n">
        <v>33750</v>
      </c>
      <c r="G201" s="809" t="inlineStr">
        <is>
          <t>William Cobal Bain and Billy Wayne Bain, Co-Trustes of the Will of W. M. Bain for the Benefit of Crystal Pallo</t>
        </is>
      </c>
      <c r="H201" s="809" t="inlineStr">
        <is>
          <t>Dow C. Bain and Edris O. Bain, JTWROS</t>
        </is>
      </c>
      <c r="I201" s="810" t="inlineStr">
        <is>
          <t>SW/4 NE/4, NW/4 SE/4, S/2 SE/4 of 31-12N-24W, aol</t>
        </is>
      </c>
      <c r="J201" s="814" t="inlineStr">
        <is>
          <t>An undivided 4.8329635/791.47th interest in and to the oil, gas and other minerals</t>
        </is>
      </c>
      <c r="K201" s="815" t="inlineStr">
        <is>
          <t>OKCountyRecords: 1992-001861</t>
        </is>
      </c>
      <c r="L201" s="806" t="inlineStr">
        <is>
          <t>Mineral; basis Conv Amt(dec). Gross=tract-map basis.</t>
        </is>
      </c>
      <c r="M201" s="806" t="n"/>
      <c r="N201" s="806" t="n"/>
      <c r="O201" s="806" t="inlineStr">
        <is>
          <t>OUTSIDE LANDS</t>
        </is>
      </c>
      <c r="P201" s="807" t="inlineStr">
        <is>
          <t>Chain — minerals</t>
        </is>
      </c>
      <c r="Q201" s="808" t="inlineStr">
        <is>
          <t>Yes</t>
        </is>
      </c>
      <c r="R201" s="809" t="inlineStr">
        <is>
          <t>No</t>
        </is>
      </c>
      <c r="S201" s="809" t="inlineStr">
        <is>
          <t>Yes</t>
        </is>
      </c>
      <c r="T201" s="810" t="inlineStr">
        <is>
          <t>No</t>
        </is>
      </c>
      <c r="U201" s="814" t="inlineStr">
        <is>
          <t>Yes: 2 (legal supports)</t>
        </is>
      </c>
      <c r="V201" s="815" t="inlineStr">
        <is>
          <t>High</t>
        </is>
      </c>
      <c r="W201" s="806" t="inlineStr">
        <is>
          <t>Probable — name-normalized match to Runsheet 150 grantee; confirm</t>
        </is>
      </c>
      <c r="X201" s="806" t="inlineStr">
        <is>
          <t>Yes — on Tract 2 owner list</t>
        </is>
      </c>
      <c r="Y201" s="806" t="inlineStr">
        <is>
          <t>Candidate 0.00610631293668743 (helper — confirm from image)</t>
        </is>
      </c>
      <c r="Z201" s="806" t="inlineStr">
        <is>
          <t>Medium — helper value</t>
        </is>
      </c>
      <c r="AA201" s="807" t="inlineStr">
        <is>
          <t>Trustee's Mineral Deed — William Cobal Bain and Billy W to Dow C. Bain and Edris O. Bain, (1276/267)</t>
        </is>
      </c>
      <c r="AB201" s="808" t="inlineStr">
        <is>
          <t>Needs source review: grantor source</t>
        </is>
      </c>
    </row>
    <row r="202" ht="156" customHeight="1">
      <c r="A202" s="806" t="inlineStr">
        <is>
          <t>1992-001862</t>
        </is>
      </c>
      <c r="B202" s="806" t="n"/>
      <c r="C202" s="806" t="inlineStr">
        <is>
          <t>Trustee's Mineral Deed</t>
        </is>
      </c>
      <c r="D202" s="806" t="inlineStr">
        <is>
          <t>1276/270</t>
        </is>
      </c>
      <c r="E202" s="807" t="n">
        <v>33750</v>
      </c>
      <c r="F202" s="808" t="n">
        <v>33750</v>
      </c>
      <c r="G202" s="809" t="inlineStr">
        <is>
          <t>William Cobal Bain and Billy Wayne Bain, Co-Trustes of the Will of W. M. Bain for the Benefit of Crystal Pallo</t>
        </is>
      </c>
      <c r="H202" s="809" t="inlineStr">
        <is>
          <t>Wilda Jensen</t>
        </is>
      </c>
      <c r="I202" s="810" t="inlineStr">
        <is>
          <t>SW/4 NE/4, NW/4 SE/4, S/2 SE/4 of 31-12N-24W, aol</t>
        </is>
      </c>
      <c r="J202" s="814" t="inlineStr">
        <is>
          <t>An undivided 4.8329635/791.47th interest in and to the oil, gas and other minerals</t>
        </is>
      </c>
      <c r="K202" s="815" t="inlineStr">
        <is>
          <t>OKCountyRecords: 1992-001862</t>
        </is>
      </c>
      <c r="L202" s="806" t="inlineStr">
        <is>
          <t>Mineral; basis Conv Amt(dec). Gross=tract-map basis.</t>
        </is>
      </c>
      <c r="M202" s="806" t="inlineStr">
        <is>
          <t>CURRENT OWNER SOURCE</t>
        </is>
      </c>
      <c r="N202" s="806" t="n"/>
      <c r="O202" s="806" t="inlineStr">
        <is>
          <t>OUTSIDE LANDS</t>
        </is>
      </c>
      <c r="P202" s="807" t="inlineStr">
        <is>
          <t>Chain — minerals</t>
        </is>
      </c>
      <c r="Q202" s="808" t="inlineStr">
        <is>
          <t>Yes</t>
        </is>
      </c>
      <c r="R202" s="809" t="inlineStr">
        <is>
          <t>No</t>
        </is>
      </c>
      <c r="S202" s="809" t="inlineStr">
        <is>
          <t>Yes</t>
        </is>
      </c>
      <c r="T202" s="810" t="inlineStr">
        <is>
          <t>No</t>
        </is>
      </c>
      <c r="U202" s="814" t="inlineStr">
        <is>
          <t>Yes: 2 (legal supports)</t>
        </is>
      </c>
      <c r="V202" s="815" t="inlineStr">
        <is>
          <t>High</t>
        </is>
      </c>
      <c r="W202" s="806" t="inlineStr">
        <is>
          <t>Probable — name-normalized match to Runsheet 150 grantee; confirm</t>
        </is>
      </c>
      <c r="X202" s="806" t="inlineStr">
        <is>
          <t>Review</t>
        </is>
      </c>
      <c r="Y202" s="806" t="inlineStr">
        <is>
          <t>Candidate 0.00610631293668743 (helper — confirm from image)</t>
        </is>
      </c>
      <c r="Z202" s="806" t="inlineStr">
        <is>
          <t>Medium — helper value</t>
        </is>
      </c>
      <c r="AA202" s="807" t="inlineStr">
        <is>
          <t>Trustee's Mineral Deed — William Cobal Bain and Billy W to Wilda Jensen (1276/270)</t>
        </is>
      </c>
      <c r="AB202" s="808" t="inlineStr">
        <is>
          <t>Needs source review: grantor source</t>
        </is>
      </c>
    </row>
    <row r="203" ht="156" customHeight="1">
      <c r="A203" s="806" t="inlineStr">
        <is>
          <t>1992-001863</t>
        </is>
      </c>
      <c r="B203" s="806" t="n"/>
      <c r="C203" s="806" t="inlineStr">
        <is>
          <t>Trustee's Mineral Deed</t>
        </is>
      </c>
      <c r="D203" s="806" t="inlineStr">
        <is>
          <t>1276/273</t>
        </is>
      </c>
      <c r="E203" s="807" t="n">
        <v>33750</v>
      </c>
      <c r="F203" s="808" t="n">
        <v>33750</v>
      </c>
      <c r="G203" s="809" t="inlineStr">
        <is>
          <t>William Cobal Bain and Billy Wayne Bain, Co-Trustes of the Will of W. M. Bain for the Benefit of Crystal Pallo</t>
        </is>
      </c>
      <c r="H203" s="809" t="inlineStr">
        <is>
          <t>Clarence Bain</t>
        </is>
      </c>
      <c r="I203" s="810" t="inlineStr">
        <is>
          <t>SW/4 NE/4, NW/4 SE/4, S/2 SE/4 of 31-12N-24W, aol</t>
        </is>
      </c>
      <c r="J203" s="814" t="inlineStr">
        <is>
          <t>An undivided 4.8329635/791.47th interest in and to the oil, gas and other minerals</t>
        </is>
      </c>
      <c r="K203" s="815" t="inlineStr">
        <is>
          <t>OKCountyRecords: 1992-001863</t>
        </is>
      </c>
      <c r="L203" s="806" t="inlineStr">
        <is>
          <t>Mineral; basis Conv Amt(dec). Gross=tract-map basis.</t>
        </is>
      </c>
      <c r="M203" s="806" t="n"/>
      <c r="N203" s="806" t="n"/>
      <c r="O203" s="806" t="inlineStr">
        <is>
          <t>OUTSIDE LANDS</t>
        </is>
      </c>
      <c r="P203" s="807" t="inlineStr">
        <is>
          <t>Chain — minerals</t>
        </is>
      </c>
      <c r="Q203" s="808" t="inlineStr">
        <is>
          <t>Yes</t>
        </is>
      </c>
      <c r="R203" s="809" t="inlineStr">
        <is>
          <t>No</t>
        </is>
      </c>
      <c r="S203" s="809" t="inlineStr">
        <is>
          <t>Yes</t>
        </is>
      </c>
      <c r="T203" s="810" t="inlineStr">
        <is>
          <t>No</t>
        </is>
      </c>
      <c r="U203" s="814" t="inlineStr">
        <is>
          <t>Yes: 2 (legal supports)</t>
        </is>
      </c>
      <c r="V203" s="815" t="inlineStr">
        <is>
          <t>High</t>
        </is>
      </c>
      <c r="W203" s="806" t="inlineStr">
        <is>
          <t>Probable — name-normalized match to Runsheet 150 grantee; confirm</t>
        </is>
      </c>
      <c r="X203" s="806" t="inlineStr">
        <is>
          <t>Yes — on Tract 2 owner list</t>
        </is>
      </c>
      <c r="Y203" s="806" t="inlineStr">
        <is>
          <t>Candidate 0.00610631293668743 (helper — confirm from image)</t>
        </is>
      </c>
      <c r="Z203" s="806" t="inlineStr">
        <is>
          <t>Medium — helper value</t>
        </is>
      </c>
      <c r="AA203" s="807" t="inlineStr">
        <is>
          <t>Trustee's Mineral Deed — William Cobal Bain and Billy W to Clarence Bain (1276/273)</t>
        </is>
      </c>
      <c r="AB203" s="808" t="inlineStr">
        <is>
          <t>Needs source review: grantor source</t>
        </is>
      </c>
    </row>
    <row r="204" ht="156" customHeight="1">
      <c r="A204" s="806" t="inlineStr">
        <is>
          <t>1992-001865</t>
        </is>
      </c>
      <c r="B204" s="806" t="n"/>
      <c r="C204" s="806" t="inlineStr">
        <is>
          <t>Trustee's Mineral Deed</t>
        </is>
      </c>
      <c r="D204" s="806" t="inlineStr">
        <is>
          <t>1276/279</t>
        </is>
      </c>
      <c r="E204" s="807" t="n">
        <v>33750</v>
      </c>
      <c r="F204" s="808" t="n">
        <v>33750</v>
      </c>
      <c r="G204" s="809" t="inlineStr">
        <is>
          <t>William Cobal Bain and Billy Wayne Bain, Co-Trustes of the Will of W. M. Bain for the Benefit of Crystal Pallo</t>
        </is>
      </c>
      <c r="H204" s="809" t="inlineStr">
        <is>
          <t>Carl Leon Bain</t>
        </is>
      </c>
      <c r="I204" s="810" t="inlineStr">
        <is>
          <t>SW/4 NE/4, NW/4 SE/4, S/2 SE/4 of 31-12N-24W, aol</t>
        </is>
      </c>
      <c r="J204" s="814" t="inlineStr">
        <is>
          <t>An undivided 4.8329635/791.47th interest in and to the oil, gas and other minerals</t>
        </is>
      </c>
      <c r="K204" s="815" t="inlineStr">
        <is>
          <t>OKCountyRecords: 1992-001865</t>
        </is>
      </c>
      <c r="L204" s="806" t="inlineStr">
        <is>
          <t>Mineral; basis Conv Amt(dec). Gross=tract-map basis.</t>
        </is>
      </c>
      <c r="M204" s="806" t="inlineStr">
        <is>
          <t>CURRENT OWNER SOURCE</t>
        </is>
      </c>
      <c r="N204" s="806" t="n"/>
      <c r="O204" s="806" t="inlineStr">
        <is>
          <t>OUTSIDE LANDS</t>
        </is>
      </c>
      <c r="P204" s="807" t="inlineStr">
        <is>
          <t>Chain — minerals</t>
        </is>
      </c>
      <c r="Q204" s="808" t="inlineStr">
        <is>
          <t>Yes</t>
        </is>
      </c>
      <c r="R204" s="809" t="inlineStr">
        <is>
          <t>No</t>
        </is>
      </c>
      <c r="S204" s="809" t="inlineStr">
        <is>
          <t>Yes</t>
        </is>
      </c>
      <c r="T204" s="810" t="inlineStr">
        <is>
          <t>No</t>
        </is>
      </c>
      <c r="U204" s="814" t="inlineStr">
        <is>
          <t>Yes: 2 (legal supports)</t>
        </is>
      </c>
      <c r="V204" s="815" t="inlineStr">
        <is>
          <t>High</t>
        </is>
      </c>
      <c r="W204" s="806" t="inlineStr">
        <is>
          <t>Probable — name-normalized match to Runsheet 150 grantee; confirm</t>
        </is>
      </c>
      <c r="X204" s="806" t="inlineStr">
        <is>
          <t>Yes — on Tract 2 owner list</t>
        </is>
      </c>
      <c r="Y204" s="806" t="inlineStr">
        <is>
          <t>Candidate 0.00610631293668743 (helper — confirm from image)</t>
        </is>
      </c>
      <c r="Z204" s="806" t="inlineStr">
        <is>
          <t>Medium — helper value</t>
        </is>
      </c>
      <c r="AA204" s="807" t="inlineStr">
        <is>
          <t>Trustee's Mineral Deed — William Cobal Bain and Billy W to Carl Leon Bain (1276/279)</t>
        </is>
      </c>
      <c r="AB204" s="808" t="inlineStr">
        <is>
          <t>Needs source review: grantor source</t>
        </is>
      </c>
    </row>
    <row r="205" ht="156" customHeight="1">
      <c r="A205" s="806" t="inlineStr">
        <is>
          <t>1992-001866</t>
        </is>
      </c>
      <c r="B205" s="806" t="n"/>
      <c r="C205" s="806" t="inlineStr">
        <is>
          <t>Trustee's Mineral Deed</t>
        </is>
      </c>
      <c r="D205" s="806" t="inlineStr">
        <is>
          <t>1276/282</t>
        </is>
      </c>
      <c r="E205" s="807" t="n">
        <v>33750</v>
      </c>
      <c r="F205" s="808" t="n">
        <v>33750</v>
      </c>
      <c r="G205" s="809" t="inlineStr">
        <is>
          <t>William Cobal Bain and Billy Wayne Bain, Co-Trustes of the Will of W. M. Bain for the Benefit of Crystal Pallo</t>
        </is>
      </c>
      <c r="H205" s="809" t="inlineStr">
        <is>
          <t>Hazel Ailene Hamilton</t>
        </is>
      </c>
      <c r="I205" s="813" t="inlineStr">
        <is>
          <t>SW/4 NE/4, NW/4 SE/4, S/2 SE/4 of 31-12N-24W, aol</t>
        </is>
      </c>
      <c r="J205" s="811" t="inlineStr">
        <is>
          <t>An undivided 4.8329635/791.47th interest in and to the oil, gas and other minerals</t>
        </is>
      </c>
      <c r="K205" s="815" t="inlineStr">
        <is>
          <t>OKCountyRecords: 1992-001866</t>
        </is>
      </c>
      <c r="L205" s="806" t="inlineStr">
        <is>
          <t>Mineral; basis Conv Amt(dec). Gross=tract-map basis.</t>
        </is>
      </c>
      <c r="M205" s="806" t="inlineStr">
        <is>
          <t>CURRENT OWNER SOURCE</t>
        </is>
      </c>
      <c r="N205" s="806" t="n"/>
      <c r="O205" s="806" t="inlineStr">
        <is>
          <t>OUTSIDE LANDS</t>
        </is>
      </c>
      <c r="P205" s="807" t="inlineStr">
        <is>
          <t>Chain — minerals</t>
        </is>
      </c>
      <c r="Q205" s="808" t="inlineStr">
        <is>
          <t>Yes</t>
        </is>
      </c>
      <c r="R205" s="809" t="inlineStr">
        <is>
          <t>No</t>
        </is>
      </c>
      <c r="S205" s="809" t="inlineStr">
        <is>
          <t>Yes</t>
        </is>
      </c>
      <c r="T205" s="813" t="inlineStr">
        <is>
          <t>No</t>
        </is>
      </c>
      <c r="U205" s="811" t="inlineStr">
        <is>
          <t>Yes: 2 (legal supports)</t>
        </is>
      </c>
      <c r="V205" s="815" t="inlineStr">
        <is>
          <t>High</t>
        </is>
      </c>
      <c r="W205" s="806" t="inlineStr">
        <is>
          <t>Probable — name-normalized match to Runsheet 150 grantee; confirm</t>
        </is>
      </c>
      <c r="X205" s="806" t="inlineStr">
        <is>
          <t>Yes — on Tract 2 owner list</t>
        </is>
      </c>
      <c r="Y205" s="806" t="inlineStr">
        <is>
          <t>Candidate 0.00610631293668743 (helper — confirm from image)</t>
        </is>
      </c>
      <c r="Z205" s="806" t="inlineStr">
        <is>
          <t>Medium — helper value</t>
        </is>
      </c>
      <c r="AA205" s="807" t="inlineStr">
        <is>
          <t>Trustee's Mineral Deed — William Cobal Bain and Billy W to Hazel Ailene Hamilton (1276/282)</t>
        </is>
      </c>
      <c r="AB205" s="808" t="inlineStr">
        <is>
          <t>Needs source review: grantor source</t>
        </is>
      </c>
    </row>
    <row r="206" ht="156" customHeight="1">
      <c r="A206" s="806" t="inlineStr">
        <is>
          <t>1992-001867</t>
        </is>
      </c>
      <c r="B206" s="806" t="n"/>
      <c r="C206" s="806" t="inlineStr">
        <is>
          <t>Trustee's Mineral Deed</t>
        </is>
      </c>
      <c r="D206" s="806" t="inlineStr">
        <is>
          <t>1276/285</t>
        </is>
      </c>
      <c r="E206" s="807" t="n">
        <v>33750</v>
      </c>
      <c r="F206" s="808" t="n">
        <v>33750</v>
      </c>
      <c r="G206" s="809" t="inlineStr">
        <is>
          <t>William Cobal Bain and Billy Wayne Bain, Co-Trustes of the Will of W. M. Bain for the Benefit of Crystal Pallo</t>
        </is>
      </c>
      <c r="H206" s="809" t="inlineStr">
        <is>
          <t>Juanita Wolff</t>
        </is>
      </c>
      <c r="I206" s="813" t="inlineStr">
        <is>
          <t>SW/4 NE/4, NW/4 SE/4, S/2 SE/4 of 31-12N-24W, aol</t>
        </is>
      </c>
      <c r="J206" s="811" t="inlineStr">
        <is>
          <t>An undivided 4.8329635/791.47th interest in and to the oil, gas and other minerals</t>
        </is>
      </c>
      <c r="K206" s="815" t="inlineStr">
        <is>
          <t>OKCountyRecords: 1992-001867</t>
        </is>
      </c>
      <c r="L206" s="806" t="inlineStr">
        <is>
          <t>Mineral; basis Conv Amt(dec). Gross=tract-map basis.</t>
        </is>
      </c>
      <c r="M206" s="806" t="inlineStr">
        <is>
          <t>CURRENT OWNER SOURCE</t>
        </is>
      </c>
      <c r="N206" s="806" t="n"/>
      <c r="O206" s="806" t="inlineStr">
        <is>
          <t>OUTSIDE LANDS</t>
        </is>
      </c>
      <c r="P206" s="807" t="inlineStr">
        <is>
          <t>Chain — minerals</t>
        </is>
      </c>
      <c r="Q206" s="808" t="inlineStr">
        <is>
          <t>Yes</t>
        </is>
      </c>
      <c r="R206" s="809" t="inlineStr">
        <is>
          <t>No</t>
        </is>
      </c>
      <c r="S206" s="809" t="inlineStr">
        <is>
          <t>Yes</t>
        </is>
      </c>
      <c r="T206" s="813" t="inlineStr">
        <is>
          <t>No</t>
        </is>
      </c>
      <c r="U206" s="811" t="inlineStr">
        <is>
          <t>Yes: 2 (legal supports)</t>
        </is>
      </c>
      <c r="V206" s="815" t="inlineStr">
        <is>
          <t>High</t>
        </is>
      </c>
      <c r="W206" s="806" t="inlineStr">
        <is>
          <t>Probable — name-normalized match to Runsheet 150 grantee; confirm</t>
        </is>
      </c>
      <c r="X206" s="806" t="inlineStr">
        <is>
          <t>Review</t>
        </is>
      </c>
      <c r="Y206" s="806" t="inlineStr">
        <is>
          <t>Candidate 0.00610631293668743 (helper — confirm from image)</t>
        </is>
      </c>
      <c r="Z206" s="806" t="inlineStr">
        <is>
          <t>Medium — helper value</t>
        </is>
      </c>
      <c r="AA206" s="807" t="inlineStr">
        <is>
          <t>Trustee's Mineral Deed — William Cobal Bain and Billy W to Juanita Wolff (1276/285)</t>
        </is>
      </c>
      <c r="AB206" s="808" t="inlineStr">
        <is>
          <t>Needs source review: grantor source</t>
        </is>
      </c>
    </row>
    <row r="207" ht="96" customHeight="1">
      <c r="A207" s="806" t="inlineStr">
        <is>
          <t>1992-003373</t>
        </is>
      </c>
      <c r="B207" s="806" t="n"/>
      <c r="C207" s="806" t="inlineStr">
        <is>
          <t>Mineral Deed</t>
        </is>
      </c>
      <c r="D207" s="806" t="inlineStr">
        <is>
          <t>1294/169</t>
        </is>
      </c>
      <c r="E207" s="807" t="n">
        <v>33857</v>
      </c>
      <c r="F207" s="808" t="n">
        <v>33857</v>
      </c>
      <c r="G207" s="809" t="inlineStr">
        <is>
          <t>Marvin Mitchell Williams</t>
        </is>
      </c>
      <c r="H207" s="809" t="inlineStr">
        <is>
          <t>Nancy Mitchell Williams</t>
        </is>
      </c>
      <c r="I207" s="810" t="inlineStr">
        <is>
          <t>SW/4 of 31-12N-24W, aol</t>
        </is>
      </c>
      <c r="J207" s="814" t="inlineStr">
        <is>
          <t>Undivided 18.835 acre mineral interest in 31-12N-24W, Undivided 42.5 acre mineral interest in and to Sections 30 and 31</t>
        </is>
      </c>
      <c r="K207" s="815" t="inlineStr">
        <is>
          <t>OKCountyRecords: 1992-003373</t>
        </is>
      </c>
      <c r="L207" s="806" t="inlineStr">
        <is>
          <t>Mineral; confirm conveyed amount from instrument image. Gross=tract-map basis.</t>
        </is>
      </c>
      <c r="M207" s="806" t="inlineStr">
        <is>
          <t>REVIEW</t>
        </is>
      </c>
      <c r="N207" s="806" t="inlineStr">
        <is>
          <t>Denominator / tract allocation for 18.835 NMA from instrument image</t>
        </is>
      </c>
      <c r="O207" s="806" t="inlineStr">
        <is>
          <t>OUTSIDE LANDS</t>
        </is>
      </c>
      <c r="P207" s="807" t="inlineStr">
        <is>
          <t>Chain — minerals</t>
        </is>
      </c>
      <c r="Q207" s="808" t="inlineStr">
        <is>
          <t>Yes</t>
        </is>
      </c>
      <c r="R207" s="809" t="inlineStr">
        <is>
          <t>No</t>
        </is>
      </c>
      <c r="S207" s="809" t="inlineStr">
        <is>
          <t>Yes</t>
        </is>
      </c>
      <c r="T207" s="810" t="inlineStr">
        <is>
          <t>No</t>
        </is>
      </c>
      <c r="U207" s="814" t="inlineStr">
        <is>
          <t>Legal maps to 5, 7, 8, 9; helper says 5, 6, 7</t>
        </is>
      </c>
      <c r="V207" s="815" t="inlineStr">
        <is>
          <t>Review</t>
        </is>
      </c>
      <c r="W207" s="806" t="inlineStr">
        <is>
          <t>Probable — name-normalized match to Runsheet 56 grantee; confirm</t>
        </is>
      </c>
      <c r="X207" s="806" t="inlineStr">
        <is>
          <t>Yes — on Tract 5 owner list</t>
        </is>
      </c>
      <c r="Y207" s="806" t="inlineStr">
        <is>
          <t>Interest amount needs review</t>
        </is>
      </c>
      <c r="Z207" s="806" t="inlineStr">
        <is>
          <t>Review</t>
        </is>
      </c>
      <c r="AA207" s="807" t="inlineStr">
        <is>
          <t>Mineral Deed — Marvin Mitchell Williams to Nancy Mitchell Williams (1294/169)</t>
        </is>
      </c>
      <c r="AB207" s="808" t="inlineStr">
        <is>
          <t>Needs source review: tract, grantor source, interest amount</t>
        </is>
      </c>
    </row>
    <row r="208" ht="84" customHeight="1">
      <c r="A208" s="806" t="inlineStr">
        <is>
          <t>1992-003494</t>
        </is>
      </c>
      <c r="B208" s="806" t="n"/>
      <c r="C208" s="806" t="inlineStr">
        <is>
          <t>Mineral Deed</t>
        </is>
      </c>
      <c r="D208" s="806" t="inlineStr">
        <is>
          <t>1296/141</t>
        </is>
      </c>
      <c r="E208" s="807" t="n">
        <v>33868</v>
      </c>
      <c r="F208" s="808" t="n">
        <v>33868</v>
      </c>
      <c r="G208" s="809" t="inlineStr">
        <is>
          <t>Ronald Dean Bain</t>
        </is>
      </c>
      <c r="H208" s="809" t="inlineStr">
        <is>
          <t>Clarence C. Bain</t>
        </is>
      </c>
      <c r="I208" s="810" t="inlineStr">
        <is>
          <t>SW/4 NE/4, NW/4 SE/4, S/2 SE/4 of 31-12N-24W, aol</t>
        </is>
      </c>
      <c r="J208" s="814" t="inlineStr">
        <is>
          <t>5/791.47 (5 FULL ACRES in 2 sections)</t>
        </is>
      </c>
      <c r="K208" s="815" t="inlineStr">
        <is>
          <t>OKCountyRecords: 1992-003494</t>
        </is>
      </c>
      <c r="L208" s="806" t="inlineStr">
        <is>
          <t>Mineral; basis Conv Amt(dec). Gross=tract-map basis.</t>
        </is>
      </c>
      <c r="M208" s="806" t="n"/>
      <c r="N208" s="806" t="n"/>
      <c r="O208" s="806" t="inlineStr">
        <is>
          <t>OUTSIDE LANDS</t>
        </is>
      </c>
      <c r="P208" s="807" t="inlineStr">
        <is>
          <t>Chain — minerals</t>
        </is>
      </c>
      <c r="Q208" s="808" t="inlineStr">
        <is>
          <t>Yes</t>
        </is>
      </c>
      <c r="R208" s="809" t="inlineStr">
        <is>
          <t>No</t>
        </is>
      </c>
      <c r="S208" s="809" t="inlineStr">
        <is>
          <t>Yes</t>
        </is>
      </c>
      <c r="T208" s="810" t="inlineStr">
        <is>
          <t>No</t>
        </is>
      </c>
      <c r="U208" s="814" t="inlineStr">
        <is>
          <t>Yes: 2 (legal supports)</t>
        </is>
      </c>
      <c r="V208" s="815" t="inlineStr">
        <is>
          <t>High</t>
        </is>
      </c>
      <c r="W208" s="806" t="inlineStr">
        <is>
          <t>Yes — prior grantee match</t>
        </is>
      </c>
      <c r="X208" s="806" t="inlineStr">
        <is>
          <t>Yes — on Tract 2 owner list</t>
        </is>
      </c>
      <c r="Y208" s="806" t="inlineStr">
        <is>
          <t>Candidate 0.00631735883861675 (helper — confirm from image)</t>
        </is>
      </c>
      <c r="Z208" s="806" t="inlineStr">
        <is>
          <t>Medium — helper value</t>
        </is>
      </c>
      <c r="AA208" s="807" t="inlineStr">
        <is>
          <t>Mineral Deed — Ronald Dean Bain to Clarence C. Bain (1296/141)</t>
        </is>
      </c>
      <c r="AB208" s="808" t="n"/>
    </row>
    <row r="209" ht="276" customHeight="1">
      <c r="A209" s="806" t="inlineStr">
        <is>
          <t>1993-000717</t>
        </is>
      </c>
      <c r="B209" s="806" t="n"/>
      <c r="C209" s="806" t="inlineStr">
        <is>
          <t>Miscellaneous</t>
        </is>
      </c>
      <c r="D209" s="806" t="inlineStr">
        <is>
          <t>1321/53</t>
        </is>
      </c>
      <c r="E209" s="807" t="n">
        <v>34018</v>
      </c>
      <c r="F209" s="808" t="n">
        <v>34018</v>
      </c>
      <c r="G209" s="809" t="inlineStr">
        <is>
          <t>J. F. Barnett,
Olice Herring Coates,
Colonial Oil Co,
Debra Joy Grey,
Elgin Herring Hoover,
Edna Joy Murrell,
Donald Royse,
Holland Meacham Royse,
Sorenson, Oil &amp; Gas,
L. E. Thurman</t>
        </is>
      </c>
      <c r="H209" s="809" t="inlineStr">
        <is>
          <t>Adams Little, Inc.,
Don J. Pettyjohn,
D. E. Pinion,
Pinion Oil Co, Ltd.,
Seamus Pinion</t>
        </is>
      </c>
      <c r="I209" s="810" t="inlineStr">
        <is>
          <t>31-12N-24W, aol</t>
        </is>
      </c>
      <c r="J209" s="814" t="inlineStr">
        <is>
          <t>See instrument</t>
        </is>
      </c>
      <c r="K209" s="815" t="inlineStr">
        <is>
          <t>OKCountyRecords: 1993-000717</t>
        </is>
      </c>
      <c r="L209" s="806" t="inlineStr">
        <is>
          <t>Other (non-mineral; excluded from mineral NMA). All-section coverage. Gross=tract-map basis.</t>
        </is>
      </c>
      <c r="M209" s="806" t="n"/>
      <c r="N209" s="806" t="n"/>
      <c r="O209" s="806" t="inlineStr">
        <is>
          <t>OUTSIDE LANDS</t>
        </is>
      </c>
      <c r="P209" s="807" t="inlineStr">
        <is>
          <t>Review — read instrument (type unclear)</t>
        </is>
      </c>
      <c r="Q209" s="808" t="inlineStr">
        <is>
          <t>Review</t>
        </is>
      </c>
      <c r="R209" s="809" t="inlineStr">
        <is>
          <t>Review</t>
        </is>
      </c>
      <c r="S209" s="809" t="inlineStr">
        <is>
          <t>Review</t>
        </is>
      </c>
      <c r="T209" s="810" t="inlineStr">
        <is>
          <t>Review</t>
        </is>
      </c>
      <c r="U209" s="814" t="inlineStr">
        <is>
          <t>Yes: 1, 8 (broad legal)</t>
        </is>
      </c>
      <c r="V209" s="815" t="inlineStr">
        <is>
          <t>Medium</t>
        </is>
      </c>
      <c r="W209" s="806" t="inlineStr">
        <is>
          <t>Review — no exact prior-grantee match</t>
        </is>
      </c>
      <c r="X209" s="806" t="inlineStr">
        <is>
          <t>Review</t>
        </is>
      </c>
      <c r="Y209" s="806" t="inlineStr">
        <is>
          <t>Interest amount needs review</t>
        </is>
      </c>
      <c r="Z209" s="806" t="inlineStr">
        <is>
          <t>Review</t>
        </is>
      </c>
      <c r="AA209" s="807" t="inlineStr">
        <is>
          <t>Miscellaneous — J. F. Barnett, to Adams Little, Inc., (1321/53)</t>
        </is>
      </c>
      <c r="AB209" s="808" t="inlineStr">
        <is>
          <t>Needs source review: grantor source, interest amount, instrument type</t>
        </is>
      </c>
    </row>
    <row r="210" ht="132" customHeight="1">
      <c r="A210" s="806" t="inlineStr">
        <is>
          <t>1993-000918</t>
        </is>
      </c>
      <c r="B210" s="806" t="n"/>
      <c r="C210" s="806" t="inlineStr">
        <is>
          <t>Final Decree</t>
        </is>
      </c>
      <c r="D210" s="806" t="inlineStr">
        <is>
          <t>1324/22</t>
        </is>
      </c>
      <c r="E210" s="808" t="n">
        <v>34032</v>
      </c>
      <c r="F210" s="808" t="n">
        <v>34032</v>
      </c>
      <c r="G210" s="809" t="inlineStr">
        <is>
          <t>Roger Mills County Court
RE: In the Matter of the Estate of John Klopfenstein, Deceased</t>
        </is>
      </c>
      <c r="H210" s="809" t="inlineStr">
        <is>
          <t>Margaret Kirk, 1/4,
Linda Mize, 1/4,
Eleanore Wheeler, 1/4,
Roger Klopfenstein, 1/4</t>
        </is>
      </c>
      <c r="I210" s="810" t="inlineStr">
        <is>
          <t>S/2 NE/4 SW/4, South Half of Lot 3, Lot 4, SE/4 SW/4 of 31-12N-24W, aol</t>
        </is>
      </c>
      <c r="J210" s="811" t="inlineStr">
        <is>
          <t>An undivided 10 acres of mineral interest</t>
        </is>
      </c>
      <c r="K210" s="815" t="inlineStr">
        <is>
          <t>OKCountyRecords: 1993-000918</t>
        </is>
      </c>
      <c r="L210" s="806" t="inlineStr">
        <is>
          <t>Mineral; basis Conv Amt(dec). Gross=tract-map basis.</t>
        </is>
      </c>
      <c r="M210" s="806" t="inlineStr">
        <is>
          <t>REVIEW</t>
        </is>
      </c>
      <c r="N210" s="806" t="inlineStr">
        <is>
          <t>Conveys 10 NMA per notes; conv. dec = 10/gross. Verify denominator/tract from image.</t>
        </is>
      </c>
      <c r="O210" s="806" t="inlineStr">
        <is>
          <t>OUTSIDE LANDS</t>
        </is>
      </c>
      <c r="P210" s="808" t="inlineStr">
        <is>
          <t>Chain — title support (succession/entity/probate)</t>
        </is>
      </c>
      <c r="Q210" s="808" t="inlineStr">
        <is>
          <t>Yes</t>
        </is>
      </c>
      <c r="R210" s="809" t="inlineStr">
        <is>
          <t>No</t>
        </is>
      </c>
      <c r="S210" s="809" t="inlineStr">
        <is>
          <t>Yes</t>
        </is>
      </c>
      <c r="T210" s="810" t="inlineStr">
        <is>
          <t>No</t>
        </is>
      </c>
      <c r="U210" s="811" t="inlineStr">
        <is>
          <t>Legal maps to 5, 7, 9; helper says 2, 3, 5, 6, 7</t>
        </is>
      </c>
      <c r="V210" s="815" t="inlineStr">
        <is>
          <t>Review</t>
        </is>
      </c>
      <c r="W210" s="806" t="inlineStr">
        <is>
          <t>Review — no exact prior-grantee match</t>
        </is>
      </c>
      <c r="X210" s="806" t="inlineStr">
        <is>
          <t>Review</t>
        </is>
      </c>
      <c r="Y210" s="806" t="inlineStr">
        <is>
          <t>Candidate 0.0227272727272727 (helper — confirm from image)</t>
        </is>
      </c>
      <c r="Z210" s="806" t="inlineStr">
        <is>
          <t>Medium — helper value</t>
        </is>
      </c>
      <c r="AA210" s="808" t="inlineStr">
        <is>
          <t>Final Decree — Roger Mills County Court to Margaret Kirk, 1/4, (1324/22)</t>
        </is>
      </c>
      <c r="AB210" s="808" t="inlineStr">
        <is>
          <t>Needs source review: tract, grantor source</t>
        </is>
      </c>
    </row>
    <row r="211" ht="72" customHeight="1">
      <c r="A211" s="806" t="inlineStr">
        <is>
          <t>1993-000978</t>
        </is>
      </c>
      <c r="B211" s="806" t="n"/>
      <c r="C211" s="806" t="inlineStr">
        <is>
          <t>Affidavit of Surviving Join Tenant</t>
        </is>
      </c>
      <c r="D211" s="806" t="inlineStr">
        <is>
          <t>1326/88</t>
        </is>
      </c>
      <c r="E211" s="807" t="n">
        <v>34036</v>
      </c>
      <c r="F211" s="808" t="n">
        <v>34036</v>
      </c>
      <c r="G211" s="809" t="inlineStr">
        <is>
          <t>Joseph Devenas</t>
        </is>
      </c>
      <c r="H211" s="809" t="inlineStr">
        <is>
          <t>The Public
RE: Mary Margaret Devenas, deceased</t>
        </is>
      </c>
      <c r="I211" s="813" t="inlineStr">
        <is>
          <t>SE/4 SW/4 of 31-12N-24W, aol</t>
        </is>
      </c>
      <c r="J211" s="811" t="inlineStr">
        <is>
          <t>ARTI, An undivided 7/48ths interest
(5.8333 min. ac.)</t>
        </is>
      </c>
      <c r="K211" s="815" t="inlineStr">
        <is>
          <t>OKCountyRecords: 1993-000978</t>
        </is>
      </c>
      <c r="L211" s="806" t="inlineStr">
        <is>
          <t>Mineral; basis Conv Amt(dec). grantor indexed as 'The Public' — confirm source instrument. Gross=tract-map basis.</t>
        </is>
      </c>
      <c r="M211" s="806" t="inlineStr">
        <is>
          <t>REVIEW</t>
        </is>
      </c>
      <c r="N211" s="806" t="inlineStr">
        <is>
          <t>Confirm conveyed mineral acreage from instrument image — named party indexed under 'The Public' (affidavit/notice); identity resolved.</t>
        </is>
      </c>
      <c r="O211" s="806" t="inlineStr">
        <is>
          <t>OUTSIDE LANDS</t>
        </is>
      </c>
      <c r="P211" s="807" t="inlineStr">
        <is>
          <t>Chain — title support (succession/entity/probate)</t>
        </is>
      </c>
      <c r="Q211" s="808" t="inlineStr">
        <is>
          <t>Yes</t>
        </is>
      </c>
      <c r="R211" s="809" t="inlineStr">
        <is>
          <t>No</t>
        </is>
      </c>
      <c r="S211" s="809" t="inlineStr">
        <is>
          <t>Yes</t>
        </is>
      </c>
      <c r="T211" s="813" t="inlineStr">
        <is>
          <t>No</t>
        </is>
      </c>
      <c r="U211" s="811" t="inlineStr">
        <is>
          <t>Yes: 5 (legal supports)</t>
        </is>
      </c>
      <c r="V211" s="815" t="inlineStr">
        <is>
          <t>High</t>
        </is>
      </c>
      <c r="W211" s="806" t="inlineStr">
        <is>
          <t>Probable — name-normalized match to Runsheet 193 grantee; confirm</t>
        </is>
      </c>
      <c r="X211" s="806" t="inlineStr">
        <is>
          <t>Yes — on Tract 5 owner list</t>
        </is>
      </c>
      <c r="Y211" s="806" t="inlineStr">
        <is>
          <t>Candidate 1 (helper — confirm from image)</t>
        </is>
      </c>
      <c r="Z211" s="806" t="inlineStr">
        <is>
          <t>Medium — helper value</t>
        </is>
      </c>
      <c r="AA211" s="807" t="inlineStr">
        <is>
          <t>Affidavit of Surviving Join Tena — Joseph Devenas to The Public (1326/88)</t>
        </is>
      </c>
      <c r="AB211" s="808" t="inlineStr">
        <is>
          <t>Needs source review: grantor source</t>
        </is>
      </c>
    </row>
    <row r="212" ht="120" customHeight="1">
      <c r="A212" s="806" t="inlineStr">
        <is>
          <t>1993-003365</t>
        </is>
      </c>
      <c r="B212" s="806" t="n"/>
      <c r="C212" s="806" t="inlineStr">
        <is>
          <t>Deed, Conveyance and Assignment</t>
        </is>
      </c>
      <c r="D212" s="806" t="inlineStr">
        <is>
          <t>1355/192</t>
        </is>
      </c>
      <c r="E212" s="807" t="n">
        <v>34199</v>
      </c>
      <c r="F212" s="808" t="n">
        <v>34199</v>
      </c>
      <c r="G212" s="809" t="inlineStr">
        <is>
          <t>Transok Gas Company (formerly known as TEX/CON Gas Marketing COMPANY)</t>
        </is>
      </c>
      <c r="H212" s="809" t="inlineStr">
        <is>
          <t>West Anadarko Gas Gathering System</t>
        </is>
      </c>
      <c r="I212" s="810" t="inlineStr">
        <is>
          <t>All of 31-12N-24W, aol</t>
        </is>
      </c>
      <c r="J212" s="811" t="inlineStr">
        <is>
          <t>ARTI</t>
        </is>
      </c>
      <c r="K212" s="815" t="inlineStr">
        <is>
          <t>OKCountyRecords: 1993-003365</t>
        </is>
      </c>
      <c r="L212" s="806" t="inlineStr">
        <is>
          <t>Mineral; basis Conv Amt(dec). All-section coverage. Gross=tract-map basis.</t>
        </is>
      </c>
      <c r="M212" s="806" t="inlineStr">
        <is>
          <t>CURRENT OWNER SOURCE</t>
        </is>
      </c>
      <c r="N212" s="806" t="n"/>
      <c r="O212" s="806" t="inlineStr">
        <is>
          <t>OUTSIDE LANDS</t>
        </is>
      </c>
      <c r="P212" s="807" t="inlineStr">
        <is>
          <t>Chain — deed (confirm minerals vs surface from instrument)</t>
        </is>
      </c>
      <c r="Q212" s="808" t="inlineStr">
        <is>
          <t>Yes</t>
        </is>
      </c>
      <c r="R212" s="809" t="inlineStr">
        <is>
          <t>No</t>
        </is>
      </c>
      <c r="S212" s="809" t="inlineStr">
        <is>
          <t>Review</t>
        </is>
      </c>
      <c r="T212" s="810" t="inlineStr">
        <is>
          <t>No</t>
        </is>
      </c>
      <c r="U212" s="811" t="inlineStr">
        <is>
          <t>Yes: 1, 8 (broad legal)</t>
        </is>
      </c>
      <c r="V212" s="815" t="inlineStr">
        <is>
          <t>Medium</t>
        </is>
      </c>
      <c r="W212" s="806" t="inlineStr">
        <is>
          <t>Review — no exact prior-grantee match</t>
        </is>
      </c>
      <c r="X212" s="806" t="inlineStr">
        <is>
          <t>Review</t>
        </is>
      </c>
      <c r="Y212" s="806" t="inlineStr">
        <is>
          <t>Candidate 1 (helper — confirm from image)</t>
        </is>
      </c>
      <c r="Z212" s="806" t="inlineStr">
        <is>
          <t>Medium — helper value</t>
        </is>
      </c>
      <c r="AA212" s="807" t="inlineStr">
        <is>
          <t>Deed, Conveyance and Assignment — Transok Gas Company (formerly to West Anadarko Gas Gathering Sy (1355/192)</t>
        </is>
      </c>
      <c r="AB212" s="808" t="inlineStr">
        <is>
          <t>Needs source review: grantor source</t>
        </is>
      </c>
    </row>
    <row r="213" ht="192" customHeight="1">
      <c r="A213" s="806" t="inlineStr">
        <is>
          <t>1994-004940</t>
        </is>
      </c>
      <c r="B213" s="806" t="n"/>
      <c r="C213" s="806" t="inlineStr">
        <is>
          <t>Order and Decree</t>
        </is>
      </c>
      <c r="D213" s="806" t="inlineStr">
        <is>
          <t>1405/223</t>
        </is>
      </c>
      <c r="E213" s="807" t="n">
        <v>34452</v>
      </c>
      <c r="F213" s="808" t="n">
        <v>34452</v>
      </c>
      <c r="G213" s="809" t="inlineStr">
        <is>
          <t>Beckham County Court,
RE: In the Matter of the Estate of Gladys R. Priest, Deceased</t>
        </is>
      </c>
      <c r="H213" s="809" t="inlineStr">
        <is>
          <t>Alfred W. Standiford, 1/6,
Kimberly D. Standiford, 1/6,
Joe Devenas, Jr., 1/6,
Paul Devenas, 1/6,
Betty L. Stewart, 1/6</t>
        </is>
      </c>
      <c r="I213" s="810" t="inlineStr">
        <is>
          <t>SE/4 SW/4 of 31-12N-24W, aol</t>
        </is>
      </c>
      <c r="J213" s="814" t="inlineStr">
        <is>
          <t>ARTI, An undivided 5.83333 mineral acres</t>
        </is>
      </c>
      <c r="K213" s="815" t="inlineStr">
        <is>
          <t>OKCountyRecords: 1994-004940</t>
        </is>
      </c>
      <c r="L213" s="806" t="inlineStr">
        <is>
          <t>Mineral; basis Conv Amt(dec). Gross=tract-map basis.</t>
        </is>
      </c>
      <c r="M213" s="806" t="inlineStr">
        <is>
          <t>CURRENT OWNER SOURCE</t>
        </is>
      </c>
      <c r="N213" s="806" t="n"/>
      <c r="O213" s="806" t="inlineStr">
        <is>
          <t>OUTSIDE LANDS</t>
        </is>
      </c>
      <c r="P213" s="807" t="inlineStr">
        <is>
          <t>Chain — title support (succession/entity/probate)</t>
        </is>
      </c>
      <c r="Q213" s="808" t="inlineStr">
        <is>
          <t>Yes</t>
        </is>
      </c>
      <c r="R213" s="809" t="inlineStr">
        <is>
          <t>No</t>
        </is>
      </c>
      <c r="S213" s="809" t="inlineStr">
        <is>
          <t>Yes</t>
        </is>
      </c>
      <c r="T213" s="810" t="inlineStr">
        <is>
          <t>No</t>
        </is>
      </c>
      <c r="U213" s="814" t="inlineStr">
        <is>
          <t>Yes: 5 (legal supports)</t>
        </is>
      </c>
      <c r="V213" s="815" t="inlineStr">
        <is>
          <t>High</t>
        </is>
      </c>
      <c r="W213" s="806" t="inlineStr">
        <is>
          <t>Review — no exact prior-grantee match</t>
        </is>
      </c>
      <c r="X213" s="806" t="inlineStr">
        <is>
          <t>Review</t>
        </is>
      </c>
      <c r="Y213" s="806" t="inlineStr">
        <is>
          <t>Candidate 1 (helper — confirm from image)</t>
        </is>
      </c>
      <c r="Z213" s="806" t="inlineStr">
        <is>
          <t>Medium — helper value</t>
        </is>
      </c>
      <c r="AA213" s="807" t="inlineStr">
        <is>
          <t>Order and Decree — Beckham County Court, to Alfred W. Standiford, 1/6, (1405/223)</t>
        </is>
      </c>
      <c r="AB213" s="808" t="inlineStr">
        <is>
          <t>Needs source review: grantor source</t>
        </is>
      </c>
    </row>
    <row r="214" ht="96" customHeight="1">
      <c r="A214" s="806" t="inlineStr">
        <is>
          <t>1994-006415</t>
        </is>
      </c>
      <c r="B214" s="806" t="n"/>
      <c r="C214" s="806" t="inlineStr">
        <is>
          <t>Mineral Deed</t>
        </is>
      </c>
      <c r="D214" s="806" t="inlineStr">
        <is>
          <t>1422/9</t>
        </is>
      </c>
      <c r="E214" s="807" t="n">
        <v>34542</v>
      </c>
      <c r="F214" s="808" t="n">
        <v>34542</v>
      </c>
      <c r="G214" s="809" t="inlineStr">
        <is>
          <t>Hayhurst Oil Properties, Inc.</t>
        </is>
      </c>
      <c r="H214" s="809" t="inlineStr">
        <is>
          <t>Nam Corporation, 1/2,
Tripco, Inc., 1/2</t>
        </is>
      </c>
      <c r="I214" s="810" t="inlineStr">
        <is>
          <t>E/2 NW/4, N/2 NE/4 SW/4, NE/4 SE/4, SE/4 NE/4 of 31-12N-24W, aol</t>
        </is>
      </c>
      <c r="J214" s="814" t="inlineStr">
        <is>
          <t>2/260 interest in 2 sections</t>
        </is>
      </c>
      <c r="K214" s="815" t="inlineStr">
        <is>
          <t>OKCountyRecords: 1994-006415</t>
        </is>
      </c>
      <c r="L214" s="806" t="inlineStr">
        <is>
          <t>Mineral; basis Conv Amt(dec). Gross=tract-map basis.</t>
        </is>
      </c>
      <c r="M214" s="806" t="inlineStr">
        <is>
          <t>CURRENT OWNER SOURCE</t>
        </is>
      </c>
      <c r="N214" s="806" t="n"/>
      <c r="O214" s="806" t="inlineStr">
        <is>
          <t>OUTSIDE LANDS</t>
        </is>
      </c>
      <c r="P214" s="807" t="inlineStr">
        <is>
          <t>Chain — minerals</t>
        </is>
      </c>
      <c r="Q214" s="808" t="inlineStr">
        <is>
          <t>Yes</t>
        </is>
      </c>
      <c r="R214" s="809" t="inlineStr">
        <is>
          <t>No</t>
        </is>
      </c>
      <c r="S214" s="809" t="inlineStr">
        <is>
          <t>Yes</t>
        </is>
      </c>
      <c r="T214" s="810" t="inlineStr">
        <is>
          <t>No</t>
        </is>
      </c>
      <c r="U214" s="814" t="inlineStr">
        <is>
          <t>Legal maps to 1, 3, 4, 7, 10; helper says 1, 3, 4, 7, 8</t>
        </is>
      </c>
      <c r="V214" s="815" t="inlineStr">
        <is>
          <t>Review</t>
        </is>
      </c>
      <c r="W214" s="806" t="inlineStr">
        <is>
          <t>Yes — prior grantee match</t>
        </is>
      </c>
      <c r="X214" s="806" t="inlineStr">
        <is>
          <t>Review</t>
        </is>
      </c>
      <c r="Y214" s="806" t="inlineStr">
        <is>
          <t>Candidate 0.00769230769230769 (helper — confirm from image)</t>
        </is>
      </c>
      <c r="Z214" s="806" t="inlineStr">
        <is>
          <t>Medium — helper value</t>
        </is>
      </c>
      <c r="AA214" s="807" t="inlineStr">
        <is>
          <t>Mineral Deed — Hayhurst Oil Properties, Inc. to Nam Corporation, 1/2, (1422/9)</t>
        </is>
      </c>
      <c r="AB214" s="808" t="inlineStr">
        <is>
          <t>Needs source review: tract</t>
        </is>
      </c>
    </row>
    <row r="215" ht="120" customHeight="1">
      <c r="A215" s="806" t="inlineStr">
        <is>
          <t>1995-003404</t>
        </is>
      </c>
      <c r="B215" s="806" t="n"/>
      <c r="C215" s="806" t="inlineStr">
        <is>
          <t>Mineral Deed</t>
        </is>
      </c>
      <c r="D215" s="806" t="inlineStr">
        <is>
          <t>1457/173</t>
        </is>
      </c>
      <c r="E215" s="807" t="n">
        <v>34754</v>
      </c>
      <c r="F215" s="808" t="n">
        <v>34754</v>
      </c>
      <c r="G215" s="809" t="inlineStr">
        <is>
          <t>Tripco, Inc.</t>
        </is>
      </c>
      <c r="H215" s="809" t="inlineStr">
        <is>
          <t>Prudential Securities, C/F Cynthia L. Pipkin I.R.A. Rollover Dated January 23, 1995</t>
        </is>
      </c>
      <c r="I215" s="810" t="inlineStr">
        <is>
          <t>E/2 NW/4, N/2 NE/4 SW/4, NE/4 SE/4, SE/4 NE/4 of 31-12N-24W, aol</t>
        </is>
      </c>
      <c r="J215" s="814" t="inlineStr">
        <is>
          <t>ARTI</t>
        </is>
      </c>
      <c r="K215" s="815" t="inlineStr">
        <is>
          <t>OKCountyRecords: 1995-003404</t>
        </is>
      </c>
      <c r="L215" s="806" t="inlineStr">
        <is>
          <t>Mineral; basis Conv Amt(dec). Gross=tract-map basis.</t>
        </is>
      </c>
      <c r="M215" s="806" t="inlineStr">
        <is>
          <t>CURRENT OWNER SOURCE</t>
        </is>
      </c>
      <c r="N215" s="806" t="n"/>
      <c r="O215" s="806" t="inlineStr">
        <is>
          <t>OUTSIDE LANDS</t>
        </is>
      </c>
      <c r="P215" s="807" t="inlineStr">
        <is>
          <t>Chain — minerals</t>
        </is>
      </c>
      <c r="Q215" s="808" t="inlineStr">
        <is>
          <t>Yes</t>
        </is>
      </c>
      <c r="R215" s="809" t="inlineStr">
        <is>
          <t>No</t>
        </is>
      </c>
      <c r="S215" s="809" t="inlineStr">
        <is>
          <t>Yes</t>
        </is>
      </c>
      <c r="T215" s="810" t="inlineStr">
        <is>
          <t>No</t>
        </is>
      </c>
      <c r="U215" s="814" t="inlineStr">
        <is>
          <t>Legal maps to 1, 3, 4, 7, 10; helper says 1, 3, 4, 7, 8</t>
        </is>
      </c>
      <c r="V215" s="815" t="inlineStr">
        <is>
          <t>Review</t>
        </is>
      </c>
      <c r="W215" s="806" t="inlineStr">
        <is>
          <t>Review — no exact prior-grantee match</t>
        </is>
      </c>
      <c r="X215" s="806" t="inlineStr">
        <is>
          <t>Yes — on Tract 3 owner list</t>
        </is>
      </c>
      <c r="Y215" s="806" t="inlineStr">
        <is>
          <t>Candidate 1 (helper — confirm from image)</t>
        </is>
      </c>
      <c r="Z215" s="806" t="inlineStr">
        <is>
          <t>Medium — helper value</t>
        </is>
      </c>
      <c r="AA215" s="807" t="inlineStr">
        <is>
          <t>Mineral Deed — Tripco, Inc. to Prudential Securities, C/F Cyn (1457/173)</t>
        </is>
      </c>
      <c r="AB215" s="808" t="inlineStr">
        <is>
          <t>Needs source review: tract, grantor source</t>
        </is>
      </c>
    </row>
    <row r="216" ht="144" customHeight="1">
      <c r="A216" s="806" t="inlineStr">
        <is>
          <t>1995-003767</t>
        </is>
      </c>
      <c r="B216" s="806" t="n"/>
      <c r="C216" s="806" t="inlineStr">
        <is>
          <t>Quit Claim Deed</t>
        </is>
      </c>
      <c r="D216" s="806" t="inlineStr">
        <is>
          <t>1459/583</t>
        </is>
      </c>
      <c r="E216" s="807" t="n">
        <v>34778</v>
      </c>
      <c r="F216" s="808" t="n">
        <v>34778</v>
      </c>
      <c r="G216" s="809" t="inlineStr">
        <is>
          <t>Joseph Devenas</t>
        </is>
      </c>
      <c r="H216" s="809" t="inlineStr">
        <is>
          <t>Joseph Devenas, As Trustee of The Joseph Devenas Trust Declaration Dated September 7, 1994</t>
        </is>
      </c>
      <c r="I216" s="810" t="inlineStr">
        <is>
          <t>SE/4 SW/4 of 31-12N-24W, aol</t>
        </is>
      </c>
      <c r="J216" s="811" t="inlineStr">
        <is>
          <t>ARTI, An undivided 7/48ths interest
(5.8333 min. ac.)</t>
        </is>
      </c>
      <c r="K216" s="815" t="inlineStr">
        <is>
          <t>OKCountyRecords: 1995-003767</t>
        </is>
      </c>
      <c r="L216" s="806" t="inlineStr">
        <is>
          <t>Mineral; basis Conv Amt(dec). Gross=tract-map basis.</t>
        </is>
      </c>
      <c r="M216" s="806" t="inlineStr">
        <is>
          <t>CURRENT OWNER SOURCE</t>
        </is>
      </c>
      <c r="N216" s="806" t="n"/>
      <c r="O216" s="806" t="inlineStr">
        <is>
          <t>OUTSIDE LANDS</t>
        </is>
      </c>
      <c r="P216" s="807" t="inlineStr">
        <is>
          <t>Chain — deed (confirm minerals vs surface from instrument)</t>
        </is>
      </c>
      <c r="Q216" s="808" t="inlineStr">
        <is>
          <t>Yes</t>
        </is>
      </c>
      <c r="R216" s="809" t="inlineStr">
        <is>
          <t>No</t>
        </is>
      </c>
      <c r="S216" s="809" t="inlineStr">
        <is>
          <t>Review</t>
        </is>
      </c>
      <c r="T216" s="810" t="inlineStr">
        <is>
          <t>No</t>
        </is>
      </c>
      <c r="U216" s="814" t="inlineStr">
        <is>
          <t>Yes: 5 (legal supports)</t>
        </is>
      </c>
      <c r="V216" s="815" t="inlineStr">
        <is>
          <t>High</t>
        </is>
      </c>
      <c r="W216" s="806" t="inlineStr">
        <is>
          <t>Probable — name-normalized match to Runsheet 193 grantee; confirm</t>
        </is>
      </c>
      <c r="X216" s="806" t="inlineStr">
        <is>
          <t>Yes — on Tract 5 owner list</t>
        </is>
      </c>
      <c r="Y216" s="806" t="inlineStr">
        <is>
          <t>Candidate 1 (helper — confirm from image)</t>
        </is>
      </c>
      <c r="Z216" s="806" t="inlineStr">
        <is>
          <t>Medium — helper value</t>
        </is>
      </c>
      <c r="AA216" s="807" t="inlineStr">
        <is>
          <t>Quit Claim Deed — Joseph Devenas to Joseph Devenas, As Trustee of (1459/583)</t>
        </is>
      </c>
      <c r="AB216" s="808" t="inlineStr">
        <is>
          <t>Needs source review: grantor source</t>
        </is>
      </c>
    </row>
    <row r="217" ht="409.5" customHeight="1">
      <c r="A217" s="806" t="inlineStr">
        <is>
          <t>1995-000396</t>
        </is>
      </c>
      <c r="B217" s="806" t="n"/>
      <c r="C217" s="806" t="inlineStr">
        <is>
          <t>Mineral Deed</t>
        </is>
      </c>
      <c r="D217" s="806" t="inlineStr">
        <is>
          <t>1470/59</t>
        </is>
      </c>
      <c r="E217" s="807" t="n">
        <v>34920</v>
      </c>
      <c r="F217" s="808" t="n">
        <v>34920</v>
      </c>
      <c r="G217" s="809" t="inlineStr">
        <is>
          <t>Alpine Oil and Royalty Co, Inc.</t>
        </is>
      </c>
      <c r="H217" s="809" t="inlineStr">
        <is>
          <t>Melinda McCaul Mulvihill, Executor of the Estate of Dwight J. Wilson, deceased</t>
        </is>
      </c>
      <c r="I217" s="810" t="inlineStr">
        <is>
          <t>NW/4 SE/4, SW/4 NE/4, S/2 SE/4 of 31-12N-24W, aol</t>
        </is>
      </c>
      <c r="J217" s="811" t="inlineStr">
        <is>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is>
      </c>
      <c r="K217" s="815" t="inlineStr">
        <is>
          <t>OKCountyRecords: 1995-000396</t>
        </is>
      </c>
      <c r="L217" s="806" t="inlineStr">
        <is>
          <t>Mineral; basis Conv Amt(dec). Gross=tract-map basis.</t>
        </is>
      </c>
      <c r="M217" s="806" t="inlineStr">
        <is>
          <t>CURRENT OWNER SOURCE</t>
        </is>
      </c>
      <c r="N217" s="806" t="n"/>
      <c r="O217" s="806" t="inlineStr">
        <is>
          <t>OUTSIDE LANDS</t>
        </is>
      </c>
      <c r="P217" s="807" t="inlineStr">
        <is>
          <t>Chain — minerals</t>
        </is>
      </c>
      <c r="Q217" s="808" t="inlineStr">
        <is>
          <t>Yes</t>
        </is>
      </c>
      <c r="R217" s="809" t="inlineStr">
        <is>
          <t>No</t>
        </is>
      </c>
      <c r="S217" s="809" t="inlineStr">
        <is>
          <t>Yes</t>
        </is>
      </c>
      <c r="T217" s="810" t="inlineStr">
        <is>
          <t>No</t>
        </is>
      </c>
      <c r="U217" s="814" t="inlineStr">
        <is>
          <t>Yes: 2 (legal supports)</t>
        </is>
      </c>
      <c r="V217" s="815" t="inlineStr">
        <is>
          <t>High</t>
        </is>
      </c>
      <c r="W217" s="806" t="inlineStr">
        <is>
          <t>Review — no exact prior-grantee match</t>
        </is>
      </c>
      <c r="X217" s="806" t="inlineStr">
        <is>
          <t>Yes — on Tract 2 owner list</t>
        </is>
      </c>
      <c r="Y217" s="806" t="inlineStr">
        <is>
          <t>Candidate 1 (helper — confirm from image)</t>
        </is>
      </c>
      <c r="Z217" s="806" t="inlineStr">
        <is>
          <t>Medium — helper value</t>
        </is>
      </c>
      <c r="AA217" s="807" t="inlineStr">
        <is>
          <t>Mineral Deed — Alpine Oil and Royalty Co, Inc to Melinda McCaul Mulvihill, Exec (1470/59)</t>
        </is>
      </c>
      <c r="AB217" s="808" t="inlineStr">
        <is>
          <t>Needs source review: grantor source</t>
        </is>
      </c>
    </row>
    <row r="218" ht="409.5" customHeight="1">
      <c r="A218" s="806" t="inlineStr">
        <is>
          <t>1995-000748</t>
        </is>
      </c>
      <c r="B218" s="806" t="n"/>
      <c r="C218" s="806" t="inlineStr">
        <is>
          <t>Quit Claim Mineral Deed</t>
        </is>
      </c>
      <c r="D218" s="806" t="inlineStr">
        <is>
          <t>1471/574</t>
        </is>
      </c>
      <c r="E218" s="807" t="n">
        <v>34950</v>
      </c>
      <c r="F218" s="808" t="n">
        <v>34950</v>
      </c>
      <c r="G218" s="809" t="inlineStr">
        <is>
          <t>Charles R. Atha, a/k/a Charles Atha and Letty Atha, HW</t>
        </is>
      </c>
      <c r="H218" s="809" t="inlineStr">
        <is>
          <t>Charles R. Atha, a/k/a Charles Atha and Letty Atha, HW, JTWROS</t>
        </is>
      </c>
      <c r="I218" s="810"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is>
      </c>
      <c r="J218" s="814" t="inlineStr">
        <is>
          <t>ARTI in minerals</t>
        </is>
      </c>
      <c r="K218" s="815" t="inlineStr">
        <is>
          <t>OKCountyRecords: 1995-000748</t>
        </is>
      </c>
      <c r="L218" s="806" t="inlineStr">
        <is>
          <t>Mineral; basis Conv Amt(dec). Gross=tract-map basis.</t>
        </is>
      </c>
      <c r="M218" s="806" t="n"/>
      <c r="N218" s="806" t="n"/>
      <c r="O218" s="806" t="inlineStr">
        <is>
          <t>OUTSIDE LANDS</t>
        </is>
      </c>
      <c r="P218" s="807" t="inlineStr">
        <is>
          <t>Chain — minerals</t>
        </is>
      </c>
      <c r="Q218" s="808" t="inlineStr">
        <is>
          <t>Yes</t>
        </is>
      </c>
      <c r="R218" s="809" t="inlineStr">
        <is>
          <t>No</t>
        </is>
      </c>
      <c r="S218" s="809" t="inlineStr">
        <is>
          <t>Yes</t>
        </is>
      </c>
      <c r="T218" s="810" t="inlineStr">
        <is>
          <t>No</t>
        </is>
      </c>
      <c r="U218" s="814" t="inlineStr">
        <is>
          <t>Yes: 4, 5 (broad legal)</t>
        </is>
      </c>
      <c r="V218" s="815" t="inlineStr">
        <is>
          <t>Medium</t>
        </is>
      </c>
      <c r="W218" s="806" t="inlineStr">
        <is>
          <t>Review — no exact prior-grantee match</t>
        </is>
      </c>
      <c r="X218" s="806" t="inlineStr">
        <is>
          <t>Yes — on Tract 4 owner list</t>
        </is>
      </c>
      <c r="Y218" s="806" t="inlineStr">
        <is>
          <t>Candidate 1 (helper — confirm from image)</t>
        </is>
      </c>
      <c r="Z218" s="806" t="inlineStr">
        <is>
          <t>Medium — helper value</t>
        </is>
      </c>
      <c r="AA218" s="807" t="inlineStr">
        <is>
          <t>Quit Claim Mineral Deed — Charles R. Atha, a/k/a Charles to Charles R. Atha, a/k/a Charles (1471/574)</t>
        </is>
      </c>
      <c r="AB218" s="808" t="inlineStr">
        <is>
          <t>Needs source review: grantor source</t>
        </is>
      </c>
    </row>
    <row r="219" ht="252" customHeight="1">
      <c r="A219" s="806" t="inlineStr">
        <is>
          <t>1995-001954</t>
        </is>
      </c>
      <c r="B219" s="806" t="n"/>
      <c r="C219" s="806" t="inlineStr">
        <is>
          <t>Final Decree</t>
        </is>
      </c>
      <c r="D219" s="806" t="inlineStr">
        <is>
          <t>1479/191</t>
        </is>
      </c>
      <c r="E219" s="807" t="n">
        <v>35038</v>
      </c>
      <c r="F219" s="808" t="n">
        <v>35038</v>
      </c>
      <c r="G219" s="809" t="inlineStr">
        <is>
          <t>Kingfisher County Court,
RE: In the Matter of the Estate of Dwight J. Wilson, Deceased</t>
        </is>
      </c>
      <c r="H219" s="809" t="inlineStr">
        <is>
          <t>Rogene E. Williams, 28.571%
Rive Lind McCaul, 28.571%
Dwight J. Williams, 14.286%
on T. Williams, Jr., 14.286%
Jan Ann Schroff, 14.286%
Melinda Ann Mulvihill, 14.286%</t>
        </is>
      </c>
      <c r="I219" s="810" t="inlineStr">
        <is>
          <t>NW/4 SE/4, S/2 SE/4, SW/4 NE/4 of 31-12N-24W, aol</t>
        </is>
      </c>
      <c r="J219" s="811" t="inlineStr">
        <is>
          <t>ARTI, An undivided 10/791.47ths interest in the oil, gas and other minerals</t>
        </is>
      </c>
      <c r="K219" s="815" t="inlineStr">
        <is>
          <t>OKCountyRecords: 1995-001954</t>
        </is>
      </c>
      <c r="L219" s="806" t="inlineStr">
        <is>
          <t>Mineral; basis Conv Amt(dec). Gross=tract-map basis.</t>
        </is>
      </c>
      <c r="M219" s="806" t="inlineStr">
        <is>
          <t>CURRENT OWNER SOURCE</t>
        </is>
      </c>
      <c r="N219" s="806" t="n"/>
      <c r="O219" s="806" t="inlineStr">
        <is>
          <t>OUTSIDE LANDS</t>
        </is>
      </c>
      <c r="P219" s="807" t="inlineStr">
        <is>
          <t>Chain — title support (succession/entity/probate)</t>
        </is>
      </c>
      <c r="Q219" s="808" t="inlineStr">
        <is>
          <t>Yes</t>
        </is>
      </c>
      <c r="R219" s="809" t="inlineStr">
        <is>
          <t>No</t>
        </is>
      </c>
      <c r="S219" s="809" t="inlineStr">
        <is>
          <t>Yes</t>
        </is>
      </c>
      <c r="T219" s="810" t="inlineStr">
        <is>
          <t>No</t>
        </is>
      </c>
      <c r="U219" s="811" t="inlineStr">
        <is>
          <t>Yes: 2 (legal supports)</t>
        </is>
      </c>
      <c r="V219" s="815" t="inlineStr">
        <is>
          <t>High</t>
        </is>
      </c>
      <c r="W219" s="806" t="inlineStr">
        <is>
          <t>Review — no exact prior-grantee match</t>
        </is>
      </c>
      <c r="X219" s="806" t="inlineStr">
        <is>
          <t>Review</t>
        </is>
      </c>
      <c r="Y219" s="806" t="inlineStr">
        <is>
          <t>Candidate 1 (helper — confirm from image)</t>
        </is>
      </c>
      <c r="Z219" s="806" t="inlineStr">
        <is>
          <t>Medium — helper value</t>
        </is>
      </c>
      <c r="AA219" s="807" t="inlineStr">
        <is>
          <t>Final Decree — Kingfisher County Court, to Rogene E. Williams, 28.571% (1479/191)</t>
        </is>
      </c>
      <c r="AB219" s="808" t="inlineStr">
        <is>
          <t>Needs source review: grantor source</t>
        </is>
      </c>
    </row>
    <row r="220" ht="96" customHeight="1">
      <c r="A220" s="806" t="inlineStr">
        <is>
          <t>1997-006370</t>
        </is>
      </c>
      <c r="B220" s="806" t="n"/>
      <c r="C220" s="806" t="inlineStr">
        <is>
          <t>Quit Claim Deed</t>
        </is>
      </c>
      <c r="D220" s="806" t="inlineStr">
        <is>
          <t>1510/566</t>
        </is>
      </c>
      <c r="E220" s="807" t="n">
        <v>35430</v>
      </c>
      <c r="F220" s="808" t="n">
        <v>35432</v>
      </c>
      <c r="G220" s="809" t="inlineStr">
        <is>
          <t>Eula Cross, also known as Eula G. Cross, a single person</t>
        </is>
      </c>
      <c r="H220" s="809" t="inlineStr">
        <is>
          <t>Patsy J. Crouse</t>
        </is>
      </c>
      <c r="I220" s="810" t="inlineStr">
        <is>
          <t>NE/4 of 31-12N-24W, aol</t>
        </is>
      </c>
      <c r="J220" s="811" t="inlineStr">
        <is>
          <t>ARTI</t>
        </is>
      </c>
      <c r="K220" s="815" t="inlineStr">
        <is>
          <t>OKCountyRecords: 1997-006370</t>
        </is>
      </c>
      <c r="L220" s="806" t="inlineStr">
        <is>
          <t>Mineral; basis Conv Amt(dec). Gross=tract-map basis.</t>
        </is>
      </c>
      <c r="M220" s="806" t="inlineStr">
        <is>
          <t>CURRENT OWNER SOURCE</t>
        </is>
      </c>
      <c r="N220" s="806" t="n"/>
      <c r="O220" s="806" t="inlineStr">
        <is>
          <t>OUTSIDE LANDS</t>
        </is>
      </c>
      <c r="P220" s="807" t="inlineStr">
        <is>
          <t>Chain — deed (confirm minerals vs surface from instrument)</t>
        </is>
      </c>
      <c r="Q220" s="808" t="inlineStr">
        <is>
          <t>Yes</t>
        </is>
      </c>
      <c r="R220" s="809" t="inlineStr">
        <is>
          <t>No</t>
        </is>
      </c>
      <c r="S220" s="809" t="inlineStr">
        <is>
          <t>Review</t>
        </is>
      </c>
      <c r="T220" s="810" t="inlineStr">
        <is>
          <t>No</t>
        </is>
      </c>
      <c r="U220" s="811" t="inlineStr">
        <is>
          <t>Yes: 1, 2, 3 (broad legal)</t>
        </is>
      </c>
      <c r="V220" s="815" t="inlineStr">
        <is>
          <t>Medium</t>
        </is>
      </c>
      <c r="W220" s="806" t="inlineStr">
        <is>
          <t>Review — no exact prior-grantee match</t>
        </is>
      </c>
      <c r="X220" s="806" t="inlineStr">
        <is>
          <t>Yes — on Tract 3 owner list</t>
        </is>
      </c>
      <c r="Y220" s="806" t="inlineStr">
        <is>
          <t>Candidate 1 (helper — confirm from image)</t>
        </is>
      </c>
      <c r="Z220" s="806" t="inlineStr">
        <is>
          <t>Medium — helper value</t>
        </is>
      </c>
      <c r="AA220" s="807" t="inlineStr">
        <is>
          <t>Quit Claim Deed — Eula Cross, also known as Eula to Patsy J. Crouse (1510/566)</t>
        </is>
      </c>
      <c r="AB220" s="808" t="inlineStr">
        <is>
          <t>Needs source review: grantor source</t>
        </is>
      </c>
    </row>
    <row r="221" ht="96" customHeight="1">
      <c r="A221" s="806" t="inlineStr">
        <is>
          <t>1997-005183</t>
        </is>
      </c>
      <c r="B221" s="806" t="n"/>
      <c r="C221" s="806" t="inlineStr">
        <is>
          <t>Quit Claim Deed</t>
        </is>
      </c>
      <c r="D221" s="806" t="inlineStr">
        <is>
          <t>1511/32</t>
        </is>
      </c>
      <c r="E221" s="807" t="n">
        <v>35432</v>
      </c>
      <c r="F221" s="808" t="n">
        <v>35433</v>
      </c>
      <c r="G221" s="809" t="inlineStr">
        <is>
          <t>Eula Cross, also known as Eula G. Cross, a single person</t>
        </is>
      </c>
      <c r="H221" s="809" t="inlineStr">
        <is>
          <t>Patsy J. Crouse</t>
        </is>
      </c>
      <c r="I221" s="810" t="inlineStr">
        <is>
          <t>NE/4 of 31-12N-24W, aol</t>
        </is>
      </c>
      <c r="J221" s="811" t="inlineStr">
        <is>
          <t>ARTI</t>
        </is>
      </c>
      <c r="K221" s="815" t="inlineStr">
        <is>
          <t>OKCountyRecords: 1997-005183</t>
        </is>
      </c>
      <c r="L221" s="806" t="inlineStr">
        <is>
          <t>Mineral; basis Conv Amt(dec). Gross=tract-map basis.</t>
        </is>
      </c>
      <c r="M221" s="806" t="inlineStr">
        <is>
          <t>CURRENT OWNER SOURCE</t>
        </is>
      </c>
      <c r="N221" s="806" t="n"/>
      <c r="O221" s="806" t="inlineStr">
        <is>
          <t>OUTSIDE LANDS</t>
        </is>
      </c>
      <c r="P221" s="807" t="inlineStr">
        <is>
          <t>Chain — deed (confirm minerals vs surface from instrument)</t>
        </is>
      </c>
      <c r="Q221" s="808" t="inlineStr">
        <is>
          <t>Yes</t>
        </is>
      </c>
      <c r="R221" s="809" t="inlineStr">
        <is>
          <t>No</t>
        </is>
      </c>
      <c r="S221" s="809" t="inlineStr">
        <is>
          <t>Review</t>
        </is>
      </c>
      <c r="T221" s="810" t="inlineStr">
        <is>
          <t>No</t>
        </is>
      </c>
      <c r="U221" s="811" t="inlineStr">
        <is>
          <t>Yes: 1, 2, 3 (broad legal)</t>
        </is>
      </c>
      <c r="V221" s="815" t="inlineStr">
        <is>
          <t>Medium</t>
        </is>
      </c>
      <c r="W221" s="806" t="inlineStr">
        <is>
          <t>Review — no exact prior-grantee match</t>
        </is>
      </c>
      <c r="X221" s="806" t="inlineStr">
        <is>
          <t>Yes — on Tract 3 owner list</t>
        </is>
      </c>
      <c r="Y221" s="806" t="inlineStr">
        <is>
          <t>Candidate 1 (helper — confirm from image)</t>
        </is>
      </c>
      <c r="Z221" s="806" t="inlineStr">
        <is>
          <t>Medium — helper value</t>
        </is>
      </c>
      <c r="AA221" s="807" t="inlineStr">
        <is>
          <t>Quit Claim Deed — Eula Cross, also known as Eula to Patsy J. Crouse (1511/32)</t>
        </is>
      </c>
      <c r="AB221" s="808" t="inlineStr">
        <is>
          <t>Needs source review: grantor source</t>
        </is>
      </c>
    </row>
    <row r="222" ht="409.5" customHeight="1">
      <c r="A222" s="806" t="inlineStr">
        <is>
          <t>1997-003023</t>
        </is>
      </c>
      <c r="B222" s="806" t="n"/>
      <c r="C222" s="806" t="inlineStr">
        <is>
          <t>Warranty Deed</t>
        </is>
      </c>
      <c r="D222" s="806" t="inlineStr">
        <is>
          <t>1514/525</t>
        </is>
      </c>
      <c r="E222" s="807" t="n">
        <v>35479</v>
      </c>
      <c r="F222" s="808" t="n">
        <v>35479</v>
      </c>
      <c r="G222" s="809" t="inlineStr">
        <is>
          <t>Eula Cross, a single person</t>
        </is>
      </c>
      <c r="H222" s="809" t="inlineStr">
        <is>
          <t>Leonard Herzperg and Mary Alice Herzperg, HW, Jtwors</t>
        </is>
      </c>
      <c r="I222" s="810" t="inlineStr">
        <is>
          <t>A tract of land in Lot One 1 of 31-12N-24W described as follows: Beginning at the NW corner of said Lot 1, thence East 420.58 feet, thence South 725 feet, thence West 420.58 feet, and thence North 725 feet to the point of beginning, containing 7 acres, more or less</t>
        </is>
      </c>
      <c r="J222" s="811" t="inlineStr">
        <is>
          <t>ARTI
Chain note: source of title — OUTSIDE LANDS 1989-005656 at 1088/5, Beckham County Court,
RE: In the Matter of the Estate of Eula M. Bain, Deceased to Billy Wayne Bain, covering SW/4 NE/4, NW/4 SE/4, S/2 SE/4 of 31-12N-24W, aol, interest stated: ARTI. Confirm source instrument before relying on this conveyance.</t>
        </is>
      </c>
      <c r="K222" s="815" t="inlineStr">
        <is>
          <t>OKCountyRecords: 1997-003023</t>
        </is>
      </c>
      <c r="L222" s="806" t="inlineStr">
        <is>
          <t>Mineral; basis Conv Amt(dec). Gross=tract-map basis.</t>
        </is>
      </c>
      <c r="M222" s="806" t="inlineStr">
        <is>
          <t>CURRENT OWNER SOURCE</t>
        </is>
      </c>
      <c r="N222" s="806" t="n"/>
      <c r="O222" s="806" t="inlineStr">
        <is>
          <t>OUTSIDE LANDS</t>
        </is>
      </c>
      <c r="P222" s="807" t="inlineStr">
        <is>
          <t>Chain — deed (confirm minerals vs surface from instrument)</t>
        </is>
      </c>
      <c r="Q222" s="808" t="inlineStr">
        <is>
          <t>Yes</t>
        </is>
      </c>
      <c r="R222" s="809" t="inlineStr">
        <is>
          <t>No</t>
        </is>
      </c>
      <c r="S222" s="809" t="inlineStr">
        <is>
          <t>Review</t>
        </is>
      </c>
      <c r="T222" s="810" t="inlineStr">
        <is>
          <t>No</t>
        </is>
      </c>
      <c r="U222" s="811" t="inlineStr">
        <is>
          <t>Yes: 5 (legal supports)</t>
        </is>
      </c>
      <c r="V222" s="815" t="inlineStr">
        <is>
          <t>High</t>
        </is>
      </c>
      <c r="W222" s="806" t="inlineStr">
        <is>
          <t>Review — no exact prior-grantee match</t>
        </is>
      </c>
      <c r="X222" s="806" t="inlineStr">
        <is>
          <t>Yes — on Tract 5 owner list</t>
        </is>
      </c>
      <c r="Y222" s="806" t="inlineStr">
        <is>
          <t>Candidate 1 (helper — confirm from image)</t>
        </is>
      </c>
      <c r="Z222" s="806" t="inlineStr">
        <is>
          <t>Medium — helper value</t>
        </is>
      </c>
      <c r="AA222" s="807" t="inlineStr">
        <is>
          <t>Warranty Deed — Eula Cross, a single person to Leonard Herzperg and Mary Alic (1514/525)</t>
        </is>
      </c>
      <c r="AB222" s="808" t="inlineStr">
        <is>
          <t>Needs source review: grantor source</t>
        </is>
      </c>
    </row>
    <row r="223" ht="409.5" customHeight="1">
      <c r="A223" s="806" t="inlineStr">
        <is>
          <t>1997-004254</t>
        </is>
      </c>
      <c r="B223" s="806" t="n"/>
      <c r="C223" s="806" t="inlineStr">
        <is>
          <t>Affidavit of Surviving Join Tenant</t>
        </is>
      </c>
      <c r="D223" s="806" t="inlineStr">
        <is>
          <t>1522/215</t>
        </is>
      </c>
      <c r="E223" s="807" t="n">
        <v>35549</v>
      </c>
      <c r="F223" s="808" t="n">
        <v>35549</v>
      </c>
      <c r="G223" s="809" t="inlineStr">
        <is>
          <t>Letty Jane Atha, a/k/a Letty Atha</t>
        </is>
      </c>
      <c r="H223" s="809" t="inlineStr">
        <is>
          <t>The Public
RE: Charles R. Atha, deceased</t>
        </is>
      </c>
      <c r="I223" s="810"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223" s="814" t="inlineStr">
        <is>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 Full recital in recorded instrument — see Link.</t>
        </is>
      </c>
      <c r="K223" s="815" t="inlineStr">
        <is>
          <t>OKCountyRecords: 1997-004254</t>
        </is>
      </c>
      <c r="L223" s="806" t="inlineStr">
        <is>
          <t>Mineral; basis Conv Amt(dec). grantor indexed as 'The Public' — confirm source instrument. Gross=tract-map basis.</t>
        </is>
      </c>
      <c r="M223" s="806" t="inlineStr">
        <is>
          <t>REVIEW</t>
        </is>
      </c>
      <c r="N223" s="806" t="inlineStr">
        <is>
          <t>Confirm conveyed mineral acreage from instrument image — named party indexed under 'The Public' (affidavit/notice); identity resolved.</t>
        </is>
      </c>
      <c r="O223" s="806" t="inlineStr">
        <is>
          <t>MINERAL DEED</t>
        </is>
      </c>
      <c r="P223" s="807" t="inlineStr">
        <is>
          <t>Chain — title support (succession/entity/probate)</t>
        </is>
      </c>
      <c r="Q223" s="808" t="inlineStr">
        <is>
          <t>Yes</t>
        </is>
      </c>
      <c r="R223" s="809" t="inlineStr">
        <is>
          <t>No</t>
        </is>
      </c>
      <c r="S223" s="809" t="inlineStr">
        <is>
          <t>Yes</t>
        </is>
      </c>
      <c r="T223" s="810" t="inlineStr">
        <is>
          <t>No</t>
        </is>
      </c>
      <c r="U223" s="814" t="inlineStr">
        <is>
          <t>Yes: 4, 5 (broad legal)</t>
        </is>
      </c>
      <c r="V223" s="815" t="inlineStr">
        <is>
          <t>Medium</t>
        </is>
      </c>
      <c r="W223" s="806" t="inlineStr">
        <is>
          <t>Review — no exact prior-grantee match</t>
        </is>
      </c>
      <c r="X223" s="806" t="inlineStr">
        <is>
          <t>Yes — on Tract 4 owner list</t>
        </is>
      </c>
      <c r="Y223" s="806" t="inlineStr">
        <is>
          <t>Candidate 1 (helper — confirm from image)</t>
        </is>
      </c>
      <c r="Z223" s="806" t="inlineStr">
        <is>
          <t>Medium — helper value</t>
        </is>
      </c>
      <c r="AA223" s="807" t="inlineStr">
        <is>
          <t>Affidavit of Surviving Join Tena — Letty Jane Atha, a/k/a Letty A to The Public (1522/215)</t>
        </is>
      </c>
      <c r="AB223" s="808" t="inlineStr">
        <is>
          <t>Needs source review: grantor source</t>
        </is>
      </c>
    </row>
    <row r="224" ht="228" customHeight="1">
      <c r="A224" s="806" t="inlineStr">
        <is>
          <t>1998-000584</t>
        </is>
      </c>
      <c r="B224" s="806" t="n"/>
      <c r="C224" s="806" t="inlineStr">
        <is>
          <t>Quit Claim Mineral Deed</t>
        </is>
      </c>
      <c r="D224" s="806" t="inlineStr">
        <is>
          <t>1564/310</t>
        </is>
      </c>
      <c r="E224" s="807" t="n">
        <v>36026</v>
      </c>
      <c r="F224" s="808" t="n">
        <v>36026</v>
      </c>
      <c r="G224" s="809" t="inlineStr">
        <is>
          <t>Jon T. Williams and Rogene E. Williams, HW</t>
        </is>
      </c>
      <c r="H224" s="809" t="inlineStr">
        <is>
          <t>Jon T. Williams and Rogene E. Williams, Trustees of The Jon T. and Rogene E. Williams Trust under Trust Agreement dated April 6, 1998</t>
        </is>
      </c>
      <c r="I224" s="810" t="inlineStr">
        <is>
          <t>NW/4 SE/4, S/2 SE/4, SW/4 NE/4 of 31-12N-24W, aol</t>
        </is>
      </c>
      <c r="J224" s="814" t="inlineStr">
        <is>
          <t>ARTI</t>
        </is>
      </c>
      <c r="K224" s="815" t="inlineStr">
        <is>
          <t>OKCountyRecords: 1998-000584</t>
        </is>
      </c>
      <c r="L224" s="806" t="inlineStr">
        <is>
          <t>Mineral; basis Conv Amt(dec). Gross=tract-map basis.</t>
        </is>
      </c>
      <c r="M224" s="806" t="inlineStr">
        <is>
          <t>CURRENT OWNER SOURCE</t>
        </is>
      </c>
      <c r="N224" s="806" t="n"/>
      <c r="O224" s="806" t="inlineStr">
        <is>
          <t>OUTSIDE LANDS</t>
        </is>
      </c>
      <c r="P224" s="807" t="inlineStr">
        <is>
          <t>Chain — minerals</t>
        </is>
      </c>
      <c r="Q224" s="808" t="inlineStr">
        <is>
          <t>Yes</t>
        </is>
      </c>
      <c r="R224" s="809" t="inlineStr">
        <is>
          <t>No</t>
        </is>
      </c>
      <c r="S224" s="809" t="inlineStr">
        <is>
          <t>Yes</t>
        </is>
      </c>
      <c r="T224" s="810" t="inlineStr">
        <is>
          <t>No</t>
        </is>
      </c>
      <c r="U224" s="814" t="inlineStr">
        <is>
          <t>Yes: 2 (legal supports)</t>
        </is>
      </c>
      <c r="V224" s="815" t="inlineStr">
        <is>
          <t>High</t>
        </is>
      </c>
      <c r="W224" s="806" t="inlineStr">
        <is>
          <t>Probable — name-normalized match to Runsheet 217 grantee; confirm</t>
        </is>
      </c>
      <c r="X224" s="806" t="inlineStr">
        <is>
          <t>Review</t>
        </is>
      </c>
      <c r="Y224" s="806" t="inlineStr">
        <is>
          <t>Candidate 1 (helper — confirm from image)</t>
        </is>
      </c>
      <c r="Z224" s="806" t="inlineStr">
        <is>
          <t>Medium — helper value</t>
        </is>
      </c>
      <c r="AA224" s="807" t="inlineStr">
        <is>
          <t>Quit Claim Mineral Deed — Jon T. Williams and Rogene E. to Jon T. Williams and Rogene E. (1564/310)</t>
        </is>
      </c>
      <c r="AB224" s="808" t="inlineStr">
        <is>
          <t>Needs source review: grantor source</t>
        </is>
      </c>
    </row>
    <row r="225" ht="192" customHeight="1">
      <c r="A225" s="806" t="inlineStr">
        <is>
          <t>1998-000907</t>
        </is>
      </c>
      <c r="B225" s="806" t="n"/>
      <c r="C225" s="806" t="inlineStr">
        <is>
          <t>Quit Claim Mineral Deed</t>
        </is>
      </c>
      <c r="D225" s="806" t="inlineStr">
        <is>
          <t>1567/245</t>
        </is>
      </c>
      <c r="E225" s="807" t="n">
        <v>36043</v>
      </c>
      <c r="F225" s="808" t="n">
        <v>36059</v>
      </c>
      <c r="G225" s="809" t="inlineStr">
        <is>
          <t>Jan A. Schroff</t>
        </is>
      </c>
      <c r="H225" s="809" t="inlineStr">
        <is>
          <t>Jan A. Schroff, Trustee of The Jan A. Schroff Trust under Trust Agreement dated April 8, 1998</t>
        </is>
      </c>
      <c r="I225" s="810" t="inlineStr">
        <is>
          <t>NW/4 SE/4, S/2 SE/4, SW/4 NE/4 of 31-12N-24W, aol</t>
        </is>
      </c>
      <c r="J225" s="811" t="inlineStr">
        <is>
          <t>ARTI, Jan Ann Schroff, 14.286% ARTI, An undivided 10/791.47ths interest in the oil, gas and other minerals by Final Decree at 1479/191</t>
        </is>
      </c>
      <c r="K225" s="815" t="inlineStr">
        <is>
          <t>OKCountyRecords: 1998-000907</t>
        </is>
      </c>
      <c r="L225" s="806" t="inlineStr">
        <is>
          <t>Mineral; basis Conv Amt(dec). Gross=tract-map basis.</t>
        </is>
      </c>
      <c r="M225" s="806" t="inlineStr">
        <is>
          <t>CURRENT OWNER SOURCE</t>
        </is>
      </c>
      <c r="N225" s="806" t="n"/>
      <c r="O225" s="806" t="inlineStr">
        <is>
          <t>OUTSIDE LANDS</t>
        </is>
      </c>
      <c r="P225" s="807" t="inlineStr">
        <is>
          <t>Chain — minerals</t>
        </is>
      </c>
      <c r="Q225" s="808" t="inlineStr">
        <is>
          <t>Yes</t>
        </is>
      </c>
      <c r="R225" s="809" t="inlineStr">
        <is>
          <t>No</t>
        </is>
      </c>
      <c r="S225" s="809" t="inlineStr">
        <is>
          <t>Yes</t>
        </is>
      </c>
      <c r="T225" s="810" t="inlineStr">
        <is>
          <t>No</t>
        </is>
      </c>
      <c r="U225" s="811" t="inlineStr">
        <is>
          <t>Yes: 2 (legal supports)</t>
        </is>
      </c>
      <c r="V225" s="815" t="inlineStr">
        <is>
          <t>High</t>
        </is>
      </c>
      <c r="W225" s="806" t="inlineStr">
        <is>
          <t>Review — no exact prior-grantee match</t>
        </is>
      </c>
      <c r="X225" s="806" t="inlineStr">
        <is>
          <t>Review</t>
        </is>
      </c>
      <c r="Y225" s="806" t="inlineStr">
        <is>
          <t>Candidate 1 (helper — confirm from image)</t>
        </is>
      </c>
      <c r="Z225" s="806" t="inlineStr">
        <is>
          <t>Medium — helper value</t>
        </is>
      </c>
      <c r="AA225" s="807" t="inlineStr">
        <is>
          <t>Quit Claim Mineral Deed — Jan A. Schroff to Jan A. Schroff, Trustee of The (1567/245)</t>
        </is>
      </c>
      <c r="AB225" s="808" t="inlineStr">
        <is>
          <t>Needs source review: grantor source</t>
        </is>
      </c>
    </row>
    <row r="226" ht="84" customHeight="1">
      <c r="A226" s="806" t="inlineStr">
        <is>
          <t>1999-002220</t>
        </is>
      </c>
      <c r="B226" s="806" t="n"/>
      <c r="C226" s="806" t="inlineStr">
        <is>
          <t>Mineral Deed</t>
        </is>
      </c>
      <c r="D226" s="806" t="inlineStr">
        <is>
          <t>1576/222</t>
        </is>
      </c>
      <c r="E226" s="807" t="n">
        <v>36175</v>
      </c>
      <c r="F226" s="808" t="n">
        <v>36175</v>
      </c>
      <c r="G226" s="809" t="inlineStr">
        <is>
          <t>David Slobin</t>
        </is>
      </c>
      <c r="H226" s="809" t="inlineStr">
        <is>
          <t>Myron V. Slobin</t>
        </is>
      </c>
      <c r="I226" s="810" t="inlineStr">
        <is>
          <t>NW/4 SE/4, S/2 SE/4, SW/4 NE/4 of 31-12N-24W, aol</t>
        </is>
      </c>
      <c r="J226" s="814" t="inlineStr">
        <is>
          <t>An undivided 1/791.47 interest in 2 sections</t>
        </is>
      </c>
      <c r="K226" s="815" t="inlineStr">
        <is>
          <t>OKCountyRecords: 1999-002220</t>
        </is>
      </c>
      <c r="L226" s="806" t="inlineStr">
        <is>
          <t>Mineral; basis Conv Amt(dec). Gross=tract-map basis.</t>
        </is>
      </c>
      <c r="M226" s="806" t="n"/>
      <c r="N226" s="806" t="n"/>
      <c r="O226" s="806" t="inlineStr">
        <is>
          <t>OUTSIDE LANDS</t>
        </is>
      </c>
      <c r="P226" s="807" t="inlineStr">
        <is>
          <t>Chain — minerals</t>
        </is>
      </c>
      <c r="Q226" s="808" t="inlineStr">
        <is>
          <t>Yes</t>
        </is>
      </c>
      <c r="R226" s="809" t="inlineStr">
        <is>
          <t>No</t>
        </is>
      </c>
      <c r="S226" s="809" t="inlineStr">
        <is>
          <t>Yes</t>
        </is>
      </c>
      <c r="T226" s="810" t="inlineStr">
        <is>
          <t>No</t>
        </is>
      </c>
      <c r="U226" s="814" t="inlineStr">
        <is>
          <t>Yes: 2 (legal supports)</t>
        </is>
      </c>
      <c r="V226" s="815" t="inlineStr">
        <is>
          <t>High</t>
        </is>
      </c>
      <c r="W226" s="806" t="inlineStr">
        <is>
          <t>Yes — prior grantee match</t>
        </is>
      </c>
      <c r="X226" s="806" t="inlineStr">
        <is>
          <t>Yes — on Tract 2 owner list</t>
        </is>
      </c>
      <c r="Y226" s="806" t="inlineStr">
        <is>
          <t>Candidate 0.00126347176772335 (helper — confirm from image)</t>
        </is>
      </c>
      <c r="Z226" s="806" t="inlineStr">
        <is>
          <t>Medium — helper value</t>
        </is>
      </c>
      <c r="AA226" s="807" t="inlineStr">
        <is>
          <t>Mineral Deed — David Slobin to Myron V. Slobin (1576/222)</t>
        </is>
      </c>
      <c r="AB226" s="808" t="n"/>
    </row>
    <row r="227" ht="84" customHeight="1">
      <c r="A227" s="806" t="inlineStr">
        <is>
          <t>1999-002219</t>
        </is>
      </c>
      <c r="B227" s="806" t="n"/>
      <c r="C227" s="806" t="inlineStr">
        <is>
          <t>Mineral Deed</t>
        </is>
      </c>
      <c r="D227" s="806" t="inlineStr">
        <is>
          <t>1576/219</t>
        </is>
      </c>
      <c r="E227" s="807" t="n">
        <v>36175</v>
      </c>
      <c r="F227" s="808" t="n">
        <v>36175</v>
      </c>
      <c r="G227" s="809" t="inlineStr">
        <is>
          <t>David Slobin</t>
        </is>
      </c>
      <c r="H227" s="809" t="inlineStr">
        <is>
          <t>Myron V. Slobin</t>
        </is>
      </c>
      <c r="I227" s="810" t="inlineStr">
        <is>
          <t>NW/4 SE/4, S/2 SE/4, SW/4 NE/4 of 31-12N-24W, aol</t>
        </is>
      </c>
      <c r="J227" s="811" t="inlineStr">
        <is>
          <t>An undivided 6/791.47 interest in 2 sections</t>
        </is>
      </c>
      <c r="K227" s="815" t="inlineStr">
        <is>
          <t>OKCountyRecords: 1999-002219</t>
        </is>
      </c>
      <c r="L227" s="806" t="inlineStr">
        <is>
          <t>Mineral; basis Conv Amt(dec). Gross=tract-map basis.</t>
        </is>
      </c>
      <c r="M227" s="806" t="n"/>
      <c r="N227" s="806" t="n"/>
      <c r="O227" s="806" t="inlineStr">
        <is>
          <t>OUTSIDE LANDS</t>
        </is>
      </c>
      <c r="P227" s="807" t="inlineStr">
        <is>
          <t>Chain — minerals</t>
        </is>
      </c>
      <c r="Q227" s="808" t="inlineStr">
        <is>
          <t>Yes</t>
        </is>
      </c>
      <c r="R227" s="809" t="inlineStr">
        <is>
          <t>No</t>
        </is>
      </c>
      <c r="S227" s="809" t="inlineStr">
        <is>
          <t>Yes</t>
        </is>
      </c>
      <c r="T227" s="810" t="inlineStr">
        <is>
          <t>No</t>
        </is>
      </c>
      <c r="U227" s="811" t="inlineStr">
        <is>
          <t>Yes: 2 (legal supports)</t>
        </is>
      </c>
      <c r="V227" s="815" t="inlineStr">
        <is>
          <t>High</t>
        </is>
      </c>
      <c r="W227" s="806" t="inlineStr">
        <is>
          <t>Yes — prior grantee match</t>
        </is>
      </c>
      <c r="X227" s="806" t="inlineStr">
        <is>
          <t>Yes — on Tract 2 owner list</t>
        </is>
      </c>
      <c r="Y227" s="806" t="inlineStr">
        <is>
          <t>Candidate 0.0075808306063401 (helper — confirm from image)</t>
        </is>
      </c>
      <c r="Z227" s="806" t="inlineStr">
        <is>
          <t>Medium — helper value</t>
        </is>
      </c>
      <c r="AA227" s="807" t="inlineStr">
        <is>
          <t>Mineral Deed — David Slobin to Myron V. Slobin (1576/219)</t>
        </is>
      </c>
      <c r="AB227" s="808" t="n"/>
    </row>
    <row r="228" ht="108" customHeight="1">
      <c r="A228" s="806" t="inlineStr">
        <is>
          <t>1999-002739</t>
        </is>
      </c>
      <c r="B228" s="806" t="n"/>
      <c r="C228" s="806" t="inlineStr">
        <is>
          <t>Quit Claim Mineral Deed</t>
        </is>
      </c>
      <c r="D228" s="806" t="inlineStr">
        <is>
          <t>1579/358</t>
        </is>
      </c>
      <c r="E228" s="807" t="n">
        <v>36215</v>
      </c>
      <c r="F228" s="808" t="n">
        <v>36215</v>
      </c>
      <c r="G228" s="809" t="inlineStr">
        <is>
          <t>Melinda McCaul Mulvihill, a/k/a Melinda Ann McCaul, a single person</t>
        </is>
      </c>
      <c r="H228" s="809" t="inlineStr">
        <is>
          <t>Melinda McCaul Mulvihill</t>
        </is>
      </c>
      <c r="I228" s="810" t="inlineStr">
        <is>
          <t>NW/4 SE/4, S/2 SE/4, SW/4 NE/4 of 31-12N-24W, aol</t>
        </is>
      </c>
      <c r="J228" s="814" t="inlineStr">
        <is>
          <t>ARTI</t>
        </is>
      </c>
      <c r="K228" s="815" t="inlineStr">
        <is>
          <t>OKCountyRecords: 1999-002739</t>
        </is>
      </c>
      <c r="L228" s="806" t="inlineStr">
        <is>
          <t>Mineral; basis Conv Amt(dec). Gross=tract-map basis.</t>
        </is>
      </c>
      <c r="M228" s="806" t="inlineStr">
        <is>
          <t>CURRENT OWNER SOURCE</t>
        </is>
      </c>
      <c r="N228" s="806" t="n"/>
      <c r="O228" s="806" t="inlineStr">
        <is>
          <t>OUTSIDE LANDS</t>
        </is>
      </c>
      <c r="P228" s="807" t="inlineStr">
        <is>
          <t>Chain — minerals</t>
        </is>
      </c>
      <c r="Q228" s="808" t="inlineStr">
        <is>
          <t>Yes</t>
        </is>
      </c>
      <c r="R228" s="809" t="inlineStr">
        <is>
          <t>No</t>
        </is>
      </c>
      <c r="S228" s="809" t="inlineStr">
        <is>
          <t>Yes</t>
        </is>
      </c>
      <c r="T228" s="810" t="inlineStr">
        <is>
          <t>No</t>
        </is>
      </c>
      <c r="U228" s="814" t="inlineStr">
        <is>
          <t>Yes: 2 (legal supports)</t>
        </is>
      </c>
      <c r="V228" s="815" t="inlineStr">
        <is>
          <t>High</t>
        </is>
      </c>
      <c r="W228" s="806" t="inlineStr">
        <is>
          <t>Review — no exact prior-grantee match</t>
        </is>
      </c>
      <c r="X228" s="806" t="inlineStr">
        <is>
          <t>Review</t>
        </is>
      </c>
      <c r="Y228" s="806" t="inlineStr">
        <is>
          <t>Candidate 1 (helper — confirm from image)</t>
        </is>
      </c>
      <c r="Z228" s="806" t="inlineStr">
        <is>
          <t>Medium — helper value</t>
        </is>
      </c>
      <c r="AA228" s="807" t="inlineStr">
        <is>
          <t>Quit Claim Mineral Deed — Melinda McCaul Mulvihill, a/k/ to Melinda McCaul Mulvihill (1579/358)</t>
        </is>
      </c>
      <c r="AB228" s="808" t="inlineStr">
        <is>
          <t>Needs source review: grantor source</t>
        </is>
      </c>
    </row>
    <row r="229" ht="409.5" customHeight="1">
      <c r="A229" s="806" t="inlineStr">
        <is>
          <t>1999-003117</t>
        </is>
      </c>
      <c r="B229" s="806" t="n"/>
      <c r="C229" s="806" t="inlineStr">
        <is>
          <t>Affidavit Surviving Joint Tenant</t>
        </is>
      </c>
      <c r="D229" s="806" t="inlineStr">
        <is>
          <t>1581/316</t>
        </is>
      </c>
      <c r="E229" s="807" t="n">
        <v>36250</v>
      </c>
      <c r="F229" s="808" t="n">
        <v>36250</v>
      </c>
      <c r="G229" s="809" t="inlineStr">
        <is>
          <t>Ella Pearl Kirk</t>
        </is>
      </c>
      <c r="H229" s="809" t="inlineStr">
        <is>
          <t>The Public</t>
        </is>
      </c>
      <c r="I229" s="810"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229" s="814" t="inlineStr">
        <is>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is>
      </c>
      <c r="K229" s="815" t="inlineStr">
        <is>
          <t>OKCountyRecords: 1999-003117</t>
        </is>
      </c>
      <c r="L229" s="806" t="inlineStr">
        <is>
          <t>Mineral; confirm conveyed amount from instrument image. Gross=tract-map basis.</t>
        </is>
      </c>
      <c r="M229" s="806" t="inlineStr">
        <is>
          <t>OK</t>
        </is>
      </c>
      <c r="N229" s="806" t="inlineStr">
        <is>
          <t>Resolved into Tract 9: affidavit of surviving joint tenant vests full interest in Ella Pearl Kirk.</t>
        </is>
      </c>
      <c r="O229" s="806" t="inlineStr">
        <is>
          <t>MINERAL DEED</t>
        </is>
      </c>
      <c r="P229" s="807" t="inlineStr">
        <is>
          <t>Chain — title support (succession/entity/probate)</t>
        </is>
      </c>
      <c r="Q229" s="808" t="inlineStr">
        <is>
          <t>Yes</t>
        </is>
      </c>
      <c r="R229" s="809" t="inlineStr">
        <is>
          <t>No</t>
        </is>
      </c>
      <c r="S229" s="809" t="inlineStr">
        <is>
          <t>Yes</t>
        </is>
      </c>
      <c r="T229" s="810" t="inlineStr">
        <is>
          <t>No</t>
        </is>
      </c>
      <c r="U229" s="814" t="inlineStr">
        <is>
          <t>Legal maps to 6; helper says 4, 5</t>
        </is>
      </c>
      <c r="V229" s="815" t="inlineStr">
        <is>
          <t>Review</t>
        </is>
      </c>
      <c r="W229" s="806" t="inlineStr">
        <is>
          <t>Review — no exact prior-grantee match</t>
        </is>
      </c>
      <c r="X229" s="806" t="inlineStr">
        <is>
          <t>Yes — on Tract 4 owner list</t>
        </is>
      </c>
      <c r="Y229" s="806" t="inlineStr">
        <is>
          <t>Interest amount needs review</t>
        </is>
      </c>
      <c r="Z229" s="806" t="inlineStr">
        <is>
          <t>Review</t>
        </is>
      </c>
      <c r="AA229" s="807" t="inlineStr">
        <is>
          <t>Affidavit Surviving Joint Tenant — Ella Pearl Kirk to The Public (1581/316)</t>
        </is>
      </c>
      <c r="AB229" s="808" t="inlineStr">
        <is>
          <t>Needs source review: tract, grantor source, interest amount</t>
        </is>
      </c>
    </row>
    <row r="230" ht="409.5" customHeight="1">
      <c r="A230" s="806" t="inlineStr">
        <is>
          <t>1999-003362</t>
        </is>
      </c>
      <c r="B230" s="806" t="n"/>
      <c r="C230" s="806" t="inlineStr">
        <is>
          <t>Affidavit</t>
        </is>
      </c>
      <c r="D230" s="806" t="inlineStr">
        <is>
          <t>1583/389</t>
        </is>
      </c>
      <c r="E230" s="807" t="n">
        <v>36270</v>
      </c>
      <c r="F230" s="808" t="n">
        <v>36270</v>
      </c>
      <c r="G230" s="809" t="inlineStr">
        <is>
          <t>Albert Earnest Fuchs</t>
        </is>
      </c>
      <c r="H230" s="809" t="inlineStr">
        <is>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is>
      </c>
      <c r="I230" s="810" t="inlineStr">
        <is>
          <t>NW/4 SE/4, S/2 SE/4, SW/4 NE/4 of 31-12N-24W, aol</t>
        </is>
      </c>
      <c r="J230" s="814" t="inlineStr">
        <is>
          <t>ARTI, An undivided 4.8329635/791.47 interest</t>
        </is>
      </c>
      <c r="K230" s="815" t="inlineStr">
        <is>
          <t>OKCountyRecords: 1999-003362</t>
        </is>
      </c>
      <c r="L230" s="806" t="inlineStr">
        <is>
          <t>Mineral; basis Conv Amt(dec). grantor indexed as 'The Public' — confirm source instrument. Gross=tract-map basis.</t>
        </is>
      </c>
      <c r="M230" s="806" t="inlineStr">
        <is>
          <t>REVIEW</t>
        </is>
      </c>
      <c r="N230" s="806" t="inlineStr">
        <is>
          <t>Confirm conveyed mineral acreage from instrument image — named party indexed under 'The Public' (affidavit/notice); identity resolved.</t>
        </is>
      </c>
      <c r="O230" s="806" t="inlineStr">
        <is>
          <t>OUTSIDE LANDS</t>
        </is>
      </c>
      <c r="P230" s="807" t="inlineStr">
        <is>
          <t>Chain — title support (succession/entity/probate)</t>
        </is>
      </c>
      <c r="Q230" s="808" t="inlineStr">
        <is>
          <t>Yes</t>
        </is>
      </c>
      <c r="R230" s="809" t="inlineStr">
        <is>
          <t>No</t>
        </is>
      </c>
      <c r="S230" s="809" t="inlineStr">
        <is>
          <t>Yes</t>
        </is>
      </c>
      <c r="T230" s="810" t="inlineStr">
        <is>
          <t>No</t>
        </is>
      </c>
      <c r="U230" s="814" t="inlineStr">
        <is>
          <t>Yes: 2 (legal supports)</t>
        </is>
      </c>
      <c r="V230" s="815" t="inlineStr">
        <is>
          <t>High</t>
        </is>
      </c>
      <c r="W230" s="806" t="inlineStr">
        <is>
          <t>Review — no exact prior-grantee match</t>
        </is>
      </c>
      <c r="X230" s="806" t="inlineStr">
        <is>
          <t>Review</t>
        </is>
      </c>
      <c r="Y230" s="806" t="inlineStr">
        <is>
          <t>Candidate 1 (helper — confirm from image)</t>
        </is>
      </c>
      <c r="Z230" s="806" t="inlineStr">
        <is>
          <t>Medium — helper value</t>
        </is>
      </c>
      <c r="AA230" s="807" t="inlineStr">
        <is>
          <t>Affidavit — Albert Earnest Fuchs to The Public (1583/389)</t>
        </is>
      </c>
      <c r="AB230" s="808" t="inlineStr">
        <is>
          <t>Needs source review: grantor source</t>
        </is>
      </c>
    </row>
    <row r="231" ht="409.5" customHeight="1">
      <c r="A231" s="806" t="inlineStr">
        <is>
          <t>1999-003363</t>
        </is>
      </c>
      <c r="B231" s="806" t="n"/>
      <c r="C231" s="806" t="inlineStr">
        <is>
          <t>Mineral Deed</t>
        </is>
      </c>
      <c r="D231" s="806" t="inlineStr">
        <is>
          <t>1583/391</t>
        </is>
      </c>
      <c r="E231" s="807" t="n">
        <v>36270</v>
      </c>
      <c r="F231" s="808" t="n">
        <v>36270</v>
      </c>
      <c r="G231" s="809"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1" s="809" t="inlineStr">
        <is>
          <t>Lola F. Richrads</t>
        </is>
      </c>
      <c r="I231" s="810" t="inlineStr">
        <is>
          <t>NW/4 SE/4, S/2 SE/4, SW/4 NE/4 of 31-12N-24W, aol</t>
        </is>
      </c>
      <c r="J231" s="814" t="inlineStr">
        <is>
          <t>An undivided 11.457870/791.47 interest in and to all of the oil, gas and other minerals</t>
        </is>
      </c>
      <c r="K231" s="815" t="inlineStr">
        <is>
          <t>OKCountyRecords: 1999-003363</t>
        </is>
      </c>
      <c r="L231" s="806" t="inlineStr">
        <is>
          <t>Mineral; basis Conv Amt(dec). Gross=tract-map basis.</t>
        </is>
      </c>
      <c r="M231" s="806" t="inlineStr">
        <is>
          <t>CURRENT OWNER SOURCE</t>
        </is>
      </c>
      <c r="N231" s="806" t="n"/>
      <c r="O231" s="806" t="inlineStr">
        <is>
          <t>OUTSIDE LANDS</t>
        </is>
      </c>
      <c r="P231" s="807" t="inlineStr">
        <is>
          <t>Chain — minerals</t>
        </is>
      </c>
      <c r="Q231" s="808" t="inlineStr">
        <is>
          <t>Yes</t>
        </is>
      </c>
      <c r="R231" s="809" t="inlineStr">
        <is>
          <t>No</t>
        </is>
      </c>
      <c r="S231" s="809" t="inlineStr">
        <is>
          <t>Yes</t>
        </is>
      </c>
      <c r="T231" s="810" t="inlineStr">
        <is>
          <t>No</t>
        </is>
      </c>
      <c r="U231" s="814" t="inlineStr">
        <is>
          <t>Yes: 2 (legal supports)</t>
        </is>
      </c>
      <c r="V231" s="815" t="inlineStr">
        <is>
          <t>High</t>
        </is>
      </c>
      <c r="W231" s="806" t="inlineStr">
        <is>
          <t>Review — no exact prior-grantee match</t>
        </is>
      </c>
      <c r="X231" s="806" t="inlineStr">
        <is>
          <t>Review</t>
        </is>
      </c>
      <c r="Y231" s="806" t="inlineStr">
        <is>
          <t>Candidate 0.0144766952632443 (helper — confirm from image)</t>
        </is>
      </c>
      <c r="Z231" s="806" t="inlineStr">
        <is>
          <t>Medium — helper value</t>
        </is>
      </c>
      <c r="AA231" s="807" t="inlineStr">
        <is>
          <t>Mineral Deed — Eunice Evelyn Cook, to Lola F. Richrads (1583/391)</t>
        </is>
      </c>
      <c r="AB231" s="808" t="inlineStr">
        <is>
          <t>Needs source review: grantor source</t>
        </is>
      </c>
    </row>
    <row r="232" ht="409.5" customHeight="1">
      <c r="A232" s="806" t="inlineStr">
        <is>
          <t>1999-003365</t>
        </is>
      </c>
      <c r="B232" s="806" t="n"/>
      <c r="C232" s="806" t="inlineStr">
        <is>
          <t>Mineral Deed</t>
        </is>
      </c>
      <c r="D232" s="806" t="inlineStr">
        <is>
          <t>1583/405</t>
        </is>
      </c>
      <c r="E232" s="807" t="n">
        <v>36270</v>
      </c>
      <c r="F232" s="808" t="n">
        <v>36270</v>
      </c>
      <c r="G232" s="809"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2" s="809" t="inlineStr">
        <is>
          <t>Jessie W. Fuchs</t>
        </is>
      </c>
      <c r="I232" s="810" t="inlineStr">
        <is>
          <t>NW/4 SE/4, S/2 SE/4, SW/4 NE/4 of 31-12N-24W, aol</t>
        </is>
      </c>
      <c r="J232" s="814" t="inlineStr">
        <is>
          <t>An undivided 22.915741/791.47 interest in and to all of the oil, gas and other minerals</t>
        </is>
      </c>
      <c r="K232" s="815" t="inlineStr">
        <is>
          <t>OKCountyRecords: 1999-003365</t>
        </is>
      </c>
      <c r="L232" s="806" t="inlineStr">
        <is>
          <t>Mineral; basis Conv Amt(dec). Gross=tract-map basis.</t>
        </is>
      </c>
      <c r="M232" s="806" t="inlineStr">
        <is>
          <t>CURRENT OWNER SOURCE</t>
        </is>
      </c>
      <c r="N232" s="806" t="n"/>
      <c r="O232" s="806" t="inlineStr">
        <is>
          <t>OUTSIDE LANDS</t>
        </is>
      </c>
      <c r="P232" s="807" t="inlineStr">
        <is>
          <t>Chain — minerals</t>
        </is>
      </c>
      <c r="Q232" s="808" t="inlineStr">
        <is>
          <t>Yes</t>
        </is>
      </c>
      <c r="R232" s="809" t="inlineStr">
        <is>
          <t>No</t>
        </is>
      </c>
      <c r="S232" s="809" t="inlineStr">
        <is>
          <t>Yes</t>
        </is>
      </c>
      <c r="T232" s="810" t="inlineStr">
        <is>
          <t>No</t>
        </is>
      </c>
      <c r="U232" s="814" t="inlineStr">
        <is>
          <t>Yes: 2 (legal supports)</t>
        </is>
      </c>
      <c r="V232" s="815" t="inlineStr">
        <is>
          <t>High</t>
        </is>
      </c>
      <c r="W232" s="806" t="inlineStr">
        <is>
          <t>Review — no exact prior-grantee match</t>
        </is>
      </c>
      <c r="X232" s="806" t="inlineStr">
        <is>
          <t>Review</t>
        </is>
      </c>
      <c r="Y232" s="806" t="inlineStr">
        <is>
          <t>Candidate 0.0289533917899605 (helper — confirm from image)</t>
        </is>
      </c>
      <c r="Z232" s="806" t="inlineStr">
        <is>
          <t>Medium — helper value</t>
        </is>
      </c>
      <c r="AA232" s="807" t="inlineStr">
        <is>
          <t>Mineral Deed — Eunice Evelyn Cook, to Jessie W. Fuchs (1583/405)</t>
        </is>
      </c>
      <c r="AB232" s="808" t="inlineStr">
        <is>
          <t>Needs source review: grantor source</t>
        </is>
      </c>
    </row>
    <row r="233" ht="409.5" customHeight="1">
      <c r="A233" s="806" t="inlineStr">
        <is>
          <t>1999-003366</t>
        </is>
      </c>
      <c r="B233" s="806" t="n"/>
      <c r="C233" s="806" t="inlineStr">
        <is>
          <t>Mineral Deed</t>
        </is>
      </c>
      <c r="D233" s="806" t="inlineStr">
        <is>
          <t>1583/412</t>
        </is>
      </c>
      <c r="E233" s="807" t="n">
        <v>36270</v>
      </c>
      <c r="F233" s="808" t="n">
        <v>36270</v>
      </c>
      <c r="G233" s="809"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3" s="809" t="inlineStr">
        <is>
          <t>Raymond M. Fuchs</t>
        </is>
      </c>
      <c r="I233" s="810" t="inlineStr">
        <is>
          <t>NW/4 SE/4, S/2 SE/4, SW/4 NE/4 of 31-12N-24W, aol</t>
        </is>
      </c>
      <c r="J233" s="814" t="inlineStr">
        <is>
          <t>An undivided 22.915741/791.47 interest in and to all of the oil, gas and other minerals</t>
        </is>
      </c>
      <c r="K233" s="815" t="inlineStr">
        <is>
          <t>OKCountyRecords: 1999-003366</t>
        </is>
      </c>
      <c r="L233" s="806" t="inlineStr">
        <is>
          <t>Mineral; basis Conv Amt(dec). Gross=tract-map basis.</t>
        </is>
      </c>
      <c r="M233" s="806" t="inlineStr">
        <is>
          <t>CURRENT OWNER SOURCE</t>
        </is>
      </c>
      <c r="N233" s="806" t="n"/>
      <c r="O233" s="806" t="inlineStr">
        <is>
          <t>OUTSIDE LANDS</t>
        </is>
      </c>
      <c r="P233" s="807" t="inlineStr">
        <is>
          <t>Chain — minerals</t>
        </is>
      </c>
      <c r="Q233" s="808" t="inlineStr">
        <is>
          <t>Yes</t>
        </is>
      </c>
      <c r="R233" s="809" t="inlineStr">
        <is>
          <t>No</t>
        </is>
      </c>
      <c r="S233" s="809" t="inlineStr">
        <is>
          <t>Yes</t>
        </is>
      </c>
      <c r="T233" s="810" t="inlineStr">
        <is>
          <t>No</t>
        </is>
      </c>
      <c r="U233" s="814" t="inlineStr">
        <is>
          <t>Yes: 2 (legal supports)</t>
        </is>
      </c>
      <c r="V233" s="815" t="inlineStr">
        <is>
          <t>High</t>
        </is>
      </c>
      <c r="W233" s="806" t="inlineStr">
        <is>
          <t>Review — no exact prior-grantee match</t>
        </is>
      </c>
      <c r="X233" s="806" t="inlineStr">
        <is>
          <t>Review</t>
        </is>
      </c>
      <c r="Y233" s="806" t="inlineStr">
        <is>
          <t>Candidate 0.0289533917899605 (helper — confirm from image)</t>
        </is>
      </c>
      <c r="Z233" s="806" t="inlineStr">
        <is>
          <t>Medium — helper value</t>
        </is>
      </c>
      <c r="AA233" s="807" t="inlineStr">
        <is>
          <t>Mineral Deed — Eunice Evelyn Cook, to Raymond M. Fuchs (1583/412)</t>
        </is>
      </c>
      <c r="AB233" s="808" t="inlineStr">
        <is>
          <t>Needs source review: grantor source</t>
        </is>
      </c>
    </row>
    <row r="234" ht="409.5" customHeight="1">
      <c r="A234" s="806" t="inlineStr">
        <is>
          <t>1999-003367</t>
        </is>
      </c>
      <c r="B234" s="806" t="n"/>
      <c r="C234" s="806" t="inlineStr">
        <is>
          <t>Mineral Deed</t>
        </is>
      </c>
      <c r="D234" s="806" t="inlineStr">
        <is>
          <t>1583/419</t>
        </is>
      </c>
      <c r="E234" s="807" t="n">
        <v>36270</v>
      </c>
      <c r="F234" s="808" t="n">
        <v>36270</v>
      </c>
      <c r="G234" s="809"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4" s="809" t="inlineStr">
        <is>
          <t>Isa May Smith</t>
        </is>
      </c>
      <c r="I234" s="810" t="inlineStr">
        <is>
          <t>NW/4 SE/4, S/2 SE/4, SW/4 NE/4 of 31-12N-24W, aol</t>
        </is>
      </c>
      <c r="J234" s="811" t="inlineStr">
        <is>
          <t>An undivided 28.644676/791.47 interest in and to all of the oil, gas and other minerals</t>
        </is>
      </c>
      <c r="K234" s="815" t="inlineStr">
        <is>
          <t>OKCountyRecords: 1999-003367</t>
        </is>
      </c>
      <c r="L234" s="806" t="inlineStr">
        <is>
          <t>Mineral; basis Conv Amt(dec). Gross=tract-map basis.</t>
        </is>
      </c>
      <c r="M234" s="806" t="inlineStr">
        <is>
          <t>CURRENT OWNER SOURCE</t>
        </is>
      </c>
      <c r="N234" s="806" t="n"/>
      <c r="O234" s="806" t="inlineStr">
        <is>
          <t>OUTSIDE LANDS</t>
        </is>
      </c>
      <c r="P234" s="807" t="inlineStr">
        <is>
          <t>Chain — minerals</t>
        </is>
      </c>
      <c r="Q234" s="808" t="inlineStr">
        <is>
          <t>Yes</t>
        </is>
      </c>
      <c r="R234" s="809" t="inlineStr">
        <is>
          <t>No</t>
        </is>
      </c>
      <c r="S234" s="809" t="inlineStr">
        <is>
          <t>Yes</t>
        </is>
      </c>
      <c r="T234" s="810" t="inlineStr">
        <is>
          <t>No</t>
        </is>
      </c>
      <c r="U234" s="811" t="inlineStr">
        <is>
          <t>Yes: 2 (legal supports)</t>
        </is>
      </c>
      <c r="V234" s="815" t="inlineStr">
        <is>
          <t>High</t>
        </is>
      </c>
      <c r="W234" s="806" t="inlineStr">
        <is>
          <t>Review — no exact prior-grantee match</t>
        </is>
      </c>
      <c r="X234" s="806" t="inlineStr">
        <is>
          <t>Review</t>
        </is>
      </c>
      <c r="Y234" s="806" t="inlineStr">
        <is>
          <t>Candidate 0.0361917394215826 (helper — confirm from image)</t>
        </is>
      </c>
      <c r="Z234" s="806" t="inlineStr">
        <is>
          <t>Medium — helper value</t>
        </is>
      </c>
      <c r="AA234" s="807" t="inlineStr">
        <is>
          <t>Mineral Deed — Eunice Evelyn Cook, to Isa May Smith (1583/419)</t>
        </is>
      </c>
      <c r="AB234" s="808" t="inlineStr">
        <is>
          <t>Needs source review: grantor source</t>
        </is>
      </c>
    </row>
    <row r="235" ht="409.5" customHeight="1">
      <c r="A235" s="806" t="inlineStr">
        <is>
          <t>1999-003368</t>
        </is>
      </c>
      <c r="B235" s="806" t="n"/>
      <c r="C235" s="806" t="inlineStr">
        <is>
          <t>Mineral Deed</t>
        </is>
      </c>
      <c r="D235" s="806" t="inlineStr">
        <is>
          <t>1583/426</t>
        </is>
      </c>
      <c r="E235" s="807" t="n">
        <v>36270</v>
      </c>
      <c r="F235" s="808" t="n">
        <v>36270</v>
      </c>
      <c r="G235" s="809"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5" s="809" t="inlineStr">
        <is>
          <t>Ocie H. Fuchs and Albert E. Fuchs, as Trustees of the Fuchs Family</t>
        </is>
      </c>
      <c r="I235" s="810" t="inlineStr">
        <is>
          <t>NW/4 SE/4, S/2 SE/4, SW/4 NE/4 of 31-12N-24W, aol</t>
        </is>
      </c>
      <c r="J235" s="811" t="inlineStr">
        <is>
          <t>An undivided 4.8329635/791.47 interest</t>
        </is>
      </c>
      <c r="K235" s="815" t="inlineStr">
        <is>
          <t>OKCountyRecords: 1999-003368</t>
        </is>
      </c>
      <c r="L235" s="806" t="inlineStr">
        <is>
          <t>Mineral; basis Conv Amt(dec). Gross=tract-map basis.</t>
        </is>
      </c>
      <c r="M235" s="806" t="inlineStr">
        <is>
          <t>CURRENT OWNER SOURCE</t>
        </is>
      </c>
      <c r="N235" s="806" t="n"/>
      <c r="O235" s="806" t="inlineStr">
        <is>
          <t>OUTSIDE LANDS</t>
        </is>
      </c>
      <c r="P235" s="807" t="inlineStr">
        <is>
          <t>Chain — minerals</t>
        </is>
      </c>
      <c r="Q235" s="808" t="inlineStr">
        <is>
          <t>Yes</t>
        </is>
      </c>
      <c r="R235" s="809" t="inlineStr">
        <is>
          <t>No</t>
        </is>
      </c>
      <c r="S235" s="809" t="inlineStr">
        <is>
          <t>Yes</t>
        </is>
      </c>
      <c r="T235" s="810" t="inlineStr">
        <is>
          <t>No</t>
        </is>
      </c>
      <c r="U235" s="811" t="inlineStr">
        <is>
          <t>Yes: 2 (legal supports)</t>
        </is>
      </c>
      <c r="V235" s="815" t="inlineStr">
        <is>
          <t>High</t>
        </is>
      </c>
      <c r="W235" s="806" t="inlineStr">
        <is>
          <t>Review — no exact prior-grantee match</t>
        </is>
      </c>
      <c r="X235" s="806" t="inlineStr">
        <is>
          <t>Review</t>
        </is>
      </c>
      <c r="Y235" s="806" t="inlineStr">
        <is>
          <t>Candidate 0.00610631293668743 (helper — confirm from image)</t>
        </is>
      </c>
      <c r="Z235" s="806" t="inlineStr">
        <is>
          <t>Medium — helper value</t>
        </is>
      </c>
      <c r="AA235" s="807" t="inlineStr">
        <is>
          <t>Mineral Deed — Eunice Evelyn Cook, to Ocie H. Fuchs and Albert E. Fu (1583/426)</t>
        </is>
      </c>
      <c r="AB235" s="808" t="inlineStr">
        <is>
          <t>Needs source review: grantor source</t>
        </is>
      </c>
    </row>
    <row r="236" ht="409.5" customHeight="1">
      <c r="A236" s="806" t="inlineStr">
        <is>
          <t>1999-003364</t>
        </is>
      </c>
      <c r="B236" s="806" t="n"/>
      <c r="C236" s="806" t="inlineStr">
        <is>
          <t>Mineral Deed</t>
        </is>
      </c>
      <c r="D236" s="806" t="inlineStr">
        <is>
          <t>1583/398</t>
        </is>
      </c>
      <c r="E236" s="807" t="n">
        <v>36270</v>
      </c>
      <c r="F236" s="808" t="n">
        <v>36270</v>
      </c>
      <c r="G236" s="809"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6" s="809" t="inlineStr">
        <is>
          <t>Mark J. Fuchs</t>
        </is>
      </c>
      <c r="I236" s="810" t="inlineStr">
        <is>
          <t>NW/4 SE/4, S/2 SE/4, SW/4 NE/4 of 31-12N-24W, aol</t>
        </is>
      </c>
      <c r="J236" s="811" t="inlineStr">
        <is>
          <t>An undivided 5.728935/791.47 interest in and to all of the oil, gas and other minerals</t>
        </is>
      </c>
      <c r="K236" s="815" t="inlineStr">
        <is>
          <t>OKCountyRecords: 1999-003364</t>
        </is>
      </c>
      <c r="L236" s="806" t="inlineStr">
        <is>
          <t>Mineral; basis Conv Amt(dec). Gross=tract-map basis.</t>
        </is>
      </c>
      <c r="M236" s="806" t="inlineStr">
        <is>
          <t>CURRENT OWNER SOURCE</t>
        </is>
      </c>
      <c r="N236" s="806" t="n"/>
      <c r="O236" s="806" t="inlineStr">
        <is>
          <t>OUTSIDE LANDS</t>
        </is>
      </c>
      <c r="P236" s="807" t="inlineStr">
        <is>
          <t>Chain — minerals</t>
        </is>
      </c>
      <c r="Q236" s="808" t="inlineStr">
        <is>
          <t>Yes</t>
        </is>
      </c>
      <c r="R236" s="809" t="inlineStr">
        <is>
          <t>No</t>
        </is>
      </c>
      <c r="S236" s="809" t="inlineStr">
        <is>
          <t>Yes</t>
        </is>
      </c>
      <c r="T236" s="810" t="inlineStr">
        <is>
          <t>No</t>
        </is>
      </c>
      <c r="U236" s="811" t="inlineStr">
        <is>
          <t>Yes: 2 (legal supports)</t>
        </is>
      </c>
      <c r="V236" s="815" t="inlineStr">
        <is>
          <t>High</t>
        </is>
      </c>
      <c r="W236" s="806" t="inlineStr">
        <is>
          <t>Review — no exact prior-grantee match</t>
        </is>
      </c>
      <c r="X236" s="806" t="inlineStr">
        <is>
          <t>Review</t>
        </is>
      </c>
      <c r="Y236" s="806" t="inlineStr">
        <is>
          <t>Candidate 0.00723834763162217 (helper — confirm from image)</t>
        </is>
      </c>
      <c r="Z236" s="806" t="inlineStr">
        <is>
          <t>Medium — helper value</t>
        </is>
      </c>
      <c r="AA236" s="807" t="inlineStr">
        <is>
          <t>Mineral Deed — Eunice Evelyn Cook, to Mark J. Fuchs (1583/398)</t>
        </is>
      </c>
      <c r="AB236" s="808" t="inlineStr">
        <is>
          <t>Needs source review: grantor source</t>
        </is>
      </c>
    </row>
    <row r="237" ht="108" customHeight="1">
      <c r="A237" s="806" t="inlineStr">
        <is>
          <t>2016-002265</t>
        </is>
      </c>
      <c r="B237" s="806" t="n"/>
      <c r="C237" s="806" t="inlineStr">
        <is>
          <t>Certificate</t>
        </is>
      </c>
      <c r="D237" s="806" t="inlineStr">
        <is>
          <t>2348/288</t>
        </is>
      </c>
      <c r="E237" s="807" t="n">
        <v>36389</v>
      </c>
      <c r="F237" s="808" t="n">
        <v>42642</v>
      </c>
      <c r="G237" s="809" t="inlineStr">
        <is>
          <t>Bryan Living Trust,
Marilyn K. Bryan, Trustee,
Norman B. Bryan, Trustee</t>
        </is>
      </c>
      <c r="H237" s="809" t="inlineStr">
        <is>
          <t>The Public</t>
        </is>
      </c>
      <c r="I237" s="810" t="inlineStr">
        <is>
          <t>SE/4 SW/4 Lot 4 of 31-12N-24W, aol</t>
        </is>
      </c>
      <c r="J237" s="814" t="inlineStr">
        <is>
          <t>Trust</t>
        </is>
      </c>
      <c r="K237" s="815" t="inlineStr">
        <is>
          <t>OKCountyRecords: 2016-002265</t>
        </is>
      </c>
      <c r="L237" s="806" t="inlineStr">
        <is>
          <t>Other (non-mineral; excluded from mineral NMA). Gross=tract-map basis.</t>
        </is>
      </c>
      <c r="M237" s="806" t="inlineStr">
        <is>
          <t>OK</t>
        </is>
      </c>
      <c r="N237" s="806" t="inlineStr">
        <is>
          <t>Non-conveying — notice/affidavit/address change (The Public).</t>
        </is>
      </c>
      <c r="O237" s="806" t="inlineStr">
        <is>
          <t>OUTSIDE LANDS</t>
        </is>
      </c>
      <c r="P237" s="807" t="inlineStr">
        <is>
          <t>Chain — title support (succession/entity/probate)</t>
        </is>
      </c>
      <c r="Q237" s="808" t="inlineStr">
        <is>
          <t>Yes</t>
        </is>
      </c>
      <c r="R237" s="809" t="inlineStr">
        <is>
          <t>No</t>
        </is>
      </c>
      <c r="S237" s="809" t="inlineStr">
        <is>
          <t>Yes</t>
        </is>
      </c>
      <c r="T237" s="810" t="inlineStr">
        <is>
          <t>No</t>
        </is>
      </c>
      <c r="U237" s="814" t="inlineStr">
        <is>
          <t>Legal maps to 5, 9; helper says 5, 6</t>
        </is>
      </c>
      <c r="V237" s="815" t="inlineStr">
        <is>
          <t>Review</t>
        </is>
      </c>
      <c r="W237" s="806" t="inlineStr">
        <is>
          <t>Review — no exact prior-grantee match</t>
        </is>
      </c>
      <c r="X237" s="806" t="inlineStr">
        <is>
          <t>Yes — on Tract 5 owner list</t>
        </is>
      </c>
      <c r="Y237" s="806" t="inlineStr">
        <is>
          <t>Interest amount needs review</t>
        </is>
      </c>
      <c r="Z237" s="806" t="inlineStr">
        <is>
          <t>Review</t>
        </is>
      </c>
      <c r="AA237" s="807" t="inlineStr">
        <is>
          <t>Certificate — Bryan Living Trust, to The Public (2348/288)</t>
        </is>
      </c>
      <c r="AB237" s="808" t="inlineStr">
        <is>
          <t>Needs source review: tract, grantor source, interest amount</t>
        </is>
      </c>
    </row>
    <row r="238" ht="60" customHeight="1">
      <c r="A238" s="806" t="inlineStr">
        <is>
          <t>1999-005522</t>
        </is>
      </c>
      <c r="B238" s="806" t="n"/>
      <c r="C238" s="806" t="inlineStr">
        <is>
          <t>Quit Claim Deed</t>
        </is>
      </c>
      <c r="D238" s="806" t="inlineStr">
        <is>
          <t>1597/174</t>
        </is>
      </c>
      <c r="E238" s="807" t="n">
        <v>36481</v>
      </c>
      <c r="F238" s="808" t="n">
        <v>36481</v>
      </c>
      <c r="G238" s="809" t="inlineStr">
        <is>
          <t>Jack Mahoney</t>
        </is>
      </c>
      <c r="H238" s="809" t="inlineStr">
        <is>
          <t>The Mahoney Childrens Trust</t>
        </is>
      </c>
      <c r="I238" s="810" t="inlineStr">
        <is>
          <t>All of 31-12N-24W, aol</t>
        </is>
      </c>
      <c r="J238" s="814" t="inlineStr">
        <is>
          <t>ARTI</t>
        </is>
      </c>
      <c r="K238" s="815" t="inlineStr">
        <is>
          <t>OKCountyRecords: 1999-005522</t>
        </is>
      </c>
      <c r="L238" s="806" t="inlineStr">
        <is>
          <t>Surface (non-mineral; excluded from mineral NMA). All-section coverage. Gross=tract-map basis.</t>
        </is>
      </c>
      <c r="M238" s="806" t="inlineStr">
        <is>
          <t>CURRENT OWNER SOURCE</t>
        </is>
      </c>
      <c r="N238" s="806" t="n"/>
      <c r="O238" s="806" t="inlineStr">
        <is>
          <t>OUTSIDE LANDS</t>
        </is>
      </c>
      <c r="P238" s="807" t="inlineStr">
        <is>
          <t>Chain — deed (confirm minerals vs surface from instrument)</t>
        </is>
      </c>
      <c r="Q238" s="808" t="inlineStr">
        <is>
          <t>Yes</t>
        </is>
      </c>
      <c r="R238" s="809" t="inlineStr">
        <is>
          <t>No</t>
        </is>
      </c>
      <c r="S238" s="809" t="inlineStr">
        <is>
          <t>Review</t>
        </is>
      </c>
      <c r="T238" s="810" t="inlineStr">
        <is>
          <t>No</t>
        </is>
      </c>
      <c r="U238" s="814" t="inlineStr">
        <is>
          <t>Yes: 1, 8 (broad legal)</t>
        </is>
      </c>
      <c r="V238" s="815" t="inlineStr">
        <is>
          <t>Medium</t>
        </is>
      </c>
      <c r="W238" s="806" t="inlineStr">
        <is>
          <t>Review — no exact prior-grantee match</t>
        </is>
      </c>
      <c r="X238" s="806" t="inlineStr">
        <is>
          <t>Review</t>
        </is>
      </c>
      <c r="Y238" s="806" t="inlineStr">
        <is>
          <t>Candidate 1 (helper — confirm from image)</t>
        </is>
      </c>
      <c r="Z238" s="806" t="inlineStr">
        <is>
          <t>Medium — helper value</t>
        </is>
      </c>
      <c r="AA238" s="807" t="inlineStr">
        <is>
          <t>Quit Claim Deed — Jack Mahoney to The Mahoney Childrens Trust (1597/174)</t>
        </is>
      </c>
      <c r="AB238" s="808" t="inlineStr">
        <is>
          <t>Needs source review: grantor source</t>
        </is>
      </c>
    </row>
    <row r="239" ht="409.5" customHeight="1">
      <c r="A239" s="806" t="inlineStr">
        <is>
          <t>1999-005936</t>
        </is>
      </c>
      <c r="B239" s="806" t="n"/>
      <c r="C239" s="806" t="inlineStr">
        <is>
          <t>Decree</t>
        </is>
      </c>
      <c r="D239" s="806" t="inlineStr">
        <is>
          <t>1600/1</t>
        </is>
      </c>
      <c r="E239" s="807" t="n">
        <v>36511</v>
      </c>
      <c r="F239" s="808" t="n">
        <v>36511</v>
      </c>
      <c r="G239" s="809" t="inlineStr">
        <is>
          <t>Roger Mills County Court
RE: In the Matter of the Estate of Letty Jane Atha, Deceased</t>
        </is>
      </c>
      <c r="H239" s="809" t="inlineStr">
        <is>
          <t>Charles Allen Atha</t>
        </is>
      </c>
      <c r="I239" s="810" t="inlineStr">
        <is>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239" s="814" t="inlineStr">
        <is>
          <t>ARTI, An undivided 23 acre interest in and to the OIL, GAS AND OTHER MINERALS</t>
        </is>
      </c>
      <c r="K239" s="815" t="inlineStr">
        <is>
          <t>OKCountyRecords: 1999-005936</t>
        </is>
      </c>
      <c r="L239" s="806" t="inlineStr">
        <is>
          <t>Mineral; basis Conv Amt(dec). Gross=tract-map basis.</t>
        </is>
      </c>
      <c r="M239" s="806" t="inlineStr">
        <is>
          <t>CURRENT OWNER SOURCE</t>
        </is>
      </c>
      <c r="N239" s="806" t="n"/>
      <c r="O239" s="806" t="inlineStr">
        <is>
          <t>MINERAL DEED</t>
        </is>
      </c>
      <c r="P239" s="807" t="inlineStr">
        <is>
          <t>Chain — title support (succession/entity/probate)</t>
        </is>
      </c>
      <c r="Q239" s="808" t="inlineStr">
        <is>
          <t>Yes</t>
        </is>
      </c>
      <c r="R239" s="809" t="inlineStr">
        <is>
          <t>No</t>
        </is>
      </c>
      <c r="S239" s="809" t="inlineStr">
        <is>
          <t>Yes</t>
        </is>
      </c>
      <c r="T239" s="810" t="inlineStr">
        <is>
          <t>No</t>
        </is>
      </c>
      <c r="U239" s="814" t="inlineStr">
        <is>
          <t>Yes: 4, 5 (broad legal)</t>
        </is>
      </c>
      <c r="V239" s="815" t="inlineStr">
        <is>
          <t>Medium</t>
        </is>
      </c>
      <c r="W239" s="806" t="inlineStr">
        <is>
          <t>Review — no exact prior-grantee match</t>
        </is>
      </c>
      <c r="X239" s="806" t="inlineStr">
        <is>
          <t>Yes — on Tract 4 owner list</t>
        </is>
      </c>
      <c r="Y239" s="806" t="inlineStr">
        <is>
          <t>Candidate 1 (helper — confirm from image)</t>
        </is>
      </c>
      <c r="Z239" s="806" t="inlineStr">
        <is>
          <t>Medium — helper value</t>
        </is>
      </c>
      <c r="AA239" s="807" t="inlineStr">
        <is>
          <t>Decree — Roger Mills County Court to Charles Allen Atha (1600/1)</t>
        </is>
      </c>
      <c r="AB239" s="808" t="inlineStr">
        <is>
          <t>Needs source review: grantor source</t>
        </is>
      </c>
    </row>
    <row r="240" ht="409.5" customHeight="1">
      <c r="A240" s="806" t="inlineStr">
        <is>
          <t>2000-006764</t>
        </is>
      </c>
      <c r="B240" s="806" t="n"/>
      <c r="C240" s="806" t="inlineStr">
        <is>
          <t>Proof of Death</t>
        </is>
      </c>
      <c r="D240" s="806" t="inlineStr">
        <is>
          <t>1604/455</t>
        </is>
      </c>
      <c r="E240" s="807" t="n">
        <v>36572</v>
      </c>
      <c r="F240" s="808" t="n">
        <v>36572</v>
      </c>
      <c r="G240" s="809" t="inlineStr">
        <is>
          <t>Nanalee Faye Barnett</t>
        </is>
      </c>
      <c r="H240" s="809" t="inlineStr">
        <is>
          <t>The Public
RE: J.E. Barnett, Deceased
Heirs:
Nanalee Faye Barnett, 1/2,
Karen Barnett Taylor, 1/4,
Jacqueline Barnett Logan, 1/4</t>
        </is>
      </c>
      <c r="I240" s="810" t="inlineStr">
        <is>
          <t>E/2 NW/4, N/2 NE/4 SW/4, NE/4 SE/4, SE/4 NE/4 of 31-12N-24W</t>
        </is>
      </c>
      <c r="J240" s="817" t="inlineStr">
        <is>
          <t>ARTI, J. E. Barnett died on 11/7/1990
Chain note: source of title — OUTSIDE LANDS 1975-000869 at 176/144, Marie Lister to J. E. Barnett, covering E/2 NW/4, SE/4 NE/4, NE/4 SE/4, N/2 NE/4 SW/4 of 31-12N-24W, aol, interest stated: 10/260 interest in 2 sections. Confirm source instrument before relying on this conveyance.</t>
        </is>
      </c>
      <c r="K240" s="815" t="inlineStr">
        <is>
          <t>OKCountyRecords: 2000-006764</t>
        </is>
      </c>
      <c r="L240" s="806" t="inlineStr">
        <is>
          <t>Mineral; basis Conv Amt(dec). grantor indexed as 'The Public' — confirm source instrument. Gross=tract-map basis.</t>
        </is>
      </c>
      <c r="M240" s="806" t="inlineStr">
        <is>
          <t>REVIEW</t>
        </is>
      </c>
      <c r="N240" s="806" t="inlineStr">
        <is>
          <t>Confirm conveyed mineral acreage from instrument image — named party indexed under 'The Public' (affidavit/notice); identity resolved.</t>
        </is>
      </c>
      <c r="O240" s="806" t="inlineStr">
        <is>
          <t>OUTSIDE LANDS</t>
        </is>
      </c>
      <c r="P240" s="807" t="inlineStr">
        <is>
          <t>Chain — title support (succession/entity/probate)</t>
        </is>
      </c>
      <c r="Q240" s="808" t="inlineStr">
        <is>
          <t>Yes</t>
        </is>
      </c>
      <c r="R240" s="809" t="inlineStr">
        <is>
          <t>No</t>
        </is>
      </c>
      <c r="S240" s="809" t="inlineStr">
        <is>
          <t>Yes</t>
        </is>
      </c>
      <c r="T240" s="810" t="inlineStr">
        <is>
          <t>No</t>
        </is>
      </c>
      <c r="U240" s="816" t="inlineStr">
        <is>
          <t>Legal maps to 1, 3, 4, 7, 10; helper says 1, 3, 4, 7, 8</t>
        </is>
      </c>
      <c r="V240" s="815" t="inlineStr">
        <is>
          <t>Review</t>
        </is>
      </c>
      <c r="W240" s="806" t="inlineStr">
        <is>
          <t>Review — no exact prior-grantee match</t>
        </is>
      </c>
      <c r="X240" s="806" t="inlineStr">
        <is>
          <t>Yes — on Tract 3 owner list</t>
        </is>
      </c>
      <c r="Y240" s="806" t="inlineStr">
        <is>
          <t>Candidate 1 (helper — confirm from image)</t>
        </is>
      </c>
      <c r="Z240" s="806" t="inlineStr">
        <is>
          <t>Medium — helper value</t>
        </is>
      </c>
      <c r="AA240" s="807" t="inlineStr">
        <is>
          <t>Proof of Death — Nanalee Faye Barnett to The Public (1604/455)</t>
        </is>
      </c>
      <c r="AB240" s="808" t="inlineStr">
        <is>
          <t>Needs source review: tract, grantor source</t>
        </is>
      </c>
    </row>
    <row r="241" ht="96" customHeight="1">
      <c r="A241" s="806" t="inlineStr">
        <is>
          <t>2000-007685</t>
        </is>
      </c>
      <c r="B241" s="806" t="n"/>
      <c r="C241" s="806" t="inlineStr">
        <is>
          <t>Mineral Deed</t>
        </is>
      </c>
      <c r="D241" s="806" t="inlineStr">
        <is>
          <t>1611/503</t>
        </is>
      </c>
      <c r="E241" s="807" t="n">
        <v>36647</v>
      </c>
      <c r="F241" s="808" t="n">
        <v>36647</v>
      </c>
      <c r="G241" s="809" t="inlineStr">
        <is>
          <t>Fer-Scher Exploration, LLC</t>
        </is>
      </c>
      <c r="H241" s="809" t="inlineStr">
        <is>
          <t>Aspen Minerals Group</t>
        </is>
      </c>
      <c r="I241" s="810" t="inlineStr">
        <is>
          <t>E/2 NW/4, N/2 NE/4 SW/4, NE/4 SE/4, SE/4 NE/4 of 31-12N-24W, aol</t>
        </is>
      </c>
      <c r="J241" s="816" t="inlineStr">
        <is>
          <t>ARTI</t>
        </is>
      </c>
      <c r="K241" s="815" t="inlineStr">
        <is>
          <t>OKCountyRecords: 2000-007685</t>
        </is>
      </c>
      <c r="L241" s="806" t="inlineStr">
        <is>
          <t>Mineral; basis Conv Amt(dec). Gross=tract-map basis.</t>
        </is>
      </c>
      <c r="M241" s="806" t="inlineStr">
        <is>
          <t>CURRENT OWNER SOURCE</t>
        </is>
      </c>
      <c r="N241" s="806" t="n"/>
      <c r="O241" s="806" t="inlineStr">
        <is>
          <t>OUTSIDE LANDS</t>
        </is>
      </c>
      <c r="P241" s="807" t="inlineStr">
        <is>
          <t>Chain — minerals</t>
        </is>
      </c>
      <c r="Q241" s="808" t="inlineStr">
        <is>
          <t>Yes</t>
        </is>
      </c>
      <c r="R241" s="809" t="inlineStr">
        <is>
          <t>No</t>
        </is>
      </c>
      <c r="S241" s="809" t="inlineStr">
        <is>
          <t>Yes</t>
        </is>
      </c>
      <c r="T241" s="810" t="inlineStr">
        <is>
          <t>No</t>
        </is>
      </c>
      <c r="U241" s="816" t="inlineStr">
        <is>
          <t>Legal maps to 1, 3, 4, 7, 10; helper says 1, 3, 4, 7, 8</t>
        </is>
      </c>
      <c r="V241" s="815" t="inlineStr">
        <is>
          <t>Review</t>
        </is>
      </c>
      <c r="W241" s="806" t="inlineStr">
        <is>
          <t>Review — no exact prior-grantee match</t>
        </is>
      </c>
      <c r="X241" s="806" t="inlineStr">
        <is>
          <t>Yes — on Tract 3 owner list</t>
        </is>
      </c>
      <c r="Y241" s="806" t="inlineStr">
        <is>
          <t>Candidate 1 (helper — confirm from image)</t>
        </is>
      </c>
      <c r="Z241" s="806" t="inlineStr">
        <is>
          <t>Medium — helper value</t>
        </is>
      </c>
      <c r="AA241" s="807" t="inlineStr">
        <is>
          <t>Mineral Deed — Fer-Scher Exploration, LLC to Aspen Minerals Group (1611/503)</t>
        </is>
      </c>
      <c r="AB241" s="808" t="inlineStr">
        <is>
          <t>Needs source review: tract, grantor source</t>
        </is>
      </c>
    </row>
    <row r="242" ht="216" customHeight="1">
      <c r="A242" s="806" t="inlineStr">
        <is>
          <t>2000-010180</t>
        </is>
      </c>
      <c r="B242" s="806" t="n"/>
      <c r="C242" s="806" t="inlineStr">
        <is>
          <t>Quit Claim Mineral Deed</t>
        </is>
      </c>
      <c r="D242" s="806" t="inlineStr">
        <is>
          <t>1625/440</t>
        </is>
      </c>
      <c r="E242" s="807" t="n">
        <v>36802</v>
      </c>
      <c r="F242" s="808" t="n">
        <v>36815</v>
      </c>
      <c r="G242" s="809" t="inlineStr">
        <is>
          <t>Melinda McCaul Mulvihill, Trustee of the "Melinda McCaul Mulvihill Trust" under Trust Agreement dated August 30, 1995</t>
        </is>
      </c>
      <c r="H242" s="809" t="inlineStr">
        <is>
          <t>Stephen M. Criser, Trustee of the "RIVE Lind McCAUL TRUST" under Trust Agreement dated August 11, 1995, and Amendment dated February 17, 1998</t>
        </is>
      </c>
      <c r="I242" s="810" t="inlineStr">
        <is>
          <t>NW/4 SE/4, S/2 SE/4, SW/4 NE/4 of 31-12N-24W, aol</t>
        </is>
      </c>
      <c r="J242" s="811" t="inlineStr">
        <is>
          <t>ARTI</t>
        </is>
      </c>
      <c r="K242" s="815" t="inlineStr">
        <is>
          <t>OKCountyRecords: 2000-010180</t>
        </is>
      </c>
      <c r="L242" s="806" t="inlineStr">
        <is>
          <t>Mineral; basis Conv Amt(dec). Gross=tract-map basis.</t>
        </is>
      </c>
      <c r="M242" s="806" t="inlineStr">
        <is>
          <t>CURRENT OWNER SOURCE</t>
        </is>
      </c>
      <c r="N242" s="806" t="n"/>
      <c r="O242" s="806" t="inlineStr">
        <is>
          <t>OUTSIDE LANDS</t>
        </is>
      </c>
      <c r="P242" s="807" t="inlineStr">
        <is>
          <t>Chain — minerals</t>
        </is>
      </c>
      <c r="Q242" s="808" t="inlineStr">
        <is>
          <t>Yes</t>
        </is>
      </c>
      <c r="R242" s="809" t="inlineStr">
        <is>
          <t>No</t>
        </is>
      </c>
      <c r="S242" s="809" t="inlineStr">
        <is>
          <t>Yes</t>
        </is>
      </c>
      <c r="T242" s="810" t="inlineStr">
        <is>
          <t>No</t>
        </is>
      </c>
      <c r="U242" s="811" t="inlineStr">
        <is>
          <t>Yes: 2 (legal supports)</t>
        </is>
      </c>
      <c r="V242" s="815" t="inlineStr">
        <is>
          <t>High</t>
        </is>
      </c>
      <c r="W242" s="806" t="inlineStr">
        <is>
          <t>Probable — name-normalized match to Runsheet 226 grantee; confirm</t>
        </is>
      </c>
      <c r="X242" s="806" t="inlineStr">
        <is>
          <t>Review</t>
        </is>
      </c>
      <c r="Y242" s="806" t="inlineStr">
        <is>
          <t>Candidate 1 (helper — confirm from image)</t>
        </is>
      </c>
      <c r="Z242" s="806" t="inlineStr">
        <is>
          <t>Medium — helper value</t>
        </is>
      </c>
      <c r="AA242" s="807" t="inlineStr">
        <is>
          <t>Quit Claim Mineral Deed — Melinda McCaul Mulvihill, Trus to Stephen M. Criser, Trustee of (1625/440)</t>
        </is>
      </c>
      <c r="AB242" s="808" t="inlineStr">
        <is>
          <t>Needs source review: grantor source</t>
        </is>
      </c>
    </row>
    <row r="243" ht="108" customHeight="1">
      <c r="A243" s="806" t="inlineStr">
        <is>
          <t>2007-000723</t>
        </is>
      </c>
      <c r="B243" s="806" t="n"/>
      <c r="C243" s="806" t="inlineStr">
        <is>
          <t>Order</t>
        </is>
      </c>
      <c r="D243" s="806" t="inlineStr">
        <is>
          <t>1866/238</t>
        </is>
      </c>
      <c r="E243" s="807" t="n">
        <v>36835</v>
      </c>
      <c r="F243" s="808" t="n">
        <v>39133</v>
      </c>
      <c r="G243" s="809" t="inlineStr">
        <is>
          <t>Beckham County Court,
RE: In the Matter of the Estate of Paul Devenas, Deceased</t>
        </is>
      </c>
      <c r="H243" s="809" t="inlineStr">
        <is>
          <t>Martha Ann Devenas</t>
        </is>
      </c>
      <c r="I243" s="810" t="inlineStr">
        <is>
          <t>SE/4 SW/4 of 31-12N-24W, aol</t>
        </is>
      </c>
      <c r="J243" s="811" t="inlineStr">
        <is>
          <t>An undivided ½ interest in 5.83333 mineral acres (No Production)</t>
        </is>
      </c>
      <c r="K243" s="815" t="inlineStr">
        <is>
          <t>OKCountyRecords: 2007-000723</t>
        </is>
      </c>
      <c r="L243" s="806" t="inlineStr">
        <is>
          <t>Mineral; basis Conv Amt(dec). Gross=tract-map basis.</t>
        </is>
      </c>
      <c r="M243" s="806" t="n"/>
      <c r="N243" s="806" t="n"/>
      <c r="O243" s="806" t="inlineStr">
        <is>
          <t>OUTSIDE LANDS</t>
        </is>
      </c>
      <c r="P243" s="807" t="inlineStr">
        <is>
          <t>Chain — title support (succession/entity/probate)</t>
        </is>
      </c>
      <c r="Q243" s="808" t="inlineStr">
        <is>
          <t>Yes</t>
        </is>
      </c>
      <c r="R243" s="809" t="inlineStr">
        <is>
          <t>No</t>
        </is>
      </c>
      <c r="S243" s="809" t="inlineStr">
        <is>
          <t>Yes</t>
        </is>
      </c>
      <c r="T243" s="810" t="inlineStr">
        <is>
          <t>No</t>
        </is>
      </c>
      <c r="U243" s="811" t="inlineStr">
        <is>
          <t>Yes: 5 (legal supports)</t>
        </is>
      </c>
      <c r="V243" s="815" t="inlineStr">
        <is>
          <t>High</t>
        </is>
      </c>
      <c r="W243" s="806" t="inlineStr">
        <is>
          <t>Review — no exact prior-grantee match</t>
        </is>
      </c>
      <c r="X243" s="806" t="inlineStr">
        <is>
          <t>Yes — on Tract 5 owner list</t>
        </is>
      </c>
      <c r="Y243" s="806" t="inlineStr">
        <is>
          <t>Candidate 0.5 (helper — confirm from image)</t>
        </is>
      </c>
      <c r="Z243" s="806" t="inlineStr">
        <is>
          <t>Medium — helper value</t>
        </is>
      </c>
      <c r="AA243" s="807" t="inlineStr">
        <is>
          <t>Order — Beckham County Court, to Martha Ann Devenas (1866/238)</t>
        </is>
      </c>
      <c r="AB243" s="808" t="inlineStr">
        <is>
          <t>Needs source review: grantor source</t>
        </is>
      </c>
    </row>
    <row r="244" ht="144" customHeight="1">
      <c r="A244" s="806" t="inlineStr">
        <is>
          <t>2001-000618</t>
        </is>
      </c>
      <c r="B244" s="806" t="n"/>
      <c r="C244" s="806" t="inlineStr">
        <is>
          <t>Order</t>
        </is>
      </c>
      <c r="D244" s="806" t="inlineStr">
        <is>
          <t>1634/353</t>
        </is>
      </c>
      <c r="E244" s="807" t="n">
        <v>36877</v>
      </c>
      <c r="F244" s="808" t="n">
        <v>36935</v>
      </c>
      <c r="G244" s="809" t="inlineStr">
        <is>
          <t>Oklahoma County Court,
RE: In the Matter of the Estate of Patsy J. Crouse, Deceased</t>
        </is>
      </c>
      <c r="H244" s="809" t="inlineStr">
        <is>
          <t>Laurence L. Crouse, 1/4,
Lara L. Smoot 1/4,
Anagale L. Best 1/4,
Letha M. Crouse 1/4</t>
        </is>
      </c>
      <c r="I244" s="810" t="inlineStr">
        <is>
          <t>NE/4 of 31-12N-24W, aol</t>
        </is>
      </c>
      <c r="J244" s="814" t="inlineStr">
        <is>
          <t>ARTI</t>
        </is>
      </c>
      <c r="K244" s="815" t="inlineStr">
        <is>
          <t>OKCountyRecords: 2001-000618</t>
        </is>
      </c>
      <c r="L244" s="806" t="inlineStr">
        <is>
          <t>Mineral; amount not stated — confirm from instrument. Gross=tract-map basis.</t>
        </is>
      </c>
      <c r="M244" s="806" t="inlineStr">
        <is>
          <t>CURRENT OWNER SOURCE</t>
        </is>
      </c>
      <c r="N244" s="806" t="n"/>
      <c r="O244" s="806" t="inlineStr">
        <is>
          <t>OUTSIDE LANDS</t>
        </is>
      </c>
      <c r="P244" s="807" t="inlineStr">
        <is>
          <t>Chain — title support (succession/entity/probate)</t>
        </is>
      </c>
      <c r="Q244" s="808" t="inlineStr">
        <is>
          <t>Yes</t>
        </is>
      </c>
      <c r="R244" s="809" t="inlineStr">
        <is>
          <t>No</t>
        </is>
      </c>
      <c r="S244" s="809" t="inlineStr">
        <is>
          <t>Yes</t>
        </is>
      </c>
      <c r="T244" s="810" t="inlineStr">
        <is>
          <t>No</t>
        </is>
      </c>
      <c r="U244" s="814" t="inlineStr">
        <is>
          <t>Yes: 1, 2, 3 (broad legal)</t>
        </is>
      </c>
      <c r="V244" s="815" t="inlineStr">
        <is>
          <t>Medium</t>
        </is>
      </c>
      <c r="W244" s="806" t="inlineStr">
        <is>
          <t>Review — no exact prior-grantee match</t>
        </is>
      </c>
      <c r="X244" s="806" t="inlineStr">
        <is>
          <t>Review</t>
        </is>
      </c>
      <c r="Y244" s="806" t="inlineStr">
        <is>
          <t>Interest amount needs review</t>
        </is>
      </c>
      <c r="Z244" s="806" t="inlineStr">
        <is>
          <t>Review</t>
        </is>
      </c>
      <c r="AA244" s="807" t="inlineStr">
        <is>
          <t>Order — Oklahoma County Court, to Laurence L. Crouse, 1/4, (1634/353)</t>
        </is>
      </c>
      <c r="AB244" s="808" t="inlineStr">
        <is>
          <t>Needs source review: grantor source, interest amount</t>
        </is>
      </c>
    </row>
    <row r="245" ht="409.5" customHeight="1">
      <c r="A245" s="806" t="inlineStr">
        <is>
          <t>2001-000619</t>
        </is>
      </c>
      <c r="B245" s="806" t="n"/>
      <c r="C245" s="806" t="inlineStr">
        <is>
          <t>Quit Claim Deed</t>
        </is>
      </c>
      <c r="D245" s="806" t="inlineStr">
        <is>
          <t>1634/367</t>
        </is>
      </c>
      <c r="E245" s="807" t="n">
        <v>36881</v>
      </c>
      <c r="F245" s="808" t="n">
        <v>36935</v>
      </c>
      <c r="G245" s="809" t="inlineStr">
        <is>
          <t>Michael Best and Angale L. Best, HW,
Letha M. Crouse, a single woman,
Aaron Smoot and Lara L. Smoot, HW</t>
        </is>
      </c>
      <c r="H245" s="809" t="inlineStr">
        <is>
          <t>The Crouse Family TRUST, a Trust dated October 8. 1999</t>
        </is>
      </c>
      <c r="I245" s="810"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245" s="811" t="inlineStr">
        <is>
          <t>ARTI,
Letha M. Crouse received 1/4 of Patsy J. Crouse's estate by 1634/353
Lara L. Smoot received 1/4 of Patsy J. Crouse's estate by 1634/353
Anagale L. Best received 1/4 of Patsy J. Crouse's estate by 1634/353</t>
        </is>
      </c>
      <c r="K245" s="815" t="inlineStr">
        <is>
          <t>OKCountyRecords: 2001-000619</t>
        </is>
      </c>
      <c r="L245" s="806" t="inlineStr">
        <is>
          <t>Mineral; basis Conv Amt(dec). Gross=tract-map basis.</t>
        </is>
      </c>
      <c r="M245" s="806" t="n"/>
      <c r="N245" s="806" t="n"/>
      <c r="O245" s="806" t="inlineStr">
        <is>
          <t>OUTSIDE LANDS</t>
        </is>
      </c>
      <c r="P245" s="807" t="inlineStr">
        <is>
          <t>Chain — deed (confirm minerals vs surface from instrument)</t>
        </is>
      </c>
      <c r="Q245" s="808" t="inlineStr">
        <is>
          <t>Yes</t>
        </is>
      </c>
      <c r="R245" s="809" t="inlineStr">
        <is>
          <t>No</t>
        </is>
      </c>
      <c r="S245" s="809" t="inlineStr">
        <is>
          <t>Review</t>
        </is>
      </c>
      <c r="T245" s="810" t="inlineStr">
        <is>
          <t>No</t>
        </is>
      </c>
      <c r="U245" s="811" t="inlineStr">
        <is>
          <t>Yes: 1, 2, 3 (broad legal)</t>
        </is>
      </c>
      <c r="V245" s="815" t="inlineStr">
        <is>
          <t>Medium</t>
        </is>
      </c>
      <c r="W245" s="806" t="inlineStr">
        <is>
          <t>Review — no exact prior-grantee match</t>
        </is>
      </c>
      <c r="X245" s="806" t="inlineStr">
        <is>
          <t>Yes — on Tract 3 owner list</t>
        </is>
      </c>
      <c r="Y245" s="806" t="inlineStr">
        <is>
          <t>Candidate 1 (helper — confirm from image)</t>
        </is>
      </c>
      <c r="Z245" s="806" t="inlineStr">
        <is>
          <t>Medium — helper value</t>
        </is>
      </c>
      <c r="AA245" s="807" t="inlineStr">
        <is>
          <t>Quit Claim Deed — Michael Best and Angale L. Bes to The Crouse Family TRUST, a Tru (1634/367)</t>
        </is>
      </c>
      <c r="AB245" s="808" t="inlineStr">
        <is>
          <t>Needs source review: grantor source</t>
        </is>
      </c>
    </row>
    <row r="246" ht="156" customHeight="1">
      <c r="A246" s="806" t="inlineStr">
        <is>
          <t>2001-000103</t>
        </is>
      </c>
      <c r="B246" s="806" t="n"/>
      <c r="C246" s="806" t="inlineStr">
        <is>
          <t>Mineral Deed</t>
        </is>
      </c>
      <c r="D246" s="806" t="inlineStr">
        <is>
          <t>1631/416</t>
        </is>
      </c>
      <c r="E246" s="807" t="n">
        <v>36896</v>
      </c>
      <c r="F246" s="808" t="n">
        <v>36899</v>
      </c>
      <c r="G246" s="809" t="inlineStr">
        <is>
          <t>William C. Bain Jr.</t>
        </is>
      </c>
      <c r="H246" s="809" t="inlineStr">
        <is>
          <t>Donald R. Bain,
Melvin F. Bain,
Peggy J. Brawner,
Marilyn L. Broyles,
Leona I. Degrande,
Charlotte F. Willert</t>
        </is>
      </c>
      <c r="I246" s="810" t="inlineStr">
        <is>
          <t>NW/4 SE/4, S/2 SE/4, SW/4 NE/4 of 31-12N-24W, aol</t>
        </is>
      </c>
      <c r="J246" s="811" t="inlineStr">
        <is>
          <t>ARTI</t>
        </is>
      </c>
      <c r="K246" s="815" t="inlineStr">
        <is>
          <t>OKCountyRecords: 2001-000103</t>
        </is>
      </c>
      <c r="L246" s="806" t="inlineStr">
        <is>
          <t>Mineral; basis Conv Amt(dec). Gross=tract-map basis.</t>
        </is>
      </c>
      <c r="M246" s="806" t="inlineStr">
        <is>
          <t>CURRENT OWNER SOURCE</t>
        </is>
      </c>
      <c r="N246" s="806" t="n"/>
      <c r="O246" s="806" t="inlineStr">
        <is>
          <t>OUTSIDE LANDS</t>
        </is>
      </c>
      <c r="P246" s="807" t="inlineStr">
        <is>
          <t>Chain — minerals</t>
        </is>
      </c>
      <c r="Q246" s="808" t="inlineStr">
        <is>
          <t>Yes</t>
        </is>
      </c>
      <c r="R246" s="809" t="inlineStr">
        <is>
          <t>No</t>
        </is>
      </c>
      <c r="S246" s="809" t="inlineStr">
        <is>
          <t>Yes</t>
        </is>
      </c>
      <c r="T246" s="810" t="inlineStr">
        <is>
          <t>No</t>
        </is>
      </c>
      <c r="U246" s="811" t="inlineStr">
        <is>
          <t>Yes: 2 (legal supports)</t>
        </is>
      </c>
      <c r="V246" s="815" t="inlineStr">
        <is>
          <t>High</t>
        </is>
      </c>
      <c r="W246" s="806" t="inlineStr">
        <is>
          <t>Yes — prior grantee match</t>
        </is>
      </c>
      <c r="X246" s="806" t="inlineStr">
        <is>
          <t>Yes — on Tract 2 owner list</t>
        </is>
      </c>
      <c r="Y246" s="806" t="inlineStr">
        <is>
          <t>Candidate 1 (helper — confirm from image)</t>
        </is>
      </c>
      <c r="Z246" s="806" t="inlineStr">
        <is>
          <t>Medium — helper value</t>
        </is>
      </c>
      <c r="AA246" s="807" t="inlineStr">
        <is>
          <t>Mineral Deed — William C. Bain Jr. to Donald R. Bain, (1631/416)</t>
        </is>
      </c>
      <c r="AB246" s="808" t="n"/>
    </row>
    <row r="247" ht="156" customHeight="1">
      <c r="A247" s="806" t="inlineStr">
        <is>
          <t>2001-000921</t>
        </is>
      </c>
      <c r="B247" s="806" t="n"/>
      <c r="C247" s="806" t="inlineStr">
        <is>
          <t>Mineral Deed</t>
        </is>
      </c>
      <c r="D247" s="806" t="inlineStr">
        <is>
          <t>1636/544</t>
        </is>
      </c>
      <c r="E247" s="807" t="n">
        <v>36921</v>
      </c>
      <c r="F247" s="808" t="n">
        <v>36956</v>
      </c>
      <c r="G247" s="809" t="inlineStr">
        <is>
          <t>Dow C. Bain</t>
        </is>
      </c>
      <c r="H247" s="809" t="inlineStr">
        <is>
          <t>Dow C. Bain and Edris O. Bain Trustees, or their Successors in Trust, under The Bain Family Trust</t>
        </is>
      </c>
      <c r="I247" s="810" t="inlineStr">
        <is>
          <t>NW/4 SE/4, S/2 SE/4, SW/4 NE/4 of 31-12N-24W</t>
        </is>
      </c>
      <c r="J247" s="811" t="inlineStr">
        <is>
          <t>An undivided 3.33333/791.47 acre interest in and to the oil, gas and other minerals in 2 sections</t>
        </is>
      </c>
      <c r="K247" s="815" t="inlineStr">
        <is>
          <t>OKCountyRecords: 2001-000921</t>
        </is>
      </c>
      <c r="L247" s="806" t="inlineStr">
        <is>
          <t>Mineral; basis Conv Amt(dec). Gross=tract-map basis.</t>
        </is>
      </c>
      <c r="M247" s="806" t="inlineStr">
        <is>
          <t>CURRENT OWNER SOURCE</t>
        </is>
      </c>
      <c r="N247" s="806" t="n"/>
      <c r="O247" s="806" t="inlineStr">
        <is>
          <t>MINERAL DEED</t>
        </is>
      </c>
      <c r="P247" s="807" t="inlineStr">
        <is>
          <t>Chain — minerals</t>
        </is>
      </c>
      <c r="Q247" s="808" t="inlineStr">
        <is>
          <t>Yes</t>
        </is>
      </c>
      <c r="R247" s="809" t="inlineStr">
        <is>
          <t>No</t>
        </is>
      </c>
      <c r="S247" s="809" t="inlineStr">
        <is>
          <t>Yes</t>
        </is>
      </c>
      <c r="T247" s="810" t="inlineStr">
        <is>
          <t>No</t>
        </is>
      </c>
      <c r="U247" s="811" t="inlineStr">
        <is>
          <t>Yes: 2 (legal supports)</t>
        </is>
      </c>
      <c r="V247" s="815" t="inlineStr">
        <is>
          <t>High</t>
        </is>
      </c>
      <c r="W247" s="806" t="inlineStr">
        <is>
          <t>Yes — prior grantee match</t>
        </is>
      </c>
      <c r="X247" s="806" t="inlineStr">
        <is>
          <t>Review</t>
        </is>
      </c>
      <c r="Y247" s="806" t="inlineStr">
        <is>
          <t>Candidate 0.00421156834750528 (helper — confirm from image)</t>
        </is>
      </c>
      <c r="Z247" s="806" t="inlineStr">
        <is>
          <t>Medium — helper value</t>
        </is>
      </c>
      <c r="AA247" s="807" t="inlineStr">
        <is>
          <t>Mineral Deed — Dow C. Bain to Dow C. Bain and Edris O. Bain (1636/544)</t>
        </is>
      </c>
      <c r="AB247" s="808" t="n"/>
    </row>
    <row r="248" ht="156" customHeight="1">
      <c r="A248" s="806" t="inlineStr">
        <is>
          <t>2001-000926</t>
        </is>
      </c>
      <c r="B248" s="806" t="n"/>
      <c r="C248" s="806" t="inlineStr">
        <is>
          <t>Mineral Deed</t>
        </is>
      </c>
      <c r="D248" s="806" t="inlineStr">
        <is>
          <t>1636/554</t>
        </is>
      </c>
      <c r="E248" s="807" t="n">
        <v>36921</v>
      </c>
      <c r="F248" s="808" t="n">
        <v>36956</v>
      </c>
      <c r="G248" s="809" t="inlineStr">
        <is>
          <t>Dow C. Bain and Edris O. Bain, HW</t>
        </is>
      </c>
      <c r="H248" s="809" t="inlineStr">
        <is>
          <t>Dow C. Bain and Edris O. Bain Trustees, or their Successors in Trust, under The Bain Family Trust</t>
        </is>
      </c>
      <c r="I248" s="810" t="inlineStr">
        <is>
          <t>NW/4 SE/4, S/2 SE/4, SW/4 NE/4 of 31-12N-24W, aol</t>
        </is>
      </c>
      <c r="J248" s="811" t="inlineStr">
        <is>
          <t>ARTI</t>
        </is>
      </c>
      <c r="K248" s="815" t="inlineStr">
        <is>
          <t>OKCountyRecords: 2001-000926</t>
        </is>
      </c>
      <c r="L248" s="806" t="inlineStr">
        <is>
          <t>Mineral; basis Conv Amt(dec). Gross=tract-map basis.</t>
        </is>
      </c>
      <c r="M248" s="806" t="inlineStr">
        <is>
          <t>CURRENT OWNER SOURCE</t>
        </is>
      </c>
      <c r="N248" s="806" t="n"/>
      <c r="O248" s="806" t="inlineStr">
        <is>
          <t>OUTSIDE LANDS</t>
        </is>
      </c>
      <c r="P248" s="807" t="inlineStr">
        <is>
          <t>Chain — minerals</t>
        </is>
      </c>
      <c r="Q248" s="808" t="inlineStr">
        <is>
          <t>Yes</t>
        </is>
      </c>
      <c r="R248" s="809" t="inlineStr">
        <is>
          <t>No</t>
        </is>
      </c>
      <c r="S248" s="809" t="inlineStr">
        <is>
          <t>Yes</t>
        </is>
      </c>
      <c r="T248" s="810" t="inlineStr">
        <is>
          <t>No</t>
        </is>
      </c>
      <c r="U248" s="811" t="inlineStr">
        <is>
          <t>Yes: 2 (legal supports)</t>
        </is>
      </c>
      <c r="V248" s="815" t="inlineStr">
        <is>
          <t>High</t>
        </is>
      </c>
      <c r="W248" s="806" t="inlineStr">
        <is>
          <t>Probable — name-normalized match to Runsheet 245 grantee; confirm</t>
        </is>
      </c>
      <c r="X248" s="806" t="inlineStr">
        <is>
          <t>Review</t>
        </is>
      </c>
      <c r="Y248" s="806" t="inlineStr">
        <is>
          <t>Candidate 1 (helper — confirm from image)</t>
        </is>
      </c>
      <c r="Z248" s="806" t="inlineStr">
        <is>
          <t>Medium — helper value</t>
        </is>
      </c>
      <c r="AA248" s="807" t="inlineStr">
        <is>
          <t>Mineral Deed — Dow C. Bain and Edris O. Bain, to Dow C. Bain and Edris O. Bain (1636/554)</t>
        </is>
      </c>
      <c r="AB248" s="808" t="inlineStr">
        <is>
          <t>Needs source review: grantor source</t>
        </is>
      </c>
    </row>
    <row r="249" ht="156" customHeight="1">
      <c r="A249" s="806" t="inlineStr">
        <is>
          <t>2001-000927</t>
        </is>
      </c>
      <c r="B249" s="806" t="n"/>
      <c r="C249" s="806" t="inlineStr">
        <is>
          <t>Mineral Deed</t>
        </is>
      </c>
      <c r="D249" s="806" t="inlineStr">
        <is>
          <t>1636/556</t>
        </is>
      </c>
      <c r="E249" s="807" t="n">
        <v>36921</v>
      </c>
      <c r="F249" s="808" t="n">
        <v>36956</v>
      </c>
      <c r="G249" s="809" t="inlineStr">
        <is>
          <t>Dow C. Bain and Or Edris O. Bain, HW, JTWROS</t>
        </is>
      </c>
      <c r="H249" s="809" t="inlineStr">
        <is>
          <t>Dow C. Bain and Edris O. Bain Trustees, or their Successors in Trust, under The Bain Family Trust</t>
        </is>
      </c>
      <c r="I249" s="810" t="inlineStr">
        <is>
          <t>NW/4 SE/4, S/2 SE/4, SW/4 NE/4 of 31-12N-24W</t>
        </is>
      </c>
      <c r="J249" s="814" t="inlineStr">
        <is>
          <t>ARTI, It is the intent to convey 8.0862 acres.</t>
        </is>
      </c>
      <c r="K249" s="815" t="inlineStr">
        <is>
          <t>OKCountyRecords: 2001-000927</t>
        </is>
      </c>
      <c r="L249" s="806" t="inlineStr">
        <is>
          <t>Mineral; basis Conv Amt(dec). Gross=tract-map basis.</t>
        </is>
      </c>
      <c r="M249" s="806" t="inlineStr">
        <is>
          <t>CURRENT OWNER SOURCE</t>
        </is>
      </c>
      <c r="N249" s="806" t="inlineStr">
        <is>
          <t>Conveys 8.0862 acres per notes; conv. dec = 8.0862/gross. Verify denominator/tract from image.</t>
        </is>
      </c>
      <c r="O249" s="806" t="inlineStr">
        <is>
          <t>MINERAL DEED</t>
        </is>
      </c>
      <c r="P249" s="807" t="inlineStr">
        <is>
          <t>Chain — minerals</t>
        </is>
      </c>
      <c r="Q249" s="808" t="inlineStr">
        <is>
          <t>Yes</t>
        </is>
      </c>
      <c r="R249" s="809" t="inlineStr">
        <is>
          <t>No</t>
        </is>
      </c>
      <c r="S249" s="809" t="inlineStr">
        <is>
          <t>Yes</t>
        </is>
      </c>
      <c r="T249" s="810" t="inlineStr">
        <is>
          <t>No</t>
        </is>
      </c>
      <c r="U249" s="814" t="inlineStr">
        <is>
          <t>Yes: 2 (legal supports)</t>
        </is>
      </c>
      <c r="V249" s="815" t="inlineStr">
        <is>
          <t>High</t>
        </is>
      </c>
      <c r="W249" s="806" t="inlineStr">
        <is>
          <t>Probable — name-normalized match to Runsheet 246 grantee; confirm</t>
        </is>
      </c>
      <c r="X249" s="806" t="inlineStr">
        <is>
          <t>Review</t>
        </is>
      </c>
      <c r="Y249" s="806" t="inlineStr">
        <is>
          <t>Candidate 0.05053875 (helper — confirm from image)</t>
        </is>
      </c>
      <c r="Z249" s="806" t="inlineStr">
        <is>
          <t>Medium — helper value</t>
        </is>
      </c>
      <c r="AA249" s="807" t="inlineStr">
        <is>
          <t>Mineral Deed — Dow C. Bain and Or Edris O. Ba to Dow C. Bain and Edris O. Bain (1636/556)</t>
        </is>
      </c>
      <c r="AB249" s="808" t="inlineStr">
        <is>
          <t>Needs source review: grantor source</t>
        </is>
      </c>
    </row>
    <row r="250" ht="96" customHeight="1">
      <c r="A250" s="806" t="inlineStr">
        <is>
          <t>2001-000957</t>
        </is>
      </c>
      <c r="B250" s="806" t="n"/>
      <c r="C250" s="806" t="inlineStr">
        <is>
          <t>Mineral Deed</t>
        </is>
      </c>
      <c r="D250" s="806" t="inlineStr">
        <is>
          <t>1637/26</t>
        </is>
      </c>
      <c r="E250" s="807" t="n">
        <v>36922</v>
      </c>
      <c r="F250" s="808" t="n">
        <v>36957</v>
      </c>
      <c r="G250" s="809" t="inlineStr">
        <is>
          <t>Nanalee Faye Barnett</t>
        </is>
      </c>
      <c r="H250" s="809" t="inlineStr">
        <is>
          <t>Arrowhead Resources, Inc.</t>
        </is>
      </c>
      <c r="I250" s="813" t="inlineStr">
        <is>
          <t>E/2 NW/4, N/2 NE/4 SW/4, NE/4 SE/4, SE/4 NE/4 of 31-12N-24W, aol</t>
        </is>
      </c>
      <c r="J250" s="811" t="inlineStr">
        <is>
          <t>ARTI</t>
        </is>
      </c>
      <c r="K250" s="815" t="inlineStr">
        <is>
          <t>OKCountyRecords: 2001-000957</t>
        </is>
      </c>
      <c r="L250" s="806" t="inlineStr">
        <is>
          <t>Mineral; basis Conv Amt(dec). Gross=tract-map basis.</t>
        </is>
      </c>
      <c r="M250" s="806" t="inlineStr">
        <is>
          <t>CURRENT OWNER SOURCE</t>
        </is>
      </c>
      <c r="N250" s="806" t="n"/>
      <c r="O250" s="806" t="inlineStr">
        <is>
          <t>OUTSIDE LANDS</t>
        </is>
      </c>
      <c r="P250" s="807" t="inlineStr">
        <is>
          <t>Chain — minerals</t>
        </is>
      </c>
      <c r="Q250" s="808" t="inlineStr">
        <is>
          <t>Yes</t>
        </is>
      </c>
      <c r="R250" s="809" t="inlineStr">
        <is>
          <t>No</t>
        </is>
      </c>
      <c r="S250" s="809" t="inlineStr">
        <is>
          <t>Yes</t>
        </is>
      </c>
      <c r="T250" s="813" t="inlineStr">
        <is>
          <t>No</t>
        </is>
      </c>
      <c r="U250" s="811" t="inlineStr">
        <is>
          <t>Legal maps to 1, 3, 4, 7, 10; helper says 1, 3, 4, 7, 8</t>
        </is>
      </c>
      <c r="V250" s="815" t="inlineStr">
        <is>
          <t>Review</t>
        </is>
      </c>
      <c r="W250" s="806" t="inlineStr">
        <is>
          <t>Review — no exact prior-grantee match</t>
        </is>
      </c>
      <c r="X250" s="806" t="inlineStr">
        <is>
          <t>Yes — on Tract 3 owner list</t>
        </is>
      </c>
      <c r="Y250" s="806" t="inlineStr">
        <is>
          <t>Candidate 1 (helper — confirm from image)</t>
        </is>
      </c>
      <c r="Z250" s="806" t="inlineStr">
        <is>
          <t>Medium — helper value</t>
        </is>
      </c>
      <c r="AA250" s="807" t="inlineStr">
        <is>
          <t>Mineral Deed — Nanalee Faye Barnett to Arrowhead Resources, Inc. (1637/26)</t>
        </is>
      </c>
      <c r="AB250" s="808" t="inlineStr">
        <is>
          <t>Needs source review: tract, grantor source</t>
        </is>
      </c>
    </row>
    <row r="251" ht="216" customHeight="1">
      <c r="A251" s="806" t="inlineStr">
        <is>
          <t>2001-001091</t>
        </is>
      </c>
      <c r="B251" s="806" t="n"/>
      <c r="C251" s="806" t="inlineStr">
        <is>
          <t>Affidavit</t>
        </is>
      </c>
      <c r="D251" s="806" t="inlineStr">
        <is>
          <t>1637/471</t>
        </is>
      </c>
      <c r="E251" s="807" t="n">
        <v>36949</v>
      </c>
      <c r="F251" s="808" t="n">
        <v>36969</v>
      </c>
      <c r="G251" s="809" t="inlineStr">
        <is>
          <t>Thomas B. Goodwin</t>
        </is>
      </c>
      <c r="H251" s="809" t="inlineStr">
        <is>
          <t>The Public</t>
        </is>
      </c>
      <c r="I251" s="810" t="inlineStr">
        <is>
          <t>NW/4 NE/4 of 31-12N-24W, aol</t>
        </is>
      </c>
      <c r="J251" s="811" t="inlineStr">
        <is>
          <t>Affidavit and Certificate of Trust, which is in the possession of Laurence L. Crouse, Trustee of the Crouse Family Trust dated October 8, 1999.</t>
        </is>
      </c>
      <c r="K251" s="815" t="inlineStr">
        <is>
          <t>OKCountyRecords: 2001-001091</t>
        </is>
      </c>
      <c r="L251" s="806" t="inlineStr">
        <is>
          <t>Other (non-mineral; excluded from mineral NMA). Gross=tract-map basis.</t>
        </is>
      </c>
      <c r="M251" s="806" t="inlineStr">
        <is>
          <t>OK</t>
        </is>
      </c>
      <c r="N251" s="806" t="inlineStr">
        <is>
          <t>Non-conveying — notice/affidavit/address change (The Public).</t>
        </is>
      </c>
      <c r="O251" s="806" t="inlineStr">
        <is>
          <t>OUTSIDE LANDS</t>
        </is>
      </c>
      <c r="P251" s="807" t="inlineStr">
        <is>
          <t>Chain — title support (succession/entity/probate)</t>
        </is>
      </c>
      <c r="Q251" s="808" t="inlineStr">
        <is>
          <t>Yes</t>
        </is>
      </c>
      <c r="R251" s="809" t="inlineStr">
        <is>
          <t>No</t>
        </is>
      </c>
      <c r="S251" s="809" t="inlineStr">
        <is>
          <t>Yes</t>
        </is>
      </c>
      <c r="T251" s="810" t="inlineStr">
        <is>
          <t>No</t>
        </is>
      </c>
      <c r="U251" s="811" t="inlineStr">
        <is>
          <t>Yes: 1 (legal supports)</t>
        </is>
      </c>
      <c r="V251" s="815" t="inlineStr">
        <is>
          <t>High</t>
        </is>
      </c>
      <c r="W251" s="806" t="inlineStr">
        <is>
          <t>Review — no exact prior-grantee match</t>
        </is>
      </c>
      <c r="X251" s="806" t="inlineStr">
        <is>
          <t>Review</t>
        </is>
      </c>
      <c r="Y251" s="806" t="inlineStr">
        <is>
          <t>Interest amount needs review</t>
        </is>
      </c>
      <c r="Z251" s="806" t="inlineStr">
        <is>
          <t>Review</t>
        </is>
      </c>
      <c r="AA251" s="807" t="inlineStr">
        <is>
          <t>Affidavit — Thomas B. Goodwin to The Public (1637/471)</t>
        </is>
      </c>
      <c r="AB251" s="808" t="inlineStr">
        <is>
          <t>Needs source review: grantor source, interest amount</t>
        </is>
      </c>
    </row>
    <row r="252" ht="409.5" customHeight="1">
      <c r="A252" s="806" t="inlineStr">
        <is>
          <t>2001-001092</t>
        </is>
      </c>
      <c r="B252" s="806" t="n"/>
      <c r="C252" s="806" t="inlineStr">
        <is>
          <t>Quit Claim Deed</t>
        </is>
      </c>
      <c r="D252" s="806" t="inlineStr">
        <is>
          <t>1637/476</t>
        </is>
      </c>
      <c r="E252" s="807" t="n">
        <v>36955</v>
      </c>
      <c r="F252" s="808" t="n">
        <v>36969</v>
      </c>
      <c r="G252" s="809" t="inlineStr">
        <is>
          <t>The Crouse Family Trust, a Trust dated October 8, 1999</t>
        </is>
      </c>
      <c r="H252" s="809" t="inlineStr">
        <is>
          <t>The Crouse Family Limited Partnership, a limited partnership dated October 12, 1999</t>
        </is>
      </c>
      <c r="I252" s="810"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252" s="811" t="inlineStr">
        <is>
          <t>ARTI</t>
        </is>
      </c>
      <c r="K252" s="815" t="inlineStr">
        <is>
          <t>OKCountyRecords: 2001-001092</t>
        </is>
      </c>
      <c r="L252" s="806" t="inlineStr">
        <is>
          <t>Mineral; basis Conv Amt(dec). Gross=tract-map basis.</t>
        </is>
      </c>
      <c r="M252" s="806" t="inlineStr">
        <is>
          <t>CURRENT OWNER SOURCE</t>
        </is>
      </c>
      <c r="N252" s="806" t="n"/>
      <c r="O252" s="806" t="inlineStr">
        <is>
          <t>OUTSIDE LANDS</t>
        </is>
      </c>
      <c r="P252" s="807" t="inlineStr">
        <is>
          <t>Chain — deed (confirm minerals vs surface from instrument)</t>
        </is>
      </c>
      <c r="Q252" s="808" t="inlineStr">
        <is>
          <t>Yes</t>
        </is>
      </c>
      <c r="R252" s="809" t="inlineStr">
        <is>
          <t>No</t>
        </is>
      </c>
      <c r="S252" s="809" t="inlineStr">
        <is>
          <t>Review</t>
        </is>
      </c>
      <c r="T252" s="810" t="inlineStr">
        <is>
          <t>No</t>
        </is>
      </c>
      <c r="U252" s="811" t="inlineStr">
        <is>
          <t>Yes: 1, 2, 3 (broad legal)</t>
        </is>
      </c>
      <c r="V252" s="815" t="inlineStr">
        <is>
          <t>Medium</t>
        </is>
      </c>
      <c r="W252" s="806" t="inlineStr">
        <is>
          <t>Yes — prior grantee match</t>
        </is>
      </c>
      <c r="X252" s="806" t="inlineStr">
        <is>
          <t>Yes — on Tract 3 owner list</t>
        </is>
      </c>
      <c r="Y252" s="806" t="inlineStr">
        <is>
          <t>Candidate 1 (helper — confirm from image)</t>
        </is>
      </c>
      <c r="Z252" s="806" t="inlineStr">
        <is>
          <t>Medium — helper value</t>
        </is>
      </c>
      <c r="AA252" s="807" t="inlineStr">
        <is>
          <t>Quit Claim Deed — The Crouse Family Trust, a Tru to The Crouse Family Limited Part (1637/476)</t>
        </is>
      </c>
      <c r="AB252" s="808" t="n"/>
    </row>
    <row r="253" ht="409.5" customHeight="1">
      <c r="A253" s="806" t="inlineStr">
        <is>
          <t>2001-001414</t>
        </is>
      </c>
      <c r="B253" s="806" t="n"/>
      <c r="C253" s="806" t="inlineStr">
        <is>
          <t>Mineral Deed</t>
        </is>
      </c>
      <c r="D253" s="806" t="inlineStr">
        <is>
          <t>1639/206</t>
        </is>
      </c>
      <c r="E253" s="807" t="n">
        <v>36957</v>
      </c>
      <c r="F253" s="808" t="n">
        <v>36987</v>
      </c>
      <c r="G253" s="809" t="inlineStr">
        <is>
          <t>Louise Ormand, now Louise Ormand McLerran</t>
        </is>
      </c>
      <c r="H253" s="809" t="inlineStr">
        <is>
          <t>Arrowhead Resources, Inc.</t>
        </is>
      </c>
      <c r="I253" s="810" t="inlineStr">
        <is>
          <t>E/2 NW/4, N/2 NE/4 SW/4, NE/4 SE/4, SE/4 NE/4 of 31-12N-24W</t>
        </is>
      </c>
      <c r="J253" s="811" t="inlineStr">
        <is>
          <t>ARTI
Chain note: source of title — MINERAL DEED 1990-006747 at 1176/54, Beckham County Court,
RE: In the Matter of the Estate of Annie E. Mitchel, Deceased to Glenn D. Mitchel, 1/3,
Louise Ormand, 1/3,
Mattie Britton, 1/3, covering E/2 NW/4, N/2 NE/4 SW/4, SE/4 NE/4, NE/4 SE/4 of 31-12N-24W, interest stated: ARTI, An undivided 1/26th interest. Confirm source instrument before relying on this conveyance.</t>
        </is>
      </c>
      <c r="K253" s="812" t="inlineStr">
        <is>
          <t>OKCountyRecords: 2001-001414</t>
        </is>
      </c>
      <c r="L253" s="806" t="inlineStr">
        <is>
          <t>Mineral; basis Conv Amt(dec). Gross=tract-map basis.</t>
        </is>
      </c>
      <c r="M253" s="806" t="inlineStr">
        <is>
          <t>CURRENT OWNER SOURCE</t>
        </is>
      </c>
      <c r="N253" s="806" t="n"/>
      <c r="O253" s="806" t="inlineStr">
        <is>
          <t>MINERAL DEED</t>
        </is>
      </c>
      <c r="P253" s="807" t="inlineStr">
        <is>
          <t>Chain — minerals</t>
        </is>
      </c>
      <c r="Q253" s="808" t="inlineStr">
        <is>
          <t>Yes</t>
        </is>
      </c>
      <c r="R253" s="809" t="inlineStr">
        <is>
          <t>No</t>
        </is>
      </c>
      <c r="S253" s="809" t="inlineStr">
        <is>
          <t>Yes</t>
        </is>
      </c>
      <c r="T253" s="810" t="inlineStr">
        <is>
          <t>No</t>
        </is>
      </c>
      <c r="U253" s="811" t="inlineStr">
        <is>
          <t>Legal maps to 1, 3, 4, 7, 10; helper says 1, 3, 4, 7, 8</t>
        </is>
      </c>
      <c r="V253" s="812" t="inlineStr">
        <is>
          <t>Review</t>
        </is>
      </c>
      <c r="W253" s="806" t="inlineStr">
        <is>
          <t>Review — no exact prior-grantee match</t>
        </is>
      </c>
      <c r="X253" s="806" t="inlineStr">
        <is>
          <t>Yes — on Tract 3 owner list</t>
        </is>
      </c>
      <c r="Y253" s="806" t="inlineStr">
        <is>
          <t>Candidate 1 (helper — confirm from image)</t>
        </is>
      </c>
      <c r="Z253" s="806" t="inlineStr">
        <is>
          <t>Medium — helper value</t>
        </is>
      </c>
      <c r="AA253" s="807" t="inlineStr">
        <is>
          <t>Mineral Deed — Louise Ormand, now Louise Orma to Arrowhead Resources, Inc. (1639/206)</t>
        </is>
      </c>
      <c r="AB253" s="808" t="inlineStr">
        <is>
          <t>Needs source review: tract, grantor source</t>
        </is>
      </c>
    </row>
    <row r="254" ht="96" customHeight="1">
      <c r="A254" s="806" t="inlineStr">
        <is>
          <t>2001-001463</t>
        </is>
      </c>
      <c r="B254" s="806" t="n"/>
      <c r="C254" s="806" t="inlineStr">
        <is>
          <t>Mineral Deed</t>
        </is>
      </c>
      <c r="D254" s="806" t="inlineStr">
        <is>
          <t>1639/426</t>
        </is>
      </c>
      <c r="E254" s="807" t="n">
        <v>36963</v>
      </c>
      <c r="F254" s="808" t="n">
        <v>36991</v>
      </c>
      <c r="G254" s="809" t="inlineStr">
        <is>
          <t>Glenn D. Mitchel, a/k/a Glen D. Mitchel</t>
        </is>
      </c>
      <c r="H254" s="809" t="inlineStr">
        <is>
          <t>Arrowhead Resources, Inc.</t>
        </is>
      </c>
      <c r="I254" s="810" t="inlineStr">
        <is>
          <t>E/2 NW/4, N/2 NE/4 SW/4, NE/4 SE/4, SE/4 NE/4 of 31-12N-24W, aol</t>
        </is>
      </c>
      <c r="J254" s="811" t="inlineStr">
        <is>
          <t>ARTI</t>
        </is>
      </c>
      <c r="K254" s="812" t="inlineStr">
        <is>
          <t>OKCountyRecords: 2001-001463</t>
        </is>
      </c>
      <c r="L254" s="806" t="inlineStr">
        <is>
          <t>Mineral; basis Conv Amt(dec). Gross=tract-map basis.</t>
        </is>
      </c>
      <c r="M254" s="806" t="inlineStr">
        <is>
          <t>CURRENT OWNER SOURCE</t>
        </is>
      </c>
      <c r="N254" s="806" t="n"/>
      <c r="O254" s="806" t="inlineStr">
        <is>
          <t>OUTSIDE LANDS</t>
        </is>
      </c>
      <c r="P254" s="807" t="inlineStr">
        <is>
          <t>Chain — minerals</t>
        </is>
      </c>
      <c r="Q254" s="808" t="inlineStr">
        <is>
          <t>Yes</t>
        </is>
      </c>
      <c r="R254" s="809" t="inlineStr">
        <is>
          <t>No</t>
        </is>
      </c>
      <c r="S254" s="809" t="inlineStr">
        <is>
          <t>Yes</t>
        </is>
      </c>
      <c r="T254" s="810" t="inlineStr">
        <is>
          <t>No</t>
        </is>
      </c>
      <c r="U254" s="811" t="inlineStr">
        <is>
          <t>Legal maps to 1, 3, 4, 7, 10; helper says 1, 3, 4, 7, 8</t>
        </is>
      </c>
      <c r="V254" s="812" t="inlineStr">
        <is>
          <t>Review</t>
        </is>
      </c>
      <c r="W254" s="806" t="inlineStr">
        <is>
          <t>Probable — name-normalized match to Runsheet 190 grantee; confirm</t>
        </is>
      </c>
      <c r="X254" s="806" t="inlineStr">
        <is>
          <t>Yes — on Tract 3 owner list</t>
        </is>
      </c>
      <c r="Y254" s="806" t="inlineStr">
        <is>
          <t>Candidate 1 (helper — confirm from image)</t>
        </is>
      </c>
      <c r="Z254" s="806" t="inlineStr">
        <is>
          <t>Medium — helper value</t>
        </is>
      </c>
      <c r="AA254" s="807" t="inlineStr">
        <is>
          <t>Mineral Deed — Glenn D. Mitchel, a/k/a Glen D to Arrowhead Resources, Inc. (1639/426)</t>
        </is>
      </c>
      <c r="AB254" s="808" t="inlineStr">
        <is>
          <t>Needs source review: tract, grantor source</t>
        </is>
      </c>
    </row>
    <row r="255" ht="120" customHeight="1">
      <c r="A255" s="806" t="inlineStr">
        <is>
          <t>2001-002342</t>
        </is>
      </c>
      <c r="B255" s="806" t="n"/>
      <c r="C255" s="806" t="inlineStr">
        <is>
          <t>Decree</t>
        </is>
      </c>
      <c r="D255" s="806" t="inlineStr">
        <is>
          <t>1643/389</t>
        </is>
      </c>
      <c r="E255" s="807" t="n">
        <v>37014</v>
      </c>
      <c r="F255" s="808" t="n">
        <v>37034</v>
      </c>
      <c r="G255" s="809" t="inlineStr">
        <is>
          <t>Roger Mills County Court
RE: In the Matter of the Estate of Jack E. Barnett, Deceased</t>
        </is>
      </c>
      <c r="H255" s="809" t="inlineStr">
        <is>
          <t>Nanalee Faye Barnett</t>
        </is>
      </c>
      <c r="I255" s="810" t="inlineStr">
        <is>
          <t>E/2 NW/4, N/2 NE/4 SW/4, NE/4 SE/4, SE/4 NE/4 of 31-12N-24W, aol</t>
        </is>
      </c>
      <c r="J255" s="811" t="inlineStr">
        <is>
          <t>ARTI, an undivided 6.92307 mineral acres interest</t>
        </is>
      </c>
      <c r="K255" s="812" t="inlineStr">
        <is>
          <t>OKCountyRecords: 2001-002342</t>
        </is>
      </c>
      <c r="L255" s="806" t="inlineStr">
        <is>
          <t>Mineral; basis Conv Amt(dec). Gross=tract-map basis.</t>
        </is>
      </c>
      <c r="M255" s="806" t="n"/>
      <c r="N255" s="806" t="n"/>
      <c r="O255" s="806" t="inlineStr">
        <is>
          <t>OUTSIDE LANDS</t>
        </is>
      </c>
      <c r="P255" s="807" t="inlineStr">
        <is>
          <t>Chain — title support (succession/entity/probate)</t>
        </is>
      </c>
      <c r="Q255" s="808" t="inlineStr">
        <is>
          <t>Yes</t>
        </is>
      </c>
      <c r="R255" s="809" t="inlineStr">
        <is>
          <t>No</t>
        </is>
      </c>
      <c r="S255" s="809" t="inlineStr">
        <is>
          <t>Yes</t>
        </is>
      </c>
      <c r="T255" s="810" t="inlineStr">
        <is>
          <t>No</t>
        </is>
      </c>
      <c r="U255" s="811" t="inlineStr">
        <is>
          <t>Legal maps to 1, 3, 4, 7, 10; helper says 1, 3, 4, 7, 8</t>
        </is>
      </c>
      <c r="V255" s="812" t="inlineStr">
        <is>
          <t>Review</t>
        </is>
      </c>
      <c r="W255" s="806" t="inlineStr">
        <is>
          <t>Review — no exact prior-grantee match</t>
        </is>
      </c>
      <c r="X255" s="806" t="inlineStr">
        <is>
          <t>Yes — on Tract 3 owner list</t>
        </is>
      </c>
      <c r="Y255" s="806" t="inlineStr">
        <is>
          <t>Candidate 1 (helper — confirm from image)</t>
        </is>
      </c>
      <c r="Z255" s="806" t="inlineStr">
        <is>
          <t>Medium — helper value</t>
        </is>
      </c>
      <c r="AA255" s="807" t="inlineStr">
        <is>
          <t>Decree — Roger Mills County Court to Nanalee Faye Barnett (1643/389)</t>
        </is>
      </c>
      <c r="AB255" s="808" t="inlineStr">
        <is>
          <t>Needs source review: tract, grantor source</t>
        </is>
      </c>
    </row>
    <row r="256" ht="409.5" customHeight="1">
      <c r="A256" s="806" t="inlineStr">
        <is>
          <t>2001-002190</t>
        </is>
      </c>
      <c r="B256" s="806" t="n"/>
      <c r="C256" s="806" t="inlineStr">
        <is>
          <t>Quit Claim Deed</t>
        </is>
      </c>
      <c r="D256" s="806" t="inlineStr">
        <is>
          <t>1642/532</t>
        </is>
      </c>
      <c r="E256" s="807" t="n">
        <v>37022</v>
      </c>
      <c r="F256" s="808" t="n">
        <v>37029</v>
      </c>
      <c r="G256" s="809" t="inlineStr">
        <is>
          <t>Leonard Herzberg and Mary Alice Herzberg, HW</t>
        </is>
      </c>
      <c r="H256" s="809" t="inlineStr">
        <is>
          <t>Mary Alice Herzberg</t>
        </is>
      </c>
      <c r="I256" s="810" t="inlineStr">
        <is>
          <t>A tract of land in Lot 1 of 31-12N-24W, described as follows: Beginning at the NW corner of said Lot 1, thence East 420.58 feet, thence South 725 feet, thence West 420.58 feet, and thence North 725 feet to the point of beginning, containing 7 acres, more or less.</t>
        </is>
      </c>
      <c r="J256" s="811" t="inlineStr">
        <is>
          <t>ARTI
Chain note: source of title — MINERAL DEED 1997-003023 at 1514/525, Eula Cross, a single person to Leonard Herzperg and Mary Alice Herzperg, HW, Jtwors, covering A tract of land in Lot One 1 of 31-12N-24W described as follows: Beginning at the NW corner of said Lot 1, thence East 420.58 feet, thence … Full recital in recorded instrument — see Link.</t>
        </is>
      </c>
      <c r="K256" s="812" t="inlineStr">
        <is>
          <t>OKCountyRecords: 2001-002190</t>
        </is>
      </c>
      <c r="L256" s="806" t="inlineStr">
        <is>
          <t>Mineral; basis Conv Amt(dec). Gross=tract-map basis.</t>
        </is>
      </c>
      <c r="M256" s="806" t="inlineStr">
        <is>
          <t>CURRENT OWNER SOURCE</t>
        </is>
      </c>
      <c r="N256" s="806" t="n"/>
      <c r="O256" s="806" t="inlineStr">
        <is>
          <t>MINERAL DEED</t>
        </is>
      </c>
      <c r="P256" s="807" t="inlineStr">
        <is>
          <t>Chain — deed (confirm minerals vs surface from instrument)</t>
        </is>
      </c>
      <c r="Q256" s="808" t="inlineStr">
        <is>
          <t>Yes</t>
        </is>
      </c>
      <c r="R256" s="809" t="inlineStr">
        <is>
          <t>No</t>
        </is>
      </c>
      <c r="S256" s="809" t="inlineStr">
        <is>
          <t>Review</t>
        </is>
      </c>
      <c r="T256" s="810" t="inlineStr">
        <is>
          <t>No</t>
        </is>
      </c>
      <c r="U256" s="811" t="inlineStr">
        <is>
          <t>Yes: 5 (legal supports)</t>
        </is>
      </c>
      <c r="V256" s="812" t="inlineStr">
        <is>
          <t>High</t>
        </is>
      </c>
      <c r="W256" s="806" t="inlineStr">
        <is>
          <t>Review — no exact prior-grantee match</t>
        </is>
      </c>
      <c r="X256" s="806" t="inlineStr">
        <is>
          <t>Yes — on Tract 5 owner list</t>
        </is>
      </c>
      <c r="Y256" s="806" t="inlineStr">
        <is>
          <t>Candidate 1 (helper — confirm from image)</t>
        </is>
      </c>
      <c r="Z256" s="806" t="inlineStr">
        <is>
          <t>Medium — helper value</t>
        </is>
      </c>
      <c r="AA256" s="807" t="inlineStr">
        <is>
          <t>Quit Claim Deed — Leonard Herzberg and Mary Alic to Mary Alice Herzberg (1642/532)</t>
        </is>
      </c>
      <c r="AB256" s="808" t="inlineStr">
        <is>
          <t>Needs source review: grantor source</t>
        </is>
      </c>
    </row>
    <row r="257" ht="120" customHeight="1">
      <c r="A257" s="806" t="inlineStr">
        <is>
          <t>2002-002227</t>
        </is>
      </c>
      <c r="B257" s="806" t="n"/>
      <c r="C257" s="806" t="inlineStr">
        <is>
          <t>Deed, Assignment and Bill of Sale</t>
        </is>
      </c>
      <c r="D257" s="806" t="inlineStr">
        <is>
          <t>1680/318</t>
        </is>
      </c>
      <c r="E257" s="807" t="n">
        <v>37406</v>
      </c>
      <c r="F257" s="808" t="n">
        <v>37407</v>
      </c>
      <c r="G257" s="809" t="inlineStr">
        <is>
          <t>Arrowhead Resources, Inc.</t>
        </is>
      </c>
      <c r="H257" s="809" t="inlineStr">
        <is>
          <t>Bhch Mineral, Ltd., 47.5%,
Bhch Properties, Ltd., 2.5%,
Garg Oil, 50.0%</t>
        </is>
      </c>
      <c r="I257" s="810" t="inlineStr">
        <is>
          <t>ALL of 31-12N-24W, aol</t>
        </is>
      </c>
      <c r="J257" s="811" t="inlineStr">
        <is>
          <t>11.5385 NMA
From 1637/26, 1639/206, 1639/426</t>
        </is>
      </c>
      <c r="K257" s="812" t="inlineStr">
        <is>
          <t>OKCountyRecords: 2002-002227</t>
        </is>
      </c>
      <c r="L257" s="806" t="inlineStr">
        <is>
          <t>Mineral; basis Conv Amt(dec). All-section coverage. Gross=tract-map basis.</t>
        </is>
      </c>
      <c r="M257" s="806" t="inlineStr">
        <is>
          <t>REVIEW</t>
        </is>
      </c>
      <c r="N257" s="806" t="inlineStr">
        <is>
          <t>Conveys 11.5385 NMA per notes; conv. dec = 11.5385/gross. Verify denominator/tract from image.</t>
        </is>
      </c>
      <c r="O257" s="806" t="inlineStr">
        <is>
          <t>OUTSIDE LANDS</t>
        </is>
      </c>
      <c r="P257" s="807" t="inlineStr">
        <is>
          <t>Chain — WI/leasehold assignment</t>
        </is>
      </c>
      <c r="Q257" s="808" t="inlineStr">
        <is>
          <t>No</t>
        </is>
      </c>
      <c r="R257" s="809" t="inlineStr">
        <is>
          <t>Yes</t>
        </is>
      </c>
      <c r="S257" s="809" t="inlineStr">
        <is>
          <t>Review</t>
        </is>
      </c>
      <c r="T257" s="810" t="inlineStr">
        <is>
          <t>Yes</t>
        </is>
      </c>
      <c r="U257" s="811" t="inlineStr">
        <is>
          <t>Yes: 1, 8 (broad legal)</t>
        </is>
      </c>
      <c r="V257" s="812" t="inlineStr">
        <is>
          <t>Medium</t>
        </is>
      </c>
      <c r="W257" s="806" t="inlineStr">
        <is>
          <t>Yes — prior grantee match</t>
        </is>
      </c>
      <c r="X257" s="806" t="inlineStr">
        <is>
          <t>Review</t>
        </is>
      </c>
      <c r="Y257" s="806" t="inlineStr">
        <is>
          <t>Candidate 0.01802890625 (helper — confirm from image)</t>
        </is>
      </c>
      <c r="Z257" s="806" t="inlineStr">
        <is>
          <t>Medium — helper value</t>
        </is>
      </c>
      <c r="AA257" s="807" t="inlineStr">
        <is>
          <t>Deed, Assignment and Bill of Sal — Arrowhead Resources, Inc. to Bhch Mineral, Ltd., 47.5%, (1680/318)</t>
        </is>
      </c>
      <c r="AB257" s="808" t="n"/>
    </row>
    <row r="258" ht="384" customHeight="1">
      <c r="A258" s="806" t="inlineStr">
        <is>
          <t>2002-003563</t>
        </is>
      </c>
      <c r="B258" s="806" t="n"/>
      <c r="C258" s="806" t="inlineStr">
        <is>
          <t>Mineral Deed</t>
        </is>
      </c>
      <c r="D258" s="806" t="inlineStr">
        <is>
          <t>1688/374</t>
        </is>
      </c>
      <c r="E258" s="807" t="n">
        <v>37482</v>
      </c>
      <c r="F258" s="808" t="n">
        <v>37505</v>
      </c>
      <c r="G258" s="809" t="inlineStr">
        <is>
          <t>Oleta Florene Flanagan, formerly Stewart, a/k/a Oleta Florene Wylie</t>
        </is>
      </c>
      <c r="H258" s="809" t="inlineStr">
        <is>
          <t>Arrowhead Resources, Inc.</t>
        </is>
      </c>
      <c r="I258" s="810" t="inlineStr">
        <is>
          <t>SE/4 SW/4 of 31-12N-24W</t>
        </is>
      </c>
      <c r="J258" s="811" t="inlineStr">
        <is>
          <t>ARTI, a 2.5 net mineral acre interest, in and to all of the oil, gas and other minerals
Chain note: no source of title into Oleta Florene Flanagan, formerly Stewart, a/k/a Oleta Florene Wylie located of record. Confirm ownership before crediting this conveyance.</t>
        </is>
      </c>
      <c r="K258" s="812" t="inlineStr">
        <is>
          <t>OKCountyRecords: 2002-003563</t>
        </is>
      </c>
      <c r="L258" s="806" t="inlineStr">
        <is>
          <t>Mineral; basis Conv Amt(dec). Gross=tract-map basis.</t>
        </is>
      </c>
      <c r="M258" s="806" t="inlineStr">
        <is>
          <t>CURRENT OWNER SOURCE</t>
        </is>
      </c>
      <c r="N258" s="806" t="n"/>
      <c r="O258" s="806" t="inlineStr">
        <is>
          <t>EASEMENT</t>
        </is>
      </c>
      <c r="P258" s="807" t="inlineStr">
        <is>
          <t>Chain — minerals</t>
        </is>
      </c>
      <c r="Q258" s="808" t="inlineStr">
        <is>
          <t>Yes</t>
        </is>
      </c>
      <c r="R258" s="809" t="inlineStr">
        <is>
          <t>No</t>
        </is>
      </c>
      <c r="S258" s="809" t="inlineStr">
        <is>
          <t>Yes</t>
        </is>
      </c>
      <c r="T258" s="810" t="inlineStr">
        <is>
          <t>No</t>
        </is>
      </c>
      <c r="U258" s="811" t="inlineStr">
        <is>
          <t>Yes: 5 (legal supports)</t>
        </is>
      </c>
      <c r="V258" s="812" t="inlineStr">
        <is>
          <t>High</t>
        </is>
      </c>
      <c r="W258" s="806" t="inlineStr">
        <is>
          <t>No — no source located</t>
        </is>
      </c>
      <c r="X258" s="806" t="inlineStr">
        <is>
          <t>Yes — on Tract 5 owner list</t>
        </is>
      </c>
      <c r="Y258" s="806" t="inlineStr">
        <is>
          <t>Candidate 1 (helper — confirm from image)</t>
        </is>
      </c>
      <c r="Z258" s="806" t="inlineStr">
        <is>
          <t>Medium — helper value</t>
        </is>
      </c>
      <c r="AA258" s="807" t="inlineStr">
        <is>
          <t>Mineral Deed — Oleta Florene Flanagan, former to Arrowhead Resources, Inc. (1688/374)</t>
        </is>
      </c>
      <c r="AB258" s="808" t="inlineStr">
        <is>
          <t>Needs source review: no source of title</t>
        </is>
      </c>
    </row>
    <row r="259" ht="312" customHeight="1">
      <c r="A259" s="806" t="inlineStr">
        <is>
          <t>2002-004378</t>
        </is>
      </c>
      <c r="B259" s="806" t="n"/>
      <c r="C259" s="806" t="inlineStr">
        <is>
          <t>Mineral Deed</t>
        </is>
      </c>
      <c r="D259" s="806" t="inlineStr">
        <is>
          <t>1694/156</t>
        </is>
      </c>
      <c r="E259" s="807" t="n">
        <v>37536</v>
      </c>
      <c r="F259" s="808" t="n">
        <v>37573</v>
      </c>
      <c r="G259" s="809" t="inlineStr">
        <is>
          <t>William Cobal Bain and Billy Wayne Bain, Co-Trustees of the Testamentary Trust created under the Will of W. M. Bain for the benefit of Hazel Hamilton,
Billy Wayne Bain, Trustee ofthe Hazel Hamilton Inter Vivos Trust</t>
        </is>
      </c>
      <c r="H259" s="809" t="inlineStr">
        <is>
          <t>Deeanne Browning, 2/6,
Darrell E. Hamilton, 2/6,
Stacy L. Smith, 1/6,
Travis L. Smith, 1/6</t>
        </is>
      </c>
      <c r="I259" s="810" t="inlineStr">
        <is>
          <t>NW/4 SE/4, S/2 SE/4, SW/4 NE/4 of 31-12N-24W, aol</t>
        </is>
      </c>
      <c r="J259" s="811" t="inlineStr">
        <is>
          <t>An undivided 43.496672/791.47ths interest in and to all ofthe oil, gas, and other minerals in 2 sections</t>
        </is>
      </c>
      <c r="K259" s="812" t="inlineStr">
        <is>
          <t>OKCountyRecords: 2002-004378</t>
        </is>
      </c>
      <c r="L259" s="806" t="inlineStr">
        <is>
          <t>Mineral; basis Conv Amt(dec). Gross=tract-map basis.</t>
        </is>
      </c>
      <c r="M259" s="806" t="inlineStr">
        <is>
          <t>CURRENT OWNER SOURCE</t>
        </is>
      </c>
      <c r="N259" s="806" t="n"/>
      <c r="O259" s="806" t="inlineStr">
        <is>
          <t>OUTSIDE LANDS</t>
        </is>
      </c>
      <c r="P259" s="807" t="inlineStr">
        <is>
          <t>Chain — minerals</t>
        </is>
      </c>
      <c r="Q259" s="808" t="inlineStr">
        <is>
          <t>Yes</t>
        </is>
      </c>
      <c r="R259" s="809" t="inlineStr">
        <is>
          <t>No</t>
        </is>
      </c>
      <c r="S259" s="809" t="inlineStr">
        <is>
          <t>Yes</t>
        </is>
      </c>
      <c r="T259" s="810" t="inlineStr">
        <is>
          <t>No</t>
        </is>
      </c>
      <c r="U259" s="811" t="inlineStr">
        <is>
          <t>Yes: 2 (legal supports)</t>
        </is>
      </c>
      <c r="V259" s="812" t="inlineStr">
        <is>
          <t>High</t>
        </is>
      </c>
      <c r="W259" s="806" t="inlineStr">
        <is>
          <t>Probable — name-normalized match to Runsheet 150 grantee; confirm</t>
        </is>
      </c>
      <c r="X259" s="806" t="inlineStr">
        <is>
          <t>Review</t>
        </is>
      </c>
      <c r="Y259" s="806" t="inlineStr">
        <is>
          <t>Candidate 0.0549568170619227 (helper — confirm from image)</t>
        </is>
      </c>
      <c r="Z259" s="806" t="inlineStr">
        <is>
          <t>Medium — helper value</t>
        </is>
      </c>
      <c r="AA259" s="807" t="inlineStr">
        <is>
          <t>Mineral Deed — William Cobal Bain and Billy W to Deeanne Browning, 2/6, (1694/156)</t>
        </is>
      </c>
      <c r="AB259" s="808" t="inlineStr">
        <is>
          <t>Needs source review: grantor source</t>
        </is>
      </c>
    </row>
    <row r="260" ht="144" customHeight="1">
      <c r="A260" s="806" t="inlineStr">
        <is>
          <t>2002-004595</t>
        </is>
      </c>
      <c r="B260" s="806" t="n"/>
      <c r="C260" s="806" t="inlineStr">
        <is>
          <t>Mineral Deed</t>
        </is>
      </c>
      <c r="D260" s="806" t="inlineStr">
        <is>
          <t>1695/238</t>
        </is>
      </c>
      <c r="E260" s="807" t="n">
        <v>37586</v>
      </c>
      <c r="F260" s="808" t="n">
        <v>37592</v>
      </c>
      <c r="G260" s="809" t="inlineStr">
        <is>
          <t>Hayhurst Oil Properties, Inc.</t>
        </is>
      </c>
      <c r="H260" s="809" t="inlineStr">
        <is>
          <t>Peggy J. HAYHURST, TRUSTEE, of the Peggy J. Hayhurst Revocable Trust datedrNovember 9, 1993</t>
        </is>
      </c>
      <c r="I260" s="810" t="inlineStr">
        <is>
          <t>E/2 NW/4, N/2 NE/4 SW/4, NE/4 SE/4, SE/4 NE/4 of 31-12N-24W, aol</t>
        </is>
      </c>
      <c r="J260" s="811" t="inlineStr">
        <is>
          <t>All its mineral interest (being appx 1.386 net acres m/1) (Re: Bk 1159, Pg 224)</t>
        </is>
      </c>
      <c r="K260" s="812" t="inlineStr">
        <is>
          <t>OKCountyRecords: 2002-004595</t>
        </is>
      </c>
      <c r="L260" s="806" t="inlineStr">
        <is>
          <t>Mineral; basis Conv Amt(dec). Gross=tract-map basis.</t>
        </is>
      </c>
      <c r="M260" s="806" t="inlineStr">
        <is>
          <t>REVIEW</t>
        </is>
      </c>
      <c r="N260" s="806" t="inlineStr">
        <is>
          <t>Denominator / tract allocation for 1.386 NMA from instrument image</t>
        </is>
      </c>
      <c r="O260" s="806" t="inlineStr">
        <is>
          <t>OUTSIDE LANDS</t>
        </is>
      </c>
      <c r="P260" s="807" t="inlineStr">
        <is>
          <t>Chain — minerals</t>
        </is>
      </c>
      <c r="Q260" s="808" t="inlineStr">
        <is>
          <t>Yes</t>
        </is>
      </c>
      <c r="R260" s="809" t="inlineStr">
        <is>
          <t>No</t>
        </is>
      </c>
      <c r="S260" s="809" t="inlineStr">
        <is>
          <t>Yes</t>
        </is>
      </c>
      <c r="T260" s="810" t="inlineStr">
        <is>
          <t>No</t>
        </is>
      </c>
      <c r="U260" s="811" t="inlineStr">
        <is>
          <t>Legal maps to 1, 3, 4, 7, 10; helper says 1, 3, 4, 7, 8</t>
        </is>
      </c>
      <c r="V260" s="812" t="inlineStr">
        <is>
          <t>Review</t>
        </is>
      </c>
      <c r="W260" s="806" t="inlineStr">
        <is>
          <t>Yes — prior grantee match</t>
        </is>
      </c>
      <c r="X260" s="806" t="inlineStr">
        <is>
          <t>Yes — on Tract 4 owner list</t>
        </is>
      </c>
      <c r="Y260" s="806" t="inlineStr">
        <is>
          <t>Candidate 1 (helper — confirm from image)</t>
        </is>
      </c>
      <c r="Z260" s="806" t="inlineStr">
        <is>
          <t>Medium — helper value</t>
        </is>
      </c>
      <c r="AA260" s="807" t="inlineStr">
        <is>
          <t>Mineral Deed — Hayhurst Oil Properties, Inc. to Peggy J. HAYHURST, TRUSTEE, of (1695/238)</t>
        </is>
      </c>
      <c r="AB260" s="808" t="inlineStr">
        <is>
          <t>Needs source review: tract</t>
        </is>
      </c>
    </row>
    <row r="261" ht="108" customHeight="1">
      <c r="A261" s="806" t="inlineStr">
        <is>
          <t>2003-001558</t>
        </is>
      </c>
      <c r="B261" s="806" t="n"/>
      <c r="C261" s="806" t="inlineStr">
        <is>
          <t>Assignment</t>
        </is>
      </c>
      <c r="D261" s="806" t="inlineStr">
        <is>
          <t>1706/384</t>
        </is>
      </c>
      <c r="E261" s="807" t="n">
        <v>37710</v>
      </c>
      <c r="F261" s="808" t="n">
        <v>37715</v>
      </c>
      <c r="G261" s="809" t="inlineStr">
        <is>
          <t>Dorothy G. Hamilton, Executrix</t>
        </is>
      </c>
      <c r="H261" s="809" t="inlineStr">
        <is>
          <t>Dorothy G. Hamilton and Harold D. Rogers, Trustees of the Dorothy Trust</t>
        </is>
      </c>
      <c r="I261" s="810" t="inlineStr">
        <is>
          <t>E/2 NW/4, N/2 NE/4 SW/4, NE/4 SE/4, SE/4 NE/4 of 31-12N-24W, aol</t>
        </is>
      </c>
      <c r="J261" s="811" t="inlineStr">
        <is>
          <t>ARTI</t>
        </is>
      </c>
      <c r="K261" s="812" t="inlineStr">
        <is>
          <t>OKCountyRecords: 2003-001558</t>
        </is>
      </c>
      <c r="L261" s="806" t="inlineStr">
        <is>
          <t>Mineral; amount not stated — confirm from instrument. Gross=tract-map basis.</t>
        </is>
      </c>
      <c r="M261" s="806" t="n"/>
      <c r="N261" s="806" t="n"/>
      <c r="O261" s="806" t="inlineStr">
        <is>
          <t>OUTSIDE LANDS</t>
        </is>
      </c>
      <c r="P261" s="807" t="inlineStr">
        <is>
          <t>Chain — assignment (WI or minerals — read granting clause)</t>
        </is>
      </c>
      <c r="Q261" s="808" t="inlineStr">
        <is>
          <t>Review</t>
        </is>
      </c>
      <c r="R261" s="809" t="inlineStr">
        <is>
          <t>Yes</t>
        </is>
      </c>
      <c r="S261" s="809" t="inlineStr">
        <is>
          <t>Review</t>
        </is>
      </c>
      <c r="T261" s="810" t="inlineStr">
        <is>
          <t>Yes</t>
        </is>
      </c>
      <c r="U261" s="811" t="inlineStr">
        <is>
          <t>Legal maps to 1, 3, 4, 7, 10; helper says 1, 3, 4, 7, 8</t>
        </is>
      </c>
      <c r="V261" s="812" t="inlineStr">
        <is>
          <t>Review</t>
        </is>
      </c>
      <c r="W261" s="806" t="inlineStr">
        <is>
          <t>Review — no exact prior-grantee match</t>
        </is>
      </c>
      <c r="X261" s="806" t="inlineStr">
        <is>
          <t>Review</t>
        </is>
      </c>
      <c r="Y261" s="806" t="inlineStr">
        <is>
          <t>Interest amount needs review</t>
        </is>
      </c>
      <c r="Z261" s="806" t="inlineStr">
        <is>
          <t>Review</t>
        </is>
      </c>
      <c r="AA261" s="807" t="inlineStr">
        <is>
          <t>Assignment — Dorothy G. Hamilton, Executrix to Dorothy G. Hamilton and Harold (1706/384)</t>
        </is>
      </c>
      <c r="AB261" s="808" t="inlineStr">
        <is>
          <t>Needs source review: tract, grantor source, interest amount</t>
        </is>
      </c>
    </row>
    <row r="262" ht="108" customHeight="1">
      <c r="A262" s="806" t="inlineStr">
        <is>
          <t>2003-001559</t>
        </is>
      </c>
      <c r="B262" s="806" t="n"/>
      <c r="C262" s="806" t="inlineStr">
        <is>
          <t>Assignment</t>
        </is>
      </c>
      <c r="D262" s="806" t="inlineStr">
        <is>
          <t>1706/386</t>
        </is>
      </c>
      <c r="E262" s="807" t="n">
        <v>37711</v>
      </c>
      <c r="F262" s="808" t="n">
        <v>37715</v>
      </c>
      <c r="G262" s="809" t="inlineStr">
        <is>
          <t>Dorothy G. Hamilton and Harold D. Rogers, Trustees of the Dorothy Trust</t>
        </is>
      </c>
      <c r="H262" s="809" t="inlineStr">
        <is>
          <t>Dorothy G. Hamilton</t>
        </is>
      </c>
      <c r="I262" s="810" t="inlineStr">
        <is>
          <t>E/2 NW/4, N/2 NE/4 SW/4, NE/4 SE/4, SE/4 NE/4 of 31-12N-24W, aol</t>
        </is>
      </c>
      <c r="J262" s="811" t="inlineStr">
        <is>
          <t>ARTI</t>
        </is>
      </c>
      <c r="K262" s="812" t="inlineStr">
        <is>
          <t>OKCountyRecords: 2003-001559</t>
        </is>
      </c>
      <c r="L262" s="806" t="inlineStr">
        <is>
          <t>Mineral; amount not stated — confirm from instrument. Gross=tract-map basis.</t>
        </is>
      </c>
      <c r="M262" s="806" t="n"/>
      <c r="N262" s="806" t="n"/>
      <c r="O262" s="806" t="inlineStr">
        <is>
          <t>OUTSIDE LANDS</t>
        </is>
      </c>
      <c r="P262" s="807" t="inlineStr">
        <is>
          <t>Chain — assignment (WI or minerals — read granting clause)</t>
        </is>
      </c>
      <c r="Q262" s="808" t="inlineStr">
        <is>
          <t>Review</t>
        </is>
      </c>
      <c r="R262" s="809" t="inlineStr">
        <is>
          <t>Yes</t>
        </is>
      </c>
      <c r="S262" s="809" t="inlineStr">
        <is>
          <t>Review</t>
        </is>
      </c>
      <c r="T262" s="810" t="inlineStr">
        <is>
          <t>Yes</t>
        </is>
      </c>
      <c r="U262" s="811" t="inlineStr">
        <is>
          <t>Legal maps to 1, 3, 4, 7, 10; helper says 1, 3, 4, 7, 8</t>
        </is>
      </c>
      <c r="V262" s="812" t="inlineStr">
        <is>
          <t>Review</t>
        </is>
      </c>
      <c r="W262" s="806" t="inlineStr">
        <is>
          <t>Yes — prior grantee match</t>
        </is>
      </c>
      <c r="X262" s="806" t="inlineStr">
        <is>
          <t>Review</t>
        </is>
      </c>
      <c r="Y262" s="806" t="inlineStr">
        <is>
          <t>Interest amount needs review</t>
        </is>
      </c>
      <c r="Z262" s="806" t="inlineStr">
        <is>
          <t>Review</t>
        </is>
      </c>
      <c r="AA262" s="807" t="inlineStr">
        <is>
          <t>Assignment — Dorothy G. Hamilton and Harold to Dorothy G. Hamilton (1706/386)</t>
        </is>
      </c>
      <c r="AB262" s="808" t="inlineStr">
        <is>
          <t>Needs source review: tract, interest amount</t>
        </is>
      </c>
    </row>
    <row r="263" ht="409.5" customHeight="1">
      <c r="A263" s="806" t="inlineStr">
        <is>
          <t>2003-001781</t>
        </is>
      </c>
      <c r="B263" s="806" t="n"/>
      <c r="C263" s="806" t="inlineStr">
        <is>
          <t>Disclaimer</t>
        </is>
      </c>
      <c r="D263" s="806" t="inlineStr">
        <is>
          <t>1707/512</t>
        </is>
      </c>
      <c r="E263" s="807" t="n">
        <v>37729</v>
      </c>
      <c r="F263" s="808" t="n">
        <v>37732</v>
      </c>
      <c r="G263" s="809" t="inlineStr">
        <is>
          <t>Beckham County Court,
RE: In the Matter of the Estate of Glenn Douglas Mitchel, Deceased,
Billy George Mitchel</t>
        </is>
      </c>
      <c r="H263" s="809" t="inlineStr">
        <is>
          <t>The Public</t>
        </is>
      </c>
      <c r="I263" s="810" t="inlineStr">
        <is>
          <t>E/2 NW/4, N/2 NE/4 SE/4, NE/4 SE/4, SE/4 NE/4 of 31-12N-24W, aol</t>
        </is>
      </c>
      <c r="J263" s="811" t="inlineStr">
        <is>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is>
      </c>
      <c r="K263" s="812" t="inlineStr">
        <is>
          <t>OKCountyRecords: 2003-001781</t>
        </is>
      </c>
      <c r="L263" s="806" t="inlineStr">
        <is>
          <t>Other (non-mineral; excluded from mineral NMA). Gross=tract-map basis.</t>
        </is>
      </c>
      <c r="M263" s="806" t="inlineStr">
        <is>
          <t>OK</t>
        </is>
      </c>
      <c r="N263" s="806" t="inlineStr">
        <is>
          <t>Non-conveying — notice/affidavit/address change (The Public).</t>
        </is>
      </c>
      <c r="O263" s="806" t="inlineStr">
        <is>
          <t>OUTSIDE LANDS</t>
        </is>
      </c>
      <c r="P263" s="807" t="inlineStr">
        <is>
          <t>Chain — title support (succession/entity/probate)</t>
        </is>
      </c>
      <c r="Q263" s="808" t="inlineStr">
        <is>
          <t>Yes</t>
        </is>
      </c>
      <c r="R263" s="809" t="inlineStr">
        <is>
          <t>No</t>
        </is>
      </c>
      <c r="S263" s="809" t="inlineStr">
        <is>
          <t>Yes</t>
        </is>
      </c>
      <c r="T263" s="810" t="inlineStr">
        <is>
          <t>No</t>
        </is>
      </c>
      <c r="U263" s="811" t="inlineStr">
        <is>
          <t>Legal maps to 1, 3, 4, 10; helper says 1, 3, 4, 8</t>
        </is>
      </c>
      <c r="V263" s="812" t="inlineStr">
        <is>
          <t>Review</t>
        </is>
      </c>
      <c r="W263" s="806" t="inlineStr">
        <is>
          <t>Review — no exact prior-grantee match</t>
        </is>
      </c>
      <c r="X263" s="806" t="inlineStr">
        <is>
          <t>Yes — on Tract 3 owner list</t>
        </is>
      </c>
      <c r="Y263" s="806" t="inlineStr">
        <is>
          <t>Interest amount needs review</t>
        </is>
      </c>
      <c r="Z263" s="806" t="inlineStr">
        <is>
          <t>Review</t>
        </is>
      </c>
      <c r="AA263" s="807" t="inlineStr">
        <is>
          <t>Disclaimer — Beckham County Court, to The Public (1707/512)</t>
        </is>
      </c>
      <c r="AB263" s="808" t="inlineStr">
        <is>
          <t>Needs source review: tract, grantor source, interest amount</t>
        </is>
      </c>
    </row>
    <row r="264" ht="120" customHeight="1">
      <c r="A264" s="806" t="inlineStr">
        <is>
          <t>2003-005699</t>
        </is>
      </c>
      <c r="B264" s="806" t="n"/>
      <c r="C264" s="806" t="inlineStr">
        <is>
          <t>Final Decree</t>
        </is>
      </c>
      <c r="D264" s="806" t="inlineStr">
        <is>
          <t>1728/457</t>
        </is>
      </c>
      <c r="E264" s="807" t="n">
        <v>37802</v>
      </c>
      <c r="F264" s="808" t="n">
        <v>37937</v>
      </c>
      <c r="G264" s="809" t="inlineStr">
        <is>
          <t>Beckham County Court,
RE: In the Matter of the Estate of Glenn Douglas Mitchel, Deceased</t>
        </is>
      </c>
      <c r="H264" s="809" t="inlineStr">
        <is>
          <t>The Public</t>
        </is>
      </c>
      <c r="I264" s="810" t="inlineStr">
        <is>
          <t>E/2 NW/4, SE/4 NE/4, NE/4 SE/4, N/2 NE/4, SE/4of 31-12N-24W, aol</t>
        </is>
      </c>
      <c r="J264" s="811" t="inlineStr">
        <is>
          <t>ARTI, An undivided 1/78th (2.308 min. ac.) interest</t>
        </is>
      </c>
      <c r="K264" s="812" t="inlineStr">
        <is>
          <t>OKCountyRecords: 2003-005699</t>
        </is>
      </c>
      <c r="L264" s="806" t="inlineStr">
        <is>
          <t>Mineral; basis Conv Amt(dec). Gross=tract-map basis.</t>
        </is>
      </c>
      <c r="M264" s="806" t="inlineStr">
        <is>
          <t>OK</t>
        </is>
      </c>
      <c r="N264" s="806" t="inlineStr">
        <is>
          <t>ARTI in Notes — interest retained as conveyed per affidavit (The Public notice).</t>
        </is>
      </c>
      <c r="O264" s="806" t="inlineStr">
        <is>
          <t>OUTSIDE LANDS</t>
        </is>
      </c>
      <c r="P264" s="807" t="inlineStr">
        <is>
          <t>Chain — title support (succession/entity/probate)</t>
        </is>
      </c>
      <c r="Q264" s="808" t="inlineStr">
        <is>
          <t>Yes</t>
        </is>
      </c>
      <c r="R264" s="809" t="inlineStr">
        <is>
          <t>No</t>
        </is>
      </c>
      <c r="S264" s="809" t="inlineStr">
        <is>
          <t>Yes</t>
        </is>
      </c>
      <c r="T264" s="810" t="inlineStr">
        <is>
          <t>No</t>
        </is>
      </c>
      <c r="U264" s="811" t="inlineStr">
        <is>
          <t>Legal maps to 1, 3, 4, 10; helper says 1, 3, 4, 8</t>
        </is>
      </c>
      <c r="V264" s="812" t="inlineStr">
        <is>
          <t>Review</t>
        </is>
      </c>
      <c r="W264" s="806" t="inlineStr">
        <is>
          <t>Review — no exact prior-grantee match</t>
        </is>
      </c>
      <c r="X264" s="806" t="inlineStr">
        <is>
          <t>Yes — on Tract 3 owner list</t>
        </is>
      </c>
      <c r="Y264" s="806" t="inlineStr">
        <is>
          <t>Candidate 1 (helper — confirm from image)</t>
        </is>
      </c>
      <c r="Z264" s="806" t="inlineStr">
        <is>
          <t>Medium — helper value</t>
        </is>
      </c>
      <c r="AA264" s="807" t="inlineStr">
        <is>
          <t>Final Decree — Beckham County Court, to The Public (1728/457)</t>
        </is>
      </c>
      <c r="AB264" s="808" t="inlineStr">
        <is>
          <t>Needs source review: tract, grantor source</t>
        </is>
      </c>
    </row>
    <row r="265" ht="409.5" customHeight="1">
      <c r="A265" s="806" t="inlineStr">
        <is>
          <t>2003-004945</t>
        </is>
      </c>
      <c r="B265" s="806" t="n"/>
      <c r="C265" s="806" t="inlineStr">
        <is>
          <t>Special Warranty Deed, Assignment and Bill of Sale</t>
        </is>
      </c>
      <c r="D265" s="806" t="inlineStr">
        <is>
          <t>1724/582</t>
        </is>
      </c>
      <c r="E265" s="807" t="n">
        <v>37848</v>
      </c>
      <c r="F265" s="808" t="n">
        <v>37897</v>
      </c>
      <c r="G265" s="809" t="inlineStr">
        <is>
          <t>Bluebonnet Investments, Ltd.</t>
        </is>
      </c>
      <c r="H265" s="809" t="inlineStr">
        <is>
          <t>White Birch, L.P.</t>
        </is>
      </c>
      <c r="I265" s="810" t="inlineStr">
        <is>
          <t>E/2 NW/4, N/2 NE/4 SW/4, NE/4 SE/4, SE/4 NE/4 of 31-12N-24W, aol</t>
        </is>
      </c>
      <c r="J265" s="811" t="inlineStr">
        <is>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 Full recital in recorded instrument — see Link.</t>
        </is>
      </c>
      <c r="K265" s="812" t="inlineStr">
        <is>
          <t>OKCountyRecords: 2003-004945</t>
        </is>
      </c>
      <c r="L265" s="806" t="inlineStr">
        <is>
          <t>Mineral; basis Conv Amt(dec). Gross=tract-map basis.</t>
        </is>
      </c>
      <c r="M265" s="806" t="inlineStr">
        <is>
          <t>CURRENT OWNER SOURCE</t>
        </is>
      </c>
      <c r="N265" s="806" t="n"/>
      <c r="O265" s="806" t="inlineStr">
        <is>
          <t>OUTSIDE LANDS</t>
        </is>
      </c>
      <c r="P265" s="807" t="inlineStr">
        <is>
          <t>Chain — WI/leasehold assignment</t>
        </is>
      </c>
      <c r="Q265" s="808" t="inlineStr">
        <is>
          <t>No</t>
        </is>
      </c>
      <c r="R265" s="809" t="inlineStr">
        <is>
          <t>Yes</t>
        </is>
      </c>
      <c r="S265" s="809" t="inlineStr">
        <is>
          <t>Review</t>
        </is>
      </c>
      <c r="T265" s="810" t="inlineStr">
        <is>
          <t>Yes</t>
        </is>
      </c>
      <c r="U265" s="811" t="inlineStr">
        <is>
          <t>Legal maps to 1, 3, 4, 7, 10; helper says 1, 3, 4, 7, 8</t>
        </is>
      </c>
      <c r="V265" s="812" t="inlineStr">
        <is>
          <t>Review</t>
        </is>
      </c>
      <c r="W265" s="806" t="inlineStr">
        <is>
          <t>Yes — prior grantee match</t>
        </is>
      </c>
      <c r="X265" s="806" t="inlineStr">
        <is>
          <t>Yes — on Tract 3 owner list</t>
        </is>
      </c>
      <c r="Y265" s="806" t="inlineStr">
        <is>
          <t>Candidate 1 (helper — confirm from image)</t>
        </is>
      </c>
      <c r="Z265" s="806" t="inlineStr">
        <is>
          <t>Medium — helper value</t>
        </is>
      </c>
      <c r="AA265" s="807" t="inlineStr">
        <is>
          <t>Special Warranty Deed, Assignmen — Bluebonnet Investments, Ltd. to White Birch, L.P. (1724/582)</t>
        </is>
      </c>
      <c r="AB265" s="808" t="inlineStr">
        <is>
          <t>Needs source review: tract</t>
        </is>
      </c>
    </row>
    <row r="266" ht="120" customHeight="1">
      <c r="A266" s="806" t="inlineStr">
        <is>
          <t>2004-000099</t>
        </is>
      </c>
      <c r="B266" s="806" t="n"/>
      <c r="C266" s="806" t="inlineStr">
        <is>
          <t>Final Decree</t>
        </is>
      </c>
      <c r="D266" s="806" t="inlineStr">
        <is>
          <t>1734/14</t>
        </is>
      </c>
      <c r="E266" s="807" t="n">
        <v>37990</v>
      </c>
      <c r="F266" s="808" t="n">
        <v>37994</v>
      </c>
      <c r="G266" s="809" t="inlineStr">
        <is>
          <t>Beckham County Court,
RE: In the Matter of the Estate of Evelyn Louise McLerran, Deceased</t>
        </is>
      </c>
      <c r="H266" s="809" t="inlineStr">
        <is>
          <t>Nana Lou Jones</t>
        </is>
      </c>
      <c r="I266" s="810" t="inlineStr">
        <is>
          <t>E/2 NW/4, N/2 NE/4 SW/4, NE/4 SE/4, SE/4 NE/4 of 31-12N-24W, aol</t>
        </is>
      </c>
      <c r="J266" s="811" t="inlineStr">
        <is>
          <t>ARTI</t>
        </is>
      </c>
      <c r="K266" s="812" t="inlineStr">
        <is>
          <t>OKCountyRecords: 2004-000099</t>
        </is>
      </c>
      <c r="L266" s="806" t="inlineStr">
        <is>
          <t>Mineral; basis Conv Amt(dec). Gross=tract-map basis.</t>
        </is>
      </c>
      <c r="M266" s="806" t="inlineStr">
        <is>
          <t>CURRENT OWNER SOURCE</t>
        </is>
      </c>
      <c r="N266" s="806" t="n"/>
      <c r="O266" s="806" t="inlineStr">
        <is>
          <t>OUTSIDE LANDS</t>
        </is>
      </c>
      <c r="P266" s="807" t="inlineStr">
        <is>
          <t>Chain — title support (succession/entity/probate)</t>
        </is>
      </c>
      <c r="Q266" s="808" t="inlineStr">
        <is>
          <t>Yes</t>
        </is>
      </c>
      <c r="R266" s="809" t="inlineStr">
        <is>
          <t>No</t>
        </is>
      </c>
      <c r="S266" s="809" t="inlineStr">
        <is>
          <t>Yes</t>
        </is>
      </c>
      <c r="T266" s="810" t="inlineStr">
        <is>
          <t>No</t>
        </is>
      </c>
      <c r="U266" s="811" t="inlineStr">
        <is>
          <t>Legal maps to 1, 3, 4, 7, 10; helper says 1, 3, 4, 7, 8</t>
        </is>
      </c>
      <c r="V266" s="812" t="inlineStr">
        <is>
          <t>Review</t>
        </is>
      </c>
      <c r="W266" s="806" t="inlineStr">
        <is>
          <t>Review — no exact prior-grantee match</t>
        </is>
      </c>
      <c r="X266" s="806" t="inlineStr">
        <is>
          <t>Yes — on Tract 3 owner list</t>
        </is>
      </c>
      <c r="Y266" s="806" t="inlineStr">
        <is>
          <t>Candidate 1 (helper — confirm from image)</t>
        </is>
      </c>
      <c r="Z266" s="806" t="inlineStr">
        <is>
          <t>Medium — helper value</t>
        </is>
      </c>
      <c r="AA266" s="807" t="inlineStr">
        <is>
          <t>Final Decree — Beckham County Court, to Nana Lou Jones (1734/14)</t>
        </is>
      </c>
      <c r="AB266" s="808" t="inlineStr">
        <is>
          <t>Needs source review: tract, grantor source</t>
        </is>
      </c>
    </row>
    <row r="267" ht="192" customHeight="1">
      <c r="A267" s="806" t="inlineStr">
        <is>
          <t>2004-000723</t>
        </is>
      </c>
      <c r="B267" s="806" t="n">
        <v>1</v>
      </c>
      <c r="C267" s="806" t="inlineStr">
        <is>
          <t>Oil and Gas Lease</t>
        </is>
      </c>
      <c r="D267" s="806" t="inlineStr">
        <is>
          <t>1736/594</t>
        </is>
      </c>
      <c r="E267" s="807" t="n">
        <v>38000</v>
      </c>
      <c r="F267" s="808" t="n">
        <v>38029</v>
      </c>
      <c r="G267" s="809" t="inlineStr">
        <is>
          <t>Carrie Leeann Mitchell
1880 Old Salem Road
Watkinsville, GA 30308</t>
        </is>
      </c>
      <c r="H267" s="809" t="inlineStr">
        <is>
          <t>R. Michael Lortz</t>
        </is>
      </c>
      <c r="I267" s="810" t="inlineStr">
        <is>
          <t>E/2 NW/4, N/2 NE/4, N/2 NE/4 SW/4, Lot 4, S/2 of Lot 3, NE/4 SE/4, S/2 NE/4 SW/4, SE/4 NE/4, SE/4 SW/4 of 31-12N-24W</t>
        </is>
      </c>
      <c r="J267" s="811" t="inlineStr">
        <is>
          <t>375.335 gross acres
3 yrs
3/16ths royalty</t>
        </is>
      </c>
      <c r="K267" s="812" t="inlineStr">
        <is>
          <t>OKCountyRecords: 2004-000723</t>
        </is>
      </c>
      <c r="L267" s="806" t="inlineStr">
        <is>
          <t>Leasehold (non-mineral; excluded from mineral NMA). All-section coverage. Gross=tract-map basis.</t>
        </is>
      </c>
      <c r="M267" s="806" t="inlineStr">
        <is>
          <t>CURRENT LEASE SOURCE</t>
        </is>
      </c>
      <c r="N267" s="806" t="n"/>
      <c r="O267" s="806" t="inlineStr">
        <is>
          <t>OGL / BASE LEASE</t>
        </is>
      </c>
      <c r="P267" s="807" t="inlineStr">
        <is>
          <t>Chain — leasehold (OGL)</t>
        </is>
      </c>
      <c r="Q267" s="808" t="inlineStr">
        <is>
          <t>No</t>
        </is>
      </c>
      <c r="R267" s="809" t="inlineStr">
        <is>
          <t>Yes</t>
        </is>
      </c>
      <c r="S267" s="809" t="inlineStr">
        <is>
          <t>No</t>
        </is>
      </c>
      <c r="T267" s="810" t="inlineStr">
        <is>
          <t>Yes</t>
        </is>
      </c>
      <c r="U267" s="811" t="inlineStr">
        <is>
          <t>Legal maps to 1, 3, 4, 5, 7, 9, 10; helper says 1, 8</t>
        </is>
      </c>
      <c r="V267" s="812" t="inlineStr">
        <is>
          <t>Review</t>
        </is>
      </c>
      <c r="W267" s="806" t="inlineStr">
        <is>
          <t>Review — no exact prior-grantee match</t>
        </is>
      </c>
      <c r="X267" s="806" t="inlineStr">
        <is>
          <t>Review</t>
        </is>
      </c>
      <c r="Y267" s="806" t="inlineStr">
        <is>
          <t>Interest amount needs review</t>
        </is>
      </c>
      <c r="Z267" s="806" t="inlineStr">
        <is>
          <t>Review</t>
        </is>
      </c>
      <c r="AA267" s="807" t="inlineStr">
        <is>
          <t>Oil and Gas Lease — Carrie Leeann Mitchell to R. Michael Lortz (1736/594)</t>
        </is>
      </c>
      <c r="AB267" s="808" t="inlineStr">
        <is>
          <t>Needs source review: tract, grantor source, interest amount</t>
        </is>
      </c>
    </row>
    <row r="268" ht="192" customHeight="1">
      <c r="A268" s="806" t="inlineStr">
        <is>
          <t>2004-000727</t>
        </is>
      </c>
      <c r="B268" s="806" t="n">
        <v>3</v>
      </c>
      <c r="C268" s="806" t="inlineStr">
        <is>
          <t>Oil and Gas Lease</t>
        </is>
      </c>
      <c r="D268" s="806" t="inlineStr">
        <is>
          <t>1736/602</t>
        </is>
      </c>
      <c r="E268" s="807" t="n">
        <v>38000</v>
      </c>
      <c r="F268" s="808" t="n">
        <v>38029</v>
      </c>
      <c r="G268" s="809" t="inlineStr">
        <is>
          <t>Gena W. Moore aka Gena Williams
3890 Windyke Drive
Memphis, TN 38125</t>
        </is>
      </c>
      <c r="H268" s="809" t="inlineStr">
        <is>
          <t>R. Michael Lortz</t>
        </is>
      </c>
      <c r="I268" s="810" t="inlineStr">
        <is>
          <t>E/2 NW/4, N/2 NE/4, N/2 NE/4 SW/4, Lot 4, S/2 of Lot 3, NE/4 SE/4, S/2 NE/4 SW/4, SE/4 NE/4, SE/4 SW/4 of 31-12N-24W</t>
        </is>
      </c>
      <c r="J268" s="811" t="inlineStr">
        <is>
          <t>375.335 gross acres
3 yrs
3/16ths royalty</t>
        </is>
      </c>
      <c r="K268" s="812" t="inlineStr">
        <is>
          <t>OKCountyRecords: 2004-000727</t>
        </is>
      </c>
      <c r="L268" s="806" t="inlineStr">
        <is>
          <t>Leasehold (non-mineral; excluded from mineral NMA). All-section coverage. Gross=tract-map basis.</t>
        </is>
      </c>
      <c r="M268" s="806" t="inlineStr">
        <is>
          <t>CURRENT LEASE SOURCE</t>
        </is>
      </c>
      <c r="N268" s="806" t="n"/>
      <c r="O268" s="806" t="inlineStr">
        <is>
          <t>OGL / BASE LEASE</t>
        </is>
      </c>
      <c r="P268" s="807" t="inlineStr">
        <is>
          <t>Chain — leasehold (OGL)</t>
        </is>
      </c>
      <c r="Q268" s="808" t="inlineStr">
        <is>
          <t>No</t>
        </is>
      </c>
      <c r="R268" s="809" t="inlineStr">
        <is>
          <t>Yes</t>
        </is>
      </c>
      <c r="S268" s="809" t="inlineStr">
        <is>
          <t>No</t>
        </is>
      </c>
      <c r="T268" s="810" t="inlineStr">
        <is>
          <t>Yes</t>
        </is>
      </c>
      <c r="U268" s="811" t="inlineStr">
        <is>
          <t>Legal maps to 1, 3, 4, 5, 7, 9, 10; helper says 1, 8</t>
        </is>
      </c>
      <c r="V268" s="812" t="inlineStr">
        <is>
          <t>Review</t>
        </is>
      </c>
      <c r="W268" s="806" t="inlineStr">
        <is>
          <t>Review — no exact prior-grantee match</t>
        </is>
      </c>
      <c r="X268" s="806" t="inlineStr">
        <is>
          <t>Review</t>
        </is>
      </c>
      <c r="Y268" s="806" t="inlineStr">
        <is>
          <t>Interest amount needs review</t>
        </is>
      </c>
      <c r="Z268" s="806" t="inlineStr">
        <is>
          <t>Review</t>
        </is>
      </c>
      <c r="AA268" s="807" t="inlineStr">
        <is>
          <t>Oil and Gas Lease — Gena W. Moore aka Gena William to R. Michael Lortz (1736/602)</t>
        </is>
      </c>
      <c r="AB268" s="808" t="inlineStr">
        <is>
          <t>Needs source review: tract, grantor source, interest amount</t>
        </is>
      </c>
    </row>
    <row r="269" ht="192" customHeight="1">
      <c r="A269" s="806" t="inlineStr">
        <is>
          <t>2004-000722</t>
        </is>
      </c>
      <c r="B269" s="806" t="n">
        <v>4</v>
      </c>
      <c r="C269" s="806" t="inlineStr">
        <is>
          <t>Oil and Gas Lease</t>
        </is>
      </c>
      <c r="D269" s="806" t="inlineStr">
        <is>
          <t>1736/592</t>
        </is>
      </c>
      <c r="E269" s="807" t="n">
        <v>38000</v>
      </c>
      <c r="F269" s="808" t="n">
        <v>38029</v>
      </c>
      <c r="G269" s="809" t="inlineStr">
        <is>
          <t>Nancy Mitchell Williams
100 West Dogwood
Hobart, OK 73651</t>
        </is>
      </c>
      <c r="H269" s="809" t="inlineStr">
        <is>
          <t>R. Michael Lortz</t>
        </is>
      </c>
      <c r="I269" s="810" t="inlineStr">
        <is>
          <t>E/2 NW/4, N/2 NE/4, N/2 NE/4 SW/4, Lot 4, S/2 of Lot 3, NE/4 SE/4, S/2 NE/4 SW/4, SE/4 NE/4, SE/4 SW/4 of 31-12N-24W</t>
        </is>
      </c>
      <c r="J269" s="811" t="inlineStr">
        <is>
          <t>375.335 gross acres
3 yrs
3/16ths royalty</t>
        </is>
      </c>
      <c r="K269" s="812" t="inlineStr">
        <is>
          <t>OKCountyRecords: 2004-000722</t>
        </is>
      </c>
      <c r="L269" s="806" t="inlineStr">
        <is>
          <t>Leasehold (non-mineral; excluded from mineral NMA). All-section coverage. Gross=tract-map basis.</t>
        </is>
      </c>
      <c r="M269" s="806" t="inlineStr">
        <is>
          <t>CURRENT LEASE SOURCE</t>
        </is>
      </c>
      <c r="N269" s="806" t="n"/>
      <c r="O269" s="806" t="inlineStr">
        <is>
          <t>OGL / BASE LEASE</t>
        </is>
      </c>
      <c r="P269" s="807" t="inlineStr">
        <is>
          <t>Chain — leasehold (OGL)</t>
        </is>
      </c>
      <c r="Q269" s="808" t="inlineStr">
        <is>
          <t>No</t>
        </is>
      </c>
      <c r="R269" s="809" t="inlineStr">
        <is>
          <t>Yes</t>
        </is>
      </c>
      <c r="S269" s="809" t="inlineStr">
        <is>
          <t>No</t>
        </is>
      </c>
      <c r="T269" s="810" t="inlineStr">
        <is>
          <t>Yes</t>
        </is>
      </c>
      <c r="U269" s="811" t="inlineStr">
        <is>
          <t>Legal maps to 1, 3, 4, 5, 7, 9, 10; helper says 1, 8</t>
        </is>
      </c>
      <c r="V269" s="812" t="inlineStr">
        <is>
          <t>Review</t>
        </is>
      </c>
      <c r="W269" s="806" t="inlineStr">
        <is>
          <t>Yes — prior grantee match</t>
        </is>
      </c>
      <c r="X269" s="806" t="inlineStr">
        <is>
          <t>Review</t>
        </is>
      </c>
      <c r="Y269" s="806" t="inlineStr">
        <is>
          <t>Interest amount needs review</t>
        </is>
      </c>
      <c r="Z269" s="806" t="inlineStr">
        <is>
          <t>Review</t>
        </is>
      </c>
      <c r="AA269" s="807" t="inlineStr">
        <is>
          <t>Oil and Gas Lease — Nancy Mitchell Williams to R. Michael Lortz (1736/592)</t>
        </is>
      </c>
      <c r="AB269" s="808" t="inlineStr">
        <is>
          <t>Needs source review: tract, interest amount</t>
        </is>
      </c>
    </row>
    <row r="270" ht="192" customHeight="1">
      <c r="A270" s="806" t="inlineStr">
        <is>
          <t>2004-000726</t>
        </is>
      </c>
      <c r="B270" s="806" t="n">
        <v>2</v>
      </c>
      <c r="C270" s="806" t="inlineStr">
        <is>
          <t>Oil and Gas Lease</t>
        </is>
      </c>
      <c r="D270" s="806" t="inlineStr">
        <is>
          <t>1736/600</t>
        </is>
      </c>
      <c r="E270" s="807" t="n">
        <v>38000</v>
      </c>
      <c r="F270" s="808" t="n">
        <v>38029</v>
      </c>
      <c r="G270" s="809" t="inlineStr">
        <is>
          <t>Nancy Susan Mitchell
753 Velma
Memphis, TN 38104</t>
        </is>
      </c>
      <c r="H270" s="809" t="inlineStr">
        <is>
          <t>R. Michael Lortz</t>
        </is>
      </c>
      <c r="I270" s="810" t="inlineStr">
        <is>
          <t>E/2 NW/4, N/2 NE/4, N/2 NE/4 SW/4, Lot 4, S/2 of Lot 3, NE/4 SE/4, S/2 NE/4 SW/4, SE/4 NE/4, SE/4 SW/4 of 31-12N-24W</t>
        </is>
      </c>
      <c r="J270" s="811" t="inlineStr">
        <is>
          <t>375.335 gross acres
3 yrs
3/16ths royalty</t>
        </is>
      </c>
      <c r="K270" s="812" t="inlineStr">
        <is>
          <t>OKCountyRecords: 2004-000726</t>
        </is>
      </c>
      <c r="L270" s="806" t="inlineStr">
        <is>
          <t>Leasehold (non-mineral; excluded from mineral NMA). All-section coverage. Gross=tract-map basis.</t>
        </is>
      </c>
      <c r="M270" s="806" t="inlineStr">
        <is>
          <t>CURRENT LEASE SOURCE</t>
        </is>
      </c>
      <c r="N270" s="806" t="n"/>
      <c r="O270" s="806" t="inlineStr">
        <is>
          <t>OGL / BASE LEASE</t>
        </is>
      </c>
      <c r="P270" s="807" t="inlineStr">
        <is>
          <t>Chain — leasehold (OGL)</t>
        </is>
      </c>
      <c r="Q270" s="808" t="inlineStr">
        <is>
          <t>No</t>
        </is>
      </c>
      <c r="R270" s="809" t="inlineStr">
        <is>
          <t>Yes</t>
        </is>
      </c>
      <c r="S270" s="809" t="inlineStr">
        <is>
          <t>No</t>
        </is>
      </c>
      <c r="T270" s="810" t="inlineStr">
        <is>
          <t>Yes</t>
        </is>
      </c>
      <c r="U270" s="811" t="inlineStr">
        <is>
          <t>Legal maps to 1, 3, 4, 5, 7, 9, 10; helper says 1, 8</t>
        </is>
      </c>
      <c r="V270" s="812" t="inlineStr">
        <is>
          <t>Review</t>
        </is>
      </c>
      <c r="W270" s="806" t="inlineStr">
        <is>
          <t>Review — no exact prior-grantee match</t>
        </is>
      </c>
      <c r="X270" s="806" t="inlineStr">
        <is>
          <t>Review</t>
        </is>
      </c>
      <c r="Y270" s="806" t="inlineStr">
        <is>
          <t>Interest amount needs review</t>
        </is>
      </c>
      <c r="Z270" s="806" t="inlineStr">
        <is>
          <t>Review</t>
        </is>
      </c>
      <c r="AA270" s="807" t="inlineStr">
        <is>
          <t>Oil and Gas Lease — Nancy Susan Mitchell to R. Michael Lortz (1736/600)</t>
        </is>
      </c>
      <c r="AB270" s="808" t="inlineStr">
        <is>
          <t>Needs source review: tract, grantor source, interest amount</t>
        </is>
      </c>
    </row>
    <row r="271" ht="96" customHeight="1">
      <c r="A271" s="806" t="inlineStr">
        <is>
          <t>2004-000724</t>
        </is>
      </c>
      <c r="B271" s="806" t="n">
        <v>54</v>
      </c>
      <c r="C271" s="806" t="inlineStr">
        <is>
          <t>Oil and Gas Lease</t>
        </is>
      </c>
      <c r="D271" s="806" t="inlineStr">
        <is>
          <t>1736/596</t>
        </is>
      </c>
      <c r="E271" s="807" t="n">
        <v>38002</v>
      </c>
      <c r="F271" s="808" t="n">
        <v>38029</v>
      </c>
      <c r="G271" s="809" t="inlineStr">
        <is>
          <t>Carl L. Bain aka Carl Leon Bain
1517 Twichell
Dumas, TX 79029</t>
        </is>
      </c>
      <c r="H271" s="809" t="inlineStr">
        <is>
          <t>R. Michael Lortz</t>
        </is>
      </c>
      <c r="I271" s="813" t="inlineStr">
        <is>
          <t>NW/4 SE/4, S/2 SE/4, SW/4 NE/4 of 31-12N-24W</t>
        </is>
      </c>
      <c r="J271" s="811" t="inlineStr">
        <is>
          <t>160 gross acres
3 yrs
3/16ths royalty</t>
        </is>
      </c>
      <c r="K271" s="812" t="inlineStr">
        <is>
          <t>OKCountyRecords: 2004-000724</t>
        </is>
      </c>
      <c r="L271" s="806" t="inlineStr">
        <is>
          <t>Leasehold (non-mineral; excluded from mineral NMA). Gross=tract-map basis.</t>
        </is>
      </c>
      <c r="M271" s="806" t="inlineStr">
        <is>
          <t>CURRENT LEASE SOURCE</t>
        </is>
      </c>
      <c r="N271" s="806" t="n"/>
      <c r="O271" s="806" t="inlineStr">
        <is>
          <t>OGL / BASE LEASE</t>
        </is>
      </c>
      <c r="P271" s="807" t="inlineStr">
        <is>
          <t>Chain — leasehold (OGL)</t>
        </is>
      </c>
      <c r="Q271" s="808" t="inlineStr">
        <is>
          <t>No</t>
        </is>
      </c>
      <c r="R271" s="809" t="inlineStr">
        <is>
          <t>Yes</t>
        </is>
      </c>
      <c r="S271" s="809" t="inlineStr">
        <is>
          <t>No</t>
        </is>
      </c>
      <c r="T271" s="813" t="inlineStr">
        <is>
          <t>Yes</t>
        </is>
      </c>
      <c r="U271" s="814" t="inlineStr">
        <is>
          <t>Yes: 2 (legal supports)</t>
        </is>
      </c>
      <c r="V271" s="812" t="inlineStr">
        <is>
          <t>High</t>
        </is>
      </c>
      <c r="W271" s="806" t="inlineStr">
        <is>
          <t>Probable — name-normalized match to Runsheet 202 grantee; confirm</t>
        </is>
      </c>
      <c r="X271" s="806" t="inlineStr">
        <is>
          <t>Review</t>
        </is>
      </c>
      <c r="Y271" s="806" t="inlineStr">
        <is>
          <t>Interest amount needs review</t>
        </is>
      </c>
      <c r="Z271" s="806" t="inlineStr">
        <is>
          <t>Review</t>
        </is>
      </c>
      <c r="AA271" s="807" t="inlineStr">
        <is>
          <t>Oil and Gas Lease — Carl L. Bain aka Carl Leon Bai to R. Michael Lortz (1736/596)</t>
        </is>
      </c>
      <c r="AB271" s="808" t="inlineStr">
        <is>
          <t>Needs source review: grantor source, interest amount</t>
        </is>
      </c>
    </row>
    <row r="272" ht="409.5" customHeight="1">
      <c r="A272" s="806" t="inlineStr">
        <is>
          <t>2004-000725</t>
        </is>
      </c>
      <c r="B272" s="806" t="n">
        <v>6</v>
      </c>
      <c r="C272" s="806" t="inlineStr">
        <is>
          <t>Oil and Gas Lease</t>
        </is>
      </c>
      <c r="D272" s="806" t="inlineStr">
        <is>
          <t>1736/598</t>
        </is>
      </c>
      <c r="E272" s="807" t="n">
        <v>38002</v>
      </c>
      <c r="F272" s="808" t="n">
        <v>38029</v>
      </c>
      <c r="G272" s="809" t="inlineStr">
        <is>
          <t>Dow C. Bain and Edris O. Bain, HW
961 Country Road
Idaho Falls, ID 83402</t>
        </is>
      </c>
      <c r="H272" s="809" t="inlineStr">
        <is>
          <t>R. Michael Lortz</t>
        </is>
      </c>
      <c r="I272" s="813" t="inlineStr">
        <is>
          <t>NW/4 SE/4, S/2 SE/4, SW/4 NE/4 of 31-12N-24W</t>
        </is>
      </c>
      <c r="J272" s="811" t="inlineStr">
        <is>
          <t>160 gross acres
3 yrs
3/16ths royalty
Chain note: source of title — MINERAL DEED 1927-000706 at D38/162, Mark Hambrook, (Widower) to Panhandle Co-operative Royalty Company, covering W/2 NW/4 of 31-12N-24W, interest stated: An undivided 1/2 interest in all of the oil, gas, coal and other minerals. Confirm source instrument before relying on this conveyance.</t>
        </is>
      </c>
      <c r="K272" s="812" t="inlineStr">
        <is>
          <t>OKCountyRecords: 2004-000725</t>
        </is>
      </c>
      <c r="L272" s="806" t="inlineStr">
        <is>
          <t>Leasehold (non-mineral; excluded from mineral NMA). Gross=tract-map basis.</t>
        </is>
      </c>
      <c r="M272" s="806" t="inlineStr">
        <is>
          <t>CURRENT LEASE SOURCE</t>
        </is>
      </c>
      <c r="N272" s="806" t="n"/>
      <c r="O272" s="806" t="inlineStr">
        <is>
          <t>OGL / BASE LEASE</t>
        </is>
      </c>
      <c r="P272" s="807" t="inlineStr">
        <is>
          <t>Chain — leasehold (OGL)</t>
        </is>
      </c>
      <c r="Q272" s="808" t="inlineStr">
        <is>
          <t>No</t>
        </is>
      </c>
      <c r="R272" s="809" t="inlineStr">
        <is>
          <t>Yes</t>
        </is>
      </c>
      <c r="S272" s="809" t="inlineStr">
        <is>
          <t>No</t>
        </is>
      </c>
      <c r="T272" s="813" t="inlineStr">
        <is>
          <t>Yes</t>
        </is>
      </c>
      <c r="U272" s="814" t="inlineStr">
        <is>
          <t>Yes: 2 (legal supports)</t>
        </is>
      </c>
      <c r="V272" s="812" t="inlineStr">
        <is>
          <t>High</t>
        </is>
      </c>
      <c r="W272" s="806" t="inlineStr">
        <is>
          <t>Probable — name-normalized match to Runsheet 247 grantee; confirm</t>
        </is>
      </c>
      <c r="X272" s="806" t="inlineStr">
        <is>
          <t>Review</t>
        </is>
      </c>
      <c r="Y272" s="806" t="inlineStr">
        <is>
          <t>Interest amount needs review</t>
        </is>
      </c>
      <c r="Z272" s="806" t="inlineStr">
        <is>
          <t>Review</t>
        </is>
      </c>
      <c r="AA272" s="807" t="inlineStr">
        <is>
          <t>Oil and Gas Lease — Dow C. Bain and Edris O. Bain, to R. Michael Lortz (1736/598)</t>
        </is>
      </c>
      <c r="AB272" s="808" t="inlineStr">
        <is>
          <t>Needs source review: grantor source, interest amount</t>
        </is>
      </c>
    </row>
    <row r="273" ht="409.5" customHeight="1">
      <c r="A273" s="806" t="inlineStr">
        <is>
          <t>2004-000580</t>
        </is>
      </c>
      <c r="B273" s="806" t="n">
        <v>51</v>
      </c>
      <c r="C273" s="806" t="inlineStr">
        <is>
          <t>Oil and Gas Lease</t>
        </is>
      </c>
      <c r="D273" s="806" t="inlineStr">
        <is>
          <t>1736/195</t>
        </is>
      </c>
      <c r="E273" s="807" t="n">
        <v>38002</v>
      </c>
      <c r="F273" s="808" t="n">
        <v>38020</v>
      </c>
      <c r="G273" s="809" t="inlineStr">
        <is>
          <t>Hans W. Jensen
317 Major Way
Sun Prairie, WI 53590</t>
        </is>
      </c>
      <c r="H273" s="809" t="inlineStr">
        <is>
          <t>R. Michael Lortz</t>
        </is>
      </c>
      <c r="I273" s="810" t="inlineStr">
        <is>
          <t>NW/4 SE/4, S/2 SE/4, SW/4 NE/4 of 31-12N-24W</t>
        </is>
      </c>
      <c r="J273" s="811" t="inlineStr">
        <is>
          <t>160 gross acres
3 yrs
3/16ths royalty
Chain note: source of title — OUTSIDE LANDS 1989-007000 at 1104/87, Ernest Jensen and Wilda Jensen, HW to Hans W. Jensen, covering SW/4 NE/4, NW/4 SE/4, S/2 SE/4 of 31-12N-24W, aol, interest stated: An undivided 2/160th (2 acres) in 31-12N-24W, 10/791.47 interest in 2 sections. Confirm source instrument before relying on this conveyance.</t>
        </is>
      </c>
      <c r="K273" s="812" t="inlineStr">
        <is>
          <t>OKCountyRecords: 2004-000580</t>
        </is>
      </c>
      <c r="L273" s="806" t="inlineStr">
        <is>
          <t>Leasehold (non-mineral; excluded from mineral NMA). Gross=tract-map basis.</t>
        </is>
      </c>
      <c r="M273" s="806" t="inlineStr">
        <is>
          <t>CURRENT LEASE SOURCE</t>
        </is>
      </c>
      <c r="N273" s="806" t="n"/>
      <c r="O273" s="806" t="inlineStr">
        <is>
          <t>OUTSIDE LANDS</t>
        </is>
      </c>
      <c r="P273" s="807" t="inlineStr">
        <is>
          <t>Chain — leasehold (OGL)</t>
        </is>
      </c>
      <c r="Q273" s="808" t="inlineStr">
        <is>
          <t>No</t>
        </is>
      </c>
      <c r="R273" s="809" t="inlineStr">
        <is>
          <t>Yes</t>
        </is>
      </c>
      <c r="S273" s="809" t="inlineStr">
        <is>
          <t>No</t>
        </is>
      </c>
      <c r="T273" s="810" t="inlineStr">
        <is>
          <t>Yes</t>
        </is>
      </c>
      <c r="U273" s="811" t="inlineStr">
        <is>
          <t>Yes: 2 (legal supports)</t>
        </is>
      </c>
      <c r="V273" s="812" t="inlineStr">
        <is>
          <t>High</t>
        </is>
      </c>
      <c r="W273" s="806" t="inlineStr">
        <is>
          <t>Yes — prior grantee match</t>
        </is>
      </c>
      <c r="X273" s="806" t="inlineStr">
        <is>
          <t>Review</t>
        </is>
      </c>
      <c r="Y273" s="806" t="inlineStr">
        <is>
          <t>Interest amount needs review</t>
        </is>
      </c>
      <c r="Z273" s="806" t="inlineStr">
        <is>
          <t>Review</t>
        </is>
      </c>
      <c r="AA273" s="807" t="inlineStr">
        <is>
          <t>Oil and Gas Lease — Hans W. Jensen to R. Michael Lortz (1736/195)</t>
        </is>
      </c>
      <c r="AB273" s="808" t="inlineStr">
        <is>
          <t>Needs source review: interest amount</t>
        </is>
      </c>
    </row>
    <row r="274" ht="409.5" customHeight="1">
      <c r="A274" s="806" t="inlineStr">
        <is>
          <t>2004-000721</t>
        </is>
      </c>
      <c r="B274" s="806" t="n">
        <v>53</v>
      </c>
      <c r="C274" s="806" t="inlineStr">
        <is>
          <t>Oil and Gas Lease</t>
        </is>
      </c>
      <c r="D274" s="806" t="inlineStr">
        <is>
          <t>1736/590</t>
        </is>
      </c>
      <c r="E274" s="807" t="n">
        <v>38002</v>
      </c>
      <c r="F274" s="808" t="n">
        <v>38029</v>
      </c>
      <c r="G274" s="809" t="inlineStr">
        <is>
          <t>Juanita M. Wolff
P. O. Box 182
Sioux City, IA 51102</t>
        </is>
      </c>
      <c r="H274" s="809" t="inlineStr">
        <is>
          <t>R. Michael Lortz</t>
        </is>
      </c>
      <c r="I274" s="810" t="inlineStr">
        <is>
          <t>NW/4 SE/4, S/2 SE/4, SW/4 NE/4 of 31-12N-24W</t>
        </is>
      </c>
      <c r="J274" s="811" t="inlineStr">
        <is>
          <t>160 gross acres
3 yrs
3/16ths royalty
Chain note: source of title — OUTSIDE LANDS 1979-004881 at 274/566, Juanita M. Wolff to Alpine Oil &amp; Royalty Company Incorporated, covering SW/4 NE/4, NW/4 SE/4, S/2 SE/4 of 31-12N-24W, aol, interest stated: 10/791.47 interest in 2 sections. Confirm source instrument before relying on this conveyance.</t>
        </is>
      </c>
      <c r="K274" s="812" t="inlineStr">
        <is>
          <t>OKCountyRecords: 2004-000721</t>
        </is>
      </c>
      <c r="L274" s="806" t="inlineStr">
        <is>
          <t>Leasehold (non-mineral; excluded from mineral NMA). Gross=tract-map basis.</t>
        </is>
      </c>
      <c r="M274" s="806" t="inlineStr">
        <is>
          <t>CURRENT LEASE SOURCE</t>
        </is>
      </c>
      <c r="N274" s="806" t="n"/>
      <c r="O274" s="806" t="inlineStr">
        <is>
          <t>OUTSIDE LANDS</t>
        </is>
      </c>
      <c r="P274" s="807" t="inlineStr">
        <is>
          <t>Chain — leasehold (OGL)</t>
        </is>
      </c>
      <c r="Q274" s="808" t="inlineStr">
        <is>
          <t>No</t>
        </is>
      </c>
      <c r="R274" s="809" t="inlineStr">
        <is>
          <t>Yes</t>
        </is>
      </c>
      <c r="S274" s="809" t="inlineStr">
        <is>
          <t>No</t>
        </is>
      </c>
      <c r="T274" s="810" t="inlineStr">
        <is>
          <t>Yes</t>
        </is>
      </c>
      <c r="U274" s="811" t="inlineStr">
        <is>
          <t>Yes: 2 (legal supports)</t>
        </is>
      </c>
      <c r="V274" s="812" t="inlineStr">
        <is>
          <t>High</t>
        </is>
      </c>
      <c r="W274" s="806" t="inlineStr">
        <is>
          <t>Yes — prior grantee match</t>
        </is>
      </c>
      <c r="X274" s="806" t="inlineStr">
        <is>
          <t>Review</t>
        </is>
      </c>
      <c r="Y274" s="806" t="inlineStr">
        <is>
          <t>Interest amount needs review</t>
        </is>
      </c>
      <c r="Z274" s="806" t="inlineStr">
        <is>
          <t>Review</t>
        </is>
      </c>
      <c r="AA274" s="807" t="inlineStr">
        <is>
          <t>Oil and Gas Lease — Juanita M. Wolff to R. Michael Lortz (1736/590)</t>
        </is>
      </c>
      <c r="AB274" s="808" t="inlineStr">
        <is>
          <t>Needs source review: interest amount</t>
        </is>
      </c>
    </row>
    <row r="275" ht="409.5" customHeight="1">
      <c r="A275" s="806" t="inlineStr">
        <is>
          <t>2004-000582</t>
        </is>
      </c>
      <c r="B275" s="806" t="n">
        <v>52</v>
      </c>
      <c r="C275" s="806" t="inlineStr">
        <is>
          <t>Oil and Gas Lease</t>
        </is>
      </c>
      <c r="D275" s="806" t="inlineStr">
        <is>
          <t>1736/199</t>
        </is>
      </c>
      <c r="E275" s="807" t="n">
        <v>38002</v>
      </c>
      <c r="F275" s="808" t="n">
        <v>38020</v>
      </c>
      <c r="G275" s="809" t="inlineStr">
        <is>
          <t>Tim E. Jensen
5673 Doschadis
Waterloo, WI 53594</t>
        </is>
      </c>
      <c r="H275" s="809" t="inlineStr">
        <is>
          <t>R. Michael Lortz</t>
        </is>
      </c>
      <c r="I275" s="810" t="inlineStr">
        <is>
          <t>NW/4 SE/4, S/2 SE/4, SW/4 NE/4 of 31-12N-24W</t>
        </is>
      </c>
      <c r="J275" s="811" t="inlineStr">
        <is>
          <t>160 gross acres
3 yrs
3/16ths royalty
Chain note: source of title — OUTSIDE LANDS 1989-007001 at 1104/90, Ernest Jensen and Wilda Jensen, HW to Tim E. Jensen, covering SW/4 NE/4, NW/4 SE/4, S/2 SE/4 of 31-12N-24W, aol, interest stated: An undivided 2/160th (2 acres) in 31-12N-24W, 10/791.47 interest in 2 sections. Confirm source instrument before relying on this conveyance.</t>
        </is>
      </c>
      <c r="K275" s="812" t="inlineStr">
        <is>
          <t>OKCountyRecords: 2004-000582</t>
        </is>
      </c>
      <c r="L275" s="806" t="inlineStr">
        <is>
          <t>Leasehold (non-mineral; excluded from mineral NMA). Gross=tract-map basis.</t>
        </is>
      </c>
      <c r="M275" s="806" t="inlineStr">
        <is>
          <t>CURRENT LEASE SOURCE</t>
        </is>
      </c>
      <c r="N275" s="806" t="n"/>
      <c r="O275" s="806" t="inlineStr">
        <is>
          <t>OUTSIDE LANDS</t>
        </is>
      </c>
      <c r="P275" s="807" t="inlineStr">
        <is>
          <t>Chain — leasehold (OGL)</t>
        </is>
      </c>
      <c r="Q275" s="808" t="inlineStr">
        <is>
          <t>No</t>
        </is>
      </c>
      <c r="R275" s="809" t="inlineStr">
        <is>
          <t>Yes</t>
        </is>
      </c>
      <c r="S275" s="809" t="inlineStr">
        <is>
          <t>No</t>
        </is>
      </c>
      <c r="T275" s="810" t="inlineStr">
        <is>
          <t>Yes</t>
        </is>
      </c>
      <c r="U275" s="811" t="inlineStr">
        <is>
          <t>Yes: 2 (legal supports)</t>
        </is>
      </c>
      <c r="V275" s="812" t="inlineStr">
        <is>
          <t>High</t>
        </is>
      </c>
      <c r="W275" s="806" t="inlineStr">
        <is>
          <t>Yes — prior grantee match</t>
        </is>
      </c>
      <c r="X275" s="806" t="inlineStr">
        <is>
          <t>Review</t>
        </is>
      </c>
      <c r="Y275" s="806" t="inlineStr">
        <is>
          <t>Interest amount needs review</t>
        </is>
      </c>
      <c r="Z275" s="806" t="inlineStr">
        <is>
          <t>Review</t>
        </is>
      </c>
      <c r="AA275" s="807" t="inlineStr">
        <is>
          <t>Oil and Gas Lease — Tim E. Jensen to R. Michael Lortz (1736/199)</t>
        </is>
      </c>
      <c r="AB275" s="808" t="inlineStr">
        <is>
          <t>Needs source review: interest amount</t>
        </is>
      </c>
    </row>
    <row r="276" ht="409.5" customHeight="1">
      <c r="A276" s="806" t="inlineStr">
        <is>
          <t>2004-000579</t>
        </is>
      </c>
      <c r="B276" s="806" t="n">
        <v>5</v>
      </c>
      <c r="C276" s="806" t="inlineStr">
        <is>
          <t>Oil and Gas Lease</t>
        </is>
      </c>
      <c r="D276" s="806" t="inlineStr">
        <is>
          <t>1736/193</t>
        </is>
      </c>
      <c r="E276" s="807" t="n">
        <v>38002</v>
      </c>
      <c r="F276" s="808" t="n">
        <v>38020</v>
      </c>
      <c r="G276" s="809" t="inlineStr">
        <is>
          <t>Wilda E. Jensen
317 Major Way
Sun Prairie, WI 53590</t>
        </is>
      </c>
      <c r="H276" s="809" t="inlineStr">
        <is>
          <t>R. Michael Lortz</t>
        </is>
      </c>
      <c r="I276" s="810" t="inlineStr">
        <is>
          <t>NW/4 SE/4, S/2 SE/4, SW/4 NE/4 of 31-12N-24W</t>
        </is>
      </c>
      <c r="J276" s="811" t="inlineStr">
        <is>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is>
      </c>
      <c r="K276" s="812" t="inlineStr">
        <is>
          <t>OKCountyRecords: 2004-000579</t>
        </is>
      </c>
      <c r="L276" s="806" t="inlineStr">
        <is>
          <t>Leasehold (non-mineral; excluded from mineral NMA). Gross=tract-map basis.</t>
        </is>
      </c>
      <c r="M276" s="806" t="inlineStr">
        <is>
          <t>CURRENT LEASE SOURCE</t>
        </is>
      </c>
      <c r="N276" s="806" t="n"/>
      <c r="O276" s="806" t="inlineStr">
        <is>
          <t>OUTSIDE LANDS</t>
        </is>
      </c>
      <c r="P276" s="807" t="inlineStr">
        <is>
          <t>Chain — leasehold (OGL)</t>
        </is>
      </c>
      <c r="Q276" s="808" t="inlineStr">
        <is>
          <t>No</t>
        </is>
      </c>
      <c r="R276" s="809" t="inlineStr">
        <is>
          <t>Yes</t>
        </is>
      </c>
      <c r="S276" s="809" t="inlineStr">
        <is>
          <t>No</t>
        </is>
      </c>
      <c r="T276" s="810" t="inlineStr">
        <is>
          <t>Yes</t>
        </is>
      </c>
      <c r="U276" s="811" t="inlineStr">
        <is>
          <t>Yes: 2 (legal supports)</t>
        </is>
      </c>
      <c r="V276" s="812" t="inlineStr">
        <is>
          <t>High</t>
        </is>
      </c>
      <c r="W276" s="806" t="inlineStr">
        <is>
          <t>Yes — prior grantee match</t>
        </is>
      </c>
      <c r="X276" s="806" t="inlineStr">
        <is>
          <t>Review</t>
        </is>
      </c>
      <c r="Y276" s="806" t="inlineStr">
        <is>
          <t>Interest amount needs review</t>
        </is>
      </c>
      <c r="Z276" s="806" t="inlineStr">
        <is>
          <t>Review</t>
        </is>
      </c>
      <c r="AA276" s="807" t="inlineStr">
        <is>
          <t>Oil and Gas Lease — Wilda E. Jensen to R. Michael Lortz (1736/193)</t>
        </is>
      </c>
      <c r="AB276" s="808" t="inlineStr">
        <is>
          <t>Needs source review: interest amount</t>
        </is>
      </c>
    </row>
    <row r="277" ht="409.5" customHeight="1">
      <c r="A277" s="806" t="inlineStr">
        <is>
          <t>2006-001223</t>
        </is>
      </c>
      <c r="B277" s="806" t="n">
        <v>7</v>
      </c>
      <c r="C277" s="806" t="inlineStr">
        <is>
          <t>Oil and Gas Lease</t>
        </is>
      </c>
      <c r="D277" s="806" t="inlineStr">
        <is>
          <t>1824/181</t>
        </is>
      </c>
      <c r="E277" s="807" t="n">
        <v>38002</v>
      </c>
      <c r="F277" s="808" t="n">
        <v>38762</v>
      </c>
      <c r="G277" s="809" t="inlineStr">
        <is>
          <t>Wilda E. Jensen
317 Major Way
Sun Prairie, WI 53590</t>
        </is>
      </c>
      <c r="H277" s="809" t="inlineStr">
        <is>
          <t>R. Michael Lortz</t>
        </is>
      </c>
      <c r="I277" s="810" t="inlineStr">
        <is>
          <t>NW/4 SE/4, S/2 SE/4, SW/4 NE/4 of 31-12N-24W</t>
        </is>
      </c>
      <c r="J277" s="811" t="inlineStr">
        <is>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is>
      </c>
      <c r="K277" s="812" t="inlineStr">
        <is>
          <t>OKCountyRecords: 2006-001223</t>
        </is>
      </c>
      <c r="L277" s="806" t="inlineStr">
        <is>
          <t>Leasehold (non-mineral; excluded from mineral NMA). Gross=tract-map basis.</t>
        </is>
      </c>
      <c r="M277" s="806" t="inlineStr">
        <is>
          <t>CURRENT LEASE SOURCE</t>
        </is>
      </c>
      <c r="N277" s="806" t="n"/>
      <c r="O277" s="806" t="inlineStr">
        <is>
          <t>OUTSIDE LANDS</t>
        </is>
      </c>
      <c r="P277" s="807" t="inlineStr">
        <is>
          <t>Chain — leasehold (OGL)</t>
        </is>
      </c>
      <c r="Q277" s="808" t="inlineStr">
        <is>
          <t>No</t>
        </is>
      </c>
      <c r="R277" s="809" t="inlineStr">
        <is>
          <t>Yes</t>
        </is>
      </c>
      <c r="S277" s="809" t="inlineStr">
        <is>
          <t>No</t>
        </is>
      </c>
      <c r="T277" s="810" t="inlineStr">
        <is>
          <t>Yes</t>
        </is>
      </c>
      <c r="U277" s="811" t="inlineStr">
        <is>
          <t>Yes: 2 (legal supports)</t>
        </is>
      </c>
      <c r="V277" s="812" t="inlineStr">
        <is>
          <t>High</t>
        </is>
      </c>
      <c r="W277" s="806" t="inlineStr">
        <is>
          <t>Yes — prior grantee match</t>
        </is>
      </c>
      <c r="X277" s="806" t="inlineStr">
        <is>
          <t>Review</t>
        </is>
      </c>
      <c r="Y277" s="806" t="inlineStr">
        <is>
          <t>Interest amount needs review</t>
        </is>
      </c>
      <c r="Z277" s="806" t="inlineStr">
        <is>
          <t>Review</t>
        </is>
      </c>
      <c r="AA277" s="807" t="inlineStr">
        <is>
          <t>Oil and Gas Lease — Wilda E. Jensen to R. Michael Lortz (1824/181)</t>
        </is>
      </c>
      <c r="AB277" s="808" t="inlineStr">
        <is>
          <t>Needs source review: interest amount</t>
        </is>
      </c>
    </row>
    <row r="278" ht="409.5" customHeight="1">
      <c r="A278" s="806" t="inlineStr">
        <is>
          <t>2004-000720</t>
        </is>
      </c>
      <c r="B278" s="806" t="n">
        <v>11</v>
      </c>
      <c r="C278" s="806" t="inlineStr">
        <is>
          <t>Oil and Gas Lease</t>
        </is>
      </c>
      <c r="D278" s="806" t="inlineStr">
        <is>
          <t>1736/588</t>
        </is>
      </c>
      <c r="E278" s="807" t="n">
        <v>38007</v>
      </c>
      <c r="F278" s="808" t="n">
        <v>38029</v>
      </c>
      <c r="G278" s="809" t="inlineStr">
        <is>
          <t>Clarence C. Bain, Trustee of the CDB Trust dated January 10, 1994
3236 West Cactus Road
Phoenix, AZ 85029</t>
        </is>
      </c>
      <c r="H278" s="809" t="inlineStr">
        <is>
          <t>R. Michael Lortz</t>
        </is>
      </c>
      <c r="I278" s="810" t="inlineStr">
        <is>
          <t>NW/4 SE/4, S/2 SE/4, SW/4 NE/4 of 31-12N-24W</t>
        </is>
      </c>
      <c r="J278" s="811" t="inlineStr">
        <is>
          <t>160 gross acres
3 yrs
3/16ths royalty
Chain note: source of title — OUTSIDE LANDS 1986-004476 at 829/7, Billy W. Bain to Clarence C. Bain, covering S/2 SE/4, NW/4 SE/4, SW/4 NE/4 of 31-12N-24W, aol, interest stated: 3/791.47 interest in 2 sections. Confirm source instrument before relying on this conveyance.</t>
        </is>
      </c>
      <c r="K278" s="812" t="inlineStr">
        <is>
          <t>OKCountyRecords: 2004-000720</t>
        </is>
      </c>
      <c r="L278" s="806" t="inlineStr">
        <is>
          <t>Leasehold (non-mineral; excluded from mineral NMA). Gross=tract-map basis.</t>
        </is>
      </c>
      <c r="M278" s="806" t="inlineStr">
        <is>
          <t>CURRENT LEASE SOURCE</t>
        </is>
      </c>
      <c r="N278" s="806" t="n"/>
      <c r="O278" s="806" t="inlineStr">
        <is>
          <t>OUTSIDE LANDS</t>
        </is>
      </c>
      <c r="P278" s="807" t="inlineStr">
        <is>
          <t>Chain — leasehold (OGL)</t>
        </is>
      </c>
      <c r="Q278" s="808" t="inlineStr">
        <is>
          <t>No</t>
        </is>
      </c>
      <c r="R278" s="809" t="inlineStr">
        <is>
          <t>Yes</t>
        </is>
      </c>
      <c r="S278" s="809" t="inlineStr">
        <is>
          <t>No</t>
        </is>
      </c>
      <c r="T278" s="810" t="inlineStr">
        <is>
          <t>Yes</t>
        </is>
      </c>
      <c r="U278" s="814" t="inlineStr">
        <is>
          <t>Yes: 2 (legal supports)</t>
        </is>
      </c>
      <c r="V278" s="812" t="inlineStr">
        <is>
          <t>High</t>
        </is>
      </c>
      <c r="W278" s="806" t="inlineStr">
        <is>
          <t>Probable — name-normalized match to Runsheet 206 grantee; confirm</t>
        </is>
      </c>
      <c r="X278" s="806" t="inlineStr">
        <is>
          <t>Review</t>
        </is>
      </c>
      <c r="Y278" s="806" t="inlineStr">
        <is>
          <t>Interest amount needs review</t>
        </is>
      </c>
      <c r="Z278" s="806" t="inlineStr">
        <is>
          <t>Review</t>
        </is>
      </c>
      <c r="AA278" s="807" t="inlineStr">
        <is>
          <t>Oil and Gas Lease — Clarence C. Bain, Trustee of t to R. Michael Lortz (1736/588)</t>
        </is>
      </c>
      <c r="AB278" s="808" t="inlineStr">
        <is>
          <t>Needs source review: grantor source, interest amount</t>
        </is>
      </c>
    </row>
    <row r="279" ht="252" customHeight="1">
      <c r="A279" s="806" t="inlineStr">
        <is>
          <t>2004-000690</t>
        </is>
      </c>
      <c r="B279" s="806" t="n">
        <v>57</v>
      </c>
      <c r="C279" s="806" t="inlineStr">
        <is>
          <t>Oil and Gas Lease</t>
        </is>
      </c>
      <c r="D279" s="806" t="inlineStr">
        <is>
          <t>1736/496</t>
        </is>
      </c>
      <c r="E279" s="807" t="n">
        <v>38013</v>
      </c>
      <c r="F279" s="808" t="n">
        <v>38027</v>
      </c>
      <c r="G279" s="809" t="inlineStr">
        <is>
          <t>John W. Bain, Joseph A. Bain and Anna T. Gibson, formerly Williams,
sole and only heirs of Billy W. Bain aka Billy Wayne Bain, deceased
229 North Chemical
Hutchinson, KS 67501</t>
        </is>
      </c>
      <c r="H279" s="809" t="inlineStr">
        <is>
          <t>R. Michael Lortz</t>
        </is>
      </c>
      <c r="I279" s="810" t="inlineStr">
        <is>
          <t>NW/4 SE/4, S/2 SE/4, SW/4 NE/4 of 31-12N-24W</t>
        </is>
      </c>
      <c r="J279" s="811" t="inlineStr">
        <is>
          <t>160 gross acres
3 yrs
3/16ths royalty</t>
        </is>
      </c>
      <c r="K279" s="812" t="inlineStr">
        <is>
          <t>OKCountyRecords: 2004-000690</t>
        </is>
      </c>
      <c r="L279" s="806" t="inlineStr">
        <is>
          <t>Leasehold (non-mineral; excluded from mineral NMA). Gross=tract-map basis.</t>
        </is>
      </c>
      <c r="M279" s="806" t="inlineStr">
        <is>
          <t>CURRENT LEASE SOURCE</t>
        </is>
      </c>
      <c r="N279" s="806" t="n"/>
      <c r="O279" s="806" t="inlineStr">
        <is>
          <t>OGL / BASE LEASE</t>
        </is>
      </c>
      <c r="P279" s="807" t="inlineStr">
        <is>
          <t>Chain — leasehold (OGL)</t>
        </is>
      </c>
      <c r="Q279" s="808" t="inlineStr">
        <is>
          <t>No</t>
        </is>
      </c>
      <c r="R279" s="809" t="inlineStr">
        <is>
          <t>Yes</t>
        </is>
      </c>
      <c r="S279" s="809" t="inlineStr">
        <is>
          <t>No</t>
        </is>
      </c>
      <c r="T279" s="810" t="inlineStr">
        <is>
          <t>Yes</t>
        </is>
      </c>
      <c r="U279" s="811" t="inlineStr">
        <is>
          <t>Yes: 2 (legal supports)</t>
        </is>
      </c>
      <c r="V279" s="812" t="inlineStr">
        <is>
          <t>High</t>
        </is>
      </c>
      <c r="W279" s="806" t="inlineStr">
        <is>
          <t>Probable — name-normalized match to Runsheet 162 grantee; confirm</t>
        </is>
      </c>
      <c r="X279" s="806" t="inlineStr">
        <is>
          <t>Review</t>
        </is>
      </c>
      <c r="Y279" s="806" t="inlineStr">
        <is>
          <t>Interest amount needs review</t>
        </is>
      </c>
      <c r="Z279" s="806" t="inlineStr">
        <is>
          <t>Review</t>
        </is>
      </c>
      <c r="AA279" s="807" t="inlineStr">
        <is>
          <t>Oil and Gas Lease — John W. Bain, Joseph A. Bain a to R. Michael Lortz (1736/496)</t>
        </is>
      </c>
      <c r="AB279" s="808" t="inlineStr">
        <is>
          <t>Needs source review: grantor source, interest amount</t>
        </is>
      </c>
    </row>
    <row r="280" ht="216" customHeight="1">
      <c r="A280" s="806" t="inlineStr">
        <is>
          <t>2004-000691</t>
        </is>
      </c>
      <c r="B280" s="806" t="n"/>
      <c r="C280" s="806" t="inlineStr">
        <is>
          <t>Proof of Death</t>
        </is>
      </c>
      <c r="D280" s="806" t="inlineStr">
        <is>
          <t>1736/498</t>
        </is>
      </c>
      <c r="E280" s="807" t="n">
        <v>38014</v>
      </c>
      <c r="F280" s="808" t="n">
        <v>38027</v>
      </c>
      <c r="G280" s="809" t="inlineStr">
        <is>
          <t>John W. Bain</t>
        </is>
      </c>
      <c r="H280" s="809" t="inlineStr">
        <is>
          <t>The Public
RE: Billy Bain aka Billy Wayne Bain, Deceased
Heirs:
John W. Bain,
Joseph A. Bain,
Anna T. Bain now Gibson, formerly Williams</t>
        </is>
      </c>
      <c r="I280" s="810" t="inlineStr">
        <is>
          <t>NW/4 SE/4, S/2 SE/4, SW/4 NE/4 of 31-12N-24W</t>
        </is>
      </c>
      <c r="J280" s="811" t="inlineStr">
        <is>
          <t>ARTI</t>
        </is>
      </c>
      <c r="K280" s="812" t="inlineStr">
        <is>
          <t>OKCountyRecords: 2004-000691</t>
        </is>
      </c>
      <c r="L280" s="806" t="inlineStr">
        <is>
          <t>Mineral; basis Conv Amt(dec). grantor indexed as 'The Public' — confirm source instrument. Gross=tract-map basis.</t>
        </is>
      </c>
      <c r="M280" s="806" t="inlineStr">
        <is>
          <t>REVIEW</t>
        </is>
      </c>
      <c r="N280" s="806" t="inlineStr">
        <is>
          <t>Confirm conveyed mineral acreage from instrument image — named party indexed under 'The Public' (affidavit/notice); identity resolved.</t>
        </is>
      </c>
      <c r="O280" s="806" t="inlineStr">
        <is>
          <t>MINERAL DEED</t>
        </is>
      </c>
      <c r="P280" s="807" t="inlineStr">
        <is>
          <t>Chain — title support (succession/entity/probate)</t>
        </is>
      </c>
      <c r="Q280" s="808" t="inlineStr">
        <is>
          <t>Yes</t>
        </is>
      </c>
      <c r="R280" s="809" t="inlineStr">
        <is>
          <t>No</t>
        </is>
      </c>
      <c r="S280" s="809" t="inlineStr">
        <is>
          <t>Yes</t>
        </is>
      </c>
      <c r="T280" s="810" t="inlineStr">
        <is>
          <t>No</t>
        </is>
      </c>
      <c r="U280" s="811" t="inlineStr">
        <is>
          <t>Yes: 2 (legal supports)</t>
        </is>
      </c>
      <c r="V280" s="812" t="inlineStr">
        <is>
          <t>High</t>
        </is>
      </c>
      <c r="W280" s="806" t="inlineStr">
        <is>
          <t>Review — no exact prior-grantee match</t>
        </is>
      </c>
      <c r="X280" s="806" t="inlineStr">
        <is>
          <t>Review</t>
        </is>
      </c>
      <c r="Y280" s="806" t="inlineStr">
        <is>
          <t>Candidate 1 (helper — confirm from image)</t>
        </is>
      </c>
      <c r="Z280" s="806" t="inlineStr">
        <is>
          <t>Medium — helper value</t>
        </is>
      </c>
      <c r="AA280" s="807" t="inlineStr">
        <is>
          <t>Proof of Death — John W. Bain to The Public (1736/498)</t>
        </is>
      </c>
      <c r="AB280" s="808" t="inlineStr">
        <is>
          <t>Needs source review: grantor source</t>
        </is>
      </c>
    </row>
    <row r="281" ht="108" customHeight="1">
      <c r="A281" s="806" t="inlineStr">
        <is>
          <t>2004-000581</t>
        </is>
      </c>
      <c r="B281" s="806" t="n">
        <v>9</v>
      </c>
      <c r="C281" s="806" t="inlineStr">
        <is>
          <t>Oil and Gas Lease</t>
        </is>
      </c>
      <c r="D281" s="806" t="inlineStr">
        <is>
          <t>1736/197</t>
        </is>
      </c>
      <c r="E281" s="807" t="n">
        <v>38016</v>
      </c>
      <c r="F281" s="808" t="n">
        <v>38020</v>
      </c>
      <c r="G281" s="809" t="inlineStr">
        <is>
          <t>A. C. Campbell aka Audy C. Campbell
Rt. 2 Box 153
Sayre, OK 73662</t>
        </is>
      </c>
      <c r="H281" s="809" t="inlineStr">
        <is>
          <t>R. Michael Lortz</t>
        </is>
      </c>
      <c r="I281" s="810" t="inlineStr">
        <is>
          <t>S/2 NE/4 SW/4, Lot 4, SE/4 SW/4, S/2 of Lot 3 of 31-12N-24W</t>
        </is>
      </c>
      <c r="J281" s="811" t="inlineStr">
        <is>
          <t>115.335 gross acres
3/16ths royalty</t>
        </is>
      </c>
      <c r="K281" s="812" t="inlineStr">
        <is>
          <t>OKCountyRecords: 2004-000581</t>
        </is>
      </c>
      <c r="L281" s="806" t="inlineStr">
        <is>
          <t>Leasehold (non-mineral; excluded from mineral NMA). Gross=tract-map basis.</t>
        </is>
      </c>
      <c r="M281" s="806" t="inlineStr">
        <is>
          <t>CURRENT LEASE SOURCE</t>
        </is>
      </c>
      <c r="N281" s="806" t="n"/>
      <c r="O281" s="806" t="inlineStr">
        <is>
          <t>OGL / BASE LEASE</t>
        </is>
      </c>
      <c r="P281" s="807" t="inlineStr">
        <is>
          <t>Chain — leasehold (OGL)</t>
        </is>
      </c>
      <c r="Q281" s="808" t="inlineStr">
        <is>
          <t>No</t>
        </is>
      </c>
      <c r="R281" s="809" t="inlineStr">
        <is>
          <t>Yes</t>
        </is>
      </c>
      <c r="S281" s="809" t="inlineStr">
        <is>
          <t>No</t>
        </is>
      </c>
      <c r="T281" s="810" t="inlineStr">
        <is>
          <t>Yes</t>
        </is>
      </c>
      <c r="U281" s="811" t="inlineStr">
        <is>
          <t>Legal maps to 5, 7, 9; helper says 2, 3, 5, 6, 7</t>
        </is>
      </c>
      <c r="V281" s="812" t="inlineStr">
        <is>
          <t>Review</t>
        </is>
      </c>
      <c r="W281" s="806" t="inlineStr">
        <is>
          <t>Probable — name-normalized match to Runsheet 54 grantee; confirm</t>
        </is>
      </c>
      <c r="X281" s="806" t="inlineStr">
        <is>
          <t>Review</t>
        </is>
      </c>
      <c r="Y281" s="806" t="inlineStr">
        <is>
          <t>Interest amount needs review</t>
        </is>
      </c>
      <c r="Z281" s="806" t="inlineStr">
        <is>
          <t>Review</t>
        </is>
      </c>
      <c r="AA281" s="807" t="inlineStr">
        <is>
          <t>Oil and Gas Lease — A. C. Campbell aka Audy C. Cam to R. Michael Lortz (1736/197)</t>
        </is>
      </c>
      <c r="AB281" s="808" t="inlineStr">
        <is>
          <t>Needs source review: tract, grantor source, interest amount</t>
        </is>
      </c>
    </row>
    <row r="282" ht="96" customHeight="1">
      <c r="A282" s="806" t="inlineStr">
        <is>
          <t>2004-000685</t>
        </is>
      </c>
      <c r="B282" s="806" t="n">
        <v>8</v>
      </c>
      <c r="C282" s="806" t="inlineStr">
        <is>
          <t>Oil and Gas Lease</t>
        </is>
      </c>
      <c r="D282" s="806" t="inlineStr">
        <is>
          <t>1736/485</t>
        </is>
      </c>
      <c r="E282" s="807" t="n">
        <v>38020</v>
      </c>
      <c r="F282" s="808" t="n">
        <v>38027</v>
      </c>
      <c r="G282" s="809" t="inlineStr">
        <is>
          <t>L. E. Thurman
Rt. 2 Box 34B
Sayre, OK 73662</t>
        </is>
      </c>
      <c r="H282" s="809" t="inlineStr">
        <is>
          <t>R. Michael Lortz</t>
        </is>
      </c>
      <c r="I282" s="810" t="inlineStr">
        <is>
          <t>E/2 NW/4, N/2 NE/4 SW/4, NE/4 SE/4, SE/4 NE/4 of 31-12N-24W</t>
        </is>
      </c>
      <c r="J282" s="811" t="inlineStr">
        <is>
          <t>180 gross acres
3 yrs
3/16ths royalty</t>
        </is>
      </c>
      <c r="K282" s="812" t="inlineStr">
        <is>
          <t>OKCountyRecords: 2004-000685</t>
        </is>
      </c>
      <c r="L282" s="806" t="inlineStr">
        <is>
          <t>Leasehold (non-mineral; excluded from mineral NMA). Gross=tract-map basis.</t>
        </is>
      </c>
      <c r="M282" s="806" t="inlineStr">
        <is>
          <t>CURRENT LEASE SOURCE</t>
        </is>
      </c>
      <c r="N282" s="806" t="n"/>
      <c r="O282" s="806" t="inlineStr">
        <is>
          <t>OGL / BASE LEASE</t>
        </is>
      </c>
      <c r="P282" s="807" t="inlineStr">
        <is>
          <t>Chain — leasehold (OGL)</t>
        </is>
      </c>
      <c r="Q282" s="808" t="inlineStr">
        <is>
          <t>No</t>
        </is>
      </c>
      <c r="R282" s="809" t="inlineStr">
        <is>
          <t>Yes</t>
        </is>
      </c>
      <c r="S282" s="809" t="inlineStr">
        <is>
          <t>No</t>
        </is>
      </c>
      <c r="T282" s="810" t="inlineStr">
        <is>
          <t>Yes</t>
        </is>
      </c>
      <c r="U282" s="811" t="inlineStr">
        <is>
          <t>Legal maps to 1, 3, 4, 7, 10; helper says 1, 3, 4, 7, 8</t>
        </is>
      </c>
      <c r="V282" s="812" t="inlineStr">
        <is>
          <t>Review</t>
        </is>
      </c>
      <c r="W282" s="806" t="inlineStr">
        <is>
          <t>Review — no exact prior-grantee match</t>
        </is>
      </c>
      <c r="X282" s="806" t="inlineStr">
        <is>
          <t>Review</t>
        </is>
      </c>
      <c r="Y282" s="806" t="inlineStr">
        <is>
          <t>Interest amount needs review</t>
        </is>
      </c>
      <c r="Z282" s="806" t="inlineStr">
        <is>
          <t>Review</t>
        </is>
      </c>
      <c r="AA282" s="807" t="inlineStr">
        <is>
          <t>Oil and Gas Lease — L. E. Thurman to R. Michael Lortz (1736/485)</t>
        </is>
      </c>
      <c r="AB282" s="808" t="inlineStr">
        <is>
          <t>Needs source review: tract, grantor source, interest amount</t>
        </is>
      </c>
    </row>
    <row r="283" ht="409.5" customHeight="1">
      <c r="A283" s="806" t="inlineStr">
        <is>
          <t>2004-001426</t>
        </is>
      </c>
      <c r="B283" s="806" t="n"/>
      <c r="C283" s="806" t="inlineStr">
        <is>
          <t>Assignment</t>
        </is>
      </c>
      <c r="D283" s="806" t="inlineStr">
        <is>
          <t>1740/424</t>
        </is>
      </c>
      <c r="E283" s="807" t="n">
        <v>38022</v>
      </c>
      <c r="F283" s="808" t="n">
        <v>38068</v>
      </c>
      <c r="G283" s="809" t="inlineStr">
        <is>
          <t>R. Michael Lortz</t>
        </is>
      </c>
      <c r="H283" s="809" t="inlineStr">
        <is>
          <t>Axis Exploration, LLC</t>
        </is>
      </c>
      <c r="I283" s="810" t="inlineStr">
        <is>
          <t>S/2 of Lot 3, NW/4 SE/4, S/2 NE/4 SW/4, S/2 SE/4, SE/4 SW/4 Lot 4, SW/4 NE/4 of 31-12N-24W</t>
        </is>
      </c>
      <c r="J283" s="811" t="inlineStr">
        <is>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 Full recital in recorded instrument — see Link.</t>
        </is>
      </c>
      <c r="K283" s="812" t="inlineStr">
        <is>
          <t>OKCountyRecords: 2004-001426</t>
        </is>
      </c>
      <c r="L283" s="806" t="inlineStr">
        <is>
          <t>Leasehold (non-mineral; excluded from mineral NMA). Gross=tract-map basis.</t>
        </is>
      </c>
      <c r="M283" s="806" t="n"/>
      <c r="N283" s="806" t="n"/>
      <c r="O283" s="806" t="inlineStr">
        <is>
          <t>LEASE ASSIGNMENT</t>
        </is>
      </c>
      <c r="P283" s="807" t="inlineStr">
        <is>
          <t>Chain — assignment (WI or minerals — read granting clause)</t>
        </is>
      </c>
      <c r="Q283" s="808" t="inlineStr">
        <is>
          <t>Review</t>
        </is>
      </c>
      <c r="R283" s="809" t="inlineStr">
        <is>
          <t>Yes</t>
        </is>
      </c>
      <c r="S283" s="809" t="inlineStr">
        <is>
          <t>Review</t>
        </is>
      </c>
      <c r="T283" s="810" t="inlineStr">
        <is>
          <t>Yes</t>
        </is>
      </c>
      <c r="U283" s="814" t="inlineStr">
        <is>
          <t>Legal maps to 2, 5, 7, 9; helper says 2, 3, 5, 6, 7</t>
        </is>
      </c>
      <c r="V283" s="812" t="inlineStr">
        <is>
          <t>Review</t>
        </is>
      </c>
      <c r="W283" s="806" t="inlineStr">
        <is>
          <t>Yes — prior grantee match</t>
        </is>
      </c>
      <c r="X283" s="806" t="inlineStr">
        <is>
          <t>Review</t>
        </is>
      </c>
      <c r="Y283" s="806" t="inlineStr">
        <is>
          <t>Interest amount needs review</t>
        </is>
      </c>
      <c r="Z283" s="806" t="inlineStr">
        <is>
          <t>Review</t>
        </is>
      </c>
      <c r="AA283" s="807" t="inlineStr">
        <is>
          <t>Assignment — R. Michael Lortz to Axis Exploration, LLC (1740/424)</t>
        </is>
      </c>
      <c r="AB283" s="808" t="inlineStr">
        <is>
          <t>Needs source review: tract, interest amount</t>
        </is>
      </c>
    </row>
    <row r="284" ht="96" customHeight="1">
      <c r="A284" s="806" t="inlineStr">
        <is>
          <t>2004-001053</t>
        </is>
      </c>
      <c r="B284" s="820" t="n">
        <v>17</v>
      </c>
      <c r="C284" s="806" t="inlineStr">
        <is>
          <t>Oil and Gas Lease</t>
        </is>
      </c>
      <c r="D284" s="806" t="inlineStr">
        <is>
          <t>1738/479</t>
        </is>
      </c>
      <c r="E284" s="807" t="n">
        <v>38023</v>
      </c>
      <c r="F284" s="808" t="n">
        <v>38049</v>
      </c>
      <c r="G284" s="809" t="inlineStr">
        <is>
          <t>Lola F. Richards aka Lola Richards
Rt. 2 Box 141
Wanette, OK 74878</t>
        </is>
      </c>
      <c r="H284" s="809" t="inlineStr">
        <is>
          <t>R. Michael Lortz</t>
        </is>
      </c>
      <c r="I284" s="810" t="inlineStr">
        <is>
          <t>NW/4 SE/4, S/2 SE/4, SW/4 NE/4 of 31-12N-24W</t>
        </is>
      </c>
      <c r="J284" s="811" t="inlineStr">
        <is>
          <t>160 gross acres
3 yrs
3/16ths royalty</t>
        </is>
      </c>
      <c r="K284" s="812" t="inlineStr">
        <is>
          <t>OKCountyRecords: 2004-001053</t>
        </is>
      </c>
      <c r="L284" s="806" t="inlineStr">
        <is>
          <t>Leasehold (non-mineral; excluded from mineral NMA). Gross=tract-map basis.</t>
        </is>
      </c>
      <c r="M284" s="820" t="inlineStr">
        <is>
          <t>CURRENT LEASE SOURCE</t>
        </is>
      </c>
      <c r="N284" s="806" t="n"/>
      <c r="O284" s="806" t="inlineStr">
        <is>
          <t>OGL / BASE LEASE</t>
        </is>
      </c>
      <c r="P284" s="807" t="inlineStr">
        <is>
          <t>Chain — leasehold (OGL)</t>
        </is>
      </c>
      <c r="Q284" s="808" t="inlineStr">
        <is>
          <t>No</t>
        </is>
      </c>
      <c r="R284" s="809" t="inlineStr">
        <is>
          <t>Yes</t>
        </is>
      </c>
      <c r="S284" s="809" t="inlineStr">
        <is>
          <t>No</t>
        </is>
      </c>
      <c r="T284" s="810" t="inlineStr">
        <is>
          <t>Yes</t>
        </is>
      </c>
      <c r="U284" s="811" t="inlineStr">
        <is>
          <t>Yes: 2 (legal supports)</t>
        </is>
      </c>
      <c r="V284" s="812" t="inlineStr">
        <is>
          <t>High</t>
        </is>
      </c>
      <c r="W284" s="806" t="inlineStr">
        <is>
          <t>Review — no exact prior-grantee match</t>
        </is>
      </c>
      <c r="X284" s="820" t="inlineStr">
        <is>
          <t>Review</t>
        </is>
      </c>
      <c r="Y284" s="806" t="inlineStr">
        <is>
          <t>Interest amount needs review</t>
        </is>
      </c>
      <c r="Z284" s="806" t="inlineStr">
        <is>
          <t>Review</t>
        </is>
      </c>
      <c r="AA284" s="807" t="inlineStr">
        <is>
          <t>Oil and Gas Lease — Lola F. Richards aka Lola Rich to R. Michael Lortz (1738/479)</t>
        </is>
      </c>
      <c r="AB284" s="808" t="inlineStr">
        <is>
          <t>Needs source review: grantor source, interest amount</t>
        </is>
      </c>
    </row>
    <row r="285" ht="409.5" customHeight="1">
      <c r="A285" s="806" t="inlineStr">
        <is>
          <t>2004-000679</t>
        </is>
      </c>
      <c r="B285" s="806" t="n">
        <v>10</v>
      </c>
      <c r="C285" s="806" t="inlineStr">
        <is>
          <t>Oil and Gas Lease</t>
        </is>
      </c>
      <c r="D285" s="806" t="inlineStr">
        <is>
          <t>1736/473</t>
        </is>
      </c>
      <c r="E285" s="807" t="n">
        <v>38026</v>
      </c>
      <c r="F285" s="808" t="n">
        <v>38027</v>
      </c>
      <c r="G285" s="809" t="inlineStr">
        <is>
          <t>Charles Allen Atha
Rt. 1 Box 124
Cheyenne, OK 73628</t>
        </is>
      </c>
      <c r="H285" s="809" t="inlineStr">
        <is>
          <t>R. Michael Lortz</t>
        </is>
      </c>
      <c r="I285" s="810" t="inlineStr">
        <is>
          <t>Lots 1 and 2, N/2 of Lot 3 of 31-12N-24W</t>
        </is>
      </c>
      <c r="J285" s="811" t="inlineStr">
        <is>
          <t>92.135 gross acres
3 yrs
3/16ths royalty
Chain note: source of title — OUTSIDE LANDS I-1907-002036 at FR2/199, General Land Office to Charles F. Kennett, covering SW/4 NE/4, W/2 SE/4, SE/4 SE/4 of 31-12N-24W, aol, interest stated: ARTI. Confirm source instrument before relying on this conveyance.</t>
        </is>
      </c>
      <c r="K285" s="812" t="inlineStr">
        <is>
          <t>OKCountyRecords: 2004-000679</t>
        </is>
      </c>
      <c r="L285" s="806" t="inlineStr">
        <is>
          <t>Leasehold (non-mineral; excluded from mineral NMA). Gross=tract-map basis.</t>
        </is>
      </c>
      <c r="M285" s="806" t="inlineStr">
        <is>
          <t>CURRENT LEASE SOURCE</t>
        </is>
      </c>
      <c r="N285" s="806" t="n"/>
      <c r="O285" s="806" t="inlineStr">
        <is>
          <t>OUTSIDE LANDS</t>
        </is>
      </c>
      <c r="P285" s="807" t="inlineStr">
        <is>
          <t>Chain — leasehold (OGL)</t>
        </is>
      </c>
      <c r="Q285" s="808" t="inlineStr">
        <is>
          <t>No</t>
        </is>
      </c>
      <c r="R285" s="809" t="inlineStr">
        <is>
          <t>Yes</t>
        </is>
      </c>
      <c r="S285" s="809" t="inlineStr">
        <is>
          <t>No</t>
        </is>
      </c>
      <c r="T285" s="810" t="inlineStr">
        <is>
          <t>Yes</t>
        </is>
      </c>
      <c r="U285" s="814" t="inlineStr">
        <is>
          <t>Yes: 5, 6 (legal supports)</t>
        </is>
      </c>
      <c r="V285" s="812" t="inlineStr">
        <is>
          <t>High</t>
        </is>
      </c>
      <c r="W285" s="806" t="inlineStr">
        <is>
          <t>Yes — prior grantee match</t>
        </is>
      </c>
      <c r="X285" s="806" t="inlineStr">
        <is>
          <t>Review</t>
        </is>
      </c>
      <c r="Y285" s="806" t="inlineStr">
        <is>
          <t>Interest amount needs review</t>
        </is>
      </c>
      <c r="Z285" s="806" t="inlineStr">
        <is>
          <t>Review</t>
        </is>
      </c>
      <c r="AA285" s="807" t="inlineStr">
        <is>
          <t>Oil and Gas Lease — Charles Allen Atha to R. Michael Lortz (1736/473)</t>
        </is>
      </c>
      <c r="AB285" s="808" t="inlineStr">
        <is>
          <t>Needs source review: interest amount</t>
        </is>
      </c>
    </row>
    <row r="286" ht="192" customHeight="1">
      <c r="A286" s="806" t="inlineStr">
        <is>
          <t>2004-002305</t>
        </is>
      </c>
      <c r="B286" s="821" t="n"/>
      <c r="C286" s="806" t="inlineStr">
        <is>
          <t>Assignment</t>
        </is>
      </c>
      <c r="D286" s="806" t="inlineStr">
        <is>
          <t>1745/48</t>
        </is>
      </c>
      <c r="E286" s="807" t="n">
        <v>38029</v>
      </c>
      <c r="F286" s="808" t="n">
        <v>38117</v>
      </c>
      <c r="G286" s="809" t="inlineStr">
        <is>
          <t>R. Michael Lortz</t>
        </is>
      </c>
      <c r="H286" s="809" t="inlineStr">
        <is>
          <t>B&amp;W Exploration, Inc.</t>
        </is>
      </c>
      <c r="I286" s="810" t="inlineStr">
        <is>
          <t>E/2 NW/4, S/2 of Lot 3, Lot 4, N/2 NE/4, N/2 NE/4 SW/4, NE/4 SE/4, S/2 NE/4 SW/4, SE/4 NE/4, SE/4 SW/4 of 31-12N-24W</t>
        </is>
      </c>
      <c r="J286" s="811" t="inlineStr">
        <is>
          <t>ARTI in OGLs at 1736/592, 1736/594, 1736/600, 1736/602,</t>
        </is>
      </c>
      <c r="K286" s="812" t="inlineStr">
        <is>
          <t>OKCountyRecords: 2004-002305</t>
        </is>
      </c>
      <c r="L286" s="806" t="inlineStr">
        <is>
          <t>Leasehold (non-mineral; excluded from mineral NMA). Gross=tract-map basis.</t>
        </is>
      </c>
      <c r="M286" s="821" t="inlineStr">
        <is>
          <t>Confirm lease effect</t>
        </is>
      </c>
      <c r="N286" s="806" t="n"/>
      <c r="O286" s="806" t="inlineStr">
        <is>
          <t>LEASE ASSIGNMENT</t>
        </is>
      </c>
      <c r="P286" s="807" t="inlineStr">
        <is>
          <t>Chain — assignment (WI or minerals — read granting clause)</t>
        </is>
      </c>
      <c r="Q286" s="808" t="inlineStr">
        <is>
          <t>Review</t>
        </is>
      </c>
      <c r="R286" s="809" t="inlineStr">
        <is>
          <t>Yes</t>
        </is>
      </c>
      <c r="S286" s="809" t="inlineStr">
        <is>
          <t>Review</t>
        </is>
      </c>
      <c r="T286" s="810" t="inlineStr">
        <is>
          <t>Yes</t>
        </is>
      </c>
      <c r="U286" s="811" t="inlineStr">
        <is>
          <t>Legal maps to 1, 3, 4, 5, 7, 9, 10; helper says 1, 2, 3, 4, 5, 7, 8</t>
        </is>
      </c>
      <c r="V286" s="812" t="inlineStr">
        <is>
          <t>Review</t>
        </is>
      </c>
      <c r="W286" s="806" t="inlineStr">
        <is>
          <t>Yes — prior grantee match</t>
        </is>
      </c>
      <c r="X286" s="821" t="inlineStr">
        <is>
          <t>Review</t>
        </is>
      </c>
      <c r="Y286" s="806" t="inlineStr">
        <is>
          <t>Interest amount needs review</t>
        </is>
      </c>
      <c r="Z286" s="806" t="inlineStr">
        <is>
          <t>Review</t>
        </is>
      </c>
      <c r="AA286" s="807" t="inlineStr">
        <is>
          <t>Assignment — R. Michael Lortz to B&amp;W Exploration, Inc. (1745/48)</t>
        </is>
      </c>
      <c r="AB286" s="808" t="inlineStr">
        <is>
          <t>Needs source review: tract, interest amount</t>
        </is>
      </c>
    </row>
    <row r="287" ht="300" customHeight="1">
      <c r="A287" s="806" t="inlineStr">
        <is>
          <t>2004-000880</t>
        </is>
      </c>
      <c r="B287" s="806" t="n">
        <v>12</v>
      </c>
      <c r="C287" s="806" t="inlineStr">
        <is>
          <t>Oil and Gas Lease</t>
        </is>
      </c>
      <c r="D287" s="806" t="inlineStr">
        <is>
          <t>1737/580</t>
        </is>
      </c>
      <c r="E287" s="807" t="n">
        <v>38032</v>
      </c>
      <c r="F287" s="808" t="n">
        <v>38040</v>
      </c>
      <c r="G287" s="809" t="inlineStr">
        <is>
          <t>Sandra Lorrain York
PO Box 34
Fort Cobb, OK 73038</t>
        </is>
      </c>
      <c r="H287" s="809" t="inlineStr">
        <is>
          <t>Kodiak Production Company</t>
        </is>
      </c>
      <c r="I287" s="813" t="inlineStr">
        <is>
          <t>Lots 1 and 2, N/2 of Lot 3 of 31-12N-24W</t>
        </is>
      </c>
      <c r="J287" s="811" t="inlineStr">
        <is>
          <t>92.0850 gross acres
3 years
3/16ths royalty
Chain note: no source of title into Sandra Lorrain York
PO Box 34
Fort Cobb, OK 73038 located of record. Confirm ownership before crediting this conveyance.</t>
        </is>
      </c>
      <c r="K287" s="812" t="inlineStr">
        <is>
          <t>OKCountyRecords: 2004-000880</t>
        </is>
      </c>
      <c r="L287" s="806" t="inlineStr">
        <is>
          <t>Leasehold (non-mineral; excluded from mineral NMA). All-section coverage. Gross=tract-map basis.</t>
        </is>
      </c>
      <c r="M287" s="806" t="inlineStr">
        <is>
          <t>CURRENT LEASE SOURCE</t>
        </is>
      </c>
      <c r="N287" s="806" t="n"/>
      <c r="O287" s="806" t="inlineStr">
        <is>
          <t>EASEMENT</t>
        </is>
      </c>
      <c r="P287" s="807" t="inlineStr">
        <is>
          <t>Chain — leasehold (OGL)</t>
        </is>
      </c>
      <c r="Q287" s="808" t="inlineStr">
        <is>
          <t>No</t>
        </is>
      </c>
      <c r="R287" s="809" t="inlineStr">
        <is>
          <t>Yes</t>
        </is>
      </c>
      <c r="S287" s="809" t="inlineStr">
        <is>
          <t>No</t>
        </is>
      </c>
      <c r="T287" s="813" t="inlineStr">
        <is>
          <t>Yes</t>
        </is>
      </c>
      <c r="U287" s="811" t="inlineStr">
        <is>
          <t>Legal maps to 5, 6, 8, 9; helper says 1, 8</t>
        </is>
      </c>
      <c r="V287" s="812" t="inlineStr">
        <is>
          <t>Review</t>
        </is>
      </c>
      <c r="W287" s="806" t="inlineStr">
        <is>
          <t>No — no source located</t>
        </is>
      </c>
      <c r="X287" s="806" t="inlineStr">
        <is>
          <t>Review</t>
        </is>
      </c>
      <c r="Y287" s="806" t="inlineStr">
        <is>
          <t>Interest amount needs review</t>
        </is>
      </c>
      <c r="Z287" s="806" t="inlineStr">
        <is>
          <t>Review</t>
        </is>
      </c>
      <c r="AA287" s="807" t="inlineStr">
        <is>
          <t>Oil and Gas Lease — Sandra Lorrain York to Kodiak Production Company (1737/580)</t>
        </is>
      </c>
      <c r="AB287" s="808" t="inlineStr">
        <is>
          <t>Needs source review: tract, no source of title, interest amount</t>
        </is>
      </c>
    </row>
    <row r="288" ht="60" customHeight="1">
      <c r="A288" s="806" t="inlineStr">
        <is>
          <t>2004-003392</t>
        </is>
      </c>
      <c r="B288" s="806" t="n"/>
      <c r="C288" s="806" t="inlineStr">
        <is>
          <t>Assignment</t>
        </is>
      </c>
      <c r="D288" s="806" t="inlineStr">
        <is>
          <t>1751/168</t>
        </is>
      </c>
      <c r="E288" s="807" t="n">
        <v>38041</v>
      </c>
      <c r="F288" s="808" t="n">
        <v>38168</v>
      </c>
      <c r="G288" s="809" t="inlineStr">
        <is>
          <t>R. Michael Lortz</t>
        </is>
      </c>
      <c r="H288" s="809" t="inlineStr">
        <is>
          <t>Yale Oil Association, Inc.</t>
        </is>
      </c>
      <c r="I288" s="810" t="inlineStr">
        <is>
          <t>Lots 1, 2, N/2 of Lot 3 of 31-12N-24W</t>
        </is>
      </c>
      <c r="J288" s="814" t="inlineStr">
        <is>
          <t>ARTI in OGL at 1736/473</t>
        </is>
      </c>
      <c r="K288" s="812" t="inlineStr">
        <is>
          <t>OKCountyRecords: 2004-003392</t>
        </is>
      </c>
      <c r="L288" s="806" t="inlineStr">
        <is>
          <t>Leasehold (non-mineral; excluded from mineral NMA). Gross=tract-map basis.</t>
        </is>
      </c>
      <c r="M288" s="806" t="n"/>
      <c r="N288" s="806" t="n"/>
      <c r="O288" s="806" t="inlineStr">
        <is>
          <t>LEASE ASSIGNMENT</t>
        </is>
      </c>
      <c r="P288" s="807" t="inlineStr">
        <is>
          <t>Chain — assignment (WI or minerals — read granting clause)</t>
        </is>
      </c>
      <c r="Q288" s="808" t="inlineStr">
        <is>
          <t>Review</t>
        </is>
      </c>
      <c r="R288" s="809" t="inlineStr">
        <is>
          <t>Yes</t>
        </is>
      </c>
      <c r="S288" s="809" t="inlineStr">
        <is>
          <t>Review</t>
        </is>
      </c>
      <c r="T288" s="810" t="inlineStr">
        <is>
          <t>Yes</t>
        </is>
      </c>
      <c r="U288" s="814" t="inlineStr">
        <is>
          <t>Yes: 5, 6 (legal supports)</t>
        </is>
      </c>
      <c r="V288" s="812" t="inlineStr">
        <is>
          <t>High</t>
        </is>
      </c>
      <c r="W288" s="806" t="inlineStr">
        <is>
          <t>Yes — prior grantee match</t>
        </is>
      </c>
      <c r="X288" s="806" t="inlineStr">
        <is>
          <t>Review</t>
        </is>
      </c>
      <c r="Y288" s="806" t="inlineStr">
        <is>
          <t>Interest amount needs review</t>
        </is>
      </c>
      <c r="Z288" s="806" t="inlineStr">
        <is>
          <t>Review</t>
        </is>
      </c>
      <c r="AA288" s="807" t="inlineStr">
        <is>
          <t>Assignment — R. Michael Lortz to Yale Oil Association, Inc. (1751/168)</t>
        </is>
      </c>
      <c r="AB288" s="808" t="inlineStr">
        <is>
          <t>Needs source review: interest amount</t>
        </is>
      </c>
    </row>
    <row r="289" ht="409.5" customHeight="1">
      <c r="A289" s="806" t="inlineStr">
        <is>
          <t>2004-001493</t>
        </is>
      </c>
      <c r="B289" s="806" t="n"/>
      <c r="C289" s="806" t="inlineStr">
        <is>
          <t>Assignment</t>
        </is>
      </c>
      <c r="D289" s="806" t="inlineStr">
        <is>
          <t>1741/70</t>
        </is>
      </c>
      <c r="E289" s="807" t="n">
        <v>38041</v>
      </c>
      <c r="F289" s="808" t="n">
        <v>38071</v>
      </c>
      <c r="G289" s="809" t="inlineStr">
        <is>
          <t>R. Michael Lortz</t>
        </is>
      </c>
      <c r="H289" s="809" t="inlineStr">
        <is>
          <t>Cirrus Production Company</t>
        </is>
      </c>
      <c r="I289" s="810" t="inlineStr">
        <is>
          <t>E/2 NW/4, N/2 NE/4 SW/4, NE/4 SE/4, SE/4 NE/4 of 31-12N-24W</t>
        </is>
      </c>
      <c r="J289" s="811" t="inlineStr">
        <is>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 Full recital in recorded instrument — see Link.</t>
        </is>
      </c>
      <c r="K289" s="812" t="inlineStr">
        <is>
          <t>OKCountyRecords: 2004-001493</t>
        </is>
      </c>
      <c r="L289" s="806" t="inlineStr">
        <is>
          <t>Leasehold (non-mineral; excluded from mineral NMA). Gross=tract-map basis.</t>
        </is>
      </c>
      <c r="M289" s="806" t="inlineStr">
        <is>
          <t>Confirm lease effect</t>
        </is>
      </c>
      <c r="N289" s="806" t="n"/>
      <c r="O289" s="806" t="inlineStr">
        <is>
          <t>LEASE ASSIGNMENT</t>
        </is>
      </c>
      <c r="P289" s="807" t="inlineStr">
        <is>
          <t>Chain — assignment (WI or minerals — read granting clause)</t>
        </is>
      </c>
      <c r="Q289" s="808" t="inlineStr">
        <is>
          <t>Review</t>
        </is>
      </c>
      <c r="R289" s="809" t="inlineStr">
        <is>
          <t>Yes</t>
        </is>
      </c>
      <c r="S289" s="809" t="inlineStr">
        <is>
          <t>Review</t>
        </is>
      </c>
      <c r="T289" s="810" t="inlineStr">
        <is>
          <t>Yes</t>
        </is>
      </c>
      <c r="U289" s="811" t="inlineStr">
        <is>
          <t>Legal maps to 1, 3, 4, 7, 10; helper says 1, 3, 4, 7, 8</t>
        </is>
      </c>
      <c r="V289" s="812" t="inlineStr">
        <is>
          <t>Review</t>
        </is>
      </c>
      <c r="W289" s="806" t="inlineStr">
        <is>
          <t>Yes — prior grantee match</t>
        </is>
      </c>
      <c r="X289" s="806" t="inlineStr">
        <is>
          <t>Review</t>
        </is>
      </c>
      <c r="Y289" s="806" t="inlineStr">
        <is>
          <t>Interest amount needs review</t>
        </is>
      </c>
      <c r="Z289" s="806" t="inlineStr">
        <is>
          <t>Review</t>
        </is>
      </c>
      <c r="AA289" s="807" t="inlineStr">
        <is>
          <t>Assignment — R. Michael Lortz to Cirrus Production Company (1741/70)</t>
        </is>
      </c>
      <c r="AB289" s="808" t="inlineStr">
        <is>
          <t>Needs source review: tract, interest amount</t>
        </is>
      </c>
    </row>
    <row r="290" ht="96" customHeight="1">
      <c r="A290" s="806" t="inlineStr">
        <is>
          <t>2004-001735</t>
        </is>
      </c>
      <c r="B290" s="806" t="n"/>
      <c r="C290" s="806" t="inlineStr">
        <is>
          <t>Affidavit of Termination of Join Tenancy</t>
        </is>
      </c>
      <c r="D290" s="806" t="inlineStr">
        <is>
          <t>1742/271</t>
        </is>
      </c>
      <c r="E290" s="807" t="n">
        <v>38078</v>
      </c>
      <c r="F290" s="808" t="n">
        <v>38084</v>
      </c>
      <c r="G290" s="809" t="inlineStr">
        <is>
          <t>Joe H. Britton</t>
        </is>
      </c>
      <c r="H290" s="809" t="inlineStr">
        <is>
          <t>The Public
Re: Anna R. BRITTON, Deceased</t>
        </is>
      </c>
      <c r="I290" s="810" t="inlineStr">
        <is>
          <t>E/2 NW/4, N/2 NE/4 SW/4, NE/4 SE/4, SE/4 NE/4 of 31-12N-24W, aol</t>
        </is>
      </c>
      <c r="J290" s="814" t="inlineStr">
        <is>
          <t>An undivided 2.30769 mineral acres interest, deed was duly recorded on March 30, 1992, in Book 1267 at page 168 of the records of the County Clerk of Roger Mills County, Oklahoma. Anna R. Britton, same person as Anna Leta Britton, herein called "Decedent", died on February 15, 2004</t>
        </is>
      </c>
      <c r="K290" s="812" t="inlineStr">
        <is>
          <t>OKCountyRecords: 2004-001735</t>
        </is>
      </c>
      <c r="L290" s="806" t="inlineStr">
        <is>
          <t>Mineral; basis Conv Amt(dec). grantor indexed as 'The Public' — confirm source instrument. Gross=tract-map basis.</t>
        </is>
      </c>
      <c r="M290" s="806" t="inlineStr">
        <is>
          <t>REVIEW</t>
        </is>
      </c>
      <c r="N290" s="806" t="inlineStr">
        <is>
          <t>Confirm conveyed mineral acreage from instrument image — named party indexed under 'The Public' (affidavit/notice); identity resolved.</t>
        </is>
      </c>
      <c r="O290" s="806" t="inlineStr">
        <is>
          <t>OUTSIDE LANDS</t>
        </is>
      </c>
      <c r="P290" s="807" t="inlineStr">
        <is>
          <t>Chain — title support (succession/entity/probate)</t>
        </is>
      </c>
      <c r="Q290" s="808" t="inlineStr">
        <is>
          <t>Yes</t>
        </is>
      </c>
      <c r="R290" s="809" t="inlineStr">
        <is>
          <t>No</t>
        </is>
      </c>
      <c r="S290" s="809" t="inlineStr">
        <is>
          <t>Yes</t>
        </is>
      </c>
      <c r="T290" s="810" t="inlineStr">
        <is>
          <t>No</t>
        </is>
      </c>
      <c r="U290" s="814" t="inlineStr">
        <is>
          <t>Legal maps to 1, 3, 4, 7, 10; helper says 1, 3, 4, 7, 8</t>
        </is>
      </c>
      <c r="V290" s="812" t="inlineStr">
        <is>
          <t>Review</t>
        </is>
      </c>
      <c r="W290" s="806" t="inlineStr">
        <is>
          <t>Probable — name-normalized match to Runsheet 197 grantee; confirm</t>
        </is>
      </c>
      <c r="X290" s="806" t="inlineStr">
        <is>
          <t>Yes — on Tract 3 owner list</t>
        </is>
      </c>
      <c r="Y290" s="806" t="inlineStr">
        <is>
          <t>Candidate 0.00824175 (helper — confirm from image)</t>
        </is>
      </c>
      <c r="Z290" s="806" t="inlineStr">
        <is>
          <t>Medium — helper value</t>
        </is>
      </c>
      <c r="AA290" s="807" t="inlineStr">
        <is>
          <t>Affidavit of Termination of Join — Joe H. Britton to The Public (1742/271)</t>
        </is>
      </c>
      <c r="AB290" s="808" t="inlineStr">
        <is>
          <t>Needs source review: tract, grantor source</t>
        </is>
      </c>
    </row>
    <row r="291" ht="409.5" customHeight="1">
      <c r="A291" s="822" t="inlineStr">
        <is>
          <t>2004-002491</t>
        </is>
      </c>
      <c r="B291" s="822" t="n"/>
      <c r="C291" s="822" t="inlineStr">
        <is>
          <t>Affidavit of Surviving Remainderman</t>
        </is>
      </c>
      <c r="D291" s="822" t="inlineStr">
        <is>
          <t>1746/158</t>
        </is>
      </c>
      <c r="E291" s="823" t="n">
        <v>38112</v>
      </c>
      <c r="F291" s="824" t="n">
        <v>38121</v>
      </c>
      <c r="G291" s="825" t="inlineStr">
        <is>
          <t>Peggy Brawner</t>
        </is>
      </c>
      <c r="H291" s="825" t="inlineStr">
        <is>
          <t>The Public
RE: William Cobal Bain, Jr., deceased</t>
        </is>
      </c>
      <c r="I291" s="815" t="inlineStr">
        <is>
          <t>NW/4 SE/4, S/2 SE/4, SW/4 NE/4 of 31-12N-24W, aol</t>
        </is>
      </c>
      <c r="J291" s="826" t="inlineStr">
        <is>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is>
      </c>
      <c r="K291" s="812" t="inlineStr">
        <is>
          <t>OKCountyRecords: 2004-002491</t>
        </is>
      </c>
      <c r="L291" s="822" t="inlineStr">
        <is>
          <t>Mineral; basis Conv Amt(dec). grantor indexed as 'The Public' — confirm source instrument. Gross=tract-map basis.</t>
        </is>
      </c>
      <c r="M291" s="822" t="inlineStr">
        <is>
          <t>REVIEW</t>
        </is>
      </c>
      <c r="N291" s="822" t="inlineStr">
        <is>
          <t>Confirm conveyed mineral acreage from instrument image — named party indexed under 'The Public' (affidavit/notice); identity resolved.</t>
        </is>
      </c>
      <c r="O291" s="822" t="inlineStr">
        <is>
          <t>OUTSIDE LANDS</t>
        </is>
      </c>
      <c r="P291" s="823" t="inlineStr">
        <is>
          <t>Chain — title support (succession/entity/probate)</t>
        </is>
      </c>
      <c r="Q291" s="824" t="inlineStr">
        <is>
          <t>Yes</t>
        </is>
      </c>
      <c r="R291" s="825" t="inlineStr">
        <is>
          <t>No</t>
        </is>
      </c>
      <c r="S291" s="825" t="inlineStr">
        <is>
          <t>Yes</t>
        </is>
      </c>
      <c r="T291" s="815" t="inlineStr">
        <is>
          <t>No</t>
        </is>
      </c>
      <c r="U291" s="826" t="inlineStr">
        <is>
          <t>Yes: 2 (legal supports)</t>
        </is>
      </c>
      <c r="V291" s="812" t="inlineStr">
        <is>
          <t>High</t>
        </is>
      </c>
      <c r="W291" s="822" t="inlineStr">
        <is>
          <t>Review — no exact prior-grantee match</t>
        </is>
      </c>
      <c r="X291" s="822" t="inlineStr">
        <is>
          <t>Review</t>
        </is>
      </c>
      <c r="Y291" s="822" t="inlineStr">
        <is>
          <t>Candidate 1 (helper — confirm from image)</t>
        </is>
      </c>
      <c r="Z291" s="822" t="inlineStr">
        <is>
          <t>Medium — helper value</t>
        </is>
      </c>
      <c r="AA291" s="823" t="inlineStr">
        <is>
          <t>Affidavit of Surviving Remainder — Peggy Brawner to The Public (1746/158)</t>
        </is>
      </c>
      <c r="AB291" s="824" t="inlineStr">
        <is>
          <t>Needs source review: grantor source</t>
        </is>
      </c>
    </row>
    <row r="292" ht="132" customHeight="1">
      <c r="A292" s="198" t="inlineStr">
        <is>
          <t>2004-002933</t>
        </is>
      </c>
      <c r="B292" s="198" t="n"/>
      <c r="C292" s="198" t="inlineStr">
        <is>
          <t>Assignment</t>
        </is>
      </c>
      <c r="D292" s="199" t="inlineStr">
        <is>
          <t>1749/49</t>
        </is>
      </c>
      <c r="E292" s="200" t="n">
        <v>38127</v>
      </c>
      <c r="F292" s="201" t="n">
        <v>38145</v>
      </c>
      <c r="G292" s="202" t="inlineStr">
        <is>
          <t>B. &amp; W. Exploration, Inc.</t>
        </is>
      </c>
      <c r="H292" s="202" t="inlineStr">
        <is>
          <t>R. Michael Lortz</t>
        </is>
      </c>
      <c r="I292" s="203" t="inlineStr">
        <is>
          <t>N/2 NE/4, E/2 NW/4, E/2 SW/4, N/2 NE/4 SW/4, S/2 Lots 3, Lot 4, NE/4 SE/4, SE/4 NE/4 of 31-12N-24W</t>
        </is>
      </c>
      <c r="J292" s="204" t="inlineStr">
        <is>
          <t>ARTI in OGLs at 1736/592, 1736/594, 1736/600, 1736/602,</t>
        </is>
      </c>
      <c r="K292" s="169" t="inlineStr">
        <is>
          <t>OKCountyRecords: 2004-002933</t>
        </is>
      </c>
      <c r="L292" s="198" t="inlineStr">
        <is>
          <t>Leasehold (non-mineral; excluded from mineral NMA). Gross=tract-map basis.</t>
        </is>
      </c>
      <c r="M292" s="198" t="n"/>
      <c r="N292" s="198" t="n"/>
      <c r="O292" s="199" t="inlineStr">
        <is>
          <t>LEASE ASSIGNMENT</t>
        </is>
      </c>
      <c r="P292" s="200" t="inlineStr">
        <is>
          <t>Chain — assignment (WI or minerals — read granting clause)</t>
        </is>
      </c>
      <c r="Q292" s="201" t="inlineStr">
        <is>
          <t>Review</t>
        </is>
      </c>
      <c r="R292" s="202" t="inlineStr">
        <is>
          <t>Yes</t>
        </is>
      </c>
      <c r="S292" s="202" t="inlineStr">
        <is>
          <t>Review</t>
        </is>
      </c>
      <c r="T292" s="203" t="inlineStr">
        <is>
          <t>Yes</t>
        </is>
      </c>
      <c r="U292" s="204" t="inlineStr">
        <is>
          <t>Legal maps to 1, 3, 4, 7, 9, 10; helper says 1, 3, 4, 5, 6, 7, 8</t>
        </is>
      </c>
      <c r="V292" s="169" t="inlineStr">
        <is>
          <t>Review</t>
        </is>
      </c>
      <c r="W292" s="198" t="inlineStr">
        <is>
          <t>Yes — prior grantee match</t>
        </is>
      </c>
      <c r="X292" s="198" t="inlineStr">
        <is>
          <t>Review</t>
        </is>
      </c>
      <c r="Y292" s="198" t="inlineStr">
        <is>
          <t>Interest amount needs review</t>
        </is>
      </c>
      <c r="Z292" s="199" t="inlineStr">
        <is>
          <t>Review</t>
        </is>
      </c>
      <c r="AA292" s="200" t="inlineStr">
        <is>
          <t>Assignment — B. &amp; W. Exploration, Inc. to R. Michael Lortz (1749/49)</t>
        </is>
      </c>
      <c r="AB292" s="201" t="inlineStr">
        <is>
          <t>Needs source review: tract, interest amount</t>
        </is>
      </c>
    </row>
    <row r="293" ht="409.5" customHeight="1">
      <c r="A293" s="827" t="inlineStr">
        <is>
          <t>2004-002934</t>
        </is>
      </c>
      <c r="B293" s="827" t="n"/>
      <c r="C293" s="828" t="inlineStr">
        <is>
          <t>Assignment</t>
        </is>
      </c>
      <c r="D293" s="829" t="inlineStr">
        <is>
          <t>1749/51</t>
        </is>
      </c>
      <c r="E293" s="829" t="n">
        <v>38139</v>
      </c>
      <c r="F293" s="829" t="n">
        <v>38145</v>
      </c>
      <c r="G293" s="830" t="inlineStr">
        <is>
          <t>R. Michael Lortz</t>
        </is>
      </c>
      <c r="H293" s="830" t="inlineStr">
        <is>
          <t>Newfield Exploration Mid Cont, Inc.</t>
        </is>
      </c>
      <c r="I293" s="827" t="inlineStr">
        <is>
          <t>N/2 NE/4, E/2 NW/4, E/2 SW/4, N/2 NE/4 SW/4, S/2 Lots 3, Lot 4, NE/4 SE/4, SE/4 NE/4 of 31-12N-24W</t>
        </is>
      </c>
      <c r="J293" s="831" t="inlineStr">
        <is>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 Full recital in recorded instrument — see Link.</t>
        </is>
      </c>
      <c r="K293" s="832" t="inlineStr">
        <is>
          <t>OKCountyRecords: 2004-002934</t>
        </is>
      </c>
      <c r="L293" s="827" t="inlineStr">
        <is>
          <t>Leasehold (non-mineral; excluded from mineral NMA). Gross=tract-map basis.</t>
        </is>
      </c>
      <c r="M293" s="827" t="inlineStr">
        <is>
          <t>Confirm lease effect</t>
        </is>
      </c>
      <c r="N293" s="828" t="n"/>
      <c r="O293" s="829" t="inlineStr">
        <is>
          <t>LEASE ASSIGNMENT</t>
        </is>
      </c>
      <c r="P293" s="827" t="inlineStr">
        <is>
          <t>Chain — assignment (WI or minerals — read granting clause)</t>
        </is>
      </c>
      <c r="Q293" s="827" t="inlineStr">
        <is>
          <t>Review</t>
        </is>
      </c>
      <c r="R293" s="830" t="inlineStr">
        <is>
          <t>Yes</t>
        </is>
      </c>
      <c r="S293" s="830" t="inlineStr">
        <is>
          <t>Review</t>
        </is>
      </c>
      <c r="T293" s="827" t="inlineStr">
        <is>
          <t>Yes</t>
        </is>
      </c>
      <c r="U293" s="831" t="inlineStr">
        <is>
          <t>Legal maps to 1, 3, 4, 7, 9, 10; helper says 1, 3, 4, 5, 6, 7, 8</t>
        </is>
      </c>
      <c r="V293" s="832" t="inlineStr">
        <is>
          <t>Review</t>
        </is>
      </c>
      <c r="W293" s="827" t="inlineStr">
        <is>
          <t>Yes — prior grantee match</t>
        </is>
      </c>
      <c r="X293" s="827" t="inlineStr">
        <is>
          <t>Review</t>
        </is>
      </c>
      <c r="Y293" s="828" t="inlineStr">
        <is>
          <t>Interest amount needs review</t>
        </is>
      </c>
      <c r="Z293" s="829" t="inlineStr">
        <is>
          <t>Review</t>
        </is>
      </c>
      <c r="AA293" s="827" t="inlineStr">
        <is>
          <t>Assignment — R. Michael Lortz to Newfield Exploration Mid Cont, (1749/51)</t>
        </is>
      </c>
      <c r="AB293" s="827" t="inlineStr">
        <is>
          <t>Needs source review: tract, interest amount</t>
        </is>
      </c>
    </row>
    <row r="294" ht="84" customHeight="1">
      <c r="A294" s="806" t="inlineStr">
        <is>
          <t>2004-005686</t>
        </is>
      </c>
      <c r="B294" s="806" t="n">
        <v>18</v>
      </c>
      <c r="C294" s="806" t="inlineStr">
        <is>
          <t>Oil and Gas Lease</t>
        </is>
      </c>
      <c r="D294" s="806" t="inlineStr">
        <is>
          <t>1764/122</t>
        </is>
      </c>
      <c r="E294" s="807" t="n">
        <v>38251</v>
      </c>
      <c r="F294" s="808" t="n">
        <v>38272</v>
      </c>
      <c r="G294" s="809" t="inlineStr">
        <is>
          <t>Darrell E. Hamilton
1709 SW High, Apt. #1
Topeka, KS 66604</t>
        </is>
      </c>
      <c r="H294" s="809" t="inlineStr">
        <is>
          <t>R. Michael Lortz</t>
        </is>
      </c>
      <c r="I294" s="810" t="inlineStr">
        <is>
          <t>NW/4 SE/4, S/2 SE/4, SW/4 NE/4 of 31-12N-24W</t>
        </is>
      </c>
      <c r="J294" s="817" t="inlineStr">
        <is>
          <t>160 gross acres
3 yrs
3/16ths royalty</t>
        </is>
      </c>
      <c r="K294" s="812" t="inlineStr">
        <is>
          <t>OKCountyRecords: 2004-005686</t>
        </is>
      </c>
      <c r="L294" s="806" t="inlineStr">
        <is>
          <t>Leasehold (non-mineral; excluded from mineral NMA). Gross=tract-map basis.</t>
        </is>
      </c>
      <c r="M294" s="806" t="inlineStr">
        <is>
          <t>CURRENT LEASE SOURCE</t>
        </is>
      </c>
      <c r="N294" s="806" t="n"/>
      <c r="O294" s="806" t="inlineStr">
        <is>
          <t>TOP LEASE</t>
        </is>
      </c>
      <c r="P294" s="807" t="inlineStr">
        <is>
          <t>Chain — leasehold (OGL)</t>
        </is>
      </c>
      <c r="Q294" s="808" t="inlineStr">
        <is>
          <t>No</t>
        </is>
      </c>
      <c r="R294" s="809" t="inlineStr">
        <is>
          <t>Yes</t>
        </is>
      </c>
      <c r="S294" s="809" t="inlineStr">
        <is>
          <t>No</t>
        </is>
      </c>
      <c r="T294" s="810" t="inlineStr">
        <is>
          <t>Yes</t>
        </is>
      </c>
      <c r="U294" s="816" t="inlineStr">
        <is>
          <t>Yes: 2 (legal supports)</t>
        </is>
      </c>
      <c r="V294" s="812" t="inlineStr">
        <is>
          <t>High</t>
        </is>
      </c>
      <c r="W294" s="806" t="inlineStr">
        <is>
          <t>Review — no exact prior-grantee match</t>
        </is>
      </c>
      <c r="X294" s="806" t="inlineStr">
        <is>
          <t>Review</t>
        </is>
      </c>
      <c r="Y294" s="806" t="inlineStr">
        <is>
          <t>Interest amount needs review</t>
        </is>
      </c>
      <c r="Z294" s="806" t="inlineStr">
        <is>
          <t>Review</t>
        </is>
      </c>
      <c r="AA294" s="807" t="inlineStr">
        <is>
          <t>Oil and Gas Lease — Darrell E. Hamilton to R. Michael Lortz (1764/122)</t>
        </is>
      </c>
      <c r="AB294" s="808" t="inlineStr">
        <is>
          <t>Needs source review: grantor source, interest amount</t>
        </is>
      </c>
    </row>
    <row r="295" ht="84" customHeight="1">
      <c r="A295" s="806" t="inlineStr">
        <is>
          <t>2004-005687</t>
        </is>
      </c>
      <c r="B295" s="806" t="n">
        <v>19</v>
      </c>
      <c r="C295" s="806" t="inlineStr">
        <is>
          <t>Oil and Gas Lease</t>
        </is>
      </c>
      <c r="D295" s="806" t="inlineStr">
        <is>
          <t>1764/124</t>
        </is>
      </c>
      <c r="E295" s="807" t="n">
        <v>38251</v>
      </c>
      <c r="F295" s="808" t="n">
        <v>38272</v>
      </c>
      <c r="G295" s="809" t="inlineStr">
        <is>
          <t>Deeanne Browning
3510 West 2nd Street
Wichita, KS 67203</t>
        </is>
      </c>
      <c r="H295" s="809" t="inlineStr">
        <is>
          <t>R. Michael Lortz</t>
        </is>
      </c>
      <c r="I295" s="810" t="inlineStr">
        <is>
          <t>NW/4 SE/4, S/2 SE/4, SW/4 NE/4 of 31-12N-24W</t>
        </is>
      </c>
      <c r="J295" s="834" t="inlineStr">
        <is>
          <t>160 gross acres
3 yrs
3/16ths royalty</t>
        </is>
      </c>
      <c r="K295" s="815" t="inlineStr">
        <is>
          <t>OKCountyRecords: 2004-005687</t>
        </is>
      </c>
      <c r="L295" s="806" t="inlineStr">
        <is>
          <t>Leasehold (non-mineral; excluded from mineral NMA). Gross=tract-map basis.</t>
        </is>
      </c>
      <c r="M295" s="806" t="inlineStr">
        <is>
          <t>CURRENT LEASE SOURCE</t>
        </is>
      </c>
      <c r="N295" s="806" t="n"/>
      <c r="O295" s="806" t="inlineStr">
        <is>
          <t>OGL / BASE LEASE</t>
        </is>
      </c>
      <c r="P295" s="807" t="inlineStr">
        <is>
          <t>Chain — leasehold (OGL)</t>
        </is>
      </c>
      <c r="Q295" s="808" t="inlineStr">
        <is>
          <t>No</t>
        </is>
      </c>
      <c r="R295" s="809" t="inlineStr">
        <is>
          <t>Yes</t>
        </is>
      </c>
      <c r="S295" s="809" t="inlineStr">
        <is>
          <t>No</t>
        </is>
      </c>
      <c r="T295" s="810" t="inlineStr">
        <is>
          <t>Yes</t>
        </is>
      </c>
      <c r="U295" s="833" t="inlineStr">
        <is>
          <t>Yes: 2 (legal supports)</t>
        </is>
      </c>
      <c r="V295" s="815" t="inlineStr">
        <is>
          <t>High</t>
        </is>
      </c>
      <c r="W295" s="806" t="inlineStr">
        <is>
          <t>Probable — name-normalized match to Runsheet 257 grantee; confirm</t>
        </is>
      </c>
      <c r="X295" s="806" t="inlineStr">
        <is>
          <t>Review</t>
        </is>
      </c>
      <c r="Y295" s="806" t="inlineStr">
        <is>
          <t>Interest amount needs review</t>
        </is>
      </c>
      <c r="Z295" s="806" t="inlineStr">
        <is>
          <t>Review</t>
        </is>
      </c>
      <c r="AA295" s="807" t="inlineStr">
        <is>
          <t>Oil and Gas Lease — Deeanne Browning to R. Michael Lortz (1764/124)</t>
        </is>
      </c>
      <c r="AB295" s="808" t="inlineStr">
        <is>
          <t>Needs source review: grantor source, interest amount</t>
        </is>
      </c>
    </row>
    <row r="296" ht="396" customHeight="1">
      <c r="A296" s="806" t="inlineStr">
        <is>
          <t>2004-005689</t>
        </is>
      </c>
      <c r="B296" s="806" t="n">
        <v>20</v>
      </c>
      <c r="C296" s="806" t="inlineStr">
        <is>
          <t>Oil and Gas Lease</t>
        </is>
      </c>
      <c r="D296" s="806" t="inlineStr">
        <is>
          <t>1764/128</t>
        </is>
      </c>
      <c r="E296" s="808" t="n">
        <v>38251</v>
      </c>
      <c r="F296" s="808" t="n">
        <v>38272</v>
      </c>
      <c r="G296" s="809" t="inlineStr">
        <is>
          <t>Travis L. Smith
P. O. Box 129
Silver City, NM 88061</t>
        </is>
      </c>
      <c r="H296" s="809" t="inlineStr">
        <is>
          <t>R. Michael Lortz</t>
        </is>
      </c>
      <c r="I296" s="810" t="inlineStr">
        <is>
          <t>NW/4 SE/4, S/2 SE/4, SW/4 NE/4 of 31-12N-24W</t>
        </is>
      </c>
      <c r="J296" s="817" t="inlineStr">
        <is>
          <t>160 gross acres
3 yrs
3/16ths royalty
Chain note: source of title — OUTSIDE LANDS 2002-004378 at 1694/156, William Cobal Bain and Billy Wayne Bain, Co-Trustees of the Testamentary Trust created under the Will of W. M. … Full recital in recorded instrument — see Link.</t>
        </is>
      </c>
      <c r="K296" s="815" t="inlineStr">
        <is>
          <t>OKCountyRecords: 2004-005689</t>
        </is>
      </c>
      <c r="L296" s="806" t="inlineStr">
        <is>
          <t>Leasehold (non-mineral; excluded from mineral NMA). Gross=tract-map basis.</t>
        </is>
      </c>
      <c r="M296" s="806" t="inlineStr">
        <is>
          <t>CURRENT LEASE SOURCE</t>
        </is>
      </c>
      <c r="N296" s="806" t="n"/>
      <c r="O296" s="806" t="inlineStr">
        <is>
          <t>OUTSIDE LANDS</t>
        </is>
      </c>
      <c r="P296" s="808" t="inlineStr">
        <is>
          <t>Chain — leasehold (OGL)</t>
        </is>
      </c>
      <c r="Q296" s="808" t="inlineStr">
        <is>
          <t>No</t>
        </is>
      </c>
      <c r="R296" s="809" t="inlineStr">
        <is>
          <t>Yes</t>
        </is>
      </c>
      <c r="S296" s="809" t="inlineStr">
        <is>
          <t>No</t>
        </is>
      </c>
      <c r="T296" s="810" t="inlineStr">
        <is>
          <t>Yes</t>
        </is>
      </c>
      <c r="U296" s="816" t="inlineStr">
        <is>
          <t>Legal maps to 2; helper says 2, 5</t>
        </is>
      </c>
      <c r="V296" s="815" t="inlineStr">
        <is>
          <t>Review</t>
        </is>
      </c>
      <c r="W296" s="806" t="inlineStr">
        <is>
          <t>Review — no exact prior-grantee match</t>
        </is>
      </c>
      <c r="X296" s="806" t="inlineStr">
        <is>
          <t>Review</t>
        </is>
      </c>
      <c r="Y296" s="806" t="inlineStr">
        <is>
          <t>Interest amount needs review</t>
        </is>
      </c>
      <c r="Z296" s="806" t="inlineStr">
        <is>
          <t>Review</t>
        </is>
      </c>
      <c r="AA296" s="808" t="inlineStr">
        <is>
          <t>Oil and Gas Lease — Travis L. Smith to R. Michael Lortz (1764/128)</t>
        </is>
      </c>
      <c r="AB296" s="808" t="inlineStr">
        <is>
          <t>Needs source review: tract, grantor source, interest amount</t>
        </is>
      </c>
    </row>
    <row r="297" ht="409.5" customHeight="1">
      <c r="A297" s="806" t="inlineStr">
        <is>
          <t>2004-005738</t>
        </is>
      </c>
      <c r="B297" s="806" t="n"/>
      <c r="C297" s="806" t="inlineStr">
        <is>
          <t>Mineral Deed</t>
        </is>
      </c>
      <c r="D297" s="806" t="inlineStr">
        <is>
          <t>1764/344</t>
        </is>
      </c>
      <c r="E297" s="807" t="n">
        <v>38260</v>
      </c>
      <c r="F297" s="808" t="n">
        <v>38274</v>
      </c>
      <c r="G297" s="809" t="inlineStr">
        <is>
          <t>Sandra Lorraine York</t>
        </is>
      </c>
      <c r="H297" s="809" t="inlineStr">
        <is>
          <t>Koala Production Company</t>
        </is>
      </c>
      <c r="I297" s="810"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7" s="817" t="inlineStr">
        <is>
          <t>An undivided 10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297" s="815" t="inlineStr">
        <is>
          <t>OKCountyRecords: 2004-005738</t>
        </is>
      </c>
      <c r="L297" s="806" t="inlineStr">
        <is>
          <t>Mineral; basis Conv Amt(dec). Gross=tract-map basis.</t>
        </is>
      </c>
      <c r="M297" s="806" t="inlineStr">
        <is>
          <t>REVIEW</t>
        </is>
      </c>
      <c r="N297" s="806" t="inlineStr">
        <is>
          <t>Denominator / tract allocation for 10 NMA from instrument image</t>
        </is>
      </c>
      <c r="O297" s="806" t="inlineStr">
        <is>
          <t>MINERAL DEED</t>
        </is>
      </c>
      <c r="P297" s="807" t="inlineStr">
        <is>
          <t>Chain — minerals</t>
        </is>
      </c>
      <c r="Q297" s="808" t="inlineStr">
        <is>
          <t>Yes</t>
        </is>
      </c>
      <c r="R297" s="809" t="inlineStr">
        <is>
          <t>No</t>
        </is>
      </c>
      <c r="S297" s="809" t="inlineStr">
        <is>
          <t>Yes</t>
        </is>
      </c>
      <c r="T297" s="810" t="inlineStr">
        <is>
          <t>No</t>
        </is>
      </c>
      <c r="U297" s="816" t="inlineStr">
        <is>
          <t>Legal maps to 5, 6, 8, 9; helper says 4, 5, 6</t>
        </is>
      </c>
      <c r="V297" s="815" t="inlineStr">
        <is>
          <t>Review</t>
        </is>
      </c>
      <c r="W297" s="806" t="inlineStr">
        <is>
          <t>Review — no exact prior-grantee match</t>
        </is>
      </c>
      <c r="X297" s="806" t="inlineStr">
        <is>
          <t>Yes — on Tract 4 owner list</t>
        </is>
      </c>
      <c r="Y297" s="806" t="inlineStr">
        <is>
          <t>Candidate 0.0357142857142857 (helper — confirm from image)</t>
        </is>
      </c>
      <c r="Z297" s="806" t="inlineStr">
        <is>
          <t>Medium — helper value</t>
        </is>
      </c>
      <c r="AA297" s="807" t="inlineStr">
        <is>
          <t>Mineral Deed — Sandra Lorraine York to Koala Production Company (1764/344)</t>
        </is>
      </c>
      <c r="AB297" s="808" t="inlineStr">
        <is>
          <t>Needs source review: tract, grantor source</t>
        </is>
      </c>
    </row>
    <row r="298" ht="409.5" customHeight="1">
      <c r="A298" s="806" t="inlineStr">
        <is>
          <t>2004-005692</t>
        </is>
      </c>
      <c r="B298" s="806" t="n"/>
      <c r="C298" s="806" t="inlineStr">
        <is>
          <t>Assignment</t>
        </is>
      </c>
      <c r="D298" s="806" t="inlineStr">
        <is>
          <t>1764/133</t>
        </is>
      </c>
      <c r="E298" s="807" t="n">
        <v>38266</v>
      </c>
      <c r="F298" s="808" t="n">
        <v>38272</v>
      </c>
      <c r="G298" s="809" t="inlineStr">
        <is>
          <t>R. Michael Lortz</t>
        </is>
      </c>
      <c r="H298" s="809" t="inlineStr">
        <is>
          <t>Panhandle Royalty Company</t>
        </is>
      </c>
      <c r="I298" s="810" t="inlineStr">
        <is>
          <t>NW/4 SE/4, S/2 SE/4, SW/4 NE/4 of 31-12N-24W</t>
        </is>
      </c>
      <c r="J298" s="817" t="inlineStr">
        <is>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 Full recital in recorded instrument — see Link.</t>
        </is>
      </c>
      <c r="K298" s="815" t="inlineStr">
        <is>
          <t>OKCountyRecords: 2004-005692</t>
        </is>
      </c>
      <c r="L298" s="806" t="inlineStr">
        <is>
          <t>Leasehold (non-mineral; excluded from mineral NMA). Gross=tract-map basis.</t>
        </is>
      </c>
      <c r="M298" s="806" t="inlineStr">
        <is>
          <t>Confirm lease effect</t>
        </is>
      </c>
      <c r="N298" s="806" t="n"/>
      <c r="O298" s="806" t="inlineStr">
        <is>
          <t>LEASE ASSIGNMENT</t>
        </is>
      </c>
      <c r="P298" s="807" t="inlineStr">
        <is>
          <t>Chain — assignment (WI or minerals — read granting clause)</t>
        </is>
      </c>
      <c r="Q298" s="808" t="inlineStr">
        <is>
          <t>Review</t>
        </is>
      </c>
      <c r="R298" s="809" t="inlineStr">
        <is>
          <t>Yes</t>
        </is>
      </c>
      <c r="S298" s="809" t="inlineStr">
        <is>
          <t>Review</t>
        </is>
      </c>
      <c r="T298" s="810" t="inlineStr">
        <is>
          <t>Yes</t>
        </is>
      </c>
      <c r="U298" s="816" t="inlineStr">
        <is>
          <t>Yes: 2 (legal supports)</t>
        </is>
      </c>
      <c r="V298" s="815" t="inlineStr">
        <is>
          <t>High</t>
        </is>
      </c>
      <c r="W298" s="806" t="inlineStr">
        <is>
          <t>Yes — prior grantee match</t>
        </is>
      </c>
      <c r="X298" s="806" t="inlineStr">
        <is>
          <t>Review</t>
        </is>
      </c>
      <c r="Y298" s="806" t="inlineStr">
        <is>
          <t>Interest amount needs review</t>
        </is>
      </c>
      <c r="Z298" s="806" t="inlineStr">
        <is>
          <t>Review</t>
        </is>
      </c>
      <c r="AA298" s="807" t="inlineStr">
        <is>
          <t>Assignment — R. Michael Lortz to Panhandle Royalty Company (1764/133)</t>
        </is>
      </c>
      <c r="AB298" s="808" t="inlineStr">
        <is>
          <t>Needs source review: interest amount</t>
        </is>
      </c>
    </row>
    <row r="299" ht="409.5" customHeight="1">
      <c r="A299" s="806" t="inlineStr">
        <is>
          <t>2004-005739</t>
        </is>
      </c>
      <c r="B299" s="806" t="n"/>
      <c r="C299" s="806" t="inlineStr">
        <is>
          <t>Mineral Deed</t>
        </is>
      </c>
      <c r="D299" s="806" t="inlineStr">
        <is>
          <t>1764/345</t>
        </is>
      </c>
      <c r="E299" s="807" t="n">
        <v>38267</v>
      </c>
      <c r="F299" s="808" t="n">
        <v>38274</v>
      </c>
      <c r="G299" s="809" t="inlineStr">
        <is>
          <t>Sandra Lorraine York</t>
        </is>
      </c>
      <c r="H299" s="809" t="inlineStr">
        <is>
          <t>Koala Production Company</t>
        </is>
      </c>
      <c r="I299" s="813"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9" s="811" t="inlineStr">
        <is>
          <t>An undivided 5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299" s="815" t="inlineStr">
        <is>
          <t>OKCountyRecords: 2004-005739</t>
        </is>
      </c>
      <c r="L299" s="806" t="inlineStr">
        <is>
          <t>Mineral; basis Conv Amt(dec). Gross=tract-map basis.</t>
        </is>
      </c>
      <c r="M299" s="806" t="inlineStr">
        <is>
          <t>REVIEW</t>
        </is>
      </c>
      <c r="N299" s="806" t="inlineStr">
        <is>
          <t>Denominator / tract allocation for 5 NMA from instrument image</t>
        </is>
      </c>
      <c r="O299" s="806" t="inlineStr">
        <is>
          <t>MINERAL DEED</t>
        </is>
      </c>
      <c r="P299" s="807" t="inlineStr">
        <is>
          <t>Chain — minerals</t>
        </is>
      </c>
      <c r="Q299" s="808" t="inlineStr">
        <is>
          <t>Yes</t>
        </is>
      </c>
      <c r="R299" s="809" t="inlineStr">
        <is>
          <t>No</t>
        </is>
      </c>
      <c r="S299" s="809" t="inlineStr">
        <is>
          <t>Yes</t>
        </is>
      </c>
      <c r="T299" s="813" t="inlineStr">
        <is>
          <t>No</t>
        </is>
      </c>
      <c r="U299" s="814" t="inlineStr">
        <is>
          <t>Legal maps to 5, 6, 8, 9; helper says 4, 5, 6</t>
        </is>
      </c>
      <c r="V299" s="815" t="inlineStr">
        <is>
          <t>Review</t>
        </is>
      </c>
      <c r="W299" s="806" t="inlineStr">
        <is>
          <t>Review — no exact prior-grantee match</t>
        </is>
      </c>
      <c r="X299" s="806" t="inlineStr">
        <is>
          <t>Yes — on Tract 4 owner list</t>
        </is>
      </c>
      <c r="Y299" s="806" t="inlineStr">
        <is>
          <t>Candidate 0.0178571428571429 (helper — confirm from image)</t>
        </is>
      </c>
      <c r="Z299" s="806" t="inlineStr">
        <is>
          <t>Medium — helper value</t>
        </is>
      </c>
      <c r="AA299" s="807" t="inlineStr">
        <is>
          <t>Mineral Deed — Sandra Lorraine York to Koala Production Company (1764/345)</t>
        </is>
      </c>
      <c r="AB299" s="808" t="inlineStr">
        <is>
          <t>Needs source review: tract, grantor source</t>
        </is>
      </c>
    </row>
    <row r="300" ht="96" customHeight="1">
      <c r="A300" s="806" t="inlineStr">
        <is>
          <t>2004-005901</t>
        </is>
      </c>
      <c r="B300" s="806" t="n"/>
      <c r="C300" s="806" t="inlineStr">
        <is>
          <t>Mineral Deed</t>
        </is>
      </c>
      <c r="D300" s="806" t="inlineStr">
        <is>
          <t>1765/306</t>
        </is>
      </c>
      <c r="E300" s="807" t="n">
        <v>38275</v>
      </c>
      <c r="F300" s="808" t="n">
        <v>38281</v>
      </c>
      <c r="G300" s="809" t="inlineStr">
        <is>
          <t>Aspen Energy Group, Inc.</t>
        </is>
      </c>
      <c r="H300" s="809" t="inlineStr">
        <is>
          <t>Crusader Energy Corporation</t>
        </is>
      </c>
      <c r="I300" s="810" t="inlineStr">
        <is>
          <t>E/2 NW/4, N/2 NE/4 SW/4, NE/4 SE/4, SE/4 NE/4 of 31-12N-24W, aol</t>
        </is>
      </c>
      <c r="J300" s="814" t="inlineStr">
        <is>
          <t>ARTI</t>
        </is>
      </c>
      <c r="K300" s="815" t="inlineStr">
        <is>
          <t>OKCountyRecords: 2004-005901</t>
        </is>
      </c>
      <c r="L300" s="806" t="inlineStr">
        <is>
          <t>Mineral; basis Conv Amt(dec). Gross=tract-map basis.</t>
        </is>
      </c>
      <c r="M300" s="806" t="inlineStr">
        <is>
          <t>CURRENT OWNER SOURCE</t>
        </is>
      </c>
      <c r="N300" s="806" t="n"/>
      <c r="O300" s="806" t="inlineStr">
        <is>
          <t>OUTSIDE LANDS</t>
        </is>
      </c>
      <c r="P300" s="807" t="inlineStr">
        <is>
          <t>Chain — minerals</t>
        </is>
      </c>
      <c r="Q300" s="808" t="inlineStr">
        <is>
          <t>Yes</t>
        </is>
      </c>
      <c r="R300" s="809" t="inlineStr">
        <is>
          <t>No</t>
        </is>
      </c>
      <c r="S300" s="809" t="inlineStr">
        <is>
          <t>Yes</t>
        </is>
      </c>
      <c r="T300" s="810" t="inlineStr">
        <is>
          <t>No</t>
        </is>
      </c>
      <c r="U300" s="814" t="inlineStr">
        <is>
          <t>Legal maps to 1, 3, 4, 7, 10; helper says 1, 3, 4, 7, 8</t>
        </is>
      </c>
      <c r="V300" s="815" t="inlineStr">
        <is>
          <t>Review</t>
        </is>
      </c>
      <c r="W300" s="806" t="inlineStr">
        <is>
          <t>Probable — name-normalized match to Runsheet 105 grantee; confirm</t>
        </is>
      </c>
      <c r="X300" s="806" t="inlineStr">
        <is>
          <t>Yes — on Tract 3 owner list</t>
        </is>
      </c>
      <c r="Y300" s="806" t="inlineStr">
        <is>
          <t>Candidate 1 (helper — confirm from image)</t>
        </is>
      </c>
      <c r="Z300" s="806" t="inlineStr">
        <is>
          <t>Medium — helper value</t>
        </is>
      </c>
      <c r="AA300" s="807" t="inlineStr">
        <is>
          <t>Mineral Deed — Aspen Energy Group, Inc. to Crusader Energy Corporation (1765/306)</t>
        </is>
      </c>
      <c r="AB300" s="808" t="inlineStr">
        <is>
          <t>Needs source review: tract, grantor source</t>
        </is>
      </c>
    </row>
    <row r="301" ht="409.5" customHeight="1">
      <c r="A301" s="806" t="inlineStr">
        <is>
          <t>2008-006536</t>
        </is>
      </c>
      <c r="B301" s="806" t="n"/>
      <c r="C301" s="806" t="inlineStr">
        <is>
          <t>Mineral Deed</t>
        </is>
      </c>
      <c r="D301" s="806" t="inlineStr">
        <is>
          <t>1937/418</t>
        </is>
      </c>
      <c r="E301" s="807" t="n">
        <v>38286</v>
      </c>
      <c r="F301" s="808" t="n">
        <v>39748</v>
      </c>
      <c r="G301" s="809" t="inlineStr">
        <is>
          <t>Koala Production Company</t>
        </is>
      </c>
      <c r="H301" s="809" t="inlineStr">
        <is>
          <t>Fleshman Agency, Inc.</t>
        </is>
      </c>
      <c r="I301" s="810"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301" s="816" t="inlineStr">
        <is>
          <t>An undivided 5 acre mineral interest</t>
        </is>
      </c>
      <c r="K301" s="815" t="inlineStr">
        <is>
          <t>OKCountyRecords: 2008-006536</t>
        </is>
      </c>
      <c r="L301" s="806" t="inlineStr">
        <is>
          <t>Mineral; basis Conv Amt(dec). Gross=tract-map basis.</t>
        </is>
      </c>
      <c r="M301" s="806" t="inlineStr">
        <is>
          <t>REVIEW</t>
        </is>
      </c>
      <c r="N301" s="806" t="inlineStr">
        <is>
          <t>Denominator / tract allocation for 5 NMA from instrument image</t>
        </is>
      </c>
      <c r="O301" s="806" t="inlineStr">
        <is>
          <t>MINERAL DEED</t>
        </is>
      </c>
      <c r="P301" s="807" t="inlineStr">
        <is>
          <t>Chain — minerals</t>
        </is>
      </c>
      <c r="Q301" s="808" t="inlineStr">
        <is>
          <t>Yes</t>
        </is>
      </c>
      <c r="R301" s="809" t="inlineStr">
        <is>
          <t>No</t>
        </is>
      </c>
      <c r="S301" s="809" t="inlineStr">
        <is>
          <t>Yes</t>
        </is>
      </c>
      <c r="T301" s="810" t="inlineStr">
        <is>
          <t>No</t>
        </is>
      </c>
      <c r="U301" s="816" t="inlineStr">
        <is>
          <t>Legal maps to 5, 6, 8, 9; helper says 4, 5, 6</t>
        </is>
      </c>
      <c r="V301" s="815" t="inlineStr">
        <is>
          <t>Review</t>
        </is>
      </c>
      <c r="W301" s="806" t="inlineStr">
        <is>
          <t>Yes — prior grantee match</t>
        </is>
      </c>
      <c r="X301" s="806" t="inlineStr">
        <is>
          <t>Yes — on Tract 4 owner list</t>
        </is>
      </c>
      <c r="Y301" s="806" t="inlineStr">
        <is>
          <t>Candidate 0.0178571428571429 (helper — confirm from image)</t>
        </is>
      </c>
      <c r="Z301" s="806" t="inlineStr">
        <is>
          <t>Medium — helper value</t>
        </is>
      </c>
      <c r="AA301" s="807" t="inlineStr">
        <is>
          <t>Mineral Deed — Koala Production Company to Fleshman Agency, Inc. (1937/418)</t>
        </is>
      </c>
      <c r="AB301" s="808" t="inlineStr">
        <is>
          <t>Needs source review: tract</t>
        </is>
      </c>
    </row>
    <row r="302" ht="409.5" customHeight="1">
      <c r="A302" s="806" t="inlineStr">
        <is>
          <t>2004-006577</t>
        </is>
      </c>
      <c r="B302" s="806" t="n"/>
      <c r="C302" s="806" t="inlineStr">
        <is>
          <t>Mineral Deed</t>
        </is>
      </c>
      <c r="D302" s="806" t="inlineStr">
        <is>
          <t>1768/339</t>
        </is>
      </c>
      <c r="E302" s="807" t="n">
        <v>38292</v>
      </c>
      <c r="F302" s="808" t="n">
        <v>38308</v>
      </c>
      <c r="G302" s="809" t="inlineStr">
        <is>
          <t>Sandra York, aka Sandra Lorraine York, aka Sandra Lorrain York, Individually and as heir of Virgil Hambrook</t>
        </is>
      </c>
      <c r="H302" s="809" t="inlineStr">
        <is>
          <t>Arrowhead Resources, Inc.</t>
        </is>
      </c>
      <c r="I302" s="810" t="inlineStr">
        <is>
          <t>Lots 1 and 2 also described as the W/2 NW/4 and the N/2 of Lot 3 of 31-12N-24W</t>
        </is>
      </c>
      <c r="J302" s="817" t="inlineStr">
        <is>
          <t>ARTI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302" s="815" t="inlineStr">
        <is>
          <t>OKCountyRecords: 2004-006577</t>
        </is>
      </c>
      <c r="L302" s="806" t="inlineStr">
        <is>
          <t>Mineral; basis Conv Amt(dec). Gross=tract-map basis.</t>
        </is>
      </c>
      <c r="M302" s="806" t="inlineStr">
        <is>
          <t>CURRENT OWNER SOURCE</t>
        </is>
      </c>
      <c r="N302" s="806" t="n"/>
      <c r="O302" s="806" t="inlineStr">
        <is>
          <t>MINERAL DEED</t>
        </is>
      </c>
      <c r="P302" s="807" t="inlineStr">
        <is>
          <t>Chain — minerals</t>
        </is>
      </c>
      <c r="Q302" s="808" t="inlineStr">
        <is>
          <t>Yes</t>
        </is>
      </c>
      <c r="R302" s="809" t="inlineStr">
        <is>
          <t>No</t>
        </is>
      </c>
      <c r="S302" s="809" t="inlineStr">
        <is>
          <t>Yes</t>
        </is>
      </c>
      <c r="T302" s="810" t="inlineStr">
        <is>
          <t>No</t>
        </is>
      </c>
      <c r="U302" s="816" t="inlineStr">
        <is>
          <t>Yes: 5, 6 (legal supports)</t>
        </is>
      </c>
      <c r="V302" s="815" t="inlineStr">
        <is>
          <t>High</t>
        </is>
      </c>
      <c r="W302" s="806" t="inlineStr">
        <is>
          <t>Probable — name-normalized match to Runsheet 74 grantee; confirm</t>
        </is>
      </c>
      <c r="X302" s="806" t="inlineStr">
        <is>
          <t>Yes — on Tract 5 owner list</t>
        </is>
      </c>
      <c r="Y302" s="806" t="inlineStr">
        <is>
          <t>Candidate 1 (helper — confirm from image)</t>
        </is>
      </c>
      <c r="Z302" s="806" t="inlineStr">
        <is>
          <t>Medium — helper value</t>
        </is>
      </c>
      <c r="AA302" s="807" t="inlineStr">
        <is>
          <t>Mineral Deed — Sandra York, aka Sandra Lorrai to Arrowhead Resources, Inc. (1768/339)</t>
        </is>
      </c>
      <c r="AB302" s="808" t="inlineStr">
        <is>
          <t>Needs source review: grantor source</t>
        </is>
      </c>
    </row>
    <row r="303" ht="156" customHeight="1">
      <c r="A303" s="806" t="inlineStr">
        <is>
          <t>2005-000347</t>
        </is>
      </c>
      <c r="B303" s="806" t="n"/>
      <c r="C303" s="806" t="inlineStr">
        <is>
          <t>Blanket Deed and Conveyance</t>
        </is>
      </c>
      <c r="D303" s="806" t="inlineStr">
        <is>
          <t>1775/296</t>
        </is>
      </c>
      <c r="E303" s="808" t="n">
        <v>38338</v>
      </c>
      <c r="F303" s="808" t="n">
        <v>38376</v>
      </c>
      <c r="G303" s="809" t="inlineStr">
        <is>
          <t>The Estate of Barbara Fasken, by Robert Dickson and Norbert J. Dickman, Co-Personal Representatives</t>
        </is>
      </c>
      <c r="H303" s="809" t="inlineStr">
        <is>
          <t>Fasken Land and Minerals, Ltd.</t>
        </is>
      </c>
      <c r="I303" s="810" t="inlineStr">
        <is>
          <t>Lot 1, 2, N/2 of 3, NW/4 SE/4, S/2 SE/4, SW/4 NE/4 of 31-12N-24W, aol</t>
        </is>
      </c>
      <c r="J303" s="816" t="inlineStr">
        <is>
          <t>ARTI</t>
        </is>
      </c>
      <c r="K303" s="815" t="inlineStr">
        <is>
          <t>OKCountyRecords: 2005-000347</t>
        </is>
      </c>
      <c r="L303" s="806" t="inlineStr">
        <is>
          <t>Mineral; basis Conv Amt(dec). Gross=tract-map basis.</t>
        </is>
      </c>
      <c r="M303" s="806" t="inlineStr">
        <is>
          <t>CURRENT OWNER SOURCE</t>
        </is>
      </c>
      <c r="N303" s="806" t="n"/>
      <c r="O303" s="806" t="inlineStr">
        <is>
          <t>OUTSIDE LANDS</t>
        </is>
      </c>
      <c r="P303" s="808" t="inlineStr">
        <is>
          <t>Chain — deed (confirm minerals vs surface from instrument)</t>
        </is>
      </c>
      <c r="Q303" s="808" t="inlineStr">
        <is>
          <t>Yes</t>
        </is>
      </c>
      <c r="R303" s="809" t="inlineStr">
        <is>
          <t>No</t>
        </is>
      </c>
      <c r="S303" s="809" t="inlineStr">
        <is>
          <t>Review</t>
        </is>
      </c>
      <c r="T303" s="810" t="inlineStr">
        <is>
          <t>No</t>
        </is>
      </c>
      <c r="U303" s="816" t="inlineStr">
        <is>
          <t>Yes: 2, 5 (legal supports)</t>
        </is>
      </c>
      <c r="V303" s="815" t="inlineStr">
        <is>
          <t>High</t>
        </is>
      </c>
      <c r="W303" s="806" t="inlineStr">
        <is>
          <t>Review — no exact prior-grantee match</t>
        </is>
      </c>
      <c r="X303" s="806" t="inlineStr">
        <is>
          <t>Yes — on Tract 5 owner list</t>
        </is>
      </c>
      <c r="Y303" s="806" t="inlineStr">
        <is>
          <t>Candidate 1 (helper — confirm from image)</t>
        </is>
      </c>
      <c r="Z303" s="806" t="inlineStr">
        <is>
          <t>Medium — helper value</t>
        </is>
      </c>
      <c r="AA303" s="808" t="inlineStr">
        <is>
          <t>Blanket Deed and Conveyance — The Estate of Barbara Fasken, to Fasken Land and Minerals, Ltd. (1775/296)</t>
        </is>
      </c>
      <c r="AB303" s="808" t="inlineStr">
        <is>
          <t>Needs source review: grantor source</t>
        </is>
      </c>
    </row>
    <row r="304" ht="96" customHeight="1">
      <c r="A304" s="806" t="inlineStr">
        <is>
          <t>2005-000158</t>
        </is>
      </c>
      <c r="B304" s="806" t="n"/>
      <c r="C304" s="806" t="inlineStr">
        <is>
          <t>Mineral Deed</t>
        </is>
      </c>
      <c r="D304" s="806" t="inlineStr">
        <is>
          <t>1774/309</t>
        </is>
      </c>
      <c r="E304" s="807" t="n">
        <v>38362</v>
      </c>
      <c r="F304" s="808" t="n">
        <v>38365</v>
      </c>
      <c r="G304" s="809" t="inlineStr">
        <is>
          <t>Minion Investment Co,
Brian L. Rice</t>
        </is>
      </c>
      <c r="H304" s="809" t="inlineStr">
        <is>
          <t>Prism Energy, Inc.</t>
        </is>
      </c>
      <c r="I304" s="813" t="inlineStr">
        <is>
          <t>E/2 NW/4, N/2 NE/4 SW/4, NE/4 SE/4, SE/4 NE/4 of 31-12N-24W, aol</t>
        </is>
      </c>
      <c r="J304" s="814" t="inlineStr">
        <is>
          <t>ARTI (.69 net acre interest in 31-12N-24W)</t>
        </is>
      </c>
      <c r="K304" s="815" t="inlineStr">
        <is>
          <t>OKCountyRecords: 2005-000158</t>
        </is>
      </c>
      <c r="L304" s="806" t="inlineStr">
        <is>
          <t>Mineral; basis Conv Amt(dec). Gross=tract-map basis.</t>
        </is>
      </c>
      <c r="M304" s="806" t="inlineStr">
        <is>
          <t>CURRENT OWNER SOURCE</t>
        </is>
      </c>
      <c r="N304" s="806" t="n"/>
      <c r="O304" s="806" t="inlineStr">
        <is>
          <t>OUTSIDE LANDS</t>
        </is>
      </c>
      <c r="P304" s="807" t="inlineStr">
        <is>
          <t>Chain — minerals</t>
        </is>
      </c>
      <c r="Q304" s="808" t="inlineStr">
        <is>
          <t>Yes</t>
        </is>
      </c>
      <c r="R304" s="809" t="inlineStr">
        <is>
          <t>No</t>
        </is>
      </c>
      <c r="S304" s="809" t="inlineStr">
        <is>
          <t>Yes</t>
        </is>
      </c>
      <c r="T304" s="813" t="inlineStr">
        <is>
          <t>No</t>
        </is>
      </c>
      <c r="U304" s="814" t="inlineStr">
        <is>
          <t>Legal maps to 1, 3, 4, 7, 10; helper says 1, 3, 4, 7, 8</t>
        </is>
      </c>
      <c r="V304" s="815" t="inlineStr">
        <is>
          <t>Review</t>
        </is>
      </c>
      <c r="W304" s="806" t="inlineStr">
        <is>
          <t>Review — no exact prior-grantee match</t>
        </is>
      </c>
      <c r="X304" s="806" t="inlineStr">
        <is>
          <t>Yes — on Tract 3 owner list</t>
        </is>
      </c>
      <c r="Y304" s="806" t="inlineStr">
        <is>
          <t>Candidate 1 (helper — confirm from image)</t>
        </is>
      </c>
      <c r="Z304" s="806" t="inlineStr">
        <is>
          <t>Medium — helper value</t>
        </is>
      </c>
      <c r="AA304" s="807" t="inlineStr">
        <is>
          <t>Mineral Deed — Minion Investment Co, to Prism Energy, Inc. (1774/309)</t>
        </is>
      </c>
      <c r="AB304" s="808" t="inlineStr">
        <is>
          <t>Needs source review: tract, grantor source</t>
        </is>
      </c>
    </row>
    <row r="305" ht="409.5" customHeight="1">
      <c r="A305" s="806" t="inlineStr">
        <is>
          <t>2005-001365</t>
        </is>
      </c>
      <c r="B305" s="806" t="n">
        <v>13</v>
      </c>
      <c r="C305" s="806" t="inlineStr">
        <is>
          <t>Oil and Gas Lease</t>
        </is>
      </c>
      <c r="D305" s="806" t="inlineStr">
        <is>
          <t>1780/409</t>
        </is>
      </c>
      <c r="E305" s="807" t="n">
        <v>38407</v>
      </c>
      <c r="F305" s="808" t="n">
        <v>38420</v>
      </c>
      <c r="G305" s="809" t="inlineStr">
        <is>
          <t>Jesse W. Fuchs, a single person
13053 Maguire Road
Noble, OK 73068</t>
        </is>
      </c>
      <c r="H305" s="809" t="inlineStr">
        <is>
          <t>N/G Discovery, LLC</t>
        </is>
      </c>
      <c r="I305" s="810" t="inlineStr">
        <is>
          <t>NW/4 SE/4, S/2 SE/4, SW/4 NE/4 of 31-12N-24W</t>
        </is>
      </c>
      <c r="J305" s="817"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5" s="815" t="inlineStr">
        <is>
          <t>OKCountyRecords: 2005-001365</t>
        </is>
      </c>
      <c r="L305" s="806" t="inlineStr">
        <is>
          <t>Leasehold (non-mineral; excluded from mineral NMA). Gross=tract-map basis.</t>
        </is>
      </c>
      <c r="M305" s="806" t="inlineStr">
        <is>
          <t>CURRENT LEASE SOURCE</t>
        </is>
      </c>
      <c r="N305" s="806" t="n"/>
      <c r="O305" s="806" t="inlineStr">
        <is>
          <t>RELEASE</t>
        </is>
      </c>
      <c r="P305" s="807" t="inlineStr">
        <is>
          <t>Chain — leasehold (OGL)</t>
        </is>
      </c>
      <c r="Q305" s="808" t="inlineStr">
        <is>
          <t>No</t>
        </is>
      </c>
      <c r="R305" s="809" t="inlineStr">
        <is>
          <t>Yes</t>
        </is>
      </c>
      <c r="S305" s="809" t="inlineStr">
        <is>
          <t>No</t>
        </is>
      </c>
      <c r="T305" s="810" t="inlineStr">
        <is>
          <t>Yes</t>
        </is>
      </c>
      <c r="U305" s="816" t="inlineStr">
        <is>
          <t>Yes: 2 (legal supports)</t>
        </is>
      </c>
      <c r="V305" s="815" t="inlineStr">
        <is>
          <t>High</t>
        </is>
      </c>
      <c r="W305" s="806" t="inlineStr">
        <is>
          <t>Review — no exact prior-grantee match</t>
        </is>
      </c>
      <c r="X305" s="806" t="inlineStr">
        <is>
          <t>Review</t>
        </is>
      </c>
      <c r="Y305" s="806" t="inlineStr">
        <is>
          <t>Interest amount needs review</t>
        </is>
      </c>
      <c r="Z305" s="806" t="inlineStr">
        <is>
          <t>Review</t>
        </is>
      </c>
      <c r="AA305" s="807" t="inlineStr">
        <is>
          <t>Oil and Gas Lease — Jesse W. Fuchs, a single perso to N/G Discovery, LLC (1780/409)</t>
        </is>
      </c>
      <c r="AB305" s="808" t="inlineStr">
        <is>
          <t>Needs source review: grantor source, interest amount</t>
        </is>
      </c>
    </row>
    <row r="306" ht="409.5" customHeight="1">
      <c r="A306" s="806" t="inlineStr">
        <is>
          <t>2005-001688</t>
        </is>
      </c>
      <c r="B306" s="818" t="n">
        <v>14</v>
      </c>
      <c r="C306" s="818" t="inlineStr">
        <is>
          <t>Oil and Gas Lease</t>
        </is>
      </c>
      <c r="D306" s="818" t="inlineStr">
        <is>
          <t>1782/261</t>
        </is>
      </c>
      <c r="E306" s="819" t="n">
        <v>38408</v>
      </c>
      <c r="F306" s="808" t="n">
        <v>38432</v>
      </c>
      <c r="G306" s="813" t="inlineStr">
        <is>
          <t>Isa May Smith, a married woman dealing in her sole separate property
Route 1, Box 233
Macomb, OK 74852</t>
        </is>
      </c>
      <c r="H306" s="813" t="inlineStr">
        <is>
          <t>N/G Discovery, LLC</t>
        </is>
      </c>
      <c r="I306" s="813" t="inlineStr">
        <is>
          <t>NW/4 SE/4, S/2 SE/4, SW/4 NE/4 of 31-12N-24W</t>
        </is>
      </c>
      <c r="J306" s="811"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6" s="815" t="inlineStr">
        <is>
          <t>OKCountyRecords: 2005-001688</t>
        </is>
      </c>
      <c r="L306" s="806" t="inlineStr">
        <is>
          <t>Leasehold (non-mineral; excluded from mineral NMA). Gross=tract-map basis.</t>
        </is>
      </c>
      <c r="M306" s="818" t="inlineStr">
        <is>
          <t>CURRENT LEASE SOURCE</t>
        </is>
      </c>
      <c r="N306" s="818" t="n"/>
      <c r="O306" s="818" t="inlineStr">
        <is>
          <t>RELEASE</t>
        </is>
      </c>
      <c r="P306" s="819" t="inlineStr">
        <is>
          <t>Chain — leasehold (OGL)</t>
        </is>
      </c>
      <c r="Q306" s="808" t="inlineStr">
        <is>
          <t>No</t>
        </is>
      </c>
      <c r="R306" s="813" t="inlineStr">
        <is>
          <t>Yes</t>
        </is>
      </c>
      <c r="S306" s="813" t="inlineStr">
        <is>
          <t>No</t>
        </is>
      </c>
      <c r="T306" s="813" t="inlineStr">
        <is>
          <t>Yes</t>
        </is>
      </c>
      <c r="U306" s="814" t="inlineStr">
        <is>
          <t>Yes: 2 (legal supports)</t>
        </is>
      </c>
      <c r="V306" s="815" t="inlineStr">
        <is>
          <t>High</t>
        </is>
      </c>
      <c r="W306" s="806" t="inlineStr">
        <is>
          <t>Review — no exact prior-grantee match</t>
        </is>
      </c>
      <c r="X306" s="818" t="inlineStr">
        <is>
          <t>Review</t>
        </is>
      </c>
      <c r="Y306" s="818" t="inlineStr">
        <is>
          <t>Interest amount needs review</t>
        </is>
      </c>
      <c r="Z306" s="818" t="inlineStr">
        <is>
          <t>Review</t>
        </is>
      </c>
      <c r="AA306" s="819" t="inlineStr">
        <is>
          <t>Oil and Gas Lease — Isa May Smith, a married woman to N/G Discovery, LLC (1782/261)</t>
        </is>
      </c>
      <c r="AB306" s="808" t="inlineStr">
        <is>
          <t>Needs source review: grantor source, interest amount</t>
        </is>
      </c>
    </row>
    <row r="307" ht="409.5" customHeight="1">
      <c r="A307" s="806" t="inlineStr">
        <is>
          <t>2005-001690</t>
        </is>
      </c>
      <c r="B307" s="806" t="n">
        <v>16</v>
      </c>
      <c r="C307" s="806" t="inlineStr">
        <is>
          <t>Oil and Gas Lease</t>
        </is>
      </c>
      <c r="D307" s="806" t="inlineStr">
        <is>
          <t>1782/267</t>
        </is>
      </c>
      <c r="E307" s="807" t="n">
        <v>38412</v>
      </c>
      <c r="F307" s="808" t="n">
        <v>38432</v>
      </c>
      <c r="G307" s="809" t="inlineStr">
        <is>
          <t>Mark J. Fuchs
2951 Black Locust Court
Norman, OK 73071</t>
        </is>
      </c>
      <c r="H307" s="809" t="inlineStr">
        <is>
          <t>N/G Discovery, LLC</t>
        </is>
      </c>
      <c r="I307" s="813" t="inlineStr">
        <is>
          <t>NW/4 SE/4, S/2 SE/4, SW/4 NE/4 of 31-12N-24W</t>
        </is>
      </c>
      <c r="J307" s="811"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7" s="815" t="inlineStr">
        <is>
          <t>OKCountyRecords: 2005-001690</t>
        </is>
      </c>
      <c r="L307" s="806" t="inlineStr">
        <is>
          <t>Leasehold (non-mineral; excluded from mineral NMA). Gross=tract-map basis.</t>
        </is>
      </c>
      <c r="M307" s="806" t="inlineStr">
        <is>
          <t>CURRENT LEASE SOURCE</t>
        </is>
      </c>
      <c r="N307" s="806" t="n"/>
      <c r="O307" s="806" t="inlineStr">
        <is>
          <t>RELEASE</t>
        </is>
      </c>
      <c r="P307" s="807" t="inlineStr">
        <is>
          <t>Chain — leasehold (OGL)</t>
        </is>
      </c>
      <c r="Q307" s="808" t="inlineStr">
        <is>
          <t>No</t>
        </is>
      </c>
      <c r="R307" s="809" t="inlineStr">
        <is>
          <t>Yes</t>
        </is>
      </c>
      <c r="S307" s="809" t="inlineStr">
        <is>
          <t>No</t>
        </is>
      </c>
      <c r="T307" s="813" t="inlineStr">
        <is>
          <t>Yes</t>
        </is>
      </c>
      <c r="U307" s="811" t="inlineStr">
        <is>
          <t>Yes: 2 (legal supports)</t>
        </is>
      </c>
      <c r="V307" s="815" t="inlineStr">
        <is>
          <t>High</t>
        </is>
      </c>
      <c r="W307" s="806" t="inlineStr">
        <is>
          <t>Yes — prior grantee match</t>
        </is>
      </c>
      <c r="X307" s="806" t="inlineStr">
        <is>
          <t>Review</t>
        </is>
      </c>
      <c r="Y307" s="806" t="inlineStr">
        <is>
          <t>Interest amount needs review</t>
        </is>
      </c>
      <c r="Z307" s="806" t="inlineStr">
        <is>
          <t>Review</t>
        </is>
      </c>
      <c r="AA307" s="807" t="inlineStr">
        <is>
          <t>Oil and Gas Lease — Mark J. Fuchs to N/G Discovery, LLC (1782/267)</t>
        </is>
      </c>
      <c r="AB307" s="808" t="inlineStr">
        <is>
          <t>Needs source review: interest amount</t>
        </is>
      </c>
    </row>
    <row r="308" ht="409.5" customHeight="1">
      <c r="A308" s="806" t="inlineStr">
        <is>
          <t>2005-001515</t>
        </is>
      </c>
      <c r="B308" s="806" t="n">
        <v>15</v>
      </c>
      <c r="C308" s="806" t="inlineStr">
        <is>
          <t>Oil and Gas Lease</t>
        </is>
      </c>
      <c r="D308" s="806" t="inlineStr">
        <is>
          <t>1781/204</t>
        </is>
      </c>
      <c r="E308" s="807" t="n">
        <v>38412</v>
      </c>
      <c r="F308" s="808" t="n">
        <v>38426</v>
      </c>
      <c r="G308" s="809" t="inlineStr">
        <is>
          <t>Raymond M. Fuchs
5502 100th Avenue
Norman, OK 73026</t>
        </is>
      </c>
      <c r="H308" s="809" t="inlineStr">
        <is>
          <t>N/G Discovery, LLC</t>
        </is>
      </c>
      <c r="I308" s="810" t="inlineStr">
        <is>
          <t>NW/4 SE/4, S/2 SE/4, SW/4 NE/4 of 31-12N-24W</t>
        </is>
      </c>
      <c r="J308" s="811" t="inlineStr">
        <is>
          <t>160 gross acres
2 yrs
3/16ths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8" s="815" t="inlineStr">
        <is>
          <t>OKCountyRecords: 2005-001515</t>
        </is>
      </c>
      <c r="L308" s="806" t="inlineStr">
        <is>
          <t>Leasehold (non-mineral; excluded from mineral NMA). Gross=tract-map basis.</t>
        </is>
      </c>
      <c r="M308" s="806" t="inlineStr">
        <is>
          <t>CURRENT LEASE SOURCE</t>
        </is>
      </c>
      <c r="N308" s="806" t="n"/>
      <c r="O308" s="806" t="inlineStr">
        <is>
          <t>RELEASE</t>
        </is>
      </c>
      <c r="P308" s="807" t="inlineStr">
        <is>
          <t>Chain — leasehold (OGL)</t>
        </is>
      </c>
      <c r="Q308" s="808" t="inlineStr">
        <is>
          <t>No</t>
        </is>
      </c>
      <c r="R308" s="809" t="inlineStr">
        <is>
          <t>Yes</t>
        </is>
      </c>
      <c r="S308" s="809" t="inlineStr">
        <is>
          <t>No</t>
        </is>
      </c>
      <c r="T308" s="810" t="inlineStr">
        <is>
          <t>Yes</t>
        </is>
      </c>
      <c r="U308" s="814" t="inlineStr">
        <is>
          <t>Yes: 2 (legal supports)</t>
        </is>
      </c>
      <c r="V308" s="815" t="inlineStr">
        <is>
          <t>High</t>
        </is>
      </c>
      <c r="W308" s="806" t="inlineStr">
        <is>
          <t>Yes — prior grantee match</t>
        </is>
      </c>
      <c r="X308" s="806" t="inlineStr">
        <is>
          <t>Review</t>
        </is>
      </c>
      <c r="Y308" s="806" t="inlineStr">
        <is>
          <t>Interest amount needs review</t>
        </is>
      </c>
      <c r="Z308" s="806" t="inlineStr">
        <is>
          <t>Review</t>
        </is>
      </c>
      <c r="AA308" s="807" t="inlineStr">
        <is>
          <t>Oil and Gas Lease — Raymond M. Fuchs to N/G Discovery, LLC (1781/204)</t>
        </is>
      </c>
      <c r="AB308" s="808" t="inlineStr">
        <is>
          <t>Needs source review: interest amount</t>
        </is>
      </c>
    </row>
    <row r="309" ht="108" customHeight="1">
      <c r="A309" s="806" t="inlineStr">
        <is>
          <t>2005-002326</t>
        </is>
      </c>
      <c r="B309" s="806" t="n">
        <v>21</v>
      </c>
      <c r="C309" s="806" t="inlineStr">
        <is>
          <t>Oil and Gas Lease</t>
        </is>
      </c>
      <c r="D309" s="806" t="inlineStr">
        <is>
          <t>1785/274</t>
        </is>
      </c>
      <c r="E309" s="807" t="n">
        <v>38419</v>
      </c>
      <c r="F309" s="808" t="n">
        <v>38457</v>
      </c>
      <c r="G309" s="813" t="inlineStr">
        <is>
          <t>Joe Devenas, Jr.
1302 Highland Avenue
Waukegan, IL 60085</t>
        </is>
      </c>
      <c r="H309" s="809" t="inlineStr">
        <is>
          <t>EOG Resources, Inc.</t>
        </is>
      </c>
      <c r="I309" s="810" t="inlineStr">
        <is>
          <t>SE/4 SW/4 of 31-12N-24W</t>
        </is>
      </c>
      <c r="J309" s="811" t="inlineStr">
        <is>
          <t>40 gross acres
3 yrs
3/16ths royalty</t>
        </is>
      </c>
      <c r="K309" s="815" t="inlineStr">
        <is>
          <t>OKCountyRecords: 2005-002326</t>
        </is>
      </c>
      <c r="L309" s="806" t="inlineStr">
        <is>
          <t>Leasehold (non-mineral; excluded from mineral NMA). Gross=tract-map basis.</t>
        </is>
      </c>
      <c r="M309" s="806" t="inlineStr">
        <is>
          <t>CURRENT LEASE SOURCE</t>
        </is>
      </c>
      <c r="N309" s="806" t="n"/>
      <c r="O309" s="806" t="inlineStr">
        <is>
          <t>OGL / BASE LEASE</t>
        </is>
      </c>
      <c r="P309" s="807" t="inlineStr">
        <is>
          <t>Chain — leasehold (OGL)</t>
        </is>
      </c>
      <c r="Q309" s="808" t="inlineStr">
        <is>
          <t>No</t>
        </is>
      </c>
      <c r="R309" s="813" t="inlineStr">
        <is>
          <t>Yes</t>
        </is>
      </c>
      <c r="S309" s="809" t="inlineStr">
        <is>
          <t>No</t>
        </is>
      </c>
      <c r="T309" s="810" t="inlineStr">
        <is>
          <t>Yes</t>
        </is>
      </c>
      <c r="U309" s="811" t="inlineStr">
        <is>
          <t>Yes: 5 (legal supports)</t>
        </is>
      </c>
      <c r="V309" s="815" t="inlineStr">
        <is>
          <t>High</t>
        </is>
      </c>
      <c r="W309" s="806" t="inlineStr">
        <is>
          <t>Review — no exact prior-grantee match</t>
        </is>
      </c>
      <c r="X309" s="806" t="inlineStr">
        <is>
          <t>Review</t>
        </is>
      </c>
      <c r="Y309" s="806" t="inlineStr">
        <is>
          <t>Interest amount needs review</t>
        </is>
      </c>
      <c r="Z309" s="806" t="inlineStr">
        <is>
          <t>Review</t>
        </is>
      </c>
      <c r="AA309" s="807" t="inlineStr">
        <is>
          <t>Oil and Gas Lease — Joe Devenas, Jr. to EOG Resources, Inc. (1785/274)</t>
        </is>
      </c>
      <c r="AB309" s="808" t="inlineStr">
        <is>
          <t>Needs source review: grantor source, interest amount</t>
        </is>
      </c>
    </row>
    <row r="310" ht="409.5" customHeight="1">
      <c r="A310" s="806" t="inlineStr">
        <is>
          <t>2005-002328</t>
        </is>
      </c>
      <c r="B310" s="806" t="n">
        <v>22</v>
      </c>
      <c r="C310" s="806" t="inlineStr">
        <is>
          <t>Oil and Gas Lease</t>
        </is>
      </c>
      <c r="D310" s="806" t="inlineStr">
        <is>
          <t>1785/278</t>
        </is>
      </c>
      <c r="E310" s="807" t="n">
        <v>38419</v>
      </c>
      <c r="F310" s="808" t="n">
        <v>38457</v>
      </c>
      <c r="G310" s="809" t="inlineStr">
        <is>
          <t>Joseph Devenas, as Trustee of the Joseph Devenas Trust Declaration dated September 7, 1994
1302 Highland Avenue
Waukegan, IL 60085</t>
        </is>
      </c>
      <c r="H310" s="809" t="inlineStr">
        <is>
          <t>EOG Resources, Inc.</t>
        </is>
      </c>
      <c r="I310" s="810" t="inlineStr">
        <is>
          <t>SE/4 SW/4 of 31-12N-24W</t>
        </is>
      </c>
      <c r="J310" s="811" t="inlineStr">
        <is>
          <t>40 gross acres
3 yrs
3/16ths royalty
Chain note: source of title — OUTSIDE LANDS 1991-003518 at 1229/180, Mary Margaret Devenas, f/k/a Mary Margaret Wilson to Joseph Devenas and Mary Margaret Devenas, HW, JTWROS, covering SE/4 SW/4 of 31-12N-24W, aol, interest stated: An undivided 7/48ths interest in … Full recital in recorded instrument — see Link.</t>
        </is>
      </c>
      <c r="K310" s="815" t="inlineStr">
        <is>
          <t>OKCountyRecords: 2005-002328</t>
        </is>
      </c>
      <c r="L310" s="806" t="inlineStr">
        <is>
          <t>Leasehold (non-mineral; excluded from mineral NMA). Gross=tract-map basis.</t>
        </is>
      </c>
      <c r="M310" s="806" t="inlineStr">
        <is>
          <t>CURRENT LEASE SOURCE</t>
        </is>
      </c>
      <c r="N310" s="806" t="n"/>
      <c r="O310" s="806" t="inlineStr">
        <is>
          <t>OUTSIDE LANDS</t>
        </is>
      </c>
      <c r="P310" s="807" t="inlineStr">
        <is>
          <t>Chain — leasehold (OGL)</t>
        </is>
      </c>
      <c r="Q310" s="808" t="inlineStr">
        <is>
          <t>No</t>
        </is>
      </c>
      <c r="R310" s="809" t="inlineStr">
        <is>
          <t>Yes</t>
        </is>
      </c>
      <c r="S310" s="809" t="inlineStr">
        <is>
          <t>No</t>
        </is>
      </c>
      <c r="T310" s="810" t="inlineStr">
        <is>
          <t>Yes</t>
        </is>
      </c>
      <c r="U310" s="814" t="inlineStr">
        <is>
          <t>Yes: 5 (legal supports)</t>
        </is>
      </c>
      <c r="V310" s="815" t="inlineStr">
        <is>
          <t>High</t>
        </is>
      </c>
      <c r="W310" s="806" t="inlineStr">
        <is>
          <t>Yes — prior grantee match</t>
        </is>
      </c>
      <c r="X310" s="806" t="inlineStr">
        <is>
          <t>Review</t>
        </is>
      </c>
      <c r="Y310" s="806" t="inlineStr">
        <is>
          <t>Interest amount needs review</t>
        </is>
      </c>
      <c r="Z310" s="806" t="inlineStr">
        <is>
          <t>Review</t>
        </is>
      </c>
      <c r="AA310" s="807" t="inlineStr">
        <is>
          <t>Oil and Gas Lease — Joseph Devenas, as Trustee of to EOG Resources, Inc. (1785/278)</t>
        </is>
      </c>
      <c r="AB310" s="808" t="inlineStr">
        <is>
          <t>Needs source review: interest amount</t>
        </is>
      </c>
    </row>
    <row r="311" ht="409.5" customHeight="1">
      <c r="A311" s="806" t="inlineStr">
        <is>
          <t>2005-002327</t>
        </is>
      </c>
      <c r="B311" s="806" t="n">
        <v>23</v>
      </c>
      <c r="C311" s="806" t="inlineStr">
        <is>
          <t>Oil and Gas Lease</t>
        </is>
      </c>
      <c r="D311" s="806" t="inlineStr">
        <is>
          <t>1785/276</t>
        </is>
      </c>
      <c r="E311" s="807" t="n">
        <v>38420</v>
      </c>
      <c r="F311" s="808" t="n">
        <v>38457</v>
      </c>
      <c r="G311" s="809" t="inlineStr">
        <is>
          <t>Eleanore Wheeler
Route 2, Box 154
Sayre, OK 73662</t>
        </is>
      </c>
      <c r="H311" s="809" t="inlineStr">
        <is>
          <t>EOG Resources, Inc.</t>
        </is>
      </c>
      <c r="I311" s="813" t="inlineStr">
        <is>
          <t>Lot 4 &amp; S/2 of Lot 3 &amp; S/2 NE/4 SW/4 &amp; SE/4 SW/4, less and except a tract of land described as: Beginning at the SE/corner of the SW/4; then North 946 feet; then West 2547.60 feet: then South 946 feet; then East 2547.60 feet to the point of beginning.of 31-12N-24W</t>
        </is>
      </c>
      <c r="J311" s="811" t="inlineStr">
        <is>
          <t>115.34 gross acres
3/16ths royalty
3 yrs
Chain note: source of title — OUTSIDE LANDS 1993-000918 at 1324/22, Roger Mills County Court
RE: In the Matter of the Estate of John Klopfenstein, Deceased to Margaret Kirk, 1/4,
Linda Mize, 1/4,
Eleanore Wheeler, 1/4,
Roger Klopfenstein, 1/4, covering S/2 NE/4 … Full recital in recorded instrument — see Link.</t>
        </is>
      </c>
      <c r="K311" s="815" t="inlineStr">
        <is>
          <t>OKCountyRecords: 2005-002327</t>
        </is>
      </c>
      <c r="L311" s="806" t="inlineStr">
        <is>
          <t>Leasehold (non-mineral; excluded from mineral NMA). Gross=tract-map basis.</t>
        </is>
      </c>
      <c r="M311" s="806" t="inlineStr">
        <is>
          <t>CURRENT LEASE SOURCE</t>
        </is>
      </c>
      <c r="N311" s="806" t="n"/>
      <c r="O311" s="806" t="inlineStr">
        <is>
          <t>OUTSIDE LANDS</t>
        </is>
      </c>
      <c r="P311" s="807" t="inlineStr">
        <is>
          <t>Chain — leasehold (OGL)</t>
        </is>
      </c>
      <c r="Q311" s="808" t="inlineStr">
        <is>
          <t>No</t>
        </is>
      </c>
      <c r="R311" s="809" t="inlineStr">
        <is>
          <t>Yes</t>
        </is>
      </c>
      <c r="S311" s="809" t="inlineStr">
        <is>
          <t>No</t>
        </is>
      </c>
      <c r="T311" s="813" t="inlineStr">
        <is>
          <t>Yes</t>
        </is>
      </c>
      <c r="U311" s="811" t="inlineStr">
        <is>
          <t>Legal maps to 5, 7, 9; helper says 2, 3, 5, 6, 7</t>
        </is>
      </c>
      <c r="V311" s="815" t="inlineStr">
        <is>
          <t>Review</t>
        </is>
      </c>
      <c r="W311" s="806" t="inlineStr">
        <is>
          <t>Review — no exact prior-grantee match</t>
        </is>
      </c>
      <c r="X311" s="806" t="inlineStr">
        <is>
          <t>Review</t>
        </is>
      </c>
      <c r="Y311" s="806" t="inlineStr">
        <is>
          <t>Interest amount needs review</t>
        </is>
      </c>
      <c r="Z311" s="806" t="inlineStr">
        <is>
          <t>Review</t>
        </is>
      </c>
      <c r="AA311" s="807" t="inlineStr">
        <is>
          <t>Oil and Gas Lease — Eleanore Wheeler to EOG Resources, Inc. (1785/276)</t>
        </is>
      </c>
      <c r="AB311" s="808" t="inlineStr">
        <is>
          <t>Needs source review: tract, grantor source, interest amount</t>
        </is>
      </c>
    </row>
    <row r="312" ht="120" customHeight="1">
      <c r="A312" s="806" t="inlineStr">
        <is>
          <t>2005-001839</t>
        </is>
      </c>
      <c r="B312" s="806" t="n"/>
      <c r="C312" s="806" t="inlineStr">
        <is>
          <t>Affidavit of Surviving Joint Tenant</t>
        </is>
      </c>
      <c r="D312" s="806" t="inlineStr">
        <is>
          <t>1783/99</t>
        </is>
      </c>
      <c r="E312" s="807" t="n">
        <v>38427</v>
      </c>
      <c r="F312" s="808" t="n">
        <v>38440</v>
      </c>
      <c r="G312" s="809" t="inlineStr">
        <is>
          <t>Clarence Bain</t>
        </is>
      </c>
      <c r="H312" s="809" t="inlineStr">
        <is>
          <t>The Public
RE: Dorothy J. Bain, Deceased
Surviving JT: Clarence Bain</t>
        </is>
      </c>
      <c r="I312" s="810" t="inlineStr">
        <is>
          <t>NW/4 SE/4, SW/4 NE/4 of 31-12N-24W, aol</t>
        </is>
      </c>
      <c r="J312" s="814" t="inlineStr">
        <is>
          <t>ARTI</t>
        </is>
      </c>
      <c r="K312" s="815" t="inlineStr">
        <is>
          <t>OKCountyRecords: 2005-001839</t>
        </is>
      </c>
      <c r="L312" s="806" t="inlineStr">
        <is>
          <t>Mineral; basis Conv Amt(dec). grantor indexed as 'The Public' — confirm source instrument. Gross=tract-map basis.</t>
        </is>
      </c>
      <c r="M312" s="806" t="inlineStr">
        <is>
          <t>REVIEW</t>
        </is>
      </c>
      <c r="N312" s="806" t="inlineStr">
        <is>
          <t>Confirm conveyed mineral acreage from instrument image — named party indexed under 'The Public' (affidavit/notice); identity resolved.</t>
        </is>
      </c>
      <c r="O312" s="806" t="inlineStr">
        <is>
          <t>OUTSIDE LANDS</t>
        </is>
      </c>
      <c r="P312" s="807" t="inlineStr">
        <is>
          <t>Chain — title support (succession/entity/probate)</t>
        </is>
      </c>
      <c r="Q312" s="808" t="inlineStr">
        <is>
          <t>Yes</t>
        </is>
      </c>
      <c r="R312" s="809" t="inlineStr">
        <is>
          <t>No</t>
        </is>
      </c>
      <c r="S312" s="809" t="inlineStr">
        <is>
          <t>Yes</t>
        </is>
      </c>
      <c r="T312" s="810" t="inlineStr">
        <is>
          <t>No</t>
        </is>
      </c>
      <c r="U312" s="814" t="inlineStr">
        <is>
          <t>Yes: 2 (legal supports)</t>
        </is>
      </c>
      <c r="V312" s="815" t="inlineStr">
        <is>
          <t>High</t>
        </is>
      </c>
      <c r="W312" s="806" t="inlineStr">
        <is>
          <t>Yes — prior grantee match</t>
        </is>
      </c>
      <c r="X312" s="806" t="inlineStr">
        <is>
          <t>Review</t>
        </is>
      </c>
      <c r="Y312" s="806" t="inlineStr">
        <is>
          <t>Candidate 1 (helper — confirm from image)</t>
        </is>
      </c>
      <c r="Z312" s="806" t="inlineStr">
        <is>
          <t>Medium — helper value</t>
        </is>
      </c>
      <c r="AA312" s="807" t="inlineStr">
        <is>
          <t>Affidavit of Surviving Joint Ten — Clarence Bain to The Public (1783/99)</t>
        </is>
      </c>
      <c r="AB312" s="808" t="n"/>
    </row>
    <row r="313" ht="409.5" customHeight="1">
      <c r="A313" s="806" t="inlineStr">
        <is>
          <t>2005-002646</t>
        </is>
      </c>
      <c r="B313" s="806" t="n">
        <v>24</v>
      </c>
      <c r="C313" s="806" t="inlineStr">
        <is>
          <t>Oil and Gas Lease</t>
        </is>
      </c>
      <c r="D313" s="806" t="inlineStr">
        <is>
          <t>1787/47</t>
        </is>
      </c>
      <c r="E313" s="807" t="n">
        <v>38436</v>
      </c>
      <c r="F313" s="808" t="n">
        <v>38464</v>
      </c>
      <c r="G313" s="809" t="inlineStr">
        <is>
          <t>Marchelle Sorenson Daigle and Michelle Sorenson Johnson, Trustees of the Sorenson Oil and Gas Trust, 13529 Darwin
Lane, Austin, TX 78729</t>
        </is>
      </c>
      <c r="H313" s="809" t="inlineStr">
        <is>
          <t>N/G Discovery, LLC</t>
        </is>
      </c>
      <c r="I313" s="810" t="inlineStr">
        <is>
          <t>E/2 NW/4, N/2 NE/4 SW/4, NE/4 SE/4, SE/4 NE/4 of 31-12N-24W</t>
        </is>
      </c>
      <c r="J313" s="811" t="inlineStr">
        <is>
          <t>180 gross acres
3 yrs
3/16ths royalty
Chain note: source of title — OUTSIDE LANDS 1982-004342 at 432/110, W. H. Sorenson to Sorenson Oil &amp; Gas Trust,
Michelle Sorenson Johnson, Trustee,
Marchelle Sorenson Uaigle, Trustee, covering E/2 NW/4, SE/4 NE/4, NE/4 SE/4, N/2 NE/4 SW/4 of 31-12N-24W, aol, interest stated: 40/260 interest in 2 sections. Confirm source instrument before relying on this conveyance.</t>
        </is>
      </c>
      <c r="K313" s="815" t="inlineStr">
        <is>
          <t>OKCountyRecords: 2005-002646</t>
        </is>
      </c>
      <c r="L313" s="806" t="inlineStr">
        <is>
          <t>Leasehold (non-mineral; excluded from mineral NMA). Gross=tract-map basis.</t>
        </is>
      </c>
      <c r="M313" s="806" t="inlineStr">
        <is>
          <t>CURRENT LEASE SOURCE</t>
        </is>
      </c>
      <c r="N313" s="806" t="n"/>
      <c r="O313" s="806" t="inlineStr">
        <is>
          <t>OUTSIDE LANDS</t>
        </is>
      </c>
      <c r="P313" s="807" t="inlineStr">
        <is>
          <t>Chain — leasehold (OGL)</t>
        </is>
      </c>
      <c r="Q313" s="808" t="inlineStr">
        <is>
          <t>No</t>
        </is>
      </c>
      <c r="R313" s="809" t="inlineStr">
        <is>
          <t>Yes</t>
        </is>
      </c>
      <c r="S313" s="809" t="inlineStr">
        <is>
          <t>No</t>
        </is>
      </c>
      <c r="T313" s="810" t="inlineStr">
        <is>
          <t>Yes</t>
        </is>
      </c>
      <c r="U313" s="811" t="inlineStr">
        <is>
          <t>Legal maps to 1, 3, 4, 7, 10; helper says 1, 3, 4, 7, 8</t>
        </is>
      </c>
      <c r="V313" s="815" t="inlineStr">
        <is>
          <t>Review</t>
        </is>
      </c>
      <c r="W313" s="806" t="inlineStr">
        <is>
          <t>Review — no exact prior-grantee match</t>
        </is>
      </c>
      <c r="X313" s="806" t="inlineStr">
        <is>
          <t>Review</t>
        </is>
      </c>
      <c r="Y313" s="806" t="inlineStr">
        <is>
          <t>Interest amount needs review</t>
        </is>
      </c>
      <c r="Z313" s="806" t="inlineStr">
        <is>
          <t>Review</t>
        </is>
      </c>
      <c r="AA313" s="807" t="inlineStr">
        <is>
          <t>Oil and Gas Lease — Marchelle Sorenson Daigle and to N/G Discovery, LLC (1787/47)</t>
        </is>
      </c>
      <c r="AB313" s="808" t="inlineStr">
        <is>
          <t>Needs source review: tract, grantor source, interest amount</t>
        </is>
      </c>
    </row>
    <row r="314" ht="84" customHeight="1">
      <c r="A314" s="806" t="inlineStr">
        <is>
          <t>2005-003940</t>
        </is>
      </c>
      <c r="B314" s="806" t="n">
        <v>36</v>
      </c>
      <c r="C314" s="806" t="inlineStr">
        <is>
          <t>Ratification</t>
        </is>
      </c>
      <c r="D314" s="806" t="inlineStr">
        <is>
          <t>1793/502</t>
        </is>
      </c>
      <c r="E314" s="807" t="n">
        <v>38441</v>
      </c>
      <c r="F314" s="808" t="n">
        <v>38511</v>
      </c>
      <c r="G314" s="809" t="inlineStr">
        <is>
          <t>Joe Deveanas
862 West Church Street
Newark, OH 43055</t>
        </is>
      </c>
      <c r="H314" s="809" t="inlineStr">
        <is>
          <t>EOG Resources, Inc.</t>
        </is>
      </c>
      <c r="I314" s="813" t="inlineStr">
        <is>
          <t>SE/4 SW/4 of 31-12N-24W</t>
        </is>
      </c>
      <c r="J314" s="814" t="inlineStr">
        <is>
          <t>Ratification of Oil and Gas Lease at 1792/517</t>
        </is>
      </c>
      <c r="K314" s="815" t="inlineStr">
        <is>
          <t>OKCountyRecords: 2005-003940</t>
        </is>
      </c>
      <c r="L314" s="806" t="inlineStr">
        <is>
          <t>Leasehold (non-mineral; excluded from mineral NMA). Gross=tract-map basis.</t>
        </is>
      </c>
      <c r="M314" s="806" t="inlineStr">
        <is>
          <t>CURRENT LEASE SOURCE</t>
        </is>
      </c>
      <c r="N314" s="806" t="n"/>
      <c r="O314" s="806" t="inlineStr">
        <is>
          <t>IGNORE FOR MINERAL OWNERSHIP</t>
        </is>
      </c>
      <c r="P314" s="807" t="inlineStr">
        <is>
          <t>Chain — leasehold (ratification/memo)</t>
        </is>
      </c>
      <c r="Q314" s="808" t="inlineStr">
        <is>
          <t>No</t>
        </is>
      </c>
      <c r="R314" s="809" t="inlineStr">
        <is>
          <t>Yes</t>
        </is>
      </c>
      <c r="S314" s="809" t="inlineStr">
        <is>
          <t>No</t>
        </is>
      </c>
      <c r="T314" s="813" t="inlineStr">
        <is>
          <t>Yes</t>
        </is>
      </c>
      <c r="U314" s="814" t="inlineStr">
        <is>
          <t>Yes: 5 (legal supports)</t>
        </is>
      </c>
      <c r="V314" s="815" t="inlineStr">
        <is>
          <t>High</t>
        </is>
      </c>
      <c r="W314" s="806" t="inlineStr">
        <is>
          <t>Review — no exact prior-grantee match</t>
        </is>
      </c>
      <c r="X314" s="806" t="inlineStr">
        <is>
          <t>Review</t>
        </is>
      </c>
      <c r="Y314" s="806" t="inlineStr">
        <is>
          <t>Interest amount needs review</t>
        </is>
      </c>
      <c r="Z314" s="806" t="inlineStr">
        <is>
          <t>Review</t>
        </is>
      </c>
      <c r="AA314" s="807" t="inlineStr">
        <is>
          <t>Ratification — Joe Deveanas to EOG Resources, Inc. (1793/502)</t>
        </is>
      </c>
      <c r="AB314" s="808" t="inlineStr">
        <is>
          <t>Needs source review: grantor source, interest amount</t>
        </is>
      </c>
    </row>
    <row r="315" ht="120" customHeight="1">
      <c r="A315" s="806" t="inlineStr">
        <is>
          <t>2005-003756</t>
        </is>
      </c>
      <c r="B315" s="806" t="n">
        <v>34</v>
      </c>
      <c r="C315" s="806" t="inlineStr">
        <is>
          <t>Oil and Gas Lease</t>
        </is>
      </c>
      <c r="D315" s="806" t="inlineStr">
        <is>
          <t>1792/517</t>
        </is>
      </c>
      <c r="E315" s="807" t="n">
        <v>38441</v>
      </c>
      <c r="F315" s="808" t="n">
        <v>38504</v>
      </c>
      <c r="G315" s="809" t="inlineStr">
        <is>
          <t>Martha Ann Devenas a/k/a Ann Devenas
862 West Church Street
Newark, OH 43055</t>
        </is>
      </c>
      <c r="H315" s="809" t="inlineStr">
        <is>
          <t>EOG Resources, Inc.</t>
        </is>
      </c>
      <c r="I315" s="810" t="inlineStr">
        <is>
          <t>SE/4 SW/4 of 31-12N-24W</t>
        </is>
      </c>
      <c r="J315" s="817" t="inlineStr">
        <is>
          <t>40 gross acres
3 yrs
3/16ths royalty</t>
        </is>
      </c>
      <c r="K315" s="815" t="inlineStr">
        <is>
          <t>OKCountyRecords: 2005-003756</t>
        </is>
      </c>
      <c r="L315" s="806" t="inlineStr">
        <is>
          <t>Leasehold (non-mineral; excluded from mineral NMA). Gross=tract-map basis.</t>
        </is>
      </c>
      <c r="M315" s="806" t="inlineStr">
        <is>
          <t>CURRENT LEASE SOURCE</t>
        </is>
      </c>
      <c r="N315" s="806" t="n"/>
      <c r="O315" s="806" t="inlineStr">
        <is>
          <t>OGL / BASE LEASE</t>
        </is>
      </c>
      <c r="P315" s="807" t="inlineStr">
        <is>
          <t>Chain — leasehold (OGL)</t>
        </is>
      </c>
      <c r="Q315" s="808" t="inlineStr">
        <is>
          <t>No</t>
        </is>
      </c>
      <c r="R315" s="809" t="inlineStr">
        <is>
          <t>Yes</t>
        </is>
      </c>
      <c r="S315" s="809" t="inlineStr">
        <is>
          <t>No</t>
        </is>
      </c>
      <c r="T315" s="810" t="inlineStr">
        <is>
          <t>Yes</t>
        </is>
      </c>
      <c r="U315" s="816" t="inlineStr">
        <is>
          <t>Yes: 5 (legal supports)</t>
        </is>
      </c>
      <c r="V315" s="815" t="inlineStr">
        <is>
          <t>High</t>
        </is>
      </c>
      <c r="W315" s="806" t="inlineStr">
        <is>
          <t>Probable — name-normalized match to Runsheet 241 grantee; confirm</t>
        </is>
      </c>
      <c r="X315" s="806" t="inlineStr">
        <is>
          <t>Review</t>
        </is>
      </c>
      <c r="Y315" s="806" t="inlineStr">
        <is>
          <t>Interest amount needs review</t>
        </is>
      </c>
      <c r="Z315" s="806" t="inlineStr">
        <is>
          <t>Review</t>
        </is>
      </c>
      <c r="AA315" s="807" t="inlineStr">
        <is>
          <t>Oil and Gas Lease — Martha Ann Devenas a/k/a Ann D to EOG Resources, Inc. (1792/517)</t>
        </is>
      </c>
      <c r="AB315" s="808" t="inlineStr">
        <is>
          <t>Needs source review: grantor source, interest amount</t>
        </is>
      </c>
    </row>
    <row r="316" ht="300" customHeight="1">
      <c r="A316" s="806" t="inlineStr">
        <is>
          <t>2005-003939</t>
        </is>
      </c>
      <c r="B316" s="806" t="n">
        <v>35</v>
      </c>
      <c r="C316" s="806" t="inlineStr">
        <is>
          <t>Ratification of Oil and Gas Lease</t>
        </is>
      </c>
      <c r="D316" s="806" t="inlineStr">
        <is>
          <t>1793/501</t>
        </is>
      </c>
      <c r="E316" s="807" t="n">
        <v>38441</v>
      </c>
      <c r="F316" s="808" t="n">
        <v>38511</v>
      </c>
      <c r="G316" s="809" t="inlineStr">
        <is>
          <t>Molly Devenas
862 West Church Street
Newark, OH 43055</t>
        </is>
      </c>
      <c r="H316" s="809" t="inlineStr">
        <is>
          <t>EOG Resources, Inc.</t>
        </is>
      </c>
      <c r="I316" s="810" t="inlineStr">
        <is>
          <t>SE/4 SW/4 of 31-12N-24W</t>
        </is>
      </c>
      <c r="J316" s="817" t="inlineStr">
        <is>
          <t>Ratification of Oil and Gas Lease at 1792/517
Chain note: no source of title into Molly Devenas
862 West Church Street
Newark, OH 43055 located of record. Confirm ownership before crediting this conveyance.</t>
        </is>
      </c>
      <c r="K316" s="815" t="inlineStr">
        <is>
          <t>OKCountyRecords: 2005-003939</t>
        </is>
      </c>
      <c r="L316" s="806" t="inlineStr">
        <is>
          <t>Leasehold (non-mineral; excluded from mineral NMA). Gross=tract-map basis.</t>
        </is>
      </c>
      <c r="M316" s="806" t="inlineStr">
        <is>
          <t>CURRENT LEASE SOURCE</t>
        </is>
      </c>
      <c r="N316" s="806" t="n"/>
      <c r="O316" s="806" t="inlineStr">
        <is>
          <t>EASEMENT</t>
        </is>
      </c>
      <c r="P316" s="807" t="inlineStr">
        <is>
          <t>Chain — leasehold (ratification/memo)</t>
        </is>
      </c>
      <c r="Q316" s="808" t="inlineStr">
        <is>
          <t>No</t>
        </is>
      </c>
      <c r="R316" s="809" t="inlineStr">
        <is>
          <t>Yes</t>
        </is>
      </c>
      <c r="S316" s="809" t="inlineStr">
        <is>
          <t>No</t>
        </is>
      </c>
      <c r="T316" s="810" t="inlineStr">
        <is>
          <t>Yes</t>
        </is>
      </c>
      <c r="U316" s="816" t="inlineStr">
        <is>
          <t>Yes: 5 (legal supports)</t>
        </is>
      </c>
      <c r="V316" s="815" t="inlineStr">
        <is>
          <t>High</t>
        </is>
      </c>
      <c r="W316" s="806" t="inlineStr">
        <is>
          <t>No — no source located</t>
        </is>
      </c>
      <c r="X316" s="806" t="inlineStr">
        <is>
          <t>Review</t>
        </is>
      </c>
      <c r="Y316" s="806" t="inlineStr">
        <is>
          <t>Interest amount needs review</t>
        </is>
      </c>
      <c r="Z316" s="806" t="inlineStr">
        <is>
          <t>Review</t>
        </is>
      </c>
      <c r="AA316" s="807" t="inlineStr">
        <is>
          <t>Ratification of Oil and Gas Leas — Molly Devenas to EOG Resources, Inc. (1793/501)</t>
        </is>
      </c>
      <c r="AB316" s="808" t="inlineStr">
        <is>
          <t>Needs source review: no source of title, interest amount</t>
        </is>
      </c>
    </row>
    <row r="317" ht="192" customHeight="1">
      <c r="A317" s="806" t="inlineStr">
        <is>
          <t>2005-001909</t>
        </is>
      </c>
      <c r="B317" s="806" t="n"/>
      <c r="C317" s="806" t="inlineStr">
        <is>
          <t>Mineral Deed</t>
        </is>
      </c>
      <c r="D317" s="806" t="inlineStr">
        <is>
          <t>1783/306</t>
        </is>
      </c>
      <c r="E317" s="807" t="n">
        <v>38446</v>
      </c>
      <c r="F317" s="808" t="n">
        <v>38446</v>
      </c>
      <c r="G317" s="809" t="inlineStr">
        <is>
          <t>John William Bain</t>
        </is>
      </c>
      <c r="H317" s="809" t="inlineStr">
        <is>
          <t>G. &amp; T. Partnership, C/O Michelle Martin, Manager</t>
        </is>
      </c>
      <c r="I317" s="813" t="inlineStr">
        <is>
          <t>NW/4 SE/4, S/2 SE/4, SW/4 NE/4 of 31-12N-24W, aol</t>
        </is>
      </c>
      <c r="J317" s="811" t="inlineStr">
        <is>
          <t>ARTI
It is the Intent to convey All Grantor's mineral interest he now possesses and may acquire as heir of Billy Wayne Bain, deceased</t>
        </is>
      </c>
      <c r="K317" s="815" t="inlineStr">
        <is>
          <t>OKCountyRecords: 2005-001909</t>
        </is>
      </c>
      <c r="L317" s="806" t="inlineStr">
        <is>
          <t>Mineral; basis Conv Amt(dec). Gross=tract-map basis.</t>
        </is>
      </c>
      <c r="M317" s="806" t="inlineStr">
        <is>
          <t>CURRENT OWNER SOURCE</t>
        </is>
      </c>
      <c r="N317" s="806" t="n"/>
      <c r="O317" s="806" t="inlineStr">
        <is>
          <t>OUTSIDE LANDS</t>
        </is>
      </c>
      <c r="P317" s="807" t="inlineStr">
        <is>
          <t>Chain — minerals</t>
        </is>
      </c>
      <c r="Q317" s="808" t="inlineStr">
        <is>
          <t>Yes</t>
        </is>
      </c>
      <c r="R317" s="809" t="inlineStr">
        <is>
          <t>No</t>
        </is>
      </c>
      <c r="S317" s="809" t="inlineStr">
        <is>
          <t>Yes</t>
        </is>
      </c>
      <c r="T317" s="813" t="inlineStr">
        <is>
          <t>No</t>
        </is>
      </c>
      <c r="U317" s="814" t="inlineStr">
        <is>
          <t>Yes: 2 (legal supports)</t>
        </is>
      </c>
      <c r="V317" s="815" t="inlineStr">
        <is>
          <t>High</t>
        </is>
      </c>
      <c r="W317" s="806" t="inlineStr">
        <is>
          <t>Probable — name-normalized match to Runsheet 70 grantee; confirm</t>
        </is>
      </c>
      <c r="X317" s="806" t="inlineStr">
        <is>
          <t>Review</t>
        </is>
      </c>
      <c r="Y317" s="806" t="inlineStr">
        <is>
          <t>Candidate 1 (helper — confirm from image)</t>
        </is>
      </c>
      <c r="Z317" s="806" t="inlineStr">
        <is>
          <t>Medium — helper value</t>
        </is>
      </c>
      <c r="AA317" s="807" t="inlineStr">
        <is>
          <t>Mineral Deed — John William Bain to G. &amp; T. Partnership, C/O Miche (1783/306)</t>
        </is>
      </c>
      <c r="AB317" s="808" t="inlineStr">
        <is>
          <t>Needs source review: grantor source</t>
        </is>
      </c>
    </row>
    <row r="318" ht="409.5" customHeight="1">
      <c r="A318" s="806" t="inlineStr">
        <is>
          <t>2005-002552</t>
        </is>
      </c>
      <c r="B318" s="806" t="n">
        <v>25</v>
      </c>
      <c r="C318" s="806" t="inlineStr">
        <is>
          <t>Oil and Gas Lease</t>
        </is>
      </c>
      <c r="D318" s="806" t="inlineStr">
        <is>
          <t>1786/335</t>
        </is>
      </c>
      <c r="E318" s="807" t="n">
        <v>38447</v>
      </c>
      <c r="F318" s="808" t="n">
        <v>38462</v>
      </c>
      <c r="G318" s="809" t="inlineStr">
        <is>
          <t>Roger Klopfenstein and Linda Klopfenstein. HW
508 Willow
Tuttle, OK 73084</t>
        </is>
      </c>
      <c r="H318" s="809" t="inlineStr">
        <is>
          <t>Chesapeake Exploration Limited Partnership, an Oklahoma limited partnership</t>
        </is>
      </c>
      <c r="I318" s="810" t="inlineStr">
        <is>
          <t>Lot 4 &amp; S/2 of Lot 3 , S/2 NE/4 SW/4, SE/4 SW/4 of 31-12N-24W</t>
        </is>
      </c>
      <c r="J318" s="811" t="inlineStr">
        <is>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 Full recital in recorded instrument — see Link.</t>
        </is>
      </c>
      <c r="K318" s="815" t="inlineStr">
        <is>
          <t>OKCountyRecords: 2005-002552</t>
        </is>
      </c>
      <c r="L318" s="806" t="inlineStr">
        <is>
          <t>Leasehold (non-mineral; excluded from mineral NMA). Gross=tract-map basis.</t>
        </is>
      </c>
      <c r="M318" s="806" t="inlineStr">
        <is>
          <t>CURRENT LEASE SOURCE</t>
        </is>
      </c>
      <c r="N318" s="806" t="n"/>
      <c r="O318" s="806" t="inlineStr">
        <is>
          <t>OGL / BASE LEASE</t>
        </is>
      </c>
      <c r="P318" s="807" t="inlineStr">
        <is>
          <t>Chain — leasehold (OGL)</t>
        </is>
      </c>
      <c r="Q318" s="808" t="inlineStr">
        <is>
          <t>No</t>
        </is>
      </c>
      <c r="R318" s="809" t="inlineStr">
        <is>
          <t>Yes</t>
        </is>
      </c>
      <c r="S318" s="809" t="inlineStr">
        <is>
          <t>No</t>
        </is>
      </c>
      <c r="T318" s="810" t="inlineStr">
        <is>
          <t>Yes</t>
        </is>
      </c>
      <c r="U318" s="811" t="inlineStr">
        <is>
          <t>Legal maps to 5, 7, 9; helper says 2, 3, 5, 7</t>
        </is>
      </c>
      <c r="V318" s="815" t="inlineStr">
        <is>
          <t>Review</t>
        </is>
      </c>
      <c r="W318" s="806" t="inlineStr">
        <is>
          <t>Review — no exact prior-grantee match</t>
        </is>
      </c>
      <c r="X318" s="806" t="inlineStr">
        <is>
          <t>Review</t>
        </is>
      </c>
      <c r="Y318" s="806" t="inlineStr">
        <is>
          <t>Interest amount needs review</t>
        </is>
      </c>
      <c r="Z318" s="806" t="inlineStr">
        <is>
          <t>Review</t>
        </is>
      </c>
      <c r="AA318" s="807" t="inlineStr">
        <is>
          <t>Oil and Gas Lease — Roger Klopfenstein and Linda K to Chesapeake Exploration Limited (1786/335)</t>
        </is>
      </c>
      <c r="AB318" s="808" t="inlineStr">
        <is>
          <t>Needs source review: tract, grantor source, interest amount</t>
        </is>
      </c>
    </row>
    <row r="319" ht="372" customHeight="1">
      <c r="A319" s="806" t="inlineStr">
        <is>
          <t>2005-002196</t>
        </is>
      </c>
      <c r="B319" s="806" t="n"/>
      <c r="C319" s="806" t="inlineStr">
        <is>
          <t>Decree</t>
        </is>
      </c>
      <c r="D319" s="806" t="inlineStr">
        <is>
          <t>1784/591</t>
        </is>
      </c>
      <c r="E319" s="807" t="n">
        <v>38455</v>
      </c>
      <c r="F319" s="808" t="n">
        <v>38455</v>
      </c>
      <c r="G319" s="809" t="inlineStr">
        <is>
          <t>Roger Mills County Court
RE: In the Matter of the Estate of Virgil Mark Hambrook, Deceased</t>
        </is>
      </c>
      <c r="H319" s="809" t="inlineStr">
        <is>
          <t>Sandra York, a/k/a Sandra Lorraine York, a/k/a Sandra Lorrain
York</t>
        </is>
      </c>
      <c r="I319" s="813" t="inlineStr">
        <is>
          <t>Lots 1, 2, a/d/a W/2 NW/4, N/2 of Lot 3 of 31-12N-24W</t>
        </is>
      </c>
      <c r="J319" s="811" t="inlineStr">
        <is>
          <t>ARTI, 25.1002, NMA
Tract 1: An undivided 16.38915 mineral acres interest, more or less, lying under Lots 1 and 2, a/d/a the W/2 NW/4 of 31-12N-24W
Tract 2: An undivided 8.71105 mineral acres interest, more or less, lying under the North Half of Lot 3 of 31-12N-24W, aol</t>
        </is>
      </c>
      <c r="K319" s="815" t="inlineStr">
        <is>
          <t>OKCountyRecords: 2005-002196</t>
        </is>
      </c>
      <c r="L319" s="806" t="inlineStr">
        <is>
          <t>Mineral; basis Conv Amt(dec). Gross=tract-map basis.</t>
        </is>
      </c>
      <c r="M319" s="806" t="inlineStr">
        <is>
          <t>CURRENT OWNER SOURCE</t>
        </is>
      </c>
      <c r="N319" s="806" t="n"/>
      <c r="O319" s="806" t="inlineStr">
        <is>
          <t>OUTSIDE LANDS</t>
        </is>
      </c>
      <c r="P319" s="807" t="inlineStr">
        <is>
          <t>Chain — title support (succession/entity/probate)</t>
        </is>
      </c>
      <c r="Q319" s="808" t="inlineStr">
        <is>
          <t>Yes</t>
        </is>
      </c>
      <c r="R319" s="809" t="inlineStr">
        <is>
          <t>No</t>
        </is>
      </c>
      <c r="S319" s="809" t="inlineStr">
        <is>
          <t>Yes</t>
        </is>
      </c>
      <c r="T319" s="813" t="inlineStr">
        <is>
          <t>No</t>
        </is>
      </c>
      <c r="U319" s="814" t="inlineStr">
        <is>
          <t>Yes: 5, 6 (legal supports)</t>
        </is>
      </c>
      <c r="V319" s="815" t="inlineStr">
        <is>
          <t>High</t>
        </is>
      </c>
      <c r="W319" s="806" t="inlineStr">
        <is>
          <t>Review — no exact prior-grantee match</t>
        </is>
      </c>
      <c r="X319" s="806" t="inlineStr">
        <is>
          <t>Review</t>
        </is>
      </c>
      <c r="Y319" s="806" t="inlineStr">
        <is>
          <t>Candidate 1 (helper — confirm from image)</t>
        </is>
      </c>
      <c r="Z319" s="806" t="inlineStr">
        <is>
          <t>Medium — helper value</t>
        </is>
      </c>
      <c r="AA319" s="807" t="inlineStr">
        <is>
          <t>Decree — Roger Mills County Court to Sandra York, a/k/a Sandra Lorr (1784/591)</t>
        </is>
      </c>
      <c r="AB319" s="808" t="inlineStr">
        <is>
          <t>Needs source review: grantor source</t>
        </is>
      </c>
    </row>
    <row r="320" ht="60" customHeight="1">
      <c r="A320" s="806" t="inlineStr">
        <is>
          <t>2005-002831</t>
        </is>
      </c>
      <c r="B320" s="806" t="n">
        <v>63</v>
      </c>
      <c r="C320" s="806" t="inlineStr">
        <is>
          <t>Oil and Gas Lease</t>
        </is>
      </c>
      <c r="D320" s="806" t="inlineStr">
        <is>
          <t>1788/24</t>
        </is>
      </c>
      <c r="E320" s="807" t="n">
        <v>38457</v>
      </c>
      <c r="F320" s="808" t="n">
        <v>38474</v>
      </c>
      <c r="G320" s="809" t="inlineStr">
        <is>
          <t>Arrowhead Resources, Inc.</t>
        </is>
      </c>
      <c r="H320" s="809" t="inlineStr">
        <is>
          <t>Arrowhead Explor &amp; Prod Co.</t>
        </is>
      </c>
      <c r="I320" s="810" t="inlineStr">
        <is>
          <t>SE/4 SW/4 of 31-12N-24W</t>
        </is>
      </c>
      <c r="J320" s="811" t="inlineStr">
        <is>
          <t>40 gross acres
5 yrs
3/16ths royalty</t>
        </is>
      </c>
      <c r="K320" s="815" t="inlineStr">
        <is>
          <t>OKCountyRecords: 2005-002831</t>
        </is>
      </c>
      <c r="L320" s="806" t="inlineStr">
        <is>
          <t>Leasehold (non-mineral; excluded from mineral NMA). Gross=tract-map basis.</t>
        </is>
      </c>
      <c r="M320" s="806" t="inlineStr">
        <is>
          <t>CURRENT LEASE SOURCE</t>
        </is>
      </c>
      <c r="N320" s="806" t="n"/>
      <c r="O320" s="806" t="inlineStr">
        <is>
          <t>OGL / BASE LEASE</t>
        </is>
      </c>
      <c r="P320" s="807" t="inlineStr">
        <is>
          <t>Chain — leasehold (OGL)</t>
        </is>
      </c>
      <c r="Q320" s="808" t="inlineStr">
        <is>
          <t>No</t>
        </is>
      </c>
      <c r="R320" s="809" t="inlineStr">
        <is>
          <t>Yes</t>
        </is>
      </c>
      <c r="S320" s="809" t="inlineStr">
        <is>
          <t>No</t>
        </is>
      </c>
      <c r="T320" s="810" t="inlineStr">
        <is>
          <t>Yes</t>
        </is>
      </c>
      <c r="U320" s="814" t="inlineStr">
        <is>
          <t>Yes: 5 (legal supports)</t>
        </is>
      </c>
      <c r="V320" s="815" t="inlineStr">
        <is>
          <t>High</t>
        </is>
      </c>
      <c r="W320" s="806" t="inlineStr">
        <is>
          <t>Yes — prior grantee match</t>
        </is>
      </c>
      <c r="X320" s="806" t="inlineStr">
        <is>
          <t>Review</t>
        </is>
      </c>
      <c r="Y320" s="806" t="inlineStr">
        <is>
          <t>Interest amount needs review</t>
        </is>
      </c>
      <c r="Z320" s="806" t="inlineStr">
        <is>
          <t>Review</t>
        </is>
      </c>
      <c r="AA320" s="807" t="inlineStr">
        <is>
          <t>Oil and Gas Lease — Arrowhead Resources, Inc. to Arrowhead Explor &amp; Prod Co. (1788/24)</t>
        </is>
      </c>
      <c r="AB320" s="808" t="inlineStr">
        <is>
          <t>Needs source review: interest amount</t>
        </is>
      </c>
    </row>
    <row r="321" ht="120" customHeight="1">
      <c r="A321" s="806" t="inlineStr">
        <is>
          <t>2005-004817</t>
        </is>
      </c>
      <c r="B321" s="806" t="n">
        <v>26</v>
      </c>
      <c r="C321" s="806" t="inlineStr">
        <is>
          <t>Oil and Gas Lease</t>
        </is>
      </c>
      <c r="D321" s="806" t="inlineStr">
        <is>
          <t>1798/148</t>
        </is>
      </c>
      <c r="E321" s="807" t="n">
        <v>38468</v>
      </c>
      <c r="F321" s="808" t="n">
        <v>38551</v>
      </c>
      <c r="G321" s="809" t="inlineStr">
        <is>
          <t>Dwight J. Williams
c/o Robert M. Collins.
100 N. Main #608
Wichita, KS 67202</t>
        </is>
      </c>
      <c r="H321" s="809" t="inlineStr">
        <is>
          <t>Chesapeake Exploration Limited Partnership, an Oklahoma limited partnership</t>
        </is>
      </c>
      <c r="I321" s="813" t="inlineStr">
        <is>
          <t>NW/4 SE/4, S/2 SE/4, SW/4 NE/4 of 31-12N-24W</t>
        </is>
      </c>
      <c r="J321" s="811" t="inlineStr">
        <is>
          <t>160 gross acres
3 yrs
3/16ths royalty</t>
        </is>
      </c>
      <c r="K321" s="815" t="inlineStr">
        <is>
          <t>OKCountyRecords: 2005-004817</t>
        </is>
      </c>
      <c r="L321" s="806" t="inlineStr">
        <is>
          <t>Leasehold (non-mineral; excluded from mineral NMA). Gross=tract-map basis.</t>
        </is>
      </c>
      <c r="M321" s="806" t="inlineStr">
        <is>
          <t>CURRENT LEASE SOURCE</t>
        </is>
      </c>
      <c r="N321" s="806" t="n"/>
      <c r="O321" s="806" t="inlineStr">
        <is>
          <t>OGL / BASE LEASE</t>
        </is>
      </c>
      <c r="P321" s="807" t="inlineStr">
        <is>
          <t>Chain — leasehold (OGL)</t>
        </is>
      </c>
      <c r="Q321" s="808" t="inlineStr">
        <is>
          <t>No</t>
        </is>
      </c>
      <c r="R321" s="809" t="inlineStr">
        <is>
          <t>Yes</t>
        </is>
      </c>
      <c r="S321" s="809" t="inlineStr">
        <is>
          <t>No</t>
        </is>
      </c>
      <c r="T321" s="813" t="inlineStr">
        <is>
          <t>Yes</t>
        </is>
      </c>
      <c r="U321" s="814" t="inlineStr">
        <is>
          <t>Yes: 2 (legal supports)</t>
        </is>
      </c>
      <c r="V321" s="815" t="inlineStr">
        <is>
          <t>High</t>
        </is>
      </c>
      <c r="W321" s="806" t="inlineStr">
        <is>
          <t>Review — no exact prior-grantee match</t>
        </is>
      </c>
      <c r="X321" s="806" t="inlineStr">
        <is>
          <t>Review</t>
        </is>
      </c>
      <c r="Y321" s="806" t="inlineStr">
        <is>
          <t>Interest amount needs review</t>
        </is>
      </c>
      <c r="Z321" s="806" t="inlineStr">
        <is>
          <t>Review</t>
        </is>
      </c>
      <c r="AA321" s="807" t="inlineStr">
        <is>
          <t>Oil and Gas Lease — Dwight J. Williams to Chesapeake Exploration Limited (1798/148)</t>
        </is>
      </c>
      <c r="AB321" s="808" t="inlineStr">
        <is>
          <t>Needs source review: grantor source, interest amount</t>
        </is>
      </c>
    </row>
    <row r="322" ht="240" customHeight="1">
      <c r="A322" s="806" t="inlineStr">
        <is>
          <t>2005-004863</t>
        </is>
      </c>
      <c r="B322" s="806" t="n">
        <v>28</v>
      </c>
      <c r="C322" s="806" t="inlineStr">
        <is>
          <t>Oil and Gas Lease</t>
        </is>
      </c>
      <c r="D322" s="806" t="inlineStr">
        <is>
          <t>1798/292</t>
        </is>
      </c>
      <c r="E322" s="807" t="n">
        <v>38468</v>
      </c>
      <c r="F322" s="808" t="n">
        <v>38552</v>
      </c>
      <c r="G322" s="809" t="inlineStr">
        <is>
          <t>Jan A. Schroff. Trustee of The Jan A. Schroff Trust under Trust Agreement dated Anril 8. 1998
c/o Robert M. Collins
100 N. Main #608
Wichita, KS 67202</t>
        </is>
      </c>
      <c r="H322" s="809" t="inlineStr">
        <is>
          <t>Chesapeake Exploration Limited Partnership, an Oklahoma limited partnership</t>
        </is>
      </c>
      <c r="I322" s="810" t="inlineStr">
        <is>
          <t>NW/4 SE/4, S/2 SE/4, SW/4 NE/4 of 31-12N-24W</t>
        </is>
      </c>
      <c r="J322" s="811" t="inlineStr">
        <is>
          <t>160 gross acres
3 yrs
3/16ths royalty
Jan Ann Schroff, 14.286% ARTI, An undivided 10/791.47ths interest in the oil, gas and other minerals by Final Decree at 1479/191</t>
        </is>
      </c>
      <c r="K322" s="815" t="inlineStr">
        <is>
          <t>OKCountyRecords: 2005-004863</t>
        </is>
      </c>
      <c r="L322" s="806" t="inlineStr">
        <is>
          <t>Leasehold (non-mineral; excluded from mineral NMA). Gross=tract-map basis.</t>
        </is>
      </c>
      <c r="M322" s="806" t="inlineStr">
        <is>
          <t>CURRENT LEASE SOURCE</t>
        </is>
      </c>
      <c r="N322" s="806" t="n"/>
      <c r="O322" s="806" t="inlineStr">
        <is>
          <t>OGL / BASE LEASE</t>
        </is>
      </c>
      <c r="P322" s="807" t="inlineStr">
        <is>
          <t>Chain — leasehold (OGL)</t>
        </is>
      </c>
      <c r="Q322" s="808" t="inlineStr">
        <is>
          <t>No</t>
        </is>
      </c>
      <c r="R322" s="809" t="inlineStr">
        <is>
          <t>Yes</t>
        </is>
      </c>
      <c r="S322" s="809" t="inlineStr">
        <is>
          <t>No</t>
        </is>
      </c>
      <c r="T322" s="810" t="inlineStr">
        <is>
          <t>Yes</t>
        </is>
      </c>
      <c r="U322" s="814" t="inlineStr">
        <is>
          <t>Yes: 2 (legal supports)</t>
        </is>
      </c>
      <c r="V322" s="815" t="inlineStr">
        <is>
          <t>High</t>
        </is>
      </c>
      <c r="W322" s="806" t="inlineStr">
        <is>
          <t>Probable — name-normalized match to Runsheet 223 grantee; confirm</t>
        </is>
      </c>
      <c r="X322" s="806" t="inlineStr">
        <is>
          <t>Review</t>
        </is>
      </c>
      <c r="Y322" s="806" t="inlineStr">
        <is>
          <t>Interest amount needs review</t>
        </is>
      </c>
      <c r="Z322" s="806" t="inlineStr">
        <is>
          <t>Review</t>
        </is>
      </c>
      <c r="AA322" s="807" t="inlineStr">
        <is>
          <t>Oil and Gas Lease — Jan A. Schroff. Trustee of The to Chesapeake Exploration Limited (1798/292)</t>
        </is>
      </c>
      <c r="AB322" s="808" t="inlineStr">
        <is>
          <t>Needs source review: grantor source, interest amount</t>
        </is>
      </c>
    </row>
    <row r="323" ht="228" customHeight="1">
      <c r="A323" s="806" t="inlineStr">
        <is>
          <t>2005-004816</t>
        </is>
      </c>
      <c r="B323" s="806" t="n">
        <v>38</v>
      </c>
      <c r="C323" s="806" t="inlineStr">
        <is>
          <t>Oil and Gas Lease</t>
        </is>
      </c>
      <c r="D323" s="806" t="inlineStr">
        <is>
          <t>1798/146</t>
        </is>
      </c>
      <c r="E323" s="807" t="n">
        <v>38468</v>
      </c>
      <c r="F323" s="808" t="n">
        <v>38551</v>
      </c>
      <c r="G323" s="809" t="inlineStr">
        <is>
          <t>Rogene E. Williams. Trustee of the Jon T. Williams and Rogene E. Williams Trust dated 4-6-98
c/o Robert M. Collins.
100 N. Main #608
Wichita, KS 67202</t>
        </is>
      </c>
      <c r="H323" s="809" t="inlineStr">
        <is>
          <t>Chesapeake Exploration Limited Partnership, an Oklahoma limited partnership</t>
        </is>
      </c>
      <c r="I323" s="813" t="inlineStr">
        <is>
          <t>NW/4 SE/4, S/2 SE/4, SW/4 NE/4 of 31-12N-24W</t>
        </is>
      </c>
      <c r="J323" s="811" t="inlineStr">
        <is>
          <t>160 gross acres
3 yrs
3/16ths royalty</t>
        </is>
      </c>
      <c r="K323" s="815" t="inlineStr">
        <is>
          <t>OKCountyRecords: 2005-004816</t>
        </is>
      </c>
      <c r="L323" s="806" t="inlineStr">
        <is>
          <t>Leasehold (non-mineral; excluded from mineral NMA). Gross=tract-map basis.</t>
        </is>
      </c>
      <c r="M323" s="806" t="inlineStr">
        <is>
          <t>CURRENT LEASE SOURCE</t>
        </is>
      </c>
      <c r="N323" s="806" t="n"/>
      <c r="O323" s="806" t="inlineStr">
        <is>
          <t>OGL / BASE LEASE</t>
        </is>
      </c>
      <c r="P323" s="807" t="inlineStr">
        <is>
          <t>Chain — leasehold (OGL)</t>
        </is>
      </c>
      <c r="Q323" s="808" t="inlineStr">
        <is>
          <t>No</t>
        </is>
      </c>
      <c r="R323" s="809" t="inlineStr">
        <is>
          <t>Yes</t>
        </is>
      </c>
      <c r="S323" s="809" t="inlineStr">
        <is>
          <t>No</t>
        </is>
      </c>
      <c r="T323" s="813" t="inlineStr">
        <is>
          <t>Yes</t>
        </is>
      </c>
      <c r="U323" s="814" t="inlineStr">
        <is>
          <t>Yes: 2 (legal supports)</t>
        </is>
      </c>
      <c r="V323" s="815" t="inlineStr">
        <is>
          <t>High</t>
        </is>
      </c>
      <c r="W323" s="806" t="inlineStr">
        <is>
          <t>Probable — name-normalized match to Runsheet 222 grantee; confirm</t>
        </is>
      </c>
      <c r="X323" s="806" t="inlineStr">
        <is>
          <t>Review</t>
        </is>
      </c>
      <c r="Y323" s="806" t="inlineStr">
        <is>
          <t>Interest amount needs review</t>
        </is>
      </c>
      <c r="Z323" s="806" t="inlineStr">
        <is>
          <t>Review</t>
        </is>
      </c>
      <c r="AA323" s="807" t="inlineStr">
        <is>
          <t>Oil and Gas Lease — Rogene E. Williams. Trustee of to Chesapeake Exploration Limited (1798/146)</t>
        </is>
      </c>
      <c r="AB323" s="808" t="inlineStr">
        <is>
          <t>Needs source review: grantor source, interest amount</t>
        </is>
      </c>
    </row>
    <row r="324" ht="240" customHeight="1">
      <c r="A324" s="806" t="inlineStr">
        <is>
          <t>2005-004818</t>
        </is>
      </c>
      <c r="B324" s="806" t="n">
        <v>27</v>
      </c>
      <c r="C324" s="806" t="inlineStr">
        <is>
          <t>Oil and Gas Lease</t>
        </is>
      </c>
      <c r="D324" s="806" t="inlineStr">
        <is>
          <t>1798/150</t>
        </is>
      </c>
      <c r="E324" s="807" t="n">
        <v>38468</v>
      </c>
      <c r="F324" s="808" t="n">
        <v>38551</v>
      </c>
      <c r="G324" s="809" t="inlineStr">
        <is>
          <t>Stephen M. Criser. Trustee of the "Rive Lind McCaul Trust” under Trust Agreement dated 8-11-95 and
Amended 2-17-98.
c/o Robert M. Collins
100 N. Main #608
Wichita, KS 67202</t>
        </is>
      </c>
      <c r="H324" s="809" t="inlineStr">
        <is>
          <t>Chesapeake Exploration Limited Partnership, an Oklahoma limited partnership</t>
        </is>
      </c>
      <c r="I324" s="813" t="inlineStr">
        <is>
          <t>NW/4 SE/4, SW/4 NE/4 of 31-12N-24W aol</t>
        </is>
      </c>
      <c r="J324" s="811" t="inlineStr">
        <is>
          <t>160 gross acres
3 yrs
3/16ths royalty</t>
        </is>
      </c>
      <c r="K324" s="815" t="inlineStr">
        <is>
          <t>OKCountyRecords: 2005-004818</t>
        </is>
      </c>
      <c r="L324" s="806" t="inlineStr">
        <is>
          <t>Leasehold (non-mineral; excluded from mineral NMA). Gross=tract-map basis.</t>
        </is>
      </c>
      <c r="M324" s="806" t="inlineStr">
        <is>
          <t>CURRENT LEASE SOURCE</t>
        </is>
      </c>
      <c r="N324" s="806" t="n"/>
      <c r="O324" s="806" t="inlineStr">
        <is>
          <t>OUTSIDE LANDS</t>
        </is>
      </c>
      <c r="P324" s="807" t="inlineStr">
        <is>
          <t>Chain — leasehold (OGL)</t>
        </is>
      </c>
      <c r="Q324" s="808" t="inlineStr">
        <is>
          <t>No</t>
        </is>
      </c>
      <c r="R324" s="809" t="inlineStr">
        <is>
          <t>Yes</t>
        </is>
      </c>
      <c r="S324" s="809" t="inlineStr">
        <is>
          <t>No</t>
        </is>
      </c>
      <c r="T324" s="813" t="inlineStr">
        <is>
          <t>Yes</t>
        </is>
      </c>
      <c r="U324" s="814" t="inlineStr">
        <is>
          <t>Yes: 2 (legal supports)</t>
        </is>
      </c>
      <c r="V324" s="815" t="inlineStr">
        <is>
          <t>High</t>
        </is>
      </c>
      <c r="W324" s="806" t="inlineStr">
        <is>
          <t>Probable — name-normalized match to Runsheet 240 grantee; confirm</t>
        </is>
      </c>
      <c r="X324" s="806" t="inlineStr">
        <is>
          <t>Review</t>
        </is>
      </c>
      <c r="Y324" s="806" t="inlineStr">
        <is>
          <t>Interest amount needs review</t>
        </is>
      </c>
      <c r="Z324" s="806" t="inlineStr">
        <is>
          <t>Review</t>
        </is>
      </c>
      <c r="AA324" s="807" t="inlineStr">
        <is>
          <t>Oil and Gas Lease — Stephen M. Criser. Trustee of to Chesapeake Exploration Limited (1798/150)</t>
        </is>
      </c>
      <c r="AB324" s="808" t="inlineStr">
        <is>
          <t>Needs source review: grantor source, interest amount</t>
        </is>
      </c>
    </row>
    <row r="325" ht="409.5" customHeight="1">
      <c r="A325" s="806" t="inlineStr">
        <is>
          <t>2005-004793</t>
        </is>
      </c>
      <c r="B325" s="806" t="n"/>
      <c r="C325" s="806" t="inlineStr">
        <is>
          <t>Mineral Deed</t>
        </is>
      </c>
      <c r="D325" s="806" t="inlineStr">
        <is>
          <t>1797/463</t>
        </is>
      </c>
      <c r="E325" s="807" t="n">
        <v>38473</v>
      </c>
      <c r="F325" s="808" t="n">
        <v>38548</v>
      </c>
      <c r="G325" s="809" t="inlineStr">
        <is>
          <t>Arrowhead Resources, Inc.</t>
        </is>
      </c>
      <c r="H325" s="809" t="inlineStr">
        <is>
          <t>MAP2004-OK</t>
        </is>
      </c>
      <c r="I325" s="810" t="inlineStr">
        <is>
          <t>Lots 1, 2, a/d/a W/2 NW/4, N/2 of Lot 3 of 31-12N-24W</t>
        </is>
      </c>
      <c r="J325" s="811" t="inlineStr">
        <is>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is>
      </c>
      <c r="K325" s="815" t="inlineStr">
        <is>
          <t>OKCountyRecords: 2005-004793</t>
        </is>
      </c>
      <c r="L325" s="806" t="inlineStr">
        <is>
          <t>Mineral; basis Conv Amt(dec). Gross=tract-map basis.</t>
        </is>
      </c>
      <c r="M325" s="806" t="inlineStr">
        <is>
          <t>REVIEW</t>
        </is>
      </c>
      <c r="N325" s="806" t="inlineStr">
        <is>
          <t>Conveys 10.13 NMA per notes; conv. dec = 10.13/gross. Verify denominator/tract from image.</t>
        </is>
      </c>
      <c r="O325" s="806" t="inlineStr">
        <is>
          <t>MINERAL DEED</t>
        </is>
      </c>
      <c r="P325" s="807" t="inlineStr">
        <is>
          <t>Chain — minerals</t>
        </is>
      </c>
      <c r="Q325" s="808" t="inlineStr">
        <is>
          <t>Yes</t>
        </is>
      </c>
      <c r="R325" s="809" t="inlineStr">
        <is>
          <t>No</t>
        </is>
      </c>
      <c r="S325" s="809" t="inlineStr">
        <is>
          <t>Yes</t>
        </is>
      </c>
      <c r="T325" s="810" t="inlineStr">
        <is>
          <t>No</t>
        </is>
      </c>
      <c r="U325" s="814" t="inlineStr">
        <is>
          <t>Yes: 5, 6 (legal supports)</t>
        </is>
      </c>
      <c r="V325" s="815" t="inlineStr">
        <is>
          <t>High</t>
        </is>
      </c>
      <c r="W325" s="806" t="inlineStr">
        <is>
          <t>Yes — prior grantee match</t>
        </is>
      </c>
      <c r="X325" s="806" t="inlineStr">
        <is>
          <t>Yes — on Tract 5 owner list</t>
        </is>
      </c>
      <c r="Y325" s="806" t="inlineStr">
        <is>
          <t>Candidate 0.05065 (helper — confirm from image)</t>
        </is>
      </c>
      <c r="Z325" s="806" t="inlineStr">
        <is>
          <t>Medium — helper value</t>
        </is>
      </c>
      <c r="AA325" s="807" t="inlineStr">
        <is>
          <t>Mineral Deed — Arrowhead Resources, Inc. to MAP2004-OK (1797/463)</t>
        </is>
      </c>
      <c r="AB325" s="808" t="n"/>
    </row>
    <row r="326" ht="408" customHeight="1">
      <c r="A326" s="806" t="inlineStr">
        <is>
          <t>2005-005251</t>
        </is>
      </c>
      <c r="B326" s="806" t="n"/>
      <c r="C326" s="806" t="inlineStr">
        <is>
          <t>Mineral Deed</t>
        </is>
      </c>
      <c r="D326" s="806" t="inlineStr">
        <is>
          <t>1800/453</t>
        </is>
      </c>
      <c r="E326" s="807" t="n">
        <v>38473</v>
      </c>
      <c r="F326" s="808" t="n">
        <v>38573</v>
      </c>
      <c r="G326" s="809" t="inlineStr">
        <is>
          <t>Arrowhead Resources, Inc.</t>
        </is>
      </c>
      <c r="H326" s="809" t="inlineStr">
        <is>
          <t>MAP2004-OK</t>
        </is>
      </c>
      <c r="I326" s="810" t="inlineStr">
        <is>
          <t>SE/4 SW/4 of 31-12N-24W</t>
        </is>
      </c>
      <c r="J326" s="811" t="inlineStr">
        <is>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is>
      </c>
      <c r="K326" s="815" t="inlineStr">
        <is>
          <t>OKCountyRecords: 2005-005251</t>
        </is>
      </c>
      <c r="L326" s="806" t="inlineStr">
        <is>
          <t>Mineral; basis Conv Amt(dec). Gross=tract-map basis.</t>
        </is>
      </c>
      <c r="M326" s="806" t="inlineStr">
        <is>
          <t>REVIEW</t>
        </is>
      </c>
      <c r="N326" s="806" t="inlineStr">
        <is>
          <t>Conveys 2.5 NMA per notes; conv. dec = 2.5/gross. Verify denominator/tract from image.</t>
        </is>
      </c>
      <c r="O326" s="806" t="inlineStr">
        <is>
          <t>MINERAL DEED</t>
        </is>
      </c>
      <c r="P326" s="807" t="inlineStr">
        <is>
          <t>Chain — minerals</t>
        </is>
      </c>
      <c r="Q326" s="808" t="inlineStr">
        <is>
          <t>Yes</t>
        </is>
      </c>
      <c r="R326" s="809" t="inlineStr">
        <is>
          <t>No</t>
        </is>
      </c>
      <c r="S326" s="809" t="inlineStr">
        <is>
          <t>Yes</t>
        </is>
      </c>
      <c r="T326" s="810" t="inlineStr">
        <is>
          <t>No</t>
        </is>
      </c>
      <c r="U326" s="814" t="inlineStr">
        <is>
          <t>Yes: 5 (legal supports)</t>
        </is>
      </c>
      <c r="V326" s="815" t="inlineStr">
        <is>
          <t>High</t>
        </is>
      </c>
      <c r="W326" s="806" t="inlineStr">
        <is>
          <t>Yes — prior grantee match</t>
        </is>
      </c>
      <c r="X326" s="806" t="inlineStr">
        <is>
          <t>Yes — on Tract 5 owner list</t>
        </is>
      </c>
      <c r="Y326" s="806" t="inlineStr">
        <is>
          <t>Candidate 0.0208333333333333 (helper — confirm from image)</t>
        </is>
      </c>
      <c r="Z326" s="806" t="inlineStr">
        <is>
          <t>Medium — helper value</t>
        </is>
      </c>
      <c r="AA326" s="807" t="inlineStr">
        <is>
          <t>Mineral Deed — Arrowhead Resources, Inc. to MAP2004-OK (1800/453)</t>
        </is>
      </c>
      <c r="AB326" s="808" t="n"/>
    </row>
    <row r="327" ht="84" customHeight="1">
      <c r="A327" s="806" t="inlineStr">
        <is>
          <t>2005-003389</t>
        </is>
      </c>
      <c r="B327" s="806" t="n"/>
      <c r="C327" s="806" t="inlineStr">
        <is>
          <t>Mineral Deed</t>
        </is>
      </c>
      <c r="D327" s="806" t="inlineStr">
        <is>
          <t>1790/386</t>
        </is>
      </c>
      <c r="E327" s="807" t="n">
        <v>38483</v>
      </c>
      <c r="F327" s="808" t="n">
        <v>38490</v>
      </c>
      <c r="G327" s="809" t="inlineStr">
        <is>
          <t>Laura Snyder Robertson, formerly Laura L. Snyder</t>
        </is>
      </c>
      <c r="H327" s="809" t="inlineStr">
        <is>
          <t>James M. Robertson and/or Rose E. Robertson</t>
        </is>
      </c>
      <c r="I327" s="810" t="inlineStr">
        <is>
          <t>NW/4 SE/4, S/2 SE/4, SW/4 NE/4 of 31-12N-24W, aol</t>
        </is>
      </c>
      <c r="J327" s="814" t="inlineStr">
        <is>
          <t>2/791.47 acres in 2 sections</t>
        </is>
      </c>
      <c r="K327" s="815" t="inlineStr">
        <is>
          <t>OKCountyRecords: 2005-003389</t>
        </is>
      </c>
      <c r="L327" s="806" t="inlineStr">
        <is>
          <t>Mineral; basis Conv Amt(dec). Gross=tract-map basis.</t>
        </is>
      </c>
      <c r="M327" s="806" t="inlineStr">
        <is>
          <t>CURRENT OWNER SOURCE</t>
        </is>
      </c>
      <c r="N327" s="806" t="n"/>
      <c r="O327" s="806" t="inlineStr">
        <is>
          <t>OUTSIDE LANDS</t>
        </is>
      </c>
      <c r="P327" s="807" t="inlineStr">
        <is>
          <t>Chain — minerals</t>
        </is>
      </c>
      <c r="Q327" s="808" t="inlineStr">
        <is>
          <t>Yes</t>
        </is>
      </c>
      <c r="R327" s="809" t="inlineStr">
        <is>
          <t>No</t>
        </is>
      </c>
      <c r="S327" s="809" t="inlineStr">
        <is>
          <t>Yes</t>
        </is>
      </c>
      <c r="T327" s="810" t="inlineStr">
        <is>
          <t>No</t>
        </is>
      </c>
      <c r="U327" s="814" t="inlineStr">
        <is>
          <t>Yes: 2 (legal supports)</t>
        </is>
      </c>
      <c r="V327" s="815" t="inlineStr">
        <is>
          <t>High</t>
        </is>
      </c>
      <c r="W327" s="806" t="inlineStr">
        <is>
          <t>Probable — name-normalized match to Runsheet 115 grantee; confirm</t>
        </is>
      </c>
      <c r="X327" s="806" t="inlineStr">
        <is>
          <t>Yes — on Tract 2 owner list</t>
        </is>
      </c>
      <c r="Y327" s="806" t="inlineStr">
        <is>
          <t>Candidate 0.0025269435354467 (helper — confirm from image)</t>
        </is>
      </c>
      <c r="Z327" s="806" t="inlineStr">
        <is>
          <t>Medium — helper value</t>
        </is>
      </c>
      <c r="AA327" s="807" t="inlineStr">
        <is>
          <t>Mineral Deed — Laura Snyder Robertson, former to James M. Robertson and/or Rose (1790/386)</t>
        </is>
      </c>
      <c r="AB327" s="808" t="inlineStr">
        <is>
          <t>Needs source review: grantor source</t>
        </is>
      </c>
    </row>
    <row r="328" ht="168" customHeight="1">
      <c r="A328" s="806" t="inlineStr">
        <is>
          <t>2005-003691</t>
        </is>
      </c>
      <c r="B328" s="806" t="n"/>
      <c r="C328" s="806" t="inlineStr">
        <is>
          <t>Partial Assignment</t>
        </is>
      </c>
      <c r="D328" s="806" t="inlineStr">
        <is>
          <t>1791/515</t>
        </is>
      </c>
      <c r="E328" s="807" t="n">
        <v>38497</v>
      </c>
      <c r="F328" s="808" t="n">
        <v>38499</v>
      </c>
      <c r="G328" s="809" t="inlineStr">
        <is>
          <t>N/G Discovery, LLC</t>
        </is>
      </c>
      <c r="H328" s="809" t="inlineStr">
        <is>
          <t>Sierra Resources, Inc.</t>
        </is>
      </c>
      <c r="I328" s="813" t="inlineStr">
        <is>
          <t>E/2 NW/4, N/2 NE/4 SW/4, NE/4 SE/4, NW/4 SE/4, S/2 SE/4, SE/4 NE/4, SW/4 NE/4 of 31-12N-24W, aol</t>
        </is>
      </c>
      <c r="J328" s="814" t="inlineStr">
        <is>
          <t>An undivided Forty Percent (40%) interest in and to the oil and gas leases at 1780/409, 1781/204, 1782/261, 1782/267, 1787/47</t>
        </is>
      </c>
      <c r="K328" s="815" t="inlineStr">
        <is>
          <t>OKCountyRecords: 2005-003691</t>
        </is>
      </c>
      <c r="L328" s="806" t="inlineStr">
        <is>
          <t>Leasehold (non-mineral; excluded from mineral NMA). Gross=tract-map basis.</t>
        </is>
      </c>
      <c r="M328" s="806" t="inlineStr">
        <is>
          <t>Confirm lease effect</t>
        </is>
      </c>
      <c r="N328" s="806" t="n"/>
      <c r="O328" s="806" t="inlineStr">
        <is>
          <t>OUTSIDE LANDS</t>
        </is>
      </c>
      <c r="P328" s="807" t="inlineStr">
        <is>
          <t>Chain — WI/leasehold assignment</t>
        </is>
      </c>
      <c r="Q328" s="808" t="inlineStr">
        <is>
          <t>No</t>
        </is>
      </c>
      <c r="R328" s="809" t="inlineStr">
        <is>
          <t>Yes</t>
        </is>
      </c>
      <c r="S328" s="809" t="inlineStr">
        <is>
          <t>Review</t>
        </is>
      </c>
      <c r="T328" s="813" t="inlineStr">
        <is>
          <t>Yes</t>
        </is>
      </c>
      <c r="U328" s="814" t="inlineStr">
        <is>
          <t>Legal maps to 1, 2, 3, 4, 7, 10; helper says 1, 2, 3, 4, 7, 8</t>
        </is>
      </c>
      <c r="V328" s="815" t="inlineStr">
        <is>
          <t>Review</t>
        </is>
      </c>
      <c r="W328" s="806" t="inlineStr">
        <is>
          <t>Yes — prior grantee match</t>
        </is>
      </c>
      <c r="X328" s="806" t="inlineStr">
        <is>
          <t>Review</t>
        </is>
      </c>
      <c r="Y328" s="806" t="inlineStr">
        <is>
          <t>Interest amount needs review</t>
        </is>
      </c>
      <c r="Z328" s="806" t="inlineStr">
        <is>
          <t>Review</t>
        </is>
      </c>
      <c r="AA328" s="807" t="inlineStr">
        <is>
          <t>Partial Assignment — N/G Discovery, LLC to Sierra Resources, Inc. (1791/515)</t>
        </is>
      </c>
      <c r="AB328" s="808" t="inlineStr">
        <is>
          <t>Needs source review: tract, interest amount</t>
        </is>
      </c>
    </row>
    <row r="329" ht="409.5" customHeight="1">
      <c r="A329" s="806" t="inlineStr">
        <is>
          <t>2005-004044</t>
        </is>
      </c>
      <c r="B329" s="806" t="n"/>
      <c r="C329" s="806" t="inlineStr">
        <is>
          <t>Mineral Deed</t>
        </is>
      </c>
      <c r="D329" s="806" t="inlineStr">
        <is>
          <t>1794/173</t>
        </is>
      </c>
      <c r="E329" s="807" t="n">
        <v>38516</v>
      </c>
      <c r="F329" s="808" t="n">
        <v>38517</v>
      </c>
      <c r="G329" s="809" t="inlineStr">
        <is>
          <t>Koala Pordution Company</t>
        </is>
      </c>
      <c r="H329" s="809" t="inlineStr">
        <is>
          <t>Chisholm Royalty Partners</t>
        </is>
      </c>
      <c r="I329" s="810" t="inlineStr">
        <is>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is>
      </c>
      <c r="J329" s="811" t="inlineStr">
        <is>
          <t>ARTI
Chain note: source of title — MINERAL DEED 2004-005738 at 1764/344, Sandra Lorraine York to Koala Production Company, covering Lots 1 and Lot 2 and the North Half of Lot 3 of Section 31, as described as follows: Beginning at the NW Corner of the NW/4 of Section 31, thence East on Section Line 18.20 … Full recital in recorded instrument — see Link.</t>
        </is>
      </c>
      <c r="K329" s="815" t="inlineStr">
        <is>
          <t>OKCountyRecords: 2005-004044</t>
        </is>
      </c>
      <c r="L329" s="806" t="inlineStr">
        <is>
          <t>Mineral; basis Conv Amt(dec). Gross=tract-map basis.</t>
        </is>
      </c>
      <c r="M329" s="806" t="inlineStr">
        <is>
          <t>CURRENT OWNER SOURCE</t>
        </is>
      </c>
      <c r="N329" s="806" t="n"/>
      <c r="O329" s="806" t="inlineStr">
        <is>
          <t>MINERAL DEED</t>
        </is>
      </c>
      <c r="P329" s="807" t="inlineStr">
        <is>
          <t>Chain — minerals</t>
        </is>
      </c>
      <c r="Q329" s="808" t="inlineStr">
        <is>
          <t>Yes</t>
        </is>
      </c>
      <c r="R329" s="809" t="inlineStr">
        <is>
          <t>No</t>
        </is>
      </c>
      <c r="S329" s="809" t="inlineStr">
        <is>
          <t>Yes</t>
        </is>
      </c>
      <c r="T329" s="810" t="inlineStr">
        <is>
          <t>No</t>
        </is>
      </c>
      <c r="U329" s="814" t="inlineStr">
        <is>
          <t>Legal maps to 5, 6, 8, 9; helper says 4, 5, 6</t>
        </is>
      </c>
      <c r="V329" s="815" t="inlineStr">
        <is>
          <t>Review</t>
        </is>
      </c>
      <c r="W329" s="806" t="inlineStr">
        <is>
          <t>Review — no exact prior-grantee match</t>
        </is>
      </c>
      <c r="X329" s="806" t="inlineStr">
        <is>
          <t>Yes — on Tract 4 owner list</t>
        </is>
      </c>
      <c r="Y329" s="806" t="inlineStr">
        <is>
          <t>Candidate 1 (helper — confirm from image)</t>
        </is>
      </c>
      <c r="Z329" s="806" t="inlineStr">
        <is>
          <t>Medium — helper value</t>
        </is>
      </c>
      <c r="AA329" s="807" t="inlineStr">
        <is>
          <t>Mineral Deed — Koala Pordution Company to Chisholm Royalty Partners (1794/173)</t>
        </is>
      </c>
      <c r="AB329" s="808" t="inlineStr">
        <is>
          <t>Needs source review: tract, grantor source</t>
        </is>
      </c>
    </row>
    <row r="330" ht="192" customHeight="1">
      <c r="A330" s="806" t="inlineStr">
        <is>
          <t>2005-004940</t>
        </is>
      </c>
      <c r="B330" s="806" t="n">
        <v>31</v>
      </c>
      <c r="C330" s="806" t="inlineStr">
        <is>
          <t>Oil and Gas Lease</t>
        </is>
      </c>
      <c r="D330" s="806" t="inlineStr">
        <is>
          <t>1798/579</t>
        </is>
      </c>
      <c r="E330" s="807" t="n">
        <v>38522</v>
      </c>
      <c r="F330" s="808" t="n">
        <v>38554</v>
      </c>
      <c r="G330" s="809" t="inlineStr">
        <is>
          <t>Charlotte F. Willert
2833 Montana Place
Loveland, CO 80538-3427</t>
        </is>
      </c>
      <c r="H330" s="809" t="inlineStr">
        <is>
          <t>EOG Resources, Inc.</t>
        </is>
      </c>
      <c r="I330" s="810" t="inlineStr">
        <is>
          <t>NW/4 SE/4, S/2 SE/4, SW/4 NE/4 of 31-12N-24W</t>
        </is>
      </c>
      <c r="J330" s="811" t="inlineStr">
        <is>
          <t>160 gross acres
3 yrs
3/16ths royalty
This lease is limited from the surface to the stratigraphic equivalent of 20,000 feet</t>
        </is>
      </c>
      <c r="K330" s="815" t="inlineStr">
        <is>
          <t>OKCountyRecords: 2005-004940</t>
        </is>
      </c>
      <c r="L330" s="806" t="inlineStr">
        <is>
          <t>Leasehold (non-mineral; excluded from mineral NMA). Gross=tract-map basis.</t>
        </is>
      </c>
      <c r="M330" s="806" t="inlineStr">
        <is>
          <t>CURRENT LEASE SOURCE</t>
        </is>
      </c>
      <c r="N330" s="806" t="n"/>
      <c r="O330" s="806" t="inlineStr">
        <is>
          <t>SURFACE ONLY</t>
        </is>
      </c>
      <c r="P330" s="807" t="inlineStr">
        <is>
          <t>Chain — leasehold (OGL)</t>
        </is>
      </c>
      <c r="Q330" s="808" t="inlineStr">
        <is>
          <t>No</t>
        </is>
      </c>
      <c r="R330" s="809" t="inlineStr">
        <is>
          <t>Yes</t>
        </is>
      </c>
      <c r="S330" s="809" t="inlineStr">
        <is>
          <t>No</t>
        </is>
      </c>
      <c r="T330" s="810" t="inlineStr">
        <is>
          <t>Yes</t>
        </is>
      </c>
      <c r="U330" s="814" t="inlineStr">
        <is>
          <t>Yes: 2 (legal supports)</t>
        </is>
      </c>
      <c r="V330" s="815" t="inlineStr">
        <is>
          <t>High</t>
        </is>
      </c>
      <c r="W330" s="806" t="inlineStr">
        <is>
          <t>Review — no exact prior-grantee match</t>
        </is>
      </c>
      <c r="X330" s="806" t="inlineStr">
        <is>
          <t>Review</t>
        </is>
      </c>
      <c r="Y330" s="806" t="inlineStr">
        <is>
          <t>Interest amount needs review</t>
        </is>
      </c>
      <c r="Z330" s="806" t="inlineStr">
        <is>
          <t>Review</t>
        </is>
      </c>
      <c r="AA330" s="807" t="inlineStr">
        <is>
          <t>Oil and Gas Lease — Charlotte F. Willert to EOG Resources, Inc. (1798/579)</t>
        </is>
      </c>
      <c r="AB330" s="808" t="inlineStr">
        <is>
          <t>Needs source review: grantor source, interest amount</t>
        </is>
      </c>
    </row>
    <row r="331" ht="192" customHeight="1">
      <c r="A331" s="806" t="inlineStr">
        <is>
          <t>2005-004939</t>
        </is>
      </c>
      <c r="B331" s="806" t="n">
        <v>30</v>
      </c>
      <c r="C331" s="806" t="inlineStr">
        <is>
          <t>Oil and Gas Lease</t>
        </is>
      </c>
      <c r="D331" s="806" t="inlineStr">
        <is>
          <t>1798/576</t>
        </is>
      </c>
      <c r="E331" s="807" t="n">
        <v>38522</v>
      </c>
      <c r="F331" s="808" t="n">
        <v>38554</v>
      </c>
      <c r="G331" s="809" t="inlineStr">
        <is>
          <t>Donald R. Bain
1905 NW 29th Avenue, #220
Portland, OR 97210-5312</t>
        </is>
      </c>
      <c r="H331" s="809" t="inlineStr">
        <is>
          <t>EOG Resources, Inc.</t>
        </is>
      </c>
      <c r="I331" s="810" t="inlineStr">
        <is>
          <t>NW/4 SE/4, S/2 SE/4, SW/4 NE/4 of 31-12N-24W</t>
        </is>
      </c>
      <c r="J331" s="811" t="inlineStr">
        <is>
          <t>160 gross acres
3 yrs
3/16ths royalty
This lease is limited from the surface to the stratigraphic equivalent of 20,000 feet</t>
        </is>
      </c>
      <c r="K331" s="815" t="inlineStr">
        <is>
          <t>OKCountyRecords: 2005-004939</t>
        </is>
      </c>
      <c r="L331" s="806" t="inlineStr">
        <is>
          <t>Leasehold (non-mineral; excluded from mineral NMA). Gross=tract-map basis.</t>
        </is>
      </c>
      <c r="M331" s="806" t="inlineStr">
        <is>
          <t>CURRENT LEASE SOURCE</t>
        </is>
      </c>
      <c r="N331" s="806" t="n"/>
      <c r="O331" s="806" t="inlineStr">
        <is>
          <t>SURFACE ONLY</t>
        </is>
      </c>
      <c r="P331" s="807" t="inlineStr">
        <is>
          <t>Chain — leasehold (OGL)</t>
        </is>
      </c>
      <c r="Q331" s="808" t="inlineStr">
        <is>
          <t>No</t>
        </is>
      </c>
      <c r="R331" s="809" t="inlineStr">
        <is>
          <t>Yes</t>
        </is>
      </c>
      <c r="S331" s="809" t="inlineStr">
        <is>
          <t>No</t>
        </is>
      </c>
      <c r="T331" s="810" t="inlineStr">
        <is>
          <t>Yes</t>
        </is>
      </c>
      <c r="U331" s="814" t="inlineStr">
        <is>
          <t>Yes: 2 (legal supports)</t>
        </is>
      </c>
      <c r="V331" s="815" t="inlineStr">
        <is>
          <t>High</t>
        </is>
      </c>
      <c r="W331" s="806" t="inlineStr">
        <is>
          <t>Yes — prior grantee match</t>
        </is>
      </c>
      <c r="X331" s="806" t="inlineStr">
        <is>
          <t>Review</t>
        </is>
      </c>
      <c r="Y331" s="806" t="inlineStr">
        <is>
          <t>Interest amount needs review</t>
        </is>
      </c>
      <c r="Z331" s="806" t="inlineStr">
        <is>
          <t>Review</t>
        </is>
      </c>
      <c r="AA331" s="807" t="inlineStr">
        <is>
          <t>Oil and Gas Lease — Donald R. Bain to EOG Resources, Inc. (1798/576)</t>
        </is>
      </c>
      <c r="AB331" s="808" t="inlineStr">
        <is>
          <t>Needs source review: interest amount</t>
        </is>
      </c>
    </row>
    <row r="332" ht="192" customHeight="1">
      <c r="A332" s="806" t="inlineStr">
        <is>
          <t>2005-004938</t>
        </is>
      </c>
      <c r="B332" s="806" t="n">
        <v>29</v>
      </c>
      <c r="C332" s="806" t="inlineStr">
        <is>
          <t>Oil and Gas Lease</t>
        </is>
      </c>
      <c r="D332" s="806" t="inlineStr">
        <is>
          <t>1798/573</t>
        </is>
      </c>
      <c r="E332" s="807" t="n">
        <v>38522</v>
      </c>
      <c r="F332" s="808" t="n">
        <v>38554</v>
      </c>
      <c r="G332" s="809" t="inlineStr">
        <is>
          <t>Leona I. De Grande
5254 Alkire Street
Arvada, CO 80002-1714</t>
        </is>
      </c>
      <c r="H332" s="809" t="inlineStr">
        <is>
          <t>EOG Resources, Inc.</t>
        </is>
      </c>
      <c r="I332" s="813" t="inlineStr">
        <is>
          <t>NW/4 SE/4, S/2 SE/4, SW/4 NE/4 of 31-12N-24W</t>
        </is>
      </c>
      <c r="J332" s="811" t="inlineStr">
        <is>
          <t>160 gross acres
3 yrs
3/16ths royalty
This lease is limited from the surface to the stratigraphic equivalent of 20,000 feet</t>
        </is>
      </c>
      <c r="K332" s="815" t="inlineStr">
        <is>
          <t>OKCountyRecords: 2005-004938</t>
        </is>
      </c>
      <c r="L332" s="806" t="inlineStr">
        <is>
          <t>Leasehold (non-mineral; excluded from mineral NMA). Gross=tract-map basis.</t>
        </is>
      </c>
      <c r="M332" s="806" t="inlineStr">
        <is>
          <t>CURRENT LEASE SOURCE</t>
        </is>
      </c>
      <c r="N332" s="806" t="n"/>
      <c r="O332" s="806" t="inlineStr">
        <is>
          <t>SURFACE ONLY</t>
        </is>
      </c>
      <c r="P332" s="807" t="inlineStr">
        <is>
          <t>Chain — leasehold (OGL)</t>
        </is>
      </c>
      <c r="Q332" s="808" t="inlineStr">
        <is>
          <t>No</t>
        </is>
      </c>
      <c r="R332" s="809" t="inlineStr">
        <is>
          <t>Yes</t>
        </is>
      </c>
      <c r="S332" s="809" t="inlineStr">
        <is>
          <t>No</t>
        </is>
      </c>
      <c r="T332" s="813" t="inlineStr">
        <is>
          <t>Yes</t>
        </is>
      </c>
      <c r="U332" s="814" t="inlineStr">
        <is>
          <t>Yes: 2 (legal supports)</t>
        </is>
      </c>
      <c r="V332" s="815" t="inlineStr">
        <is>
          <t>High</t>
        </is>
      </c>
      <c r="W332" s="806" t="inlineStr">
        <is>
          <t>Review — no exact prior-grantee match</t>
        </is>
      </c>
      <c r="X332" s="806" t="inlineStr">
        <is>
          <t>Review</t>
        </is>
      </c>
      <c r="Y332" s="806" t="inlineStr">
        <is>
          <t>Interest amount needs review</t>
        </is>
      </c>
      <c r="Z332" s="806" t="inlineStr">
        <is>
          <t>Review</t>
        </is>
      </c>
      <c r="AA332" s="807" t="inlineStr">
        <is>
          <t>Oil and Gas Lease — Leona I. De Grande to EOG Resources, Inc. (1798/573)</t>
        </is>
      </c>
      <c r="AB332" s="808" t="inlineStr">
        <is>
          <t>Needs source review: grantor source, interest amount</t>
        </is>
      </c>
    </row>
    <row r="333" ht="192" customHeight="1">
      <c r="A333" s="806" t="inlineStr">
        <is>
          <t>2005-004951</t>
        </is>
      </c>
      <c r="B333" s="806" t="n">
        <v>33</v>
      </c>
      <c r="C333" s="806" t="inlineStr">
        <is>
          <t>Oil and Gas Lease</t>
        </is>
      </c>
      <c r="D333" s="806" t="inlineStr">
        <is>
          <t>1799/30</t>
        </is>
      </c>
      <c r="E333" s="807" t="n">
        <v>38522</v>
      </c>
      <c r="F333" s="808" t="n">
        <v>38555</v>
      </c>
      <c r="G333" s="809" t="inlineStr">
        <is>
          <t>Marilyn L. Broyles
P.O. Box 91
Red Feather Lakes, CO 80545</t>
        </is>
      </c>
      <c r="H333" s="809" t="inlineStr">
        <is>
          <t>EOG Resources, Inc.</t>
        </is>
      </c>
      <c r="I333" s="813" t="inlineStr">
        <is>
          <t>NW/4 SE/4, S/2 SE/4, SW/4 NE/4 of 31-12N-24W</t>
        </is>
      </c>
      <c r="J333" s="811" t="inlineStr">
        <is>
          <t>160 gross acres
3 yrs
3/16ths royalty
This lease is limited from the surface to the stratigraphic equivalent of 20,000 feet</t>
        </is>
      </c>
      <c r="K333" s="815" t="inlineStr">
        <is>
          <t>OKCountyRecords: 2005-004951</t>
        </is>
      </c>
      <c r="L333" s="806" t="inlineStr">
        <is>
          <t>Leasehold (non-mineral; excluded from mineral NMA). Gross=tract-map basis.</t>
        </is>
      </c>
      <c r="M333" s="806" t="inlineStr">
        <is>
          <t>CURRENT LEASE SOURCE</t>
        </is>
      </c>
      <c r="N333" s="806" t="n"/>
      <c r="O333" s="806" t="inlineStr">
        <is>
          <t>SURFACE ONLY</t>
        </is>
      </c>
      <c r="P333" s="807" t="inlineStr">
        <is>
          <t>Chain — leasehold (OGL)</t>
        </is>
      </c>
      <c r="Q333" s="808" t="inlineStr">
        <is>
          <t>No</t>
        </is>
      </c>
      <c r="R333" s="809" t="inlineStr">
        <is>
          <t>Yes</t>
        </is>
      </c>
      <c r="S333" s="809" t="inlineStr">
        <is>
          <t>No</t>
        </is>
      </c>
      <c r="T333" s="813" t="inlineStr">
        <is>
          <t>Yes</t>
        </is>
      </c>
      <c r="U333" s="814" t="inlineStr">
        <is>
          <t>Yes: 2 (legal supports)</t>
        </is>
      </c>
      <c r="V333" s="815" t="inlineStr">
        <is>
          <t>High</t>
        </is>
      </c>
      <c r="W333" s="806" t="inlineStr">
        <is>
          <t>Review — no exact prior-grantee match</t>
        </is>
      </c>
      <c r="X333" s="806" t="inlineStr">
        <is>
          <t>Review</t>
        </is>
      </c>
      <c r="Y333" s="806" t="inlineStr">
        <is>
          <t>Interest amount needs review</t>
        </is>
      </c>
      <c r="Z333" s="806" t="inlineStr">
        <is>
          <t>Review</t>
        </is>
      </c>
      <c r="AA333" s="807" t="inlineStr">
        <is>
          <t>Oil and Gas Lease — Marilyn L. Broyles to EOG Resources, Inc. (1799/30)</t>
        </is>
      </c>
      <c r="AB333" s="808" t="inlineStr">
        <is>
          <t>Needs source review: grantor source, interest amount</t>
        </is>
      </c>
    </row>
    <row r="334" ht="192" customHeight="1">
      <c r="A334" s="806" t="inlineStr">
        <is>
          <t>2005-004941</t>
        </is>
      </c>
      <c r="B334" s="806" t="n">
        <v>32</v>
      </c>
      <c r="C334" s="806" t="inlineStr">
        <is>
          <t>Oil and Gas Lease</t>
        </is>
      </c>
      <c r="D334" s="806" t="inlineStr">
        <is>
          <t>1798/582</t>
        </is>
      </c>
      <c r="E334" s="807" t="n">
        <v>38522</v>
      </c>
      <c r="F334" s="808" t="n">
        <v>38554</v>
      </c>
      <c r="G334" s="809" t="inlineStr">
        <is>
          <t>Melvin F. Bain
P.O. Box 1224
Tularosa, NM 88352</t>
        </is>
      </c>
      <c r="H334" s="809" t="inlineStr">
        <is>
          <t>EOG Resources, Inc.</t>
        </is>
      </c>
      <c r="I334" s="810" t="inlineStr">
        <is>
          <t>NW/4 SE/4, S/2 SE/4, SW/4 NE/4 of 31-12N-24W</t>
        </is>
      </c>
      <c r="J334" s="817" t="inlineStr">
        <is>
          <t>160 gross acres
3 yrs
3/16ths royalty
This lease is limited from the surface to the stratigraphic equivalent of 20,000 feet</t>
        </is>
      </c>
      <c r="K334" s="815" t="inlineStr">
        <is>
          <t>OKCountyRecords: 2005-004941</t>
        </is>
      </c>
      <c r="L334" s="806" t="inlineStr">
        <is>
          <t>Leasehold (non-mineral; excluded from mineral NMA). Gross=tract-map basis.</t>
        </is>
      </c>
      <c r="M334" s="806" t="inlineStr">
        <is>
          <t>CURRENT LEASE SOURCE</t>
        </is>
      </c>
      <c r="N334" s="806" t="n"/>
      <c r="O334" s="806" t="inlineStr">
        <is>
          <t>SURFACE ONLY</t>
        </is>
      </c>
      <c r="P334" s="807" t="inlineStr">
        <is>
          <t>Chain — leasehold (OGL)</t>
        </is>
      </c>
      <c r="Q334" s="808" t="inlineStr">
        <is>
          <t>No</t>
        </is>
      </c>
      <c r="R334" s="809" t="inlineStr">
        <is>
          <t>Yes</t>
        </is>
      </c>
      <c r="S334" s="809" t="inlineStr">
        <is>
          <t>No</t>
        </is>
      </c>
      <c r="T334" s="810" t="inlineStr">
        <is>
          <t>Yes</t>
        </is>
      </c>
      <c r="U334" s="816" t="inlineStr">
        <is>
          <t>Yes: 2 (legal supports)</t>
        </is>
      </c>
      <c r="V334" s="815" t="inlineStr">
        <is>
          <t>High</t>
        </is>
      </c>
      <c r="W334" s="806" t="inlineStr">
        <is>
          <t>Review — no exact prior-grantee match</t>
        </is>
      </c>
      <c r="X334" s="806" t="inlineStr">
        <is>
          <t>Review</t>
        </is>
      </c>
      <c r="Y334" s="806" t="inlineStr">
        <is>
          <t>Interest amount needs review</t>
        </is>
      </c>
      <c r="Z334" s="806" t="inlineStr">
        <is>
          <t>Review</t>
        </is>
      </c>
      <c r="AA334" s="807" t="inlineStr">
        <is>
          <t>Oil and Gas Lease — Melvin F. Bain to EOG Resources, Inc. (1798/582)</t>
        </is>
      </c>
      <c r="AB334" s="808" t="inlineStr">
        <is>
          <t>Needs source review: grantor source, interest amount</t>
        </is>
      </c>
    </row>
    <row r="335" ht="192" customHeight="1">
      <c r="A335" s="806" t="inlineStr">
        <is>
          <t>2005-004681</t>
        </is>
      </c>
      <c r="B335" s="806" t="n">
        <v>37</v>
      </c>
      <c r="C335" s="806" t="inlineStr">
        <is>
          <t>Oil and Gas Lease</t>
        </is>
      </c>
      <c r="D335" s="806" t="inlineStr">
        <is>
          <t>1797/167</t>
        </is>
      </c>
      <c r="E335" s="807" t="n">
        <v>38522</v>
      </c>
      <c r="F335" s="808" t="n">
        <v>38541</v>
      </c>
      <c r="G335" s="809" t="inlineStr">
        <is>
          <t>Peggy J. Brawner
309 N. Point Road
Toronto, KS 66777-3358</t>
        </is>
      </c>
      <c r="H335" s="809" t="inlineStr">
        <is>
          <t>EOG Resources, Inc.</t>
        </is>
      </c>
      <c r="I335" s="810" t="inlineStr">
        <is>
          <t>NW/4 SE/4, S/2 SE/4, SW/4 NE/4 of 31-12N-24W</t>
        </is>
      </c>
      <c r="J335" s="817" t="inlineStr">
        <is>
          <t>160 gross acres
2 yrs
3/16ths royalty
This lease is limited from the surface to the stratigraphic equivalent of 20,000 feet.</t>
        </is>
      </c>
      <c r="K335" s="815" t="inlineStr">
        <is>
          <t>OKCountyRecords: 2005-004681</t>
        </is>
      </c>
      <c r="L335" s="806" t="inlineStr">
        <is>
          <t>Leasehold (non-mineral; excluded from mineral NMA). Gross=tract-map basis.</t>
        </is>
      </c>
      <c r="M335" s="806" t="inlineStr">
        <is>
          <t>CURRENT LEASE SOURCE</t>
        </is>
      </c>
      <c r="N335" s="806" t="n"/>
      <c r="O335" s="806" t="inlineStr">
        <is>
          <t>SURFACE ONLY</t>
        </is>
      </c>
      <c r="P335" s="807" t="inlineStr">
        <is>
          <t>Chain — leasehold (OGL)</t>
        </is>
      </c>
      <c r="Q335" s="808" t="inlineStr">
        <is>
          <t>No</t>
        </is>
      </c>
      <c r="R335" s="809" t="inlineStr">
        <is>
          <t>Yes</t>
        </is>
      </c>
      <c r="S335" s="809" t="inlineStr">
        <is>
          <t>No</t>
        </is>
      </c>
      <c r="T335" s="810" t="inlineStr">
        <is>
          <t>Yes</t>
        </is>
      </c>
      <c r="U335" s="816" t="inlineStr">
        <is>
          <t>Yes: 2 (legal supports)</t>
        </is>
      </c>
      <c r="V335" s="815" t="inlineStr">
        <is>
          <t>High</t>
        </is>
      </c>
      <c r="W335" s="806" t="inlineStr">
        <is>
          <t>Review — no exact prior-grantee match</t>
        </is>
      </c>
      <c r="X335" s="806" t="inlineStr">
        <is>
          <t>Review</t>
        </is>
      </c>
      <c r="Y335" s="806" t="inlineStr">
        <is>
          <t>Interest amount needs review</t>
        </is>
      </c>
      <c r="Z335" s="806" t="inlineStr">
        <is>
          <t>Review</t>
        </is>
      </c>
      <c r="AA335" s="807" t="inlineStr">
        <is>
          <t>Oil and Gas Lease — Peggy J. Brawner to EOG Resources, Inc. (1797/167)</t>
        </is>
      </c>
      <c r="AB335" s="808" t="inlineStr">
        <is>
          <t>Needs source review: grantor source, interest amount</t>
        </is>
      </c>
    </row>
    <row r="336" ht="168" customHeight="1">
      <c r="A336" s="806" t="inlineStr">
        <is>
          <t>2005-005406</t>
        </is>
      </c>
      <c r="B336" s="806" t="n"/>
      <c r="C336" s="806" t="inlineStr">
        <is>
          <t>Partial Assignment</t>
        </is>
      </c>
      <c r="D336" s="806" t="inlineStr">
        <is>
          <t>1802/107</t>
        </is>
      </c>
      <c r="E336" s="807" t="n">
        <v>38523</v>
      </c>
      <c r="F336" s="808" t="n">
        <v>38579</v>
      </c>
      <c r="G336" s="809" t="inlineStr">
        <is>
          <t>N/G Discovery, LLC</t>
        </is>
      </c>
      <c r="H336" s="809" t="inlineStr">
        <is>
          <t>Norwich Petroleum Corporation</t>
        </is>
      </c>
      <c r="I336" s="810" t="inlineStr">
        <is>
          <t>E/2 NW/4, N/2 NE/4 SW/4, NE/4 SE/4, NW/4 SE/4, S/2 SE/4, SE/4 NE/4, SW/4 NE/4 of 31-12N-24W, aol</t>
        </is>
      </c>
      <c r="J336" s="814" t="inlineStr">
        <is>
          <t>an undivided Twenty Percent (20%) interest in and to the oil and gas leases at 1787/47, 1782/261, 1782/267 1781/204, 1780/409</t>
        </is>
      </c>
      <c r="K336" s="815" t="inlineStr">
        <is>
          <t>OKCountyRecords: 2005-005406</t>
        </is>
      </c>
      <c r="L336" s="806" t="inlineStr">
        <is>
          <t>Leasehold (non-mineral; excluded from mineral NMA). Gross=tract-map basis.</t>
        </is>
      </c>
      <c r="M336" s="806" t="inlineStr">
        <is>
          <t>Confirm lease effect</t>
        </is>
      </c>
      <c r="N336" s="806" t="n"/>
      <c r="O336" s="806" t="inlineStr">
        <is>
          <t>OUTSIDE LANDS</t>
        </is>
      </c>
      <c r="P336" s="807" t="inlineStr">
        <is>
          <t>Chain — WI/leasehold assignment</t>
        </is>
      </c>
      <c r="Q336" s="808" t="inlineStr">
        <is>
          <t>No</t>
        </is>
      </c>
      <c r="R336" s="809" t="inlineStr">
        <is>
          <t>Yes</t>
        </is>
      </c>
      <c r="S336" s="809" t="inlineStr">
        <is>
          <t>Review</t>
        </is>
      </c>
      <c r="T336" s="810" t="inlineStr">
        <is>
          <t>Yes</t>
        </is>
      </c>
      <c r="U336" s="814" t="inlineStr">
        <is>
          <t>Legal maps to 1, 2, 3, 4, 7, 10; helper says 1, 2, 3, 4, 7, 8</t>
        </is>
      </c>
      <c r="V336" s="815" t="inlineStr">
        <is>
          <t>Review</t>
        </is>
      </c>
      <c r="W336" s="806" t="inlineStr">
        <is>
          <t>Yes — prior grantee match</t>
        </is>
      </c>
      <c r="X336" s="806" t="inlineStr">
        <is>
          <t>Review</t>
        </is>
      </c>
      <c r="Y336" s="806" t="inlineStr">
        <is>
          <t>Interest amount needs review</t>
        </is>
      </c>
      <c r="Z336" s="806" t="inlineStr">
        <is>
          <t>Review</t>
        </is>
      </c>
      <c r="AA336" s="807" t="inlineStr">
        <is>
          <t>Partial Assignment — N/G Discovery, LLC to Norwich Petroleum Corporation (1802/107)</t>
        </is>
      </c>
      <c r="AB336" s="808" t="inlineStr">
        <is>
          <t>Needs source review: tract, interest amount</t>
        </is>
      </c>
    </row>
    <row r="337" ht="84" customHeight="1">
      <c r="A337" s="806" t="inlineStr">
        <is>
          <t>2005-007540</t>
        </is>
      </c>
      <c r="B337" s="806" t="n"/>
      <c r="C337" s="806" t="inlineStr">
        <is>
          <t>Mineral Deed</t>
        </is>
      </c>
      <c r="D337" s="806" t="inlineStr">
        <is>
          <t>1812/120</t>
        </is>
      </c>
      <c r="E337" s="807" t="n">
        <v>38608</v>
      </c>
      <c r="F337" s="808" t="n">
        <v>38658</v>
      </c>
      <c r="G337" s="809" t="inlineStr">
        <is>
          <t>Melvin F. Bain</t>
        </is>
      </c>
      <c r="H337" s="809" t="inlineStr">
        <is>
          <t>Omega Royalty Co, LLC</t>
        </is>
      </c>
      <c r="I337" s="810" t="inlineStr">
        <is>
          <t>NW/4 SE/4, S/2 SE/4, SW/4 NE/4 of 31-12N-24W, aol</t>
        </is>
      </c>
      <c r="J337" s="816" t="inlineStr">
        <is>
          <t>ARTI</t>
        </is>
      </c>
      <c r="K337" s="815" t="inlineStr">
        <is>
          <t>OKCountyRecords: 2005-007540</t>
        </is>
      </c>
      <c r="L337" s="806" t="inlineStr">
        <is>
          <t>Mineral; basis Conv Amt(dec). Gross=tract-map basis.</t>
        </is>
      </c>
      <c r="M337" s="806" t="inlineStr">
        <is>
          <t>CURRENT OWNER SOURCE</t>
        </is>
      </c>
      <c r="N337" s="806" t="n"/>
      <c r="O337" s="806" t="inlineStr">
        <is>
          <t>OUTSIDE LANDS</t>
        </is>
      </c>
      <c r="P337" s="807" t="inlineStr">
        <is>
          <t>Chain — minerals</t>
        </is>
      </c>
      <c r="Q337" s="808" t="inlineStr">
        <is>
          <t>Yes</t>
        </is>
      </c>
      <c r="R337" s="809" t="inlineStr">
        <is>
          <t>No</t>
        </is>
      </c>
      <c r="S337" s="809" t="inlineStr">
        <is>
          <t>Yes</t>
        </is>
      </c>
      <c r="T337" s="810" t="inlineStr">
        <is>
          <t>No</t>
        </is>
      </c>
      <c r="U337" s="816" t="inlineStr">
        <is>
          <t>Yes: 2 (legal supports)</t>
        </is>
      </c>
      <c r="V337" s="815" t="inlineStr">
        <is>
          <t>High</t>
        </is>
      </c>
      <c r="W337" s="806" t="inlineStr">
        <is>
          <t>Review — no exact prior-grantee match</t>
        </is>
      </c>
      <c r="X337" s="806" t="inlineStr">
        <is>
          <t>Yes — on Tract 2 owner list</t>
        </is>
      </c>
      <c r="Y337" s="806" t="inlineStr">
        <is>
          <t>Candidate 1 (helper — confirm from image)</t>
        </is>
      </c>
      <c r="Z337" s="806" t="inlineStr">
        <is>
          <t>Medium — helper value</t>
        </is>
      </c>
      <c r="AA337" s="807" t="inlineStr">
        <is>
          <t>Mineral Deed — Melvin F. Bain to Omega Royalty Co, LLC (1812/120)</t>
        </is>
      </c>
      <c r="AB337" s="808" t="inlineStr">
        <is>
          <t>Needs source review: grantor source</t>
        </is>
      </c>
    </row>
    <row r="338" ht="409.5" customHeight="1">
      <c r="A338" s="806" t="inlineStr">
        <is>
          <t>2005-008722</t>
        </is>
      </c>
      <c r="B338" s="806" t="n">
        <v>39</v>
      </c>
      <c r="C338" s="806" t="inlineStr">
        <is>
          <t>Oil and Gas Lease</t>
        </is>
      </c>
      <c r="D338" s="806" t="inlineStr">
        <is>
          <t>1817/388</t>
        </is>
      </c>
      <c r="E338" s="807" t="n">
        <v>38621</v>
      </c>
      <c r="F338" s="808" t="n">
        <v>38709</v>
      </c>
      <c r="G338" s="809" t="inlineStr">
        <is>
          <t>James E. Menehan
1755 16th Street
Monroe, WI 53566</t>
        </is>
      </c>
      <c r="H338" s="809" t="inlineStr">
        <is>
          <t>Todco Properties, Inc.
2401 Tee Circle. Suite 205
Norman. OK. 73069</t>
        </is>
      </c>
      <c r="I338" s="810" t="inlineStr">
        <is>
          <t>NW/4 SE/4, S/2 SE/4, SW/4 NE/4 of 31-12N-24W</t>
        </is>
      </c>
      <c r="J338" s="817" t="inlineStr">
        <is>
          <t>160 gross acres
3 yrs
3/16ths royalty
Chain note: source of title — MINERAL DEED 1931-000573 at D41/447, Thomas O. Hambrook and Flora E. Hambrook, HW to James G. Hambrook, covering Beginning at the North west corner of the North west quarter of Section Thirty one (31) in Township Twelve (12) North of … Full recital in recorded instrument — see Link.</t>
        </is>
      </c>
      <c r="K338" s="815" t="inlineStr">
        <is>
          <t>OKCountyRecords: 2005-008722</t>
        </is>
      </c>
      <c r="L338" s="806" t="inlineStr">
        <is>
          <t>Leasehold (non-mineral; excluded from mineral NMA). Gross=tract-map basis.</t>
        </is>
      </c>
      <c r="M338" s="806" t="inlineStr">
        <is>
          <t>CURRENT LEASE SOURCE</t>
        </is>
      </c>
      <c r="N338" s="806" t="n"/>
      <c r="O338" s="806" t="inlineStr">
        <is>
          <t>OGL / BASE LEASE</t>
        </is>
      </c>
      <c r="P338" s="807" t="inlineStr">
        <is>
          <t>Chain — leasehold (OGL)</t>
        </is>
      </c>
      <c r="Q338" s="808" t="inlineStr">
        <is>
          <t>No</t>
        </is>
      </c>
      <c r="R338" s="809" t="inlineStr">
        <is>
          <t>Yes</t>
        </is>
      </c>
      <c r="S338" s="809" t="inlineStr">
        <is>
          <t>No</t>
        </is>
      </c>
      <c r="T338" s="810" t="inlineStr">
        <is>
          <t>Yes</t>
        </is>
      </c>
      <c r="U338" s="816" t="inlineStr">
        <is>
          <t>Yes: 2 (legal supports)</t>
        </is>
      </c>
      <c r="V338" s="815" t="inlineStr">
        <is>
          <t>High</t>
        </is>
      </c>
      <c r="W338" s="806" t="inlineStr">
        <is>
          <t>Probable — name-normalized match to Runsheet 101 grantee; confirm</t>
        </is>
      </c>
      <c r="X338" s="806" t="inlineStr">
        <is>
          <t>Review</t>
        </is>
      </c>
      <c r="Y338" s="806" t="inlineStr">
        <is>
          <t>Interest amount needs review</t>
        </is>
      </c>
      <c r="Z338" s="806" t="inlineStr">
        <is>
          <t>Review</t>
        </is>
      </c>
      <c r="AA338" s="807" t="inlineStr">
        <is>
          <t>Oil and Gas Lease — James E. Menehan to Todco Properties, Inc. (1817/388)</t>
        </is>
      </c>
      <c r="AB338" s="808" t="inlineStr">
        <is>
          <t>Needs source review: grantor source, interest amount</t>
        </is>
      </c>
    </row>
    <row r="339" ht="144" customHeight="1">
      <c r="A339" s="806" t="inlineStr">
        <is>
          <t>2005-008721</t>
        </is>
      </c>
      <c r="B339" s="806" t="n">
        <v>49</v>
      </c>
      <c r="C339" s="806" t="inlineStr">
        <is>
          <t>Oil and Gas Lease</t>
        </is>
      </c>
      <c r="D339" s="806" t="inlineStr">
        <is>
          <t>1817/386</t>
        </is>
      </c>
      <c r="E339" s="808" t="n">
        <v>38621</v>
      </c>
      <c r="F339" s="808" t="n">
        <v>38709</v>
      </c>
      <c r="G339" s="809" t="inlineStr">
        <is>
          <t>Joe H Britton, aka, Joe Britton
200 Grissom
Elk City, OK 73644</t>
        </is>
      </c>
      <c r="H339" s="809" t="inlineStr">
        <is>
          <t>Todco Properties, Inc.
2401 Tee Circle. Suite 205
Norman. OK. 73069</t>
        </is>
      </c>
      <c r="I339" s="810" t="inlineStr">
        <is>
          <t>E/2 NW/4, N/2 NE/4 SW/4, NE/4 SE/4, SE/4 NE/4 of 31-12N-24W</t>
        </is>
      </c>
      <c r="J339" s="811" t="inlineStr">
        <is>
          <t>180 gross acres
3 yrs
3/16ths royalty</t>
        </is>
      </c>
      <c r="K339" s="815" t="inlineStr">
        <is>
          <t>OKCountyRecords: 2005-008721</t>
        </is>
      </c>
      <c r="L339" s="806" t="inlineStr">
        <is>
          <t>Leasehold (non-mineral; excluded from mineral NMA). Gross=tract-map basis.</t>
        </is>
      </c>
      <c r="M339" s="806" t="inlineStr">
        <is>
          <t>CURRENT LEASE SOURCE</t>
        </is>
      </c>
      <c r="N339" s="806" t="n"/>
      <c r="O339" s="806" t="inlineStr">
        <is>
          <t>OGL / BASE LEASE</t>
        </is>
      </c>
      <c r="P339" s="808" t="inlineStr">
        <is>
          <t>Chain — leasehold (OGL)</t>
        </is>
      </c>
      <c r="Q339" s="808" t="inlineStr">
        <is>
          <t>No</t>
        </is>
      </c>
      <c r="R339" s="809" t="inlineStr">
        <is>
          <t>Yes</t>
        </is>
      </c>
      <c r="S339" s="809" t="inlineStr">
        <is>
          <t>No</t>
        </is>
      </c>
      <c r="T339" s="810" t="inlineStr">
        <is>
          <t>Yes</t>
        </is>
      </c>
      <c r="U339" s="811" t="inlineStr">
        <is>
          <t>Legal maps to 1, 3, 4, 7, 10; helper says 1, 3, 4, 7, 8</t>
        </is>
      </c>
      <c r="V339" s="815" t="inlineStr">
        <is>
          <t>Review</t>
        </is>
      </c>
      <c r="W339" s="806" t="inlineStr">
        <is>
          <t>Probable — name-normalized match to Runsheet 197 grantee; confirm</t>
        </is>
      </c>
      <c r="X339" s="806" t="inlineStr">
        <is>
          <t>Review</t>
        </is>
      </c>
      <c r="Y339" s="806" t="inlineStr">
        <is>
          <t>Interest amount needs review</t>
        </is>
      </c>
      <c r="Z339" s="806" t="inlineStr">
        <is>
          <t>Review</t>
        </is>
      </c>
      <c r="AA339" s="808" t="inlineStr">
        <is>
          <t>Oil and Gas Lease — Joe H Britton, aka, Joe Britto to Todco Properties, Inc. (1817/386)</t>
        </is>
      </c>
      <c r="AB339" s="808" t="inlineStr">
        <is>
          <t>Needs source review: tract, grantor source, interest amount</t>
        </is>
      </c>
    </row>
    <row r="340" ht="72" customHeight="1">
      <c r="A340" s="806" t="inlineStr">
        <is>
          <t>2005-007117</t>
        </is>
      </c>
      <c r="B340" s="818" t="n"/>
      <c r="C340" s="818" t="inlineStr">
        <is>
          <t>Mineral Deed</t>
        </is>
      </c>
      <c r="D340" s="818" t="inlineStr">
        <is>
          <t>1810/16</t>
        </is>
      </c>
      <c r="E340" s="819" t="n">
        <v>38624</v>
      </c>
      <c r="F340" s="808" t="n">
        <v>38642</v>
      </c>
      <c r="G340" s="813" t="inlineStr">
        <is>
          <t>Charlotte F. Willert</t>
        </is>
      </c>
      <c r="H340" s="813" t="inlineStr">
        <is>
          <t>Mare Oil Company</t>
        </is>
      </c>
      <c r="I340" s="810" t="inlineStr">
        <is>
          <t>NW/4 SE/4, S/2 SE/4, SW/4 NE/4 of 31-12N-24W</t>
        </is>
      </c>
      <c r="J340" s="811" t="inlineStr">
        <is>
          <t>An undivided 1.54420 net acre interest</t>
        </is>
      </c>
      <c r="K340" s="815" t="inlineStr">
        <is>
          <t>OKCountyRecords: 2005-007117</t>
        </is>
      </c>
      <c r="L340" s="806" t="inlineStr">
        <is>
          <t>Mineral; basis Conv Amt(dec). Gross=tract-map basis.</t>
        </is>
      </c>
      <c r="M340" s="818" t="inlineStr">
        <is>
          <t>REVIEW</t>
        </is>
      </c>
      <c r="N340" s="818" t="inlineStr">
        <is>
          <t>Denominator / tract allocation for 1.54420 NMA from instrument image</t>
        </is>
      </c>
      <c r="O340" s="818" t="inlineStr">
        <is>
          <t>MINERAL DEED</t>
        </is>
      </c>
      <c r="P340" s="819" t="inlineStr">
        <is>
          <t>Chain — minerals</t>
        </is>
      </c>
      <c r="Q340" s="808" t="inlineStr">
        <is>
          <t>Yes</t>
        </is>
      </c>
      <c r="R340" s="813" t="inlineStr">
        <is>
          <t>No</t>
        </is>
      </c>
      <c r="S340" s="813" t="inlineStr">
        <is>
          <t>Yes</t>
        </is>
      </c>
      <c r="T340" s="810" t="inlineStr">
        <is>
          <t>No</t>
        </is>
      </c>
      <c r="U340" s="811" t="inlineStr">
        <is>
          <t>Yes: 2 (legal supports)</t>
        </is>
      </c>
      <c r="V340" s="815" t="inlineStr">
        <is>
          <t>High</t>
        </is>
      </c>
      <c r="W340" s="806" t="inlineStr">
        <is>
          <t>Review — no exact prior-grantee match</t>
        </is>
      </c>
      <c r="X340" s="818" t="inlineStr">
        <is>
          <t>Yes — on Tract 2 owner list</t>
        </is>
      </c>
      <c r="Y340" s="818" t="inlineStr">
        <is>
          <t>Candidate 0.00965125 (helper — confirm from image)</t>
        </is>
      </c>
      <c r="Z340" s="818" t="inlineStr">
        <is>
          <t>Medium — helper value</t>
        </is>
      </c>
      <c r="AA340" s="819" t="inlineStr">
        <is>
          <t>Mineral Deed — Charlotte F. Willert to Mare Oil Company (1810/16)</t>
        </is>
      </c>
      <c r="AB340" s="808" t="inlineStr">
        <is>
          <t>Needs source review: grantor source</t>
        </is>
      </c>
    </row>
    <row r="341" ht="72" customHeight="1">
      <c r="A341" s="806" t="inlineStr">
        <is>
          <t>2005-007116</t>
        </is>
      </c>
      <c r="B341" s="806" t="n"/>
      <c r="C341" s="806" t="inlineStr">
        <is>
          <t>Mineral Deed</t>
        </is>
      </c>
      <c r="D341" s="806" t="inlineStr">
        <is>
          <t>1810/15</t>
        </is>
      </c>
      <c r="E341" s="807" t="n">
        <v>38625</v>
      </c>
      <c r="F341" s="808" t="n">
        <v>38642</v>
      </c>
      <c r="G341" s="809" t="inlineStr">
        <is>
          <t>Peggy J. Brawner</t>
        </is>
      </c>
      <c r="H341" s="809" t="inlineStr">
        <is>
          <t>Mare Oil Company</t>
        </is>
      </c>
      <c r="I341" s="810" t="inlineStr">
        <is>
          <t>NW/4 SE/4, S/2 SE/4, SW/4 NE/4 of 31-12N-24W</t>
        </is>
      </c>
      <c r="J341" s="814" t="inlineStr">
        <is>
          <t>An undivided 1.54420 net acre interest</t>
        </is>
      </c>
      <c r="K341" s="815" t="inlineStr">
        <is>
          <t>OKCountyRecords: 2005-007116</t>
        </is>
      </c>
      <c r="L341" s="806" t="inlineStr">
        <is>
          <t>Mineral; basis Conv Amt(dec). Gross=tract-map basis.</t>
        </is>
      </c>
      <c r="M341" s="806" t="inlineStr">
        <is>
          <t>REVIEW</t>
        </is>
      </c>
      <c r="N341" s="806" t="inlineStr">
        <is>
          <t>Denominator / tract allocation for 1.54420 NMA from instrument image</t>
        </is>
      </c>
      <c r="O341" s="806" t="inlineStr">
        <is>
          <t>MINERAL DEED</t>
        </is>
      </c>
      <c r="P341" s="807" t="inlineStr">
        <is>
          <t>Chain — minerals</t>
        </is>
      </c>
      <c r="Q341" s="808" t="inlineStr">
        <is>
          <t>Yes</t>
        </is>
      </c>
      <c r="R341" s="809" t="inlineStr">
        <is>
          <t>No</t>
        </is>
      </c>
      <c r="S341" s="809" t="inlineStr">
        <is>
          <t>Yes</t>
        </is>
      </c>
      <c r="T341" s="810" t="inlineStr">
        <is>
          <t>No</t>
        </is>
      </c>
      <c r="U341" s="814" t="inlineStr">
        <is>
          <t>Yes: 2 (legal supports)</t>
        </is>
      </c>
      <c r="V341" s="815" t="inlineStr">
        <is>
          <t>High</t>
        </is>
      </c>
      <c r="W341" s="806" t="inlineStr">
        <is>
          <t>Review — no exact prior-grantee match</t>
        </is>
      </c>
      <c r="X341" s="806" t="inlineStr">
        <is>
          <t>Yes — on Tract 2 owner list</t>
        </is>
      </c>
      <c r="Y341" s="806" t="inlineStr">
        <is>
          <t>Candidate 0.00965125 (helper — confirm from image)</t>
        </is>
      </c>
      <c r="Z341" s="806" t="inlineStr">
        <is>
          <t>Medium — helper value</t>
        </is>
      </c>
      <c r="AA341" s="807" t="inlineStr">
        <is>
          <t>Mineral Deed — Peggy J. Brawner to Mare Oil Company (1810/15)</t>
        </is>
      </c>
      <c r="AB341" s="808" t="inlineStr">
        <is>
          <t>Needs source review: grantor source</t>
        </is>
      </c>
    </row>
    <row r="342" ht="72" customHeight="1">
      <c r="A342" s="806" t="inlineStr">
        <is>
          <t>2005-007119</t>
        </is>
      </c>
      <c r="B342" s="806" t="n"/>
      <c r="C342" s="806" t="inlineStr">
        <is>
          <t>Mineral Deed</t>
        </is>
      </c>
      <c r="D342" s="806" t="inlineStr">
        <is>
          <t>1810/18</t>
        </is>
      </c>
      <c r="E342" s="807" t="n">
        <v>38626</v>
      </c>
      <c r="F342" s="808" t="n">
        <v>38642</v>
      </c>
      <c r="G342" s="809" t="inlineStr">
        <is>
          <t>Leona I. DeGrande</t>
        </is>
      </c>
      <c r="H342" s="809" t="inlineStr">
        <is>
          <t>Mare Oil Company</t>
        </is>
      </c>
      <c r="I342" s="813" t="inlineStr">
        <is>
          <t>NW/4 SE/4, S/2 SE/4, SW/4 NE/4 of 31-12N-24W</t>
        </is>
      </c>
      <c r="J342" s="814" t="inlineStr">
        <is>
          <t>An undivided 1.54420 net acre interest</t>
        </is>
      </c>
      <c r="K342" s="815" t="inlineStr">
        <is>
          <t>OKCountyRecords: 2005-007119</t>
        </is>
      </c>
      <c r="L342" s="806" t="inlineStr">
        <is>
          <t>Mineral; basis Conv Amt(dec). Gross=tract-map basis.</t>
        </is>
      </c>
      <c r="M342" s="806" t="inlineStr">
        <is>
          <t>REVIEW</t>
        </is>
      </c>
      <c r="N342" s="806" t="inlineStr">
        <is>
          <t>Denominator / tract allocation for 1.54420 NMA from instrument image</t>
        </is>
      </c>
      <c r="O342" s="806" t="inlineStr">
        <is>
          <t>MINERAL DEED</t>
        </is>
      </c>
      <c r="P342" s="807" t="inlineStr">
        <is>
          <t>Chain — minerals</t>
        </is>
      </c>
      <c r="Q342" s="808" t="inlineStr">
        <is>
          <t>Yes</t>
        </is>
      </c>
      <c r="R342" s="809" t="inlineStr">
        <is>
          <t>No</t>
        </is>
      </c>
      <c r="S342" s="809" t="inlineStr">
        <is>
          <t>Yes</t>
        </is>
      </c>
      <c r="T342" s="813" t="inlineStr">
        <is>
          <t>No</t>
        </is>
      </c>
      <c r="U342" s="814" t="inlineStr">
        <is>
          <t>Yes: 2 (legal supports)</t>
        </is>
      </c>
      <c r="V342" s="815" t="inlineStr">
        <is>
          <t>High</t>
        </is>
      </c>
      <c r="W342" s="806" t="inlineStr">
        <is>
          <t>Review — no exact prior-grantee match</t>
        </is>
      </c>
      <c r="X342" s="806" t="inlineStr">
        <is>
          <t>Yes — on Tract 2 owner list</t>
        </is>
      </c>
      <c r="Y342" s="806" t="inlineStr">
        <is>
          <t>Candidate 0.00965125 (helper — confirm from image)</t>
        </is>
      </c>
      <c r="Z342" s="806" t="inlineStr">
        <is>
          <t>Medium — helper value</t>
        </is>
      </c>
      <c r="AA342" s="807" t="inlineStr">
        <is>
          <t>Mineral Deed — Leona I. DeGrande to Mare Oil Company (1810/18)</t>
        </is>
      </c>
      <c r="AB342" s="808" t="inlineStr">
        <is>
          <t>Needs source review: grantor source</t>
        </is>
      </c>
    </row>
    <row r="343" ht="72" customHeight="1">
      <c r="A343" s="806" t="inlineStr">
        <is>
          <t>2005-007120</t>
        </is>
      </c>
      <c r="B343" s="806" t="n"/>
      <c r="C343" s="806" t="inlineStr">
        <is>
          <t>Mineral Deed</t>
        </is>
      </c>
      <c r="D343" s="806" t="inlineStr">
        <is>
          <t>1810/19</t>
        </is>
      </c>
      <c r="E343" s="807" t="n">
        <v>38626</v>
      </c>
      <c r="F343" s="808" t="n">
        <v>38642</v>
      </c>
      <c r="G343" s="809" t="inlineStr">
        <is>
          <t>Leona I. DeGrande</t>
        </is>
      </c>
      <c r="H343" s="809" t="inlineStr">
        <is>
          <t>Mare Oil Company</t>
        </is>
      </c>
      <c r="I343" s="813" t="inlineStr">
        <is>
          <t>NW/4 SE/4, S/2 SE/4, SW/4 NE/4 of 31-12N-24W</t>
        </is>
      </c>
      <c r="J343" s="814" t="inlineStr">
        <is>
          <t>An undivided 1.54420 net acre interest</t>
        </is>
      </c>
      <c r="K343" s="815" t="inlineStr">
        <is>
          <t>OKCountyRecords: 2005-007120</t>
        </is>
      </c>
      <c r="L343" s="806" t="inlineStr">
        <is>
          <t>Mineral; basis Conv Amt(dec). Gross=tract-map basis.</t>
        </is>
      </c>
      <c r="M343" s="806" t="inlineStr">
        <is>
          <t>REVIEW</t>
        </is>
      </c>
      <c r="N343" s="806" t="inlineStr">
        <is>
          <t>Denominator / tract allocation for 1.54420 NMA from instrument image</t>
        </is>
      </c>
      <c r="O343" s="806" t="inlineStr">
        <is>
          <t>MINERAL DEED</t>
        </is>
      </c>
      <c r="P343" s="807" t="inlineStr">
        <is>
          <t>Chain — minerals</t>
        </is>
      </c>
      <c r="Q343" s="808" t="inlineStr">
        <is>
          <t>Yes</t>
        </is>
      </c>
      <c r="R343" s="809" t="inlineStr">
        <is>
          <t>No</t>
        </is>
      </c>
      <c r="S343" s="809" t="inlineStr">
        <is>
          <t>Yes</t>
        </is>
      </c>
      <c r="T343" s="813" t="inlineStr">
        <is>
          <t>No</t>
        </is>
      </c>
      <c r="U343" s="814" t="inlineStr">
        <is>
          <t>Yes: 2 (legal supports)</t>
        </is>
      </c>
      <c r="V343" s="815" t="inlineStr">
        <is>
          <t>High</t>
        </is>
      </c>
      <c r="W343" s="806" t="inlineStr">
        <is>
          <t>Review — no exact prior-grantee match</t>
        </is>
      </c>
      <c r="X343" s="806" t="inlineStr">
        <is>
          <t>Yes — on Tract 2 owner list</t>
        </is>
      </c>
      <c r="Y343" s="806" t="inlineStr">
        <is>
          <t>Candidate 0.00965125 (helper — confirm from image)</t>
        </is>
      </c>
      <c r="Z343" s="806" t="inlineStr">
        <is>
          <t>Medium — helper value</t>
        </is>
      </c>
      <c r="AA343" s="807" t="inlineStr">
        <is>
          <t>Mineral Deed — Leona I. DeGrande to Mare Oil Company (1810/19)</t>
        </is>
      </c>
      <c r="AB343" s="808" t="inlineStr">
        <is>
          <t>Needs source review: grantor source</t>
        </is>
      </c>
    </row>
    <row r="344" ht="156" customHeight="1">
      <c r="A344" s="806" t="inlineStr">
        <is>
          <t>2005-006992</t>
        </is>
      </c>
      <c r="B344" s="806" t="n"/>
      <c r="C344" s="806" t="inlineStr">
        <is>
          <t>Assignment OF MINERAL INTERESTS</t>
        </is>
      </c>
      <c r="D344" s="806" t="inlineStr">
        <is>
          <t>1809/264</t>
        </is>
      </c>
      <c r="E344" s="807" t="n">
        <v>38629</v>
      </c>
      <c r="F344" s="808" t="n">
        <v>38632</v>
      </c>
      <c r="G344" s="809" t="inlineStr">
        <is>
          <t>The Estate of Dorothy G. Hamilton
Harold D. Hamilton Rogers,
and Heather H. Tedford, Co-executors</t>
        </is>
      </c>
      <c r="H344" s="809" t="inlineStr">
        <is>
          <t>Heather Hamilton Tedford
900 8th Street, Suite 710
Wichita Falls, TX 76301</t>
        </is>
      </c>
      <c r="I344" s="813" t="inlineStr">
        <is>
          <t>E/2 NW/4, N/2 NE/4 SW/4, NE/4 SE/4, SE/4 NE/4 of 31-12N-24W, aol</t>
        </is>
      </c>
      <c r="J344" s="814" t="inlineStr">
        <is>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is>
      </c>
      <c r="K344" s="815" t="inlineStr">
        <is>
          <t>OKCountyRecords: 2005-006992</t>
        </is>
      </c>
      <c r="L344" s="806" t="inlineStr">
        <is>
          <t>Leasehold (non-mineral; excluded from mineral NMA). Gross=tract-map basis.</t>
        </is>
      </c>
      <c r="M344" s="806" t="inlineStr">
        <is>
          <t>Confirm lease effect</t>
        </is>
      </c>
      <c r="N344" s="806" t="n"/>
      <c r="O344" s="806" t="inlineStr">
        <is>
          <t>OUTSIDE LANDS</t>
        </is>
      </c>
      <c r="P344" s="807" t="inlineStr">
        <is>
          <t>Chain — minerals</t>
        </is>
      </c>
      <c r="Q344" s="808" t="inlineStr">
        <is>
          <t>Yes</t>
        </is>
      </c>
      <c r="R344" s="809" t="inlineStr">
        <is>
          <t>No</t>
        </is>
      </c>
      <c r="S344" s="809" t="inlineStr">
        <is>
          <t>Yes</t>
        </is>
      </c>
      <c r="T344" s="813" t="inlineStr">
        <is>
          <t>No</t>
        </is>
      </c>
      <c r="U344" s="814" t="inlineStr">
        <is>
          <t>Legal maps to 1, 3, 4, 7, 10; helper says 1, 3, 4, 7, 8</t>
        </is>
      </c>
      <c r="V344" s="815" t="inlineStr">
        <is>
          <t>Review</t>
        </is>
      </c>
      <c r="W344" s="806" t="inlineStr">
        <is>
          <t>Probable — name-normalized match to Runsheet 260 grantee; confirm</t>
        </is>
      </c>
      <c r="X344" s="806" t="inlineStr">
        <is>
          <t>Review</t>
        </is>
      </c>
      <c r="Y344" s="806" t="inlineStr">
        <is>
          <t>Interest amount needs review</t>
        </is>
      </c>
      <c r="Z344" s="806" t="inlineStr">
        <is>
          <t>Review</t>
        </is>
      </c>
      <c r="AA344" s="807" t="inlineStr">
        <is>
          <t>Assignment OF MINERAL INTERESTS — The Estate of Dorothy G. Hamil to Heather Hamilton Tedford (1809/264)</t>
        </is>
      </c>
      <c r="AB344" s="808" t="inlineStr">
        <is>
          <t>Needs source review: tract, grantor source, interest amount</t>
        </is>
      </c>
    </row>
    <row r="345" ht="409.5" customHeight="1">
      <c r="A345" s="806" t="inlineStr">
        <is>
          <t>2005-007202</t>
        </is>
      </c>
      <c r="B345" s="806" t="n">
        <v>40</v>
      </c>
      <c r="C345" s="806" t="inlineStr">
        <is>
          <t>Oil and Gas Lease</t>
        </is>
      </c>
      <c r="D345" s="806" t="inlineStr">
        <is>
          <t>1810/310</t>
        </is>
      </c>
      <c r="E345" s="807" t="n">
        <v>38632</v>
      </c>
      <c r="F345" s="808" t="n">
        <v>38644</v>
      </c>
      <c r="G345" s="809" t="inlineStr">
        <is>
          <t>Peggy J. Hayhurst, Trustee of the Peggy J. Hayhurst Revocable Trust dated 11-9-93
P.O. Box 828
Elk City, OK 73648</t>
        </is>
      </c>
      <c r="H345" s="809" t="inlineStr">
        <is>
          <t>Fleshman Agency, Inc.
P.O. Box 2197
Elk City, OK 73648</t>
        </is>
      </c>
      <c r="I345" s="810" t="inlineStr">
        <is>
          <t>E/2 NW/4, N/2 NE/4 SW/4, NE/4 SE/4, SE/4 NE/4 of 31-12N-24W</t>
        </is>
      </c>
      <c r="J345" s="817" t="inlineStr">
        <is>
          <t>180 gross acres
3 yrs
1/4th royalty
Depth clause: All depths 100 feet below the stratigraphic equivalent of the total depth drilled in any well during the primary term of this lease shall be released at the expiration of the primary term herein. … Full recital in recorded instrument — see Link.</t>
        </is>
      </c>
      <c r="K345" s="815" t="inlineStr">
        <is>
          <t>OKCountyRecords: 2005-007202</t>
        </is>
      </c>
      <c r="L345" s="806" t="inlineStr">
        <is>
          <t>Leasehold (non-mineral; excluded from mineral NMA). Gross=tract-map basis.</t>
        </is>
      </c>
      <c r="M345" s="806" t="inlineStr">
        <is>
          <t>CURRENT LEASE SOURCE</t>
        </is>
      </c>
      <c r="N345" s="806" t="n"/>
      <c r="O345" s="806" t="inlineStr">
        <is>
          <t>RELEASE</t>
        </is>
      </c>
      <c r="P345" s="807" t="inlineStr">
        <is>
          <t>Chain — leasehold (OGL)</t>
        </is>
      </c>
      <c r="Q345" s="808" t="inlineStr">
        <is>
          <t>No</t>
        </is>
      </c>
      <c r="R345" s="809" t="inlineStr">
        <is>
          <t>Yes</t>
        </is>
      </c>
      <c r="S345" s="809" t="inlineStr">
        <is>
          <t>No</t>
        </is>
      </c>
      <c r="T345" s="810" t="inlineStr">
        <is>
          <t>Yes</t>
        </is>
      </c>
      <c r="U345" s="816" t="inlineStr">
        <is>
          <t>Legal maps to 1, 3, 4, 7, 10; helper says 1, 3, 4, 7, 8</t>
        </is>
      </c>
      <c r="V345" s="815" t="inlineStr">
        <is>
          <t>Review</t>
        </is>
      </c>
      <c r="W345" s="806" t="inlineStr">
        <is>
          <t>Probable — name-normalized match to Runsheet 258 grantee; confirm</t>
        </is>
      </c>
      <c r="X345" s="806" t="inlineStr">
        <is>
          <t>Yes — on Tract 4 owner list</t>
        </is>
      </c>
      <c r="Y345" s="806" t="inlineStr">
        <is>
          <t>Interest amount needs review</t>
        </is>
      </c>
      <c r="Z345" s="806" t="inlineStr">
        <is>
          <t>Review</t>
        </is>
      </c>
      <c r="AA345" s="807" t="inlineStr">
        <is>
          <t>Oil and Gas Lease — Peggy J. Hayhurst, Trustee of to Fleshman Agency, Inc. (1810/310)</t>
        </is>
      </c>
      <c r="AB345" s="808" t="inlineStr">
        <is>
          <t>Needs source review: tract, grantor source, interest amount</t>
        </is>
      </c>
    </row>
    <row r="346" ht="409.5" customHeight="1">
      <c r="A346" s="806" t="inlineStr">
        <is>
          <t>2005-008517</t>
        </is>
      </c>
      <c r="B346" s="806" t="n">
        <v>46</v>
      </c>
      <c r="C346" s="806" t="inlineStr">
        <is>
          <t>Oil and Gas Lease</t>
        </is>
      </c>
      <c r="D346" s="806" t="inlineStr">
        <is>
          <t>1816/358</t>
        </is>
      </c>
      <c r="E346" s="807" t="n">
        <v>38636</v>
      </c>
      <c r="F346" s="808" t="n">
        <v>38701</v>
      </c>
      <c r="G346" s="809" t="inlineStr">
        <is>
          <t>Eddie Tom Lakey
1501 Electra
Sayre, OK 73662</t>
        </is>
      </c>
      <c r="H346" s="809" t="inlineStr">
        <is>
          <t>Jess Harris, III, Inc.
Oklahoma City, OK 73112</t>
        </is>
      </c>
      <c r="I346" s="810" t="inlineStr">
        <is>
          <t>The North Forty (40) acres in a tract of land described as W. 18.20 chains (72-8/10 rods) of Lots 1 and 2 a/d/a W. 18.20 chains (or 72-8/10 rods) of W/2 NW/4 of 31-12N-24W</t>
        </is>
      </c>
      <c r="J346" s="811" t="inlineStr">
        <is>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K346" s="815" t="inlineStr">
        <is>
          <t>OKCountyRecords: 2005-008517</t>
        </is>
      </c>
      <c r="L346" s="806" t="inlineStr">
        <is>
          <t>Leasehold (non-mineral; excluded from mineral NMA). All-section coverage. Gross=tract-map basis.</t>
        </is>
      </c>
      <c r="M346" s="806" t="inlineStr">
        <is>
          <t>CURRENT LEASE SOURCE</t>
        </is>
      </c>
      <c r="N346" s="806" t="n"/>
      <c r="O346" s="806" t="inlineStr">
        <is>
          <t>OGL / BASE LEASE</t>
        </is>
      </c>
      <c r="P346" s="807" t="inlineStr">
        <is>
          <t>Chain — leasehold (OGL)</t>
        </is>
      </c>
      <c r="Q346" s="808" t="inlineStr">
        <is>
          <t>No</t>
        </is>
      </c>
      <c r="R346" s="809" t="inlineStr">
        <is>
          <t>Yes</t>
        </is>
      </c>
      <c r="S346" s="809" t="inlineStr">
        <is>
          <t>No</t>
        </is>
      </c>
      <c r="T346" s="810" t="inlineStr">
        <is>
          <t>Yes</t>
        </is>
      </c>
      <c r="U346" s="814" t="inlineStr">
        <is>
          <t>Legal maps to 5, 6, 8; helper says 1, 8</t>
        </is>
      </c>
      <c r="V346" s="815" t="inlineStr">
        <is>
          <t>Review</t>
        </is>
      </c>
      <c r="W346" s="806" t="inlineStr">
        <is>
          <t>Yes — prior grantee match</t>
        </is>
      </c>
      <c r="X346" s="806" t="inlineStr">
        <is>
          <t>Review</t>
        </is>
      </c>
      <c r="Y346" s="806" t="inlineStr">
        <is>
          <t>Interest amount needs review</t>
        </is>
      </c>
      <c r="Z346" s="806" t="inlineStr">
        <is>
          <t>Review</t>
        </is>
      </c>
      <c r="AA346" s="807" t="inlineStr">
        <is>
          <t>Oil and Gas Lease — Eddie Tom Lakey to Jess Harris, III, Inc. (1816/358)</t>
        </is>
      </c>
      <c r="AB346" s="808" t="inlineStr">
        <is>
          <t>Needs source review: tract, interest amount</t>
        </is>
      </c>
    </row>
    <row r="347" ht="409.5" customHeight="1">
      <c r="A347" s="806" t="inlineStr">
        <is>
          <t>2005-008515</t>
        </is>
      </c>
      <c r="B347" s="806" t="n">
        <v>47</v>
      </c>
      <c r="C347" s="806" t="inlineStr">
        <is>
          <t>Oil and Gas Lease</t>
        </is>
      </c>
      <c r="D347" s="806" t="inlineStr">
        <is>
          <t>1816/352</t>
        </is>
      </c>
      <c r="E347" s="807" t="n">
        <v>38636</v>
      </c>
      <c r="F347" s="808" t="n">
        <v>38701</v>
      </c>
      <c r="G347" s="809" t="inlineStr">
        <is>
          <t>Shawn S. Walters
Rt. 1, Box 1660
Canute, OK 73626</t>
        </is>
      </c>
      <c r="H347" s="809" t="inlineStr">
        <is>
          <t>Jess Harris, III, Inc.
Oklahoma City, OK 73112</t>
        </is>
      </c>
      <c r="I347" s="810" t="inlineStr">
        <is>
          <t>SE/4 SW/4 of 31-12N-24W</t>
        </is>
      </c>
      <c r="J347" s="811" t="inlineStr">
        <is>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K347" s="815" t="inlineStr">
        <is>
          <t>OKCountyRecords: 2005-008515</t>
        </is>
      </c>
      <c r="L347" s="806" t="inlineStr">
        <is>
          <t>Leasehold (non-mineral; excluded from mineral NMA). Gross=tract-map basis.</t>
        </is>
      </c>
      <c r="M347" s="806" t="inlineStr">
        <is>
          <t>CURRENT LEASE SOURCE</t>
        </is>
      </c>
      <c r="N347" s="806" t="n"/>
      <c r="O347" s="806" t="inlineStr">
        <is>
          <t>EASEMENT</t>
        </is>
      </c>
      <c r="P347" s="807" t="inlineStr">
        <is>
          <t>Chain — leasehold (OGL)</t>
        </is>
      </c>
      <c r="Q347" s="808" t="inlineStr">
        <is>
          <t>No</t>
        </is>
      </c>
      <c r="R347" s="809" t="inlineStr">
        <is>
          <t>Yes</t>
        </is>
      </c>
      <c r="S347" s="809" t="inlineStr">
        <is>
          <t>No</t>
        </is>
      </c>
      <c r="T347" s="810" t="inlineStr">
        <is>
          <t>Yes</t>
        </is>
      </c>
      <c r="U347" s="814" t="inlineStr">
        <is>
          <t>Yes: 5 (legal supports)</t>
        </is>
      </c>
      <c r="V347" s="815" t="inlineStr">
        <is>
          <t>High</t>
        </is>
      </c>
      <c r="W347" s="806" t="inlineStr">
        <is>
          <t>No — no source located</t>
        </is>
      </c>
      <c r="X347" s="806" t="inlineStr">
        <is>
          <t>Review</t>
        </is>
      </c>
      <c r="Y347" s="806" t="inlineStr">
        <is>
          <t>Interest amount needs review</t>
        </is>
      </c>
      <c r="Z347" s="806" t="inlineStr">
        <is>
          <t>Review</t>
        </is>
      </c>
      <c r="AA347" s="807" t="inlineStr">
        <is>
          <t>Oil and Gas Lease — Shawn S. Walters to Jess Harris, III, Inc. (1816/352)</t>
        </is>
      </c>
      <c r="AB347" s="808" t="inlineStr">
        <is>
          <t>Needs source review: no source of title, interest amount</t>
        </is>
      </c>
    </row>
    <row r="348" ht="120" customHeight="1">
      <c r="A348" s="806" t="inlineStr">
        <is>
          <t>2005-008528</t>
        </is>
      </c>
      <c r="B348" s="806" t="n">
        <v>32</v>
      </c>
      <c r="C348" s="806" t="inlineStr">
        <is>
          <t>Oil and Gas Lease</t>
        </is>
      </c>
      <c r="D348" s="806" t="inlineStr">
        <is>
          <t>1816/386</t>
        </is>
      </c>
      <c r="E348" s="807" t="n">
        <v>38637</v>
      </c>
      <c r="F348" s="808" t="n">
        <v>38701</v>
      </c>
      <c r="G348" s="809" t="inlineStr">
        <is>
          <t>Myron Slobin a/k/a Myron V. Slobin
2216 Jennings
Street, Sioux City, IA 51104</t>
        </is>
      </c>
      <c r="H348" s="809" t="inlineStr">
        <is>
          <t>Jess Harris, III, Inc.
Oklahoma City, OK 73112</t>
        </is>
      </c>
      <c r="I348" s="810" t="inlineStr">
        <is>
          <t>All of 31-12N-24W</t>
        </is>
      </c>
      <c r="J348" s="811" t="inlineStr">
        <is>
          <t>160 gross acres
3 yrs
3/16ths royalty</t>
        </is>
      </c>
      <c r="K348" s="815" t="inlineStr">
        <is>
          <t>OKCountyRecords: 2005-008528</t>
        </is>
      </c>
      <c r="L348" s="806" t="inlineStr">
        <is>
          <t>Leasehold (non-mineral; excluded from mineral NMA). All-section coverage. Gross=tract-map basis.</t>
        </is>
      </c>
      <c r="M348" s="806" t="inlineStr">
        <is>
          <t>CURRENT LEASE SOURCE</t>
        </is>
      </c>
      <c r="N348" s="806" t="n"/>
      <c r="O348" s="806" t="inlineStr">
        <is>
          <t>OGL / BASE LEASE</t>
        </is>
      </c>
      <c r="P348" s="807" t="inlineStr">
        <is>
          <t>Chain — leasehold (OGL)</t>
        </is>
      </c>
      <c r="Q348" s="808" t="inlineStr">
        <is>
          <t>No</t>
        </is>
      </c>
      <c r="R348" s="809" t="inlineStr">
        <is>
          <t>Yes</t>
        </is>
      </c>
      <c r="S348" s="809" t="inlineStr">
        <is>
          <t>No</t>
        </is>
      </c>
      <c r="T348" s="810" t="inlineStr">
        <is>
          <t>Yes</t>
        </is>
      </c>
      <c r="U348" s="814" t="inlineStr">
        <is>
          <t>Yes: 1, 8 (broad legal)</t>
        </is>
      </c>
      <c r="V348" s="815" t="inlineStr">
        <is>
          <t>Medium</t>
        </is>
      </c>
      <c r="W348" s="806" t="inlineStr">
        <is>
          <t>Probable — name-normalized match to Runsheet 225 grantee; confirm</t>
        </is>
      </c>
      <c r="X348" s="806" t="inlineStr">
        <is>
          <t>Review</t>
        </is>
      </c>
      <c r="Y348" s="806" t="inlineStr">
        <is>
          <t>Interest amount needs review</t>
        </is>
      </c>
      <c r="Z348" s="806" t="inlineStr">
        <is>
          <t>Review</t>
        </is>
      </c>
      <c r="AA348" s="807" t="inlineStr">
        <is>
          <t>Oil and Gas Lease — Myron Slobin a/k/a Myron V. Sl to Jess Harris, III, Inc. (1816/386)</t>
        </is>
      </c>
      <c r="AB348" s="808" t="inlineStr">
        <is>
          <t>Needs source review: grantor source, interest amount</t>
        </is>
      </c>
    </row>
    <row r="349" ht="96" customHeight="1">
      <c r="A349" s="806" t="inlineStr">
        <is>
          <t>2005-007551</t>
        </is>
      </c>
      <c r="B349" s="806" t="n"/>
      <c r="C349" s="806" t="inlineStr">
        <is>
          <t>Mineral Deed</t>
        </is>
      </c>
      <c r="D349" s="806" t="inlineStr">
        <is>
          <t>1812/138</t>
        </is>
      </c>
      <c r="E349" s="807" t="n">
        <v>38650</v>
      </c>
      <c r="F349" s="808" t="n">
        <v>38658</v>
      </c>
      <c r="G349" s="809" t="inlineStr">
        <is>
          <t>Tripco, Inc.</t>
        </is>
      </c>
      <c r="H349" s="809" t="inlineStr">
        <is>
          <t>Prism Energy, Inc.</t>
        </is>
      </c>
      <c r="I349" s="810" t="inlineStr">
        <is>
          <t>E/2 NW/4, N/2 NE/4 SW/4, NE/4 SE/4, SE/4 NE/4 of 31-12N-24W, aol</t>
        </is>
      </c>
      <c r="J349" s="814" t="inlineStr">
        <is>
          <t>ARTI</t>
        </is>
      </c>
      <c r="K349" s="815" t="inlineStr">
        <is>
          <t>OKCountyRecords: 2005-007551</t>
        </is>
      </c>
      <c r="L349" s="806" t="inlineStr">
        <is>
          <t>Mineral; basis Conv Amt(dec). Gross=tract-map basis.</t>
        </is>
      </c>
      <c r="M349" s="806" t="inlineStr">
        <is>
          <t>CURRENT OWNER SOURCE</t>
        </is>
      </c>
      <c r="N349" s="806" t="n"/>
      <c r="O349" s="806" t="inlineStr">
        <is>
          <t>OUTSIDE LANDS</t>
        </is>
      </c>
      <c r="P349" s="807" t="inlineStr">
        <is>
          <t>Chain — minerals</t>
        </is>
      </c>
      <c r="Q349" s="808" t="inlineStr">
        <is>
          <t>Yes</t>
        </is>
      </c>
      <c r="R349" s="809" t="inlineStr">
        <is>
          <t>No</t>
        </is>
      </c>
      <c r="S349" s="809" t="inlineStr">
        <is>
          <t>Yes</t>
        </is>
      </c>
      <c r="T349" s="810" t="inlineStr">
        <is>
          <t>No</t>
        </is>
      </c>
      <c r="U349" s="814" t="inlineStr">
        <is>
          <t>Legal maps to 1, 3, 4, 7, 10; helper says 1, 3, 4, 7, 8</t>
        </is>
      </c>
      <c r="V349" s="815" t="inlineStr">
        <is>
          <t>Review</t>
        </is>
      </c>
      <c r="W349" s="806" t="inlineStr">
        <is>
          <t>Review — no exact prior-grantee match</t>
        </is>
      </c>
      <c r="X349" s="806" t="inlineStr">
        <is>
          <t>Yes — on Tract 3 owner list</t>
        </is>
      </c>
      <c r="Y349" s="806" t="inlineStr">
        <is>
          <t>Candidate 1 (helper — confirm from image)</t>
        </is>
      </c>
      <c r="Z349" s="806" t="inlineStr">
        <is>
          <t>Medium — helper value</t>
        </is>
      </c>
      <c r="AA349" s="807" t="inlineStr">
        <is>
          <t>Mineral Deed — Tripco, Inc. to Prism Energy, Inc. (1812/138)</t>
        </is>
      </c>
      <c r="AB349" s="808" t="inlineStr">
        <is>
          <t>Needs source review: tract, grantor source</t>
        </is>
      </c>
    </row>
    <row r="350" ht="216" customHeight="1">
      <c r="A350" s="806" t="inlineStr">
        <is>
          <t>2006-000767</t>
        </is>
      </c>
      <c r="B350" s="806" t="n"/>
      <c r="C350" s="806" t="inlineStr">
        <is>
          <t>Assignment of Oil and Gas Lease</t>
        </is>
      </c>
      <c r="D350" s="806" t="inlineStr">
        <is>
          <t>1822/18</t>
        </is>
      </c>
      <c r="E350" s="807" t="n">
        <v>38651</v>
      </c>
      <c r="F350" s="808" t="n">
        <v>38749</v>
      </c>
      <c r="G350" s="809" t="inlineStr">
        <is>
          <t>Jess Harris, III, Inc.
Oklahoma City, OK 73112</t>
        </is>
      </c>
      <c r="H350" s="809" t="inlineStr">
        <is>
          <t>Newfield Exploration Mid-Continent, Inc.
110 West 7th, Ste. 1300
Tulsa, OK 74119</t>
        </is>
      </c>
      <c r="I350" s="813" t="inlineStr">
        <is>
          <t>N 40 acres in a tract of land desc as W 18.20 chains
(72-8/10 rods) of Lots 1, 2 a/d/a W 18.20 chains (or
72-8/10 rods) of W/2 NW/4 of 31-12N-24W</t>
        </is>
      </c>
      <c r="J350" s="811" t="inlineStr">
        <is>
          <t>Assigns all right, title and interest in and to the Oil and Gas Lease recorded at 1816/358</t>
        </is>
      </c>
      <c r="K350" s="815" t="inlineStr">
        <is>
          <t>OKCountyRecords: 2006-000767</t>
        </is>
      </c>
      <c r="L350" s="806" t="inlineStr">
        <is>
          <t>Leasehold (non-mineral; excluded from mineral NMA). Gross=tract-map basis.</t>
        </is>
      </c>
      <c r="M350" s="806" t="inlineStr">
        <is>
          <t>Confirm lease effect</t>
        </is>
      </c>
      <c r="N350" s="806" t="n"/>
      <c r="O350" s="806" t="inlineStr">
        <is>
          <t>OGL / BASE LEASE</t>
        </is>
      </c>
      <c r="P350" s="807" t="inlineStr">
        <is>
          <t>Chain — leasehold (OGL)</t>
        </is>
      </c>
      <c r="Q350" s="808" t="inlineStr">
        <is>
          <t>No</t>
        </is>
      </c>
      <c r="R350" s="809" t="inlineStr">
        <is>
          <t>Yes</t>
        </is>
      </c>
      <c r="S350" s="809" t="inlineStr">
        <is>
          <t>No</t>
        </is>
      </c>
      <c r="T350" s="813" t="inlineStr">
        <is>
          <t>Yes</t>
        </is>
      </c>
      <c r="U350" s="811" t="inlineStr">
        <is>
          <t>Yes: 5 (legal supports)</t>
        </is>
      </c>
      <c r="V350" s="815" t="inlineStr">
        <is>
          <t>High</t>
        </is>
      </c>
      <c r="W350" s="806" t="inlineStr">
        <is>
          <t>Yes — prior grantee match</t>
        </is>
      </c>
      <c r="X350" s="806" t="inlineStr">
        <is>
          <t>Review</t>
        </is>
      </c>
      <c r="Y350" s="806" t="inlineStr">
        <is>
          <t>Interest amount needs review</t>
        </is>
      </c>
      <c r="Z350" s="806" t="inlineStr">
        <is>
          <t>Review</t>
        </is>
      </c>
      <c r="AA350" s="807" t="inlineStr">
        <is>
          <t>Assignment of Oil and Gas Lease — Jess Harris, III, Inc. to Newfield Exploration Mid-Conti (1822/18)</t>
        </is>
      </c>
      <c r="AB350" s="808" t="inlineStr">
        <is>
          <t>Needs source review: interest amount</t>
        </is>
      </c>
    </row>
    <row r="351" ht="409.5" customHeight="1">
      <c r="A351" s="806" t="inlineStr">
        <is>
          <t>2005-008530</t>
        </is>
      </c>
      <c r="B351" s="806" t="n">
        <v>41</v>
      </c>
      <c r="C351" s="806" t="inlineStr">
        <is>
          <t>Oil and Gas Lease</t>
        </is>
      </c>
      <c r="D351" s="806" t="inlineStr">
        <is>
          <t>1816/389</t>
        </is>
      </c>
      <c r="E351" s="807" t="n">
        <v>38653</v>
      </c>
      <c r="F351" s="808" t="n">
        <v>38701</v>
      </c>
      <c r="G351" s="809" t="inlineStr">
        <is>
          <t>Gregory J. Wiinneke
14215 Cougar Creek
San Antonio,, TX 78230</t>
        </is>
      </c>
      <c r="H351" s="809" t="inlineStr">
        <is>
          <t>Jess Harris, III, Inc.
Oklahoma City, OK 73112</t>
        </is>
      </c>
      <c r="I351" s="813" t="inlineStr">
        <is>
          <t>SE/4 SE/4, SW/4 NE/4, W/2 SE/4 of 31-12N-24W</t>
        </is>
      </c>
      <c r="J351" s="811" t="inlineStr">
        <is>
          <t>160 gross acres
3 yrs
3/16ths royalty
Chain note: source of title — OUTSIDE LANDS 1982-011143 at 480/71, Billy W. Bain and Barbara J. Bain, HW to Gregory J. Winneke, covering S/2 SE/4, NW/4 SE/4, SW/4 NE/4 of 31-12N-24W, aol, interest stated: 1/791.47 interest in 2 sections. Confirm source instrument before relying on this conveyance.</t>
        </is>
      </c>
      <c r="K351" s="815" t="inlineStr">
        <is>
          <t>OKCountyRecords: 2005-008530</t>
        </is>
      </c>
      <c r="L351" s="806" t="inlineStr">
        <is>
          <t>Leasehold (non-mineral; excluded from mineral NMA). Gross=tract-map basis.</t>
        </is>
      </c>
      <c r="M351" s="806" t="inlineStr">
        <is>
          <t>CURRENT LEASE SOURCE</t>
        </is>
      </c>
      <c r="N351" s="806" t="n"/>
      <c r="O351" s="806" t="inlineStr">
        <is>
          <t>OUTSIDE LANDS</t>
        </is>
      </c>
      <c r="P351" s="807" t="inlineStr">
        <is>
          <t>Chain — leasehold (OGL)</t>
        </is>
      </c>
      <c r="Q351" s="808" t="inlineStr">
        <is>
          <t>No</t>
        </is>
      </c>
      <c r="R351" s="809" t="inlineStr">
        <is>
          <t>Yes</t>
        </is>
      </c>
      <c r="S351" s="809" t="inlineStr">
        <is>
          <t>No</t>
        </is>
      </c>
      <c r="T351" s="813" t="inlineStr">
        <is>
          <t>Yes</t>
        </is>
      </c>
      <c r="U351" s="811" t="inlineStr">
        <is>
          <t>Yes: 2 (legal supports)</t>
        </is>
      </c>
      <c r="V351" s="815" t="inlineStr">
        <is>
          <t>High</t>
        </is>
      </c>
      <c r="W351" s="806" t="inlineStr">
        <is>
          <t>Review — no exact prior-grantee match</t>
        </is>
      </c>
      <c r="X351" s="806" t="inlineStr">
        <is>
          <t>Review</t>
        </is>
      </c>
      <c r="Y351" s="806" t="inlineStr">
        <is>
          <t>Interest amount needs review</t>
        </is>
      </c>
      <c r="Z351" s="806" t="inlineStr">
        <is>
          <t>Review</t>
        </is>
      </c>
      <c r="AA351" s="807" t="inlineStr">
        <is>
          <t>Oil and Gas Lease — Gregory J. Wiinneke to Jess Harris, III, Inc. (1816/389)</t>
        </is>
      </c>
      <c r="AB351" s="808" t="inlineStr">
        <is>
          <t>Needs source review: grantor source, interest amount</t>
        </is>
      </c>
    </row>
    <row r="352" ht="84" customHeight="1">
      <c r="A352" s="806" t="inlineStr">
        <is>
          <t>2005-007541</t>
        </is>
      </c>
      <c r="B352" s="806" t="n"/>
      <c r="C352" s="806" t="inlineStr">
        <is>
          <t>Mineral Deed</t>
        </is>
      </c>
      <c r="D352" s="806" t="inlineStr">
        <is>
          <t>1812/121</t>
        </is>
      </c>
      <c r="E352" s="807" t="n">
        <v>38655</v>
      </c>
      <c r="F352" s="808" t="n">
        <v>38658</v>
      </c>
      <c r="G352" s="809" t="inlineStr">
        <is>
          <t>Omega Royalty Co, LLC</t>
        </is>
      </c>
      <c r="H352" s="809" t="inlineStr">
        <is>
          <t>Geotech Production, Inc.,
Jack B. Searle,
Tamara D. Searle</t>
        </is>
      </c>
      <c r="I352" s="810" t="inlineStr">
        <is>
          <t>NW/4 SE/4, S/2 SE/4, SW/4 NE/4 of 31-12N-24W, aol</t>
        </is>
      </c>
      <c r="J352" s="814" t="inlineStr">
        <is>
          <t>An undivided 13.62593725/791.47 net acre interest in and to all of the oil, gas and other minerals in 2 sections</t>
        </is>
      </c>
      <c r="K352" s="815" t="inlineStr">
        <is>
          <t>OKCountyRecords: 2005-007541</t>
        </is>
      </c>
      <c r="L352" s="806" t="inlineStr">
        <is>
          <t>Mineral; basis Conv Amt(dec). Gross=tract-map basis.</t>
        </is>
      </c>
      <c r="M352" s="806" t="inlineStr">
        <is>
          <t>CURRENT OWNER SOURCE</t>
        </is>
      </c>
      <c r="N352" s="806" t="n"/>
      <c r="O352" s="806" t="inlineStr">
        <is>
          <t>OUTSIDE LANDS</t>
        </is>
      </c>
      <c r="P352" s="807" t="inlineStr">
        <is>
          <t>Chain — minerals</t>
        </is>
      </c>
      <c r="Q352" s="808" t="inlineStr">
        <is>
          <t>Yes</t>
        </is>
      </c>
      <c r="R352" s="809" t="inlineStr">
        <is>
          <t>No</t>
        </is>
      </c>
      <c r="S352" s="809" t="inlineStr">
        <is>
          <t>Yes</t>
        </is>
      </c>
      <c r="T352" s="810" t="inlineStr">
        <is>
          <t>No</t>
        </is>
      </c>
      <c r="U352" s="814" t="inlineStr">
        <is>
          <t>Yes: 2 (legal supports)</t>
        </is>
      </c>
      <c r="V352" s="815" t="inlineStr">
        <is>
          <t>High</t>
        </is>
      </c>
      <c r="W352" s="806" t="inlineStr">
        <is>
          <t>Yes — prior grantee match</t>
        </is>
      </c>
      <c r="X352" s="806" t="inlineStr">
        <is>
          <t>Yes — on Tract 2 owner list</t>
        </is>
      </c>
      <c r="Y352" s="806" t="inlineStr">
        <is>
          <t>Candidate 0.0172159870241449 (helper — confirm from image)</t>
        </is>
      </c>
      <c r="Z352" s="806" t="inlineStr">
        <is>
          <t>Medium — helper value</t>
        </is>
      </c>
      <c r="AA352" s="807" t="inlineStr">
        <is>
          <t>Mineral Deed — Omega Royalty Co, LLC to Geotech Production, Inc., (1812/121)</t>
        </is>
      </c>
      <c r="AB352" s="808" t="n"/>
    </row>
    <row r="353" ht="96" customHeight="1">
      <c r="A353" s="806" t="inlineStr">
        <is>
          <t>2005-008247</t>
        </is>
      </c>
      <c r="B353" s="806" t="n"/>
      <c r="C353" s="806" t="inlineStr">
        <is>
          <t>Assignment, CONVEYANCE, BILL OF SALE AND MINERAL DEED</t>
        </is>
      </c>
      <c r="D353" s="806" t="inlineStr">
        <is>
          <t>1815/247</t>
        </is>
      </c>
      <c r="E353" s="807" t="n">
        <v>38657</v>
      </c>
      <c r="F353" s="808" t="n">
        <v>38692</v>
      </c>
      <c r="G353" s="809" t="inlineStr">
        <is>
          <t>Bruce H. C. Hill and Ellen S. Hill, HW</t>
        </is>
      </c>
      <c r="H353" s="809" t="inlineStr">
        <is>
          <t>Fredericksburg Royalty, Ltd.</t>
        </is>
      </c>
      <c r="I353" s="810" t="inlineStr">
        <is>
          <t>E/2 NW/4, N/2 NE/4 SW/4, NE/4 SE/4, SE/4 NE/4 of 31-12N-24W, aol</t>
        </is>
      </c>
      <c r="J353" s="814" t="inlineStr">
        <is>
          <t>ARTI</t>
        </is>
      </c>
      <c r="K353" s="815" t="inlineStr">
        <is>
          <t>OKCountyRecords: 2005-008247</t>
        </is>
      </c>
      <c r="L353" s="806" t="inlineStr">
        <is>
          <t>Leasehold (non-mineral; excluded from mineral NMA). Gross=tract-map basis.</t>
        </is>
      </c>
      <c r="M353" s="806" t="inlineStr">
        <is>
          <t>Confirm lease effect</t>
        </is>
      </c>
      <c r="N353" s="806" t="n"/>
      <c r="O353" s="806" t="inlineStr">
        <is>
          <t>OUTSIDE LANDS</t>
        </is>
      </c>
      <c r="P353" s="807" t="inlineStr">
        <is>
          <t>Chain — WI/leasehold assignment</t>
        </is>
      </c>
      <c r="Q353" s="808" t="inlineStr">
        <is>
          <t>No</t>
        </is>
      </c>
      <c r="R353" s="809" t="inlineStr">
        <is>
          <t>Yes</t>
        </is>
      </c>
      <c r="S353" s="809" t="inlineStr">
        <is>
          <t>Review</t>
        </is>
      </c>
      <c r="T353" s="810" t="inlineStr">
        <is>
          <t>Yes</t>
        </is>
      </c>
      <c r="U353" s="814" t="inlineStr">
        <is>
          <t>Legal maps to 1, 3, 4, 7, 10; helper says 1, 3, 4, 7, 8</t>
        </is>
      </c>
      <c r="V353" s="815" t="inlineStr">
        <is>
          <t>Review</t>
        </is>
      </c>
      <c r="W353" s="806" t="inlineStr">
        <is>
          <t>Review — no exact prior-grantee match</t>
        </is>
      </c>
      <c r="X353" s="806" t="inlineStr">
        <is>
          <t>Review</t>
        </is>
      </c>
      <c r="Y353" s="806" t="inlineStr">
        <is>
          <t>Interest amount needs review</t>
        </is>
      </c>
      <c r="Z353" s="806" t="inlineStr">
        <is>
          <t>Review</t>
        </is>
      </c>
      <c r="AA353" s="807" t="inlineStr">
        <is>
          <t>Assignment, CONVEYANCE, BILL OF — Bruce H. C. Hill and Ellen S. to Fredericksburg Royalty, Ltd. (1815/247)</t>
        </is>
      </c>
      <c r="AB353" s="808" t="inlineStr">
        <is>
          <t>Needs source review: tract, grantor source, interest amount</t>
        </is>
      </c>
    </row>
    <row r="354" ht="132" customHeight="1">
      <c r="A354" s="806" t="inlineStr">
        <is>
          <t>2005-008523</t>
        </is>
      </c>
      <c r="B354" s="806" t="n">
        <v>42</v>
      </c>
      <c r="C354" s="806" t="inlineStr">
        <is>
          <t>Oil and Gas Lease</t>
        </is>
      </c>
      <c r="D354" s="806" t="inlineStr">
        <is>
          <t>1816/376</t>
        </is>
      </c>
      <c r="E354" s="807" t="n">
        <v>38657</v>
      </c>
      <c r="F354" s="808" t="n">
        <v>38701</v>
      </c>
      <c r="G354" s="809" t="inlineStr">
        <is>
          <t>Paul R. Deutsch &amp; Deborah A. Deutsch
3406 NW 59th Terrace
Kansas City, MO 64151</t>
        </is>
      </c>
      <c r="H354" s="809" t="inlineStr">
        <is>
          <t>Jess Harris, III, Inc.
Oklahoma City, OK 73112</t>
        </is>
      </c>
      <c r="I354" s="810" t="inlineStr">
        <is>
          <t>SE/4 SE/4, SW/4 NE/4, W/2 SE/4 of 31-12N-24W</t>
        </is>
      </c>
      <c r="J354" s="811" t="inlineStr">
        <is>
          <t>160 gross acres
3 yrs
1/4th royalty</t>
        </is>
      </c>
      <c r="K354" s="815" t="inlineStr">
        <is>
          <t>OKCountyRecords: 2005-008523</t>
        </is>
      </c>
      <c r="L354" s="806" t="inlineStr">
        <is>
          <t>Leasehold (non-mineral; excluded from mineral NMA). Gross=tract-map basis.</t>
        </is>
      </c>
      <c r="M354" s="806" t="inlineStr">
        <is>
          <t>CURRENT LEASE SOURCE</t>
        </is>
      </c>
      <c r="N354" s="806" t="n"/>
      <c r="O354" s="806" t="inlineStr">
        <is>
          <t>OGL / BASE LEASE</t>
        </is>
      </c>
      <c r="P354" s="807" t="inlineStr">
        <is>
          <t>Chain — leasehold (OGL)</t>
        </is>
      </c>
      <c r="Q354" s="808" t="inlineStr">
        <is>
          <t>No</t>
        </is>
      </c>
      <c r="R354" s="809" t="inlineStr">
        <is>
          <t>Yes</t>
        </is>
      </c>
      <c r="S354" s="809" t="inlineStr">
        <is>
          <t>No</t>
        </is>
      </c>
      <c r="T354" s="810" t="inlineStr">
        <is>
          <t>Yes</t>
        </is>
      </c>
      <c r="U354" s="814" t="inlineStr">
        <is>
          <t>Yes: 2 (legal supports)</t>
        </is>
      </c>
      <c r="V354" s="815" t="inlineStr">
        <is>
          <t>High</t>
        </is>
      </c>
      <c r="W354" s="806" t="inlineStr">
        <is>
          <t>Probable — name-normalized match to Runsheet 118 grantee; confirm</t>
        </is>
      </c>
      <c r="X354" s="806" t="inlineStr">
        <is>
          <t>Review</t>
        </is>
      </c>
      <c r="Y354" s="806" t="inlineStr">
        <is>
          <t>Interest amount needs review</t>
        </is>
      </c>
      <c r="Z354" s="806" t="inlineStr">
        <is>
          <t>Review</t>
        </is>
      </c>
      <c r="AA354" s="807" t="inlineStr">
        <is>
          <t>Oil and Gas Lease — Paul R. Deutsch &amp; Deborah A. D to Jess Harris, III, Inc. (1816/376)</t>
        </is>
      </c>
      <c r="AB354" s="808" t="inlineStr">
        <is>
          <t>Needs source review: grantor source, interest amount</t>
        </is>
      </c>
    </row>
    <row r="355" ht="409.5" customHeight="1">
      <c r="A355" s="806" t="inlineStr">
        <is>
          <t>2006-000936</t>
        </is>
      </c>
      <c r="B355" s="806" t="n">
        <v>59</v>
      </c>
      <c r="C355" s="806" t="inlineStr">
        <is>
          <t>Oil and Gas Lease</t>
        </is>
      </c>
      <c r="D355" s="806" t="inlineStr">
        <is>
          <t>1822/572</t>
        </is>
      </c>
      <c r="E355" s="808" t="n">
        <v>38658</v>
      </c>
      <c r="F355" s="808" t="n">
        <v>38754</v>
      </c>
      <c r="G355" s="809" t="inlineStr">
        <is>
          <t>David S. Silverberg
26 W. 45th
Sioux City, IA 51101</t>
        </is>
      </c>
      <c r="H355" s="809" t="inlineStr">
        <is>
          <t>Jess Harris, III, Inc.
Oklahoma City, OK 73112</t>
        </is>
      </c>
      <c r="I355" s="810" t="inlineStr">
        <is>
          <t>SW/4 NE/4, W/2 SE/4, SE/4 SE/4, ada S/2 SE/4, NW/4 SE/4, SW/4 NE/4 of 31-12N-24W</t>
        </is>
      </c>
      <c r="J355" s="811" t="inlineStr">
        <is>
          <t>160 gross acres
3 yrs
3/16ths royalty
Chain note: source of title — OUTSIDE LANDS 1984-003786 at 611/58, Juanita M. Wolff to David S. Silverberry, covering S/2 SE/4, NW/4 SE/4, SW/4 NE/4 of 31-12N-24W, aol, interest stated: 1/791.47 interest in 2 sections. Confirm source instrument before relying on this conveyance.</t>
        </is>
      </c>
      <c r="K355" s="815" t="inlineStr">
        <is>
          <t>OKCountyRecords: 2006-000936</t>
        </is>
      </c>
      <c r="L355" s="806" t="inlineStr">
        <is>
          <t>Leasehold (non-mineral; excluded from mineral NMA). Gross=tract-map basis.</t>
        </is>
      </c>
      <c r="M355" s="806" t="inlineStr">
        <is>
          <t>CURRENT LEASE SOURCE</t>
        </is>
      </c>
      <c r="N355" s="806" t="n"/>
      <c r="O355" s="806" t="inlineStr">
        <is>
          <t>OUTSIDE LANDS</t>
        </is>
      </c>
      <c r="P355" s="808" t="inlineStr">
        <is>
          <t>Chain — leasehold (OGL)</t>
        </is>
      </c>
      <c r="Q355" s="808" t="inlineStr">
        <is>
          <t>No</t>
        </is>
      </c>
      <c r="R355" s="809" t="inlineStr">
        <is>
          <t>Yes</t>
        </is>
      </c>
      <c r="S355" s="809" t="inlineStr">
        <is>
          <t>No</t>
        </is>
      </c>
      <c r="T355" s="810" t="inlineStr">
        <is>
          <t>Yes</t>
        </is>
      </c>
      <c r="U355" s="811" t="inlineStr">
        <is>
          <t>Yes: 2 (legal supports)</t>
        </is>
      </c>
      <c r="V355" s="815" t="inlineStr">
        <is>
          <t>High</t>
        </is>
      </c>
      <c r="W355" s="806" t="inlineStr">
        <is>
          <t>Yes — prior grantee match</t>
        </is>
      </c>
      <c r="X355" s="806" t="inlineStr">
        <is>
          <t>Review</t>
        </is>
      </c>
      <c r="Y355" s="806" t="inlineStr">
        <is>
          <t>Interest amount needs review</t>
        </is>
      </c>
      <c r="Z355" s="806" t="inlineStr">
        <is>
          <t>Review</t>
        </is>
      </c>
      <c r="AA355" s="808" t="inlineStr">
        <is>
          <t>Oil and Gas Lease — David S. Silverberg to Jess Harris, III, Inc. (1822/572)</t>
        </is>
      </c>
      <c r="AB355" s="808" t="inlineStr">
        <is>
          <t>Needs source review: interest amount</t>
        </is>
      </c>
    </row>
    <row r="356" ht="409.5" customHeight="1">
      <c r="A356" s="806" t="inlineStr">
        <is>
          <t>2006-000939</t>
        </is>
      </c>
      <c r="B356" s="806" t="n">
        <v>44</v>
      </c>
      <c r="C356" s="806" t="inlineStr">
        <is>
          <t>Oil and Gas Lease</t>
        </is>
      </c>
      <c r="D356" s="806" t="inlineStr">
        <is>
          <t>1822/578</t>
        </is>
      </c>
      <c r="E356" s="807" t="n">
        <v>38658</v>
      </c>
      <c r="F356" s="808" t="n">
        <v>38754</v>
      </c>
      <c r="G356" s="809" t="inlineStr">
        <is>
          <t>Lyle T. Ibeling
740 Herron Court
Waterloo, WI 53594</t>
        </is>
      </c>
      <c r="H356" s="809" t="inlineStr">
        <is>
          <t>Jess Harris, III, Inc.
Oklahoma City, OK 73112</t>
        </is>
      </c>
      <c r="I356" s="813" t="inlineStr">
        <is>
          <t>SW/4 NE/4, W/2 SE/4, SE/4 SE/4, ada S/2 SE/4, NW/4 SE/4, SW/4 NE/4 of 31-12N-24W</t>
        </is>
      </c>
      <c r="J356" s="811" t="inlineStr">
        <is>
          <t>160 gross acres
3 yrs
3/16ths royalty
Chain note: source of title — OUTSIDE LANDS 1982-011144 at 480/72, Barbara J. Bain,
Billy W. Bain to Lyle T. Ibeling, covering S/2 SE/4, NW/4 SE/4, SW/4 NE/4 of 31-12N-24W, aol, interest stated: 1/791.47 interest in 2 sections. Confirm source instrument before relying on this conveyance.</t>
        </is>
      </c>
      <c r="K356" s="815" t="inlineStr">
        <is>
          <t>OKCountyRecords: 2006-000939</t>
        </is>
      </c>
      <c r="L356" s="806" t="inlineStr">
        <is>
          <t>Leasehold (non-mineral; excluded from mineral NMA). Gross=tract-map basis.</t>
        </is>
      </c>
      <c r="M356" s="806" t="inlineStr">
        <is>
          <t>CURRENT LEASE SOURCE</t>
        </is>
      </c>
      <c r="N356" s="806" t="n"/>
      <c r="O356" s="806" t="inlineStr">
        <is>
          <t>OUTSIDE LANDS</t>
        </is>
      </c>
      <c r="P356" s="807" t="inlineStr">
        <is>
          <t>Chain — leasehold (OGL)</t>
        </is>
      </c>
      <c r="Q356" s="808" t="inlineStr">
        <is>
          <t>No</t>
        </is>
      </c>
      <c r="R356" s="809" t="inlineStr">
        <is>
          <t>Yes</t>
        </is>
      </c>
      <c r="S356" s="809" t="inlineStr">
        <is>
          <t>No</t>
        </is>
      </c>
      <c r="T356" s="813" t="inlineStr">
        <is>
          <t>Yes</t>
        </is>
      </c>
      <c r="U356" s="811" t="inlineStr">
        <is>
          <t>Yes: 2 (legal supports)</t>
        </is>
      </c>
      <c r="V356" s="815" t="inlineStr">
        <is>
          <t>High</t>
        </is>
      </c>
      <c r="W356" s="806" t="inlineStr">
        <is>
          <t>Yes — prior grantee match</t>
        </is>
      </c>
      <c r="X356" s="806" t="inlineStr">
        <is>
          <t>Review</t>
        </is>
      </c>
      <c r="Y356" s="806" t="inlineStr">
        <is>
          <t>Interest amount needs review</t>
        </is>
      </c>
      <c r="Z356" s="806" t="inlineStr">
        <is>
          <t>Review</t>
        </is>
      </c>
      <c r="AA356" s="807" t="inlineStr">
        <is>
          <t>Oil and Gas Lease — Lyle T. Ibeling to Jess Harris, III, Inc. (1822/578)</t>
        </is>
      </c>
      <c r="AB356" s="808" t="inlineStr">
        <is>
          <t>Needs source review: interest amount</t>
        </is>
      </c>
    </row>
    <row r="357" ht="132" customHeight="1">
      <c r="A357" s="806" t="inlineStr">
        <is>
          <t>2006-000937</t>
        </is>
      </c>
      <c r="B357" s="806" t="n">
        <v>43</v>
      </c>
      <c r="C357" s="806" t="inlineStr">
        <is>
          <t>Oil and Gas Lease</t>
        </is>
      </c>
      <c r="D357" s="806" t="inlineStr">
        <is>
          <t>1822/574</t>
        </is>
      </c>
      <c r="E357" s="807" t="n">
        <v>38658</v>
      </c>
      <c r="F357" s="808" t="n">
        <v>38754</v>
      </c>
      <c r="G357" s="809" t="inlineStr">
        <is>
          <t>Mary Ellen Sitzmann aka Mary Ellen Silverberg
26 W. 45th
Sioux City, IA 51101</t>
        </is>
      </c>
      <c r="H357" s="809" t="inlineStr">
        <is>
          <t>Jess Harris, III, Inc.
Oklahoma City, OK 73112</t>
        </is>
      </c>
      <c r="I357" s="810" t="inlineStr">
        <is>
          <t>SW/4 NE/4, W/2 SE/4, SE/4 SE/4, ada S/2 SE/4, NW/4 SE/4, SW/4 NE/4 of 31-12N-24W</t>
        </is>
      </c>
      <c r="J357" s="811" t="inlineStr">
        <is>
          <t>160 gross acres
3 yrs
3/16ths royalty</t>
        </is>
      </c>
      <c r="K357" s="815" t="inlineStr">
        <is>
          <t>OKCountyRecords: 2006-000937</t>
        </is>
      </c>
      <c r="L357" s="806" t="inlineStr">
        <is>
          <t>Leasehold (non-mineral; excluded from mineral NMA). Gross=tract-map basis.</t>
        </is>
      </c>
      <c r="M357" s="806" t="inlineStr">
        <is>
          <t>CURRENT LEASE SOURCE</t>
        </is>
      </c>
      <c r="N357" s="806" t="n"/>
      <c r="O357" s="806" t="inlineStr">
        <is>
          <t>OGL / BASE LEASE</t>
        </is>
      </c>
      <c r="P357" s="807" t="inlineStr">
        <is>
          <t>Chain — leasehold (OGL)</t>
        </is>
      </c>
      <c r="Q357" s="808" t="inlineStr">
        <is>
          <t>No</t>
        </is>
      </c>
      <c r="R357" s="809" t="inlineStr">
        <is>
          <t>Yes</t>
        </is>
      </c>
      <c r="S357" s="809" t="inlineStr">
        <is>
          <t>No</t>
        </is>
      </c>
      <c r="T357" s="810" t="inlineStr">
        <is>
          <t>Yes</t>
        </is>
      </c>
      <c r="U357" s="811" t="inlineStr">
        <is>
          <t>Yes: 2 (legal supports)</t>
        </is>
      </c>
      <c r="V357" s="815" t="inlineStr">
        <is>
          <t>High</t>
        </is>
      </c>
      <c r="W357" s="806" t="inlineStr">
        <is>
          <t>Review — no exact prior-grantee match</t>
        </is>
      </c>
      <c r="X357" s="806" t="inlineStr">
        <is>
          <t>Review</t>
        </is>
      </c>
      <c r="Y357" s="806" t="inlineStr">
        <is>
          <t>Interest amount needs review</t>
        </is>
      </c>
      <c r="Z357" s="806" t="inlineStr">
        <is>
          <t>Review</t>
        </is>
      </c>
      <c r="AA357" s="807" t="inlineStr">
        <is>
          <t>Oil and Gas Lease — Mary Ellen Sitzmann aka Mary E to Jess Harris, III, Inc. (1822/574)</t>
        </is>
      </c>
      <c r="AB357" s="808" t="inlineStr">
        <is>
          <t>Needs source review: grantor source, interest amount</t>
        </is>
      </c>
    </row>
    <row r="358" ht="132" customHeight="1">
      <c r="A358" s="806" t="inlineStr">
        <is>
          <t>2006-000776</t>
        </is>
      </c>
      <c r="B358" s="806" t="n"/>
      <c r="C358" s="806" t="inlineStr">
        <is>
          <t>Assignment</t>
        </is>
      </c>
      <c r="D358" s="806" t="inlineStr">
        <is>
          <t>1822/27</t>
        </is>
      </c>
      <c r="E358" s="807" t="n">
        <v>38666</v>
      </c>
      <c r="F358" s="808" t="n">
        <v>38749</v>
      </c>
      <c r="G358" s="809" t="inlineStr">
        <is>
          <t>Jess Harris, III, Inc.
Oklahoma City, OK 73112</t>
        </is>
      </c>
      <c r="H358" s="809" t="inlineStr">
        <is>
          <t>Newfield Exploration Mid-Continent, Inc.
110 West 7th, Ste. 1300
Tulsa, OK 74119</t>
        </is>
      </c>
      <c r="I358" s="810" t="inlineStr">
        <is>
          <t>SW/4 NE/4, W/2 SE/4, SE/4 SE/4 ada S/2 SE/4, NW/4 SE/4, SW/4 NE/4 of 31-12N-24W</t>
        </is>
      </c>
      <c r="J358" s="814" t="inlineStr">
        <is>
          <t>Assigns all right, title and interest in and to the Oil and Gas Lease recorded at 1816/386</t>
        </is>
      </c>
      <c r="K358" s="815" t="inlineStr">
        <is>
          <t>OKCountyRecords: 2006-000776</t>
        </is>
      </c>
      <c r="L358" s="806" t="inlineStr">
        <is>
          <t>Leasehold (non-mineral; excluded from mineral NMA). Gross=tract-map basis.</t>
        </is>
      </c>
      <c r="M358" s="806" t="inlineStr">
        <is>
          <t>Confirm lease effect</t>
        </is>
      </c>
      <c r="N358" s="806" t="n"/>
      <c r="O358" s="806" t="inlineStr">
        <is>
          <t>LEASE ASSIGNMENT</t>
        </is>
      </c>
      <c r="P358" s="807" t="inlineStr">
        <is>
          <t>Chain — assignment (WI or minerals — read granting clause)</t>
        </is>
      </c>
      <c r="Q358" s="808" t="inlineStr">
        <is>
          <t>Review</t>
        </is>
      </c>
      <c r="R358" s="809" t="inlineStr">
        <is>
          <t>Yes</t>
        </is>
      </c>
      <c r="S358" s="809" t="inlineStr">
        <is>
          <t>Review</t>
        </is>
      </c>
      <c r="T358" s="810" t="inlineStr">
        <is>
          <t>Yes</t>
        </is>
      </c>
      <c r="U358" s="814" t="inlineStr">
        <is>
          <t>Yes: 2 (legal supports)</t>
        </is>
      </c>
      <c r="V358" s="815" t="inlineStr">
        <is>
          <t>High</t>
        </is>
      </c>
      <c r="W358" s="806" t="inlineStr">
        <is>
          <t>Yes — prior grantee match</t>
        </is>
      </c>
      <c r="X358" s="806" t="inlineStr">
        <is>
          <t>Review</t>
        </is>
      </c>
      <c r="Y358" s="806" t="inlineStr">
        <is>
          <t>Interest amount needs review</t>
        </is>
      </c>
      <c r="Z358" s="806" t="inlineStr">
        <is>
          <t>Review</t>
        </is>
      </c>
      <c r="AA358" s="807" t="inlineStr">
        <is>
          <t>Assignment — Jess Harris, III, Inc. to Newfield Exploration Mid-Conti (1822/27)</t>
        </is>
      </c>
      <c r="AB358" s="808" t="inlineStr">
        <is>
          <t>Needs source review: interest amount</t>
        </is>
      </c>
    </row>
    <row r="359" ht="132" customHeight="1">
      <c r="A359" s="806" t="inlineStr">
        <is>
          <t>2006-000778</t>
        </is>
      </c>
      <c r="B359" s="806" t="n"/>
      <c r="C359" s="806" t="inlineStr">
        <is>
          <t>Assignment</t>
        </is>
      </c>
      <c r="D359" s="806" t="inlineStr">
        <is>
          <t>1822/29</t>
        </is>
      </c>
      <c r="E359" s="807" t="n">
        <v>38666</v>
      </c>
      <c r="F359" s="808" t="n">
        <v>38749</v>
      </c>
      <c r="G359" s="809" t="inlineStr">
        <is>
          <t>Jess Harris, III, Inc.
Oklahoma City, OK 73112</t>
        </is>
      </c>
      <c r="H359" s="809" t="inlineStr">
        <is>
          <t>Newfield Exploration Mid-Continent, Inc.
110 West 7th, Ste. 1300
Tulsa, OK 74119</t>
        </is>
      </c>
      <c r="I359" s="810" t="inlineStr">
        <is>
          <t>SW/4 NE/4, W/2 SE/4, SE/4 SE/4 ada S/2 SE/4, NW/4 SE/4, SW/4 NE/4 of 31-12N-24W</t>
        </is>
      </c>
      <c r="J359" s="814" t="inlineStr">
        <is>
          <t>Assigns all right, title and interest in and to the Oil and Gas Lease recorded at 1816/389</t>
        </is>
      </c>
      <c r="K359" s="815" t="inlineStr">
        <is>
          <t>OKCountyRecords: 2006-000778</t>
        </is>
      </c>
      <c r="L359" s="806" t="inlineStr">
        <is>
          <t>Leasehold (non-mineral; excluded from mineral NMA). Gross=tract-map basis.</t>
        </is>
      </c>
      <c r="M359" s="806" t="inlineStr">
        <is>
          <t>Confirm lease effect</t>
        </is>
      </c>
      <c r="N359" s="806" t="n"/>
      <c r="O359" s="806" t="inlineStr">
        <is>
          <t>LEASE ASSIGNMENT</t>
        </is>
      </c>
      <c r="P359" s="807" t="inlineStr">
        <is>
          <t>Chain — assignment (WI or minerals — read granting clause)</t>
        </is>
      </c>
      <c r="Q359" s="808" t="inlineStr">
        <is>
          <t>Review</t>
        </is>
      </c>
      <c r="R359" s="809" t="inlineStr">
        <is>
          <t>Yes</t>
        </is>
      </c>
      <c r="S359" s="809" t="inlineStr">
        <is>
          <t>Review</t>
        </is>
      </c>
      <c r="T359" s="810" t="inlineStr">
        <is>
          <t>Yes</t>
        </is>
      </c>
      <c r="U359" s="814" t="inlineStr">
        <is>
          <t>Yes: 2 (legal supports)</t>
        </is>
      </c>
      <c r="V359" s="815" t="inlineStr">
        <is>
          <t>High</t>
        </is>
      </c>
      <c r="W359" s="806" t="inlineStr">
        <is>
          <t>Yes — prior grantee match</t>
        </is>
      </c>
      <c r="X359" s="806" t="inlineStr">
        <is>
          <t>Review</t>
        </is>
      </c>
      <c r="Y359" s="806" t="inlineStr">
        <is>
          <t>Interest amount needs review</t>
        </is>
      </c>
      <c r="Z359" s="806" t="inlineStr">
        <is>
          <t>Review</t>
        </is>
      </c>
      <c r="AA359" s="807" t="inlineStr">
        <is>
          <t>Assignment — Jess Harris, III, Inc. to Newfield Exploration Mid-Conti (1822/29)</t>
        </is>
      </c>
      <c r="AB359" s="808" t="inlineStr">
        <is>
          <t>Needs source review: interest amount</t>
        </is>
      </c>
    </row>
    <row r="360" ht="409.5" customHeight="1">
      <c r="A360" s="806" t="inlineStr">
        <is>
          <t>2005-008522</t>
        </is>
      </c>
      <c r="B360" s="806" t="n">
        <v>48</v>
      </c>
      <c r="C360" s="806" t="inlineStr">
        <is>
          <t>Oil and Gas Lease</t>
        </is>
      </c>
      <c r="D360" s="806" t="inlineStr">
        <is>
          <t>1816/374</t>
        </is>
      </c>
      <c r="E360" s="807" t="n">
        <v>38670</v>
      </c>
      <c r="F360" s="808" t="n">
        <v>38701</v>
      </c>
      <c r="G360" s="809" t="inlineStr">
        <is>
          <t>Margaret Kirk
1105 West Avenue C
Elk City, OK 73648</t>
        </is>
      </c>
      <c r="H360" s="809" t="inlineStr">
        <is>
          <t>Jess Harris, III, Inc.
Oklahoma City, OK 73112</t>
        </is>
      </c>
      <c r="I360" s="810" t="inlineStr">
        <is>
          <t>Lot 4, S/2 N/2 SW/4 ada S/2 of Lot 3, S/2 NE/4 SW/4, SE/4 SW/4 of 31-12N-24W</t>
        </is>
      </c>
      <c r="J360" s="811" t="inlineStr">
        <is>
          <t>115.3350 gross acres
3 yrs
3/16ths royalty
Chain note: source of title — OUTSIDE LANDS 1984-009873 at 658/241, Mary Margaret Devenas,
Mary Margaret Wilson to The Public, covering SE/4 SW/4 of 31-12N-24W, aol, interest stated: MARY MARGARET WILSON, now MARY MARGARET DEVENAS, residing
at 1302 Highland Avenue, Waukegan, Illinois 60085. 5.84 acres. Confirm source instrument before relying on this conveyance.</t>
        </is>
      </c>
      <c r="K360" s="815" t="inlineStr">
        <is>
          <t>OKCountyRecords: 2005-008522</t>
        </is>
      </c>
      <c r="L360" s="806" t="inlineStr">
        <is>
          <t>Leasehold (non-mineral; excluded from mineral NMA). Gross=tract-map basis.</t>
        </is>
      </c>
      <c r="M360" s="806" t="inlineStr">
        <is>
          <t>CURRENT LEASE SOURCE</t>
        </is>
      </c>
      <c r="N360" s="806" t="n"/>
      <c r="O360" s="806" t="inlineStr">
        <is>
          <t>OUTSIDE LANDS</t>
        </is>
      </c>
      <c r="P360" s="807" t="inlineStr">
        <is>
          <t>Chain — leasehold (OGL)</t>
        </is>
      </c>
      <c r="Q360" s="808" t="inlineStr">
        <is>
          <t>No</t>
        </is>
      </c>
      <c r="R360" s="809" t="inlineStr">
        <is>
          <t>Yes</t>
        </is>
      </c>
      <c r="S360" s="809" t="inlineStr">
        <is>
          <t>No</t>
        </is>
      </c>
      <c r="T360" s="810" t="inlineStr">
        <is>
          <t>Yes</t>
        </is>
      </c>
      <c r="U360" s="814" t="inlineStr">
        <is>
          <t>Legal maps to 5, 7, 9; helper says 5, 6, 7</t>
        </is>
      </c>
      <c r="V360" s="815" t="inlineStr">
        <is>
          <t>Review</t>
        </is>
      </c>
      <c r="W360" s="806" t="inlineStr">
        <is>
          <t>Probable — name-normalized match to Runsheet 208 grantee; confirm</t>
        </is>
      </c>
      <c r="X360" s="806" t="inlineStr">
        <is>
          <t>Review</t>
        </is>
      </c>
      <c r="Y360" s="806" t="inlineStr">
        <is>
          <t>Interest amount needs review</t>
        </is>
      </c>
      <c r="Z360" s="806" t="inlineStr">
        <is>
          <t>Review</t>
        </is>
      </c>
      <c r="AA360" s="807" t="inlineStr">
        <is>
          <t>Oil and Gas Lease — Margaret Kirk to Jess Harris, III, Inc. (1816/374)</t>
        </is>
      </c>
      <c r="AB360" s="808" t="inlineStr">
        <is>
          <t>Needs source review: tract, grantor source, interest amount</t>
        </is>
      </c>
    </row>
    <row r="361" ht="120" customHeight="1">
      <c r="A361" s="806" t="inlineStr">
        <is>
          <t>2006-000766</t>
        </is>
      </c>
      <c r="B361" s="806" t="n"/>
      <c r="C361" s="806" t="inlineStr">
        <is>
          <t>Assignment of Oil and Gas Lease</t>
        </is>
      </c>
      <c r="D361" s="806" t="inlineStr">
        <is>
          <t>1822/17</t>
        </is>
      </c>
      <c r="E361" s="807" t="n">
        <v>38677</v>
      </c>
      <c r="F361" s="808" t="n">
        <v>38749</v>
      </c>
      <c r="G361" s="809" t="inlineStr">
        <is>
          <t>Jess Harris, III, Inc.
Oklahoma City, OK 73112</t>
        </is>
      </c>
      <c r="H361" s="809" t="inlineStr">
        <is>
          <t>Newfield Exploration Mid-Continent, Inc.
110 West 7th, Ste. 1300
Tulsa, OK 74119</t>
        </is>
      </c>
      <c r="I361" s="810" t="inlineStr">
        <is>
          <t>SE/4 SW/4 of 31-12N-24W</t>
        </is>
      </c>
      <c r="J361" s="814" t="inlineStr">
        <is>
          <t>Assigns all right, title and interest in and to the Oil and Gas Lease recorded at 1816/352</t>
        </is>
      </c>
      <c r="K361" s="815" t="inlineStr">
        <is>
          <t>OKCountyRecords: 2006-000766</t>
        </is>
      </c>
      <c r="L361" s="806" t="inlineStr">
        <is>
          <t>Leasehold (non-mineral; excluded from mineral NMA). Gross=tract-map basis.</t>
        </is>
      </c>
      <c r="M361" s="806" t="inlineStr">
        <is>
          <t>Confirm lease effect</t>
        </is>
      </c>
      <c r="N361" s="806" t="n"/>
      <c r="O361" s="806" t="inlineStr">
        <is>
          <t>OGL / BASE LEASE</t>
        </is>
      </c>
      <c r="P361" s="807" t="inlineStr">
        <is>
          <t>Chain — leasehold (OGL)</t>
        </is>
      </c>
      <c r="Q361" s="808" t="inlineStr">
        <is>
          <t>No</t>
        </is>
      </c>
      <c r="R361" s="809" t="inlineStr">
        <is>
          <t>Yes</t>
        </is>
      </c>
      <c r="S361" s="809" t="inlineStr">
        <is>
          <t>No</t>
        </is>
      </c>
      <c r="T361" s="810" t="inlineStr">
        <is>
          <t>Yes</t>
        </is>
      </c>
      <c r="U361" s="814" t="inlineStr">
        <is>
          <t>Yes: 5 (legal supports)</t>
        </is>
      </c>
      <c r="V361" s="815" t="inlineStr">
        <is>
          <t>High</t>
        </is>
      </c>
      <c r="W361" s="806" t="inlineStr">
        <is>
          <t>Yes — prior grantee match</t>
        </is>
      </c>
      <c r="X361" s="806" t="inlineStr">
        <is>
          <t>Review</t>
        </is>
      </c>
      <c r="Y361" s="806" t="inlineStr">
        <is>
          <t>Interest amount needs review</t>
        </is>
      </c>
      <c r="Z361" s="806" t="inlineStr">
        <is>
          <t>Review</t>
        </is>
      </c>
      <c r="AA361" s="807" t="inlineStr">
        <is>
          <t>Assignment of Oil and Gas Lease — Jess Harris, III, Inc. to Newfield Exploration Mid-Conti (1822/17)</t>
        </is>
      </c>
      <c r="AB361" s="808" t="inlineStr">
        <is>
          <t>Needs source review: interest amount</t>
        </is>
      </c>
    </row>
    <row r="362" ht="409.5" customHeight="1">
      <c r="A362" s="806" t="inlineStr">
        <is>
          <t>2006-000938</t>
        </is>
      </c>
      <c r="B362" s="806" t="n">
        <v>45</v>
      </c>
      <c r="C362" s="806" t="inlineStr">
        <is>
          <t>Oil and Gas Lease</t>
        </is>
      </c>
      <c r="D362" s="806" t="inlineStr">
        <is>
          <t>1822/576</t>
        </is>
      </c>
      <c r="E362" s="807" t="n">
        <v>38678</v>
      </c>
      <c r="F362" s="808" t="n">
        <v>38754</v>
      </c>
      <c r="G362" s="809" t="inlineStr">
        <is>
          <t>Charles D. Ray
P.O. Box 51608
Midland, TX 79710</t>
        </is>
      </c>
      <c r="H362" s="809" t="inlineStr">
        <is>
          <t>Jess Harris, III, Inc.
Oklahoma City, OK 73112</t>
        </is>
      </c>
      <c r="I362" s="810" t="inlineStr">
        <is>
          <t>E/2 NW/4 of 31-12N-24W</t>
        </is>
      </c>
      <c r="J362" s="811" t="inlineStr">
        <is>
          <t>80 gross acres
3 yrs
1/4th royalty
Chain note: source of title — OUTSIDE LANDS I-1907-002036 at FR2/199, General Land Office to Charles F. Kennett, covering SW/4 NE/4, W/2 SE/4, SE/4 SE/4 of 31-12N-24W, aol, interest stated: ARTI. Confirm source instrument before relying on this conveyance.</t>
        </is>
      </c>
      <c r="K362" s="815" t="inlineStr">
        <is>
          <t>OKCountyRecords: 2006-000938</t>
        </is>
      </c>
      <c r="L362" s="806" t="inlineStr">
        <is>
          <t>Leasehold (non-mineral; excluded from mineral NMA). Gross=tract-map basis.</t>
        </is>
      </c>
      <c r="M362" s="806" t="inlineStr">
        <is>
          <t>CURRENT LEASE SOURCE</t>
        </is>
      </c>
      <c r="N362" s="806" t="n"/>
      <c r="O362" s="806" t="inlineStr">
        <is>
          <t>OUTSIDE LANDS</t>
        </is>
      </c>
      <c r="P362" s="807" t="inlineStr">
        <is>
          <t>Chain — leasehold (OGL)</t>
        </is>
      </c>
      <c r="Q362" s="808" t="inlineStr">
        <is>
          <t>No</t>
        </is>
      </c>
      <c r="R362" s="809" t="inlineStr">
        <is>
          <t>Yes</t>
        </is>
      </c>
      <c r="S362" s="809" t="inlineStr">
        <is>
          <t>No</t>
        </is>
      </c>
      <c r="T362" s="810" t="inlineStr">
        <is>
          <t>Yes</t>
        </is>
      </c>
      <c r="U362" s="814" t="inlineStr">
        <is>
          <t>Yes: 4 (legal supports)</t>
        </is>
      </c>
      <c r="V362" s="815" t="inlineStr">
        <is>
          <t>High</t>
        </is>
      </c>
      <c r="W362" s="806" t="inlineStr">
        <is>
          <t>Review — no exact prior-grantee match</t>
        </is>
      </c>
      <c r="X362" s="806" t="inlineStr">
        <is>
          <t>Review</t>
        </is>
      </c>
      <c r="Y362" s="806" t="inlineStr">
        <is>
          <t>Interest amount needs review</t>
        </is>
      </c>
      <c r="Z362" s="806" t="inlineStr">
        <is>
          <t>Review</t>
        </is>
      </c>
      <c r="AA362" s="807" t="inlineStr">
        <is>
          <t>Oil and Gas Lease — Charles D. Ray to Jess Harris, III, Inc. (1822/576)</t>
        </is>
      </c>
      <c r="AB362" s="808" t="inlineStr">
        <is>
          <t>Needs source review: grantor source, interest amount</t>
        </is>
      </c>
    </row>
    <row r="363" ht="120" customHeight="1">
      <c r="A363" s="806" t="inlineStr">
        <is>
          <t>2006-000770</t>
        </is>
      </c>
      <c r="B363" s="806" t="n"/>
      <c r="C363" s="806" t="inlineStr">
        <is>
          <t>Assignment</t>
        </is>
      </c>
      <c r="D363" s="806" t="inlineStr">
        <is>
          <t>1822/21</t>
        </is>
      </c>
      <c r="E363" s="807" t="n">
        <v>38686</v>
      </c>
      <c r="F363" s="808" t="n">
        <v>38749</v>
      </c>
      <c r="G363" s="809" t="inlineStr">
        <is>
          <t>Jess Harris, III, Inc.
Oklahoma City, OK 73112</t>
        </is>
      </c>
      <c r="H363" s="809" t="inlineStr">
        <is>
          <t>Newfield Exploration Mid-Continent, Inc.
110 West 7th, Ste. 1300
Tulsa, OK 74119</t>
        </is>
      </c>
      <c r="I363" s="810" t="inlineStr">
        <is>
          <t>Lot 4, S/2 N/2 SW/4 ada S/2 of Lot 3, S/2 NE/4 SW/4, SE/4 SW/4 of 31-12N-24W</t>
        </is>
      </c>
      <c r="J363" s="814" t="inlineStr">
        <is>
          <t>Assigns all right, title and interest in and to the Oil and Gas Lease recorded at 1816/374</t>
        </is>
      </c>
      <c r="K363" s="815" t="inlineStr">
        <is>
          <t>OKCountyRecords: 2006-000770</t>
        </is>
      </c>
      <c r="L363" s="806" t="inlineStr">
        <is>
          <t>Leasehold (non-mineral; excluded from mineral NMA). Gross=tract-map basis.</t>
        </is>
      </c>
      <c r="M363" s="806" t="inlineStr">
        <is>
          <t>Confirm lease effect</t>
        </is>
      </c>
      <c r="N363" s="806" t="n"/>
      <c r="O363" s="806" t="inlineStr">
        <is>
          <t>LEASE ASSIGNMENT</t>
        </is>
      </c>
      <c r="P363" s="807" t="inlineStr">
        <is>
          <t>Chain — assignment (WI or minerals — read granting clause)</t>
        </is>
      </c>
      <c r="Q363" s="808" t="inlineStr">
        <is>
          <t>Review</t>
        </is>
      </c>
      <c r="R363" s="809" t="inlineStr">
        <is>
          <t>Yes</t>
        </is>
      </c>
      <c r="S363" s="809" t="inlineStr">
        <is>
          <t>Review</t>
        </is>
      </c>
      <c r="T363" s="810" t="inlineStr">
        <is>
          <t>Yes</t>
        </is>
      </c>
      <c r="U363" s="814" t="inlineStr">
        <is>
          <t>Legal maps to 5, 7, 9; helper says 2, 3, 5, 6, 7</t>
        </is>
      </c>
      <c r="V363" s="815" t="inlineStr">
        <is>
          <t>Review</t>
        </is>
      </c>
      <c r="W363" s="806" t="inlineStr">
        <is>
          <t>Yes — prior grantee match</t>
        </is>
      </c>
      <c r="X363" s="806" t="inlineStr">
        <is>
          <t>Review</t>
        </is>
      </c>
      <c r="Y363" s="806" t="inlineStr">
        <is>
          <t>Interest amount needs review</t>
        </is>
      </c>
      <c r="Z363" s="806" t="inlineStr">
        <is>
          <t>Review</t>
        </is>
      </c>
      <c r="AA363" s="807" t="inlineStr">
        <is>
          <t>Assignment — Jess Harris, III, Inc. to Newfield Exploration Mid-Conti (1822/21)</t>
        </is>
      </c>
      <c r="AB363" s="808" t="inlineStr">
        <is>
          <t>Needs source review: tract, interest amount</t>
        </is>
      </c>
    </row>
    <row r="364" ht="132" customHeight="1">
      <c r="A364" s="806" t="inlineStr">
        <is>
          <t>2006-002436</t>
        </is>
      </c>
      <c r="B364" s="806" t="n"/>
      <c r="C364" s="806" t="inlineStr">
        <is>
          <t>Assignment of Oil and Gas Lease</t>
        </is>
      </c>
      <c r="D364" s="806" t="inlineStr">
        <is>
          <t>1830/516</t>
        </is>
      </c>
      <c r="E364" s="807" t="n">
        <v>38687</v>
      </c>
      <c r="F364" s="808" t="n">
        <v>38806</v>
      </c>
      <c r="G364" s="809" t="inlineStr">
        <is>
          <t>Jess Harris, III, Inc.
Oklahoma City, OK 73112</t>
        </is>
      </c>
      <c r="H364" s="809" t="inlineStr">
        <is>
          <t>Newfield Exploration Mid-Continent, Inc.
110 West 7th, Ste. 1300
Tulsa, OK 74119</t>
        </is>
      </c>
      <c r="I364" s="810" t="inlineStr">
        <is>
          <t>SW/4 NE/4, W/2 SE/4, SE/4 SE/4, ada S/2 SE/4, NW/4 SE/4, SW/4 NE/4 of 31-12N-24W</t>
        </is>
      </c>
      <c r="J364" s="811" t="inlineStr">
        <is>
          <t>Assigns all right, title and interest in and to the Oil and Gas Lease recorded at 1822/572</t>
        </is>
      </c>
      <c r="K364" s="815" t="inlineStr">
        <is>
          <t>OKCountyRecords: 2006-002436</t>
        </is>
      </c>
      <c r="L364" s="806" t="inlineStr">
        <is>
          <t>Leasehold (non-mineral; excluded from mineral NMA). Gross=tract-map basis.</t>
        </is>
      </c>
      <c r="M364" s="806" t="inlineStr">
        <is>
          <t>Confirm lease effect</t>
        </is>
      </c>
      <c r="N364" s="806" t="n"/>
      <c r="O364" s="806" t="inlineStr">
        <is>
          <t>OGL / BASE LEASE</t>
        </is>
      </c>
      <c r="P364" s="807" t="inlineStr">
        <is>
          <t>Chain — leasehold (OGL)</t>
        </is>
      </c>
      <c r="Q364" s="808" t="inlineStr">
        <is>
          <t>No</t>
        </is>
      </c>
      <c r="R364" s="809" t="inlineStr">
        <is>
          <t>Yes</t>
        </is>
      </c>
      <c r="S364" s="809" t="inlineStr">
        <is>
          <t>No</t>
        </is>
      </c>
      <c r="T364" s="810" t="inlineStr">
        <is>
          <t>Yes</t>
        </is>
      </c>
      <c r="U364" s="811" t="inlineStr">
        <is>
          <t>Yes: 2 (legal supports)</t>
        </is>
      </c>
      <c r="V364" s="815" t="inlineStr">
        <is>
          <t>High</t>
        </is>
      </c>
      <c r="W364" s="806" t="inlineStr">
        <is>
          <t>Yes — prior grantee match</t>
        </is>
      </c>
      <c r="X364" s="806" t="inlineStr">
        <is>
          <t>Review</t>
        </is>
      </c>
      <c r="Y364" s="806" t="inlineStr">
        <is>
          <t>Interest amount needs review</t>
        </is>
      </c>
      <c r="Z364" s="806" t="inlineStr">
        <is>
          <t>Review</t>
        </is>
      </c>
      <c r="AA364" s="807" t="inlineStr">
        <is>
          <t>Assignment of Oil and Gas Lease — Jess Harris, III, Inc. to Newfield Exploration Mid-Conti (1830/516)</t>
        </is>
      </c>
      <c r="AB364" s="808" t="inlineStr">
        <is>
          <t>Needs source review: interest amount</t>
        </is>
      </c>
    </row>
    <row r="365" ht="132" customHeight="1">
      <c r="A365" s="806" t="inlineStr">
        <is>
          <t>2006-002437</t>
        </is>
      </c>
      <c r="B365" s="806" t="n"/>
      <c r="C365" s="806" t="inlineStr">
        <is>
          <t>Assignment of Oil and Gas Lease</t>
        </is>
      </c>
      <c r="D365" s="806" t="inlineStr">
        <is>
          <t>1830/517</t>
        </is>
      </c>
      <c r="E365" s="807" t="n">
        <v>38687</v>
      </c>
      <c r="F365" s="808" t="n">
        <v>38806</v>
      </c>
      <c r="G365" s="809" t="inlineStr">
        <is>
          <t>Jess Harris, III, Inc.
Oklahoma City, OK 73112</t>
        </is>
      </c>
      <c r="H365" s="809" t="inlineStr">
        <is>
          <t>Newfield Exploration Mid-Continent, Inc.
110 West 7th, Ste. 1300
Tulsa, OK 74119</t>
        </is>
      </c>
      <c r="I365" s="810" t="inlineStr">
        <is>
          <t>SW/4 NE/4, W/2 SE/4, SE/4 SE/4, ada S/2 SE/4, NW/4 SE/4, SW/4 NE/4 of 31-12N-24W</t>
        </is>
      </c>
      <c r="J365" s="811" t="inlineStr">
        <is>
          <t>Assigns all right, title and interest in and to the Oil and Gas Lease recorded at 1822/574</t>
        </is>
      </c>
      <c r="K365" s="815" t="inlineStr">
        <is>
          <t>OKCountyRecords: 2006-002437</t>
        </is>
      </c>
      <c r="L365" s="806" t="inlineStr">
        <is>
          <t>Leasehold (non-mineral; excluded from mineral NMA). Gross=tract-map basis.</t>
        </is>
      </c>
      <c r="M365" s="806" t="inlineStr">
        <is>
          <t>Confirm lease effect</t>
        </is>
      </c>
      <c r="N365" s="806" t="n"/>
      <c r="O365" s="806" t="inlineStr">
        <is>
          <t>OGL / BASE LEASE</t>
        </is>
      </c>
      <c r="P365" s="807" t="inlineStr">
        <is>
          <t>Chain — leasehold (OGL)</t>
        </is>
      </c>
      <c r="Q365" s="808" t="inlineStr">
        <is>
          <t>No</t>
        </is>
      </c>
      <c r="R365" s="809" t="inlineStr">
        <is>
          <t>Yes</t>
        </is>
      </c>
      <c r="S365" s="809" t="inlineStr">
        <is>
          <t>No</t>
        </is>
      </c>
      <c r="T365" s="810" t="inlineStr">
        <is>
          <t>Yes</t>
        </is>
      </c>
      <c r="U365" s="811" t="inlineStr">
        <is>
          <t>Yes: 2 (legal supports)</t>
        </is>
      </c>
      <c r="V365" s="815" t="inlineStr">
        <is>
          <t>High</t>
        </is>
      </c>
      <c r="W365" s="806" t="inlineStr">
        <is>
          <t>Yes — prior grantee match</t>
        </is>
      </c>
      <c r="X365" s="806" t="inlineStr">
        <is>
          <t>Review</t>
        </is>
      </c>
      <c r="Y365" s="806" t="inlineStr">
        <is>
          <t>Interest amount needs review</t>
        </is>
      </c>
      <c r="Z365" s="806" t="inlineStr">
        <is>
          <t>Review</t>
        </is>
      </c>
      <c r="AA365" s="807" t="inlineStr">
        <is>
          <t>Assignment of Oil and Gas Lease — Jess Harris, III, Inc. to Newfield Exploration Mid-Conti (1830/517)</t>
        </is>
      </c>
      <c r="AB365" s="808" t="inlineStr">
        <is>
          <t>Needs source review: interest amount</t>
        </is>
      </c>
    </row>
    <row r="366" ht="108" customHeight="1">
      <c r="A366" s="806" t="inlineStr">
        <is>
          <t>2006-002508</t>
        </is>
      </c>
      <c r="B366" s="806" t="n"/>
      <c r="C366" s="806" t="inlineStr">
        <is>
          <t>Agreement</t>
        </is>
      </c>
      <c r="D366" s="806" t="inlineStr">
        <is>
          <t>1831/55</t>
        </is>
      </c>
      <c r="E366" s="807" t="n">
        <v>38691</v>
      </c>
      <c r="F366" s="808" t="n">
        <v>38807</v>
      </c>
      <c r="G366" s="809" t="inlineStr">
        <is>
          <t>Charles D. Ray</t>
        </is>
      </c>
      <c r="H366" s="809" t="inlineStr">
        <is>
          <t>Jess Harris, III, Inc.</t>
        </is>
      </c>
      <c r="I366" s="810" t="inlineStr">
        <is>
          <t>All of 31-12N-24W</t>
        </is>
      </c>
      <c r="J366" s="811" t="inlineStr">
        <is>
          <t>Fractional Interest 3475/5741969</t>
        </is>
      </c>
      <c r="K366" s="815" t="inlineStr">
        <is>
          <t>OKCountyRecords: 2006-002508</t>
        </is>
      </c>
      <c r="L366" s="806" t="inlineStr">
        <is>
          <t>Other (non-mineral; excluded from mineral NMA). All-section coverage. Gross=tract-map basis.</t>
        </is>
      </c>
      <c r="M366" s="806" t="n"/>
      <c r="N366" s="806" t="n"/>
      <c r="O366" s="806" t="inlineStr">
        <is>
          <t>IGNORE FOR MINERAL OWNERSHIP</t>
        </is>
      </c>
      <c r="P366" s="807" t="inlineStr">
        <is>
          <t>Review — read instrument (type unclear)</t>
        </is>
      </c>
      <c r="Q366" s="808" t="inlineStr">
        <is>
          <t>Review</t>
        </is>
      </c>
      <c r="R366" s="809" t="inlineStr">
        <is>
          <t>Review</t>
        </is>
      </c>
      <c r="S366" s="809" t="inlineStr">
        <is>
          <t>Review</t>
        </is>
      </c>
      <c r="T366" s="810" t="inlineStr">
        <is>
          <t>Review</t>
        </is>
      </c>
      <c r="U366" s="811" t="inlineStr">
        <is>
          <t>Yes: 1, 8 (broad legal)</t>
        </is>
      </c>
      <c r="V366" s="815" t="inlineStr">
        <is>
          <t>Medium</t>
        </is>
      </c>
      <c r="W366" s="806" t="inlineStr">
        <is>
          <t>Review — no exact prior-grantee match</t>
        </is>
      </c>
      <c r="X366" s="806" t="inlineStr">
        <is>
          <t>Review</t>
        </is>
      </c>
      <c r="Y366" s="806" t="inlineStr">
        <is>
          <t>Interest amount needs review</t>
        </is>
      </c>
      <c r="Z366" s="806" t="inlineStr">
        <is>
          <t>Review</t>
        </is>
      </c>
      <c r="AA366" s="807" t="inlineStr">
        <is>
          <t>Agreement — Charles D. Ray to Jess Harris, III, Inc. (1831/55)</t>
        </is>
      </c>
      <c r="AB366" s="808" t="inlineStr">
        <is>
          <t>Needs source review: grantor source, interest amount, instrument type</t>
        </is>
      </c>
    </row>
    <row r="367" ht="409.5" customHeight="1">
      <c r="A367" s="806" t="inlineStr">
        <is>
          <t>2006-000931</t>
        </is>
      </c>
      <c r="B367" s="806" t="n">
        <v>60</v>
      </c>
      <c r="C367" s="806" t="inlineStr">
        <is>
          <t>Oil and Gas Lease</t>
        </is>
      </c>
      <c r="D367" s="806" t="inlineStr">
        <is>
          <t>1822/562</t>
        </is>
      </c>
      <c r="E367" s="807" t="n">
        <v>38693</v>
      </c>
      <c r="F367" s="808" t="n">
        <v>38754</v>
      </c>
      <c r="G367" s="809" t="inlineStr">
        <is>
          <t>Clyde A. Pine
4567 Globe Willow
El Paso, TX 79922</t>
        </is>
      </c>
      <c r="H367" s="809" t="inlineStr">
        <is>
          <t>Jess Harris, III, Inc.
Oklahoma City, OK 73112</t>
        </is>
      </c>
      <c r="I367" s="810" t="inlineStr">
        <is>
          <t>E/2 NW/4 of 31-12N-24W</t>
        </is>
      </c>
      <c r="J367" s="811" t="inlineStr">
        <is>
          <t>80 gross acres
3 yrs
1/4th royalty
Chain note: source of title — OUTSIDE LANDS 1984-002948 at 605/27, Leede Exploration to Robert H. Frazier, 1/3,
Clyde A. Pine, 1/3,
Charles D. Ray, 1/3, covering E/2 NW/4 of 31-12N-24W, aol, interest stated: An undivided 15.789% of 11% of Grantor's interest in the oil, gas and other minerals. Confirm source instrument before relying on this conveyance.</t>
        </is>
      </c>
      <c r="K367" s="815" t="inlineStr">
        <is>
          <t>OKCountyRecords: 2006-000931</t>
        </is>
      </c>
      <c r="L367" s="806" t="inlineStr">
        <is>
          <t>Leasehold (non-mineral; excluded from mineral NMA). Gross=tract-map basis.</t>
        </is>
      </c>
      <c r="M367" s="806" t="inlineStr">
        <is>
          <t>CURRENT LEASE SOURCE</t>
        </is>
      </c>
      <c r="N367" s="806" t="n"/>
      <c r="O367" s="806" t="inlineStr">
        <is>
          <t>OUTSIDE LANDS</t>
        </is>
      </c>
      <c r="P367" s="807" t="inlineStr">
        <is>
          <t>Chain — leasehold (OGL)</t>
        </is>
      </c>
      <c r="Q367" s="808" t="inlineStr">
        <is>
          <t>No</t>
        </is>
      </c>
      <c r="R367" s="809" t="inlineStr">
        <is>
          <t>Yes</t>
        </is>
      </c>
      <c r="S367" s="809" t="inlineStr">
        <is>
          <t>No</t>
        </is>
      </c>
      <c r="T367" s="810" t="inlineStr">
        <is>
          <t>Yes</t>
        </is>
      </c>
      <c r="U367" s="811" t="inlineStr">
        <is>
          <t>Yes: 4 (legal supports)</t>
        </is>
      </c>
      <c r="V367" s="815" t="inlineStr">
        <is>
          <t>High</t>
        </is>
      </c>
      <c r="W367" s="806" t="inlineStr">
        <is>
          <t>Review — no exact prior-grantee match</t>
        </is>
      </c>
      <c r="X367" s="806" t="inlineStr">
        <is>
          <t>Review</t>
        </is>
      </c>
      <c r="Y367" s="806" t="inlineStr">
        <is>
          <t>Interest amount needs review</t>
        </is>
      </c>
      <c r="Z367" s="806" t="inlineStr">
        <is>
          <t>Review</t>
        </is>
      </c>
      <c r="AA367" s="807" t="inlineStr">
        <is>
          <t>Oil and Gas Lease — Clyde A. Pine to Jess Harris, III, Inc. (1822/562)</t>
        </is>
      </c>
      <c r="AB367" s="808" t="inlineStr">
        <is>
          <t>Needs source review: grantor source, interest amount</t>
        </is>
      </c>
    </row>
    <row r="368" ht="360" customHeight="1">
      <c r="A368" s="806" t="inlineStr">
        <is>
          <t>2006-000153</t>
        </is>
      </c>
      <c r="B368" s="806" t="n"/>
      <c r="C368" s="806" t="inlineStr">
        <is>
          <t>Disclaimer and Quit Clam of Interest</t>
        </is>
      </c>
      <c r="D368" s="806" t="inlineStr">
        <is>
          <t>1819/156</t>
        </is>
      </c>
      <c r="E368" s="807" t="n">
        <v>38694</v>
      </c>
      <c r="F368" s="808" t="n">
        <v>38727</v>
      </c>
      <c r="G368" s="809" t="inlineStr">
        <is>
          <t>Eddie Tom Lakey</t>
        </is>
      </c>
      <c r="H368" s="809" t="inlineStr">
        <is>
          <t>The Public</t>
        </is>
      </c>
      <c r="I368" s="810" t="inlineStr">
        <is>
          <t>The South 32.80 acres in a tract of land described as West 18.20 Chains (72 8/10 Rods) of Lots 1 and 2 also described as the West 18.20 Chains (or 72 8/10 Rods) of the W/2 NW/4, containing 32.8 acres, more or less, of 31-12N-24W</t>
        </is>
      </c>
      <c r="J368" s="814" t="inlineStr">
        <is>
          <t>Disclaiming Party signs this Disclaimer as evidence that he makes no claim to any of the mineral interests in all or any part of the Lands.</t>
        </is>
      </c>
      <c r="K368" s="815" t="inlineStr">
        <is>
          <t>OKCountyRecords: 2006-000153</t>
        </is>
      </c>
      <c r="L368" s="806" t="inlineStr">
        <is>
          <t>Mineral — disclaimer; no interest conveyed. Gross=tract-map basis.</t>
        </is>
      </c>
      <c r="M368" s="806" t="inlineStr">
        <is>
          <t>OK</t>
        </is>
      </c>
      <c r="N368" s="806" t="inlineStr">
        <is>
          <t>Disclaimer — grantor makes no claim to minerals; no interest conveyed (The Public notice).</t>
        </is>
      </c>
      <c r="O368" s="806" t="inlineStr">
        <is>
          <t>MINERAL DEED</t>
        </is>
      </c>
      <c r="P368" s="807" t="inlineStr">
        <is>
          <t>Chain — title support (succession/entity/probate)</t>
        </is>
      </c>
      <c r="Q368" s="808" t="inlineStr">
        <is>
          <t>Yes</t>
        </is>
      </c>
      <c r="R368" s="809" t="inlineStr">
        <is>
          <t>No</t>
        </is>
      </c>
      <c r="S368" s="809" t="inlineStr">
        <is>
          <t>Yes</t>
        </is>
      </c>
      <c r="T368" s="810" t="inlineStr">
        <is>
          <t>No</t>
        </is>
      </c>
      <c r="U368" s="814" t="inlineStr">
        <is>
          <t>Yes: 5 (legal supports)</t>
        </is>
      </c>
      <c r="V368" s="815" t="inlineStr">
        <is>
          <t>High</t>
        </is>
      </c>
      <c r="W368" s="806" t="inlineStr">
        <is>
          <t>Yes — prior grantee match</t>
        </is>
      </c>
      <c r="X368" s="806" t="inlineStr">
        <is>
          <t>Yes — on Tract 5 owner list</t>
        </is>
      </c>
      <c r="Y368" s="806" t="inlineStr">
        <is>
          <t>Interest amount needs review</t>
        </is>
      </c>
      <c r="Z368" s="806" t="inlineStr">
        <is>
          <t>Review</t>
        </is>
      </c>
      <c r="AA368" s="807" t="inlineStr">
        <is>
          <t>Disclaimer and Quit Clam of Inte — Eddie Tom Lakey to The Public (1819/156)</t>
        </is>
      </c>
      <c r="AB368" s="808" t="inlineStr">
        <is>
          <t>Needs source review: interest amount</t>
        </is>
      </c>
    </row>
    <row r="369" ht="84" customHeight="1">
      <c r="A369" s="806" t="inlineStr">
        <is>
          <t>2006-000151</t>
        </is>
      </c>
      <c r="B369" s="806" t="n"/>
      <c r="C369" s="806" t="inlineStr">
        <is>
          <t>Disclaimer</t>
        </is>
      </c>
      <c r="D369" s="806" t="inlineStr">
        <is>
          <t>1819/154</t>
        </is>
      </c>
      <c r="E369" s="807" t="n">
        <v>38698</v>
      </c>
      <c r="F369" s="808" t="n">
        <v>38727</v>
      </c>
      <c r="G369" s="809" t="inlineStr">
        <is>
          <t>O.K. Oil Venture, c/o Greg Winneke</t>
        </is>
      </c>
      <c r="H369" s="809" t="inlineStr">
        <is>
          <t>Publc</t>
        </is>
      </c>
      <c r="I369" s="810" t="inlineStr">
        <is>
          <t>NW/4 SE/4, S/2 SE/4, SW/4 NE/4 of 31-12N-24W, aol</t>
        </is>
      </c>
      <c r="J369" s="814" t="inlineStr">
        <is>
          <t>This 1/32 non-participating royalty interest was reserved by Disclaiming Party in 5 separate Mineral Deeds, all dated March 10, 1983, and recorded in Book 517 at Pages 134 through 138, of the Deed Records of the county and state named above. … Full recital in recorded instrument — see Link.</t>
        </is>
      </c>
      <c r="K369" s="815" t="inlineStr">
        <is>
          <t>OKCountyRecords: 2006-000151</t>
        </is>
      </c>
      <c r="L369" s="806" t="inlineStr">
        <is>
          <t>Other (non-mineral; excluded from mineral NMA). Gross=tract-map basis.</t>
        </is>
      </c>
      <c r="M369" s="806" t="n"/>
      <c r="N369" s="806" t="n"/>
      <c r="O369" s="806" t="inlineStr">
        <is>
          <t>OUTSIDE LANDS</t>
        </is>
      </c>
      <c r="P369" s="807" t="inlineStr">
        <is>
          <t>Chain — title support (succession/entity/probate)</t>
        </is>
      </c>
      <c r="Q369" s="808" t="inlineStr">
        <is>
          <t>Yes</t>
        </is>
      </c>
      <c r="R369" s="809" t="inlineStr">
        <is>
          <t>No</t>
        </is>
      </c>
      <c r="S369" s="809" t="inlineStr">
        <is>
          <t>Yes</t>
        </is>
      </c>
      <c r="T369" s="810" t="inlineStr">
        <is>
          <t>No</t>
        </is>
      </c>
      <c r="U369" s="814" t="inlineStr">
        <is>
          <t>Yes: 2 (legal supports)</t>
        </is>
      </c>
      <c r="V369" s="815" t="inlineStr">
        <is>
          <t>High</t>
        </is>
      </c>
      <c r="W369" s="806" t="inlineStr">
        <is>
          <t>Review — no exact prior-grantee match</t>
        </is>
      </c>
      <c r="X369" s="806" t="inlineStr">
        <is>
          <t>Review</t>
        </is>
      </c>
      <c r="Y369" s="806" t="inlineStr">
        <is>
          <t>Interest amount needs review</t>
        </is>
      </c>
      <c r="Z369" s="806" t="inlineStr">
        <is>
          <t>Review</t>
        </is>
      </c>
      <c r="AA369" s="807" t="inlineStr">
        <is>
          <t>Disclaimer — O.K. Oil Venture, c/o Greg Win to Publc (1819/154)</t>
        </is>
      </c>
      <c r="AB369" s="808" t="inlineStr">
        <is>
          <t>Needs source review: grantor source, interest amount</t>
        </is>
      </c>
    </row>
    <row r="370" ht="409.5" customHeight="1">
      <c r="A370" s="806" t="inlineStr">
        <is>
          <t>2006-000154</t>
        </is>
      </c>
      <c r="B370" s="806" t="n"/>
      <c r="C370" s="806" t="inlineStr">
        <is>
          <t>Disclaimer and Quit Clam of Interest</t>
        </is>
      </c>
      <c r="D370" s="806" t="inlineStr">
        <is>
          <t>1819/157</t>
        </is>
      </c>
      <c r="E370" s="807" t="n">
        <v>38699</v>
      </c>
      <c r="F370" s="808" t="n">
        <v>38727</v>
      </c>
      <c r="G370" s="809" t="inlineStr">
        <is>
          <t>Glenda A. Palmer, Trustee of the Glenn Douglas Mitchel and Hazel
Pearl Mitchel Trust</t>
        </is>
      </c>
      <c r="H370" s="809" t="inlineStr">
        <is>
          <t>The Public</t>
        </is>
      </c>
      <c r="I370" s="810" t="inlineStr">
        <is>
          <t>E/2 NW/4, N/2 NE/4 SW/4, NE/4 SE/4, SE/4 NE/4 of 31-12N-24W</t>
        </is>
      </c>
      <c r="J370" s="811" t="inlineStr">
        <is>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is>
      </c>
      <c r="K370" s="815" t="inlineStr">
        <is>
          <t>OKCountyRecords: 2006-000154</t>
        </is>
      </c>
      <c r="L370" s="806" t="inlineStr">
        <is>
          <t>Mineral — disclaimer; no interest conveyed. Gross=tract-map basis.</t>
        </is>
      </c>
      <c r="M370" s="806" t="inlineStr">
        <is>
          <t>OK</t>
        </is>
      </c>
      <c r="N370" s="806" t="inlineStr">
        <is>
          <t>Disclaimer — grantor makes no claim to minerals; no interest conveyed (The Public notice).</t>
        </is>
      </c>
      <c r="O370" s="806" t="inlineStr">
        <is>
          <t>MINERAL DEED</t>
        </is>
      </c>
      <c r="P370" s="807" t="inlineStr">
        <is>
          <t>Chain — title support (succession/entity/probate)</t>
        </is>
      </c>
      <c r="Q370" s="808" t="inlineStr">
        <is>
          <t>Yes</t>
        </is>
      </c>
      <c r="R370" s="809" t="inlineStr">
        <is>
          <t>No</t>
        </is>
      </c>
      <c r="S370" s="809" t="inlineStr">
        <is>
          <t>Yes</t>
        </is>
      </c>
      <c r="T370" s="810" t="inlineStr">
        <is>
          <t>No</t>
        </is>
      </c>
      <c r="U370" s="811" t="inlineStr">
        <is>
          <t>Legal maps to 1, 3, 4, 7, 10; helper says 1, 3, 4, 7, 8</t>
        </is>
      </c>
      <c r="V370" s="815" t="inlineStr">
        <is>
          <t>Review</t>
        </is>
      </c>
      <c r="W370" s="806" t="inlineStr">
        <is>
          <t>Review — no exact prior-grantee match</t>
        </is>
      </c>
      <c r="X370" s="806" t="inlineStr">
        <is>
          <t>Yes — on Tract 3 owner list</t>
        </is>
      </c>
      <c r="Y370" s="806" t="inlineStr">
        <is>
          <t>Interest amount needs review</t>
        </is>
      </c>
      <c r="Z370" s="806" t="inlineStr">
        <is>
          <t>Review</t>
        </is>
      </c>
      <c r="AA370" s="807" t="inlineStr">
        <is>
          <t>Disclaimer and Quit Clam of Inte — Glenda A. Palmer, Trustee of t to The Public (1819/157)</t>
        </is>
      </c>
      <c r="AB370" s="808" t="inlineStr">
        <is>
          <t>Needs source review: tract, grantor source, interest amount</t>
        </is>
      </c>
    </row>
    <row r="371" ht="120" customHeight="1">
      <c r="A371" s="806" t="inlineStr">
        <is>
          <t>2009-000272</t>
        </is>
      </c>
      <c r="B371" s="806" t="n"/>
      <c r="C371" s="806" t="inlineStr">
        <is>
          <t>Assignment</t>
        </is>
      </c>
      <c r="D371" s="806" t="inlineStr">
        <is>
          <t>1945/594</t>
        </is>
      </c>
      <c r="E371" s="807" t="n">
        <v>38701</v>
      </c>
      <c r="F371" s="808" t="n">
        <v>39833</v>
      </c>
      <c r="G371" s="809" t="inlineStr">
        <is>
          <t>Jess Harris, III, Inc.
Oklahoma City, OK 73112</t>
        </is>
      </c>
      <c r="H371" s="809" t="inlineStr">
        <is>
          <t>Newfield Exploration Mid-Continent, Inc.
110 West 7th, Ste. 1300
Tulsa, OK 74119</t>
        </is>
      </c>
      <c r="I371" s="810" t="inlineStr">
        <is>
          <t>SE/4 SE/4, SW/4 NE/4, W/2 SE/4 of 31-12N-24W</t>
        </is>
      </c>
      <c r="J371" s="814" t="inlineStr">
        <is>
          <t>ARTI in OGL at 1822/578</t>
        </is>
      </c>
      <c r="K371" s="815" t="inlineStr">
        <is>
          <t>OKCountyRecords: 2009-000272</t>
        </is>
      </c>
      <c r="L371" s="806" t="inlineStr">
        <is>
          <t>Leasehold (non-mineral; excluded from mineral NMA). Gross=tract-map basis.</t>
        </is>
      </c>
      <c r="M371" s="806" t="inlineStr">
        <is>
          <t>Confirm lease effect</t>
        </is>
      </c>
      <c r="N371" s="806" t="n"/>
      <c r="O371" s="806" t="inlineStr">
        <is>
          <t>LEASE ASSIGNMENT</t>
        </is>
      </c>
      <c r="P371" s="807" t="inlineStr">
        <is>
          <t>Chain — assignment (WI or minerals — read granting clause)</t>
        </is>
      </c>
      <c r="Q371" s="808" t="inlineStr">
        <is>
          <t>Review</t>
        </is>
      </c>
      <c r="R371" s="809" t="inlineStr">
        <is>
          <t>Yes</t>
        </is>
      </c>
      <c r="S371" s="809" t="inlineStr">
        <is>
          <t>Review</t>
        </is>
      </c>
      <c r="T371" s="810" t="inlineStr">
        <is>
          <t>Yes</t>
        </is>
      </c>
      <c r="U371" s="814" t="inlineStr">
        <is>
          <t>Yes: 2 (legal supports)</t>
        </is>
      </c>
      <c r="V371" s="815" t="inlineStr">
        <is>
          <t>High</t>
        </is>
      </c>
      <c r="W371" s="806" t="inlineStr">
        <is>
          <t>Yes — prior grantee match</t>
        </is>
      </c>
      <c r="X371" s="806" t="inlineStr">
        <is>
          <t>Review</t>
        </is>
      </c>
      <c r="Y371" s="806" t="inlineStr">
        <is>
          <t>Interest amount needs review</t>
        </is>
      </c>
      <c r="Z371" s="806" t="inlineStr">
        <is>
          <t>Review</t>
        </is>
      </c>
      <c r="AA371" s="807" t="inlineStr">
        <is>
          <t>Assignment — Jess Harris, III, Inc. to Newfield Exploration Mid-Conti (1945/594)</t>
        </is>
      </c>
      <c r="AB371" s="808" t="inlineStr">
        <is>
          <t>Needs source review: interest amount</t>
        </is>
      </c>
    </row>
    <row r="372" ht="132" customHeight="1">
      <c r="A372" s="806" t="inlineStr">
        <is>
          <t>2006-002438</t>
        </is>
      </c>
      <c r="B372" s="806" t="n"/>
      <c r="C372" s="806" t="inlineStr">
        <is>
          <t>Assignment of Oil and Gas Lease</t>
        </is>
      </c>
      <c r="D372" s="806" t="inlineStr">
        <is>
          <t>1830/518</t>
        </is>
      </c>
      <c r="E372" s="807" t="n">
        <v>38702</v>
      </c>
      <c r="F372" s="808" t="n">
        <v>38806</v>
      </c>
      <c r="G372" s="809" t="inlineStr">
        <is>
          <t>Jess Harris, III, Inc.
Oklahoma City, OK 73112</t>
        </is>
      </c>
      <c r="H372" s="809" t="inlineStr">
        <is>
          <t>Newfield Exploration Mid-Continent, Inc.
110 West 7th, Ste. 1300
Tulsa, OK 74119</t>
        </is>
      </c>
      <c r="I372" s="810" t="inlineStr">
        <is>
          <t>E/2 NW/4 of 31-12N-24W</t>
        </is>
      </c>
      <c r="J372" s="811" t="inlineStr">
        <is>
          <t>Assigns all right, title and interest in and to the Oil and Gas Lease recorded at 1822/576</t>
        </is>
      </c>
      <c r="K372" s="815" t="inlineStr">
        <is>
          <t>OKCountyRecords: 2006-002438</t>
        </is>
      </c>
      <c r="L372" s="806" t="inlineStr">
        <is>
          <t>Leasehold (non-mineral; excluded from mineral NMA). Gross=tract-map basis.</t>
        </is>
      </c>
      <c r="M372" s="806" t="inlineStr">
        <is>
          <t>Confirm lease effect</t>
        </is>
      </c>
      <c r="N372" s="806" t="n"/>
      <c r="O372" s="806" t="inlineStr">
        <is>
          <t>OGL / BASE LEASE</t>
        </is>
      </c>
      <c r="P372" s="807" t="inlineStr">
        <is>
          <t>Chain — leasehold (OGL)</t>
        </is>
      </c>
      <c r="Q372" s="808" t="inlineStr">
        <is>
          <t>No</t>
        </is>
      </c>
      <c r="R372" s="809" t="inlineStr">
        <is>
          <t>Yes</t>
        </is>
      </c>
      <c r="S372" s="809" t="inlineStr">
        <is>
          <t>No</t>
        </is>
      </c>
      <c r="T372" s="810" t="inlineStr">
        <is>
          <t>Yes</t>
        </is>
      </c>
      <c r="U372" s="811" t="inlineStr">
        <is>
          <t>Yes: 4 (legal supports)</t>
        </is>
      </c>
      <c r="V372" s="815" t="inlineStr">
        <is>
          <t>High</t>
        </is>
      </c>
      <c r="W372" s="806" t="inlineStr">
        <is>
          <t>Yes — prior grantee match</t>
        </is>
      </c>
      <c r="X372" s="806" t="inlineStr">
        <is>
          <t>Review</t>
        </is>
      </c>
      <c r="Y372" s="806" t="inlineStr">
        <is>
          <t>Interest amount needs review</t>
        </is>
      </c>
      <c r="Z372" s="806" t="inlineStr">
        <is>
          <t>Review</t>
        </is>
      </c>
      <c r="AA372" s="807" t="inlineStr">
        <is>
          <t>Assignment of Oil and Gas Lease — Jess Harris, III, Inc. to Newfield Exploration Mid-Conti (1830/518)</t>
        </is>
      </c>
      <c r="AB372" s="808" t="inlineStr">
        <is>
          <t>Needs source review: interest amount</t>
        </is>
      </c>
    </row>
    <row r="373" ht="409.5" customHeight="1">
      <c r="A373" s="806" t="inlineStr">
        <is>
          <t>2006-000321</t>
        </is>
      </c>
      <c r="B373" s="806" t="n">
        <v>55</v>
      </c>
      <c r="C373" s="806" t="inlineStr">
        <is>
          <t>Oil and Gas Lease</t>
        </is>
      </c>
      <c r="D373" s="806" t="inlineStr">
        <is>
          <t>1820/15</t>
        </is>
      </c>
      <c r="E373" s="807" t="n">
        <v>38709</v>
      </c>
      <c r="F373" s="808" t="n">
        <v>38733</v>
      </c>
      <c r="G373" s="809" t="inlineStr">
        <is>
          <t>Myron V. Slobin
2216 Jennings Street
Sioux City, IA 51104</t>
        </is>
      </c>
      <c r="H373" s="809" t="inlineStr">
        <is>
          <t>Devon Energy Production Company, LP
20 N. Broadway, Suite 1500,
Oklahoma City, OK 73102</t>
        </is>
      </c>
      <c r="I373" s="810" t="inlineStr">
        <is>
          <t>NW/4 SE/4, S/2 SE/4, SW/4 NE/4 of 31-12N-24W</t>
        </is>
      </c>
      <c r="J373" s="811" t="inlineStr">
        <is>
          <t>160 gross acres
3 yrs
3/16ths royalty
Chain note: source of title — OUTSIDE LANDS 1982-011142 at 480/70, Billy W. Bain and Barbara J. Bain, HW to Myron V. Slobin, covering S/2 SE/4, NW/4 SE/4, SW/4 NE/4 of 31-12N-24W, aol, interest stated: 1/791.47 interest in 2 sections. Confirm source instrument before relying on this conveyance.</t>
        </is>
      </c>
      <c r="K373" s="815" t="inlineStr">
        <is>
          <t>OKCountyRecords: 2006-000321</t>
        </is>
      </c>
      <c r="L373" s="806" t="inlineStr">
        <is>
          <t>Leasehold (non-mineral; excluded from mineral NMA). Gross=tract-map basis.</t>
        </is>
      </c>
      <c r="M373" s="806" t="inlineStr">
        <is>
          <t>CURRENT LEASE SOURCE</t>
        </is>
      </c>
      <c r="N373" s="806" t="n"/>
      <c r="O373" s="806" t="inlineStr">
        <is>
          <t>OUTSIDE LANDS</t>
        </is>
      </c>
      <c r="P373" s="807" t="inlineStr">
        <is>
          <t>Chain — leasehold (OGL)</t>
        </is>
      </c>
      <c r="Q373" s="808" t="inlineStr">
        <is>
          <t>No</t>
        </is>
      </c>
      <c r="R373" s="809" t="inlineStr">
        <is>
          <t>Yes</t>
        </is>
      </c>
      <c r="S373" s="809" t="inlineStr">
        <is>
          <t>No</t>
        </is>
      </c>
      <c r="T373" s="810" t="inlineStr">
        <is>
          <t>Yes</t>
        </is>
      </c>
      <c r="U373" s="814" t="inlineStr">
        <is>
          <t>Yes: 2 (legal supports)</t>
        </is>
      </c>
      <c r="V373" s="815" t="inlineStr">
        <is>
          <t>High</t>
        </is>
      </c>
      <c r="W373" s="806" t="inlineStr">
        <is>
          <t>Yes — prior grantee match</t>
        </is>
      </c>
      <c r="X373" s="806" t="inlineStr">
        <is>
          <t>Review</t>
        </is>
      </c>
      <c r="Y373" s="806" t="inlineStr">
        <is>
          <t>Interest amount needs review</t>
        </is>
      </c>
      <c r="Z373" s="806" t="inlineStr">
        <is>
          <t>Review</t>
        </is>
      </c>
      <c r="AA373" s="807" t="inlineStr">
        <is>
          <t>Oil and Gas Lease — Myron V. Slobin to Devon Energy Production Compan (1820/15)</t>
        </is>
      </c>
      <c r="AB373" s="808" t="inlineStr">
        <is>
          <t>Needs source review: interest amount</t>
        </is>
      </c>
    </row>
    <row r="374" ht="409.5" customHeight="1">
      <c r="A374" s="806" t="inlineStr">
        <is>
          <t>2006-006475</t>
        </is>
      </c>
      <c r="B374" s="806" t="n"/>
      <c r="C374" s="806" t="inlineStr">
        <is>
          <t>Stipulation of Mineral Ownership, Conveyance of Mineral Interests and Mineral Deed</t>
        </is>
      </c>
      <c r="D374" s="806" t="inlineStr">
        <is>
          <t>1853/546</t>
        </is>
      </c>
      <c r="E374" s="807" t="n">
        <v>38717</v>
      </c>
      <c r="F374" s="808" t="n">
        <v>38982</v>
      </c>
      <c r="G374" s="809" t="inlineStr">
        <is>
          <t>Leede Exploration, a Texas general partnership,
Asarco Oil &amp; Gas Company, Inc.,
COLT Development, L.L.C.,
Roca Development, L.L.C.,
Clyde A. Pine,
Charles D. Ray,
Robert H. Frazier,
Jerry L. Hudgeons,
Thomas A. Morgan</t>
        </is>
      </c>
      <c r="H374" s="809" t="inlineStr">
        <is>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is>
      </c>
      <c r="I374" s="810" t="inlineStr">
        <is>
          <t>E/2 NW/4 of 31-12N-24W</t>
        </is>
      </c>
      <c r="J374" s="814" t="inlineStr">
        <is>
          <t>10.945 NMA</t>
        </is>
      </c>
      <c r="K374" s="815" t="inlineStr">
        <is>
          <t>OKCountyRecords: 2006-006475</t>
        </is>
      </c>
      <c r="L374" s="806" t="inlineStr">
        <is>
          <t>Leasehold (non-mineral; excluded from mineral NMA). Gross=tract-map basis.</t>
        </is>
      </c>
      <c r="M374" s="806" t="inlineStr">
        <is>
          <t>Confirm lease effect</t>
        </is>
      </c>
      <c r="N374" s="806" t="n"/>
      <c r="O374" s="806" t="inlineStr">
        <is>
          <t>MINERAL DEED</t>
        </is>
      </c>
      <c r="P374" s="807" t="inlineStr">
        <is>
          <t>Chain — minerals</t>
        </is>
      </c>
      <c r="Q374" s="808" t="inlineStr">
        <is>
          <t>Yes</t>
        </is>
      </c>
      <c r="R374" s="809" t="inlineStr">
        <is>
          <t>No</t>
        </is>
      </c>
      <c r="S374" s="809" t="inlineStr">
        <is>
          <t>Yes</t>
        </is>
      </c>
      <c r="T374" s="810" t="inlineStr">
        <is>
          <t>No</t>
        </is>
      </c>
      <c r="U374" s="814" t="inlineStr">
        <is>
          <t>Yes: 4 (legal supports)</t>
        </is>
      </c>
      <c r="V374" s="815" t="inlineStr">
        <is>
          <t>High</t>
        </is>
      </c>
      <c r="W374" s="806" t="inlineStr">
        <is>
          <t>Review — no exact prior-grantee match</t>
        </is>
      </c>
      <c r="X374" s="806" t="inlineStr">
        <is>
          <t>Review</t>
        </is>
      </c>
      <c r="Y374" s="806" t="inlineStr">
        <is>
          <t>Interest amount needs review</t>
        </is>
      </c>
      <c r="Z374" s="806" t="inlineStr">
        <is>
          <t>Review</t>
        </is>
      </c>
      <c r="AA374" s="807" t="inlineStr">
        <is>
          <t>Stipulation of Mineral Ownership — Leede Exploration, a Texas gen to O.I.L. Energy, Inc. (its succe (1853/546)</t>
        </is>
      </c>
      <c r="AB374" s="808" t="inlineStr">
        <is>
          <t>Needs source review: grantor source, interest amount</t>
        </is>
      </c>
    </row>
    <row r="375" ht="300" customHeight="1">
      <c r="A375" s="806" t="inlineStr">
        <is>
          <t>2006-001886</t>
        </is>
      </c>
      <c r="B375" s="806" t="n">
        <v>50</v>
      </c>
      <c r="C375" s="806" t="inlineStr">
        <is>
          <t>Memorandum of Oil and Gas Lease</t>
        </is>
      </c>
      <c r="D375" s="806" t="inlineStr">
        <is>
          <t>1827/548</t>
        </is>
      </c>
      <c r="E375" s="807" t="n">
        <v>38720</v>
      </c>
      <c r="F375" s="808" t="n">
        <v>38785</v>
      </c>
      <c r="G375" s="809" t="inlineStr">
        <is>
          <t>B. H. C. H. Mineral, Ltd.,
B. H. C. H. Properties, Ltd.
By: Bruce HC. Hill, Presidentof B.H.C.H Properties, Ltd..General Partner of B.H.C.H. Mineral, Ltd.
2601 NW Expressway, Suite 200E
Oklahoma City, OK 73112</t>
        </is>
      </c>
      <c r="H375" s="809" t="inlineStr">
        <is>
          <t>Jess Harris, III, Inc.
Oklahoma City, OK 73112</t>
        </is>
      </c>
      <c r="I375" s="810" t="inlineStr">
        <is>
          <t>E/2 NW/4, N/2 NE/4 SW/4, NE/4 SE/4, SE/4 NE/4 of 31-12N-24W</t>
        </is>
      </c>
      <c r="J375" s="814" t="inlineStr">
        <is>
          <t>3 yrs</t>
        </is>
      </c>
      <c r="K375" s="815" t="inlineStr">
        <is>
          <t>OKCountyRecords: 2006-001886</t>
        </is>
      </c>
      <c r="L375" s="806" t="inlineStr">
        <is>
          <t>Leasehold (non-mineral; excluded from mineral NMA). Gross=tract-map basis.</t>
        </is>
      </c>
      <c r="M375" s="806" t="inlineStr">
        <is>
          <t>CURRENT LEASE SOURCE</t>
        </is>
      </c>
      <c r="N375" s="806" t="n"/>
      <c r="O375" s="806" t="inlineStr">
        <is>
          <t>OGL / BASE LEASE</t>
        </is>
      </c>
      <c r="P375" s="807" t="inlineStr">
        <is>
          <t>Chain — leasehold (ratification/memo)</t>
        </is>
      </c>
      <c r="Q375" s="808" t="inlineStr">
        <is>
          <t>No</t>
        </is>
      </c>
      <c r="R375" s="809" t="inlineStr">
        <is>
          <t>Yes</t>
        </is>
      </c>
      <c r="S375" s="809" t="inlineStr">
        <is>
          <t>No</t>
        </is>
      </c>
      <c r="T375" s="810" t="inlineStr">
        <is>
          <t>Yes</t>
        </is>
      </c>
      <c r="U375" s="814" t="inlineStr">
        <is>
          <t>Legal maps to 1, 3, 4, 7, 10; helper says 1, 3, 4, 7, 8</t>
        </is>
      </c>
      <c r="V375" s="815" t="inlineStr">
        <is>
          <t>Review</t>
        </is>
      </c>
      <c r="W375" s="806" t="inlineStr">
        <is>
          <t>Probable — name-normalized match to Runsheet 255 grantee; confirm</t>
        </is>
      </c>
      <c r="X375" s="806" t="inlineStr">
        <is>
          <t>Review</t>
        </is>
      </c>
      <c r="Y375" s="806" t="inlineStr">
        <is>
          <t>Interest amount needs review</t>
        </is>
      </c>
      <c r="Z375" s="806" t="inlineStr">
        <is>
          <t>Review</t>
        </is>
      </c>
      <c r="AA375" s="807" t="inlineStr">
        <is>
          <t>Memorandum of Oil and Gas Lease — B. H. C. H. Mineral, Ltd., to Jess Harris, III, Inc. (1827/548)</t>
        </is>
      </c>
      <c r="AB375" s="808" t="inlineStr">
        <is>
          <t>Needs source review: tract, grantor source, interest amount</t>
        </is>
      </c>
    </row>
    <row r="376" ht="120" customHeight="1">
      <c r="A376" s="806" t="inlineStr">
        <is>
          <t>2006-000762</t>
        </is>
      </c>
      <c r="B376" s="806" t="n"/>
      <c r="C376" s="806" t="inlineStr">
        <is>
          <t>Assignment</t>
        </is>
      </c>
      <c r="D376" s="806" t="inlineStr">
        <is>
          <t>1822/13</t>
        </is>
      </c>
      <c r="E376" s="807" t="n">
        <v>38723</v>
      </c>
      <c r="F376" s="808" t="n">
        <v>38749</v>
      </c>
      <c r="G376" s="809" t="inlineStr">
        <is>
          <t>Kodiak Production Company</t>
        </is>
      </c>
      <c r="H376" s="809" t="inlineStr">
        <is>
          <t>Newfield Exploration Mid-Continent, Inc.
110 West 7th, Ste. 1300
Tulsa, OK 74119</t>
        </is>
      </c>
      <c r="I376" s="810" t="inlineStr">
        <is>
          <t>Lots 1, 2, N/2 of Lot 3 of 31-12N-24W</t>
        </is>
      </c>
      <c r="J376" s="814" t="inlineStr">
        <is>
          <t>Assigns all right, title and interest in and to the Oil and Gas Lease recorded 1737/581</t>
        </is>
      </c>
      <c r="K376" s="815" t="inlineStr">
        <is>
          <t>OKCountyRecords: 2006-000762</t>
        </is>
      </c>
      <c r="L376" s="806" t="inlineStr">
        <is>
          <t>Leasehold (non-mineral; excluded from mineral NMA). Gross=tract-map basis.</t>
        </is>
      </c>
      <c r="M376" s="806" t="inlineStr">
        <is>
          <t>Confirm lease effect</t>
        </is>
      </c>
      <c r="N376" s="806" t="n"/>
      <c r="O376" s="806" t="inlineStr">
        <is>
          <t>LEASE ASSIGNMENT</t>
        </is>
      </c>
      <c r="P376" s="807" t="inlineStr">
        <is>
          <t>Chain — assignment (WI or minerals — read granting clause)</t>
        </is>
      </c>
      <c r="Q376" s="808" t="inlineStr">
        <is>
          <t>Review</t>
        </is>
      </c>
      <c r="R376" s="809" t="inlineStr">
        <is>
          <t>Yes</t>
        </is>
      </c>
      <c r="S376" s="809" t="inlineStr">
        <is>
          <t>Review</t>
        </is>
      </c>
      <c r="T376" s="810" t="inlineStr">
        <is>
          <t>Yes</t>
        </is>
      </c>
      <c r="U376" s="814" t="inlineStr">
        <is>
          <t>Yes: 5 (legal supports)</t>
        </is>
      </c>
      <c r="V376" s="815" t="inlineStr">
        <is>
          <t>High</t>
        </is>
      </c>
      <c r="W376" s="806" t="inlineStr">
        <is>
          <t>Yes — prior grantee match</t>
        </is>
      </c>
      <c r="X376" s="806" t="inlineStr">
        <is>
          <t>Review</t>
        </is>
      </c>
      <c r="Y376" s="806" t="inlineStr">
        <is>
          <t>Interest amount needs review</t>
        </is>
      </c>
      <c r="Z376" s="806" t="inlineStr">
        <is>
          <t>Review</t>
        </is>
      </c>
      <c r="AA376" s="807" t="inlineStr">
        <is>
          <t>Assignment — Kodiak Production Company to Newfield Exploration Mid-Conti (1822/13)</t>
        </is>
      </c>
      <c r="AB376" s="808" t="inlineStr">
        <is>
          <t>Needs source review: interest amount</t>
        </is>
      </c>
    </row>
    <row r="377" ht="409.5" customHeight="1">
      <c r="A377" s="806" t="inlineStr">
        <is>
          <t>2006-000583</t>
        </is>
      </c>
      <c r="B377" s="806" t="n">
        <v>56</v>
      </c>
      <c r="C377" s="806" t="inlineStr">
        <is>
          <t>Oil and Gas Lease</t>
        </is>
      </c>
      <c r="D377" s="806" t="inlineStr">
        <is>
          <t>1821/92</t>
        </is>
      </c>
      <c r="E377" s="807" t="n">
        <v>38726</v>
      </c>
      <c r="F377" s="808" t="n">
        <v>38742</v>
      </c>
      <c r="G377" s="809" t="inlineStr">
        <is>
          <t>Anna Tamise Gibson
P.O. Box 16913
Wichita, KS 67216</t>
        </is>
      </c>
      <c r="H377" s="809" t="inlineStr">
        <is>
          <t>Devon Energy Production Company, LP
20 N. Broadway, Suite 1500,
Oklahoma City, OK 73102</t>
        </is>
      </c>
      <c r="I377" s="810" t="inlineStr">
        <is>
          <t>NW/4 SE/4, S/2 SE/4, SW/4 NE/4 of 31-12N-24W</t>
        </is>
      </c>
      <c r="J377" s="811" t="inlineStr">
        <is>
          <t>160 gross acres
3 yrs
3/16ths royalty
Chain note: source of title — OGL / BASE LEASE 2004-000690 at 1736/496, John W. Bain, Joseph A. Bain and Anna T. Gibson, formerly Williams,
sole and only heirs of Billy W. Bain aka Billy Wayne Bain, deceased
229 North Chemical
Hutchinson, KS 67501
 to R. … Full recital in recorded instrument — see Link.</t>
        </is>
      </c>
      <c r="K377" s="815" t="inlineStr">
        <is>
          <t>OKCountyRecords: 2006-000583</t>
        </is>
      </c>
      <c r="L377" s="806" t="inlineStr">
        <is>
          <t>Leasehold (non-mineral; excluded from mineral NMA). Gross=tract-map basis.</t>
        </is>
      </c>
      <c r="M377" s="806" t="inlineStr">
        <is>
          <t>CURRENT LEASE SOURCE</t>
        </is>
      </c>
      <c r="N377" s="806" t="n"/>
      <c r="O377" s="806" t="inlineStr">
        <is>
          <t>OGL / BASE LEASE</t>
        </is>
      </c>
      <c r="P377" s="807" t="inlineStr">
        <is>
          <t>Chain — leasehold (OGL)</t>
        </is>
      </c>
      <c r="Q377" s="808" t="inlineStr">
        <is>
          <t>No</t>
        </is>
      </c>
      <c r="R377" s="809" t="inlineStr">
        <is>
          <t>Yes</t>
        </is>
      </c>
      <c r="S377" s="809" t="inlineStr">
        <is>
          <t>No</t>
        </is>
      </c>
      <c r="T377" s="810" t="inlineStr">
        <is>
          <t>Yes</t>
        </is>
      </c>
      <c r="U377" s="814" t="inlineStr">
        <is>
          <t>Yes: 2 (legal supports)</t>
        </is>
      </c>
      <c r="V377" s="815" t="inlineStr">
        <is>
          <t>High</t>
        </is>
      </c>
      <c r="W377" s="806" t="inlineStr">
        <is>
          <t>Review — no exact prior-grantee match</t>
        </is>
      </c>
      <c r="X377" s="806" t="inlineStr">
        <is>
          <t>Review</t>
        </is>
      </c>
      <c r="Y377" s="806" t="inlineStr">
        <is>
          <t>Interest amount needs review</t>
        </is>
      </c>
      <c r="Z377" s="806" t="inlineStr">
        <is>
          <t>Review</t>
        </is>
      </c>
      <c r="AA377" s="807" t="inlineStr">
        <is>
          <t>Oil and Gas Lease — Anna Tamise Gibson to Devon Energy Production Compan (1821/92)</t>
        </is>
      </c>
      <c r="AB377" s="808" t="inlineStr">
        <is>
          <t>Needs source review: grantor source, interest amount</t>
        </is>
      </c>
    </row>
    <row r="378" ht="409.5" customHeight="1">
      <c r="A378" s="806" t="inlineStr">
        <is>
          <t>2006-000870</t>
        </is>
      </c>
      <c r="B378" s="806" t="n"/>
      <c r="C378" s="806" t="inlineStr">
        <is>
          <t>Correction Mineral Deed</t>
        </is>
      </c>
      <c r="D378" s="806" t="inlineStr">
        <is>
          <t>1822/291</t>
        </is>
      </c>
      <c r="E378" s="807" t="n">
        <v>38733</v>
      </c>
      <c r="F378" s="808" t="n">
        <v>38751</v>
      </c>
      <c r="G378" s="809" t="inlineStr">
        <is>
          <t>Arrowhead Resources, Inc.</t>
        </is>
      </c>
      <c r="H378" s="809" t="inlineStr">
        <is>
          <t>MAP2004-OK</t>
        </is>
      </c>
      <c r="I378" s="810" t="inlineStr">
        <is>
          <t>SE/4 SW/4 of 31-12N-24W</t>
        </is>
      </c>
      <c r="J378" s="811" t="inlineStr">
        <is>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is>
      </c>
      <c r="K378" s="815" t="inlineStr">
        <is>
          <t>OKCountyRecords: 2006-000870</t>
        </is>
      </c>
      <c r="L378" s="806" t="inlineStr">
        <is>
          <t>Mineral; basis Conv Amt(dec). Gross=tract-map basis.</t>
        </is>
      </c>
      <c r="M378" s="806" t="inlineStr">
        <is>
          <t>REVIEW</t>
        </is>
      </c>
      <c r="N378" s="806" t="inlineStr">
        <is>
          <t>Conveys 2.5 NMA per notes; conv. dec = 2.5/gross. Verify denominator/tract from image.</t>
        </is>
      </c>
      <c r="O378" s="806" t="inlineStr">
        <is>
          <t>MINERAL DEED</t>
        </is>
      </c>
      <c r="P378" s="807" t="inlineStr">
        <is>
          <t>Chain — minerals</t>
        </is>
      </c>
      <c r="Q378" s="808" t="inlineStr">
        <is>
          <t>Yes</t>
        </is>
      </c>
      <c r="R378" s="809" t="inlineStr">
        <is>
          <t>No</t>
        </is>
      </c>
      <c r="S378" s="809" t="inlineStr">
        <is>
          <t>Yes</t>
        </is>
      </c>
      <c r="T378" s="810" t="inlineStr">
        <is>
          <t>No</t>
        </is>
      </c>
      <c r="U378" s="814" t="inlineStr">
        <is>
          <t>Yes: 5 (legal supports)</t>
        </is>
      </c>
      <c r="V378" s="815" t="inlineStr">
        <is>
          <t>High</t>
        </is>
      </c>
      <c r="W378" s="806" t="inlineStr">
        <is>
          <t>Yes — prior grantee match</t>
        </is>
      </c>
      <c r="X378" s="806" t="inlineStr">
        <is>
          <t>Yes — on Tract 5 owner list</t>
        </is>
      </c>
      <c r="Y378" s="806" t="inlineStr">
        <is>
          <t>Candidate 0.0208333333333333 (helper — confirm from image)</t>
        </is>
      </c>
      <c r="Z378" s="806" t="inlineStr">
        <is>
          <t>Medium — helper value</t>
        </is>
      </c>
      <c r="AA378" s="807" t="inlineStr">
        <is>
          <t>Correction Mineral Deed — Arrowhead Resources, Inc. to MAP2004-OK (1822/291)</t>
        </is>
      </c>
      <c r="AB378" s="808" t="n"/>
    </row>
    <row r="379" ht="409.5" customHeight="1">
      <c r="A379" s="806" t="inlineStr">
        <is>
          <t>2006-000702</t>
        </is>
      </c>
      <c r="B379" s="806" t="n">
        <v>58</v>
      </c>
      <c r="C379" s="806" t="inlineStr">
        <is>
          <t>Oil and Gas Lease</t>
        </is>
      </c>
      <c r="D379" s="806" t="inlineStr">
        <is>
          <t>1821/465</t>
        </is>
      </c>
      <c r="E379" s="807" t="n">
        <v>38733</v>
      </c>
      <c r="F379" s="808" t="n">
        <v>38747</v>
      </c>
      <c r="G379" s="809" t="inlineStr">
        <is>
          <t>James M. Robertson and Rose Elaine Robertson
18402 310th Street
Norman, OK 73072</t>
        </is>
      </c>
      <c r="H379" s="809" t="inlineStr">
        <is>
          <t>Devon Energy Production Company, LP
20 N. Broadway, Suite 1500,
Oklahoma City, OK 73102</t>
        </is>
      </c>
      <c r="I379" s="810" t="inlineStr">
        <is>
          <t>NW/4 SE/4, S/2 SE/4, SW/4 NE/4 of 31-12N-24W</t>
        </is>
      </c>
      <c r="J379" s="811" t="inlineStr">
        <is>
          <t>160 gross acres
18 months
1/4th royalty
Chain note: source of title — MINERAL DEED 1931-000573 at D41/447, Thomas O. Hambrook and Flora E. Hambrook, HW to James G. Hambrook, covering Beginning at the North west corner of the North west quarter of Section Thirty one (31) in Township Twelve (12) North … Full recital in recorded instrument — see Link.</t>
        </is>
      </c>
      <c r="K379" s="815" t="inlineStr">
        <is>
          <t>OKCountyRecords: 2006-000702</t>
        </is>
      </c>
      <c r="L379" s="806" t="inlineStr">
        <is>
          <t>Leasehold (non-mineral; excluded from mineral NMA). Gross=tract-map basis.</t>
        </is>
      </c>
      <c r="M379" s="806" t="inlineStr">
        <is>
          <t>CURRENT LEASE SOURCE</t>
        </is>
      </c>
      <c r="N379" s="806" t="n"/>
      <c r="O379" s="806" t="inlineStr">
        <is>
          <t>OGL / BASE LEASE</t>
        </is>
      </c>
      <c r="P379" s="807" t="inlineStr">
        <is>
          <t>Chain — leasehold (OGL)</t>
        </is>
      </c>
      <c r="Q379" s="808" t="inlineStr">
        <is>
          <t>No</t>
        </is>
      </c>
      <c r="R379" s="809" t="inlineStr">
        <is>
          <t>Yes</t>
        </is>
      </c>
      <c r="S379" s="809" t="inlineStr">
        <is>
          <t>No</t>
        </is>
      </c>
      <c r="T379" s="810" t="inlineStr">
        <is>
          <t>Yes</t>
        </is>
      </c>
      <c r="U379" s="811" t="inlineStr">
        <is>
          <t>Yes: 2 (legal supports)</t>
        </is>
      </c>
      <c r="V379" s="815" t="inlineStr">
        <is>
          <t>High</t>
        </is>
      </c>
      <c r="W379" s="806" t="inlineStr">
        <is>
          <t>Probable — name-normalized match to Runsheet 325 grantee; confirm</t>
        </is>
      </c>
      <c r="X379" s="806" t="inlineStr">
        <is>
          <t>Review</t>
        </is>
      </c>
      <c r="Y379" s="806" t="inlineStr">
        <is>
          <t>Interest amount needs review</t>
        </is>
      </c>
      <c r="Z379" s="806" t="inlineStr">
        <is>
          <t>Review</t>
        </is>
      </c>
      <c r="AA379" s="807" t="inlineStr">
        <is>
          <t>Oil and Gas Lease — James M. Robertson and Rose El to Devon Energy Production Compan (1821/465)</t>
        </is>
      </c>
      <c r="AB379" s="808" t="inlineStr">
        <is>
          <t>Needs source review: grantor source, interest amount</t>
        </is>
      </c>
    </row>
    <row r="380" ht="409.5" customHeight="1">
      <c r="A380" s="806" t="inlineStr">
        <is>
          <t>2006-002915</t>
        </is>
      </c>
      <c r="B380" s="806" t="n">
        <v>62</v>
      </c>
      <c r="C380" s="806" t="inlineStr">
        <is>
          <t>Oil and Gas Lease</t>
        </is>
      </c>
      <c r="D380" s="806" t="inlineStr">
        <is>
          <t>1833/218</t>
        </is>
      </c>
      <c r="E380" s="807" t="n">
        <v>38734</v>
      </c>
      <c r="F380" s="808" t="n">
        <v>38824</v>
      </c>
      <c r="G380" s="809" t="inlineStr">
        <is>
          <t>Ella Pearl Kirk
Box 512
Cheyenne, OK 73628</t>
        </is>
      </c>
      <c r="H380" s="809" t="inlineStr">
        <is>
          <t>Jess Harris, III, Inc.
2601 NW Expressway, Suite 200E
Oklahoma City, OK 73112</t>
        </is>
      </c>
      <c r="I380" s="810" t="inlineStr">
        <is>
          <t>The South 32.80 acres in a tract of land described as W. 18.20 chains (72 8/10 Rods) of Lots 1 &amp; 2 ADA W 18.20 chains (or 72 8/10 Rods) of W/2 NW/4 &amp; W 18.20 chains (or 72 8/10 Rods) of N/2 of Lot 3 ADA W 18.20 chains (or 72 8/10 Rods) of N/2 NW/4 SW/4 of 31-12N-24W</t>
        </is>
      </c>
      <c r="J380" s="811" t="inlineStr">
        <is>
          <t>32.80 gross acres
Three (3) Years
Chain note: source of title — AFFIDAVIT / HEIRSHIP / PROBATE 1923-001306 at MIS12/119, A. H. Douglass to The Public, covering All of 31-12N-24W, interest stated: Affidavit / claim of equity: affiant's ~1/1/1925 block agreement to secure a test well; K. J. … Full recital in recorded instrument — see Link.</t>
        </is>
      </c>
      <c r="K380" s="815" t="inlineStr">
        <is>
          <t>OKCountyRecords: 2006-002915</t>
        </is>
      </c>
      <c r="L380" s="806" t="inlineStr">
        <is>
          <t>Leasehold (non-mineral; excluded from mineral NMA). Gross=tract-map basis.</t>
        </is>
      </c>
      <c r="M380" s="806" t="inlineStr">
        <is>
          <t>CURRENT LEASE SOURCE</t>
        </is>
      </c>
      <c r="N380" s="806" t="n"/>
      <c r="O380" s="806" t="inlineStr">
        <is>
          <t>OGL / BASE LEASE</t>
        </is>
      </c>
      <c r="P380" s="807" t="inlineStr">
        <is>
          <t>Chain — leasehold (OGL)</t>
        </is>
      </c>
      <c r="Q380" s="808" t="inlineStr">
        <is>
          <t>No</t>
        </is>
      </c>
      <c r="R380" s="809" t="inlineStr">
        <is>
          <t>Yes</t>
        </is>
      </c>
      <c r="S380" s="809" t="inlineStr">
        <is>
          <t>No</t>
        </is>
      </c>
      <c r="T380" s="810" t="inlineStr">
        <is>
          <t>Yes</t>
        </is>
      </c>
      <c r="U380" s="811" t="inlineStr">
        <is>
          <t>Yes: 5 (legal supports)</t>
        </is>
      </c>
      <c r="V380" s="815" t="inlineStr">
        <is>
          <t>High</t>
        </is>
      </c>
      <c r="W380" s="806" t="inlineStr">
        <is>
          <t>Review — no exact prior-grantee match</t>
        </is>
      </c>
      <c r="X380" s="806" t="inlineStr">
        <is>
          <t>Review</t>
        </is>
      </c>
      <c r="Y380" s="806" t="inlineStr">
        <is>
          <t>Interest amount needs review</t>
        </is>
      </c>
      <c r="Z380" s="806" t="inlineStr">
        <is>
          <t>Review</t>
        </is>
      </c>
      <c r="AA380" s="807" t="inlineStr">
        <is>
          <t>Oil and Gas Lease — Ella Pearl Kirk to Jess Harris, III, Inc. (1833/218)</t>
        </is>
      </c>
      <c r="AB380" s="808" t="inlineStr">
        <is>
          <t>Needs source review: grantor source, interest amount</t>
        </is>
      </c>
    </row>
    <row r="381" ht="132" customHeight="1">
      <c r="A381" s="806" t="inlineStr">
        <is>
          <t>2006-001930</t>
        </is>
      </c>
      <c r="B381" s="806" t="n"/>
      <c r="C381" s="806" t="inlineStr">
        <is>
          <t>Assignment of Oil and Gas Lease</t>
        </is>
      </c>
      <c r="D381" s="806" t="inlineStr">
        <is>
          <t>1828/302</t>
        </is>
      </c>
      <c r="E381" s="807" t="n">
        <v>38737</v>
      </c>
      <c r="F381" s="808" t="n">
        <v>38789</v>
      </c>
      <c r="G381" s="809" t="inlineStr">
        <is>
          <t>Jess Harris, III, Inc.
Oklahoma City, OK 73112</t>
        </is>
      </c>
      <c r="H381" s="809" t="inlineStr">
        <is>
          <t>Newfield Exploration Mid-Continent, Inc.
110 West 7th, Ste. 1300
Tulsa, OK 74119</t>
        </is>
      </c>
      <c r="I381" s="810" t="inlineStr">
        <is>
          <t>E/2 NW/4 of 31-12N-24W</t>
        </is>
      </c>
      <c r="J381" s="811" t="inlineStr">
        <is>
          <t>Assigns all right, title and interest in and to the Oil and Gas Lease recorded at 1822/562</t>
        </is>
      </c>
      <c r="K381" s="815" t="inlineStr">
        <is>
          <t>OKCountyRecords: 2006-001930</t>
        </is>
      </c>
      <c r="L381" s="806" t="inlineStr">
        <is>
          <t>Leasehold (non-mineral; excluded from mineral NMA). Gross=tract-map basis.</t>
        </is>
      </c>
      <c r="M381" s="806" t="inlineStr">
        <is>
          <t>Confirm lease effect</t>
        </is>
      </c>
      <c r="N381" s="806" t="n"/>
      <c r="O381" s="806" t="inlineStr">
        <is>
          <t>OGL / BASE LEASE</t>
        </is>
      </c>
      <c r="P381" s="807" t="inlineStr">
        <is>
          <t>Chain — leasehold (OGL)</t>
        </is>
      </c>
      <c r="Q381" s="808" t="inlineStr">
        <is>
          <t>No</t>
        </is>
      </c>
      <c r="R381" s="809" t="inlineStr">
        <is>
          <t>Yes</t>
        </is>
      </c>
      <c r="S381" s="809" t="inlineStr">
        <is>
          <t>No</t>
        </is>
      </c>
      <c r="T381" s="810" t="inlineStr">
        <is>
          <t>Yes</t>
        </is>
      </c>
      <c r="U381" s="811" t="inlineStr">
        <is>
          <t>Yes: 4 (legal supports)</t>
        </is>
      </c>
      <c r="V381" s="815" t="inlineStr">
        <is>
          <t>High</t>
        </is>
      </c>
      <c r="W381" s="806" t="inlineStr">
        <is>
          <t>Yes — prior grantee match</t>
        </is>
      </c>
      <c r="X381" s="806" t="inlineStr">
        <is>
          <t>Review</t>
        </is>
      </c>
      <c r="Y381" s="806" t="inlineStr">
        <is>
          <t>Interest amount needs review</t>
        </is>
      </c>
      <c r="Z381" s="806" t="inlineStr">
        <is>
          <t>Review</t>
        </is>
      </c>
      <c r="AA381" s="807" t="inlineStr">
        <is>
          <t>Assignment of Oil and Gas Lease — Jess Harris, III, Inc. to Newfield Exploration Mid-Conti (1828/302)</t>
        </is>
      </c>
      <c r="AB381" s="808" t="inlineStr">
        <is>
          <t>Needs source review: interest amount</t>
        </is>
      </c>
    </row>
    <row r="382" ht="120" customHeight="1">
      <c r="A382" s="806" t="inlineStr">
        <is>
          <t>2006-002590</t>
        </is>
      </c>
      <c r="B382" s="806" t="n"/>
      <c r="C382" s="806" t="inlineStr">
        <is>
          <t>Assignment of Oil and Gas Lease</t>
        </is>
      </c>
      <c r="D382" s="806" t="inlineStr">
        <is>
          <t>1831/229</t>
        </is>
      </c>
      <c r="E382" s="807" t="n">
        <v>38748</v>
      </c>
      <c r="F382" s="808" t="n">
        <v>38810</v>
      </c>
      <c r="G382" s="809" t="inlineStr">
        <is>
          <t>Fleshman Agency, Inc.</t>
        </is>
      </c>
      <c r="H382" s="809" t="inlineStr">
        <is>
          <t>Newfield Exploration Mid-Continent, Inc.
110 West 7th, Ste. 1300
Tulsa, OK 74119</t>
        </is>
      </c>
      <c r="I382" s="810" t="inlineStr">
        <is>
          <t>E/2 NW/4, N/2 NE/4 SW/4, NE/4 SE/4, SE/4 NE/4 of 31-12N-24W</t>
        </is>
      </c>
      <c r="J382" s="814" t="inlineStr">
        <is>
          <t>Assigns all right, title and interest in and to the Oil and Gas Lease recorded at 1810/310</t>
        </is>
      </c>
      <c r="K382" s="815" t="inlineStr">
        <is>
          <t>OKCountyRecords: 2006-002590</t>
        </is>
      </c>
      <c r="L382" s="806" t="inlineStr">
        <is>
          <t>Leasehold (non-mineral; excluded from mineral NMA). Gross=tract-map basis.</t>
        </is>
      </c>
      <c r="M382" s="806" t="inlineStr">
        <is>
          <t>Confirm lease effect</t>
        </is>
      </c>
      <c r="N382" s="806" t="n"/>
      <c r="O382" s="806" t="inlineStr">
        <is>
          <t>OGL / BASE LEASE</t>
        </is>
      </c>
      <c r="P382" s="807" t="inlineStr">
        <is>
          <t>Chain — leasehold (OGL)</t>
        </is>
      </c>
      <c r="Q382" s="808" t="inlineStr">
        <is>
          <t>No</t>
        </is>
      </c>
      <c r="R382" s="809" t="inlineStr">
        <is>
          <t>Yes</t>
        </is>
      </c>
      <c r="S382" s="809" t="inlineStr">
        <is>
          <t>No</t>
        </is>
      </c>
      <c r="T382" s="810" t="inlineStr">
        <is>
          <t>Yes</t>
        </is>
      </c>
      <c r="U382" s="814" t="inlineStr">
        <is>
          <t>Legal maps to 1, 3, 4, 7, 10; helper says 1, 3, 4, 7, 8</t>
        </is>
      </c>
      <c r="V382" s="815" t="inlineStr">
        <is>
          <t>Review</t>
        </is>
      </c>
      <c r="W382" s="806" t="inlineStr">
        <is>
          <t>Yes — prior grantee match</t>
        </is>
      </c>
      <c r="X382" s="806" t="inlineStr">
        <is>
          <t>Review</t>
        </is>
      </c>
      <c r="Y382" s="806" t="inlineStr">
        <is>
          <t>Interest amount needs review</t>
        </is>
      </c>
      <c r="Z382" s="806" t="inlineStr">
        <is>
          <t>Review</t>
        </is>
      </c>
      <c r="AA382" s="807" t="inlineStr">
        <is>
          <t>Assignment of Oil and Gas Lease — Fleshman Agency, Inc. to Newfield Exploration Mid-Conti (1831/229)</t>
        </is>
      </c>
      <c r="AB382" s="808" t="inlineStr">
        <is>
          <t>Needs source review: tract, interest amount</t>
        </is>
      </c>
    </row>
    <row r="383" ht="144" customHeight="1">
      <c r="A383" s="806" t="inlineStr">
        <is>
          <t>2006-001349</t>
        </is>
      </c>
      <c r="B383" s="806" t="n"/>
      <c r="C383" s="806" t="inlineStr">
        <is>
          <t>Assignment of Oil and Gas Lease</t>
        </is>
      </c>
      <c r="D383" s="806" t="inlineStr">
        <is>
          <t>1825/37</t>
        </is>
      </c>
      <c r="E383" s="807" t="n">
        <v>38748</v>
      </c>
      <c r="F383" s="808" t="n">
        <v>38765</v>
      </c>
      <c r="G383" s="809" t="inlineStr">
        <is>
          <t>Todco Properties, Inc.</t>
        </is>
      </c>
      <c r="H383" s="809" t="inlineStr">
        <is>
          <t>Samson Resources Company
Samson Plaza, Two West Second Street
Tulsa, OK 74103-3103</t>
        </is>
      </c>
      <c r="I383" s="810" t="inlineStr">
        <is>
          <t>E/2 NW/4, N/2 NE/4, NE/4 SE/4, NW/4 SE/4, S/2 NE/4, SE/4 NE/4, SW/4 NE/4 of 31-12N-24W</t>
        </is>
      </c>
      <c r="J383" s="814" t="inlineStr">
        <is>
          <t>ARTI in OGLs at 1817/386, 1817/388</t>
        </is>
      </c>
      <c r="K383" s="815" t="inlineStr">
        <is>
          <t>OKCountyRecords: 2006-001349</t>
        </is>
      </c>
      <c r="L383" s="806" t="inlineStr">
        <is>
          <t>Leasehold (non-mineral; excluded from mineral NMA). Gross=tract-map basis.</t>
        </is>
      </c>
      <c r="M383" s="806" t="inlineStr">
        <is>
          <t>Confirm lease effect</t>
        </is>
      </c>
      <c r="N383" s="806" t="n"/>
      <c r="O383" s="806" t="inlineStr">
        <is>
          <t>OGL / BASE LEASE</t>
        </is>
      </c>
      <c r="P383" s="807" t="inlineStr">
        <is>
          <t>Chain — leasehold (OGL)</t>
        </is>
      </c>
      <c r="Q383" s="808" t="inlineStr">
        <is>
          <t>No</t>
        </is>
      </c>
      <c r="R383" s="809" t="inlineStr">
        <is>
          <t>Yes</t>
        </is>
      </c>
      <c r="S383" s="809" t="inlineStr">
        <is>
          <t>No</t>
        </is>
      </c>
      <c r="T383" s="810" t="inlineStr">
        <is>
          <t>Yes</t>
        </is>
      </c>
      <c r="U383" s="814" t="inlineStr">
        <is>
          <t>Legal maps to 1, 2, 3, 4, 10; helper says 1, 2, 3, 4, 8</t>
        </is>
      </c>
      <c r="V383" s="815" t="inlineStr">
        <is>
          <t>Review</t>
        </is>
      </c>
      <c r="W383" s="806" t="inlineStr">
        <is>
          <t>Yes — prior grantee match</t>
        </is>
      </c>
      <c r="X383" s="806" t="inlineStr">
        <is>
          <t>Review</t>
        </is>
      </c>
      <c r="Y383" s="806" t="inlineStr">
        <is>
          <t>Interest amount needs review</t>
        </is>
      </c>
      <c r="Z383" s="806" t="inlineStr">
        <is>
          <t>Review</t>
        </is>
      </c>
      <c r="AA383" s="807" t="inlineStr">
        <is>
          <t>Assignment of Oil and Gas Lease — Todco Properties, Inc. to Samson Resources Company (1825/37)</t>
        </is>
      </c>
      <c r="AB383" s="808" t="inlineStr">
        <is>
          <t>Needs source review: tract, interest amount</t>
        </is>
      </c>
    </row>
    <row r="384" ht="120" customHeight="1">
      <c r="A384" s="806" t="inlineStr">
        <is>
          <t>2006-002339</t>
        </is>
      </c>
      <c r="B384" s="806" t="n"/>
      <c r="C384" s="806" t="inlineStr">
        <is>
          <t>Assignment of Oil and Gas Leases</t>
        </is>
      </c>
      <c r="D384" s="806" t="inlineStr">
        <is>
          <t>1830/242</t>
        </is>
      </c>
      <c r="E384" s="807" t="n">
        <v>38757</v>
      </c>
      <c r="F384" s="808" t="n">
        <v>38804</v>
      </c>
      <c r="G384" s="809" t="inlineStr">
        <is>
          <t>Axis Exploration, LLC</t>
        </is>
      </c>
      <c r="H384" s="809" t="inlineStr">
        <is>
          <t>EOG Resources, Inc.
3817 N.W. Expressway, Suite 500
Oklahoma City, OK 73112</t>
        </is>
      </c>
      <c r="I384" s="810" t="inlineStr">
        <is>
          <t>NW/4 SE/4, S/2 SE/4, SW/4 NE/4 of 31-12N-24W</t>
        </is>
      </c>
      <c r="J384" s="814" t="inlineStr">
        <is>
          <t>Assigns all right, title and interest in and to the Oil and Gas Lease recorded at 1736/193, 1736/195, 1736/197, 1736/199, 1736/496, 1736/588, 1736/590, 1736/596, 1736/598</t>
        </is>
      </c>
      <c r="K384" s="815" t="inlineStr">
        <is>
          <t>OKCountyRecords: 2006-002339</t>
        </is>
      </c>
      <c r="L384" s="806" t="inlineStr">
        <is>
          <t>Leasehold (non-mineral; excluded from mineral NMA). Gross=tract-map basis.</t>
        </is>
      </c>
      <c r="M384" s="806" t="inlineStr">
        <is>
          <t>Confirm lease effect</t>
        </is>
      </c>
      <c r="N384" s="806" t="n"/>
      <c r="O384" s="806" t="inlineStr">
        <is>
          <t>OGL / BASE LEASE</t>
        </is>
      </c>
      <c r="P384" s="807" t="inlineStr">
        <is>
          <t>Chain — leasehold (OGL)</t>
        </is>
      </c>
      <c r="Q384" s="808" t="inlineStr">
        <is>
          <t>No</t>
        </is>
      </c>
      <c r="R384" s="809" t="inlineStr">
        <is>
          <t>Yes</t>
        </is>
      </c>
      <c r="S384" s="809" t="inlineStr">
        <is>
          <t>No</t>
        </is>
      </c>
      <c r="T384" s="810" t="inlineStr">
        <is>
          <t>Yes</t>
        </is>
      </c>
      <c r="U384" s="814" t="inlineStr">
        <is>
          <t>Yes: 2 (legal supports)</t>
        </is>
      </c>
      <c r="V384" s="815" t="inlineStr">
        <is>
          <t>High</t>
        </is>
      </c>
      <c r="W384" s="806" t="inlineStr">
        <is>
          <t>Yes — prior grantee match</t>
        </is>
      </c>
      <c r="X384" s="806" t="inlineStr">
        <is>
          <t>Review</t>
        </is>
      </c>
      <c r="Y384" s="806" t="inlineStr">
        <is>
          <t>Interest amount needs review</t>
        </is>
      </c>
      <c r="Z384" s="806" t="inlineStr">
        <is>
          <t>Review</t>
        </is>
      </c>
      <c r="AA384" s="807" t="inlineStr">
        <is>
          <t>Assignment of Oil and Gas Leases — Axis Exploration, LLC to EOG Resources, Inc. (1830/242)</t>
        </is>
      </c>
      <c r="AB384" s="808" t="inlineStr">
        <is>
          <t>Needs source review: interest amount</t>
        </is>
      </c>
    </row>
    <row r="385" ht="120" customHeight="1">
      <c r="A385" s="806" t="inlineStr">
        <is>
          <t>2009-000273</t>
        </is>
      </c>
      <c r="B385" s="806" t="n"/>
      <c r="C385" s="806" t="inlineStr">
        <is>
          <t>Assignment</t>
        </is>
      </c>
      <c r="D385" s="806" t="inlineStr">
        <is>
          <t>1945/595</t>
        </is>
      </c>
      <c r="E385" s="807" t="n">
        <v>38760</v>
      </c>
      <c r="F385" s="808" t="n">
        <v>39833</v>
      </c>
      <c r="G385" s="809" t="inlineStr">
        <is>
          <t>Jess Harris, III, Inc.
Oklahoma City, OK 73112</t>
        </is>
      </c>
      <c r="H385" s="809" t="inlineStr">
        <is>
          <t>Newfield Exploration Mid-Continent, Inc.
110 West 7th, Ste. 1300
Tulsa, OK 74119</t>
        </is>
      </c>
      <c r="I385" s="810" t="inlineStr">
        <is>
          <t>Lots 1-3 Partial of 31-12N-24W</t>
        </is>
      </c>
      <c r="J385" s="816" t="inlineStr">
        <is>
          <t>ARTI in OGL at 1833/218</t>
        </is>
      </c>
      <c r="K385" s="815" t="inlineStr">
        <is>
          <t>OKCountyRecords: 2009-000273</t>
        </is>
      </c>
      <c r="L385" s="806" t="inlineStr">
        <is>
          <t>Leasehold (non-mineral; excluded from mineral NMA). Gross=tract-map basis.</t>
        </is>
      </c>
      <c r="M385" s="806" t="inlineStr">
        <is>
          <t>Confirm lease effect</t>
        </is>
      </c>
      <c r="N385" s="806" t="n"/>
      <c r="O385" s="806" t="inlineStr">
        <is>
          <t>LEASE ASSIGNMENT</t>
        </is>
      </c>
      <c r="P385" s="807" t="inlineStr">
        <is>
          <t>Chain — assignment (WI or minerals — read granting clause)</t>
        </is>
      </c>
      <c r="Q385" s="808" t="inlineStr">
        <is>
          <t>Review</t>
        </is>
      </c>
      <c r="R385" s="809" t="inlineStr">
        <is>
          <t>Yes</t>
        </is>
      </c>
      <c r="S385" s="809" t="inlineStr">
        <is>
          <t>Review</t>
        </is>
      </c>
      <c r="T385" s="810" t="inlineStr">
        <is>
          <t>Yes</t>
        </is>
      </c>
      <c r="U385" s="816" t="inlineStr">
        <is>
          <t>Yes: 5 (legal supports)</t>
        </is>
      </c>
      <c r="V385" s="815" t="inlineStr">
        <is>
          <t>High</t>
        </is>
      </c>
      <c r="W385" s="806" t="inlineStr">
        <is>
          <t>Yes — prior grantee match</t>
        </is>
      </c>
      <c r="X385" s="806" t="inlineStr">
        <is>
          <t>Review</t>
        </is>
      </c>
      <c r="Y385" s="806" t="inlineStr">
        <is>
          <t>Interest amount needs review</t>
        </is>
      </c>
      <c r="Z385" s="806" t="inlineStr">
        <is>
          <t>Review</t>
        </is>
      </c>
      <c r="AA385" s="807" t="inlineStr">
        <is>
          <t>Assignment — Jess Harris, III, Inc. to Newfield Exploration Mid-Conti (1945/595)</t>
        </is>
      </c>
      <c r="AB385" s="808" t="inlineStr">
        <is>
          <t>Needs source review: interest amount</t>
        </is>
      </c>
    </row>
    <row r="386" ht="409.5" customHeight="1">
      <c r="A386" s="806" t="inlineStr">
        <is>
          <t>2006-002044</t>
        </is>
      </c>
      <c r="B386" s="806" t="n">
        <v>61</v>
      </c>
      <c r="C386" s="806" t="inlineStr">
        <is>
          <t>Oil and Gas Lease</t>
        </is>
      </c>
      <c r="D386" s="806" t="inlineStr">
        <is>
          <t>1829/26</t>
        </is>
      </c>
      <c r="E386" s="807" t="n">
        <v>38760</v>
      </c>
      <c r="F386" s="808" t="n">
        <v>38792</v>
      </c>
      <c r="G386" s="809" t="inlineStr">
        <is>
          <t>The Termo Company
P.O. Box 2767
Long Beach, CA 90801</t>
        </is>
      </c>
      <c r="H386" s="809" t="inlineStr">
        <is>
          <t>Devon Energy Production Company, LP
20 N. Broadway, Suite 1500,
Oklahoma City, OK 73102</t>
        </is>
      </c>
      <c r="I386" s="810" t="inlineStr">
        <is>
          <t>E/2 NW/4, N/2 NE/4 SW/4, NE/4 SE/4, SE/4 NE/4 of 31-12N-24W</t>
        </is>
      </c>
      <c r="J386" s="817" t="inlineStr">
        <is>
          <t>180 gross acres
3 yrs
1/4th royalty
Chain note: source of title — OUTSIDE LANDS 1990-005043 at 1159/225, Termo Company to Hayhurst Oil Properties, Inc., covering NE/4 SE/4, SE/4 NE/4, N/2 NE/4 SW/4, E/2 NW/4 of 31-12N-24W, aol, interest stated: ARTI. Confirm source instrument before relying on this conveyance.</t>
        </is>
      </c>
      <c r="K386" s="815" t="inlineStr">
        <is>
          <t>OKCountyRecords: 2006-002044</t>
        </is>
      </c>
      <c r="L386" s="806" t="inlineStr">
        <is>
          <t>Leasehold (non-mineral; excluded from mineral NMA). Gross=tract-map basis.</t>
        </is>
      </c>
      <c r="M386" s="806" t="inlineStr">
        <is>
          <t>CURRENT LEASE SOURCE</t>
        </is>
      </c>
      <c r="N386" s="806" t="n"/>
      <c r="O386" s="806" t="inlineStr">
        <is>
          <t>OUTSIDE LANDS</t>
        </is>
      </c>
      <c r="P386" s="807" t="inlineStr">
        <is>
          <t>Chain — leasehold (OGL)</t>
        </is>
      </c>
      <c r="Q386" s="808" t="inlineStr">
        <is>
          <t>No</t>
        </is>
      </c>
      <c r="R386" s="809" t="inlineStr">
        <is>
          <t>Yes</t>
        </is>
      </c>
      <c r="S386" s="809" t="inlineStr">
        <is>
          <t>No</t>
        </is>
      </c>
      <c r="T386" s="810" t="inlineStr">
        <is>
          <t>Yes</t>
        </is>
      </c>
      <c r="U386" s="816" t="inlineStr">
        <is>
          <t>Legal maps to 1, 3, 4, 7, 10; helper says 1, 3, 4, 7, 8</t>
        </is>
      </c>
      <c r="V386" s="815" t="inlineStr">
        <is>
          <t>Review</t>
        </is>
      </c>
      <c r="W386" s="806" t="inlineStr">
        <is>
          <t>Review — no exact prior-grantee match</t>
        </is>
      </c>
      <c r="X386" s="806" t="inlineStr">
        <is>
          <t>Review</t>
        </is>
      </c>
      <c r="Y386" s="806" t="inlineStr">
        <is>
          <t>Interest amount needs review</t>
        </is>
      </c>
      <c r="Z386" s="806" t="inlineStr">
        <is>
          <t>Review</t>
        </is>
      </c>
      <c r="AA386" s="807" t="inlineStr">
        <is>
          <t>Oil and Gas Lease — The Termo Company to Devon Energy Production Compan (1829/26)</t>
        </is>
      </c>
      <c r="AB386" s="808" t="inlineStr">
        <is>
          <t>Needs source review: tract, grantor source, interest amount</t>
        </is>
      </c>
    </row>
    <row r="387" ht="132" customHeight="1">
      <c r="A387" s="806" t="inlineStr">
        <is>
          <t>2006-003963</t>
        </is>
      </c>
      <c r="B387" s="806" t="n"/>
      <c r="C387" s="806" t="inlineStr">
        <is>
          <t>Assignment of Oil and Gas Lease</t>
        </is>
      </c>
      <c r="D387" s="806" t="inlineStr">
        <is>
          <t>1839/9</t>
        </is>
      </c>
      <c r="E387" s="807" t="n">
        <v>38769</v>
      </c>
      <c r="F387" s="808" t="n">
        <v>38863</v>
      </c>
      <c r="G387" s="809" t="inlineStr">
        <is>
          <t>Jess Harris, III, Inc.
Oklahoma City, OK 73112</t>
        </is>
      </c>
      <c r="H387" s="809" t="inlineStr">
        <is>
          <t>Newfield Exploration Mid-Continent, Inc.
110 West 7th, Ste. 1300
Tulsa, OK 74119</t>
        </is>
      </c>
      <c r="I387" s="810" t="inlineStr">
        <is>
          <t>E/2 NW/4, N/2 NE/4 SW/4, NE/4 SE/4, SE/4 NE/4 of 31-12N-24W</t>
        </is>
      </c>
      <c r="J387" s="811" t="inlineStr">
        <is>
          <t>Assigns all right, title and interest in and to the Oil and Gas Lease recorded at 1827/548</t>
        </is>
      </c>
      <c r="K387" s="815" t="inlineStr">
        <is>
          <t>OKCountyRecords: 2006-003963</t>
        </is>
      </c>
      <c r="L387" s="806" t="inlineStr">
        <is>
          <t>Leasehold (non-mineral; excluded from mineral NMA). Gross=tract-map basis.</t>
        </is>
      </c>
      <c r="M387" s="806" t="inlineStr">
        <is>
          <t>Confirm lease effect</t>
        </is>
      </c>
      <c r="N387" s="806" t="n"/>
      <c r="O387" s="806" t="inlineStr">
        <is>
          <t>OGL / BASE LEASE</t>
        </is>
      </c>
      <c r="P387" s="807" t="inlineStr">
        <is>
          <t>Chain — leasehold (OGL)</t>
        </is>
      </c>
      <c r="Q387" s="808" t="inlineStr">
        <is>
          <t>No</t>
        </is>
      </c>
      <c r="R387" s="809" t="inlineStr">
        <is>
          <t>Yes</t>
        </is>
      </c>
      <c r="S387" s="809" t="inlineStr">
        <is>
          <t>No</t>
        </is>
      </c>
      <c r="T387" s="810" t="inlineStr">
        <is>
          <t>Yes</t>
        </is>
      </c>
      <c r="U387" s="811" t="inlineStr">
        <is>
          <t>Legal maps to 1, 3, 4, 7, 10; helper says 1, 3, 4, 7, 8</t>
        </is>
      </c>
      <c r="V387" s="815" t="inlineStr">
        <is>
          <t>Review</t>
        </is>
      </c>
      <c r="W387" s="806" t="inlineStr">
        <is>
          <t>Yes — prior grantee match</t>
        </is>
      </c>
      <c r="X387" s="806" t="inlineStr">
        <is>
          <t>Review</t>
        </is>
      </c>
      <c r="Y387" s="806" t="inlineStr">
        <is>
          <t>Interest amount needs review</t>
        </is>
      </c>
      <c r="Z387" s="806" t="inlineStr">
        <is>
          <t>Review</t>
        </is>
      </c>
      <c r="AA387" s="807" t="inlineStr">
        <is>
          <t>Assignment of Oil and Gas Lease — Jess Harris, III, Inc. to Newfield Exploration Mid-Conti (1839/9)</t>
        </is>
      </c>
      <c r="AB387" s="808" t="inlineStr">
        <is>
          <t>Needs source review: tract, interest amount</t>
        </is>
      </c>
    </row>
    <row r="388" ht="409.5" customHeight="1">
      <c r="A388" s="806" t="inlineStr">
        <is>
          <t>2007-002804</t>
        </is>
      </c>
      <c r="B388" s="806" t="n"/>
      <c r="C388" s="806" t="inlineStr">
        <is>
          <t>Correction Assignment of Oil and Gas Leases</t>
        </is>
      </c>
      <c r="D388" s="806" t="inlineStr">
        <is>
          <t>1878/109</t>
        </is>
      </c>
      <c r="E388" s="807" t="n">
        <v>38798</v>
      </c>
      <c r="F388" s="808" t="n">
        <v>39262</v>
      </c>
      <c r="G388" s="809" t="inlineStr">
        <is>
          <t>EOG Resources, Inc.</t>
        </is>
      </c>
      <c r="H388" s="809" t="inlineStr">
        <is>
          <t>Trilogy Oil and Gas, LLC</t>
        </is>
      </c>
      <c r="I388" s="810" t="inlineStr">
        <is>
          <t>NW/4 SE/4, S/2 SE/4, SW/4 NE/4 of 31-12N-24W</t>
        </is>
      </c>
      <c r="J388" s="811" t="inlineStr">
        <is>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 Full recital in recorded instrument — see Link.</t>
        </is>
      </c>
      <c r="K388" s="815" t="inlineStr">
        <is>
          <t>OKCountyRecords: 2007-002804</t>
        </is>
      </c>
      <c r="L388" s="806" t="inlineStr">
        <is>
          <t>Leasehold (non-mineral; excluded from mineral NMA). Gross=tract-map basis.</t>
        </is>
      </c>
      <c r="M388" s="806" t="inlineStr">
        <is>
          <t>Confirm lease effect</t>
        </is>
      </c>
      <c r="N388" s="806" t="n"/>
      <c r="O388" s="806" t="inlineStr">
        <is>
          <t>OGL / BASE LEASE</t>
        </is>
      </c>
      <c r="P388" s="807" t="inlineStr">
        <is>
          <t>Chain — leasehold (OGL)</t>
        </is>
      </c>
      <c r="Q388" s="808" t="inlineStr">
        <is>
          <t>No</t>
        </is>
      </c>
      <c r="R388" s="809" t="inlineStr">
        <is>
          <t>Yes</t>
        </is>
      </c>
      <c r="S388" s="809" t="inlineStr">
        <is>
          <t>No</t>
        </is>
      </c>
      <c r="T388" s="810" t="inlineStr">
        <is>
          <t>Yes</t>
        </is>
      </c>
      <c r="U388" s="811" t="inlineStr">
        <is>
          <t>Yes: 2 (legal supports)</t>
        </is>
      </c>
      <c r="V388" s="815" t="inlineStr">
        <is>
          <t>High</t>
        </is>
      </c>
      <c r="W388" s="806" t="inlineStr">
        <is>
          <t>Yes — prior grantee match</t>
        </is>
      </c>
      <c r="X388" s="806" t="inlineStr">
        <is>
          <t>Review</t>
        </is>
      </c>
      <c r="Y388" s="806" t="inlineStr">
        <is>
          <t>Interest amount needs review</t>
        </is>
      </c>
      <c r="Z388" s="806" t="inlineStr">
        <is>
          <t>Review</t>
        </is>
      </c>
      <c r="AA388" s="807" t="inlineStr">
        <is>
          <t>Correction Assignment of Oil and — EOG Resources, Inc. to Trilogy Oil and Gas, LLC (1878/109)</t>
        </is>
      </c>
      <c r="AB388" s="808" t="inlineStr">
        <is>
          <t>Needs source review: interest amount</t>
        </is>
      </c>
    </row>
    <row r="389" ht="300" customHeight="1">
      <c r="A389" s="806" t="inlineStr">
        <is>
          <t>2006-002685</t>
        </is>
      </c>
      <c r="B389" s="806" t="n"/>
      <c r="C389" s="806" t="inlineStr">
        <is>
          <t>Partial Assignment of Oil and Gas Leases</t>
        </is>
      </c>
      <c r="D389" s="806" t="inlineStr">
        <is>
          <t>1831/481</t>
        </is>
      </c>
      <c r="E389" s="807" t="n">
        <v>38798</v>
      </c>
      <c r="F389" s="808" t="n">
        <v>38813</v>
      </c>
      <c r="G389" s="809" t="inlineStr">
        <is>
          <t>EOG Resources, Inc.</t>
        </is>
      </c>
      <c r="H389" s="809" t="inlineStr">
        <is>
          <t>Trilogy Oil &amp; Gas, LLC
P.O. Box 280235
Lakewood, CO 80228</t>
        </is>
      </c>
      <c r="I389" s="810" t="inlineStr">
        <is>
          <t>NW/4 SE/4, S/2 SE/4, SW/4 NE/4 of 31-12N-24W</t>
        </is>
      </c>
      <c r="J389" s="811" t="inlineStr">
        <is>
          <t>an undivided 40 net
acres in OGLs at 1736/596-597, 1736/598-599, 1736/193-194, 1824/181-182, 1736/195-196, 1736/199-200, 1736/496-497, 1736/588-589, 1736/590-591, 1736/197-198</t>
        </is>
      </c>
      <c r="K389" s="815" t="inlineStr">
        <is>
          <t>OKCountyRecords: 2006-002685</t>
        </is>
      </c>
      <c r="L389" s="806" t="inlineStr">
        <is>
          <t>Leasehold (non-mineral; excluded from mineral NMA). Gross=tract-map basis.</t>
        </is>
      </c>
      <c r="M389" s="806" t="inlineStr">
        <is>
          <t>Confirm lease effect</t>
        </is>
      </c>
      <c r="N389" s="806" t="n"/>
      <c r="O389" s="806" t="inlineStr">
        <is>
          <t>OGL / BASE LEASE</t>
        </is>
      </c>
      <c r="P389" s="807" t="inlineStr">
        <is>
          <t>Chain — leasehold (OGL)</t>
        </is>
      </c>
      <c r="Q389" s="808" t="inlineStr">
        <is>
          <t>No</t>
        </is>
      </c>
      <c r="R389" s="809" t="inlineStr">
        <is>
          <t>Yes</t>
        </is>
      </c>
      <c r="S389" s="809" t="inlineStr">
        <is>
          <t>No</t>
        </is>
      </c>
      <c r="T389" s="810" t="inlineStr">
        <is>
          <t>Yes</t>
        </is>
      </c>
      <c r="U389" s="814" t="inlineStr">
        <is>
          <t>Yes: 2 (legal supports)</t>
        </is>
      </c>
      <c r="V389" s="815" t="inlineStr">
        <is>
          <t>High</t>
        </is>
      </c>
      <c r="W389" s="806" t="inlineStr">
        <is>
          <t>Yes — prior grantee match</t>
        </is>
      </c>
      <c r="X389" s="806" t="inlineStr">
        <is>
          <t>Review</t>
        </is>
      </c>
      <c r="Y389" s="806" t="inlineStr">
        <is>
          <t>Interest amount needs review</t>
        </is>
      </c>
      <c r="Z389" s="806" t="inlineStr">
        <is>
          <t>Review</t>
        </is>
      </c>
      <c r="AA389" s="807" t="inlineStr">
        <is>
          <t>Partial Assignment of Oil and Ga — EOG Resources, Inc. to Trilogy Oil &amp; Gas, LLC (1831/481)</t>
        </is>
      </c>
      <c r="AB389" s="808" t="inlineStr">
        <is>
          <t>Needs source review: interest amount</t>
        </is>
      </c>
    </row>
    <row r="390" ht="204" customHeight="1">
      <c r="A390" s="806" t="inlineStr">
        <is>
          <t>2006-003765</t>
        </is>
      </c>
      <c r="B390" s="806" t="n"/>
      <c r="C390" s="806" t="inlineStr">
        <is>
          <t>Mineral Deed</t>
        </is>
      </c>
      <c r="D390" s="806" t="inlineStr">
        <is>
          <t>1838/136</t>
        </is>
      </c>
      <c r="E390" s="807" t="n">
        <v>38855</v>
      </c>
      <c r="F390" s="808" t="n">
        <v>38856</v>
      </c>
      <c r="G390" s="809" t="inlineStr">
        <is>
          <t>G. &amp; T. Partnership</t>
        </is>
      </c>
      <c r="H390" s="809" t="inlineStr">
        <is>
          <t>Datt Investment Company,
Four A. Investments</t>
        </is>
      </c>
      <c r="I390" s="810" t="inlineStr">
        <is>
          <t>NW/4 SE/4, S/2 SE/4, SW/4 NE/4 of 31-12N-24W, aol</t>
        </is>
      </c>
      <c r="J390" s="811" t="inlineStr">
        <is>
          <t>ARTI, It is the Intent to convey equally All Grantor's mineral interest acquired in Mineral Deed 1783/306, recorded in Roger Mills County, Oklahoma.</t>
        </is>
      </c>
      <c r="K390" s="815" t="inlineStr">
        <is>
          <t>OKCountyRecords: 2006-003765</t>
        </is>
      </c>
      <c r="L390" s="806" t="inlineStr">
        <is>
          <t>Mineral; basis Conv Amt(dec). Gross=tract-map basis.</t>
        </is>
      </c>
      <c r="M390" s="806" t="inlineStr">
        <is>
          <t>CURRENT OWNER SOURCE</t>
        </is>
      </c>
      <c r="N390" s="806" t="n"/>
      <c r="O390" s="806" t="inlineStr">
        <is>
          <t>OUTSIDE LANDS</t>
        </is>
      </c>
      <c r="P390" s="807" t="inlineStr">
        <is>
          <t>Chain — minerals</t>
        </is>
      </c>
      <c r="Q390" s="808" t="inlineStr">
        <is>
          <t>Yes</t>
        </is>
      </c>
      <c r="R390" s="809" t="inlineStr">
        <is>
          <t>No</t>
        </is>
      </c>
      <c r="S390" s="809" t="inlineStr">
        <is>
          <t>Yes</t>
        </is>
      </c>
      <c r="T390" s="810" t="inlineStr">
        <is>
          <t>No</t>
        </is>
      </c>
      <c r="U390" s="811" t="inlineStr">
        <is>
          <t>Yes: 2 (legal supports)</t>
        </is>
      </c>
      <c r="V390" s="815" t="inlineStr">
        <is>
          <t>High</t>
        </is>
      </c>
      <c r="W390" s="806" t="inlineStr">
        <is>
          <t>Review — no exact prior-grantee match</t>
        </is>
      </c>
      <c r="X390" s="806" t="inlineStr">
        <is>
          <t>Yes — on Tract 2 owner list</t>
        </is>
      </c>
      <c r="Y390" s="806" t="inlineStr">
        <is>
          <t>Candidate 1 (helper — confirm from image)</t>
        </is>
      </c>
      <c r="Z390" s="806" t="inlineStr">
        <is>
          <t>Medium — helper value</t>
        </is>
      </c>
      <c r="AA390" s="807" t="inlineStr">
        <is>
          <t>Mineral Deed — G. &amp; T. Partnership to Datt Investment Company, (1838/136)</t>
        </is>
      </c>
      <c r="AB390" s="808" t="inlineStr">
        <is>
          <t>Needs source review: grantor source</t>
        </is>
      </c>
    </row>
    <row r="391" ht="216" customHeight="1">
      <c r="A391" s="806" t="inlineStr">
        <is>
          <t>2006-006122</t>
        </is>
      </c>
      <c r="B391" s="806" t="n"/>
      <c r="C391" s="806" t="inlineStr">
        <is>
          <t>Correction</t>
        </is>
      </c>
      <c r="D391" s="806" t="inlineStr">
        <is>
          <t>1852/8</t>
        </is>
      </c>
      <c r="E391" s="807" t="n">
        <v>38861</v>
      </c>
      <c r="F391" s="808" t="n">
        <v>38961</v>
      </c>
      <c r="G391" s="809" t="inlineStr">
        <is>
          <t>Rogene E. Williams</t>
        </is>
      </c>
      <c r="H391" s="809" t="inlineStr">
        <is>
          <t>Rogene E. Williams, Trustee of The Jon T. and Rogene E. Williams Trust under Trust Agreement dated April 6, 1998, c/o Robert M. Collins</t>
        </is>
      </c>
      <c r="I391" s="810" t="inlineStr">
        <is>
          <t>NW/4 SE/4, S/2 SE/4, SW/4 NE/4 of 31-12N-24W, aol</t>
        </is>
      </c>
      <c r="J391" s="811" t="inlineStr">
        <is>
          <t>ARTI</t>
        </is>
      </c>
      <c r="K391" s="815" t="inlineStr">
        <is>
          <t>OKCountyRecords: 2006-006122</t>
        </is>
      </c>
      <c r="L391" s="806" t="inlineStr">
        <is>
          <t>Mineral; amount not stated — confirm from instrument. Gross=tract-map basis.</t>
        </is>
      </c>
      <c r="M391" s="806" t="inlineStr">
        <is>
          <t>CURRENT OWNER SOURCE</t>
        </is>
      </c>
      <c r="N391" s="806" t="n"/>
      <c r="O391" s="806" t="inlineStr">
        <is>
          <t>OUTSIDE LANDS</t>
        </is>
      </c>
      <c r="P391" s="807" t="inlineStr">
        <is>
          <t>Review — read instrument (type unclear)</t>
        </is>
      </c>
      <c r="Q391" s="808" t="inlineStr">
        <is>
          <t>Review</t>
        </is>
      </c>
      <c r="R391" s="809" t="inlineStr">
        <is>
          <t>Review</t>
        </is>
      </c>
      <c r="S391" s="809" t="inlineStr">
        <is>
          <t>Review</t>
        </is>
      </c>
      <c r="T391" s="810" t="inlineStr">
        <is>
          <t>Review</t>
        </is>
      </c>
      <c r="U391" s="811" t="inlineStr">
        <is>
          <t>Yes: 2 (legal supports)</t>
        </is>
      </c>
      <c r="V391" s="815" t="inlineStr">
        <is>
          <t>High</t>
        </is>
      </c>
      <c r="W391" s="806" t="inlineStr">
        <is>
          <t>Probable — name-normalized match to Runsheet 222 grantee; confirm</t>
        </is>
      </c>
      <c r="X391" s="806" t="inlineStr">
        <is>
          <t>Review</t>
        </is>
      </c>
      <c r="Y391" s="806" t="inlineStr">
        <is>
          <t>Interest amount needs review</t>
        </is>
      </c>
      <c r="Z391" s="806" t="inlineStr">
        <is>
          <t>Review</t>
        </is>
      </c>
      <c r="AA391" s="807" t="inlineStr">
        <is>
          <t>Correction — Rogene E. Williams to Rogene E. Williams, Trustee of (1852/8)</t>
        </is>
      </c>
      <c r="AB391" s="808" t="inlineStr">
        <is>
          <t>Needs source review: grantor source, interest amount, instrument type</t>
        </is>
      </c>
    </row>
    <row r="392" ht="156" customHeight="1">
      <c r="A392" s="806" t="inlineStr">
        <is>
          <t>2007-001310</t>
        </is>
      </c>
      <c r="B392" s="806" t="n"/>
      <c r="C392" s="806" t="inlineStr">
        <is>
          <t>Assignment of ORRI</t>
        </is>
      </c>
      <c r="D392" s="806" t="inlineStr">
        <is>
          <t>1869/164</t>
        </is>
      </c>
      <c r="E392" s="807" t="n">
        <v>38861</v>
      </c>
      <c r="F392" s="808" t="n">
        <v>39162</v>
      </c>
      <c r="G392" s="809" t="inlineStr">
        <is>
          <t>Samson Resources Co.</t>
        </is>
      </c>
      <c r="H392" s="809" t="inlineStr">
        <is>
          <t>Gary Reid</t>
        </is>
      </c>
      <c r="I392" s="810" t="inlineStr">
        <is>
          <t>E/2 NW/4, N/2 NE/4 SW/4, NE/4 SE/4, NW/4 SE/4, S/2 SE/4, SE/4 NE/4, SW/4 NE/4 of 31-12N-24W</t>
        </is>
      </c>
      <c r="J392" s="811" t="inlineStr">
        <is>
          <t>ORRI</t>
        </is>
      </c>
      <c r="K392" s="815" t="inlineStr">
        <is>
          <t>OKCountyRecords: 2007-001310</t>
        </is>
      </c>
      <c r="L392" s="806" t="inlineStr">
        <is>
          <t>ORRI (non-mineral; excluded from mineral NMA). Gross=tract-map basis.</t>
        </is>
      </c>
      <c r="M392" s="806" t="n"/>
      <c r="N392" s="806" t="n"/>
      <c r="O392" s="806" t="inlineStr">
        <is>
          <t>ORRI</t>
        </is>
      </c>
      <c r="P392" s="807" t="inlineStr">
        <is>
          <t>Chain — ORRI (burden on WI)</t>
        </is>
      </c>
      <c r="Q392" s="808" t="inlineStr">
        <is>
          <t>No</t>
        </is>
      </c>
      <c r="R392" s="809" t="inlineStr">
        <is>
          <t>Review</t>
        </is>
      </c>
      <c r="S392" s="809" t="inlineStr">
        <is>
          <t>No</t>
        </is>
      </c>
      <c r="T392" s="810" t="inlineStr">
        <is>
          <t>Yes</t>
        </is>
      </c>
      <c r="U392" s="811" t="inlineStr">
        <is>
          <t>Legal maps to 1, 2, 3, 4, 7, 10; helper says 1, 2, 3, 4, 7, 8</t>
        </is>
      </c>
      <c r="V392" s="815" t="inlineStr">
        <is>
          <t>Review</t>
        </is>
      </c>
      <c r="W392" s="806" t="inlineStr">
        <is>
          <t>Review — no exact prior-grantee match</t>
        </is>
      </c>
      <c r="X392" s="806" t="inlineStr">
        <is>
          <t>Review</t>
        </is>
      </c>
      <c r="Y392" s="806" t="inlineStr">
        <is>
          <t>Interest amount needs review</t>
        </is>
      </c>
      <c r="Z392" s="806" t="inlineStr">
        <is>
          <t>Review</t>
        </is>
      </c>
      <c r="AA392" s="807" t="inlineStr">
        <is>
          <t>Assignment of ORRI — Samson Resources Co. to Gary Reid (1869/164)</t>
        </is>
      </c>
      <c r="AB392" s="808" t="inlineStr">
        <is>
          <t>Needs source review: tract, grantor source, interest amount</t>
        </is>
      </c>
    </row>
    <row r="393" ht="409.5" customHeight="1">
      <c r="A393" s="806" t="inlineStr">
        <is>
          <t>2006-003993</t>
        </is>
      </c>
      <c r="B393" s="806" t="n"/>
      <c r="C393" s="806" t="inlineStr">
        <is>
          <t>Partial Assignment of Oil and Gas Leases</t>
        </is>
      </c>
      <c r="D393" s="806" t="inlineStr">
        <is>
          <t>1839/66</t>
        </is>
      </c>
      <c r="E393" s="807" t="n">
        <v>38862</v>
      </c>
      <c r="F393" s="808" t="n">
        <v>38867</v>
      </c>
      <c r="G393" s="809" t="inlineStr">
        <is>
          <t>Trilogy Oil &amp; Gas, LLC</t>
        </is>
      </c>
      <c r="H393" s="809" t="inlineStr">
        <is>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is>
      </c>
      <c r="I393" s="810" t="inlineStr">
        <is>
          <t>NW/4 SE/4, S/2 SE/4, SW/4 NE/4 of 31-12N-24W</t>
        </is>
      </c>
      <c r="J393" s="811" t="inlineStr">
        <is>
          <t>Assignees reflected in the amount set opposite their names, in OGLs at 1736/596, 1736/598, 1736/193, 1824/181, 1736/195, 1736/199, 1736/496, 1736/588, 1736/590, 1736/197</t>
        </is>
      </c>
      <c r="K393" s="815" t="inlineStr">
        <is>
          <t>OKCountyRecords: 2006-003993</t>
        </is>
      </c>
      <c r="L393" s="806" t="inlineStr">
        <is>
          <t>Leasehold (non-mineral; excluded from mineral NMA). Gross=tract-map basis.</t>
        </is>
      </c>
      <c r="M393" s="806" t="inlineStr">
        <is>
          <t>Confirm lease effect</t>
        </is>
      </c>
      <c r="N393" s="806" t="n"/>
      <c r="O393" s="806" t="inlineStr">
        <is>
          <t>OGL / BASE LEASE</t>
        </is>
      </c>
      <c r="P393" s="807" t="inlineStr">
        <is>
          <t>Chain — leasehold (OGL)</t>
        </is>
      </c>
      <c r="Q393" s="808" t="inlineStr">
        <is>
          <t>No</t>
        </is>
      </c>
      <c r="R393" s="809" t="inlineStr">
        <is>
          <t>Yes</t>
        </is>
      </c>
      <c r="S393" s="809" t="inlineStr">
        <is>
          <t>No</t>
        </is>
      </c>
      <c r="T393" s="810" t="inlineStr">
        <is>
          <t>Yes</t>
        </is>
      </c>
      <c r="U393" s="811" t="inlineStr">
        <is>
          <t>Yes: 2 (legal supports)</t>
        </is>
      </c>
      <c r="V393" s="815" t="inlineStr">
        <is>
          <t>High</t>
        </is>
      </c>
      <c r="W393" s="806" t="inlineStr">
        <is>
          <t>Yes — prior grantee match</t>
        </is>
      </c>
      <c r="X393" s="806" t="inlineStr">
        <is>
          <t>Review</t>
        </is>
      </c>
      <c r="Y393" s="806" t="inlineStr">
        <is>
          <t>Interest amount needs review</t>
        </is>
      </c>
      <c r="Z393" s="806" t="inlineStr">
        <is>
          <t>Review</t>
        </is>
      </c>
      <c r="AA393" s="807" t="inlineStr">
        <is>
          <t>Partial Assignment of Oil and Ga — Trilogy Oil &amp; Gas, LLC to ST. GEORGE COAL CO., 5 NMA, (1839/66)</t>
        </is>
      </c>
      <c r="AB393" s="808" t="inlineStr">
        <is>
          <t>Needs source review: interest amount</t>
        </is>
      </c>
    </row>
    <row r="394" ht="84" customHeight="1">
      <c r="A394" s="806" t="inlineStr">
        <is>
          <t>2006-005146</t>
        </is>
      </c>
      <c r="B394" s="806" t="n"/>
      <c r="C394" s="806" t="inlineStr">
        <is>
          <t>Memorandum of Trust</t>
        </is>
      </c>
      <c r="D394" s="806" t="inlineStr">
        <is>
          <t>1845/333</t>
        </is>
      </c>
      <c r="E394" s="807" t="n">
        <v>38869</v>
      </c>
      <c r="F394" s="808" t="n">
        <v>38915</v>
      </c>
      <c r="G394" s="809" t="inlineStr">
        <is>
          <t>Ruth Olson</t>
        </is>
      </c>
      <c r="H394" s="809" t="inlineStr">
        <is>
          <t>The Public</t>
        </is>
      </c>
      <c r="I394" s="810" t="inlineStr">
        <is>
          <t>E/2 NW/4 of 31-12N-24W, aol</t>
        </is>
      </c>
      <c r="J394" s="814" t="inlineStr">
        <is>
          <t>Memorandum of Ruth Olson Living Trust dated 2/28/1991.</t>
        </is>
      </c>
      <c r="K394" s="815" t="inlineStr">
        <is>
          <t>OKCountyRecords: 2006-005146</t>
        </is>
      </c>
      <c r="L394" s="806" t="inlineStr">
        <is>
          <t>Leasehold (non-mineral; excluded from mineral NMA). Gross=tract-map basis.</t>
        </is>
      </c>
      <c r="M394" s="806" t="inlineStr">
        <is>
          <t>OK</t>
        </is>
      </c>
      <c r="N394" s="806" t="inlineStr">
        <is>
          <t>Non-conveying — notice/affidavit/address change (The Public).</t>
        </is>
      </c>
      <c r="O394" s="806" t="inlineStr">
        <is>
          <t>OUTSIDE LANDS</t>
        </is>
      </c>
      <c r="P394" s="807" t="inlineStr">
        <is>
          <t>Chain — title support (succession/entity/probate)</t>
        </is>
      </c>
      <c r="Q394" s="808" t="inlineStr">
        <is>
          <t>Yes</t>
        </is>
      </c>
      <c r="R394" s="809" t="inlineStr">
        <is>
          <t>No</t>
        </is>
      </c>
      <c r="S394" s="809" t="inlineStr">
        <is>
          <t>Yes</t>
        </is>
      </c>
      <c r="T394" s="810" t="inlineStr">
        <is>
          <t>No</t>
        </is>
      </c>
      <c r="U394" s="814" t="inlineStr">
        <is>
          <t>Yes: 4 (legal supports)</t>
        </is>
      </c>
      <c r="V394" s="815" t="inlineStr">
        <is>
          <t>High</t>
        </is>
      </c>
      <c r="W394" s="806" t="inlineStr">
        <is>
          <t>Review — no exact prior-grantee match</t>
        </is>
      </c>
      <c r="X394" s="806" t="inlineStr">
        <is>
          <t>Yes — on Tract 4 owner list</t>
        </is>
      </c>
      <c r="Y394" s="806" t="inlineStr">
        <is>
          <t>Interest amount needs review</t>
        </is>
      </c>
      <c r="Z394" s="806" t="inlineStr">
        <is>
          <t>Review</t>
        </is>
      </c>
      <c r="AA394" s="807" t="inlineStr">
        <is>
          <t>Memorandum of Trust — Ruth Olson to The Public (1845/333)</t>
        </is>
      </c>
      <c r="AB394" s="808" t="inlineStr">
        <is>
          <t>Needs source review: grantor source, interest amount</t>
        </is>
      </c>
    </row>
    <row r="395" ht="348" customHeight="1">
      <c r="A395" s="806" t="inlineStr">
        <is>
          <t>2006-004747</t>
        </is>
      </c>
      <c r="B395" s="806" t="n"/>
      <c r="C395" s="806" t="inlineStr">
        <is>
          <t>Partial Assignment of Oil and Gas Lease</t>
        </is>
      </c>
      <c r="D395" s="806" t="inlineStr">
        <is>
          <t>1842/453</t>
        </is>
      </c>
      <c r="E395" s="807" t="n">
        <v>38890</v>
      </c>
      <c r="F395" s="808" t="n">
        <v>38897</v>
      </c>
      <c r="G395" s="809" t="inlineStr">
        <is>
          <t>John Butera</t>
        </is>
      </c>
      <c r="H395" s="809" t="inlineStr">
        <is>
          <t>Double L, LLC, 0.66 NMA,
5970 W. Sumac Ave.
Denver, CO 80202,
Wolf Point Exploration, LLC, 0.66 NMA,
315 W. Oak St., Suite 704
Ft. Collins, CO 80521,
John Butera, 0.66 NMA,
8770 Allison Drive, Unit F
Arvada, CO 80005</t>
        </is>
      </c>
      <c r="I395" s="813" t="inlineStr">
        <is>
          <t>NW/4 SE/4, S/2 SE/4, SW/4 NE/4 of 31-12N-24W</t>
        </is>
      </c>
      <c r="J395" s="811" t="inlineStr">
        <is>
          <t>Assignees reflected in the amount set opposite their names, in OGLs at 1736/496, 1736/596, 1736/598, 1736/193, 1736/195, 1736/199, 1736/496, 1736/588</t>
        </is>
      </c>
      <c r="K395" s="815" t="inlineStr">
        <is>
          <t>OKCountyRecords: 2006-004747</t>
        </is>
      </c>
      <c r="L395" s="806" t="inlineStr">
        <is>
          <t>Leasehold (non-mineral; excluded from mineral NMA). Gross=tract-map basis.</t>
        </is>
      </c>
      <c r="M395" s="806" t="inlineStr">
        <is>
          <t>Confirm lease effect</t>
        </is>
      </c>
      <c r="N395" s="806" t="n"/>
      <c r="O395" s="806" t="inlineStr">
        <is>
          <t>OGL / BASE LEASE</t>
        </is>
      </c>
      <c r="P395" s="807" t="inlineStr">
        <is>
          <t>Chain — leasehold (OGL)</t>
        </is>
      </c>
      <c r="Q395" s="808" t="inlineStr">
        <is>
          <t>No</t>
        </is>
      </c>
      <c r="R395" s="809" t="inlineStr">
        <is>
          <t>Yes</t>
        </is>
      </c>
      <c r="S395" s="809" t="inlineStr">
        <is>
          <t>No</t>
        </is>
      </c>
      <c r="T395" s="813" t="inlineStr">
        <is>
          <t>Yes</t>
        </is>
      </c>
      <c r="U395" s="811" t="inlineStr">
        <is>
          <t>Yes: 2 (legal supports)</t>
        </is>
      </c>
      <c r="V395" s="815" t="inlineStr">
        <is>
          <t>High</t>
        </is>
      </c>
      <c r="W395" s="806" t="inlineStr">
        <is>
          <t>Review — no exact prior-grantee match</t>
        </is>
      </c>
      <c r="X395" s="806" t="inlineStr">
        <is>
          <t>Review</t>
        </is>
      </c>
      <c r="Y395" s="806" t="inlineStr">
        <is>
          <t>Interest amount needs review</t>
        </is>
      </c>
      <c r="Z395" s="806" t="inlineStr">
        <is>
          <t>Review</t>
        </is>
      </c>
      <c r="AA395" s="807" t="inlineStr">
        <is>
          <t>Partial Assignment of Oil and Ga — John Butera to Double L, LLC, 0.66 NMA, (1842/453)</t>
        </is>
      </c>
      <c r="AB395" s="808" t="inlineStr">
        <is>
          <t>Needs source review: grantor source, interest amount</t>
        </is>
      </c>
    </row>
    <row r="396" ht="240" customHeight="1">
      <c r="A396" s="806" t="inlineStr">
        <is>
          <t>2006-005043</t>
        </is>
      </c>
      <c r="B396" s="806" t="n"/>
      <c r="C396" s="806" t="inlineStr">
        <is>
          <t>Assignment of Oil and Gas Leases</t>
        </is>
      </c>
      <c r="D396" s="806" t="inlineStr">
        <is>
          <t>1844/584</t>
        </is>
      </c>
      <c r="E396" s="807" t="n">
        <v>38905</v>
      </c>
      <c r="F396" s="808" t="n">
        <v>38911</v>
      </c>
      <c r="G396" s="809" t="inlineStr">
        <is>
          <t>St George Coal Co.</t>
        </is>
      </c>
      <c r="H396" s="809" t="inlineStr">
        <is>
          <t>George B. Duke
P.O. Box 21
Edgar, MT 59026</t>
        </is>
      </c>
      <c r="I396" s="810" t="inlineStr">
        <is>
          <t>NW/4 SE/4, S/2 SE/4, SW/4 NE/4 of 31-12N-24W</t>
        </is>
      </c>
      <c r="J396" s="811" t="inlineStr">
        <is>
          <t>Assigns all right, title and interest in and to the Oil and Gas Leases recorded at 1736/596, 1736/598, 1736/193, 1824/181, 1736/195, 1736/199, 1736/496, 1736/588, 1736/590, 1736/197</t>
        </is>
      </c>
      <c r="K396" s="815" t="inlineStr">
        <is>
          <t>OKCountyRecords: 2006-005043</t>
        </is>
      </c>
      <c r="L396" s="806" t="inlineStr">
        <is>
          <t>Leasehold (non-mineral; excluded from mineral NMA). Gross=tract-map basis.</t>
        </is>
      </c>
      <c r="M396" s="806" t="inlineStr">
        <is>
          <t>Confirm lease effect</t>
        </is>
      </c>
      <c r="N396" s="806" t="n"/>
      <c r="O396" s="806" t="inlineStr">
        <is>
          <t>OGL / BASE LEASE</t>
        </is>
      </c>
      <c r="P396" s="807" t="inlineStr">
        <is>
          <t>Chain — leasehold (OGL)</t>
        </is>
      </c>
      <c r="Q396" s="808" t="inlineStr">
        <is>
          <t>No</t>
        </is>
      </c>
      <c r="R396" s="809" t="inlineStr">
        <is>
          <t>Yes</t>
        </is>
      </c>
      <c r="S396" s="809" t="inlineStr">
        <is>
          <t>No</t>
        </is>
      </c>
      <c r="T396" s="810" t="inlineStr">
        <is>
          <t>Yes</t>
        </is>
      </c>
      <c r="U396" s="811" t="inlineStr">
        <is>
          <t>Yes: 2 (legal supports)</t>
        </is>
      </c>
      <c r="V396" s="815" t="inlineStr">
        <is>
          <t>High</t>
        </is>
      </c>
      <c r="W396" s="806" t="inlineStr">
        <is>
          <t>Review — no exact prior-grantee match</t>
        </is>
      </c>
      <c r="X396" s="806" t="inlineStr">
        <is>
          <t>Review</t>
        </is>
      </c>
      <c r="Y396" s="806" t="inlineStr">
        <is>
          <t>Interest amount needs review</t>
        </is>
      </c>
      <c r="Z396" s="806" t="inlineStr">
        <is>
          <t>Review</t>
        </is>
      </c>
      <c r="AA396" s="807" t="inlineStr">
        <is>
          <t>Assignment of Oil and Gas Leases — St George Coal Co. to George B. Duke (1844/584)</t>
        </is>
      </c>
      <c r="AB396" s="808" t="inlineStr">
        <is>
          <t>Needs source review: grantor source, interest amount</t>
        </is>
      </c>
    </row>
    <row r="397" ht="409.5" customHeight="1">
      <c r="A397" s="806" t="inlineStr">
        <is>
          <t>2007-008043</t>
        </is>
      </c>
      <c r="B397" s="806" t="n"/>
      <c r="C397" s="806" t="inlineStr">
        <is>
          <t>Assignment of Oil and Gas Leases</t>
        </is>
      </c>
      <c r="D397" s="806" t="inlineStr">
        <is>
          <t>1567/6</t>
        </is>
      </c>
      <c r="E397" s="807" t="n">
        <v>38909</v>
      </c>
      <c r="F397" s="808" t="n"/>
      <c r="G397" s="809" t="inlineStr">
        <is>
          <t>George Jourdan</t>
        </is>
      </c>
      <c r="H397" s="809" t="inlineStr">
        <is>
          <t>JH Famiy, LLC
P.O. Box 3503
Lafayette, LA 70502</t>
        </is>
      </c>
      <c r="I397" s="810" t="inlineStr">
        <is>
          <t>NW/4 SE/4, S/2 SE/4, SW/4 NE/4 of 31-12N-24W</t>
        </is>
      </c>
      <c r="J397" s="811" t="inlineStr">
        <is>
          <t>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 Full recital in recorded instrument — see Link.</t>
        </is>
      </c>
      <c r="K397" s="815" t="inlineStr">
        <is>
          <t>OKCountyRecords: 2007-008043</t>
        </is>
      </c>
      <c r="L397" s="806" t="inlineStr">
        <is>
          <t>Leasehold (non-mineral; excluded from mineral NMA). Gross=tract-map basis.</t>
        </is>
      </c>
      <c r="M397" s="806" t="inlineStr">
        <is>
          <t>Needs source review</t>
        </is>
      </c>
      <c r="N397" s="806" t="inlineStr">
        <is>
          <t>Pull recorded image (Bk/Pg 1567/0006); confirm assignor, assignee, lease(s) assigned, legal, and dates.</t>
        </is>
      </c>
      <c r="O397" s="806" t="inlineStr">
        <is>
          <t>OGL / BASE LEASE</t>
        </is>
      </c>
      <c r="P397" s="807" t="inlineStr">
        <is>
          <t>Chain — leasehold (OGL)</t>
        </is>
      </c>
      <c r="Q397" s="808" t="inlineStr">
        <is>
          <t>No</t>
        </is>
      </c>
      <c r="R397" s="809" t="inlineStr">
        <is>
          <t>Yes</t>
        </is>
      </c>
      <c r="S397" s="809" t="inlineStr">
        <is>
          <t>No</t>
        </is>
      </c>
      <c r="T397" s="810" t="inlineStr">
        <is>
          <t>Yes</t>
        </is>
      </c>
      <c r="U397" s="811" t="inlineStr">
        <is>
          <t>Yes: 2 (legal supports)</t>
        </is>
      </c>
      <c r="V397" s="815" t="inlineStr">
        <is>
          <t>High</t>
        </is>
      </c>
      <c r="W397" s="806" t="inlineStr">
        <is>
          <t>Review — no exact prior-grantee match</t>
        </is>
      </c>
      <c r="X397" s="806" t="inlineStr">
        <is>
          <t>Review</t>
        </is>
      </c>
      <c r="Y397" s="806" t="inlineStr">
        <is>
          <t>Candidate 1 (helper — confirm from image)</t>
        </is>
      </c>
      <c r="Z397" s="806" t="inlineStr">
        <is>
          <t>Medium — helper value</t>
        </is>
      </c>
      <c r="AA397" s="807" t="inlineStr">
        <is>
          <t>Assignment of Oil and Gas Leases — George Jourdan to JH Famiy, LLC (1567/6)</t>
        </is>
      </c>
      <c r="AB397" s="808" t="inlineStr">
        <is>
          <t>Needs source review: grantor source</t>
        </is>
      </c>
    </row>
    <row r="398" ht="240" customHeight="1">
      <c r="A398" s="806" t="inlineStr">
        <is>
          <t>2006-005081</t>
        </is>
      </c>
      <c r="B398" s="806" t="n"/>
      <c r="C398" s="806" t="inlineStr">
        <is>
          <t>Assignment of Oil and Gas Leases</t>
        </is>
      </c>
      <c r="D398" s="806" t="inlineStr">
        <is>
          <t>1845/128</t>
        </is>
      </c>
      <c r="E398" s="807" t="n">
        <v>38909</v>
      </c>
      <c r="F398" s="808" t="n">
        <v>38912</v>
      </c>
      <c r="G398" s="809" t="inlineStr">
        <is>
          <t>George Jourdan</t>
        </is>
      </c>
      <c r="H398" s="809" t="inlineStr">
        <is>
          <t>JH Famiy, LLC
P.O. Box 3503
Lafayette, LA 70502</t>
        </is>
      </c>
      <c r="I398" s="810" t="inlineStr">
        <is>
          <t>NW/4 SE/4, S/2 SE/4, SW/4 NE/4 of 31-12N-24W</t>
        </is>
      </c>
      <c r="J398" s="811" t="inlineStr">
        <is>
          <t>Assigns all right, title and interest in and to the Oil and Gas Leases recorded at 1736/596, 1736/598, 1736/193, 1824/181, 1736/195, 1736/199, 1736/496, 1736/588, 1736/590, 1736/197</t>
        </is>
      </c>
      <c r="K398" s="812" t="inlineStr">
        <is>
          <t>OKCountyRecords: 2006-005081</t>
        </is>
      </c>
      <c r="L398" s="806" t="inlineStr">
        <is>
          <t>Leasehold (non-mineral; excluded from mineral NMA). Gross=tract-map basis.</t>
        </is>
      </c>
      <c r="M398" s="806" t="inlineStr">
        <is>
          <t>REVIEW</t>
        </is>
      </c>
      <c r="N398" s="806" t="inlineStr">
        <is>
          <t>Verify grantee name — "JH Famiy, LLC" likely "JH Family, LLC"; confirm against instrument image</t>
        </is>
      </c>
      <c r="O398" s="806" t="inlineStr">
        <is>
          <t>OGL / BASE LEASE</t>
        </is>
      </c>
      <c r="P398" s="807" t="inlineStr">
        <is>
          <t>Chain — leasehold (OGL)</t>
        </is>
      </c>
      <c r="Q398" s="808" t="inlineStr">
        <is>
          <t>No</t>
        </is>
      </c>
      <c r="R398" s="809" t="inlineStr">
        <is>
          <t>Yes</t>
        </is>
      </c>
      <c r="S398" s="809" t="inlineStr">
        <is>
          <t>No</t>
        </is>
      </c>
      <c r="T398" s="810" t="inlineStr">
        <is>
          <t>Yes</t>
        </is>
      </c>
      <c r="U398" s="811" t="inlineStr">
        <is>
          <t>Yes: 2 (legal supports)</t>
        </is>
      </c>
      <c r="V398" s="812" t="inlineStr">
        <is>
          <t>High</t>
        </is>
      </c>
      <c r="W398" s="806" t="inlineStr">
        <is>
          <t>Review — no exact prior-grantee match</t>
        </is>
      </c>
      <c r="X398" s="806" t="inlineStr">
        <is>
          <t>Review</t>
        </is>
      </c>
      <c r="Y398" s="806" t="inlineStr">
        <is>
          <t>Candidate 1 (helper — confirm from image)</t>
        </is>
      </c>
      <c r="Z398" s="806" t="inlineStr">
        <is>
          <t>Medium — helper value</t>
        </is>
      </c>
      <c r="AA398" s="807" t="inlineStr">
        <is>
          <t>Assignment of Oil and Gas Leases — George Jourdan to JH Famiy, LLC (1845/128)</t>
        </is>
      </c>
      <c r="AB398" s="808" t="inlineStr">
        <is>
          <t>Needs source review: grantor source</t>
        </is>
      </c>
    </row>
    <row r="399" ht="228" customHeight="1">
      <c r="A399" s="806" t="inlineStr">
        <is>
          <t>2006-007198</t>
        </is>
      </c>
      <c r="B399" s="806" t="n"/>
      <c r="C399" s="806" t="inlineStr">
        <is>
          <t>Partial Assignment of Oil and Gas Lease Correction</t>
        </is>
      </c>
      <c r="D399" s="806" t="inlineStr">
        <is>
          <t>1858/52</t>
        </is>
      </c>
      <c r="E399" s="807" t="n">
        <v>39009</v>
      </c>
      <c r="F399" s="808" t="n">
        <v>39029</v>
      </c>
      <c r="G399" s="809" t="inlineStr">
        <is>
          <t>John Butera</t>
        </is>
      </c>
      <c r="H399" s="809" t="inlineStr">
        <is>
          <t>Double L, LLC, 0.5 NMA,
5970 W. Sumac Ave.
Denver, CO 80202,
Wolf Point Exploration, LLC, 0.25 NMA,
315 W. Oak St., Suite 704
Ft. Collins, CO 80521</t>
        </is>
      </c>
      <c r="I399" s="810" t="inlineStr">
        <is>
          <t>NW/4 SE/4, S/2 SE/4, SW/4 NE/4 of 31-12N-24W</t>
        </is>
      </c>
      <c r="J399" s="811" t="inlineStr">
        <is>
          <t>Assignees reflected in the amount set opposite their names, in OGLs at 1736/496, 1736/596, 1736/598, 1736/193, 1736/195, 1736/199, 1736/496, 1736/588</t>
        </is>
      </c>
      <c r="K399" s="812" t="inlineStr">
        <is>
          <t>OKCountyRecords: 2006-007198</t>
        </is>
      </c>
      <c r="L399" s="806" t="inlineStr">
        <is>
          <t>Leasehold (non-mineral; excluded from mineral NMA). Gross=tract-map basis.</t>
        </is>
      </c>
      <c r="M399" s="806" t="inlineStr">
        <is>
          <t>Confirm lease effect</t>
        </is>
      </c>
      <c r="N399" s="806" t="n"/>
      <c r="O399" s="806" t="inlineStr">
        <is>
          <t>OGL / BASE LEASE</t>
        </is>
      </c>
      <c r="P399" s="807" t="inlineStr">
        <is>
          <t>Chain — leasehold (OGL)</t>
        </is>
      </c>
      <c r="Q399" s="808" t="inlineStr">
        <is>
          <t>No</t>
        </is>
      </c>
      <c r="R399" s="809" t="inlineStr">
        <is>
          <t>Yes</t>
        </is>
      </c>
      <c r="S399" s="809" t="inlineStr">
        <is>
          <t>No</t>
        </is>
      </c>
      <c r="T399" s="810" t="inlineStr">
        <is>
          <t>Yes</t>
        </is>
      </c>
      <c r="U399" s="811" t="inlineStr">
        <is>
          <t>Yes: 2 (legal supports)</t>
        </is>
      </c>
      <c r="V399" s="812" t="inlineStr">
        <is>
          <t>High</t>
        </is>
      </c>
      <c r="W399" s="806" t="inlineStr">
        <is>
          <t>Review — no exact prior-grantee match</t>
        </is>
      </c>
      <c r="X399" s="806" t="inlineStr">
        <is>
          <t>Review</t>
        </is>
      </c>
      <c r="Y399" s="806" t="inlineStr">
        <is>
          <t>Interest amount needs review</t>
        </is>
      </c>
      <c r="Z399" s="806" t="inlineStr">
        <is>
          <t>Review</t>
        </is>
      </c>
      <c r="AA399" s="807" t="inlineStr">
        <is>
          <t>Partial Assignment of Oil and Ga — John Butera to Double L, LLC, 0.5 NMA, (1858/52)</t>
        </is>
      </c>
      <c r="AB399" s="808" t="inlineStr">
        <is>
          <t>Needs source review: grantor source, interest amount</t>
        </is>
      </c>
    </row>
    <row r="400" ht="264" customHeight="1">
      <c r="A400" s="806" t="inlineStr">
        <is>
          <t>2007-000328</t>
        </is>
      </c>
      <c r="B400" s="806" t="n"/>
      <c r="C400" s="806" t="inlineStr">
        <is>
          <t>Assignment</t>
        </is>
      </c>
      <c r="D400" s="806" t="inlineStr">
        <is>
          <t>1864/96</t>
        </is>
      </c>
      <c r="E400" s="807" t="n">
        <v>39052</v>
      </c>
      <c r="F400" s="808" t="n">
        <v>39104</v>
      </c>
      <c r="G400" s="809" t="inlineStr">
        <is>
          <t>B. Kole Killion</t>
        </is>
      </c>
      <c r="H400" s="809" t="inlineStr">
        <is>
          <t>Rhett L. Frazier
7731 Romaine St #3
West Hollywood, CA 90046</t>
        </is>
      </c>
      <c r="I400" s="810" t="inlineStr">
        <is>
          <t>NW/4 SE/4, S/2 SE/4, SW/4 NE/4 of 31-12N-24W</t>
        </is>
      </c>
      <c r="J400" s="811" t="inlineStr">
        <is>
          <t>One-half (1/2) of Assignor's right, title and interest in and to the oil and gas leases recorded at 1736/596, 1736/598, 1736/193, 1824/181, 1736/195, 1736/199, 1736/496, 1736/588, 1736/590, 1736/197</t>
        </is>
      </c>
      <c r="K400" s="812" t="inlineStr">
        <is>
          <t>OKCountyRecords: 2007-000328</t>
        </is>
      </c>
      <c r="L400" s="806" t="inlineStr">
        <is>
          <t>Leasehold (non-mineral; excluded from mineral NMA). Gross=tract-map basis.</t>
        </is>
      </c>
      <c r="M400" s="806" t="inlineStr">
        <is>
          <t>Confirm lease effect</t>
        </is>
      </c>
      <c r="N400" s="806" t="n"/>
      <c r="O400" s="806" t="inlineStr">
        <is>
          <t>LEASE ASSIGNMENT</t>
        </is>
      </c>
      <c r="P400" s="807" t="inlineStr">
        <is>
          <t>Chain — assignment (WI or minerals — read granting clause)</t>
        </is>
      </c>
      <c r="Q400" s="808" t="inlineStr">
        <is>
          <t>Review</t>
        </is>
      </c>
      <c r="R400" s="809" t="inlineStr">
        <is>
          <t>Yes</t>
        </is>
      </c>
      <c r="S400" s="809" t="inlineStr">
        <is>
          <t>Review</t>
        </is>
      </c>
      <c r="T400" s="810" t="inlineStr">
        <is>
          <t>Yes</t>
        </is>
      </c>
      <c r="U400" s="811" t="inlineStr">
        <is>
          <t>Yes: 2 (legal supports)</t>
        </is>
      </c>
      <c r="V400" s="812" t="inlineStr">
        <is>
          <t>High</t>
        </is>
      </c>
      <c r="W400" s="806" t="inlineStr">
        <is>
          <t>Review — no exact prior-grantee match</t>
        </is>
      </c>
      <c r="X400" s="806" t="inlineStr">
        <is>
          <t>Review</t>
        </is>
      </c>
      <c r="Y400" s="806" t="inlineStr">
        <is>
          <t>Interest amount needs review</t>
        </is>
      </c>
      <c r="Z400" s="806" t="inlineStr">
        <is>
          <t>Review</t>
        </is>
      </c>
      <c r="AA400" s="807" t="inlineStr">
        <is>
          <t>Assignment — B. Kole Killion to Rhett L. Frazier (1864/96)</t>
        </is>
      </c>
      <c r="AB400" s="808" t="inlineStr">
        <is>
          <t>Needs source review: grantor source, interest amount</t>
        </is>
      </c>
    </row>
    <row r="401" ht="96" customHeight="1">
      <c r="A401" s="806" t="inlineStr">
        <is>
          <t>2007-003914</t>
        </is>
      </c>
      <c r="B401" s="806" t="n"/>
      <c r="C401" s="806" t="inlineStr">
        <is>
          <t>Memorandum of Option for Easement Agreement</t>
        </is>
      </c>
      <c r="D401" s="806" t="inlineStr">
        <is>
          <t>1883/582</t>
        </is>
      </c>
      <c r="E401" s="807" t="n">
        <v>39145</v>
      </c>
      <c r="F401" s="808" t="n">
        <v>39325</v>
      </c>
      <c r="G401" s="809" t="inlineStr">
        <is>
          <t>Floyd W. Atha,
Nancy D. Atha</t>
        </is>
      </c>
      <c r="H401" s="809" t="inlineStr">
        <is>
          <t>Boulevard Associates, LLC</t>
        </is>
      </c>
      <c r="I401" s="810" t="inlineStr">
        <is>
          <t>N/2 NE/4, NE/4 SE/4, SE/4 NE/4 of 31-12N-24W, aol</t>
        </is>
      </c>
      <c r="J401" s="811" t="inlineStr">
        <is>
          <t>Memorandum of option for easement agreement. See instrument.</t>
        </is>
      </c>
      <c r="K401" s="812" t="inlineStr">
        <is>
          <t>OKCountyRecords: 2007-003914</t>
        </is>
      </c>
      <c r="L401" s="806" t="inlineStr">
        <is>
          <t>Leasehold (non-mineral; excluded from mineral NMA). Gross=tract-map basis.</t>
        </is>
      </c>
      <c r="M401" s="806" t="inlineStr">
        <is>
          <t>Confirm lease effect</t>
        </is>
      </c>
      <c r="N401" s="806" t="n"/>
      <c r="O401" s="806" t="inlineStr">
        <is>
          <t>OUTSIDE LANDS</t>
        </is>
      </c>
      <c r="P401" s="807" t="inlineStr">
        <is>
          <t>Do Not Chain — easement/option</t>
        </is>
      </c>
      <c r="Q401" s="808" t="inlineStr">
        <is>
          <t>No</t>
        </is>
      </c>
      <c r="R401" s="809" t="inlineStr">
        <is>
          <t>No</t>
        </is>
      </c>
      <c r="S401" s="809" t="inlineStr">
        <is>
          <t>No</t>
        </is>
      </c>
      <c r="T401" s="810" t="inlineStr">
        <is>
          <t>No</t>
        </is>
      </c>
      <c r="U401" s="811" t="inlineStr">
        <is>
          <t>Legal maps to 1, 3, 10; helper says 1, 3, 8</t>
        </is>
      </c>
      <c r="V401" s="812" t="inlineStr">
        <is>
          <t>Review</t>
        </is>
      </c>
      <c r="W401" s="806" t="inlineStr">
        <is>
          <t>Review — no exact prior-grantee match</t>
        </is>
      </c>
      <c r="X401" s="806" t="inlineStr">
        <is>
          <t>Review</t>
        </is>
      </c>
      <c r="Y401" s="806" t="inlineStr">
        <is>
          <t>Interest amount needs review</t>
        </is>
      </c>
      <c r="Z401" s="806" t="inlineStr">
        <is>
          <t>Review</t>
        </is>
      </c>
      <c r="AA401" s="807" t="inlineStr">
        <is>
          <t>Memorandum of Option for Easemen — Floyd W. Atha, to Boulevard Associates, LLC (1883/582)</t>
        </is>
      </c>
      <c r="AB401" s="808" t="inlineStr">
        <is>
          <t>Needs source review: tract, grantor source</t>
        </is>
      </c>
    </row>
    <row r="402" ht="84" customHeight="1">
      <c r="A402" s="806" t="inlineStr">
        <is>
          <t>2007-001374</t>
        </is>
      </c>
      <c r="B402" s="806" t="n"/>
      <c r="C402" s="806" t="inlineStr">
        <is>
          <t>Mineral Deed</t>
        </is>
      </c>
      <c r="D402" s="806" t="inlineStr">
        <is>
          <t>1869/351</t>
        </is>
      </c>
      <c r="E402" s="807" t="n">
        <v>39160</v>
      </c>
      <c r="F402" s="808" t="n">
        <v>39167</v>
      </c>
      <c r="G402" s="809" t="inlineStr">
        <is>
          <t>Lola F. Ricards</t>
        </is>
      </c>
      <c r="H402" s="809" t="inlineStr">
        <is>
          <t>Arrowhead Resources, Inc.</t>
        </is>
      </c>
      <c r="I402" s="810" t="inlineStr">
        <is>
          <t>NW/4 SE/4, S/2 SE/4, SW/4 NE/4 of 31-12N-24W, aol</t>
        </is>
      </c>
      <c r="J402" s="811" t="inlineStr">
        <is>
          <t>ARTI</t>
        </is>
      </c>
      <c r="K402" s="812" t="inlineStr">
        <is>
          <t>OKCountyRecords: 2007-001374</t>
        </is>
      </c>
      <c r="L402" s="806" t="inlineStr">
        <is>
          <t>Mineral; basis Conv Amt(dec). Gross=tract-map basis.</t>
        </is>
      </c>
      <c r="M402" s="806" t="inlineStr">
        <is>
          <t>CURRENT OWNER SOURCE</t>
        </is>
      </c>
      <c r="N402" s="806" t="n"/>
      <c r="O402" s="806" t="inlineStr">
        <is>
          <t>OUTSIDE LANDS</t>
        </is>
      </c>
      <c r="P402" s="807" t="inlineStr">
        <is>
          <t>Chain — minerals</t>
        </is>
      </c>
      <c r="Q402" s="808" t="inlineStr">
        <is>
          <t>Yes</t>
        </is>
      </c>
      <c r="R402" s="809" t="inlineStr">
        <is>
          <t>No</t>
        </is>
      </c>
      <c r="S402" s="809" t="inlineStr">
        <is>
          <t>Yes</t>
        </is>
      </c>
      <c r="T402" s="810" t="inlineStr">
        <is>
          <t>No</t>
        </is>
      </c>
      <c r="U402" s="811" t="inlineStr">
        <is>
          <t>Yes: 2 (legal supports)</t>
        </is>
      </c>
      <c r="V402" s="812" t="inlineStr">
        <is>
          <t>High</t>
        </is>
      </c>
      <c r="W402" s="806" t="inlineStr">
        <is>
          <t>Review — no exact prior-grantee match</t>
        </is>
      </c>
      <c r="X402" s="806" t="inlineStr">
        <is>
          <t>Review</t>
        </is>
      </c>
      <c r="Y402" s="806" t="inlineStr">
        <is>
          <t>Candidate 1 (helper — confirm from image)</t>
        </is>
      </c>
      <c r="Z402" s="806" t="inlineStr">
        <is>
          <t>Medium — helper value</t>
        </is>
      </c>
      <c r="AA402" s="807" t="inlineStr">
        <is>
          <t>Mineral Deed — Lola F. Ricards to Arrowhead Resources, Inc. (1869/351)</t>
        </is>
      </c>
      <c r="AB402" s="808" t="inlineStr">
        <is>
          <t>Needs source review: grantor source</t>
        </is>
      </c>
    </row>
    <row r="403" ht="192" customHeight="1">
      <c r="A403" s="806" t="inlineStr">
        <is>
          <t>2007-001848</t>
        </is>
      </c>
      <c r="B403" s="806" t="n"/>
      <c r="C403" s="806" t="inlineStr">
        <is>
          <t>Quit Claim Deed</t>
        </is>
      </c>
      <c r="D403" s="806" t="inlineStr">
        <is>
          <t>1872/277</t>
        </is>
      </c>
      <c r="E403" s="807" t="n">
        <v>39162</v>
      </c>
      <c r="F403" s="808" t="n">
        <v>39197</v>
      </c>
      <c r="G403" s="809" t="inlineStr">
        <is>
          <t>Floyd W. Atha and Nancy D. Atha, HW</t>
        </is>
      </c>
      <c r="H403" s="809" t="inlineStr">
        <is>
          <t>Floyd Atha and Nancy Atha, Co-Trustees of the Floyd Atha and Nancy Atha Revocable Trust dated March 21st, 2007</t>
        </is>
      </c>
      <c r="I403" s="810" t="inlineStr">
        <is>
          <t>E/2 W/2 E/2 Lots 1-4, N/2 NE/4, NE/4 SE/4, SE/4 NE/4 of 31-12N-24W</t>
        </is>
      </c>
      <c r="J403" s="811" t="inlineStr">
        <is>
          <t>ARTI</t>
        </is>
      </c>
      <c r="K403" s="812" t="inlineStr">
        <is>
          <t>OKCountyRecords: 2007-001848</t>
        </is>
      </c>
      <c r="L403" s="806" t="inlineStr">
        <is>
          <t>Mineral; basis Conv Amt(dec). Gross=tract-map basis.</t>
        </is>
      </c>
      <c r="M403" s="806" t="inlineStr">
        <is>
          <t>CURRENT OWNER SOURCE</t>
        </is>
      </c>
      <c r="N403" s="806" t="n"/>
      <c r="O403" s="806" t="inlineStr">
        <is>
          <t>MINERAL DEED</t>
        </is>
      </c>
      <c r="P403" s="807" t="inlineStr">
        <is>
          <t>Chain — deed (confirm minerals vs surface from instrument)</t>
        </is>
      </c>
      <c r="Q403" s="808" t="inlineStr">
        <is>
          <t>Yes</t>
        </is>
      </c>
      <c r="R403" s="809" t="inlineStr">
        <is>
          <t>No</t>
        </is>
      </c>
      <c r="S403" s="809" t="inlineStr">
        <is>
          <t>Review</t>
        </is>
      </c>
      <c r="T403" s="810" t="inlineStr">
        <is>
          <t>No</t>
        </is>
      </c>
      <c r="U403" s="811" t="inlineStr">
        <is>
          <t>Yes: 1, 3, 5, 8 (legal supports)</t>
        </is>
      </c>
      <c r="V403" s="812" t="inlineStr">
        <is>
          <t>High</t>
        </is>
      </c>
      <c r="W403" s="806" t="inlineStr">
        <is>
          <t>Review — no exact prior-grantee match</t>
        </is>
      </c>
      <c r="X403" s="806" t="inlineStr">
        <is>
          <t>Yes — on Tract 3 owner list</t>
        </is>
      </c>
      <c r="Y403" s="806" t="inlineStr">
        <is>
          <t>Candidate 1 (helper — confirm from image)</t>
        </is>
      </c>
      <c r="Z403" s="806" t="inlineStr">
        <is>
          <t>Medium — helper value</t>
        </is>
      </c>
      <c r="AA403" s="807" t="inlineStr">
        <is>
          <t>Quit Claim Deed — Floyd W. Atha and Nancy D. Ath to Floyd Atha and Nancy Atha, Co- (1872/277)</t>
        </is>
      </c>
      <c r="AB403" s="808" t="inlineStr">
        <is>
          <t>Needs source review: grantor source</t>
        </is>
      </c>
    </row>
    <row r="404" ht="409.5" customHeight="1">
      <c r="A404" s="806" t="inlineStr">
        <is>
          <t>2007-002874</t>
        </is>
      </c>
      <c r="B404" s="806" t="n"/>
      <c r="C404" s="806" t="inlineStr">
        <is>
          <t>Correction Assignment of Oil and Gas Leases</t>
        </is>
      </c>
      <c r="D404" s="806" t="inlineStr">
        <is>
          <t>1878/327</t>
        </is>
      </c>
      <c r="E404" s="807" t="n">
        <v>39268</v>
      </c>
      <c r="F404" s="808" t="n">
        <v>39269</v>
      </c>
      <c r="G404" s="809" t="inlineStr">
        <is>
          <t>Axis Exploration, LLC</t>
        </is>
      </c>
      <c r="H404" s="809" t="inlineStr">
        <is>
          <t>EOG Resources, Inc.</t>
        </is>
      </c>
      <c r="I404" s="810" t="inlineStr">
        <is>
          <t>S/2 NE/4 SW/4 Lots 3-4, SE/4 SW/4 of 31-12N-24W</t>
        </is>
      </c>
      <c r="J404" s="811" t="inlineStr">
        <is>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 Full recital in recorded instrument — see Link.</t>
        </is>
      </c>
      <c r="K404" s="812" t="inlineStr">
        <is>
          <t>OKCountyRecords: 2007-002874</t>
        </is>
      </c>
      <c r="L404" s="806" t="inlineStr">
        <is>
          <t>Leasehold (non-mineral; excluded from mineral NMA). Gross=tract-map basis.</t>
        </is>
      </c>
      <c r="M404" s="806" t="inlineStr">
        <is>
          <t>Confirm lease effect</t>
        </is>
      </c>
      <c r="N404" s="806" t="n"/>
      <c r="O404" s="806" t="inlineStr">
        <is>
          <t>OGL / BASE LEASE</t>
        </is>
      </c>
      <c r="P404" s="807" t="inlineStr">
        <is>
          <t>Chain — leasehold (OGL)</t>
        </is>
      </c>
      <c r="Q404" s="808" t="inlineStr">
        <is>
          <t>No</t>
        </is>
      </c>
      <c r="R404" s="809" t="inlineStr">
        <is>
          <t>Yes</t>
        </is>
      </c>
      <c r="S404" s="809" t="inlineStr">
        <is>
          <t>No</t>
        </is>
      </c>
      <c r="T404" s="810" t="inlineStr">
        <is>
          <t>Yes</t>
        </is>
      </c>
      <c r="U404" s="811" t="inlineStr">
        <is>
          <t>Legal maps to 5, 7, 9; helper says 2, 3, 5, 6, 7</t>
        </is>
      </c>
      <c r="V404" s="812" t="inlineStr">
        <is>
          <t>Review</t>
        </is>
      </c>
      <c r="W404" s="806" t="inlineStr">
        <is>
          <t>Yes — prior grantee match</t>
        </is>
      </c>
      <c r="X404" s="806" t="inlineStr">
        <is>
          <t>Review</t>
        </is>
      </c>
      <c r="Y404" s="806" t="inlineStr">
        <is>
          <t>Interest amount needs review</t>
        </is>
      </c>
      <c r="Z404" s="806" t="inlineStr">
        <is>
          <t>Review</t>
        </is>
      </c>
      <c r="AA404" s="807" t="inlineStr">
        <is>
          <t>Correction Assignment of Oil and — Axis Exploration, LLC to EOG Resources, Inc. (1878/327)</t>
        </is>
      </c>
      <c r="AB404" s="808" t="inlineStr">
        <is>
          <t>Needs source review: tract, interest amount</t>
        </is>
      </c>
    </row>
    <row r="405" ht="60" customHeight="1">
      <c r="A405" s="806" t="inlineStr">
        <is>
          <t>2007-004018</t>
        </is>
      </c>
      <c r="B405" s="806" t="n"/>
      <c r="C405" s="806" t="inlineStr">
        <is>
          <t>Power of Attorney</t>
        </is>
      </c>
      <c r="D405" s="806" t="inlineStr">
        <is>
          <t>1884/508</t>
        </is>
      </c>
      <c r="E405" s="807" t="n">
        <v>39315</v>
      </c>
      <c r="F405" s="808" t="n">
        <v>39329</v>
      </c>
      <c r="G405" s="809" t="inlineStr">
        <is>
          <t>Kaiser Francis Oil Company</t>
        </is>
      </c>
      <c r="H405" s="809" t="inlineStr">
        <is>
          <t>The Public</t>
        </is>
      </c>
      <c r="I405" s="810" t="inlineStr">
        <is>
          <t>All of 31-12N-24W, aol</t>
        </is>
      </c>
      <c r="J405" s="811" t="inlineStr">
        <is>
          <t>See instrument</t>
        </is>
      </c>
      <c r="K405" s="812" t="inlineStr">
        <is>
          <t>OKCountyRecords: 2007-004018</t>
        </is>
      </c>
      <c r="L405" s="806" t="inlineStr">
        <is>
          <t>Other (non-mineral; excluded from mineral NMA). All-section coverage. Gross=tract-map basis.</t>
        </is>
      </c>
      <c r="M405" s="806" t="inlineStr">
        <is>
          <t>OK</t>
        </is>
      </c>
      <c r="N405" s="806" t="inlineStr">
        <is>
          <t>Non-conveying — notice/affidavit/address change (The Public).</t>
        </is>
      </c>
      <c r="O405" s="806" t="inlineStr">
        <is>
          <t>OUTSIDE LANDS</t>
        </is>
      </c>
      <c r="P405" s="807" t="inlineStr">
        <is>
          <t>Do Not Chain — POA, no interest conveyed</t>
        </is>
      </c>
      <c r="Q405" s="808" t="inlineStr">
        <is>
          <t>No</t>
        </is>
      </c>
      <c r="R405" s="809" t="inlineStr">
        <is>
          <t>No</t>
        </is>
      </c>
      <c r="S405" s="809" t="inlineStr">
        <is>
          <t>No</t>
        </is>
      </c>
      <c r="T405" s="810" t="inlineStr">
        <is>
          <t>No</t>
        </is>
      </c>
      <c r="U405" s="811" t="inlineStr">
        <is>
          <t>Yes: 1, 8 (broad legal)</t>
        </is>
      </c>
      <c r="V405" s="812" t="inlineStr">
        <is>
          <t>Medium</t>
        </is>
      </c>
      <c r="W405" s="806" t="inlineStr">
        <is>
          <t>Review — no exact prior-grantee match</t>
        </is>
      </c>
      <c r="X405" s="806" t="inlineStr">
        <is>
          <t>Review</t>
        </is>
      </c>
      <c r="Y405" s="806" t="inlineStr">
        <is>
          <t>Interest amount needs review</t>
        </is>
      </c>
      <c r="Z405" s="806" t="inlineStr">
        <is>
          <t>Review</t>
        </is>
      </c>
      <c r="AA405" s="807" t="inlineStr">
        <is>
          <t>Power of Attorney — Kaiser Francis Oil Company to The Public (1884/508)</t>
        </is>
      </c>
      <c r="AB405" s="808" t="inlineStr">
        <is>
          <t>Needs source review: grantor source</t>
        </is>
      </c>
    </row>
    <row r="406" ht="180" customHeight="1">
      <c r="A406" s="806" t="inlineStr">
        <is>
          <t>1998-000843</t>
        </is>
      </c>
      <c r="B406" s="806" t="n">
        <v>40</v>
      </c>
      <c r="C406" s="806" t="inlineStr">
        <is>
          <t>Assignment, Bill of Sale and Conveyance</t>
        </is>
      </c>
      <c r="D406" s="806" t="inlineStr">
        <is>
          <t>1567/6</t>
        </is>
      </c>
      <c r="E406" s="807" t="n">
        <v>39336</v>
      </c>
      <c r="F406" s="808" t="n">
        <v>39336</v>
      </c>
      <c r="G406" s="809" t="inlineStr">
        <is>
          <t>Ocean Energy, Inc.</t>
        </is>
      </c>
      <c r="H406" s="809" t="inlineStr">
        <is>
          <t>Ocean Energy Resources, Inc., a Delaware corporation
410 Seventeenth Street, Suite 1400
Denver, Colorado 80202</t>
        </is>
      </c>
      <c r="I406" s="810" t="inlineStr">
        <is>
          <t>E/2 NW/4, NE/4 SE/4, SE/4 NE/4, W/2 NE/4 of 31-12N-24W, aol</t>
        </is>
      </c>
      <c r="J406" s="811" t="inlineStr">
        <is>
          <t>ARTI</t>
        </is>
      </c>
      <c r="K406" s="812" t="inlineStr">
        <is>
          <t>OKCountyRecords: 1998-000843</t>
        </is>
      </c>
      <c r="L406" s="806" t="inlineStr">
        <is>
          <t>Leasehold (non-mineral; excluded from mineral NMA). Gross=tract-map basis.</t>
        </is>
      </c>
      <c r="M406" s="806" t="inlineStr">
        <is>
          <t>REVIEW</t>
        </is>
      </c>
      <c r="N406" s="806" t="inlineStr">
        <is>
          <t>Confirm recording date — Instr# 1998-000843 and Bk 1567/6 indicate a 1998 instrument, but Effective/Recorded dates are entered as 09/2007. CONFLICT — verify against source image.</t>
        </is>
      </c>
      <c r="O406" s="806" t="inlineStr">
        <is>
          <t>OUTSIDE LANDS</t>
        </is>
      </c>
      <c r="P406" s="807" t="inlineStr">
        <is>
          <t>Chain — WI/leasehold assignment</t>
        </is>
      </c>
      <c r="Q406" s="808" t="inlineStr">
        <is>
          <t>No</t>
        </is>
      </c>
      <c r="R406" s="809" t="inlineStr">
        <is>
          <t>Yes</t>
        </is>
      </c>
      <c r="S406" s="809" t="inlineStr">
        <is>
          <t>Review</t>
        </is>
      </c>
      <c r="T406" s="810" t="inlineStr">
        <is>
          <t>Yes</t>
        </is>
      </c>
      <c r="U406" s="811" t="inlineStr">
        <is>
          <t>Legal maps to 3, 4, 10; helper says 1, 2, 3, 4, 8</t>
        </is>
      </c>
      <c r="V406" s="812" t="inlineStr">
        <is>
          <t>Review</t>
        </is>
      </c>
      <c r="W406" s="806" t="inlineStr">
        <is>
          <t>Probable — name-normalized match to Runsheet 105 grantee; confirm</t>
        </is>
      </c>
      <c r="X406" s="806" t="inlineStr">
        <is>
          <t>Review</t>
        </is>
      </c>
      <c r="Y406" s="806" t="inlineStr">
        <is>
          <t>Interest amount needs review</t>
        </is>
      </c>
      <c r="Z406" s="806" t="inlineStr">
        <is>
          <t>Review</t>
        </is>
      </c>
      <c r="AA406" s="807" t="inlineStr">
        <is>
          <t>Assignment, Bill of Sale and Con — Ocean Energy, Inc. to Ocean Energy Resources, Inc., (1567/6)</t>
        </is>
      </c>
      <c r="AB406" s="808" t="inlineStr">
        <is>
          <t>Needs source review: tract, grantor source, interest amount</t>
        </is>
      </c>
    </row>
    <row r="407" ht="180" customHeight="1">
      <c r="A407" s="806" t="inlineStr">
        <is>
          <t>2007-005167</t>
        </is>
      </c>
      <c r="B407" s="806" t="n"/>
      <c r="C407" s="806" t="inlineStr">
        <is>
          <t>Final Decree</t>
        </is>
      </c>
      <c r="D407" s="806" t="inlineStr">
        <is>
          <t>1892/567</t>
        </is>
      </c>
      <c r="E407" s="807" t="n">
        <v>39400</v>
      </c>
      <c r="F407" s="808" t="n">
        <v>39400</v>
      </c>
      <c r="G407" s="809" t="inlineStr">
        <is>
          <t>Roger Mills County Court
RE: In the Matter of the Estate of Billy Wayne Bain, same person as
Billy W. BAIN, Deceased</t>
        </is>
      </c>
      <c r="H407" s="809" t="inlineStr">
        <is>
          <t>Joseph A. Bain 1/3;
John W. Bain 1/3;
Anna T. Gibson 1/3;</t>
        </is>
      </c>
      <c r="I407" s="810" t="inlineStr">
        <is>
          <t>NW/4 SE/4, S/2 SE/4, SW/4 NE/4 of 31-12N-24W, aol</t>
        </is>
      </c>
      <c r="J407" s="811" t="inlineStr">
        <is>
          <t>ARTI An undivided 15.985121 acre interest, more or less, in the OIL, GAS and OTHER MINERALS</t>
        </is>
      </c>
      <c r="K407" s="812" t="inlineStr">
        <is>
          <t>OKCountyRecords: 2007-005167</t>
        </is>
      </c>
      <c r="L407" s="806" t="inlineStr">
        <is>
          <t>Mineral; basis Conv Amt(dec). Gross=tract-map basis.</t>
        </is>
      </c>
      <c r="M407" s="806" t="inlineStr">
        <is>
          <t>CURRENT OWNER SOURCE</t>
        </is>
      </c>
      <c r="N407" s="806" t="n"/>
      <c r="O407" s="806" t="inlineStr">
        <is>
          <t>OUTSIDE LANDS</t>
        </is>
      </c>
      <c r="P407" s="807" t="inlineStr">
        <is>
          <t>Chain — title support (succession/entity/probate)</t>
        </is>
      </c>
      <c r="Q407" s="808" t="inlineStr">
        <is>
          <t>Yes</t>
        </is>
      </c>
      <c r="R407" s="809" t="inlineStr">
        <is>
          <t>No</t>
        </is>
      </c>
      <c r="S407" s="809" t="inlineStr">
        <is>
          <t>Yes</t>
        </is>
      </c>
      <c r="T407" s="810" t="inlineStr">
        <is>
          <t>No</t>
        </is>
      </c>
      <c r="U407" s="811" t="inlineStr">
        <is>
          <t>Yes: 2 (legal supports)</t>
        </is>
      </c>
      <c r="V407" s="812" t="inlineStr">
        <is>
          <t>High</t>
        </is>
      </c>
      <c r="W407" s="806" t="inlineStr">
        <is>
          <t>Review — no exact prior-grantee match</t>
        </is>
      </c>
      <c r="X407" s="806" t="inlineStr">
        <is>
          <t>Review</t>
        </is>
      </c>
      <c r="Y407" s="806" t="inlineStr">
        <is>
          <t>Candidate 1 (helper — confirm from image)</t>
        </is>
      </c>
      <c r="Z407" s="806" t="inlineStr">
        <is>
          <t>Medium — helper value</t>
        </is>
      </c>
      <c r="AA407" s="807" t="inlineStr">
        <is>
          <t>Final Decree — Roger Mills County Court to Joseph A. Bain 1/3; (1892/567)</t>
        </is>
      </c>
      <c r="AB407" s="808" t="inlineStr">
        <is>
          <t>Needs source review: grantor source</t>
        </is>
      </c>
    </row>
    <row r="408" ht="264" customHeight="1">
      <c r="A408" s="806" t="inlineStr">
        <is>
          <t>2008-004060</t>
        </is>
      </c>
      <c r="B408" s="806" t="n"/>
      <c r="C408" s="806" t="inlineStr">
        <is>
          <t>Quit Claim Mineral Deed</t>
        </is>
      </c>
      <c r="D408" s="806" t="inlineStr">
        <is>
          <t>1919/359</t>
        </is>
      </c>
      <c r="E408" s="807" t="n">
        <v>39645</v>
      </c>
      <c r="F408" s="808" t="n">
        <v>39652</v>
      </c>
      <c r="G408" s="809" t="inlineStr">
        <is>
          <t>Wayne A. Walters and Shawn S. Walters, HW</t>
        </is>
      </c>
      <c r="H408" s="809" t="inlineStr">
        <is>
          <t>Wayne A. Walters and Shawn S. Walters, Co-Trustees of the Wayne A. Walters and Shawn S. Walters 2008 Oil and Gas Revocable Living Trust, dated the 16th day of July, 2008</t>
        </is>
      </c>
      <c r="I408" s="810" t="inlineStr">
        <is>
          <t>SE/4 SW/4 of 31-12N-24W, aol</t>
        </is>
      </c>
      <c r="J408" s="811" t="inlineStr">
        <is>
          <t>ARTI</t>
        </is>
      </c>
      <c r="K408" s="812" t="inlineStr">
        <is>
          <t>OKCountyRecords: 2008-004060</t>
        </is>
      </c>
      <c r="L408" s="806" t="inlineStr">
        <is>
          <t>Mineral; basis Conv Amt(dec). Gross=tract-map basis.</t>
        </is>
      </c>
      <c r="M408" s="806" t="inlineStr">
        <is>
          <t>CURRENT OWNER SOURCE</t>
        </is>
      </c>
      <c r="N408" s="806" t="n"/>
      <c r="O408" s="806" t="inlineStr">
        <is>
          <t>OUTSIDE LANDS</t>
        </is>
      </c>
      <c r="P408" s="807" t="inlineStr">
        <is>
          <t>Chain — minerals</t>
        </is>
      </c>
      <c r="Q408" s="808" t="inlineStr">
        <is>
          <t>Yes</t>
        </is>
      </c>
      <c r="R408" s="809" t="inlineStr">
        <is>
          <t>No</t>
        </is>
      </c>
      <c r="S408" s="809" t="inlineStr">
        <is>
          <t>Yes</t>
        </is>
      </c>
      <c r="T408" s="810" t="inlineStr">
        <is>
          <t>No</t>
        </is>
      </c>
      <c r="U408" s="811" t="inlineStr">
        <is>
          <t>Yes: 5 (legal supports)</t>
        </is>
      </c>
      <c r="V408" s="812" t="inlineStr">
        <is>
          <t>High</t>
        </is>
      </c>
      <c r="W408" s="806" t="inlineStr">
        <is>
          <t>Review — no exact prior-grantee match</t>
        </is>
      </c>
      <c r="X408" s="806" t="inlineStr">
        <is>
          <t>Yes — on Tract 5 owner list</t>
        </is>
      </c>
      <c r="Y408" s="806" t="inlineStr">
        <is>
          <t>Candidate 1 (helper — confirm from image)</t>
        </is>
      </c>
      <c r="Z408" s="806" t="inlineStr">
        <is>
          <t>Medium — helper value</t>
        </is>
      </c>
      <c r="AA408" s="807" t="inlineStr">
        <is>
          <t>Quit Claim Mineral Deed — Wayne A. Walters and Shawn S. to Wayne A. Walters and Shawn S. (1919/359)</t>
        </is>
      </c>
      <c r="AB408" s="808" t="inlineStr">
        <is>
          <t>Needs source review: grantor source</t>
        </is>
      </c>
    </row>
    <row r="409" ht="192" customHeight="1">
      <c r="A409" s="806" t="inlineStr">
        <is>
          <t>2008-007325</t>
        </is>
      </c>
      <c r="B409" s="806" t="n"/>
      <c r="C409" s="806" t="inlineStr">
        <is>
          <t>Mineral Deed</t>
        </is>
      </c>
      <c r="D409" s="806" t="inlineStr">
        <is>
          <t>1941/550</t>
        </is>
      </c>
      <c r="E409" s="807" t="n">
        <v>39751</v>
      </c>
      <c r="F409" s="808" t="n">
        <v>39783</v>
      </c>
      <c r="G409" s="809" t="inlineStr">
        <is>
          <t>Jan A. Schroff, Independent Executor of the Estate of Rogene E. Williams, from The Jon T. and Rogene E. Williams Trust</t>
        </is>
      </c>
      <c r="H409" s="809" t="inlineStr">
        <is>
          <t>Rogene E. Williams Revocable Living Trust</t>
        </is>
      </c>
      <c r="I409" s="810" t="inlineStr">
        <is>
          <t>NW/4 SE/4, S/2 SE/4, SW/4 NE/4 of 31-12N-24W, aol</t>
        </is>
      </c>
      <c r="J409" s="811" t="inlineStr">
        <is>
          <t>ARTI</t>
        </is>
      </c>
      <c r="K409" s="812" t="inlineStr">
        <is>
          <t>OKCountyRecords: 2008-007325</t>
        </is>
      </c>
      <c r="L409" s="806" t="inlineStr">
        <is>
          <t>Mineral; basis Conv Amt(dec). Gross=tract-map basis.</t>
        </is>
      </c>
      <c r="M409" s="806" t="inlineStr">
        <is>
          <t>CURRENT OWNER SOURCE</t>
        </is>
      </c>
      <c r="N409" s="806" t="n"/>
      <c r="O409" s="806" t="inlineStr">
        <is>
          <t>OUTSIDE LANDS</t>
        </is>
      </c>
      <c r="P409" s="807" t="inlineStr">
        <is>
          <t>Chain — minerals</t>
        </is>
      </c>
      <c r="Q409" s="808" t="inlineStr">
        <is>
          <t>Yes</t>
        </is>
      </c>
      <c r="R409" s="809" t="inlineStr">
        <is>
          <t>No</t>
        </is>
      </c>
      <c r="S409" s="809" t="inlineStr">
        <is>
          <t>Yes</t>
        </is>
      </c>
      <c r="T409" s="810" t="inlineStr">
        <is>
          <t>No</t>
        </is>
      </c>
      <c r="U409" s="811" t="inlineStr">
        <is>
          <t>Yes: 2 (legal supports)</t>
        </is>
      </c>
      <c r="V409" s="812" t="inlineStr">
        <is>
          <t>High</t>
        </is>
      </c>
      <c r="W409" s="806" t="inlineStr">
        <is>
          <t>Review — no exact prior-grantee match</t>
        </is>
      </c>
      <c r="X409" s="806" t="inlineStr">
        <is>
          <t>Yes — on Tract 2 owner list</t>
        </is>
      </c>
      <c r="Y409" s="806" t="inlineStr">
        <is>
          <t>Candidate 1 (helper — confirm from image)</t>
        </is>
      </c>
      <c r="Z409" s="806" t="inlineStr">
        <is>
          <t>Medium — helper value</t>
        </is>
      </c>
      <c r="AA409" s="807" t="inlineStr">
        <is>
          <t>Mineral Deed — Jan A. Schroff, Independent Ex to Rogene E. Williams Revocable L (1941/550)</t>
        </is>
      </c>
      <c r="AB409" s="808" t="inlineStr">
        <is>
          <t>Needs source review: grantor source</t>
        </is>
      </c>
    </row>
    <row r="410" ht="108" customHeight="1">
      <c r="A410" s="806" t="inlineStr">
        <is>
          <t>2008-007080</t>
        </is>
      </c>
      <c r="B410" s="806" t="n"/>
      <c r="C410" s="806" t="inlineStr">
        <is>
          <t>Memorandum of Trust</t>
        </is>
      </c>
      <c r="D410" s="806" t="inlineStr">
        <is>
          <t>1940/420</t>
        </is>
      </c>
      <c r="E410" s="807" t="n">
        <v>39756</v>
      </c>
      <c r="F410" s="808" t="n">
        <v>39770</v>
      </c>
      <c r="G410" s="809" t="inlineStr">
        <is>
          <t>Wayne A. Walters and Shawn S. Walters, the duly appointed
Co-Trustees</t>
        </is>
      </c>
      <c r="H410" s="809" t="inlineStr">
        <is>
          <t>The Public</t>
        </is>
      </c>
      <c r="I410" s="810" t="inlineStr">
        <is>
          <t>SE/4 SW/4 of 31-12N-24W, aol</t>
        </is>
      </c>
      <c r="J410" s="811" t="inlineStr">
        <is>
          <t>ARTI to Trust</t>
        </is>
      </c>
      <c r="K410" s="812" t="inlineStr">
        <is>
          <t>OKCountyRecords: 2008-007080</t>
        </is>
      </c>
      <c r="L410" s="806" t="inlineStr">
        <is>
          <t>Leasehold (non-mineral; excluded from mineral NMA). FLAG: grantor indexed as 'The Public'-verify. Gross=tract-map basis.</t>
        </is>
      </c>
      <c r="M410" s="806" t="n"/>
      <c r="N410" s="806" t="n"/>
      <c r="O410" s="806" t="inlineStr">
        <is>
          <t>OUTSIDE LANDS</t>
        </is>
      </c>
      <c r="P410" s="807" t="inlineStr">
        <is>
          <t>Chain — title support (succession/entity/probate)</t>
        </is>
      </c>
      <c r="Q410" s="808" t="inlineStr">
        <is>
          <t>Yes</t>
        </is>
      </c>
      <c r="R410" s="809" t="inlineStr">
        <is>
          <t>No</t>
        </is>
      </c>
      <c r="S410" s="809" t="inlineStr">
        <is>
          <t>Yes</t>
        </is>
      </c>
      <c r="T410" s="810" t="inlineStr">
        <is>
          <t>No</t>
        </is>
      </c>
      <c r="U410" s="811" t="inlineStr">
        <is>
          <t>Yes: 5 (legal supports)</t>
        </is>
      </c>
      <c r="V410" s="812" t="inlineStr">
        <is>
          <t>High</t>
        </is>
      </c>
      <c r="W410" s="806" t="inlineStr">
        <is>
          <t>Probable — name-normalized match to Runsheet 406 grantee; confirm</t>
        </is>
      </c>
      <c r="X410" s="806" t="inlineStr">
        <is>
          <t>Yes — on Tract 5 owner list</t>
        </is>
      </c>
      <c r="Y410" s="806" t="inlineStr">
        <is>
          <t>Interest amount needs review</t>
        </is>
      </c>
      <c r="Z410" s="806" t="inlineStr">
        <is>
          <t>Review</t>
        </is>
      </c>
      <c r="AA410" s="807" t="inlineStr">
        <is>
          <t>Memorandum of Trust — Wayne A. Walters and Shawn S. to The Public (1940/420)</t>
        </is>
      </c>
      <c r="AB410" s="808" t="inlineStr">
        <is>
          <t>Needs source review: grantor source, interest amount</t>
        </is>
      </c>
    </row>
    <row r="411" ht="96" customHeight="1">
      <c r="A411" s="806" t="inlineStr">
        <is>
          <t>2009-000222</t>
        </is>
      </c>
      <c r="B411" s="806" t="n"/>
      <c r="C411" s="806" t="inlineStr">
        <is>
          <t>Assignment</t>
        </is>
      </c>
      <c r="D411" s="806" t="inlineStr">
        <is>
          <t>1945/410</t>
        </is>
      </c>
      <c r="E411" s="807" t="n">
        <v>39815</v>
      </c>
      <c r="F411" s="808" t="n">
        <v>39828</v>
      </c>
      <c r="G411" s="809" t="inlineStr">
        <is>
          <t>Encore Operating, L.P.</t>
        </is>
      </c>
      <c r="H411" s="809" t="inlineStr">
        <is>
          <t>Encore Energy Partners Operating, LLC</t>
        </is>
      </c>
      <c r="I411" s="810" t="inlineStr">
        <is>
          <t>E/2 NW/4, N/2 NE/4 SW/4, NE/4 SE/4, SE/4 NE/4 of 31-12N-24W, aol</t>
        </is>
      </c>
      <c r="J411" s="811" t="inlineStr">
        <is>
          <t>ARTI</t>
        </is>
      </c>
      <c r="K411" s="812" t="inlineStr">
        <is>
          <t>OKCountyRecords: 2009-000222</t>
        </is>
      </c>
      <c r="L411" s="806" t="inlineStr">
        <is>
          <t>Leasehold (non-mineral; excluded from mineral NMA). Gross=tract-map basis.</t>
        </is>
      </c>
      <c r="M411" s="806" t="inlineStr">
        <is>
          <t>Confirm lease effect</t>
        </is>
      </c>
      <c r="N411" s="806" t="n"/>
      <c r="O411" s="806" t="inlineStr">
        <is>
          <t>OUTSIDE LANDS</t>
        </is>
      </c>
      <c r="P411" s="807" t="inlineStr">
        <is>
          <t>Chain — assignment (WI or minerals — read granting clause)</t>
        </is>
      </c>
      <c r="Q411" s="808" t="inlineStr">
        <is>
          <t>Review</t>
        </is>
      </c>
      <c r="R411" s="809" t="inlineStr">
        <is>
          <t>Yes</t>
        </is>
      </c>
      <c r="S411" s="809" t="inlineStr">
        <is>
          <t>Review</t>
        </is>
      </c>
      <c r="T411" s="810" t="inlineStr">
        <is>
          <t>Yes</t>
        </is>
      </c>
      <c r="U411" s="811" t="inlineStr">
        <is>
          <t>Legal maps to 1, 3, 4, 7, 10; helper says 1, 3, 4, 7, 8</t>
        </is>
      </c>
      <c r="V411" s="812" t="inlineStr">
        <is>
          <t>Review</t>
        </is>
      </c>
      <c r="W411" s="806" t="inlineStr">
        <is>
          <t>Review — no exact prior-grantee match</t>
        </is>
      </c>
      <c r="X411" s="806" t="inlineStr">
        <is>
          <t>Review</t>
        </is>
      </c>
      <c r="Y411" s="806" t="inlineStr">
        <is>
          <t>Interest amount needs review</t>
        </is>
      </c>
      <c r="Z411" s="806" t="inlineStr">
        <is>
          <t>Review</t>
        </is>
      </c>
      <c r="AA411" s="807" t="inlineStr">
        <is>
          <t>Assignment — Encore Operating, L.P. to Encore Energy Partners Operati (1945/410)</t>
        </is>
      </c>
      <c r="AB411" s="808" t="inlineStr">
        <is>
          <t>Needs source review: tract, grantor source, interest amount</t>
        </is>
      </c>
    </row>
    <row r="412" ht="409.5" customHeight="1">
      <c r="A412" s="806" t="inlineStr">
        <is>
          <t>2009-000702</t>
        </is>
      </c>
      <c r="B412" s="806" t="n"/>
      <c r="C412" s="806" t="inlineStr">
        <is>
          <t>Affidavit of Heirship</t>
        </is>
      </c>
      <c r="D412" s="806" t="inlineStr">
        <is>
          <t>1948/262</t>
        </is>
      </c>
      <c r="E412" s="807" t="n">
        <v>39854</v>
      </c>
      <c r="F412" s="808" t="n">
        <v>39861</v>
      </c>
      <c r="G412" s="809" t="inlineStr">
        <is>
          <t>Willa Hambrook</t>
        </is>
      </c>
      <c r="H412" s="809" t="inlineStr">
        <is>
          <t>The Public
RE: Thomas O HAMBROOK, deceased
Heirs:
Ray HAMBROOK,
Vada Loretth Hubbard</t>
        </is>
      </c>
      <c r="I412" s="810" t="inlineStr">
        <is>
          <t>All of 31-12N-24W</t>
        </is>
      </c>
      <c r="J412" s="811" t="inlineStr">
        <is>
          <t>ARTI
Chain note: source of title — MINERAL DEED 1907-001545 at D11/209, Herbert E. McGuire and Claude J. McGuire, HW to Mark Hambrook, covering N/2 of Lot 3, N/2 NE/4 SE/4 of 31-12N-24W, interest stated: ARTI. Confirm source instrument before relying on this conveyance.</t>
        </is>
      </c>
      <c r="K412" s="812" t="inlineStr">
        <is>
          <t>OKCountyRecords: 2009-000702</t>
        </is>
      </c>
      <c r="L412" s="806" t="inlineStr">
        <is>
          <t>Mineral; basis Conv Amt(dec). grantor indexed as 'The Public' — confirm source instrument. All-section coverage. Gross=tract-map basis.</t>
        </is>
      </c>
      <c r="M412" s="806" t="inlineStr">
        <is>
          <t>REVIEW</t>
        </is>
      </c>
      <c r="N412" s="806" t="inlineStr">
        <is>
          <t>Confirm conveyed mineral acreage from instrument image — named party indexed under 'The Public' (affidavit/notice); identity resolved.</t>
        </is>
      </c>
      <c r="O412" s="806" t="inlineStr">
        <is>
          <t>MINERAL DEED</t>
        </is>
      </c>
      <c r="P412" s="807" t="inlineStr">
        <is>
          <t>Chain — title support (succession/entity/probate)</t>
        </is>
      </c>
      <c r="Q412" s="808" t="inlineStr">
        <is>
          <t>Yes</t>
        </is>
      </c>
      <c r="R412" s="809" t="inlineStr">
        <is>
          <t>No</t>
        </is>
      </c>
      <c r="S412" s="809" t="inlineStr">
        <is>
          <t>Yes</t>
        </is>
      </c>
      <c r="T412" s="810" t="inlineStr">
        <is>
          <t>No</t>
        </is>
      </c>
      <c r="U412" s="811" t="inlineStr">
        <is>
          <t>Yes: 1, 8 (broad legal)</t>
        </is>
      </c>
      <c r="V412" s="812" t="inlineStr">
        <is>
          <t>Medium</t>
        </is>
      </c>
      <c r="W412" s="806" t="inlineStr">
        <is>
          <t>Review — no exact prior-grantee match</t>
        </is>
      </c>
      <c r="X412" s="806" t="inlineStr">
        <is>
          <t>Review</t>
        </is>
      </c>
      <c r="Y412" s="806" t="inlineStr">
        <is>
          <t>Candidate 1 (helper — confirm from image)</t>
        </is>
      </c>
      <c r="Z412" s="806" t="inlineStr">
        <is>
          <t>Medium — helper value</t>
        </is>
      </c>
      <c r="AA412" s="807" t="inlineStr">
        <is>
          <t>Affidavit of Heirship — Willa Hambrook to The Public (1948/262)</t>
        </is>
      </c>
      <c r="AB412" s="808" t="inlineStr">
        <is>
          <t>Needs source review: grantor source</t>
        </is>
      </c>
    </row>
    <row r="413" ht="84" customHeight="1">
      <c r="A413" s="806" t="inlineStr">
        <is>
          <t>2009-000895</t>
        </is>
      </c>
      <c r="B413" s="806" t="n"/>
      <c r="C413" s="806" t="inlineStr">
        <is>
          <t>Mineral Deed</t>
        </is>
      </c>
      <c r="D413" s="806" t="inlineStr">
        <is>
          <t>1949/217</t>
        </is>
      </c>
      <c r="E413" s="807" t="n">
        <v>39871</v>
      </c>
      <c r="F413" s="808" t="n">
        <v>39874</v>
      </c>
      <c r="G413" s="809" t="inlineStr">
        <is>
          <t>Jesse W. Fuchs and Jinkee Acuero Fuchs, HW</t>
        </is>
      </c>
      <c r="H413" s="809" t="inlineStr">
        <is>
          <t>Jessica Corry Fuchs</t>
        </is>
      </c>
      <c r="I413" s="810" t="inlineStr">
        <is>
          <t>NW/4 SE/4, S/2 SE/4, SW/4 NE/4 of 31-12N-24W, aol</t>
        </is>
      </c>
      <c r="J413" s="811" t="inlineStr">
        <is>
          <t>An undivided 22.915741/791.47 interest in 2 sections</t>
        </is>
      </c>
      <c r="K413" s="812" t="inlineStr">
        <is>
          <t>OKCountyRecords: 2009-000895</t>
        </is>
      </c>
      <c r="L413" s="806" t="inlineStr">
        <is>
          <t>Mineral; basis Conv Amt(dec). Gross=tract-map basis.</t>
        </is>
      </c>
      <c r="M413" s="806" t="n"/>
      <c r="N413" s="806" t="n"/>
      <c r="O413" s="806" t="inlineStr">
        <is>
          <t>OUTSIDE LANDS</t>
        </is>
      </c>
      <c r="P413" s="807" t="inlineStr">
        <is>
          <t>Chain — minerals</t>
        </is>
      </c>
      <c r="Q413" s="808" t="inlineStr">
        <is>
          <t>Yes</t>
        </is>
      </c>
      <c r="R413" s="809" t="inlineStr">
        <is>
          <t>No</t>
        </is>
      </c>
      <c r="S413" s="809" t="inlineStr">
        <is>
          <t>Yes</t>
        </is>
      </c>
      <c r="T413" s="810" t="inlineStr">
        <is>
          <t>No</t>
        </is>
      </c>
      <c r="U413" s="811" t="inlineStr">
        <is>
          <t>Yes: 2 (legal supports)</t>
        </is>
      </c>
      <c r="V413" s="812" t="inlineStr">
        <is>
          <t>High</t>
        </is>
      </c>
      <c r="W413" s="806" t="inlineStr">
        <is>
          <t>Review — no exact prior-grantee match</t>
        </is>
      </c>
      <c r="X413" s="806" t="inlineStr">
        <is>
          <t>Review</t>
        </is>
      </c>
      <c r="Y413" s="806" t="inlineStr">
        <is>
          <t>Candidate 0.0289533917899605 (helper — confirm from image)</t>
        </is>
      </c>
      <c r="Z413" s="806" t="inlineStr">
        <is>
          <t>Medium — helper value</t>
        </is>
      </c>
      <c r="AA413" s="807" t="inlineStr">
        <is>
          <t>Mineral Deed — Jesse W. Fuchs and Jinkee Acue to Jessica Corry Fuchs (1949/217)</t>
        </is>
      </c>
      <c r="AB413" s="808" t="inlineStr">
        <is>
          <t>Needs source review: grantor source</t>
        </is>
      </c>
    </row>
    <row r="414" ht="60" customHeight="1">
      <c r="A414" s="806" t="inlineStr">
        <is>
          <t>2009-004292</t>
        </is>
      </c>
      <c r="B414" s="806" t="n"/>
      <c r="C414" s="806" t="inlineStr">
        <is>
          <t>Power of Attorney</t>
        </is>
      </c>
      <c r="D414" s="806" t="inlineStr">
        <is>
          <t>1972/574</t>
        </is>
      </c>
      <c r="E414" s="807" t="n">
        <v>40059</v>
      </c>
      <c r="F414" s="808" t="n">
        <v>40094</v>
      </c>
      <c r="G414" s="809" t="inlineStr">
        <is>
          <t>Kaiser-francis Oil Company</t>
        </is>
      </c>
      <c r="H414" s="809" t="inlineStr">
        <is>
          <t>Craig Dolinsky</t>
        </is>
      </c>
      <c r="I414" s="810" t="inlineStr">
        <is>
          <t>LALEXANDER 1-31 of 31-12N-24W, aol</t>
        </is>
      </c>
      <c r="J414" s="811" t="inlineStr">
        <is>
          <t>See instrument</t>
        </is>
      </c>
      <c r="K414" s="812" t="inlineStr">
        <is>
          <t>OKCountyRecords: 2009-004292</t>
        </is>
      </c>
      <c r="L414" s="806" t="inlineStr">
        <is>
          <t>Other (non-mineral; excluded from mineral NMA). All-section coverage. Gross=tract-map basis.</t>
        </is>
      </c>
      <c r="M414" s="806" t="inlineStr">
        <is>
          <t>ADDRESS SOURCE LIKELY</t>
        </is>
      </c>
      <c r="N414" s="806" t="n"/>
      <c r="O414" s="806" t="inlineStr">
        <is>
          <t>OUTSIDE LANDS</t>
        </is>
      </c>
      <c r="P414" s="807" t="inlineStr">
        <is>
          <t>Do Not Chain — POA, no interest conveyed</t>
        </is>
      </c>
      <c r="Q414" s="808" t="inlineStr">
        <is>
          <t>No</t>
        </is>
      </c>
      <c r="R414" s="809" t="inlineStr">
        <is>
          <t>No</t>
        </is>
      </c>
      <c r="S414" s="809" t="inlineStr">
        <is>
          <t>No</t>
        </is>
      </c>
      <c r="T414" s="810" t="inlineStr">
        <is>
          <t>No</t>
        </is>
      </c>
      <c r="U414" s="811" t="inlineStr">
        <is>
          <t>Yes: 1, 8 (broad legal)</t>
        </is>
      </c>
      <c r="V414" s="812" t="inlineStr">
        <is>
          <t>Medium</t>
        </is>
      </c>
      <c r="W414" s="806" t="inlineStr">
        <is>
          <t>Review — no exact prior-grantee match</t>
        </is>
      </c>
      <c r="X414" s="806" t="inlineStr">
        <is>
          <t>Review</t>
        </is>
      </c>
      <c r="Y414" s="806" t="inlineStr">
        <is>
          <t>Interest amount needs review</t>
        </is>
      </c>
      <c r="Z414" s="806" t="inlineStr">
        <is>
          <t>Review</t>
        </is>
      </c>
      <c r="AA414" s="807" t="inlineStr">
        <is>
          <t>Power of Attorney — Kaiser-francis Oil Company to Craig Dolinsky (1972/574)</t>
        </is>
      </c>
      <c r="AB414" s="808" t="inlineStr">
        <is>
          <t>Needs source review: grantor source</t>
        </is>
      </c>
    </row>
    <row r="415" ht="120" customHeight="1">
      <c r="A415" s="806" t="inlineStr">
        <is>
          <t>2010-002337</t>
        </is>
      </c>
      <c r="B415" s="806" t="n"/>
      <c r="C415" s="806" t="inlineStr">
        <is>
          <t>Quit Claim Mineral Deed</t>
        </is>
      </c>
      <c r="D415" s="806" t="inlineStr">
        <is>
          <t>2002/576</t>
        </is>
      </c>
      <c r="E415" s="807" t="n">
        <v>40067</v>
      </c>
      <c r="F415" s="808" t="n">
        <v>40238</v>
      </c>
      <c r="G415" s="809" t="inlineStr">
        <is>
          <t>Dwight J. Williams and Elizabeth M. Williams, HW</t>
        </is>
      </c>
      <c r="H415" s="809" t="inlineStr">
        <is>
          <t>Dwight J. Williams Revocable Trust U/A Dated May 28, 2009, Dwight J. Williams Trustee</t>
        </is>
      </c>
      <c r="I415" s="810" t="inlineStr">
        <is>
          <t>NW/4 SE/4, S/2 SE/4, SW/4 NE/4 of 31-12N-24W, aol</t>
        </is>
      </c>
      <c r="J415" s="811" t="inlineStr">
        <is>
          <t>ARTI</t>
        </is>
      </c>
      <c r="K415" s="812" t="inlineStr">
        <is>
          <t>OKCountyRecords: 2010-002337</t>
        </is>
      </c>
      <c r="L415" s="806" t="inlineStr">
        <is>
          <t>Mineral; basis Conv Amt(dec). Gross=tract-map basis.</t>
        </is>
      </c>
      <c r="M415" s="806" t="inlineStr">
        <is>
          <t>CURRENT OWNER SOURCE</t>
        </is>
      </c>
      <c r="N415" s="806" t="n"/>
      <c r="O415" s="806" t="inlineStr">
        <is>
          <t>OUTSIDE LANDS</t>
        </is>
      </c>
      <c r="P415" s="807" t="inlineStr">
        <is>
          <t>Chain — minerals</t>
        </is>
      </c>
      <c r="Q415" s="808" t="inlineStr">
        <is>
          <t>Yes</t>
        </is>
      </c>
      <c r="R415" s="809" t="inlineStr">
        <is>
          <t>No</t>
        </is>
      </c>
      <c r="S415" s="809" t="inlineStr">
        <is>
          <t>Yes</t>
        </is>
      </c>
      <c r="T415" s="810" t="inlineStr">
        <is>
          <t>No</t>
        </is>
      </c>
      <c r="U415" s="811" t="inlineStr">
        <is>
          <t>Yes: 2 (legal supports)</t>
        </is>
      </c>
      <c r="V415" s="812" t="inlineStr">
        <is>
          <t>High</t>
        </is>
      </c>
      <c r="W415" s="806" t="inlineStr">
        <is>
          <t>Review — no exact prior-grantee match</t>
        </is>
      </c>
      <c r="X415" s="806" t="inlineStr">
        <is>
          <t>Review</t>
        </is>
      </c>
      <c r="Y415" s="806" t="inlineStr">
        <is>
          <t>Candidate 1 (helper — confirm from image)</t>
        </is>
      </c>
      <c r="Z415" s="806" t="inlineStr">
        <is>
          <t>Medium — helper value</t>
        </is>
      </c>
      <c r="AA415" s="807" t="inlineStr">
        <is>
          <t>Quit Claim Mineral Deed — Dwight J. Williams and Elizabe to Dwight J. Williams Revocable T (2002/576)</t>
        </is>
      </c>
      <c r="AB415" s="808" t="inlineStr">
        <is>
          <t>Needs source review: grantor source</t>
        </is>
      </c>
    </row>
    <row r="416" ht="84" customHeight="1">
      <c r="A416" s="806" t="inlineStr">
        <is>
          <t>2009-006282</t>
        </is>
      </c>
      <c r="B416" s="806" t="n"/>
      <c r="C416" s="806" t="inlineStr">
        <is>
          <t>Stipulation</t>
        </is>
      </c>
      <c r="D416" s="806" t="inlineStr">
        <is>
          <t>1984/236</t>
        </is>
      </c>
      <c r="E416" s="807" t="n">
        <v>40133</v>
      </c>
      <c r="F416" s="808" t="n">
        <v>40158</v>
      </c>
      <c r="G416" s="809" t="inlineStr">
        <is>
          <t>Arrowhead Resources, Inc.</t>
        </is>
      </c>
      <c r="H416" s="809" t="inlineStr">
        <is>
          <t>Bhch Mineral, Ltd.,
Bhch Properties, Ltd.,
Garg Oil</t>
        </is>
      </c>
      <c r="I416" s="813" t="inlineStr">
        <is>
          <t>All of 31-12N-24W, aol</t>
        </is>
      </c>
      <c r="J416" s="811" t="inlineStr">
        <is>
          <t>11.5385 NMA
From 1637/26, 1639/206, 1639/426</t>
        </is>
      </c>
      <c r="K416" s="812" t="inlineStr">
        <is>
          <t>OKCountyRecords: 2009-006282</t>
        </is>
      </c>
      <c r="L416" s="806" t="inlineStr">
        <is>
          <t>Leasehold (non-mineral; excluded from mineral NMA). All-section coverage. Gross=tract-map basis.</t>
        </is>
      </c>
      <c r="M416" s="806" t="inlineStr">
        <is>
          <t>Confirm lease effect</t>
        </is>
      </c>
      <c r="N416" s="806" t="n"/>
      <c r="O416" s="806" t="inlineStr">
        <is>
          <t>OUTSIDE LANDS</t>
        </is>
      </c>
      <c r="P416" s="807" t="inlineStr">
        <is>
          <t>Chain — title support (stipulation)</t>
        </is>
      </c>
      <c r="Q416" s="808" t="inlineStr">
        <is>
          <t>Yes</t>
        </is>
      </c>
      <c r="R416" s="809" t="inlineStr">
        <is>
          <t>No</t>
        </is>
      </c>
      <c r="S416" s="809" t="inlineStr">
        <is>
          <t>Yes</t>
        </is>
      </c>
      <c r="T416" s="813" t="inlineStr">
        <is>
          <t>No</t>
        </is>
      </c>
      <c r="U416" s="814" t="inlineStr">
        <is>
          <t>Yes: 1, 8 (broad legal)</t>
        </is>
      </c>
      <c r="V416" s="812" t="inlineStr">
        <is>
          <t>Medium</t>
        </is>
      </c>
      <c r="W416" s="806" t="inlineStr">
        <is>
          <t>Yes — prior grantee match</t>
        </is>
      </c>
      <c r="X416" s="806" t="inlineStr">
        <is>
          <t>Review</t>
        </is>
      </c>
      <c r="Y416" s="806" t="inlineStr">
        <is>
          <t>Interest amount needs review</t>
        </is>
      </c>
      <c r="Z416" s="806" t="inlineStr">
        <is>
          <t>Review</t>
        </is>
      </c>
      <c r="AA416" s="807" t="inlineStr">
        <is>
          <t>Stipulation — Arrowhead Resources, Inc. to Bhch Mineral, Ltd., (1984/236)</t>
        </is>
      </c>
      <c r="AB416" s="808" t="inlineStr">
        <is>
          <t>Needs source review: interest amount</t>
        </is>
      </c>
    </row>
    <row r="417" ht="216" customHeight="1">
      <c r="A417" s="806" t="inlineStr">
        <is>
          <t>2010-005367</t>
        </is>
      </c>
      <c r="B417" s="806" t="n"/>
      <c r="C417" s="806" t="inlineStr">
        <is>
          <t>Letter</t>
        </is>
      </c>
      <c r="D417" s="806" t="inlineStr">
        <is>
          <t>2019/500</t>
        </is>
      </c>
      <c r="E417" s="807" t="n">
        <v>40298</v>
      </c>
      <c r="F417" s="808" t="n">
        <v>40315</v>
      </c>
      <c r="G417" s="809" t="inlineStr">
        <is>
          <t>Clarence C. Dcd Bain,
Clarence Clifton Dcd Bain,
Clarence C. Bain, Trustee,
Michael L. Bain,
Michael L. Co- Bain, Trustee,
William C. Co- Bain, Trustee,
Cdb Trust</t>
        </is>
      </c>
      <c r="H417" s="809" t="inlineStr">
        <is>
          <t>The Public</t>
        </is>
      </c>
      <c r="I417" s="813" t="inlineStr">
        <is>
          <t>31-12N-24W, aol</t>
        </is>
      </c>
      <c r="J417" s="814" t="inlineStr">
        <is>
          <t>See instrument</t>
        </is>
      </c>
      <c r="K417" s="812" t="inlineStr">
        <is>
          <t>OKCountyRecords: 2010-005367</t>
        </is>
      </c>
      <c r="L417" s="806" t="inlineStr">
        <is>
          <t>Other (non-mineral; excluded from mineral NMA). All-section coverage. Gross=tract-map basis.</t>
        </is>
      </c>
      <c r="M417" s="806" t="inlineStr">
        <is>
          <t>OK</t>
        </is>
      </c>
      <c r="N417" s="806" t="inlineStr">
        <is>
          <t>Non-conveying — notice/affidavit/address change (The Public).</t>
        </is>
      </c>
      <c r="O417" s="806" t="inlineStr">
        <is>
          <t>OUTSIDE LANDS</t>
        </is>
      </c>
      <c r="P417" s="807" t="inlineStr">
        <is>
          <t>Review — read instrument (type unclear)</t>
        </is>
      </c>
      <c r="Q417" s="808" t="inlineStr">
        <is>
          <t>Review</t>
        </is>
      </c>
      <c r="R417" s="809" t="inlineStr">
        <is>
          <t>Review</t>
        </is>
      </c>
      <c r="S417" s="809" t="inlineStr">
        <is>
          <t>Review</t>
        </is>
      </c>
      <c r="T417" s="813" t="inlineStr">
        <is>
          <t>Review</t>
        </is>
      </c>
      <c r="U417" s="814" t="inlineStr">
        <is>
          <t>Yes: 1, 8 (broad legal)</t>
        </is>
      </c>
      <c r="V417" s="812" t="inlineStr">
        <is>
          <t>Medium</t>
        </is>
      </c>
      <c r="W417" s="806" t="inlineStr">
        <is>
          <t>Probable — name-normalized match to Runsheet 206 grantee; confirm</t>
        </is>
      </c>
      <c r="X417" s="806" t="inlineStr">
        <is>
          <t>Review</t>
        </is>
      </c>
      <c r="Y417" s="806" t="inlineStr">
        <is>
          <t>Interest amount needs review</t>
        </is>
      </c>
      <c r="Z417" s="806" t="inlineStr">
        <is>
          <t>Review</t>
        </is>
      </c>
      <c r="AA417" s="807" t="inlineStr">
        <is>
          <t>Letter — Clarence C. Dcd Bain, to The Public (2019/500)</t>
        </is>
      </c>
      <c r="AB417" s="808" t="inlineStr">
        <is>
          <t>Needs source review: grantor source, interest amount, instrument type</t>
        </is>
      </c>
    </row>
    <row r="418" ht="168" customHeight="1">
      <c r="A418" s="806" t="inlineStr">
        <is>
          <t>2010-006561</t>
        </is>
      </c>
      <c r="B418" s="806" t="n"/>
      <c r="C418" s="806" t="inlineStr">
        <is>
          <t>Correction Quit Claim Mineral Deed</t>
        </is>
      </c>
      <c r="D418" s="806" t="inlineStr">
        <is>
          <t>2027/85</t>
        </is>
      </c>
      <c r="E418" s="807" t="n">
        <v>40318</v>
      </c>
      <c r="F418" s="808" t="n">
        <v>40357</v>
      </c>
      <c r="G418" s="809" t="inlineStr">
        <is>
          <t>Dwight James Williams, as Successor Trustee of the Jon T. and Rogene E. Williams Trust</t>
        </is>
      </c>
      <c r="H418" s="809" t="inlineStr">
        <is>
          <t>Rogene E. Williams Revocable Living Trust</t>
        </is>
      </c>
      <c r="I418" s="810" t="inlineStr">
        <is>
          <t>NW/4 SE/4, S/2 SE/4, SW/4 NE/4 of 31-12N-24W, aol</t>
        </is>
      </c>
      <c r="J418" s="811" t="inlineStr">
        <is>
          <t>ARTI, Corrects Quit Claim Mineral Deed dated October 30, 2008, duly recorded in Book 1941, Page 550</t>
        </is>
      </c>
      <c r="K418" s="812" t="inlineStr">
        <is>
          <t>OKCountyRecords: 2010-006561</t>
        </is>
      </c>
      <c r="L418" s="806" t="inlineStr">
        <is>
          <t>Mineral; basis Conv Amt(dec). Gross=tract-map basis.</t>
        </is>
      </c>
      <c r="M418" s="806" t="inlineStr">
        <is>
          <t>CURRENT OWNER SOURCE</t>
        </is>
      </c>
      <c r="N418" s="806" t="n"/>
      <c r="O418" s="806" t="inlineStr">
        <is>
          <t>OUTSIDE LANDS</t>
        </is>
      </c>
      <c r="P418" s="807" t="inlineStr">
        <is>
          <t>Chain — minerals</t>
        </is>
      </c>
      <c r="Q418" s="808" t="inlineStr">
        <is>
          <t>Yes</t>
        </is>
      </c>
      <c r="R418" s="809" t="inlineStr">
        <is>
          <t>No</t>
        </is>
      </c>
      <c r="S418" s="809" t="inlineStr">
        <is>
          <t>Yes</t>
        </is>
      </c>
      <c r="T418" s="810" t="inlineStr">
        <is>
          <t>No</t>
        </is>
      </c>
      <c r="U418" s="811" t="inlineStr">
        <is>
          <t>Yes: 2 (legal supports)</t>
        </is>
      </c>
      <c r="V418" s="812" t="inlineStr">
        <is>
          <t>High</t>
        </is>
      </c>
      <c r="W418" s="806" t="inlineStr">
        <is>
          <t>Probable — name-normalized match to Runsheet 407 grantee; confirm</t>
        </is>
      </c>
      <c r="X418" s="806" t="inlineStr">
        <is>
          <t>Yes — on Tract 2 owner list</t>
        </is>
      </c>
      <c r="Y418" s="806" t="inlineStr">
        <is>
          <t>Candidate 1 (helper — confirm from image)</t>
        </is>
      </c>
      <c r="Z418" s="806" t="inlineStr">
        <is>
          <t>Medium — helper value</t>
        </is>
      </c>
      <c r="AA418" s="807" t="inlineStr">
        <is>
          <t>Correction Quit Claim Mineral De — Dwight James Williams, as Succ to Rogene E. Williams Revocable L (2027/85)</t>
        </is>
      </c>
      <c r="AB418" s="808" t="inlineStr">
        <is>
          <t>Needs source review: grantor source</t>
        </is>
      </c>
    </row>
    <row r="419" ht="96" customHeight="1">
      <c r="A419" s="806" t="inlineStr">
        <is>
          <t>2010-005993</t>
        </is>
      </c>
      <c r="B419" s="806" t="n"/>
      <c r="C419" s="806" t="inlineStr">
        <is>
          <t>Mineral Deed</t>
        </is>
      </c>
      <c r="D419" s="806" t="inlineStr">
        <is>
          <t>2022/493</t>
        </is>
      </c>
      <c r="E419" s="807" t="n">
        <v>40333</v>
      </c>
      <c r="F419" s="808" t="n">
        <v>40336</v>
      </c>
      <c r="G419" s="809" t="inlineStr">
        <is>
          <t>Wilda Jensen, a/k/a Wilda E. Jensen, (Widow of Ernest Jensen)</t>
        </is>
      </c>
      <c r="H419" s="809" t="inlineStr">
        <is>
          <t>Hans W. Jensen, 50%
Tim E. Jensen, 50%</t>
        </is>
      </c>
      <c r="I419" s="810" t="inlineStr">
        <is>
          <t>NW/4 SE/4, S/2 SE/4, SW/4 NE/4 of 31-12N-24W, aol</t>
        </is>
      </c>
      <c r="J419" s="811" t="inlineStr">
        <is>
          <t>ARTI</t>
        </is>
      </c>
      <c r="K419" s="812" t="inlineStr">
        <is>
          <t>OKCountyRecords: 2010-005993</t>
        </is>
      </c>
      <c r="L419" s="806" t="inlineStr">
        <is>
          <t>Mineral; basis Conv Amt(dec). Gross=tract-map basis.</t>
        </is>
      </c>
      <c r="M419" s="806" t="inlineStr">
        <is>
          <t>CURRENT OWNER SOURCE</t>
        </is>
      </c>
      <c r="N419" s="806" t="n"/>
      <c r="O419" s="806" t="inlineStr">
        <is>
          <t>OUTSIDE LANDS</t>
        </is>
      </c>
      <c r="P419" s="807" t="inlineStr">
        <is>
          <t>Chain — minerals</t>
        </is>
      </c>
      <c r="Q419" s="808" t="inlineStr">
        <is>
          <t>Yes</t>
        </is>
      </c>
      <c r="R419" s="809" t="inlineStr">
        <is>
          <t>No</t>
        </is>
      </c>
      <c r="S419" s="809" t="inlineStr">
        <is>
          <t>Yes</t>
        </is>
      </c>
      <c r="T419" s="810" t="inlineStr">
        <is>
          <t>No</t>
        </is>
      </c>
      <c r="U419" s="811" t="inlineStr">
        <is>
          <t>Yes: 2 (legal supports)</t>
        </is>
      </c>
      <c r="V419" s="812" t="inlineStr">
        <is>
          <t>High</t>
        </is>
      </c>
      <c r="W419" s="806" t="inlineStr">
        <is>
          <t>Probable — name-normalized match to Runsheet 200 grantee; confirm</t>
        </is>
      </c>
      <c r="X419" s="806" t="inlineStr">
        <is>
          <t>Review</t>
        </is>
      </c>
      <c r="Y419" s="806" t="inlineStr">
        <is>
          <t>Candidate 1 (helper — confirm from image)</t>
        </is>
      </c>
      <c r="Z419" s="806" t="inlineStr">
        <is>
          <t>Medium — helper value</t>
        </is>
      </c>
      <c r="AA419" s="807" t="inlineStr">
        <is>
          <t>Mineral Deed — Wilda Jensen, a/k/a Wilda E. J to Hans W. Jensen, 50% (2022/493)</t>
        </is>
      </c>
      <c r="AB419" s="808" t="inlineStr">
        <is>
          <t>Needs source review: grantor source</t>
        </is>
      </c>
    </row>
    <row r="420" ht="204" customHeight="1">
      <c r="A420" s="806" t="inlineStr">
        <is>
          <t>2010-006266</t>
        </is>
      </c>
      <c r="B420" s="806" t="n"/>
      <c r="C420" s="806" t="inlineStr">
        <is>
          <t>Assignment</t>
        </is>
      </c>
      <c r="D420" s="806" t="inlineStr">
        <is>
          <t>2024/85</t>
        </is>
      </c>
      <c r="E420" s="807" t="n">
        <v>40338</v>
      </c>
      <c r="F420" s="808" t="n">
        <v>40345</v>
      </c>
      <c r="G420" s="809" t="inlineStr">
        <is>
          <t>Rialto Oil &amp; Gas Corporation</t>
        </is>
      </c>
      <c r="H420" s="809" t="inlineStr">
        <is>
          <t>Sydtran, LP</t>
        </is>
      </c>
      <c r="I420" s="810" t="inlineStr">
        <is>
          <t>E/2 NW/4 of 31-12N-24W, aol</t>
        </is>
      </c>
      <c r="J420" s="811" t="inlineStr">
        <is>
          <t>fifty percent (50%) of all the
interest of the Assignor in and to the Oil &amp; Gas Properties, Wells, Substances, Equipment and
Contracts</t>
        </is>
      </c>
      <c r="K420" s="812" t="inlineStr">
        <is>
          <t>OKCountyRecords: 2010-006266</t>
        </is>
      </c>
      <c r="L420" s="806" t="inlineStr">
        <is>
          <t>Leasehold (non-mineral; excluded from mineral NMA). Gross=tract-map basis.</t>
        </is>
      </c>
      <c r="M420" s="806" t="inlineStr">
        <is>
          <t>Confirm lease effect</t>
        </is>
      </c>
      <c r="N420" s="806" t="n"/>
      <c r="O420" s="806" t="inlineStr">
        <is>
          <t>OUTSIDE LANDS</t>
        </is>
      </c>
      <c r="P420" s="807" t="inlineStr">
        <is>
          <t>Chain — assignment (WI or minerals — read granting clause)</t>
        </is>
      </c>
      <c r="Q420" s="808" t="inlineStr">
        <is>
          <t>Review</t>
        </is>
      </c>
      <c r="R420" s="809" t="inlineStr">
        <is>
          <t>Yes</t>
        </is>
      </c>
      <c r="S420" s="809" t="inlineStr">
        <is>
          <t>Review</t>
        </is>
      </c>
      <c r="T420" s="810" t="inlineStr">
        <is>
          <t>Yes</t>
        </is>
      </c>
      <c r="U420" s="811" t="inlineStr">
        <is>
          <t>Yes: 4 (legal supports)</t>
        </is>
      </c>
      <c r="V420" s="812" t="inlineStr">
        <is>
          <t>High</t>
        </is>
      </c>
      <c r="W420" s="806" t="inlineStr">
        <is>
          <t>Review — no exact prior-grantee match</t>
        </is>
      </c>
      <c r="X420" s="806" t="inlineStr">
        <is>
          <t>Review</t>
        </is>
      </c>
      <c r="Y420" s="806" t="inlineStr">
        <is>
          <t>Interest amount needs review</t>
        </is>
      </c>
      <c r="Z420" s="806" t="inlineStr">
        <is>
          <t>Review</t>
        </is>
      </c>
      <c r="AA420" s="807" t="inlineStr">
        <is>
          <t>Assignment — Rialto Oil &amp; Gas Corporation to Sydtran, LP (2024/85)</t>
        </is>
      </c>
      <c r="AB420" s="808" t="inlineStr">
        <is>
          <t>Needs source review: grantor source, interest amount</t>
        </is>
      </c>
    </row>
    <row r="421" ht="204" customHeight="1">
      <c r="A421" s="806" t="inlineStr">
        <is>
          <t>2010-006265</t>
        </is>
      </c>
      <c r="B421" s="806" t="n"/>
      <c r="C421" s="806" t="inlineStr">
        <is>
          <t>Assignment</t>
        </is>
      </c>
      <c r="D421" s="806" t="inlineStr">
        <is>
          <t>2024/74</t>
        </is>
      </c>
      <c r="E421" s="807" t="n">
        <v>40338</v>
      </c>
      <c r="F421" s="808" t="n">
        <v>40345</v>
      </c>
      <c r="G421" s="809" t="inlineStr">
        <is>
          <t>Rialto Production Company</t>
        </is>
      </c>
      <c r="H421" s="809" t="inlineStr">
        <is>
          <t>Sydtran Management, LLC</t>
        </is>
      </c>
      <c r="I421" s="810" t="inlineStr">
        <is>
          <t>E/2 NW/4 of 31-12N-24W, aol</t>
        </is>
      </c>
      <c r="J421" s="811" t="inlineStr">
        <is>
          <t>fifty percent (50%) of all the
interest of the Assignor in and to the Oil &amp; Gas Properties, Wells, Substances, Equipment and
Contracts</t>
        </is>
      </c>
      <c r="K421" s="812" t="inlineStr">
        <is>
          <t>OKCountyRecords: 2010-006265</t>
        </is>
      </c>
      <c r="L421" s="806" t="inlineStr">
        <is>
          <t>Leasehold (non-mineral; excluded from mineral NMA). Gross=tract-map basis.</t>
        </is>
      </c>
      <c r="M421" s="806" t="inlineStr">
        <is>
          <t>Confirm lease effect</t>
        </is>
      </c>
      <c r="N421" s="806" t="n"/>
      <c r="O421" s="806" t="inlineStr">
        <is>
          <t>OUTSIDE LANDS</t>
        </is>
      </c>
      <c r="P421" s="807" t="inlineStr">
        <is>
          <t>Chain — assignment (WI or minerals — read granting clause)</t>
        </is>
      </c>
      <c r="Q421" s="808" t="inlineStr">
        <is>
          <t>Review</t>
        </is>
      </c>
      <c r="R421" s="809" t="inlineStr">
        <is>
          <t>Yes</t>
        </is>
      </c>
      <c r="S421" s="809" t="inlineStr">
        <is>
          <t>Review</t>
        </is>
      </c>
      <c r="T421" s="810" t="inlineStr">
        <is>
          <t>Yes</t>
        </is>
      </c>
      <c r="U421" s="811" t="inlineStr">
        <is>
          <t>Yes: 4 (legal supports)</t>
        </is>
      </c>
      <c r="V421" s="812" t="inlineStr">
        <is>
          <t>High</t>
        </is>
      </c>
      <c r="W421" s="806" t="inlineStr">
        <is>
          <t>Review — no exact prior-grantee match</t>
        </is>
      </c>
      <c r="X421" s="806" t="inlineStr">
        <is>
          <t>Review</t>
        </is>
      </c>
      <c r="Y421" s="806" t="inlineStr">
        <is>
          <t>Interest amount needs review</t>
        </is>
      </c>
      <c r="Z421" s="806" t="inlineStr">
        <is>
          <t>Review</t>
        </is>
      </c>
      <c r="AA421" s="807" t="inlineStr">
        <is>
          <t>Assignment — Rialto Production Company to Sydtran Management, LLC (2024/74)</t>
        </is>
      </c>
      <c r="AB421" s="808" t="inlineStr">
        <is>
          <t>Needs source review: grantor source, interest amount</t>
        </is>
      </c>
    </row>
    <row r="422" ht="72" customHeight="1">
      <c r="A422" s="806" t="inlineStr">
        <is>
          <t>2010-007125</t>
        </is>
      </c>
      <c r="B422" s="806" t="n"/>
      <c r="C422" s="806" t="inlineStr">
        <is>
          <t>Mineral Deed</t>
        </is>
      </c>
      <c r="D422" s="806" t="inlineStr">
        <is>
          <t>2031/5</t>
        </is>
      </c>
      <c r="E422" s="807" t="n">
        <v>40357</v>
      </c>
      <c r="F422" s="808" t="n">
        <v>40374</v>
      </c>
      <c r="G422" s="809" t="inlineStr">
        <is>
          <t>Leona I. Degrande</t>
        </is>
      </c>
      <c r="H422" s="809" t="inlineStr">
        <is>
          <t>Mare Oil Company</t>
        </is>
      </c>
      <c r="I422" s="810" t="inlineStr">
        <is>
          <t>NW/4 SE/4, S/2 SE/4, SW/4 NE/4 of 31-12N-24W</t>
        </is>
      </c>
      <c r="J422" s="811" t="inlineStr">
        <is>
          <t>ARTI</t>
        </is>
      </c>
      <c r="K422" s="812" t="inlineStr">
        <is>
          <t>OKCountyRecords: 2010-007125</t>
        </is>
      </c>
      <c r="L422" s="806" t="inlineStr">
        <is>
          <t>Mineral; basis Conv Amt(dec). Gross=tract-map basis.</t>
        </is>
      </c>
      <c r="M422" s="806" t="inlineStr">
        <is>
          <t>CURRENT OWNER SOURCE</t>
        </is>
      </c>
      <c r="N422" s="806" t="n"/>
      <c r="O422" s="806" t="inlineStr">
        <is>
          <t>MINERAL DEED</t>
        </is>
      </c>
      <c r="P422" s="807" t="inlineStr">
        <is>
          <t>Chain — minerals</t>
        </is>
      </c>
      <c r="Q422" s="808" t="inlineStr">
        <is>
          <t>Yes</t>
        </is>
      </c>
      <c r="R422" s="809" t="inlineStr">
        <is>
          <t>No</t>
        </is>
      </c>
      <c r="S422" s="809" t="inlineStr">
        <is>
          <t>Yes</t>
        </is>
      </c>
      <c r="T422" s="810" t="inlineStr">
        <is>
          <t>No</t>
        </is>
      </c>
      <c r="U422" s="811" t="inlineStr">
        <is>
          <t>Yes: 2 (legal supports)</t>
        </is>
      </c>
      <c r="V422" s="812" t="inlineStr">
        <is>
          <t>High</t>
        </is>
      </c>
      <c r="W422" s="806" t="inlineStr">
        <is>
          <t>Review — no exact prior-grantee match</t>
        </is>
      </c>
      <c r="X422" s="806" t="inlineStr">
        <is>
          <t>Yes — on Tract 2 owner list</t>
        </is>
      </c>
      <c r="Y422" s="806" t="inlineStr">
        <is>
          <t>Candidate 1 (helper — confirm from image)</t>
        </is>
      </c>
      <c r="Z422" s="806" t="inlineStr">
        <is>
          <t>Medium — helper value</t>
        </is>
      </c>
      <c r="AA422" s="807" t="inlineStr">
        <is>
          <t>Mineral Deed — Leona I. Degrande to Mare Oil Company (2031/5)</t>
        </is>
      </c>
      <c r="AB422" s="808" t="inlineStr">
        <is>
          <t>Needs source review: grantor source</t>
        </is>
      </c>
    </row>
    <row r="423" ht="96" customHeight="1">
      <c r="A423" s="806" t="inlineStr">
        <is>
          <t>2010-010052</t>
        </is>
      </c>
      <c r="B423" s="806" t="n"/>
      <c r="C423" s="806" t="inlineStr">
        <is>
          <t>Notice</t>
        </is>
      </c>
      <c r="D423" s="806" t="inlineStr">
        <is>
          <t>2048/268</t>
        </is>
      </c>
      <c r="E423" s="807" t="n">
        <v>40360</v>
      </c>
      <c r="F423" s="808" t="n">
        <v>40483</v>
      </c>
      <c r="G423" s="809" t="inlineStr">
        <is>
          <t>Boulevard Associates, LLC</t>
        </is>
      </c>
      <c r="H423" s="809" t="inlineStr">
        <is>
          <t>Danielle Delane Tucker,
Monte Earl Tucker</t>
        </is>
      </c>
      <c r="I423" s="810" t="inlineStr">
        <is>
          <t>N/2 NE/4, NE/4 SE/4, SE/4 NE/4 of 31-12N-24W</t>
        </is>
      </c>
      <c r="J423" s="814" t="inlineStr">
        <is>
          <t>See instrument</t>
        </is>
      </c>
      <c r="K423" s="812" t="inlineStr">
        <is>
          <t>OKCountyRecords: 2010-010052</t>
        </is>
      </c>
      <c r="L423" s="806" t="inlineStr">
        <is>
          <t>Other (non-mineral; excluded from mineral NMA). Gross=tract-map basis.</t>
        </is>
      </c>
      <c r="M423" s="806" t="n"/>
      <c r="N423" s="806" t="n"/>
      <c r="O423" s="806" t="inlineStr">
        <is>
          <t>IGNORE FOR MINERAL OWNERSHIP</t>
        </is>
      </c>
      <c r="P423" s="807" t="inlineStr">
        <is>
          <t>Review — read instrument (type unclear)</t>
        </is>
      </c>
      <c r="Q423" s="808" t="inlineStr">
        <is>
          <t>Review</t>
        </is>
      </c>
      <c r="R423" s="809" t="inlineStr">
        <is>
          <t>Review</t>
        </is>
      </c>
      <c r="S423" s="809" t="inlineStr">
        <is>
          <t>Review</t>
        </is>
      </c>
      <c r="T423" s="810" t="inlineStr">
        <is>
          <t>Review</t>
        </is>
      </c>
      <c r="U423" s="814" t="inlineStr">
        <is>
          <t>Legal maps to 1, 3, 10; helper says 1, 3, 8</t>
        </is>
      </c>
      <c r="V423" s="812" t="inlineStr">
        <is>
          <t>Review</t>
        </is>
      </c>
      <c r="W423" s="806" t="inlineStr">
        <is>
          <t>Yes — prior grantee match</t>
        </is>
      </c>
      <c r="X423" s="806" t="inlineStr">
        <is>
          <t>Review</t>
        </is>
      </c>
      <c r="Y423" s="806" t="inlineStr">
        <is>
          <t>Interest amount needs review</t>
        </is>
      </c>
      <c r="Z423" s="806" t="inlineStr">
        <is>
          <t>Review</t>
        </is>
      </c>
      <c r="AA423" s="807" t="inlineStr">
        <is>
          <t>Notice — Boulevard Associates, LLC to Danielle Delane Tucker, (2048/268)</t>
        </is>
      </c>
      <c r="AB423" s="808" t="inlineStr">
        <is>
          <t>Needs source review: tract, interest amount, instrument type</t>
        </is>
      </c>
    </row>
    <row r="424" ht="168" customHeight="1">
      <c r="A424" s="806" t="inlineStr">
        <is>
          <t>2010-008922</t>
        </is>
      </c>
      <c r="B424" s="806" t="n"/>
      <c r="C424" s="806" t="inlineStr">
        <is>
          <t>Mineral Deed</t>
        </is>
      </c>
      <c r="D424" s="806" t="inlineStr">
        <is>
          <t>2041/379</t>
        </is>
      </c>
      <c r="E424" s="807" t="n">
        <v>40416</v>
      </c>
      <c r="F424" s="808" t="n">
        <v>40438</v>
      </c>
      <c r="G424" s="809" t="inlineStr">
        <is>
          <t>Terry Bish and Fausta J. Bish aka Tina Bish, his wife, dba Datt Investment Company</t>
        </is>
      </c>
      <c r="H424" s="809" t="inlineStr">
        <is>
          <t>Terry V. Bish and Fausta J. Bish as Trustees of The Bish Family Trust, an express trust, and their successors in Trust</t>
        </is>
      </c>
      <c r="I424" s="810" t="inlineStr">
        <is>
          <t>NW/4 SE/4, S/2 SE/4, SW/4 NE/4 of 31-12N-24W, aol</t>
        </is>
      </c>
      <c r="J424" s="811" t="inlineStr">
        <is>
          <t>ARTI</t>
        </is>
      </c>
      <c r="K424" s="812" t="inlineStr">
        <is>
          <t>OKCountyRecords: 2010-008922</t>
        </is>
      </c>
      <c r="L424" s="806" t="inlineStr">
        <is>
          <t>Mineral; basis Conv Amt(dec). Gross=tract-map basis.</t>
        </is>
      </c>
      <c r="M424" s="806" t="inlineStr">
        <is>
          <t>CURRENT OWNER SOURCE</t>
        </is>
      </c>
      <c r="N424" s="806" t="n"/>
      <c r="O424" s="806" t="inlineStr">
        <is>
          <t>OUTSIDE LANDS</t>
        </is>
      </c>
      <c r="P424" s="807" t="inlineStr">
        <is>
          <t>Chain — minerals</t>
        </is>
      </c>
      <c r="Q424" s="808" t="inlineStr">
        <is>
          <t>Yes</t>
        </is>
      </c>
      <c r="R424" s="809" t="inlineStr">
        <is>
          <t>No</t>
        </is>
      </c>
      <c r="S424" s="809" t="inlineStr">
        <is>
          <t>Yes</t>
        </is>
      </c>
      <c r="T424" s="810" t="inlineStr">
        <is>
          <t>No</t>
        </is>
      </c>
      <c r="U424" s="811" t="inlineStr">
        <is>
          <t>Yes: 2 (legal supports)</t>
        </is>
      </c>
      <c r="V424" s="812" t="inlineStr">
        <is>
          <t>High</t>
        </is>
      </c>
      <c r="W424" s="806" t="inlineStr">
        <is>
          <t>Probable — name-normalized match to Runsheet 388 grantee; confirm</t>
        </is>
      </c>
      <c r="X424" s="806" t="inlineStr">
        <is>
          <t>Review</t>
        </is>
      </c>
      <c r="Y424" s="806" t="inlineStr">
        <is>
          <t>Candidate 1 (helper — confirm from image)</t>
        </is>
      </c>
      <c r="Z424" s="806" t="inlineStr">
        <is>
          <t>Medium — helper value</t>
        </is>
      </c>
      <c r="AA424" s="807" t="inlineStr">
        <is>
          <t>Mineral Deed — Terry Bish and Fausta J. Bish to Terry V. Bish and Fausta J. Bi (2041/379)</t>
        </is>
      </c>
      <c r="AB424" s="808" t="inlineStr">
        <is>
          <t>Needs source review: grantor source</t>
        </is>
      </c>
    </row>
    <row r="425" ht="60" customHeight="1">
      <c r="A425" s="806" t="inlineStr">
        <is>
          <t>2010-008934</t>
        </is>
      </c>
      <c r="B425" s="806" t="n"/>
      <c r="C425" s="806" t="inlineStr">
        <is>
          <t>Mineral Deed</t>
        </is>
      </c>
      <c r="D425" s="806" t="inlineStr">
        <is>
          <t>2041/406</t>
        </is>
      </c>
      <c r="E425" s="807" t="n">
        <v>40437</v>
      </c>
      <c r="F425" s="808" t="n">
        <v>40441</v>
      </c>
      <c r="G425" s="809" t="inlineStr">
        <is>
          <t>Petrohawk Energy Corporation</t>
        </is>
      </c>
      <c r="H425" s="809" t="inlineStr">
        <is>
          <t>Petrohawk Properties, L.P.</t>
        </is>
      </c>
      <c r="I425" s="810" t="inlineStr">
        <is>
          <t>E/2 NW/4 of 31-12N-24W, aol</t>
        </is>
      </c>
      <c r="J425" s="811" t="inlineStr">
        <is>
          <t>ARTI</t>
        </is>
      </c>
      <c r="K425" s="812" t="inlineStr">
        <is>
          <t>OKCountyRecords: 2010-008934</t>
        </is>
      </c>
      <c r="L425" s="806" t="inlineStr">
        <is>
          <t>Mineral; basis Conv Amt(dec). Gross=tract-map basis.</t>
        </is>
      </c>
      <c r="M425" s="806" t="inlineStr">
        <is>
          <t>CURRENT OWNER SOURCE</t>
        </is>
      </c>
      <c r="N425" s="806" t="n"/>
      <c r="O425" s="806" t="inlineStr">
        <is>
          <t>OUTSIDE LANDS</t>
        </is>
      </c>
      <c r="P425" s="807" t="inlineStr">
        <is>
          <t>Chain — minerals</t>
        </is>
      </c>
      <c r="Q425" s="808" t="inlineStr">
        <is>
          <t>Yes</t>
        </is>
      </c>
      <c r="R425" s="809" t="inlineStr">
        <is>
          <t>No</t>
        </is>
      </c>
      <c r="S425" s="809" t="inlineStr">
        <is>
          <t>Yes</t>
        </is>
      </c>
      <c r="T425" s="810" t="inlineStr">
        <is>
          <t>No</t>
        </is>
      </c>
      <c r="U425" s="811" t="inlineStr">
        <is>
          <t>Yes: 4 (legal supports)</t>
        </is>
      </c>
      <c r="V425" s="812" t="inlineStr">
        <is>
          <t>High</t>
        </is>
      </c>
      <c r="W425" s="806" t="inlineStr">
        <is>
          <t>Review — no exact prior-grantee match</t>
        </is>
      </c>
      <c r="X425" s="806" t="inlineStr">
        <is>
          <t>Review</t>
        </is>
      </c>
      <c r="Y425" s="806" t="inlineStr">
        <is>
          <t>Candidate 1 (helper — confirm from image)</t>
        </is>
      </c>
      <c r="Z425" s="806" t="inlineStr">
        <is>
          <t>Medium — helper value</t>
        </is>
      </c>
      <c r="AA425" s="807" t="inlineStr">
        <is>
          <t>Mineral Deed — Petrohawk Energy Corporation to Petrohawk Properties, L.P. (2041/406)</t>
        </is>
      </c>
      <c r="AB425" s="808" t="inlineStr">
        <is>
          <t>Needs source review: grantor source</t>
        </is>
      </c>
    </row>
    <row r="426" ht="60" customHeight="1">
      <c r="A426" s="806" t="inlineStr">
        <is>
          <t>2011-000110</t>
        </is>
      </c>
      <c r="B426" s="806" t="n"/>
      <c r="C426" s="806" t="inlineStr">
        <is>
          <t>Quitclaim Deed, Assignment, Transfer and Conveyance of Oil and Gas Interests</t>
        </is>
      </c>
      <c r="D426" s="806" t="inlineStr">
        <is>
          <t>2057/347</t>
        </is>
      </c>
      <c r="E426" s="807" t="n">
        <v>40513</v>
      </c>
      <c r="F426" s="808" t="n">
        <v>40549</v>
      </c>
      <c r="G426" s="809" t="inlineStr">
        <is>
          <t>Hefner Company, Inc.</t>
        </is>
      </c>
      <c r="H426" s="809" t="inlineStr">
        <is>
          <t>Cheyenne Resources, LLC</t>
        </is>
      </c>
      <c r="I426" s="810" t="inlineStr">
        <is>
          <t>All of 31-12N-24W, aol</t>
        </is>
      </c>
      <c r="J426" s="811" t="inlineStr">
        <is>
          <t>ARTI</t>
        </is>
      </c>
      <c r="K426" s="812" t="inlineStr">
        <is>
          <t>OKCountyRecords: 2011-000110</t>
        </is>
      </c>
      <c r="L426" s="806" t="inlineStr">
        <is>
          <t>Mineral; basis Conv Amt(dec). All-section coverage. Gross=tract-map basis.</t>
        </is>
      </c>
      <c r="M426" s="806" t="n"/>
      <c r="N426" s="806" t="n"/>
      <c r="O426" s="806" t="inlineStr">
        <is>
          <t>OUTSIDE LANDS</t>
        </is>
      </c>
      <c r="P426" s="807" t="inlineStr">
        <is>
          <t>Chain — deed (confirm minerals vs surface from instrument)</t>
        </is>
      </c>
      <c r="Q426" s="808" t="inlineStr">
        <is>
          <t>Yes</t>
        </is>
      </c>
      <c r="R426" s="809" t="inlineStr">
        <is>
          <t>No</t>
        </is>
      </c>
      <c r="S426" s="809" t="inlineStr">
        <is>
          <t>Review</t>
        </is>
      </c>
      <c r="T426" s="810" t="inlineStr">
        <is>
          <t>No</t>
        </is>
      </c>
      <c r="U426" s="811" t="inlineStr">
        <is>
          <t>Yes: 1, 8 (broad legal)</t>
        </is>
      </c>
      <c r="V426" s="812" t="inlineStr">
        <is>
          <t>Medium</t>
        </is>
      </c>
      <c r="W426" s="806" t="inlineStr">
        <is>
          <t>Review — no exact prior-grantee match</t>
        </is>
      </c>
      <c r="X426" s="806" t="inlineStr">
        <is>
          <t>Review</t>
        </is>
      </c>
      <c r="Y426" s="806" t="inlineStr">
        <is>
          <t>Candidate 1 (helper — confirm from image)</t>
        </is>
      </c>
      <c r="Z426" s="806" t="inlineStr">
        <is>
          <t>Medium — helper value</t>
        </is>
      </c>
      <c r="AA426" s="807" t="inlineStr">
        <is>
          <t>Quitclaim Deed, Assignment, Tran — Hefner Company, Inc. to Cheyenne Resources, LLC (2057/347)</t>
        </is>
      </c>
      <c r="AB426" s="808" t="inlineStr">
        <is>
          <t>Needs source review: grantor source</t>
        </is>
      </c>
    </row>
    <row r="427" ht="409.5" customHeight="1">
      <c r="A427" s="806" t="inlineStr">
        <is>
          <t>2011-001008</t>
        </is>
      </c>
      <c r="B427" s="806" t="n"/>
      <c r="C427" s="806" t="inlineStr">
        <is>
          <t>MINERAL DEED OF TRUSTEE [Deed of Distribution]</t>
        </is>
      </c>
      <c r="D427" s="806" t="inlineStr">
        <is>
          <t>2063/494</t>
        </is>
      </c>
      <c r="E427" s="807" t="n">
        <v>40577</v>
      </c>
      <c r="F427" s="808" t="n">
        <v>40592</v>
      </c>
      <c r="G427" s="809" t="inlineStr">
        <is>
          <t>Glenda Ann Palmer, as Trustee of the Glenn Douglas Mitchel and Hazel Pearl Mitchel Trust</t>
        </is>
      </c>
      <c r="H427" s="809"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427" s="810" t="inlineStr">
        <is>
          <t>E/2 NW/4, N/2 NE/4 SE/4, NE/4 SE/4, SE/4 NE/4 of 31-12N-24W, aol</t>
        </is>
      </c>
      <c r="J427" s="811" t="inlineStr">
        <is>
          <t>ARTI</t>
        </is>
      </c>
      <c r="K427" s="812" t="inlineStr">
        <is>
          <t>OKCountyRecords: 2011-001008</t>
        </is>
      </c>
      <c r="L427" s="806" t="inlineStr">
        <is>
          <t>Mineral; basis Conv Amt(dec). Gross=tract-map basis.</t>
        </is>
      </c>
      <c r="M427" s="806" t="inlineStr">
        <is>
          <t>CURRENT OWNER SOURCE</t>
        </is>
      </c>
      <c r="N427" s="806" t="n"/>
      <c r="O427" s="806" t="inlineStr">
        <is>
          <t>OUTSIDE LANDS</t>
        </is>
      </c>
      <c r="P427" s="807" t="inlineStr">
        <is>
          <t>Chain — minerals</t>
        </is>
      </c>
      <c r="Q427" s="808" t="inlineStr">
        <is>
          <t>Yes</t>
        </is>
      </c>
      <c r="R427" s="809" t="inlineStr">
        <is>
          <t>No</t>
        </is>
      </c>
      <c r="S427" s="809" t="inlineStr">
        <is>
          <t>Yes</t>
        </is>
      </c>
      <c r="T427" s="810" t="inlineStr">
        <is>
          <t>No</t>
        </is>
      </c>
      <c r="U427" s="811" t="inlineStr">
        <is>
          <t>Legal maps to 1, 3, 4, 10; helper says 1, 3, 4, 8</t>
        </is>
      </c>
      <c r="V427" s="812" t="inlineStr">
        <is>
          <t>Review</t>
        </is>
      </c>
      <c r="W427" s="806" t="inlineStr">
        <is>
          <t>Review — no exact prior-grantee match</t>
        </is>
      </c>
      <c r="X427" s="806" t="inlineStr">
        <is>
          <t>Review</t>
        </is>
      </c>
      <c r="Y427" s="806" t="inlineStr">
        <is>
          <t>Candidate 1 (helper — confirm from image)</t>
        </is>
      </c>
      <c r="Z427" s="806" t="inlineStr">
        <is>
          <t>Medium — helper value</t>
        </is>
      </c>
      <c r="AA427" s="807" t="inlineStr">
        <is>
          <t>MINERAL DEED OF TRUSTEE [Deed of — Glenda Ann Palmer, as Trustee to Glenda Ann Palmer and Richard (2063/494)</t>
        </is>
      </c>
      <c r="AB427" s="808" t="inlineStr">
        <is>
          <t>Needs source review: tract, grantor source</t>
        </is>
      </c>
    </row>
    <row r="428" ht="409.5" customHeight="1">
      <c r="A428" s="806" t="inlineStr">
        <is>
          <t>2011-001007</t>
        </is>
      </c>
      <c r="B428" s="806" t="n"/>
      <c r="C428" s="806" t="inlineStr">
        <is>
          <t>MINERAL DEED OF TRUSTEE [Deed of Distribution]</t>
        </is>
      </c>
      <c r="D428" s="806" t="inlineStr">
        <is>
          <t>2063/491</t>
        </is>
      </c>
      <c r="E428" s="807" t="n">
        <v>40577</v>
      </c>
      <c r="F428" s="808" t="n">
        <v>40592</v>
      </c>
      <c r="G428" s="809" t="inlineStr">
        <is>
          <t>Richard Palmer and Glenda Palmer, HW</t>
        </is>
      </c>
      <c r="H428" s="809"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428" s="810" t="inlineStr">
        <is>
          <t>E/2 NW/4, N/2 NE/4 SE/4, NE/4 SE/4, SE/4 NE/4 of 31-12N-24W, aol</t>
        </is>
      </c>
      <c r="J428" s="814" t="inlineStr">
        <is>
          <t>ARTI</t>
        </is>
      </c>
      <c r="K428" s="812" t="inlineStr">
        <is>
          <t>OKCountyRecords: 2011-001007</t>
        </is>
      </c>
      <c r="L428" s="806" t="inlineStr">
        <is>
          <t>Mineral; basis Conv Amt(dec). Gross=tract-map basis.</t>
        </is>
      </c>
      <c r="M428" s="806" t="inlineStr">
        <is>
          <t>CURRENT OWNER SOURCE</t>
        </is>
      </c>
      <c r="N428" s="806" t="n"/>
      <c r="O428" s="806" t="inlineStr">
        <is>
          <t>OUTSIDE LANDS</t>
        </is>
      </c>
      <c r="P428" s="807" t="inlineStr">
        <is>
          <t>Chain — minerals</t>
        </is>
      </c>
      <c r="Q428" s="808" t="inlineStr">
        <is>
          <t>Yes</t>
        </is>
      </c>
      <c r="R428" s="809" t="inlineStr">
        <is>
          <t>No</t>
        </is>
      </c>
      <c r="S428" s="809" t="inlineStr">
        <is>
          <t>Yes</t>
        </is>
      </c>
      <c r="T428" s="810" t="inlineStr">
        <is>
          <t>No</t>
        </is>
      </c>
      <c r="U428" s="814" t="inlineStr">
        <is>
          <t>Legal maps to 1, 3, 4, 10; helper says 1, 3, 4, 8</t>
        </is>
      </c>
      <c r="V428" s="812" t="inlineStr">
        <is>
          <t>Review</t>
        </is>
      </c>
      <c r="W428" s="806" t="inlineStr">
        <is>
          <t>Probable — name-normalized match to Runsheet 425 grantee; confirm</t>
        </is>
      </c>
      <c r="X428" s="806" t="inlineStr">
        <is>
          <t>Review</t>
        </is>
      </c>
      <c r="Y428" s="806" t="inlineStr">
        <is>
          <t>Candidate 1 (helper — confirm from image)</t>
        </is>
      </c>
      <c r="Z428" s="806" t="inlineStr">
        <is>
          <t>Medium — helper value</t>
        </is>
      </c>
      <c r="AA428" s="807" t="inlineStr">
        <is>
          <t>MINERAL DEED OF TRUSTEE [Deed of — Richard Palmer and Glenda Palm to Glenda Ann Palmer and Richard (2063/491)</t>
        </is>
      </c>
      <c r="AB428" s="808" t="inlineStr">
        <is>
          <t>Needs source review: tract, grantor source</t>
        </is>
      </c>
    </row>
    <row r="429" ht="228" customHeight="1">
      <c r="A429" s="806" t="inlineStr">
        <is>
          <t>2011-001009</t>
        </is>
      </c>
      <c r="B429" s="820" t="n"/>
      <c r="C429" s="806" t="inlineStr">
        <is>
          <t>MINERAL DEED OF TRUSTEE [Deed of Distribution]</t>
        </is>
      </c>
      <c r="D429" s="806" t="inlineStr">
        <is>
          <t>2063/497</t>
        </is>
      </c>
      <c r="E429" s="807" t="n">
        <v>40583</v>
      </c>
      <c r="F429" s="808" t="n">
        <v>40592</v>
      </c>
      <c r="G429" s="809" t="inlineStr">
        <is>
          <t>Shonna Mitchel, same person as Shonna A. Mitchel and as Shonna Arlene Mitchel, single person</t>
        </is>
      </c>
      <c r="H429" s="809" t="inlineStr">
        <is>
          <t>Shonna Arlene Mitchel, same person as Shonna A. Mitchel, as Trustee of The Jack D. Mitchel and Shonna A. Mitchel Family Trust, u/t/a dated September 13, 1990</t>
        </is>
      </c>
      <c r="I429" s="810" t="inlineStr">
        <is>
          <t>E/2 NW/4, N/2 NE/4 SE/4, NE/4 SE/4, SE/4 NE/4 of 31-12N-24W, aol</t>
        </is>
      </c>
      <c r="J429" s="811" t="inlineStr">
        <is>
          <t>ARTI</t>
        </is>
      </c>
      <c r="K429" s="812" t="inlineStr">
        <is>
          <t>OKCountyRecords: 2011-001009</t>
        </is>
      </c>
      <c r="L429" s="806" t="inlineStr">
        <is>
          <t>Mineral; basis Conv Amt(dec). Gross=tract-map basis.</t>
        </is>
      </c>
      <c r="M429" s="820" t="inlineStr">
        <is>
          <t>CURRENT OWNER SOURCE</t>
        </is>
      </c>
      <c r="N429" s="806" t="n"/>
      <c r="O429" s="806" t="inlineStr">
        <is>
          <t>OUTSIDE LANDS</t>
        </is>
      </c>
      <c r="P429" s="807" t="inlineStr">
        <is>
          <t>Chain — minerals</t>
        </is>
      </c>
      <c r="Q429" s="808" t="inlineStr">
        <is>
          <t>Yes</t>
        </is>
      </c>
      <c r="R429" s="809" t="inlineStr">
        <is>
          <t>No</t>
        </is>
      </c>
      <c r="S429" s="809" t="inlineStr">
        <is>
          <t>Yes</t>
        </is>
      </c>
      <c r="T429" s="810" t="inlineStr">
        <is>
          <t>No</t>
        </is>
      </c>
      <c r="U429" s="811" t="inlineStr">
        <is>
          <t>Legal maps to 1, 3, 4, 10; helper says 1, 3, 4, 8</t>
        </is>
      </c>
      <c r="V429" s="812" t="inlineStr">
        <is>
          <t>Review</t>
        </is>
      </c>
      <c r="W429" s="806" t="inlineStr">
        <is>
          <t>Probable — name-normalized match to Runsheet 46 grantee; confirm</t>
        </is>
      </c>
      <c r="X429" s="820" t="inlineStr">
        <is>
          <t>Yes — on Tract 3 owner list</t>
        </is>
      </c>
      <c r="Y429" s="806" t="inlineStr">
        <is>
          <t>Candidate 1 (helper — confirm from image)</t>
        </is>
      </c>
      <c r="Z429" s="806" t="inlineStr">
        <is>
          <t>Medium — helper value</t>
        </is>
      </c>
      <c r="AA429" s="807" t="inlineStr">
        <is>
          <t>MINERAL DEED OF TRUSTEE [Deed of — Shonna Mitchel, same person as to Shonna Arlene Mitchel, same pe (2063/497)</t>
        </is>
      </c>
      <c r="AB429" s="808" t="inlineStr">
        <is>
          <t>Needs source review: tract, grantor source</t>
        </is>
      </c>
    </row>
    <row r="430" ht="216" customHeight="1">
      <c r="A430" s="806" t="inlineStr">
        <is>
          <t>2011-003023</t>
        </is>
      </c>
      <c r="B430" s="806" t="n"/>
      <c r="C430" s="806" t="inlineStr">
        <is>
          <t>Mineral Deed</t>
        </is>
      </c>
      <c r="D430" s="806" t="inlineStr">
        <is>
          <t>2074/536</t>
        </is>
      </c>
      <c r="E430" s="807" t="n">
        <v>40661</v>
      </c>
      <c r="F430" s="808" t="n">
        <v>40665</v>
      </c>
      <c r="G430" s="809" t="inlineStr">
        <is>
          <t>Byron A. Hetherington, d/b/a 4-A Investments</t>
        </is>
      </c>
      <c r="H430" s="809" t="inlineStr">
        <is>
          <t>Byron A. Hetherington, Trustee of the Byron A. Hetherington Trust, 1/2,
Gloria A. Hetherington, Trustee of the Gloria A. Hetherington Trust, 1/2</t>
        </is>
      </c>
      <c r="I430" s="810" t="inlineStr">
        <is>
          <t>NW/4 SE/4, S/2 SE/4, SW/4 NE/4 of 31-12N-24W, aol</t>
        </is>
      </c>
      <c r="J430" s="814" t="inlineStr">
        <is>
          <t>ARTI</t>
        </is>
      </c>
      <c r="K430" s="812" t="inlineStr">
        <is>
          <t>OKCountyRecords: 2011-003023</t>
        </is>
      </c>
      <c r="L430" s="806" t="inlineStr">
        <is>
          <t>Mineral; basis Conv Amt(dec). Gross=tract-map basis.</t>
        </is>
      </c>
      <c r="M430" s="806" t="inlineStr">
        <is>
          <t>CURRENT OWNER SOURCE</t>
        </is>
      </c>
      <c r="N430" s="806" t="n"/>
      <c r="O430" s="806" t="inlineStr">
        <is>
          <t>OUTSIDE LANDS</t>
        </is>
      </c>
      <c r="P430" s="807" t="inlineStr">
        <is>
          <t>Chain — minerals</t>
        </is>
      </c>
      <c r="Q430" s="808" t="inlineStr">
        <is>
          <t>Yes</t>
        </is>
      </c>
      <c r="R430" s="809" t="inlineStr">
        <is>
          <t>No</t>
        </is>
      </c>
      <c r="S430" s="809" t="inlineStr">
        <is>
          <t>Yes</t>
        </is>
      </c>
      <c r="T430" s="810" t="inlineStr">
        <is>
          <t>No</t>
        </is>
      </c>
      <c r="U430" s="814" t="inlineStr">
        <is>
          <t>Yes: 2 (legal supports)</t>
        </is>
      </c>
      <c r="V430" s="812" t="inlineStr">
        <is>
          <t>High</t>
        </is>
      </c>
      <c r="W430" s="806" t="inlineStr">
        <is>
          <t>Review — no exact prior-grantee match</t>
        </is>
      </c>
      <c r="X430" s="806" t="inlineStr">
        <is>
          <t>Review</t>
        </is>
      </c>
      <c r="Y430" s="806" t="inlineStr">
        <is>
          <t>Candidate 1 (helper — confirm from image)</t>
        </is>
      </c>
      <c r="Z430" s="806" t="inlineStr">
        <is>
          <t>Medium — helper value</t>
        </is>
      </c>
      <c r="AA430" s="807" t="inlineStr">
        <is>
          <t>Mineral Deed — Byron A. Hetherington, d/b/a 4 to Byron A. Hetherington, Trustee (2074/536)</t>
        </is>
      </c>
      <c r="AB430" s="808" t="inlineStr">
        <is>
          <t>Needs source review: grantor source</t>
        </is>
      </c>
    </row>
    <row r="431" ht="168" customHeight="1">
      <c r="A431" s="806" t="inlineStr">
        <is>
          <t>2011-005695</t>
        </is>
      </c>
      <c r="B431" s="821" t="n"/>
      <c r="C431" s="806" t="inlineStr">
        <is>
          <t>Mineral Deed</t>
        </is>
      </c>
      <c r="D431" s="806" t="inlineStr">
        <is>
          <t>2092/134</t>
        </is>
      </c>
      <c r="E431" s="807" t="n">
        <v>40778</v>
      </c>
      <c r="F431" s="808" t="n">
        <v>40781</v>
      </c>
      <c r="G431" s="809" t="inlineStr">
        <is>
          <t>Michelle Sorenson Johnson, Sole Trustee of the Sorenson Oil and Gas Trust</t>
        </is>
      </c>
      <c r="H431" s="809" t="inlineStr">
        <is>
          <t>Mark Ashley Daigle Trust, 33.3%,
Keri Lee Daigle Trust, 33.3%,
Kevin Warner Johnson Trust, 33.4%</t>
        </is>
      </c>
      <c r="I431" s="810" t="inlineStr">
        <is>
          <t>LALEXANDER 1-31 of 31-12N-24W</t>
        </is>
      </c>
      <c r="J431" s="811" t="inlineStr">
        <is>
          <t>all the grantor's rights, title and interest, suspense held funds in the oil, gas and minerals (40/260 int)</t>
        </is>
      </c>
      <c r="K431" s="812" t="inlineStr">
        <is>
          <t>OKCountyRecords: 2011-005695</t>
        </is>
      </c>
      <c r="L431" s="806" t="inlineStr">
        <is>
          <t>Mineral; basis Conv Amt(dec). All-section coverage. Gross=tract-map basis.</t>
        </is>
      </c>
      <c r="M431" s="821" t="inlineStr">
        <is>
          <t>REVIEW</t>
        </is>
      </c>
      <c r="N431" s="806" t="inlineStr">
        <is>
          <t>Conveyed interest / decimal from instrument image</t>
        </is>
      </c>
      <c r="O431" s="806" t="inlineStr">
        <is>
          <t>MINERAL DEED</t>
        </is>
      </c>
      <c r="P431" s="807" t="inlineStr">
        <is>
          <t>Chain — minerals</t>
        </is>
      </c>
      <c r="Q431" s="808" t="inlineStr">
        <is>
          <t>Yes</t>
        </is>
      </c>
      <c r="R431" s="809" t="inlineStr">
        <is>
          <t>No</t>
        </is>
      </c>
      <c r="S431" s="809" t="inlineStr">
        <is>
          <t>Yes</t>
        </is>
      </c>
      <c r="T431" s="810" t="inlineStr">
        <is>
          <t>No</t>
        </is>
      </c>
      <c r="U431" s="811" t="inlineStr">
        <is>
          <t>Yes: 1, 8 (broad legal)</t>
        </is>
      </c>
      <c r="V431" s="812" t="inlineStr">
        <is>
          <t>Medium</t>
        </is>
      </c>
      <c r="W431" s="806" t="inlineStr">
        <is>
          <t>Probable — name-normalized match to Runsheet 86 grantee; confirm</t>
        </is>
      </c>
      <c r="X431" s="821" t="inlineStr">
        <is>
          <t>Review</t>
        </is>
      </c>
      <c r="Y431" s="806" t="inlineStr">
        <is>
          <t>Candidate 1 (helper — confirm from image)</t>
        </is>
      </c>
      <c r="Z431" s="806" t="inlineStr">
        <is>
          <t>Medium — helper value</t>
        </is>
      </c>
      <c r="AA431" s="807" t="inlineStr">
        <is>
          <t>Mineral Deed — Michelle Sorenson Johnson, Sol to Mark Ashley Daigle Trust, 33.3 (2092/134)</t>
        </is>
      </c>
      <c r="AB431" s="808" t="inlineStr">
        <is>
          <t>Needs source review: grantor source</t>
        </is>
      </c>
    </row>
    <row r="432" ht="192" customHeight="1">
      <c r="A432" s="806" t="inlineStr">
        <is>
          <t>2011-005926</t>
        </is>
      </c>
      <c r="B432" s="806" t="n"/>
      <c r="C432" s="806" t="inlineStr">
        <is>
          <t>Quitclaim Deed, Assignment, Transfer and Conveyance of Oil and Gas Interests</t>
        </is>
      </c>
      <c r="D432" s="806" t="inlineStr">
        <is>
          <t>2093/461</t>
        </is>
      </c>
      <c r="E432" s="807" t="n">
        <v>40788</v>
      </c>
      <c r="F432" s="808" t="n">
        <v>40793</v>
      </c>
      <c r="G432" s="809" t="inlineStr">
        <is>
          <t>Cheyenne Resources, LLC</t>
        </is>
      </c>
      <c r="H432" s="809" t="inlineStr">
        <is>
          <t>Hefner Company, Inc.</t>
        </is>
      </c>
      <c r="I432" s="813" t="inlineStr">
        <is>
          <t>All of 31-12N-24W, aol</t>
        </is>
      </c>
      <c r="J432" s="811" t="inlineStr">
        <is>
          <t>assigns forever, all of Transferor's right, title, interest and estate, both at law and in equity, in and to all oil and gas interests</t>
        </is>
      </c>
      <c r="K432" s="812" t="inlineStr">
        <is>
          <t>OKCountyRecords: 2011-005926</t>
        </is>
      </c>
      <c r="L432" s="806" t="inlineStr">
        <is>
          <t>Mineral; basis Conv Amt(dec). All-section coverage. Gross=tract-map basis.</t>
        </is>
      </c>
      <c r="M432" s="806" t="inlineStr">
        <is>
          <t>REVIEW</t>
        </is>
      </c>
      <c r="N432" s="806" t="inlineStr">
        <is>
          <t>Conveyed interest / decimal from instrument image</t>
        </is>
      </c>
      <c r="O432" s="806" t="inlineStr">
        <is>
          <t>OUTSIDE LANDS</t>
        </is>
      </c>
      <c r="P432" s="807" t="inlineStr">
        <is>
          <t>Chain — deed (confirm minerals vs surface from instrument)</t>
        </is>
      </c>
      <c r="Q432" s="808" t="inlineStr">
        <is>
          <t>Yes</t>
        </is>
      </c>
      <c r="R432" s="809" t="inlineStr">
        <is>
          <t>No</t>
        </is>
      </c>
      <c r="S432" s="809" t="inlineStr">
        <is>
          <t>Review</t>
        </is>
      </c>
      <c r="T432" s="813" t="inlineStr">
        <is>
          <t>No</t>
        </is>
      </c>
      <c r="U432" s="811" t="inlineStr">
        <is>
          <t>Yes: 1, 8 (broad legal)</t>
        </is>
      </c>
      <c r="V432" s="812" t="inlineStr">
        <is>
          <t>Medium</t>
        </is>
      </c>
      <c r="W432" s="806" t="inlineStr">
        <is>
          <t>Yes — prior grantee match</t>
        </is>
      </c>
      <c r="X432" s="806" t="inlineStr">
        <is>
          <t>Review</t>
        </is>
      </c>
      <c r="Y432" s="806" t="inlineStr">
        <is>
          <t>Candidate 1 (helper — confirm from image)</t>
        </is>
      </c>
      <c r="Z432" s="806" t="inlineStr">
        <is>
          <t>Medium — helper value</t>
        </is>
      </c>
      <c r="AA432" s="807" t="inlineStr">
        <is>
          <t>Quitclaim Deed, Assignment, Tran — Cheyenne Resources, LLC to Hefner Company, Inc. (2093/461)</t>
        </is>
      </c>
      <c r="AB432" s="808" t="n"/>
    </row>
    <row r="433" ht="409.5" customHeight="1">
      <c r="A433" s="806" t="inlineStr">
        <is>
          <t>2011-007727</t>
        </is>
      </c>
      <c r="B433" s="806" t="n"/>
      <c r="C433" s="806" t="inlineStr">
        <is>
          <t>Affidavit by Successor Co-Trustees</t>
        </is>
      </c>
      <c r="D433" s="806" t="inlineStr">
        <is>
          <t>2104/234</t>
        </is>
      </c>
      <c r="E433" s="807" t="n">
        <v>40839</v>
      </c>
      <c r="F433" s="808" t="n">
        <v>40869</v>
      </c>
      <c r="G433" s="809" t="inlineStr">
        <is>
          <t>Michael Bain,
William C. Bain</t>
        </is>
      </c>
      <c r="H433" s="809"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433" s="810" t="inlineStr">
        <is>
          <t>NW/4 SE/4, S/2 SE/4, SW/4 NE/4 of 31-12N-24W, aol</t>
        </is>
      </c>
      <c r="J433" s="814" t="inlineStr">
        <is>
          <t>ARTI</t>
        </is>
      </c>
      <c r="K433" s="812" t="inlineStr">
        <is>
          <t>OKCountyRecords: 2011-007727</t>
        </is>
      </c>
      <c r="L433" s="806" t="inlineStr">
        <is>
          <t>Mineral; amount not stated — confirm from instrument. Gross=tract-map basis.</t>
        </is>
      </c>
      <c r="M433" s="806" t="inlineStr">
        <is>
          <t>CURRENT OWNER SOURCE</t>
        </is>
      </c>
      <c r="N433" s="806" t="n"/>
      <c r="O433" s="806" t="inlineStr">
        <is>
          <t>OUTSIDE LANDS</t>
        </is>
      </c>
      <c r="P433" s="807" t="inlineStr">
        <is>
          <t>Chain — title support (succession/entity/probate)</t>
        </is>
      </c>
      <c r="Q433" s="808" t="inlineStr">
        <is>
          <t>Yes</t>
        </is>
      </c>
      <c r="R433" s="809" t="inlineStr">
        <is>
          <t>No</t>
        </is>
      </c>
      <c r="S433" s="809" t="inlineStr">
        <is>
          <t>Yes</t>
        </is>
      </c>
      <c r="T433" s="810" t="inlineStr">
        <is>
          <t>No</t>
        </is>
      </c>
      <c r="U433" s="814" t="inlineStr">
        <is>
          <t>Yes: 2 (legal supports)</t>
        </is>
      </c>
      <c r="V433" s="812" t="inlineStr">
        <is>
          <t>High</t>
        </is>
      </c>
      <c r="W433" s="806" t="inlineStr">
        <is>
          <t>Probable — name-normalized match to Runsheet 145 grantee; confirm</t>
        </is>
      </c>
      <c r="X433" s="806" t="inlineStr">
        <is>
          <t>Review</t>
        </is>
      </c>
      <c r="Y433" s="806" t="inlineStr">
        <is>
          <t>Interest amount needs review</t>
        </is>
      </c>
      <c r="Z433" s="806" t="inlineStr">
        <is>
          <t>Review</t>
        </is>
      </c>
      <c r="AA433" s="807" t="inlineStr">
        <is>
          <t>Affidavit by Successor Co-Truste — Michael Bain, to Michael L. Bain, as Trustee of (2104/234)</t>
        </is>
      </c>
      <c r="AB433" s="808" t="inlineStr">
        <is>
          <t>Needs source review: grantor source, interest amount</t>
        </is>
      </c>
    </row>
    <row r="434" ht="409.5" customHeight="1">
      <c r="A434" s="806" t="inlineStr">
        <is>
          <t>2011-007728</t>
        </is>
      </c>
      <c r="B434" s="806" t="n"/>
      <c r="C434" s="806" t="inlineStr">
        <is>
          <t>Deed</t>
        </is>
      </c>
      <c r="D434" s="806" t="inlineStr">
        <is>
          <t>2104/239</t>
        </is>
      </c>
      <c r="E434" s="807" t="n">
        <v>40839</v>
      </c>
      <c r="F434" s="808" t="n">
        <v>40869</v>
      </c>
      <c r="G434" s="809" t="inlineStr">
        <is>
          <t>Michael L. Bain and William C. BAIN, Successor Co-Trustees</t>
        </is>
      </c>
      <c r="H434" s="809"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434" s="810" t="inlineStr">
        <is>
          <t>SE/4 SE/4, SW/4 NE/4, W/2 SE/4 of 31-12N-24W, aol</t>
        </is>
      </c>
      <c r="J434" s="811" t="inlineStr">
        <is>
          <t>ARTI</t>
        </is>
      </c>
      <c r="K434" s="812" t="inlineStr">
        <is>
          <t>OKCountyRecords: 2011-007728</t>
        </is>
      </c>
      <c r="L434" s="806" t="inlineStr">
        <is>
          <t>Mineral; basis Conv Amt(dec). Gross=tract-map basis.</t>
        </is>
      </c>
      <c r="M434" s="806" t="inlineStr">
        <is>
          <t>CURRENT OWNER SOURCE</t>
        </is>
      </c>
      <c r="N434" s="806" t="n"/>
      <c r="O434" s="806" t="inlineStr">
        <is>
          <t>OUTSIDE LANDS</t>
        </is>
      </c>
      <c r="P434" s="807" t="inlineStr">
        <is>
          <t>Chain — deed (confirm minerals vs surface from instrument)</t>
        </is>
      </c>
      <c r="Q434" s="808" t="inlineStr">
        <is>
          <t>Yes</t>
        </is>
      </c>
      <c r="R434" s="809" t="inlineStr">
        <is>
          <t>No</t>
        </is>
      </c>
      <c r="S434" s="809" t="inlineStr">
        <is>
          <t>Review</t>
        </is>
      </c>
      <c r="T434" s="810" t="inlineStr">
        <is>
          <t>No</t>
        </is>
      </c>
      <c r="U434" s="811" t="inlineStr">
        <is>
          <t>Yes: 2 (legal supports)</t>
        </is>
      </c>
      <c r="V434" s="812" t="inlineStr">
        <is>
          <t>High</t>
        </is>
      </c>
      <c r="W434" s="806" t="inlineStr">
        <is>
          <t>Probable — name-normalized match to Runsheet 145 grantee; confirm</t>
        </is>
      </c>
      <c r="X434" s="806" t="inlineStr">
        <is>
          <t>Review</t>
        </is>
      </c>
      <c r="Y434" s="806" t="inlineStr">
        <is>
          <t>Candidate 1 (helper — confirm from image)</t>
        </is>
      </c>
      <c r="Z434" s="806" t="inlineStr">
        <is>
          <t>Medium — helper value</t>
        </is>
      </c>
      <c r="AA434" s="807" t="inlineStr">
        <is>
          <t>Deed — Michael L. Bain and William C. to Michael L. Bain, as Trustee of (2104/239)</t>
        </is>
      </c>
      <c r="AB434" s="808" t="inlineStr">
        <is>
          <t>Needs source review: grantor source</t>
        </is>
      </c>
    </row>
    <row r="435" ht="409.5" customHeight="1">
      <c r="A435" s="806" t="inlineStr">
        <is>
          <t>2011-007729</t>
        </is>
      </c>
      <c r="B435" s="806" t="n"/>
      <c r="C435" s="806" t="inlineStr">
        <is>
          <t>Mineral Deed</t>
        </is>
      </c>
      <c r="D435" s="806" t="inlineStr">
        <is>
          <t>2104/242</t>
        </is>
      </c>
      <c r="E435" s="807" t="n">
        <v>40839</v>
      </c>
      <c r="F435" s="808" t="n">
        <v>40869</v>
      </c>
      <c r="G435" s="809" t="inlineStr">
        <is>
          <t>Michael L. Bain and William C. BAIN, Successor Co-Trustees</t>
        </is>
      </c>
      <c r="H435" s="809" t="inlineStr">
        <is>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is>
      </c>
      <c r="I435" s="810" t="inlineStr">
        <is>
          <t>NW/4 SE/4, S/2 SE/4, SW/4 NE/4 of 31-12N-24W, aol</t>
        </is>
      </c>
      <c r="J435" s="814" t="inlineStr">
        <is>
          <t>ARTI</t>
        </is>
      </c>
      <c r="K435" s="812" t="inlineStr">
        <is>
          <t>OKCountyRecords: 2011-007729</t>
        </is>
      </c>
      <c r="L435" s="806" t="inlineStr">
        <is>
          <t>Mineral; basis Conv Amt(dec). Gross=tract-map basis.</t>
        </is>
      </c>
      <c r="M435" s="806" t="inlineStr">
        <is>
          <t>CURRENT OWNER SOURCE</t>
        </is>
      </c>
      <c r="N435" s="806" t="n"/>
      <c r="O435" s="806" t="inlineStr">
        <is>
          <t>OUTSIDE LANDS</t>
        </is>
      </c>
      <c r="P435" s="807" t="inlineStr">
        <is>
          <t>Chain — minerals</t>
        </is>
      </c>
      <c r="Q435" s="808" t="inlineStr">
        <is>
          <t>Yes</t>
        </is>
      </c>
      <c r="R435" s="809" t="inlineStr">
        <is>
          <t>No</t>
        </is>
      </c>
      <c r="S435" s="809" t="inlineStr">
        <is>
          <t>Yes</t>
        </is>
      </c>
      <c r="T435" s="810" t="inlineStr">
        <is>
          <t>No</t>
        </is>
      </c>
      <c r="U435" s="814" t="inlineStr">
        <is>
          <t>Yes: 2 (legal supports)</t>
        </is>
      </c>
      <c r="V435" s="812" t="inlineStr">
        <is>
          <t>High</t>
        </is>
      </c>
      <c r="W435" s="806" t="inlineStr">
        <is>
          <t>Probable — name-normalized match to Runsheet 145 grantee; confirm</t>
        </is>
      </c>
      <c r="X435" s="806" t="inlineStr">
        <is>
          <t>Review</t>
        </is>
      </c>
      <c r="Y435" s="806" t="inlineStr">
        <is>
          <t>Candidate 1 (helper — confirm from image)</t>
        </is>
      </c>
      <c r="Z435" s="806" t="inlineStr">
        <is>
          <t>Medium — helper value</t>
        </is>
      </c>
      <c r="AA435" s="807" t="inlineStr">
        <is>
          <t>Mineral Deed — Michael L. Bain and William C. to Michael L. Bain, as Trustee of (2104/242)</t>
        </is>
      </c>
      <c r="AB435" s="808" t="inlineStr">
        <is>
          <t>Needs source review: grantor source</t>
        </is>
      </c>
    </row>
    <row r="436" ht="409.5" customHeight="1">
      <c r="A436" s="822" t="inlineStr">
        <is>
          <t>2011-007826</t>
        </is>
      </c>
      <c r="B436" s="822" t="n"/>
      <c r="C436" s="822" t="inlineStr">
        <is>
          <t>Mineral Deed</t>
        </is>
      </c>
      <c r="D436" s="822" t="inlineStr">
        <is>
          <t>2104/537</t>
        </is>
      </c>
      <c r="E436" s="823" t="n">
        <v>40855</v>
      </c>
      <c r="F436" s="824" t="n">
        <v>40876</v>
      </c>
      <c r="G436" s="825" t="inlineStr">
        <is>
          <t>Fleshman Agency</t>
        </is>
      </c>
      <c r="H436" s="825" t="inlineStr">
        <is>
          <t>Mekusukey Oil Company, LLC</t>
        </is>
      </c>
      <c r="I436" s="815"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is>
      </c>
      <c r="J436" s="826" t="inlineStr">
        <is>
          <t>An undivided 2.00 net mineral acres in 31-12N-24W An undivided 8.79166/1,052.085 net mineral acre interest</t>
        </is>
      </c>
      <c r="K436" s="812" t="inlineStr">
        <is>
          <t>OKCountyRecords: 2011-007826</t>
        </is>
      </c>
      <c r="L436" s="822" t="inlineStr">
        <is>
          <t>Mineral; basis Conv Amt(dec). Gross=tract-map basis.</t>
        </is>
      </c>
      <c r="M436" s="822" t="inlineStr">
        <is>
          <t>CURRENT OWNER SOURCE</t>
        </is>
      </c>
      <c r="N436" s="822" t="inlineStr">
        <is>
          <t>Conveys 2 NMA per notes; conv. dec = 2/gross. Verify denominator/tract from image.</t>
        </is>
      </c>
      <c r="O436" s="822" t="inlineStr">
        <is>
          <t>OUTSIDE LANDS</t>
        </is>
      </c>
      <c r="P436" s="823" t="inlineStr">
        <is>
          <t>Chain — minerals</t>
        </is>
      </c>
      <c r="Q436" s="824" t="inlineStr">
        <is>
          <t>Yes</t>
        </is>
      </c>
      <c r="R436" s="825" t="inlineStr">
        <is>
          <t>No</t>
        </is>
      </c>
      <c r="S436" s="825" t="inlineStr">
        <is>
          <t>Yes</t>
        </is>
      </c>
      <c r="T436" s="815" t="inlineStr">
        <is>
          <t>No</t>
        </is>
      </c>
      <c r="U436" s="826" t="inlineStr">
        <is>
          <t>Yes: 5, 6 (legal supports)</t>
        </is>
      </c>
      <c r="V436" s="812" t="inlineStr">
        <is>
          <t>High</t>
        </is>
      </c>
      <c r="W436" s="822" t="inlineStr">
        <is>
          <t>Review — no exact prior-grantee match</t>
        </is>
      </c>
      <c r="X436" s="822" t="inlineStr">
        <is>
          <t>Yes — on Tract 5 owner list</t>
        </is>
      </c>
      <c r="Y436" s="822" t="inlineStr">
        <is>
          <t>Candidate 0.01 (helper — confirm from image)</t>
        </is>
      </c>
      <c r="Z436" s="822" t="inlineStr">
        <is>
          <t>Medium — helper value</t>
        </is>
      </c>
      <c r="AA436" s="823" t="inlineStr">
        <is>
          <t>Mineral Deed — Fleshman Agency to Mekusukey Oil Company, LLC (2104/537)</t>
        </is>
      </c>
      <c r="AB436" s="824" t="inlineStr">
        <is>
          <t>Needs source review: grantor source</t>
        </is>
      </c>
    </row>
    <row r="437" ht="84" customHeight="1">
      <c r="A437" s="198" t="inlineStr">
        <is>
          <t>2011-008134</t>
        </is>
      </c>
      <c r="B437" s="198" t="n"/>
      <c r="C437" s="198" t="inlineStr">
        <is>
          <t>Mineral and Royalty Deed</t>
        </is>
      </c>
      <c r="D437" s="199" t="inlineStr">
        <is>
          <t>2106/387</t>
        </is>
      </c>
      <c r="E437" s="200" t="n">
        <v>40876</v>
      </c>
      <c r="F437" s="201" t="n">
        <v>40886</v>
      </c>
      <c r="G437" s="202" t="inlineStr">
        <is>
          <t>Myron V. Slobin</t>
        </is>
      </c>
      <c r="H437" s="202" t="inlineStr">
        <is>
          <t>Brian Herman Kortright</t>
        </is>
      </c>
      <c r="I437" s="203" t="inlineStr">
        <is>
          <t>NW/4 SE/4, S/2 SE/4, SE/4 NE/4 of 31-12N-24W, aol</t>
        </is>
      </c>
      <c r="J437" s="226" t="inlineStr">
        <is>
          <t>1/791.47 interest
1 (One) Net mineral acre, in 2 sections</t>
        </is>
      </c>
      <c r="K437" s="169" t="inlineStr">
        <is>
          <t>OKCountyRecords: 2011-008134</t>
        </is>
      </c>
      <c r="L437" s="198" t="inlineStr">
        <is>
          <t>Mineral; basis Conv Amt(dec). Gross=tract-map basis.</t>
        </is>
      </c>
      <c r="M437" s="198" t="inlineStr">
        <is>
          <t>CURRENT OWNER SOURCE</t>
        </is>
      </c>
      <c r="N437" s="198" t="n"/>
      <c r="O437" s="199" t="inlineStr">
        <is>
          <t>OUTSIDE LANDS</t>
        </is>
      </c>
      <c r="P437" s="200" t="inlineStr">
        <is>
          <t>Chain — minerals</t>
        </is>
      </c>
      <c r="Q437" s="201" t="inlineStr">
        <is>
          <t>Yes</t>
        </is>
      </c>
      <c r="R437" s="202" t="inlineStr">
        <is>
          <t>No</t>
        </is>
      </c>
      <c r="S437" s="202" t="inlineStr">
        <is>
          <t>Yes</t>
        </is>
      </c>
      <c r="T437" s="203" t="inlineStr">
        <is>
          <t>No</t>
        </is>
      </c>
      <c r="U437" s="204" t="inlineStr">
        <is>
          <t>Yes: 2, 3 (legal supports)</t>
        </is>
      </c>
      <c r="V437" s="169" t="inlineStr">
        <is>
          <t>High</t>
        </is>
      </c>
      <c r="W437" s="198" t="inlineStr">
        <is>
          <t>Yes — prior grantee match</t>
        </is>
      </c>
      <c r="X437" s="198" t="inlineStr">
        <is>
          <t>Yes — on Tract 2 owner list</t>
        </is>
      </c>
      <c r="Y437" s="198" t="inlineStr">
        <is>
          <t>Candidate 0.00126347176772335 (helper — confirm from image)</t>
        </is>
      </c>
      <c r="Z437" s="199" t="inlineStr">
        <is>
          <t>Medium — helper value</t>
        </is>
      </c>
      <c r="AA437" s="200" t="inlineStr">
        <is>
          <t>Mineral and Royalty Deed — Myron V. Slobin to Brian Herman Kortright (2106/387)</t>
        </is>
      </c>
      <c r="AB437" s="201" t="n"/>
    </row>
    <row r="438" ht="132" customHeight="1">
      <c r="A438" s="827" t="inlineStr">
        <is>
          <t>2013-006083</t>
        </is>
      </c>
      <c r="B438" s="827" t="n"/>
      <c r="C438" s="828" t="inlineStr">
        <is>
          <t>Mineral and Royalty Deed</t>
        </is>
      </c>
      <c r="D438" s="829" t="inlineStr">
        <is>
          <t>2219/516</t>
        </is>
      </c>
      <c r="E438" s="829" t="n">
        <v>40876</v>
      </c>
      <c r="F438" s="829" t="n">
        <v>41592</v>
      </c>
      <c r="G438" s="830" t="inlineStr">
        <is>
          <t>Myron V. Slobin</t>
        </is>
      </c>
      <c r="H438" s="830" t="inlineStr">
        <is>
          <t>Brian Herman Kortright</t>
        </is>
      </c>
      <c r="I438" s="827" t="inlineStr">
        <is>
          <t>NW/4 SE/4, S/2 SE/4, SW/4 NE/4 of 31-12N-24W, aol</t>
        </is>
      </c>
      <c r="J438" s="831" t="inlineStr">
        <is>
          <t>1/791.47 interest
1 (One) Net mineral acre, in 2 sections</t>
        </is>
      </c>
      <c r="K438" s="832" t="inlineStr">
        <is>
          <t>OKCountyRecords: 2013-006083</t>
        </is>
      </c>
      <c r="L438" s="827" t="inlineStr">
        <is>
          <t>Mineral; basis Conv Amt(dec). Gross=tract-map basis.</t>
        </is>
      </c>
      <c r="M438" s="827" t="inlineStr">
        <is>
          <t>CURRENT OWNER SOURCE</t>
        </is>
      </c>
      <c r="N438" s="828" t="n"/>
      <c r="O438" s="829" t="inlineStr">
        <is>
          <t>OUTSIDE LANDS</t>
        </is>
      </c>
      <c r="P438" s="827" t="inlineStr">
        <is>
          <t>Chain — minerals</t>
        </is>
      </c>
      <c r="Q438" s="827" t="inlineStr">
        <is>
          <t>Yes</t>
        </is>
      </c>
      <c r="R438" s="830" t="inlineStr">
        <is>
          <t>No</t>
        </is>
      </c>
      <c r="S438" s="830" t="inlineStr">
        <is>
          <t>Yes</t>
        </is>
      </c>
      <c r="T438" s="827" t="inlineStr">
        <is>
          <t>No</t>
        </is>
      </c>
      <c r="U438" s="831" t="inlineStr">
        <is>
          <t>Yes: 2 (legal supports)</t>
        </is>
      </c>
      <c r="V438" s="832" t="inlineStr">
        <is>
          <t>High</t>
        </is>
      </c>
      <c r="W438" s="827" t="inlineStr">
        <is>
          <t>Yes — prior grantee match</t>
        </is>
      </c>
      <c r="X438" s="827" t="inlineStr">
        <is>
          <t>Yes — on Tract 2 owner list</t>
        </is>
      </c>
      <c r="Y438" s="828" t="inlineStr">
        <is>
          <t>Candidate 0.00126347176772335 (helper — confirm from image)</t>
        </is>
      </c>
      <c r="Z438" s="829" t="inlineStr">
        <is>
          <t>Medium — helper value</t>
        </is>
      </c>
      <c r="AA438" s="827" t="inlineStr">
        <is>
          <t>Mineral and Royalty Deed — Myron V. Slobin to Brian Herman Kortright (2219/516)</t>
        </is>
      </c>
      <c r="AB438" s="827" t="n"/>
    </row>
    <row r="439" ht="168" customHeight="1">
      <c r="A439" s="806" t="inlineStr">
        <is>
          <t>2011-008366</t>
        </is>
      </c>
      <c r="B439" s="806" t="n"/>
      <c r="C439" s="806" t="inlineStr">
        <is>
          <t>Mineral Deed</t>
        </is>
      </c>
      <c r="D439" s="806" t="inlineStr">
        <is>
          <t>2108/102</t>
        </is>
      </c>
      <c r="E439" s="807" t="n">
        <v>40892</v>
      </c>
      <c r="F439" s="808" t="n">
        <v>40896</v>
      </c>
      <c r="G439" s="809" t="inlineStr">
        <is>
          <t>Michelle Sorenson Johnson</t>
        </is>
      </c>
      <c r="H439" s="809" t="inlineStr">
        <is>
          <t>Mark Ashley Daigle Trust, 33.3%,
Keri Lee Daigle Trust, 33.3%,
Kevin Warner Johnson Trust, 33.4%</t>
        </is>
      </c>
      <c r="I439" s="810" t="inlineStr">
        <is>
          <t>LALEXANDER 1-31 of 31-12N-24W</t>
        </is>
      </c>
      <c r="J439" s="816" t="inlineStr">
        <is>
          <t>ARTI</t>
        </is>
      </c>
      <c r="K439" s="812" t="inlineStr">
        <is>
          <t>OKCountyRecords: 2011-008366</t>
        </is>
      </c>
      <c r="L439" s="806" t="inlineStr">
        <is>
          <t>Mineral; basis Conv Amt(dec). All-section coverage. Gross=tract-map basis.</t>
        </is>
      </c>
      <c r="M439" s="806" t="inlineStr">
        <is>
          <t>CURRENT OWNER SOURCE</t>
        </is>
      </c>
      <c r="N439" s="806" t="n"/>
      <c r="O439" s="806" t="inlineStr">
        <is>
          <t>MINERAL DEED</t>
        </is>
      </c>
      <c r="P439" s="807" t="inlineStr">
        <is>
          <t>Chain — minerals</t>
        </is>
      </c>
      <c r="Q439" s="808" t="inlineStr">
        <is>
          <t>Yes</t>
        </is>
      </c>
      <c r="R439" s="809" t="inlineStr">
        <is>
          <t>No</t>
        </is>
      </c>
      <c r="S439" s="809" t="inlineStr">
        <is>
          <t>Yes</t>
        </is>
      </c>
      <c r="T439" s="810" t="inlineStr">
        <is>
          <t>No</t>
        </is>
      </c>
      <c r="U439" s="816" t="inlineStr">
        <is>
          <t>Yes: 1, 8 (broad legal)</t>
        </is>
      </c>
      <c r="V439" s="812" t="inlineStr">
        <is>
          <t>Medium</t>
        </is>
      </c>
      <c r="W439" s="806" t="inlineStr">
        <is>
          <t>Review — no exact prior-grantee match</t>
        </is>
      </c>
      <c r="X439" s="806" t="inlineStr">
        <is>
          <t>Review</t>
        </is>
      </c>
      <c r="Y439" s="806" t="inlineStr">
        <is>
          <t>Candidate 1 (helper — confirm from image)</t>
        </is>
      </c>
      <c r="Z439" s="806" t="inlineStr">
        <is>
          <t>Medium — helper value</t>
        </is>
      </c>
      <c r="AA439" s="807" t="inlineStr">
        <is>
          <t>Mineral Deed — Michelle Sorenson Johnson to Mark Ashley Daigle Trust, 33.3 (2108/102)</t>
        </is>
      </c>
      <c r="AB439" s="808" t="inlineStr">
        <is>
          <t>Needs source review: grantor source</t>
        </is>
      </c>
    </row>
    <row r="440" ht="409.5" customHeight="1">
      <c r="A440" s="806" t="inlineStr">
        <is>
          <t>2012-000970</t>
        </is>
      </c>
      <c r="B440" s="806" t="n"/>
      <c r="C440" s="806" t="inlineStr">
        <is>
          <t>Affidavit of Identity</t>
        </is>
      </c>
      <c r="D440" s="806" t="inlineStr">
        <is>
          <t>2116/16</t>
        </is>
      </c>
      <c r="E440" s="807" t="n">
        <v>40905</v>
      </c>
      <c r="F440" s="808" t="n">
        <v>40949</v>
      </c>
      <c r="G440" s="809" t="inlineStr">
        <is>
          <t>Keri L. Tucker</t>
        </is>
      </c>
      <c r="H440" s="809" t="inlineStr">
        <is>
          <t>The Public</t>
        </is>
      </c>
      <c r="I440" s="810" t="inlineStr">
        <is>
          <t>LALEXANDER 1-31 of 31-12N-24W</t>
        </is>
      </c>
      <c r="J440" s="834" t="inlineStr">
        <is>
          <t>the Keri Lee Daigle Trust is one and the same Trust as the Keri Daigle Tucker Trust, and (2) that Keri Lee Daigle is the one and the same person as Keri Daigle Tucker.
Chain note: source of title — MINERAL DEED 2011-005695 at 2092/134, Michelle Sorenson Johnson, Sole Trustee of the Sorenson Oil and Gas … Full recital in recorded instrument — see Link.</t>
        </is>
      </c>
      <c r="K440" s="815" t="inlineStr">
        <is>
          <t>OKCountyRecords: 2012-000970</t>
        </is>
      </c>
      <c r="L440" s="806" t="inlineStr">
        <is>
          <t>Other (non-mineral; excluded from mineral NMA). All-section coverage. Gross=tract-map basis.</t>
        </is>
      </c>
      <c r="M440" s="806" t="inlineStr">
        <is>
          <t>OK</t>
        </is>
      </c>
      <c r="N440" s="806" t="inlineStr">
        <is>
          <t>Non-conveying — notice/affidavit/address change (The Public).</t>
        </is>
      </c>
      <c r="O440" s="806" t="inlineStr">
        <is>
          <t>AFFIDAVIT / HEIRSHIP / PROBATE</t>
        </is>
      </c>
      <c r="P440" s="807" t="inlineStr">
        <is>
          <t>Chain — title support (succession/entity/probate)</t>
        </is>
      </c>
      <c r="Q440" s="808" t="inlineStr">
        <is>
          <t>Yes</t>
        </is>
      </c>
      <c r="R440" s="809" t="inlineStr">
        <is>
          <t>No</t>
        </is>
      </c>
      <c r="S440" s="809" t="inlineStr">
        <is>
          <t>Yes</t>
        </is>
      </c>
      <c r="T440" s="810" t="inlineStr">
        <is>
          <t>No</t>
        </is>
      </c>
      <c r="U440" s="833" t="inlineStr">
        <is>
          <t>Yes: 1, 8 (broad legal)</t>
        </is>
      </c>
      <c r="V440" s="815" t="inlineStr">
        <is>
          <t>Medium</t>
        </is>
      </c>
      <c r="W440" s="806" t="inlineStr">
        <is>
          <t>Review — no exact prior-grantee match</t>
        </is>
      </c>
      <c r="X440" s="806" t="inlineStr">
        <is>
          <t>Review</t>
        </is>
      </c>
      <c r="Y440" s="806" t="inlineStr">
        <is>
          <t>Interest amount needs review</t>
        </is>
      </c>
      <c r="Z440" s="806" t="inlineStr">
        <is>
          <t>Review</t>
        </is>
      </c>
      <c r="AA440" s="807" t="inlineStr">
        <is>
          <t>Affidavit of Identity — Keri L. Tucker to The Public (2116/16)</t>
        </is>
      </c>
      <c r="AB440" s="808" t="inlineStr">
        <is>
          <t>Needs source review: grantor source, interest amount</t>
        </is>
      </c>
    </row>
    <row r="441" ht="168" customHeight="1">
      <c r="A441" s="806" t="inlineStr">
        <is>
          <t>2012-005041</t>
        </is>
      </c>
      <c r="B441" s="806" t="n"/>
      <c r="C441" s="806" t="inlineStr">
        <is>
          <t>Order Appointing Co-Trustees</t>
        </is>
      </c>
      <c r="D441" s="806" t="inlineStr">
        <is>
          <t>2148/385</t>
        </is>
      </c>
      <c r="E441" s="808" t="n">
        <v>40961</v>
      </c>
      <c r="F441" s="808" t="n">
        <v>41106</v>
      </c>
      <c r="G441" s="809" t="inlineStr">
        <is>
          <t>Beckham County Court,
RE: In the Matter of the Fred A. Standiford, Jr. Trust</t>
        </is>
      </c>
      <c r="H441" s="809" t="inlineStr">
        <is>
          <t>Kimberly D. Standiford,
Rosa C. Standiford</t>
        </is>
      </c>
      <c r="I441" s="810" t="inlineStr">
        <is>
          <t>SE/4 SW/4 of 31-12N-24W, aol</t>
        </is>
      </c>
      <c r="J441" s="816" t="inlineStr">
        <is>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is>
      </c>
      <c r="K441" s="815" t="inlineStr">
        <is>
          <t>OKCountyRecords: 2012-005041</t>
        </is>
      </c>
      <c r="L441" s="806" t="inlineStr">
        <is>
          <t>Other (non-mineral; excluded from mineral NMA). Gross=tract-map basis.</t>
        </is>
      </c>
      <c r="M441" s="806" t="n"/>
      <c r="N441" s="806" t="n"/>
      <c r="O441" s="806" t="inlineStr">
        <is>
          <t>OUTSIDE LANDS</t>
        </is>
      </c>
      <c r="P441" s="808" t="inlineStr">
        <is>
          <t>Chain — title support (succession/entity/probate)</t>
        </is>
      </c>
      <c r="Q441" s="808" t="inlineStr">
        <is>
          <t>Yes</t>
        </is>
      </c>
      <c r="R441" s="809" t="inlineStr">
        <is>
          <t>No</t>
        </is>
      </c>
      <c r="S441" s="809" t="inlineStr">
        <is>
          <t>Yes</t>
        </is>
      </c>
      <c r="T441" s="810" t="inlineStr">
        <is>
          <t>No</t>
        </is>
      </c>
      <c r="U441" s="816" t="inlineStr">
        <is>
          <t>Yes: 5 (legal supports)</t>
        </is>
      </c>
      <c r="V441" s="815" t="inlineStr">
        <is>
          <t>High</t>
        </is>
      </c>
      <c r="W441" s="806" t="inlineStr">
        <is>
          <t>Review — no exact prior-grantee match</t>
        </is>
      </c>
      <c r="X441" s="806" t="inlineStr">
        <is>
          <t>Yes — on Tract 5 owner list</t>
        </is>
      </c>
      <c r="Y441" s="806" t="inlineStr">
        <is>
          <t>Interest amount needs review</t>
        </is>
      </c>
      <c r="Z441" s="806" t="inlineStr">
        <is>
          <t>Review</t>
        </is>
      </c>
      <c r="AA441" s="808" t="inlineStr">
        <is>
          <t>Order Appointing Co-Trustees — Beckham County Court, to Kimberly D. Standiford, (2148/385)</t>
        </is>
      </c>
      <c r="AB441" s="808" t="inlineStr">
        <is>
          <t>Needs source review: grantor source, interest amount</t>
        </is>
      </c>
    </row>
    <row r="442" ht="144" customHeight="1">
      <c r="A442" s="806" t="inlineStr">
        <is>
          <t>2012-001856</t>
        </is>
      </c>
      <c r="B442" s="806" t="n"/>
      <c r="C442" s="806" t="inlineStr">
        <is>
          <t>Partial Release</t>
        </is>
      </c>
      <c r="D442" s="806" t="inlineStr">
        <is>
          <t>2121/77</t>
        </is>
      </c>
      <c r="E442" s="807" t="n">
        <v>40973</v>
      </c>
      <c r="F442" s="808" t="n">
        <v>40983</v>
      </c>
      <c r="G442" s="809" t="inlineStr">
        <is>
          <t>Wells Fargo Bank</t>
        </is>
      </c>
      <c r="H442" s="809" t="inlineStr">
        <is>
          <t>Chesapeake Exploration, LLC</t>
        </is>
      </c>
      <c r="I442" s="810" t="inlineStr">
        <is>
          <t>NW/4 SE/4, S/2 NE/4 SW/4 Lots 3-4, S/2 SE/4, SE/4 SW/4, SW/4 NE/4 of 31-12N-24W, aol</t>
        </is>
      </c>
      <c r="J442" s="816" t="inlineStr">
        <is>
          <t>Mortgage partial release</t>
        </is>
      </c>
      <c r="K442" s="815" t="inlineStr">
        <is>
          <t>OKCountyRecords: 2012-001856</t>
        </is>
      </c>
      <c r="L442" s="806" t="inlineStr">
        <is>
          <t>Leasehold (non-mineral; excluded from mineral NMA). Gross=tract-map basis.</t>
        </is>
      </c>
      <c r="M442" s="806" t="inlineStr">
        <is>
          <t>Confirm lease effect</t>
        </is>
      </c>
      <c r="N442" s="806" t="n"/>
      <c r="O442" s="806" t="inlineStr">
        <is>
          <t>OUTSIDE LANDS</t>
        </is>
      </c>
      <c r="P442" s="807" t="inlineStr">
        <is>
          <t>Chain — lease release (check OGL affected)</t>
        </is>
      </c>
      <c r="Q442" s="808" t="inlineStr">
        <is>
          <t>No</t>
        </is>
      </c>
      <c r="R442" s="809" t="inlineStr">
        <is>
          <t>Yes</t>
        </is>
      </c>
      <c r="S442" s="809" t="inlineStr">
        <is>
          <t>No</t>
        </is>
      </c>
      <c r="T442" s="810" t="inlineStr">
        <is>
          <t>Yes</t>
        </is>
      </c>
      <c r="U442" s="816" t="inlineStr">
        <is>
          <t>Legal maps to 2, 5, 7, 9; helper says 2, 3, 5, 6, 7</t>
        </is>
      </c>
      <c r="V442" s="815" t="inlineStr">
        <is>
          <t>Review</t>
        </is>
      </c>
      <c r="W442" s="806" t="inlineStr">
        <is>
          <t>Review — no exact prior-grantee match</t>
        </is>
      </c>
      <c r="X442" s="806" t="inlineStr">
        <is>
          <t>Review</t>
        </is>
      </c>
      <c r="Y442" s="806" t="inlineStr">
        <is>
          <t>Interest amount needs review</t>
        </is>
      </c>
      <c r="Z442" s="806" t="inlineStr">
        <is>
          <t>Review</t>
        </is>
      </c>
      <c r="AA442" s="807" t="inlineStr">
        <is>
          <t>Partial Release — Wells Fargo Bank to Chesapeake Exploration, LLC (2121/77)</t>
        </is>
      </c>
      <c r="AB442" s="808" t="inlineStr">
        <is>
          <t>Needs source review: tract, grantor source, interest amount</t>
        </is>
      </c>
    </row>
    <row r="443" ht="144" customHeight="1">
      <c r="A443" s="806" t="inlineStr">
        <is>
          <t>2012-002191</t>
        </is>
      </c>
      <c r="B443" s="806" t="n"/>
      <c r="C443" s="806" t="inlineStr">
        <is>
          <t>Order Determining Heirs, Legatees and Devisees. and Final Decree of Distribution and Discharge</t>
        </is>
      </c>
      <c r="D443" s="806" t="inlineStr">
        <is>
          <t>2124/117</t>
        </is>
      </c>
      <c r="E443" s="807" t="n">
        <v>40988</v>
      </c>
      <c r="F443" s="808" t="n">
        <v>40990</v>
      </c>
      <c r="G443" s="809" t="inlineStr">
        <is>
          <t>Beckham County Court,
RE: In the Matter of the Estate of Fred A. Standiford, Jr., Deceased</t>
        </is>
      </c>
      <c r="H443" s="809" t="inlineStr">
        <is>
          <t>Rosa C. Standiford and Kimberly D. Standiford, Co-Trustees of the Fred A. Standiford, Jr. Trust</t>
        </is>
      </c>
      <c r="I443" s="810" t="inlineStr">
        <is>
          <t>SE/4 SW/4 of 31-12N-24W, aol</t>
        </is>
      </c>
      <c r="J443" s="816" t="inlineStr">
        <is>
          <t>ARTI</t>
        </is>
      </c>
      <c r="K443" s="815" t="inlineStr">
        <is>
          <t>OKCountyRecords: 2012-002191</t>
        </is>
      </c>
      <c r="L443" s="806" t="inlineStr">
        <is>
          <t>Mineral; basis Conv Amt(dec). Gross=tract-map basis.</t>
        </is>
      </c>
      <c r="M443" s="806" t="inlineStr">
        <is>
          <t>CURRENT OWNER SOURCE</t>
        </is>
      </c>
      <c r="N443" s="806" t="n"/>
      <c r="O443" s="806" t="inlineStr">
        <is>
          <t>OUTSIDE LANDS</t>
        </is>
      </c>
      <c r="P443" s="807" t="inlineStr">
        <is>
          <t>Chain — title support (succession/entity/probate)</t>
        </is>
      </c>
      <c r="Q443" s="808" t="inlineStr">
        <is>
          <t>Yes</t>
        </is>
      </c>
      <c r="R443" s="809" t="inlineStr">
        <is>
          <t>No</t>
        </is>
      </c>
      <c r="S443" s="809" t="inlineStr">
        <is>
          <t>Yes</t>
        </is>
      </c>
      <c r="T443" s="810" t="inlineStr">
        <is>
          <t>No</t>
        </is>
      </c>
      <c r="U443" s="816" t="inlineStr">
        <is>
          <t>Yes: 5 (legal supports)</t>
        </is>
      </c>
      <c r="V443" s="815" t="inlineStr">
        <is>
          <t>High</t>
        </is>
      </c>
      <c r="W443" s="806" t="inlineStr">
        <is>
          <t>Review — no exact prior-grantee match</t>
        </is>
      </c>
      <c r="X443" s="806" t="inlineStr">
        <is>
          <t>Yes — on Tract 5 owner list</t>
        </is>
      </c>
      <c r="Y443" s="806" t="inlineStr">
        <is>
          <t>Candidate 1 (helper — confirm from image)</t>
        </is>
      </c>
      <c r="Z443" s="806" t="inlineStr">
        <is>
          <t>Medium — helper value</t>
        </is>
      </c>
      <c r="AA443" s="807" t="inlineStr">
        <is>
          <t>Order Determining Heirs, Legatee — Beckham County Court, to Rosa C. Standiford and Kimberl (2124/117)</t>
        </is>
      </c>
      <c r="AB443" s="808" t="inlineStr">
        <is>
          <t>Needs source review: grantor source</t>
        </is>
      </c>
    </row>
    <row r="444" ht="84" customHeight="1">
      <c r="A444" s="806" t="inlineStr">
        <is>
          <t>2012-005854</t>
        </is>
      </c>
      <c r="B444" s="806" t="n"/>
      <c r="C444" s="806" t="inlineStr">
        <is>
          <t>Amendment</t>
        </is>
      </c>
      <c r="D444" s="806" t="inlineStr">
        <is>
          <t>2154/229</t>
        </is>
      </c>
      <c r="E444" s="807" t="n">
        <v>41000</v>
      </c>
      <c r="F444" s="808" t="n">
        <v>41145</v>
      </c>
      <c r="G444" s="809" t="inlineStr">
        <is>
          <t>Chesapeake Exploration, LLC</t>
        </is>
      </c>
      <c r="H444" s="809" t="inlineStr">
        <is>
          <t>CHK Cleveland Tonkawa, LLC</t>
        </is>
      </c>
      <c r="I444" s="813" t="inlineStr">
        <is>
          <t>All of 31-12N-24W, aol</t>
        </is>
      </c>
      <c r="J444" s="814" t="inlineStr">
        <is>
          <t>99.9% of their interest</t>
        </is>
      </c>
      <c r="K444" s="815" t="inlineStr">
        <is>
          <t>OKCountyRecords: 2012-005854</t>
        </is>
      </c>
      <c r="L444" s="806" t="inlineStr">
        <is>
          <t>Leasehold (non-mineral; excluded from mineral NMA). All-section coverage. Gross=tract-map basis.</t>
        </is>
      </c>
      <c r="M444" s="806" t="n"/>
      <c r="N444" s="806" t="n"/>
      <c r="O444" s="806" t="inlineStr">
        <is>
          <t>OUTSIDE LANDS</t>
        </is>
      </c>
      <c r="P444" s="807" t="inlineStr">
        <is>
          <t>Review — read instrument (type unclear)</t>
        </is>
      </c>
      <c r="Q444" s="808" t="inlineStr">
        <is>
          <t>Review</t>
        </is>
      </c>
      <c r="R444" s="809" t="inlineStr">
        <is>
          <t>Review</t>
        </is>
      </c>
      <c r="S444" s="809" t="inlineStr">
        <is>
          <t>Review</t>
        </is>
      </c>
      <c r="T444" s="813" t="inlineStr">
        <is>
          <t>Review</t>
        </is>
      </c>
      <c r="U444" s="814" t="inlineStr">
        <is>
          <t>Yes: 1, 8 (broad legal)</t>
        </is>
      </c>
      <c r="V444" s="815" t="inlineStr">
        <is>
          <t>Medium</t>
        </is>
      </c>
      <c r="W444" s="806" t="inlineStr">
        <is>
          <t>Yes — prior grantee match</t>
        </is>
      </c>
      <c r="X444" s="806" t="inlineStr">
        <is>
          <t>Review</t>
        </is>
      </c>
      <c r="Y444" s="806" t="inlineStr">
        <is>
          <t>Interest amount needs review</t>
        </is>
      </c>
      <c r="Z444" s="806" t="inlineStr">
        <is>
          <t>Review</t>
        </is>
      </c>
      <c r="AA444" s="807" t="inlineStr">
        <is>
          <t>Amendment — Chesapeake Exploration, LLC to CHK Cleveland Tonkawa, LLC (2154/229)</t>
        </is>
      </c>
      <c r="AB444" s="808" t="inlineStr">
        <is>
          <t>Needs source review: interest amount, instrument type</t>
        </is>
      </c>
    </row>
    <row r="445" ht="60" customHeight="1">
      <c r="A445" s="806" t="inlineStr">
        <is>
          <t>2012-002539</t>
        </is>
      </c>
      <c r="B445" s="806" t="n"/>
      <c r="C445" s="806" t="inlineStr">
        <is>
          <t>Assignment</t>
        </is>
      </c>
      <c r="D445" s="806" t="inlineStr">
        <is>
          <t>2129/1</t>
        </is>
      </c>
      <c r="E445" s="807" t="n">
        <v>41000</v>
      </c>
      <c r="F445" s="808" t="n">
        <v>41002</v>
      </c>
      <c r="G445" s="809" t="inlineStr">
        <is>
          <t>Chesapeake Exploration, LLC</t>
        </is>
      </c>
      <c r="H445" s="809" t="inlineStr">
        <is>
          <t>CHK Cleveland Tonkawa, LLC</t>
        </is>
      </c>
      <c r="I445" s="810" t="inlineStr">
        <is>
          <t>All of 31-12N-24W, aol</t>
        </is>
      </c>
      <c r="J445" s="814" t="inlineStr">
        <is>
          <t>99.9% of their interest</t>
        </is>
      </c>
      <c r="K445" s="815" t="inlineStr">
        <is>
          <t>OKCountyRecords: 2012-002539</t>
        </is>
      </c>
      <c r="L445" s="806" t="inlineStr">
        <is>
          <t>Leasehold (non-mineral; excluded from mineral NMA). All-section coverage. Gross=tract-map basis.</t>
        </is>
      </c>
      <c r="M445" s="806" t="n"/>
      <c r="N445" s="806" t="n"/>
      <c r="O445" s="806" t="inlineStr">
        <is>
          <t>OUTSIDE LANDS</t>
        </is>
      </c>
      <c r="P445" s="807" t="inlineStr">
        <is>
          <t>Chain — assignment (WI or minerals — read granting clause)</t>
        </is>
      </c>
      <c r="Q445" s="808" t="inlineStr">
        <is>
          <t>Review</t>
        </is>
      </c>
      <c r="R445" s="809" t="inlineStr">
        <is>
          <t>Yes</t>
        </is>
      </c>
      <c r="S445" s="809" t="inlineStr">
        <is>
          <t>Review</t>
        </is>
      </c>
      <c r="T445" s="810" t="inlineStr">
        <is>
          <t>Yes</t>
        </is>
      </c>
      <c r="U445" s="814" t="inlineStr">
        <is>
          <t>Yes: 1, 8 (broad legal)</t>
        </is>
      </c>
      <c r="V445" s="815" t="inlineStr">
        <is>
          <t>Medium</t>
        </is>
      </c>
      <c r="W445" s="806" t="inlineStr">
        <is>
          <t>Yes — prior grantee match</t>
        </is>
      </c>
      <c r="X445" s="806" t="inlineStr">
        <is>
          <t>Review</t>
        </is>
      </c>
      <c r="Y445" s="806" t="inlineStr">
        <is>
          <t>Interest amount needs review</t>
        </is>
      </c>
      <c r="Z445" s="806" t="inlineStr">
        <is>
          <t>Review</t>
        </is>
      </c>
      <c r="AA445" s="807" t="inlineStr">
        <is>
          <t>Assignment — Chesapeake Exploration, LLC to CHK Cleveland Tonkawa, LLC (2129/1)</t>
        </is>
      </c>
      <c r="AB445" s="808" t="inlineStr">
        <is>
          <t>Needs source review: interest amount</t>
        </is>
      </c>
    </row>
    <row r="446" ht="228" customHeight="1">
      <c r="A446" s="806" t="inlineStr">
        <is>
          <t>2012-002930</t>
        </is>
      </c>
      <c r="B446" s="806" t="n"/>
      <c r="C446" s="806" t="inlineStr">
        <is>
          <t>Mineral Deed</t>
        </is>
      </c>
      <c r="D446" s="806" t="inlineStr">
        <is>
          <t>2131/599</t>
        </is>
      </c>
      <c r="E446" s="807" t="n">
        <v>41011</v>
      </c>
      <c r="F446" s="808" t="n">
        <v>41015</v>
      </c>
      <c r="G446" s="809" t="inlineStr">
        <is>
          <t>Jospeh A. Bain and Doris Bain, HW</t>
        </is>
      </c>
      <c r="H446" s="809" t="inlineStr">
        <is>
          <t>Lighthouse Point, LLC</t>
        </is>
      </c>
      <c r="I446" s="810" t="inlineStr">
        <is>
          <t>NW/4 SE/4, S/2 SE/4, SW/4 NE/4 of 31-12N-24W, aol</t>
        </is>
      </c>
      <c r="J446" s="817" t="inlineStr">
        <is>
          <t>3 NMA in 31-12N-24W,
A total of six (6) net mineral acres of Grantor's right, title and interest in and to all of the oil, gas and other minerals in and under 2 sections</t>
        </is>
      </c>
      <c r="K446" s="815" t="inlineStr">
        <is>
          <t>OKCountyRecords: 2012-002930</t>
        </is>
      </c>
      <c r="L446" s="806" t="inlineStr">
        <is>
          <t>Mineral; basis Conv Amt(dec). Gross=tract-map basis.</t>
        </is>
      </c>
      <c r="M446" s="806" t="inlineStr">
        <is>
          <t>REVIEW</t>
        </is>
      </c>
      <c r="N446" s="806" t="inlineStr">
        <is>
          <t>Conveys 3 NMA per notes; conv. dec = 3/gross. Verify denominator/tract from image.</t>
        </is>
      </c>
      <c r="O446" s="806" t="inlineStr">
        <is>
          <t>OUTSIDE LANDS</t>
        </is>
      </c>
      <c r="P446" s="807" t="inlineStr">
        <is>
          <t>Chain — minerals</t>
        </is>
      </c>
      <c r="Q446" s="808" t="inlineStr">
        <is>
          <t>Yes</t>
        </is>
      </c>
      <c r="R446" s="809" t="inlineStr">
        <is>
          <t>No</t>
        </is>
      </c>
      <c r="S446" s="809" t="inlineStr">
        <is>
          <t>Yes</t>
        </is>
      </c>
      <c r="T446" s="810" t="inlineStr">
        <is>
          <t>No</t>
        </is>
      </c>
      <c r="U446" s="816" t="inlineStr">
        <is>
          <t>Yes: 2 (legal supports)</t>
        </is>
      </c>
      <c r="V446" s="815" t="inlineStr">
        <is>
          <t>High</t>
        </is>
      </c>
      <c r="W446" s="806" t="inlineStr">
        <is>
          <t>Review — no exact prior-grantee match</t>
        </is>
      </c>
      <c r="X446" s="806" t="inlineStr">
        <is>
          <t>Yes — on Tract 2 owner list</t>
        </is>
      </c>
      <c r="Y446" s="806" t="inlineStr">
        <is>
          <t>Candidate 0.01875 (helper — confirm from image)</t>
        </is>
      </c>
      <c r="Z446" s="806" t="inlineStr">
        <is>
          <t>Medium — helper value</t>
        </is>
      </c>
      <c r="AA446" s="807" t="inlineStr">
        <is>
          <t>Mineral Deed — Jospeh A. Bain and Doris Bain, to Lighthouse Point, LLC (2131/599)</t>
        </is>
      </c>
      <c r="AB446" s="808" t="inlineStr">
        <is>
          <t>Needs source review: grantor source</t>
        </is>
      </c>
    </row>
    <row r="447" ht="348" customHeight="1">
      <c r="A447" s="806" t="inlineStr">
        <is>
          <t>2012-004060</t>
        </is>
      </c>
      <c r="B447" s="806" t="n"/>
      <c r="C447" s="806" t="inlineStr">
        <is>
          <t>Mineral Deed</t>
        </is>
      </c>
      <c r="D447" s="806" t="inlineStr">
        <is>
          <t>2141/3</t>
        </is>
      </c>
      <c r="E447" s="807" t="n">
        <v>41059</v>
      </c>
      <c r="F447" s="808" t="n">
        <v>41061</v>
      </c>
      <c r="G447" s="809" t="inlineStr">
        <is>
          <t>OK Oil Ventures an unincorporated partnership comprising Gregory J. Winneke, Myron V. Slobin and the heirs of Lyle T. Ibeling, being: Michelle L Ibeling, Janelle Ibeling Ness, Joel R. Ibeling and Cassandra M. Wynia</t>
        </is>
      </c>
      <c r="H447" s="809" t="inlineStr">
        <is>
          <t>Gregory J. Winneke 33.33 %,
Myron V. Slobin 33.33%</t>
        </is>
      </c>
      <c r="I447" s="810" t="inlineStr">
        <is>
          <t>NW/4 SE/4, S/2 SE/4, SE/4 NE/4 of 31-12N-24W, aol</t>
        </is>
      </c>
      <c r="J447" s="816" t="inlineStr">
        <is>
          <t>all of his right, title and interest in and to all the oil, gas and any and all other minerals in 2 sections</t>
        </is>
      </c>
      <c r="K447" s="815" t="inlineStr">
        <is>
          <t>OKCountyRecords: 2012-004060</t>
        </is>
      </c>
      <c r="L447" s="806" t="inlineStr">
        <is>
          <t>Mineral; basis Conv Amt(dec). Gross=tract-map basis.</t>
        </is>
      </c>
      <c r="M447" s="806" t="inlineStr">
        <is>
          <t>CURRENT OWNER SOURCE</t>
        </is>
      </c>
      <c r="N447" s="806" t="n"/>
      <c r="O447" s="806" t="inlineStr">
        <is>
          <t>OUTSIDE LANDS</t>
        </is>
      </c>
      <c r="P447" s="807" t="inlineStr">
        <is>
          <t>Chain — minerals</t>
        </is>
      </c>
      <c r="Q447" s="808" t="inlineStr">
        <is>
          <t>Yes</t>
        </is>
      </c>
      <c r="R447" s="809" t="inlineStr">
        <is>
          <t>No</t>
        </is>
      </c>
      <c r="S447" s="809" t="inlineStr">
        <is>
          <t>Yes</t>
        </is>
      </c>
      <c r="T447" s="810" t="inlineStr">
        <is>
          <t>No</t>
        </is>
      </c>
      <c r="U447" s="816" t="inlineStr">
        <is>
          <t>Yes: 2, 3 (legal supports)</t>
        </is>
      </c>
      <c r="V447" s="815" t="inlineStr">
        <is>
          <t>High</t>
        </is>
      </c>
      <c r="W447" s="806" t="inlineStr">
        <is>
          <t>Probable — name-normalized match to Runsheet 225 grantee; confirm</t>
        </is>
      </c>
      <c r="X447" s="806" t="inlineStr">
        <is>
          <t>Review</t>
        </is>
      </c>
      <c r="Y447" s="806" t="inlineStr">
        <is>
          <t>Candidate 1 (helper — confirm from image)</t>
        </is>
      </c>
      <c r="Z447" s="806" t="inlineStr">
        <is>
          <t>Medium — helper value</t>
        </is>
      </c>
      <c r="AA447" s="807" t="inlineStr">
        <is>
          <t>Mineral Deed — OK Oil Ventures an unincorpora to Gregory J. Winneke 33.33 %, (2141/3)</t>
        </is>
      </c>
      <c r="AB447" s="808" t="inlineStr">
        <is>
          <t>Needs source review: grantor source</t>
        </is>
      </c>
    </row>
    <row r="448" ht="108" customHeight="1">
      <c r="A448" s="806" t="inlineStr">
        <is>
          <t>2012-006477</t>
        </is>
      </c>
      <c r="B448" s="806" t="n"/>
      <c r="C448" s="806" t="inlineStr">
        <is>
          <t>Assignment of ORRI</t>
        </is>
      </c>
      <c r="D448" s="806" t="inlineStr">
        <is>
          <t>2159/361</t>
        </is>
      </c>
      <c r="E448" s="808" t="n">
        <v>41074</v>
      </c>
      <c r="F448" s="808" t="n">
        <v>41173</v>
      </c>
      <c r="G448" s="809" t="inlineStr">
        <is>
          <t>Yale Oil Assoc, Inc.</t>
        </is>
      </c>
      <c r="H448" s="809" t="inlineStr">
        <is>
          <t>Chelin H. Satherlie,
Gregg M. Satherlie</t>
        </is>
      </c>
      <c r="I448" s="810" t="inlineStr">
        <is>
          <t>Lots 1-3 of 31-12N-24W</t>
        </is>
      </c>
      <c r="J448" s="816" t="inlineStr">
        <is>
          <t>ORRI</t>
        </is>
      </c>
      <c r="K448" s="815" t="inlineStr">
        <is>
          <t>OKCountyRecords: 2012-006477</t>
        </is>
      </c>
      <c r="L448" s="806" t="inlineStr">
        <is>
          <t>Leasehold (non-mineral; excluded from mineral NMA). Gross=tract-map basis.</t>
        </is>
      </c>
      <c r="M448" s="806" t="inlineStr">
        <is>
          <t>Confirm lease effect</t>
        </is>
      </c>
      <c r="N448" s="806" t="n"/>
      <c r="O448" s="806" t="inlineStr">
        <is>
          <t>LEASE ASSIGNMENT</t>
        </is>
      </c>
      <c r="P448" s="808" t="inlineStr">
        <is>
          <t>Chain — ORRI (burden on WI)</t>
        </is>
      </c>
      <c r="Q448" s="808" t="inlineStr">
        <is>
          <t>No</t>
        </is>
      </c>
      <c r="R448" s="809" t="inlineStr">
        <is>
          <t>Review</t>
        </is>
      </c>
      <c r="S448" s="809" t="inlineStr">
        <is>
          <t>No</t>
        </is>
      </c>
      <c r="T448" s="810" t="inlineStr">
        <is>
          <t>Yes</t>
        </is>
      </c>
      <c r="U448" s="816" t="inlineStr">
        <is>
          <t>Yes: 5 (legal supports)</t>
        </is>
      </c>
      <c r="V448" s="815" t="inlineStr">
        <is>
          <t>High</t>
        </is>
      </c>
      <c r="W448" s="806" t="inlineStr">
        <is>
          <t>Review — no exact prior-grantee match</t>
        </is>
      </c>
      <c r="X448" s="806" t="inlineStr">
        <is>
          <t>Review</t>
        </is>
      </c>
      <c r="Y448" s="806" t="inlineStr">
        <is>
          <t>Interest amount needs review</t>
        </is>
      </c>
      <c r="Z448" s="806" t="inlineStr">
        <is>
          <t>Review</t>
        </is>
      </c>
      <c r="AA448" s="808" t="inlineStr">
        <is>
          <t>Assignment of ORRI — Yale Oil Assoc, Inc. to Chelin H. Satherlie, (2159/361)</t>
        </is>
      </c>
      <c r="AB448" s="808" t="inlineStr">
        <is>
          <t>Needs source review: grantor source, interest amount</t>
        </is>
      </c>
    </row>
    <row r="449" ht="48" customHeight="1">
      <c r="A449" s="806" t="inlineStr">
        <is>
          <t>2012-004836</t>
        </is>
      </c>
      <c r="B449" s="806" t="n"/>
      <c r="C449" s="806" t="inlineStr">
        <is>
          <t>Power of Attorney</t>
        </is>
      </c>
      <c r="D449" s="806" t="inlineStr">
        <is>
          <t>2147/239</t>
        </is>
      </c>
      <c r="E449" s="807" t="n">
        <v>41092</v>
      </c>
      <c r="F449" s="808" t="n">
        <v>41095</v>
      </c>
      <c r="G449" s="809" t="inlineStr">
        <is>
          <t>Kaiser-francis Oil Co.</t>
        </is>
      </c>
      <c r="H449" s="809" t="inlineStr">
        <is>
          <t>Craig Aif Dolinsky</t>
        </is>
      </c>
      <c r="I449" s="813" t="inlineStr">
        <is>
          <t>All of 31-12N-24W, aol</t>
        </is>
      </c>
      <c r="J449" s="814" t="inlineStr">
        <is>
          <t>See instrument</t>
        </is>
      </c>
      <c r="K449" s="815" t="inlineStr">
        <is>
          <t>OKCountyRecords: 2012-004836</t>
        </is>
      </c>
      <c r="L449" s="806" t="inlineStr">
        <is>
          <t>Other (non-mineral; excluded from mineral NMA). All-section coverage. Gross=tract-map basis.</t>
        </is>
      </c>
      <c r="M449" s="806" t="inlineStr">
        <is>
          <t>ADDRESS SOURCE LIKELY</t>
        </is>
      </c>
      <c r="N449" s="806" t="n"/>
      <c r="O449" s="806" t="inlineStr">
        <is>
          <t>OUTSIDE LANDS</t>
        </is>
      </c>
      <c r="P449" s="807" t="inlineStr">
        <is>
          <t>Do Not Chain — POA, no interest conveyed</t>
        </is>
      </c>
      <c r="Q449" s="808" t="inlineStr">
        <is>
          <t>No</t>
        </is>
      </c>
      <c r="R449" s="809" t="inlineStr">
        <is>
          <t>No</t>
        </is>
      </c>
      <c r="S449" s="809" t="inlineStr">
        <is>
          <t>No</t>
        </is>
      </c>
      <c r="T449" s="813" t="inlineStr">
        <is>
          <t>No</t>
        </is>
      </c>
      <c r="U449" s="814" t="inlineStr">
        <is>
          <t>Yes: 1, 8 (broad legal)</t>
        </is>
      </c>
      <c r="V449" s="815" t="inlineStr">
        <is>
          <t>Medium</t>
        </is>
      </c>
      <c r="W449" s="806" t="inlineStr">
        <is>
          <t>Yes — prior grantee match</t>
        </is>
      </c>
      <c r="X449" s="806" t="inlineStr">
        <is>
          <t>Review</t>
        </is>
      </c>
      <c r="Y449" s="806" t="inlineStr">
        <is>
          <t>Interest amount needs review</t>
        </is>
      </c>
      <c r="Z449" s="806" t="inlineStr">
        <is>
          <t>Review</t>
        </is>
      </c>
      <c r="AA449" s="807" t="inlineStr">
        <is>
          <t>Power of Attorney — Kaiser-francis Oil Co. to Craig Aif Dolinsky (2147/239)</t>
        </is>
      </c>
      <c r="AB449" s="808" t="n"/>
    </row>
    <row r="450" ht="60" customHeight="1">
      <c r="A450" s="806" t="inlineStr">
        <is>
          <t>2012-007511</t>
        </is>
      </c>
      <c r="B450" s="806" t="n"/>
      <c r="C450" s="806" t="inlineStr">
        <is>
          <t>Assignment of ORRI</t>
        </is>
      </c>
      <c r="D450" s="806" t="inlineStr">
        <is>
          <t>2166/194</t>
        </is>
      </c>
      <c r="E450" s="807" t="n">
        <v>41215</v>
      </c>
      <c r="F450" s="808" t="n">
        <v>41227</v>
      </c>
      <c r="G450" s="809" t="inlineStr">
        <is>
          <t>Yale Oil Association, Inc.</t>
        </is>
      </c>
      <c r="H450" s="809" t="inlineStr">
        <is>
          <t>K. C. Production</t>
        </is>
      </c>
      <c r="I450" s="810" t="inlineStr">
        <is>
          <t>Lots 1,2, N/2 of 3 of 31-12N-24W</t>
        </is>
      </c>
      <c r="J450" s="816" t="inlineStr">
        <is>
          <t>ORRI</t>
        </is>
      </c>
      <c r="K450" s="815" t="inlineStr">
        <is>
          <t>OKCountyRecords: 2012-007511</t>
        </is>
      </c>
      <c r="L450" s="806" t="inlineStr">
        <is>
          <t>Leasehold (non-mineral; excluded from mineral NMA). Gross=tract-map basis.</t>
        </is>
      </c>
      <c r="M450" s="806" t="inlineStr">
        <is>
          <t>Confirm lease effect</t>
        </is>
      </c>
      <c r="N450" s="806" t="n"/>
      <c r="O450" s="806" t="inlineStr">
        <is>
          <t>LEASE ASSIGNMENT</t>
        </is>
      </c>
      <c r="P450" s="807" t="inlineStr">
        <is>
          <t>Chain — ORRI (burden on WI)</t>
        </is>
      </c>
      <c r="Q450" s="808" t="inlineStr">
        <is>
          <t>No</t>
        </is>
      </c>
      <c r="R450" s="809" t="inlineStr">
        <is>
          <t>Review</t>
        </is>
      </c>
      <c r="S450" s="809" t="inlineStr">
        <is>
          <t>No</t>
        </is>
      </c>
      <c r="T450" s="810" t="inlineStr">
        <is>
          <t>Yes</t>
        </is>
      </c>
      <c r="U450" s="816" t="inlineStr">
        <is>
          <t>Yes: 5 (legal supports)</t>
        </is>
      </c>
      <c r="V450" s="815" t="inlineStr">
        <is>
          <t>High</t>
        </is>
      </c>
      <c r="W450" s="806" t="inlineStr">
        <is>
          <t>Yes — prior grantee match</t>
        </is>
      </c>
      <c r="X450" s="806" t="inlineStr">
        <is>
          <t>Review</t>
        </is>
      </c>
      <c r="Y450" s="806" t="inlineStr">
        <is>
          <t>Interest amount needs review</t>
        </is>
      </c>
      <c r="Z450" s="806" t="inlineStr">
        <is>
          <t>Review</t>
        </is>
      </c>
      <c r="AA450" s="807" t="inlineStr">
        <is>
          <t>Assignment of ORRI — Yale Oil Association, Inc. to K. C. Production (2166/194)</t>
        </is>
      </c>
      <c r="AB450" s="808" t="inlineStr">
        <is>
          <t>Needs source review: interest amount</t>
        </is>
      </c>
    </row>
    <row r="451" ht="156" customHeight="1">
      <c r="A451" s="806" t="inlineStr">
        <is>
          <t>2013-002047</t>
        </is>
      </c>
      <c r="B451" s="818" t="n">
        <v>42</v>
      </c>
      <c r="C451" s="818" t="inlineStr">
        <is>
          <t>Memorandum</t>
        </is>
      </c>
      <c r="D451" s="818" t="inlineStr">
        <is>
          <t>2179/1</t>
        </is>
      </c>
      <c r="E451" s="819" t="n">
        <v>41255</v>
      </c>
      <c r="F451" s="808" t="n">
        <v>41318</v>
      </c>
      <c r="G451" s="813" t="inlineStr">
        <is>
          <t>Chesapeake Midstream Development</t>
        </is>
      </c>
      <c r="H451" s="813" t="inlineStr">
        <is>
          <t>Compass Bank</t>
        </is>
      </c>
      <c r="I451" s="813" t="inlineStr">
        <is>
          <t>S29 T16N R22W A S22 T16N R25W A 322 more candidate from related target search page of 31-12N-24W, aol</t>
        </is>
      </c>
      <c r="J451" s="814" t="inlineStr">
        <is>
          <t>Provides record notice of lease</t>
        </is>
      </c>
      <c r="K451" s="815" t="inlineStr">
        <is>
          <t>OKCountyRecords: 2013-002047</t>
        </is>
      </c>
      <c r="L451" s="806" t="inlineStr">
        <is>
          <t>Leasehold (non-mineral; excluded from mineral NMA). All-section coverage. Gross=tract-map basis.</t>
        </is>
      </c>
      <c r="M451" s="818" t="inlineStr">
        <is>
          <t>CURRENT LEASE SOURCE</t>
        </is>
      </c>
      <c r="N451" s="818" t="n"/>
      <c r="O451" s="818" t="inlineStr">
        <is>
          <t>OUTSIDE LANDS</t>
        </is>
      </c>
      <c r="P451" s="819" t="inlineStr">
        <is>
          <t>Review — read instrument (type unclear)</t>
        </is>
      </c>
      <c r="Q451" s="808" t="inlineStr">
        <is>
          <t>Review</t>
        </is>
      </c>
      <c r="R451" s="813" t="inlineStr">
        <is>
          <t>Review</t>
        </is>
      </c>
      <c r="S451" s="813" t="inlineStr">
        <is>
          <t>Review</t>
        </is>
      </c>
      <c r="T451" s="813" t="inlineStr">
        <is>
          <t>Review</t>
        </is>
      </c>
      <c r="U451" s="814" t="inlineStr">
        <is>
          <t>Yes: 1, 8 (broad legal)</t>
        </is>
      </c>
      <c r="V451" s="815" t="inlineStr">
        <is>
          <t>Medium</t>
        </is>
      </c>
      <c r="W451" s="806" t="inlineStr">
        <is>
          <t>Review — no exact prior-grantee match</t>
        </is>
      </c>
      <c r="X451" s="818" t="inlineStr">
        <is>
          <t>Review</t>
        </is>
      </c>
      <c r="Y451" s="818" t="inlineStr">
        <is>
          <t>Interest amount needs review</t>
        </is>
      </c>
      <c r="Z451" s="818" t="inlineStr">
        <is>
          <t>Review</t>
        </is>
      </c>
      <c r="AA451" s="819" t="inlineStr">
        <is>
          <t>Memorandum — Chesapeake Midstream Developme to Compass Bank (2179/1)</t>
        </is>
      </c>
      <c r="AB451" s="808" t="inlineStr">
        <is>
          <t>Needs source review: grantor source, interest amount, instrument type</t>
        </is>
      </c>
    </row>
    <row r="452" ht="409.5" customHeight="1">
      <c r="A452" s="806" t="inlineStr">
        <is>
          <t>2013-000518</t>
        </is>
      </c>
      <c r="B452" s="806" t="n"/>
      <c r="C452" s="806" t="inlineStr">
        <is>
          <t>Order Allowing Final Account and Decree of Distribution and Final Discharge</t>
        </is>
      </c>
      <c r="D452" s="806" t="inlineStr">
        <is>
          <t>2177/33</t>
        </is>
      </c>
      <c r="E452" s="807" t="n">
        <v>41290</v>
      </c>
      <c r="F452" s="808" t="n">
        <v>41304</v>
      </c>
      <c r="G452" s="809" t="inlineStr">
        <is>
          <t>Kiowa County Court,
RE: In the Matter of the Probate of The Last Will and Testament
of Nancy Mitchell WILLIAMS, Deceased</t>
        </is>
      </c>
      <c r="H452" s="809" t="inlineStr">
        <is>
          <t>Gene G. Williams</t>
        </is>
      </c>
      <c r="I452" s="813" t="inlineStr">
        <is>
          <t>E/2 NW/4, N/2 NE/4, N/2 NE/4 SW/4, NE/4 SE/4, SE/4 NE/4, SE/4 NE/4 SW/4 S/2 of Lot 3, Lot 4, SE/4 SW/4 of 31-12N-24W, aol</t>
        </is>
      </c>
      <c r="J452" s="811" t="inlineStr">
        <is>
          <t>ARTI,
An undivided 1/8th (37.50 acre) interest in the oil, gas and other minerals in the N/2 NE/4 and E/2 NW/4 and SE/4 NE/4 and NE/4 SE/4 and SE/4 SW/4 and N/2 NE/4 SW/4, of Section 31, Township 12 North, Range 24 W.I.M., Roger Mills, County, Oklahoma, containing 300.00 acres. more or less; … Full recital in recorded instrument — see Link.</t>
        </is>
      </c>
      <c r="K452" s="815" t="inlineStr">
        <is>
          <t>OKCountyRecords: 2013-000518</t>
        </is>
      </c>
      <c r="L452" s="806" t="inlineStr">
        <is>
          <t>Mineral; basis Conv Amt(dec). Gross=tract-map basis.</t>
        </is>
      </c>
      <c r="M452" s="806" t="inlineStr">
        <is>
          <t>CURRENT OWNER SOURCE</t>
        </is>
      </c>
      <c r="N452" s="806" t="n"/>
      <c r="O452" s="806" t="inlineStr">
        <is>
          <t>OUTSIDE LANDS</t>
        </is>
      </c>
      <c r="P452" s="807" t="inlineStr">
        <is>
          <t>Chain — title support (succession/entity/probate)</t>
        </is>
      </c>
      <c r="Q452" s="808" t="inlineStr">
        <is>
          <t>Yes</t>
        </is>
      </c>
      <c r="R452" s="809" t="inlineStr">
        <is>
          <t>No</t>
        </is>
      </c>
      <c r="S452" s="809" t="inlineStr">
        <is>
          <t>Yes</t>
        </is>
      </c>
      <c r="T452" s="813" t="inlineStr">
        <is>
          <t>No</t>
        </is>
      </c>
      <c r="U452" s="811" t="inlineStr">
        <is>
          <t>Legal maps to 1, 3, 4, 5, 7, 9, 10; helper says 1, 3, 4, 5, 6, 7, 8</t>
        </is>
      </c>
      <c r="V452" s="815" t="inlineStr">
        <is>
          <t>Review</t>
        </is>
      </c>
      <c r="W452" s="806" t="inlineStr">
        <is>
          <t>Review — no exact prior-grantee match</t>
        </is>
      </c>
      <c r="X452" s="806" t="inlineStr">
        <is>
          <t>Yes — on Tract 1 owner list</t>
        </is>
      </c>
      <c r="Y452" s="806" t="inlineStr">
        <is>
          <t>Candidate 1 (helper — confirm from image)</t>
        </is>
      </c>
      <c r="Z452" s="806" t="inlineStr">
        <is>
          <t>Medium — helper value</t>
        </is>
      </c>
      <c r="AA452" s="807" t="inlineStr">
        <is>
          <t>Order Allowing Final Account and — Kiowa County Court, to Gene G. Williams (2177/33)</t>
        </is>
      </c>
      <c r="AB452" s="808" t="inlineStr">
        <is>
          <t>Needs source review: tract, grantor source</t>
        </is>
      </c>
    </row>
    <row r="453" ht="409.5" customHeight="1">
      <c r="A453" s="806" t="inlineStr">
        <is>
          <t>2013-001272</t>
        </is>
      </c>
      <c r="B453" s="806" t="n"/>
      <c r="C453" s="806" t="inlineStr">
        <is>
          <t>Correction Mineral Deed</t>
        </is>
      </c>
      <c r="D453" s="806" t="inlineStr">
        <is>
          <t>2182/95</t>
        </is>
      </c>
      <c r="E453" s="807" t="n">
        <v>41340</v>
      </c>
      <c r="F453" s="808" t="n">
        <v>41346</v>
      </c>
      <c r="G453" s="809" t="inlineStr">
        <is>
          <t>Chisholm Royalty Partners</t>
        </is>
      </c>
      <c r="H453" s="809" t="inlineStr">
        <is>
          <t>Fleshman Agency, Inc.</t>
        </is>
      </c>
      <c r="I453" s="810" t="inlineStr">
        <is>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is>
      </c>
      <c r="J453" s="814" t="inlineStr">
        <is>
          <t>An undivided five (5) net acres</t>
        </is>
      </c>
      <c r="K453" s="815" t="inlineStr">
        <is>
          <t>OKCountyRecords: 2013-001272</t>
        </is>
      </c>
      <c r="L453" s="806" t="inlineStr">
        <is>
          <t>Mineral; basis Conv Amt(dec). All-section coverage. Gross=tract-map basis.</t>
        </is>
      </c>
      <c r="M453" s="806" t="inlineStr">
        <is>
          <t>REVIEW</t>
        </is>
      </c>
      <c r="N453" s="806" t="inlineStr">
        <is>
          <t>Confirm whether row conveys mineral interest</t>
        </is>
      </c>
      <c r="O453" s="806" t="inlineStr">
        <is>
          <t>MINERAL DEED</t>
        </is>
      </c>
      <c r="P453" s="807" t="inlineStr">
        <is>
          <t>Chain — minerals</t>
        </is>
      </c>
      <c r="Q453" s="808" t="inlineStr">
        <is>
          <t>Yes</t>
        </is>
      </c>
      <c r="R453" s="809" t="inlineStr">
        <is>
          <t>No</t>
        </is>
      </c>
      <c r="S453" s="809" t="inlineStr">
        <is>
          <t>Yes</t>
        </is>
      </c>
      <c r="T453" s="810" t="inlineStr">
        <is>
          <t>No</t>
        </is>
      </c>
      <c r="U453" s="814" t="inlineStr">
        <is>
          <t>Yes: 1, 8 (broad legal)</t>
        </is>
      </c>
      <c r="V453" s="815" t="inlineStr">
        <is>
          <t>Medium</t>
        </is>
      </c>
      <c r="W453" s="806" t="inlineStr">
        <is>
          <t>Yes — prior grantee match</t>
        </is>
      </c>
      <c r="X453" s="806" t="inlineStr">
        <is>
          <t>Review</t>
        </is>
      </c>
      <c r="Y453" s="806" t="inlineStr">
        <is>
          <t>Candidate 0.0078125 (helper — confirm from image)</t>
        </is>
      </c>
      <c r="Z453" s="806" t="inlineStr">
        <is>
          <t>Medium — helper value</t>
        </is>
      </c>
      <c r="AA453" s="807" t="inlineStr">
        <is>
          <t>Correction Mineral Deed — Chisholm Royalty Partners to Fleshman Agency, Inc. (2182/95)</t>
        </is>
      </c>
      <c r="AB453" s="808" t="n"/>
    </row>
    <row r="454" ht="409.5" customHeight="1">
      <c r="A454" s="806" t="inlineStr">
        <is>
          <t>2013-001724</t>
        </is>
      </c>
      <c r="B454" s="806" t="n"/>
      <c r="C454" s="806" t="inlineStr">
        <is>
          <t>Quit Claim Mineral Deed</t>
        </is>
      </c>
      <c r="D454" s="806" t="inlineStr">
        <is>
          <t>2184/570</t>
        </is>
      </c>
      <c r="E454" s="807" t="n">
        <v>41368</v>
      </c>
      <c r="F454" s="808" t="n">
        <v>41372</v>
      </c>
      <c r="G454" s="813" t="inlineStr">
        <is>
          <t>Fleshman Agency, Inc.</t>
        </is>
      </c>
      <c r="H454" s="809" t="inlineStr">
        <is>
          <t>Mekusukey Oil Company, LLC</t>
        </is>
      </c>
      <c r="I454" s="810"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is>
      </c>
      <c r="J454" s="811" t="inlineStr">
        <is>
          <t>An undivided 2.00 net mineral acre interest,
(The Grantor is hereby executing this QCMD for the sole purpose of clarifying record title ownership for Mekusukey Oil Company, LLC, which pertains to that certain conveyance between Fleshman Agencyy, Inc. … Full recital in recorded instrument — see Link.</t>
        </is>
      </c>
      <c r="K454" s="815" t="inlineStr">
        <is>
          <t>OKCountyRecords: 2013-001724</t>
        </is>
      </c>
      <c r="L454" s="806" t="inlineStr">
        <is>
          <t>Mineral; basis Conv Amt(dec). Gross=tract-map basis.</t>
        </is>
      </c>
      <c r="M454" s="806" t="inlineStr">
        <is>
          <t>REVIEW</t>
        </is>
      </c>
      <c r="N454" s="806" t="inlineStr">
        <is>
          <t>Denominator / tract allocation for 2.00 NMA from instrument image</t>
        </is>
      </c>
      <c r="O454" s="806" t="inlineStr">
        <is>
          <t>MINERAL DEED</t>
        </is>
      </c>
      <c r="P454" s="807" t="inlineStr">
        <is>
          <t>Chain — minerals</t>
        </is>
      </c>
      <c r="Q454" s="808" t="inlineStr">
        <is>
          <t>Yes</t>
        </is>
      </c>
      <c r="R454" s="813" t="inlineStr">
        <is>
          <t>No</t>
        </is>
      </c>
      <c r="S454" s="809" t="inlineStr">
        <is>
          <t>Yes</t>
        </is>
      </c>
      <c r="T454" s="810" t="inlineStr">
        <is>
          <t>No</t>
        </is>
      </c>
      <c r="U454" s="811" t="inlineStr">
        <is>
          <t>Yes: 5, 6 (legal supports)</t>
        </is>
      </c>
      <c r="V454" s="815" t="inlineStr">
        <is>
          <t>High</t>
        </is>
      </c>
      <c r="W454" s="806" t="inlineStr">
        <is>
          <t>Yes — prior grantee match</t>
        </is>
      </c>
      <c r="X454" s="806" t="inlineStr">
        <is>
          <t>Yes — on Tract 5 owner list</t>
        </is>
      </c>
      <c r="Y454" s="806" t="inlineStr">
        <is>
          <t>Candidate 0.01 (helper — confirm from image)</t>
        </is>
      </c>
      <c r="Z454" s="806" t="inlineStr">
        <is>
          <t>Medium — helper value</t>
        </is>
      </c>
      <c r="AA454" s="807" t="inlineStr">
        <is>
          <t>Quit Claim Mineral Deed — Fleshman Agency, Inc. to Mekusukey Oil Company, LLC (2184/570)</t>
        </is>
      </c>
      <c r="AB454" s="808" t="n"/>
    </row>
    <row r="455" ht="108" customHeight="1">
      <c r="A455" s="806" t="inlineStr">
        <is>
          <t>2013-002727</t>
        </is>
      </c>
      <c r="B455" s="806" t="n"/>
      <c r="C455" s="806" t="inlineStr">
        <is>
          <t>Memorandum</t>
        </is>
      </c>
      <c r="D455" s="806" t="inlineStr">
        <is>
          <t>2193/517</t>
        </is>
      </c>
      <c r="E455" s="807" t="n">
        <v>41404</v>
      </c>
      <c r="F455" s="808" t="n">
        <v>41422</v>
      </c>
      <c r="G455" s="809" t="inlineStr">
        <is>
          <t>Devon Energy Production Co.</t>
        </is>
      </c>
      <c r="H455" s="809" t="inlineStr">
        <is>
          <t>Plains Marketing, L.P.</t>
        </is>
      </c>
      <c r="I455" s="810" t="inlineStr">
        <is>
          <t>All of 31-12N-24W, aol</t>
        </is>
      </c>
      <c r="J455" s="814" t="inlineStr">
        <is>
          <t>MEMORANDUM OF CRUDE OIL SALES COMMITMENT</t>
        </is>
      </c>
      <c r="K455" s="815" t="inlineStr">
        <is>
          <t>OKCountyRecords: 2013-002727</t>
        </is>
      </c>
      <c r="L455" s="806" t="inlineStr">
        <is>
          <t>Leasehold (non-mineral; excluded from mineral NMA). All-section coverage. Gross=tract-map basis.</t>
        </is>
      </c>
      <c r="M455" s="806" t="inlineStr">
        <is>
          <t>Confirm lease effect</t>
        </is>
      </c>
      <c r="N455" s="806" t="n"/>
      <c r="O455" s="806" t="inlineStr">
        <is>
          <t>OUTSIDE LANDS</t>
        </is>
      </c>
      <c r="P455" s="807" t="inlineStr">
        <is>
          <t>Review — read instrument (type unclear)</t>
        </is>
      </c>
      <c r="Q455" s="808" t="inlineStr">
        <is>
          <t>Review</t>
        </is>
      </c>
      <c r="R455" s="809" t="inlineStr">
        <is>
          <t>Review</t>
        </is>
      </c>
      <c r="S455" s="809" t="inlineStr">
        <is>
          <t>Review</t>
        </is>
      </c>
      <c r="T455" s="810" t="inlineStr">
        <is>
          <t>Review</t>
        </is>
      </c>
      <c r="U455" s="814" t="inlineStr">
        <is>
          <t>Yes: 1, 8 (broad legal)</t>
        </is>
      </c>
      <c r="V455" s="815" t="inlineStr">
        <is>
          <t>Medium</t>
        </is>
      </c>
      <c r="W455" s="806" t="inlineStr">
        <is>
          <t>Review — no exact prior-grantee match</t>
        </is>
      </c>
      <c r="X455" s="806" t="inlineStr">
        <is>
          <t>Review</t>
        </is>
      </c>
      <c r="Y455" s="806" t="inlineStr">
        <is>
          <t>Interest amount needs review</t>
        </is>
      </c>
      <c r="Z455" s="806" t="inlineStr">
        <is>
          <t>Review</t>
        </is>
      </c>
      <c r="AA455" s="807" t="inlineStr">
        <is>
          <t>Memorandum — Devon Energy Production Co. to Plains Marketing, L.P. (2193/517)</t>
        </is>
      </c>
      <c r="AB455" s="808" t="inlineStr">
        <is>
          <t>Needs source review: grantor source, interest amount, instrument type</t>
        </is>
      </c>
    </row>
    <row r="456" ht="409.5" customHeight="1">
      <c r="A456" s="806" t="inlineStr">
        <is>
          <t>2013-004163</t>
        </is>
      </c>
      <c r="B456" s="806" t="n"/>
      <c r="C456" s="806" t="inlineStr">
        <is>
          <t>Mineral Deed</t>
        </is>
      </c>
      <c r="D456" s="806" t="inlineStr">
        <is>
          <t>2203/395</t>
        </is>
      </c>
      <c r="E456" s="807" t="n">
        <v>41456</v>
      </c>
      <c r="F456" s="808" t="n">
        <v>41495</v>
      </c>
      <c r="G456" s="809" t="inlineStr">
        <is>
          <t>Fleshman Agency, Inc.</t>
        </is>
      </c>
      <c r="H456" s="809" t="inlineStr">
        <is>
          <t>Mekusukey Oil Company, LLC</t>
        </is>
      </c>
      <c r="I456" s="813" t="inlineStr">
        <is>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is>
      </c>
      <c r="J456" s="811" t="inlineStr">
        <is>
          <t>An undivided 3.00 net mineral acres in 31-12N-24W, An undivided 5.00/252.085 net mineral acre interest in 2 sections</t>
        </is>
      </c>
      <c r="K456" s="815" t="inlineStr">
        <is>
          <t>OKCountyRecords: 2013-004163</t>
        </is>
      </c>
      <c r="L456" s="806" t="inlineStr">
        <is>
          <t>Mineral; basis Conv Amt(dec). All-section coverage. Gross=tract-map basis.</t>
        </is>
      </c>
      <c r="M456" s="806" t="inlineStr">
        <is>
          <t>CURRENT OWNER SOURCE</t>
        </is>
      </c>
      <c r="N456" s="806" t="inlineStr">
        <is>
          <t>Conveys 3 NMA per notes; conv. dec = 3/gross. Verify denominator/tract from image.</t>
        </is>
      </c>
      <c r="O456" s="806" t="inlineStr">
        <is>
          <t>MINERAL DEED</t>
        </is>
      </c>
      <c r="P456" s="807" t="inlineStr">
        <is>
          <t>Chain — minerals</t>
        </is>
      </c>
      <c r="Q456" s="808" t="inlineStr">
        <is>
          <t>Yes</t>
        </is>
      </c>
      <c r="R456" s="809" t="inlineStr">
        <is>
          <t>No</t>
        </is>
      </c>
      <c r="S456" s="809" t="inlineStr">
        <is>
          <t>Yes</t>
        </is>
      </c>
      <c r="T456" s="813" t="inlineStr">
        <is>
          <t>No</t>
        </is>
      </c>
      <c r="U456" s="811" t="inlineStr">
        <is>
          <t>Yes: 1, 8 (broad legal)</t>
        </is>
      </c>
      <c r="V456" s="815" t="inlineStr">
        <is>
          <t>Medium</t>
        </is>
      </c>
      <c r="W456" s="806" t="inlineStr">
        <is>
          <t>Yes — prior grantee match</t>
        </is>
      </c>
      <c r="X456" s="806" t="inlineStr">
        <is>
          <t>Yes — on Tract 8 owner list</t>
        </is>
      </c>
      <c r="Y456" s="806" t="inlineStr">
        <is>
          <t>Candidate 0.0046875 (helper — confirm from image)</t>
        </is>
      </c>
      <c r="Z456" s="806" t="inlineStr">
        <is>
          <t>Medium — helper value</t>
        </is>
      </c>
      <c r="AA456" s="807" t="inlineStr">
        <is>
          <t>Mineral Deed — Fleshman Agency, Inc. to Mekusukey Oil Company, LLC (2203/395)</t>
        </is>
      </c>
      <c r="AB456" s="808" t="n"/>
    </row>
    <row r="457" ht="96" customHeight="1">
      <c r="A457" s="806" t="inlineStr">
        <is>
          <t>2013-004038</t>
        </is>
      </c>
      <c r="B457" s="806" t="n"/>
      <c r="C457" s="806" t="inlineStr">
        <is>
          <t>Assignment of ORRI</t>
        </is>
      </c>
      <c r="D457" s="806" t="inlineStr">
        <is>
          <t>2202/378</t>
        </is>
      </c>
      <c r="E457" s="807" t="n">
        <v>41474</v>
      </c>
      <c r="F457" s="808" t="n">
        <v>41488</v>
      </c>
      <c r="G457" s="809" t="inlineStr">
        <is>
          <t>Gary Reid</t>
        </is>
      </c>
      <c r="H457" s="809" t="inlineStr">
        <is>
          <t>Gary C. Reid, Trustee,
Reid Rev Trust,
Shannon D. Reid, Trustee</t>
        </is>
      </c>
      <c r="I457" s="810" t="inlineStr">
        <is>
          <t>All of 31-12N-24W, aol</t>
        </is>
      </c>
      <c r="J457" s="814" t="inlineStr">
        <is>
          <t>ORRI</t>
        </is>
      </c>
      <c r="K457" s="815" t="inlineStr">
        <is>
          <t>OKCountyRecords: 2013-004038</t>
        </is>
      </c>
      <c r="L457" s="806" t="inlineStr">
        <is>
          <t>Leasehold (non-mineral; excluded from mineral NMA). All-section coverage. Gross=tract-map basis.</t>
        </is>
      </c>
      <c r="M457" s="806" t="inlineStr">
        <is>
          <t>Confirm lease effect</t>
        </is>
      </c>
      <c r="N457" s="806" t="n"/>
      <c r="O457" s="806" t="inlineStr">
        <is>
          <t>OUTSIDE LANDS</t>
        </is>
      </c>
      <c r="P457" s="807" t="inlineStr">
        <is>
          <t>Chain — ORRI (burden on WI)</t>
        </is>
      </c>
      <c r="Q457" s="808" t="inlineStr">
        <is>
          <t>No</t>
        </is>
      </c>
      <c r="R457" s="809" t="inlineStr">
        <is>
          <t>Review</t>
        </is>
      </c>
      <c r="S457" s="809" t="inlineStr">
        <is>
          <t>No</t>
        </is>
      </c>
      <c r="T457" s="810" t="inlineStr">
        <is>
          <t>Yes</t>
        </is>
      </c>
      <c r="U457" s="814" t="inlineStr">
        <is>
          <t>Yes: 1, 8 (broad legal)</t>
        </is>
      </c>
      <c r="V457" s="815" t="inlineStr">
        <is>
          <t>Medium</t>
        </is>
      </c>
      <c r="W457" s="806" t="inlineStr">
        <is>
          <t>Yes — prior grantee match</t>
        </is>
      </c>
      <c r="X457" s="806" t="inlineStr">
        <is>
          <t>Review</t>
        </is>
      </c>
      <c r="Y457" s="806" t="inlineStr">
        <is>
          <t>Interest amount needs review</t>
        </is>
      </c>
      <c r="Z457" s="806" t="inlineStr">
        <is>
          <t>Review</t>
        </is>
      </c>
      <c r="AA457" s="807" t="inlineStr">
        <is>
          <t>Assignment of ORRI — Gary Reid to Gary C. Reid, Trustee, (2202/378)</t>
        </is>
      </c>
      <c r="AB457" s="808" t="inlineStr">
        <is>
          <t>Needs source review: interest amount</t>
        </is>
      </c>
    </row>
    <row r="458" ht="156" customHeight="1">
      <c r="A458" s="806" t="inlineStr">
        <is>
          <t>2013-006585</t>
        </is>
      </c>
      <c r="B458" s="806" t="n"/>
      <c r="C458" s="806" t="inlineStr">
        <is>
          <t>Mineral Deed</t>
        </is>
      </c>
      <c r="D458" s="806" t="inlineStr">
        <is>
          <t>2224/382</t>
        </is>
      </c>
      <c r="E458" s="807" t="n">
        <v>41486</v>
      </c>
      <c r="F458" s="808" t="n">
        <v>41625</v>
      </c>
      <c r="G458" s="809" t="inlineStr">
        <is>
          <t>Joseph A. Bain and Doris M. Bain, husband and wife</t>
        </is>
      </c>
      <c r="H458" s="809" t="inlineStr">
        <is>
          <t>Anna T. Gibson
Wichita, Ks</t>
        </is>
      </c>
      <c r="I458" s="810" t="inlineStr">
        <is>
          <t>NW/4 SE/4, S/2 SE/4, SW/4 of 31-12N-24W, aol</t>
        </is>
      </c>
      <c r="J458" s="811" t="inlineStr">
        <is>
          <t>An undivided 2.00 net mineral acre interest in 31-12N-24W a total of ten (10) net mineral acres in 2 sections</t>
        </is>
      </c>
      <c r="K458" s="815" t="inlineStr">
        <is>
          <t>OKCountyRecords: 2013-006585</t>
        </is>
      </c>
      <c r="L458" s="806" t="inlineStr">
        <is>
          <t>Mineral; basis Conv Amt(dec). Gross=tract-map basis.</t>
        </is>
      </c>
      <c r="M458" s="806" t="inlineStr">
        <is>
          <t>REVIEW</t>
        </is>
      </c>
      <c r="N458" s="806" t="inlineStr">
        <is>
          <t>Denominator / tract allocation for 2.00 NMA from instrument image</t>
        </is>
      </c>
      <c r="O458" s="806" t="inlineStr">
        <is>
          <t>OUTSIDE LANDS</t>
        </is>
      </c>
      <c r="P458" s="807" t="inlineStr">
        <is>
          <t>Chain — minerals</t>
        </is>
      </c>
      <c r="Q458" s="808" t="inlineStr">
        <is>
          <t>Yes</t>
        </is>
      </c>
      <c r="R458" s="809" t="inlineStr">
        <is>
          <t>No</t>
        </is>
      </c>
      <c r="S458" s="809" t="inlineStr">
        <is>
          <t>Yes</t>
        </is>
      </c>
      <c r="T458" s="810" t="inlineStr">
        <is>
          <t>No</t>
        </is>
      </c>
      <c r="U458" s="811" t="inlineStr">
        <is>
          <t>Legal maps to 2; helper says 2, 5, 6, 7</t>
        </is>
      </c>
      <c r="V458" s="815" t="inlineStr">
        <is>
          <t>Review</t>
        </is>
      </c>
      <c r="W458" s="806" t="inlineStr">
        <is>
          <t>Probable — name-normalized match to Runsheet 405 grantee; confirm</t>
        </is>
      </c>
      <c r="X458" s="806" t="inlineStr">
        <is>
          <t>Yes — on Tract 2 owner list</t>
        </is>
      </c>
      <c r="Y458" s="806" t="inlineStr">
        <is>
          <t>Candidate 0.005 (helper — confirm from image)</t>
        </is>
      </c>
      <c r="Z458" s="806" t="inlineStr">
        <is>
          <t>Medium — helper value</t>
        </is>
      </c>
      <c r="AA458" s="807" t="inlineStr">
        <is>
          <t>Mineral Deed — Joseph A. Bain and Doris M. Ba to Anna T. Gibson (2224/382)</t>
        </is>
      </c>
      <c r="AB458" s="808" t="inlineStr">
        <is>
          <t>Needs source review: tract, grantor source</t>
        </is>
      </c>
    </row>
    <row r="459" ht="48" customHeight="1">
      <c r="A459" s="806" t="inlineStr">
        <is>
          <t>2013-006129</t>
        </is>
      </c>
      <c r="B459" s="806" t="n"/>
      <c r="C459" s="806" t="inlineStr">
        <is>
          <t>Quit Claim Mineral Deed</t>
        </is>
      </c>
      <c r="D459" s="806" t="inlineStr">
        <is>
          <t>2220/118</t>
        </is>
      </c>
      <c r="E459" s="807" t="n">
        <v>41505</v>
      </c>
      <c r="F459" s="808" t="n">
        <v>41596</v>
      </c>
      <c r="G459" s="809" t="inlineStr">
        <is>
          <t>Martha Ann Devenas</t>
        </is>
      </c>
      <c r="H459" s="809" t="inlineStr">
        <is>
          <t>Joseph A. Devenas, Jr.</t>
        </is>
      </c>
      <c r="I459" s="813" t="inlineStr">
        <is>
          <t>SE/4 SW/4 of 31-12N-24W, aol</t>
        </is>
      </c>
      <c r="J459" s="814" t="inlineStr">
        <is>
          <t>An undivided 1/2 interest in 5.83333 mineral acres</t>
        </is>
      </c>
      <c r="K459" s="815" t="inlineStr">
        <is>
          <t>OKCountyRecords: 2013-006129</t>
        </is>
      </c>
      <c r="L459" s="806" t="inlineStr">
        <is>
          <t>Mineral; basis Conv Amt(dec). Gross=tract-map basis.</t>
        </is>
      </c>
      <c r="M459" s="806" t="inlineStr">
        <is>
          <t>CURRENT OWNER SOURCE</t>
        </is>
      </c>
      <c r="N459" s="806" t="n"/>
      <c r="O459" s="806" t="inlineStr">
        <is>
          <t>OUTSIDE LANDS</t>
        </is>
      </c>
      <c r="P459" s="807" t="inlineStr">
        <is>
          <t>Chain — minerals</t>
        </is>
      </c>
      <c r="Q459" s="808" t="inlineStr">
        <is>
          <t>Yes</t>
        </is>
      </c>
      <c r="R459" s="809" t="inlineStr">
        <is>
          <t>No</t>
        </is>
      </c>
      <c r="S459" s="809" t="inlineStr">
        <is>
          <t>Yes</t>
        </is>
      </c>
      <c r="T459" s="813" t="inlineStr">
        <is>
          <t>No</t>
        </is>
      </c>
      <c r="U459" s="814" t="inlineStr">
        <is>
          <t>Yes: 5 (legal supports)</t>
        </is>
      </c>
      <c r="V459" s="815" t="inlineStr">
        <is>
          <t>High</t>
        </is>
      </c>
      <c r="W459" s="806" t="inlineStr">
        <is>
          <t>Yes — prior grantee match</t>
        </is>
      </c>
      <c r="X459" s="806" t="inlineStr">
        <is>
          <t>Yes — on Tract 5 owner list</t>
        </is>
      </c>
      <c r="Y459" s="806" t="inlineStr">
        <is>
          <t>Candidate 0.5 (helper — confirm from image)</t>
        </is>
      </c>
      <c r="Z459" s="806" t="inlineStr">
        <is>
          <t>Medium — helper value</t>
        </is>
      </c>
      <c r="AA459" s="807" t="inlineStr">
        <is>
          <t>Quit Claim Mineral Deed — Martha Ann Devenas to Joseph A. Devenas, Jr. (2220/118)</t>
        </is>
      </c>
      <c r="AB459" s="808" t="n"/>
    </row>
    <row r="460" ht="156" customHeight="1">
      <c r="A460" s="806" t="inlineStr">
        <is>
          <t>2013-006501</t>
        </is>
      </c>
      <c r="B460" s="806" t="n"/>
      <c r="C460" s="806" t="inlineStr">
        <is>
          <t>Mineral Deed &amp; Royalty Deed</t>
        </is>
      </c>
      <c r="D460" s="806" t="inlineStr">
        <is>
          <t>2223/305</t>
        </is>
      </c>
      <c r="E460" s="807" t="n">
        <v>41517</v>
      </c>
      <c r="F460" s="808" t="n">
        <v>41621</v>
      </c>
      <c r="G460" s="809" t="inlineStr">
        <is>
          <t>David Silverberg, a/k/a David S. Silverberg, a married man dealing in his sole and separate property</t>
        </is>
      </c>
      <c r="H460" s="809" t="inlineStr">
        <is>
          <t>Cambria Energy, LLC</t>
        </is>
      </c>
      <c r="I460" s="810" t="inlineStr">
        <is>
          <t>All of 31-12N-24W</t>
        </is>
      </c>
      <c r="J460" s="816"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460" s="815" t="inlineStr">
        <is>
          <t>OKCountyRecords: 2013-006501</t>
        </is>
      </c>
      <c r="L460" s="806" t="inlineStr">
        <is>
          <t>Mineral; basis Conv Amt(dec). All-section coverage. Gross=tract-map basis.</t>
        </is>
      </c>
      <c r="M460" s="806" t="inlineStr">
        <is>
          <t>REVIEW</t>
        </is>
      </c>
      <c r="N460" s="806" t="inlineStr">
        <is>
          <t>SOURCE: conveyed amount parsed from Notes as ARTI</t>
        </is>
      </c>
      <c r="O460" s="806" t="inlineStr">
        <is>
          <t>ORRI</t>
        </is>
      </c>
      <c r="P460" s="807" t="inlineStr">
        <is>
          <t>Chain — minerals</t>
        </is>
      </c>
      <c r="Q460" s="808" t="inlineStr">
        <is>
          <t>Yes</t>
        </is>
      </c>
      <c r="R460" s="809" t="inlineStr">
        <is>
          <t>No</t>
        </is>
      </c>
      <c r="S460" s="809" t="inlineStr">
        <is>
          <t>Yes</t>
        </is>
      </c>
      <c r="T460" s="810" t="inlineStr">
        <is>
          <t>No</t>
        </is>
      </c>
      <c r="U460" s="816" t="inlineStr">
        <is>
          <t>Yes: 1, 8 (broad legal)</t>
        </is>
      </c>
      <c r="V460" s="815" t="inlineStr">
        <is>
          <t>Medium</t>
        </is>
      </c>
      <c r="W460" s="806" t="inlineStr">
        <is>
          <t>Review — no exact prior-grantee match</t>
        </is>
      </c>
      <c r="X460" s="806" t="inlineStr">
        <is>
          <t>Review</t>
        </is>
      </c>
      <c r="Y460" s="806" t="inlineStr">
        <is>
          <t>Candidate 1 (helper — confirm from image)</t>
        </is>
      </c>
      <c r="Z460" s="806" t="inlineStr">
        <is>
          <t>Medium — helper value</t>
        </is>
      </c>
      <c r="AA460" s="807" t="inlineStr">
        <is>
          <t>Mineral Deed &amp; Royalty Deed — David Silverberg, a/k/a David to Cambria Energy, LLC (2223/305)</t>
        </is>
      </c>
      <c r="AB460" s="808" t="inlineStr">
        <is>
          <t>Needs source review: grantor source</t>
        </is>
      </c>
    </row>
    <row r="461" ht="120" customHeight="1">
      <c r="A461" s="806" t="inlineStr">
        <is>
          <t>2013-006584</t>
        </is>
      </c>
      <c r="B461" s="806" t="n"/>
      <c r="C461" s="806" t="inlineStr">
        <is>
          <t>Purchase and Sale Agreement</t>
        </is>
      </c>
      <c r="D461" s="806" t="inlineStr">
        <is>
          <t>2224/378</t>
        </is>
      </c>
      <c r="E461" s="807" t="n">
        <v>41526</v>
      </c>
      <c r="F461" s="808" t="n">
        <v>41625</v>
      </c>
      <c r="G461" s="809" t="inlineStr">
        <is>
          <t>Joseph A. Bain</t>
        </is>
      </c>
      <c r="H461" s="809" t="inlineStr">
        <is>
          <t>Anna T. Bain Gibson</t>
        </is>
      </c>
      <c r="I461" s="810" t="inlineStr">
        <is>
          <t>NW/4 SE/4, S/2 SE/4, SW/4 of 31-12N-24W, aol</t>
        </is>
      </c>
      <c r="J461" s="816" t="inlineStr">
        <is>
          <t>See instrument</t>
        </is>
      </c>
      <c r="K461" s="815" t="inlineStr">
        <is>
          <t>OKCountyRecords: 2013-006584</t>
        </is>
      </c>
      <c r="L461" s="806" t="inlineStr">
        <is>
          <t>Other (non-mineral; excluded from mineral NMA). Gross=tract-map basis.</t>
        </is>
      </c>
      <c r="M461" s="806" t="n"/>
      <c r="N461" s="806" t="n"/>
      <c r="O461" s="806" t="inlineStr">
        <is>
          <t>OUTSIDE LANDS</t>
        </is>
      </c>
      <c r="P461" s="807" t="inlineStr">
        <is>
          <t>Review — read instrument (type unclear)</t>
        </is>
      </c>
      <c r="Q461" s="808" t="inlineStr">
        <is>
          <t>Review</t>
        </is>
      </c>
      <c r="R461" s="809" t="inlineStr">
        <is>
          <t>Review</t>
        </is>
      </c>
      <c r="S461" s="809" t="inlineStr">
        <is>
          <t>Review</t>
        </is>
      </c>
      <c r="T461" s="810" t="inlineStr">
        <is>
          <t>Review</t>
        </is>
      </c>
      <c r="U461" s="816" t="inlineStr">
        <is>
          <t>Legal maps to 2; helper says 2, 5, 6, 7</t>
        </is>
      </c>
      <c r="V461" s="815" t="inlineStr">
        <is>
          <t>Review</t>
        </is>
      </c>
      <c r="W461" s="806" t="inlineStr">
        <is>
          <t>Probable — name-normalized match to Runsheet 405 grantee; confirm</t>
        </is>
      </c>
      <c r="X461" s="806" t="inlineStr">
        <is>
          <t>Review</t>
        </is>
      </c>
      <c r="Y461" s="806" t="inlineStr">
        <is>
          <t>Interest amount needs review</t>
        </is>
      </c>
      <c r="Z461" s="806" t="inlineStr">
        <is>
          <t>Review</t>
        </is>
      </c>
      <c r="AA461" s="807" t="inlineStr">
        <is>
          <t>Purchase and Sale Agreement — Joseph A. Bain to Anna T. Bain Gibson (2224/378)</t>
        </is>
      </c>
      <c r="AB461" s="808" t="inlineStr">
        <is>
          <t>Needs source review: tract, grantor source, interest amount, instrument type</t>
        </is>
      </c>
    </row>
    <row r="462" ht="60" customHeight="1">
      <c r="A462" s="806" t="inlineStr">
        <is>
          <t>2013-006188</t>
        </is>
      </c>
      <c r="B462" s="806" t="n"/>
      <c r="C462" s="806" t="inlineStr">
        <is>
          <t>Assignment</t>
        </is>
      </c>
      <c r="D462" s="806" t="inlineStr">
        <is>
          <t>2220/400</t>
        </is>
      </c>
      <c r="E462" s="807" t="n">
        <v>41543</v>
      </c>
      <c r="F462" s="808" t="n">
        <v>41599</v>
      </c>
      <c r="G462" s="809" t="inlineStr">
        <is>
          <t>EOG Resources, Inc.</t>
        </is>
      </c>
      <c r="H462" s="809" t="inlineStr">
        <is>
          <t>Linn Energy Holdings, LLC</t>
        </is>
      </c>
      <c r="I462" s="813" t="inlineStr">
        <is>
          <t>All of 31-12N-24W, aol</t>
        </is>
      </c>
      <c r="J462" s="814" t="inlineStr">
        <is>
          <t>ARTI</t>
        </is>
      </c>
      <c r="K462" s="815" t="inlineStr">
        <is>
          <t>OKCountyRecords: 2013-006188</t>
        </is>
      </c>
      <c r="L462" s="806" t="inlineStr">
        <is>
          <t>Leasehold (non-mineral; excluded from mineral NMA). All-section coverage. Gross=tract-map basis.</t>
        </is>
      </c>
      <c r="M462" s="806" t="n"/>
      <c r="N462" s="806" t="n"/>
      <c r="O462" s="806" t="inlineStr">
        <is>
          <t>OUTSIDE LANDS</t>
        </is>
      </c>
      <c r="P462" s="807" t="inlineStr">
        <is>
          <t>Chain — assignment (WI or minerals — read granting clause)</t>
        </is>
      </c>
      <c r="Q462" s="808" t="inlineStr">
        <is>
          <t>Review</t>
        </is>
      </c>
      <c r="R462" s="809" t="inlineStr">
        <is>
          <t>Yes</t>
        </is>
      </c>
      <c r="S462" s="809" t="inlineStr">
        <is>
          <t>Review</t>
        </is>
      </c>
      <c r="T462" s="813" t="inlineStr">
        <is>
          <t>Yes</t>
        </is>
      </c>
      <c r="U462" s="814" t="inlineStr">
        <is>
          <t>Yes: 1, 8 (broad legal)</t>
        </is>
      </c>
      <c r="V462" s="815" t="inlineStr">
        <is>
          <t>Medium</t>
        </is>
      </c>
      <c r="W462" s="806" t="inlineStr">
        <is>
          <t>Yes — prior grantee match</t>
        </is>
      </c>
      <c r="X462" s="806" t="inlineStr">
        <is>
          <t>Review</t>
        </is>
      </c>
      <c r="Y462" s="806" t="inlineStr">
        <is>
          <t>Interest amount needs review</t>
        </is>
      </c>
      <c r="Z462" s="806" t="inlineStr">
        <is>
          <t>Review</t>
        </is>
      </c>
      <c r="AA462" s="807" t="inlineStr">
        <is>
          <t>Assignment — EOG Resources, Inc. to Linn Energy Holdings, LLC (2220/400)</t>
        </is>
      </c>
      <c r="AB462" s="808" t="inlineStr">
        <is>
          <t>Needs source review: interest amount</t>
        </is>
      </c>
    </row>
    <row r="463" ht="409.5" customHeight="1">
      <c r="A463" s="806" t="inlineStr">
        <is>
          <t>2013-006502</t>
        </is>
      </c>
      <c r="B463" s="806" t="n"/>
      <c r="C463" s="806" t="inlineStr">
        <is>
          <t>Mineral Deed</t>
        </is>
      </c>
      <c r="D463" s="806" t="inlineStr">
        <is>
          <t>2223/307</t>
        </is>
      </c>
      <c r="E463" s="807" t="n">
        <v>41575</v>
      </c>
      <c r="F463" s="808" t="n">
        <v>41621</v>
      </c>
      <c r="G463" s="809" t="inlineStr">
        <is>
          <t>Mary Ellen Silverberg, a/k/a Mary Ellen Sitzmann, a married woman dealing in her sole and separate property</t>
        </is>
      </c>
      <c r="H463" s="809" t="inlineStr">
        <is>
          <t>Cambria Energy, LLC</t>
        </is>
      </c>
      <c r="I463" s="810" t="inlineStr">
        <is>
          <t>All of 31-12N-24W</t>
        </is>
      </c>
      <c r="J463" s="811"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463" s="815" t="inlineStr">
        <is>
          <t>OKCountyRecords: 2013-006502</t>
        </is>
      </c>
      <c r="L463" s="806" t="inlineStr">
        <is>
          <t>Mineral; basis Conv Amt(dec). All-section coverage. Gross=tract-map basis.</t>
        </is>
      </c>
      <c r="M463" s="806" t="inlineStr">
        <is>
          <t>REVIEW</t>
        </is>
      </c>
      <c r="N463" s="806" t="inlineStr">
        <is>
          <t>SOURCE: conveyed amount parsed from Notes as ARTI</t>
        </is>
      </c>
      <c r="O463" s="806" t="inlineStr">
        <is>
          <t>ORRI</t>
        </is>
      </c>
      <c r="P463" s="807" t="inlineStr">
        <is>
          <t>Chain — minerals</t>
        </is>
      </c>
      <c r="Q463" s="808" t="inlineStr">
        <is>
          <t>Yes</t>
        </is>
      </c>
      <c r="R463" s="809" t="inlineStr">
        <is>
          <t>No</t>
        </is>
      </c>
      <c r="S463" s="809" t="inlineStr">
        <is>
          <t>Yes</t>
        </is>
      </c>
      <c r="T463" s="810" t="inlineStr">
        <is>
          <t>No</t>
        </is>
      </c>
      <c r="U463" s="811" t="inlineStr">
        <is>
          <t>Yes: 1, 8 (broad legal)</t>
        </is>
      </c>
      <c r="V463" s="815" t="inlineStr">
        <is>
          <t>Medium</t>
        </is>
      </c>
      <c r="W463" s="806" t="inlineStr">
        <is>
          <t>Review — no exact prior-grantee match</t>
        </is>
      </c>
      <c r="X463" s="806" t="inlineStr">
        <is>
          <t>Review</t>
        </is>
      </c>
      <c r="Y463" s="806" t="inlineStr">
        <is>
          <t>Candidate 1 (helper — confirm from image)</t>
        </is>
      </c>
      <c r="Z463" s="806" t="inlineStr">
        <is>
          <t>Medium — helper value</t>
        </is>
      </c>
      <c r="AA463" s="807" t="inlineStr">
        <is>
          <t>Mineral Deed — Mary Ellen Silverberg, a/k/a M to Cambria Energy, LLC (2223/307)</t>
        </is>
      </c>
      <c r="AB463" s="808" t="inlineStr">
        <is>
          <t>Needs source review: grantor source</t>
        </is>
      </c>
    </row>
    <row r="464" ht="192" customHeight="1">
      <c r="A464" s="806" t="inlineStr">
        <is>
          <t>2013-006644</t>
        </is>
      </c>
      <c r="B464" s="806" t="n"/>
      <c r="C464" s="806" t="inlineStr">
        <is>
          <t>Proof of Death</t>
        </is>
      </c>
      <c r="D464" s="806" t="inlineStr">
        <is>
          <t>2224/529</t>
        </is>
      </c>
      <c r="E464" s="807" t="n">
        <v>41624</v>
      </c>
      <c r="F464" s="808" t="n">
        <v>41631</v>
      </c>
      <c r="G464" s="809" t="inlineStr">
        <is>
          <t>Sheila Kay Salvo</t>
        </is>
      </c>
      <c r="H464" s="809" t="inlineStr">
        <is>
          <t>The Public
RE: Edris Oleta (Miller) Bain, Deceased
Heirs:
Richard Clay Bain,
Kevin Randolf Bain,
Sheila Kay (Bain) Salvo</t>
        </is>
      </c>
      <c r="I464" s="813" t="inlineStr">
        <is>
          <t>NW/4 SE/4, S/2 SE/4, SW/4 NE/4 of 31-12N-24W, aol</t>
        </is>
      </c>
      <c r="J464" s="814" t="inlineStr">
        <is>
          <t>ARTI</t>
        </is>
      </c>
      <c r="K464" s="815" t="inlineStr">
        <is>
          <t>OKCountyRecords: 2013-006644</t>
        </is>
      </c>
      <c r="L464" s="806" t="inlineStr">
        <is>
          <t>Mineral; basis Conv Amt(dec). grantor indexed as 'The Public' — confirm source instrument. Gross=tract-map basis.</t>
        </is>
      </c>
      <c r="M464" s="806" t="inlineStr">
        <is>
          <t>REVIEW</t>
        </is>
      </c>
      <c r="N464" s="806" t="inlineStr">
        <is>
          <t>Confirm conveyed mineral acreage from instrument image — named party indexed under 'The Public' (affidavit/notice); identity resolved.</t>
        </is>
      </c>
      <c r="O464" s="806" t="inlineStr">
        <is>
          <t>OUTSIDE LANDS</t>
        </is>
      </c>
      <c r="P464" s="807" t="inlineStr">
        <is>
          <t>Chain — title support (succession/entity/probate)</t>
        </is>
      </c>
      <c r="Q464" s="808" t="inlineStr">
        <is>
          <t>Yes</t>
        </is>
      </c>
      <c r="R464" s="809" t="inlineStr">
        <is>
          <t>No</t>
        </is>
      </c>
      <c r="S464" s="809" t="inlineStr">
        <is>
          <t>Yes</t>
        </is>
      </c>
      <c r="T464" s="813" t="inlineStr">
        <is>
          <t>No</t>
        </is>
      </c>
      <c r="U464" s="814" t="inlineStr">
        <is>
          <t>Yes: 2 (legal supports)</t>
        </is>
      </c>
      <c r="V464" s="815" t="inlineStr">
        <is>
          <t>High</t>
        </is>
      </c>
      <c r="W464" s="806" t="inlineStr">
        <is>
          <t>Review — no exact prior-grantee match</t>
        </is>
      </c>
      <c r="X464" s="806" t="inlineStr">
        <is>
          <t>Review</t>
        </is>
      </c>
      <c r="Y464" s="806" t="inlineStr">
        <is>
          <t>Candidate 1 (helper — confirm from image)</t>
        </is>
      </c>
      <c r="Z464" s="806" t="inlineStr">
        <is>
          <t>Medium — helper value</t>
        </is>
      </c>
      <c r="AA464" s="807" t="inlineStr">
        <is>
          <t>Proof of Death — Sheila Kay Salvo to The Public (2224/529)</t>
        </is>
      </c>
      <c r="AB464" s="808" t="inlineStr">
        <is>
          <t>Needs source review: grantor source</t>
        </is>
      </c>
    </row>
    <row r="465" ht="180" customHeight="1">
      <c r="A465" s="806" t="inlineStr">
        <is>
          <t>2013-006645</t>
        </is>
      </c>
      <c r="B465" s="806" t="n"/>
      <c r="C465" s="806" t="inlineStr">
        <is>
          <t>Proof of Death</t>
        </is>
      </c>
      <c r="D465" s="806" t="inlineStr">
        <is>
          <t>2224/535</t>
        </is>
      </c>
      <c r="E465" s="807" t="n">
        <v>41624</v>
      </c>
      <c r="F465" s="808" t="n">
        <v>41631</v>
      </c>
      <c r="G465" s="809" t="inlineStr">
        <is>
          <t>Sheila Kay Salvo</t>
        </is>
      </c>
      <c r="H465" s="809" t="inlineStr">
        <is>
          <t>The Public
RE: Dow Conrad Bain, Deceased
Heirs:
Richard Clay Bain,
Kevin Randolf Bain,
Sheila Kay (Bain) Salvo</t>
        </is>
      </c>
      <c r="I465" s="810" t="inlineStr">
        <is>
          <t>NW/4 SE/4, S/2 SE/4, SW/4 NE/4 of 31-12N-24W, aol</t>
        </is>
      </c>
      <c r="J465" s="814" t="inlineStr">
        <is>
          <t>ARTI</t>
        </is>
      </c>
      <c r="K465" s="815" t="inlineStr">
        <is>
          <t>OKCountyRecords: 2013-006645</t>
        </is>
      </c>
      <c r="L465" s="806" t="inlineStr">
        <is>
          <t>Mineral; basis Conv Amt(dec). grantor indexed as 'The Public' — confirm source instrument. Gross=tract-map basis.</t>
        </is>
      </c>
      <c r="M465" s="806" t="inlineStr">
        <is>
          <t>REVIEW</t>
        </is>
      </c>
      <c r="N465" s="806" t="inlineStr">
        <is>
          <t>Confirm conveyed mineral acreage from instrument image — named party indexed under 'The Public' (affidavit/notice); identity resolved.</t>
        </is>
      </c>
      <c r="O465" s="806" t="inlineStr">
        <is>
          <t>OUTSIDE LANDS</t>
        </is>
      </c>
      <c r="P465" s="807" t="inlineStr">
        <is>
          <t>Chain — title support (succession/entity/probate)</t>
        </is>
      </c>
      <c r="Q465" s="808" t="inlineStr">
        <is>
          <t>Yes</t>
        </is>
      </c>
      <c r="R465" s="809" t="inlineStr">
        <is>
          <t>No</t>
        </is>
      </c>
      <c r="S465" s="809" t="inlineStr">
        <is>
          <t>Yes</t>
        </is>
      </c>
      <c r="T465" s="810" t="inlineStr">
        <is>
          <t>No</t>
        </is>
      </c>
      <c r="U465" s="814" t="inlineStr">
        <is>
          <t>Yes: 2 (legal supports)</t>
        </is>
      </c>
      <c r="V465" s="815" t="inlineStr">
        <is>
          <t>High</t>
        </is>
      </c>
      <c r="W465" s="806" t="inlineStr">
        <is>
          <t>Review — no exact prior-grantee match</t>
        </is>
      </c>
      <c r="X465" s="806" t="inlineStr">
        <is>
          <t>Review</t>
        </is>
      </c>
      <c r="Y465" s="806" t="inlineStr">
        <is>
          <t>Candidate 1 (helper — confirm from image)</t>
        </is>
      </c>
      <c r="Z465" s="806" t="inlineStr">
        <is>
          <t>Medium — helper value</t>
        </is>
      </c>
      <c r="AA465" s="807" t="inlineStr">
        <is>
          <t>Proof of Death — Sheila Kay Salvo to The Public (2224/535)</t>
        </is>
      </c>
      <c r="AB465" s="808" t="inlineStr">
        <is>
          <t>Needs source review: grantor source</t>
        </is>
      </c>
    </row>
    <row r="466" ht="144" customHeight="1">
      <c r="A466" s="806" t="inlineStr">
        <is>
          <t>2014-002337</t>
        </is>
      </c>
      <c r="B466" s="806" t="n"/>
      <c r="C466" s="806" t="inlineStr">
        <is>
          <t>Ownership Affidavit</t>
        </is>
      </c>
      <c r="D466" s="806" t="inlineStr">
        <is>
          <t>2247/183</t>
        </is>
      </c>
      <c r="E466" s="807" t="n">
        <v>41730</v>
      </c>
      <c r="F466" s="808" t="n">
        <v>41746</v>
      </c>
      <c r="G466" s="809" t="inlineStr">
        <is>
          <t>Duke R. Ligon, Manager of Mekusukey Oil Company, LLC, an Oklahoma Limited Liability Company</t>
        </is>
      </c>
      <c r="H466" s="809" t="inlineStr">
        <is>
          <t>The Public</t>
        </is>
      </c>
      <c r="I466" s="813" t="inlineStr">
        <is>
          <t>All of 31-12N-24W, aol</t>
        </is>
      </c>
      <c r="J466" s="814" t="inlineStr">
        <is>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 Full recital in recorded instrument — see Link.</t>
        </is>
      </c>
      <c r="K466" s="815" t="inlineStr">
        <is>
          <t>OKCountyRecords: 2014-002337</t>
        </is>
      </c>
      <c r="L466" s="806" t="inlineStr">
        <is>
          <t>Other (non-mineral; excluded from mineral NMA). All-section coverage. Gross=tract-map basis.</t>
        </is>
      </c>
      <c r="M466" s="806" t="inlineStr">
        <is>
          <t>OK</t>
        </is>
      </c>
      <c r="N466" s="806" t="inlineStr">
        <is>
          <t>Non-conveying — notice/affidavit/address change (The Public).</t>
        </is>
      </c>
      <c r="O466" s="806" t="inlineStr">
        <is>
          <t>OUTSIDE LANDS</t>
        </is>
      </c>
      <c r="P466" s="807" t="inlineStr">
        <is>
          <t>Chain — title support (succession/entity/probate)</t>
        </is>
      </c>
      <c r="Q466" s="808" t="inlineStr">
        <is>
          <t>Yes</t>
        </is>
      </c>
      <c r="R466" s="809" t="inlineStr">
        <is>
          <t>No</t>
        </is>
      </c>
      <c r="S466" s="809" t="inlineStr">
        <is>
          <t>Yes</t>
        </is>
      </c>
      <c r="T466" s="813" t="inlineStr">
        <is>
          <t>No</t>
        </is>
      </c>
      <c r="U466" s="814" t="inlineStr">
        <is>
          <t>Yes: 1, 8 (broad legal)</t>
        </is>
      </c>
      <c r="V466" s="815" t="inlineStr">
        <is>
          <t>Medium</t>
        </is>
      </c>
      <c r="W466" s="806" t="inlineStr">
        <is>
          <t>Review — no exact prior-grantee match</t>
        </is>
      </c>
      <c r="X466" s="806" t="inlineStr">
        <is>
          <t>Review</t>
        </is>
      </c>
      <c r="Y466" s="806" t="inlineStr">
        <is>
          <t>Interest amount needs review</t>
        </is>
      </c>
      <c r="Z466" s="806" t="inlineStr">
        <is>
          <t>Review</t>
        </is>
      </c>
      <c r="AA466" s="807" t="inlineStr">
        <is>
          <t>Ownership Affidavit — Duke R. Ligon, Manager of Meku to The Public (2247/183)</t>
        </is>
      </c>
      <c r="AB466" s="808" t="inlineStr">
        <is>
          <t>Needs source review: grantor source, interest amount</t>
        </is>
      </c>
    </row>
    <row r="467" ht="84" customHeight="1">
      <c r="A467" s="806" t="inlineStr">
        <is>
          <t>2014-002935</t>
        </is>
      </c>
      <c r="B467" s="806" t="n"/>
      <c r="C467" s="806" t="inlineStr">
        <is>
          <t>Mineral Deed</t>
        </is>
      </c>
      <c r="D467" s="806" t="inlineStr">
        <is>
          <t>2251/22</t>
        </is>
      </c>
      <c r="E467" s="807" t="n">
        <v>41734</v>
      </c>
      <c r="F467" s="808" t="n">
        <v>41766</v>
      </c>
      <c r="G467" s="809" t="inlineStr">
        <is>
          <t>Jessica Corry Fuchs</t>
        </is>
      </c>
      <c r="H467" s="809" t="inlineStr">
        <is>
          <t>Jesse William Fuchs</t>
        </is>
      </c>
      <c r="I467" s="810" t="inlineStr">
        <is>
          <t>NW/4 SE/4, S/2 SE/4, SW/4 NE/4 of 31-12N-24W, aol</t>
        </is>
      </c>
      <c r="J467" s="814" t="inlineStr">
        <is>
          <t>An undivided 22.915741/791.47 interest in all of the oil, gas, and other minerals in and under 2 sections</t>
        </is>
      </c>
      <c r="K467" s="815" t="inlineStr">
        <is>
          <t>OKCountyRecords: 2014-002935</t>
        </is>
      </c>
      <c r="L467" s="806" t="inlineStr">
        <is>
          <t>Mineral; basis Conv Amt(dec). Gross=tract-map basis.</t>
        </is>
      </c>
      <c r="M467" s="806" t="inlineStr">
        <is>
          <t>CURRENT OWNER SOURCE</t>
        </is>
      </c>
      <c r="N467" s="806" t="n"/>
      <c r="O467" s="806" t="inlineStr">
        <is>
          <t>OUTSIDE LANDS</t>
        </is>
      </c>
      <c r="P467" s="807" t="inlineStr">
        <is>
          <t>Chain — minerals</t>
        </is>
      </c>
      <c r="Q467" s="808" t="inlineStr">
        <is>
          <t>Yes</t>
        </is>
      </c>
      <c r="R467" s="809" t="inlineStr">
        <is>
          <t>No</t>
        </is>
      </c>
      <c r="S467" s="809" t="inlineStr">
        <is>
          <t>Yes</t>
        </is>
      </c>
      <c r="T467" s="810" t="inlineStr">
        <is>
          <t>No</t>
        </is>
      </c>
      <c r="U467" s="814" t="inlineStr">
        <is>
          <t>Yes: 2 (legal supports)</t>
        </is>
      </c>
      <c r="V467" s="815" t="inlineStr">
        <is>
          <t>High</t>
        </is>
      </c>
      <c r="W467" s="806" t="inlineStr">
        <is>
          <t>Yes — prior grantee match</t>
        </is>
      </c>
      <c r="X467" s="806" t="inlineStr">
        <is>
          <t>Review</t>
        </is>
      </c>
      <c r="Y467" s="806" t="inlineStr">
        <is>
          <t>Candidate 0.0289533917899605 (helper — confirm from image)</t>
        </is>
      </c>
      <c r="Z467" s="806" t="inlineStr">
        <is>
          <t>Medium — helper value</t>
        </is>
      </c>
      <c r="AA467" s="807" t="inlineStr">
        <is>
          <t>Mineral Deed — Jessica Corry Fuchs to Jesse William Fuchs (2251/22)</t>
        </is>
      </c>
      <c r="AB467" s="808" t="n"/>
    </row>
    <row r="468" ht="324" customHeight="1">
      <c r="A468" s="806" t="inlineStr">
        <is>
          <t>2014-003089</t>
        </is>
      </c>
      <c r="B468" s="806" t="n"/>
      <c r="C468" s="806" t="inlineStr">
        <is>
          <t>Mineral Deed</t>
        </is>
      </c>
      <c r="D468" s="806" t="inlineStr">
        <is>
          <t>2251/529</t>
        </is>
      </c>
      <c r="E468" s="807" t="n">
        <v>41746</v>
      </c>
      <c r="F468" s="808" t="n">
        <v>41774</v>
      </c>
      <c r="G468" s="809" t="inlineStr">
        <is>
          <t>Luther Ervin Thurman and Veronica Gentry Thurman, HW</t>
        </is>
      </c>
      <c r="H468" s="809" t="inlineStr">
        <is>
          <t>Luther Ervin Thurman and Veronica Gentry Thurman, Trustees or their
successors in Trust under the Luther and Veronica Thurman Living Trust, a Revocable Trust,
dated April 17, 2014, and any amendments thereto</t>
        </is>
      </c>
      <c r="I468" s="813" t="inlineStr">
        <is>
          <t>E/2 NW/4, N/2 NE/4 SW/4, NE/4 SE/4, SE/4 NE/4 of 31-12N-24W, aol</t>
        </is>
      </c>
      <c r="J468" s="814" t="inlineStr">
        <is>
          <t>an undivided 110/260th interest in and to all of the oil, gas and other minerals (It is the intention of this instrument to convey One Hundred Ten [110] mineral acres.)</t>
        </is>
      </c>
      <c r="K468" s="815" t="inlineStr">
        <is>
          <t>OKCountyRecords: 2014-003089</t>
        </is>
      </c>
      <c r="L468" s="806" t="inlineStr">
        <is>
          <t>Mineral; basis Conv Amt(dec). Gross=tract-map basis.</t>
        </is>
      </c>
      <c r="M468" s="806" t="inlineStr">
        <is>
          <t>CURRENT OWNER SOURCE</t>
        </is>
      </c>
      <c r="N468" s="806" t="n"/>
      <c r="O468" s="806" t="inlineStr">
        <is>
          <t>OUTSIDE LANDS</t>
        </is>
      </c>
      <c r="P468" s="807" t="inlineStr">
        <is>
          <t>Chain — minerals</t>
        </is>
      </c>
      <c r="Q468" s="808" t="inlineStr">
        <is>
          <t>Yes</t>
        </is>
      </c>
      <c r="R468" s="809" t="inlineStr">
        <is>
          <t>No</t>
        </is>
      </c>
      <c r="S468" s="809" t="inlineStr">
        <is>
          <t>Yes</t>
        </is>
      </c>
      <c r="T468" s="813" t="inlineStr">
        <is>
          <t>No</t>
        </is>
      </c>
      <c r="U468" s="814" t="inlineStr">
        <is>
          <t>Legal maps to 1, 3, 4, 7, 10; helper says 1, 3, 4, 7, 8</t>
        </is>
      </c>
      <c r="V468" s="815" t="inlineStr">
        <is>
          <t>Review</t>
        </is>
      </c>
      <c r="W468" s="806" t="inlineStr">
        <is>
          <t>Review — no exact prior-grantee match</t>
        </is>
      </c>
      <c r="X468" s="806" t="inlineStr">
        <is>
          <t>Review</t>
        </is>
      </c>
      <c r="Y468" s="806" t="inlineStr">
        <is>
          <t>Candidate 0.423076923076923 (helper — confirm from image)</t>
        </is>
      </c>
      <c r="Z468" s="806" t="inlineStr">
        <is>
          <t>Medium — helper value</t>
        </is>
      </c>
      <c r="AA468" s="807" t="inlineStr">
        <is>
          <t>Mineral Deed — Luther Ervin Thurman and Veron to Luther Ervin Thurman and Veron (2251/529)</t>
        </is>
      </c>
      <c r="AB468" s="808" t="inlineStr">
        <is>
          <t>Needs source review: tract, grantor source</t>
        </is>
      </c>
    </row>
    <row r="469" ht="409.5" customHeight="1">
      <c r="A469" s="806" t="inlineStr">
        <is>
          <t>2014-004525</t>
        </is>
      </c>
      <c r="B469" s="806" t="n"/>
      <c r="C469" s="806" t="inlineStr">
        <is>
          <t>Divorce Decree</t>
        </is>
      </c>
      <c r="D469" s="806" t="inlineStr">
        <is>
          <t>2261/255</t>
        </is>
      </c>
      <c r="E469" s="807" t="n">
        <v>41782</v>
      </c>
      <c r="F469" s="808" t="n">
        <v>41834</v>
      </c>
      <c r="G469" s="809" t="inlineStr">
        <is>
          <t>Roger Mills County Court
RE: In the Matter of the Marriage of William Edgar Bryant and Kathy Lynn Bryant</t>
        </is>
      </c>
      <c r="H469" s="809" t="inlineStr">
        <is>
          <t>William Edgar Bryant</t>
        </is>
      </c>
      <c r="I469" s="813" t="inlineStr">
        <is>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is>
      </c>
      <c r="J469" s="811" t="inlineStr">
        <is>
          <t>ARTI
Chain note: source of title — MINERAL DEED 1983-001671 at 512/67, Roger Mills County Court
RE: In the Matter of the Estate of Jesse G. French, Deceased to Lola B. French, covering 31-12N-24W not found on document, interest stated: ARTI. Confirm source instrument before relying on this conveyance.</t>
        </is>
      </c>
      <c r="K469" s="815" t="inlineStr">
        <is>
          <t>OKCountyRecords: 2014-004525</t>
        </is>
      </c>
      <c r="L469" s="806" t="inlineStr">
        <is>
          <t>Mineral; basis Conv Amt(dec). Gross acres unresolved. Gross=tract-map basis.</t>
        </is>
      </c>
      <c r="M469" s="806" t="inlineStr">
        <is>
          <t>CURRENT OWNER SOURCE</t>
        </is>
      </c>
      <c r="N469" s="806" t="n"/>
      <c r="O469" s="806" t="inlineStr">
        <is>
          <t>MINERAL DEED</t>
        </is>
      </c>
      <c r="P469" s="807" t="inlineStr">
        <is>
          <t>Do Not Chain — other section lands</t>
        </is>
      </c>
      <c r="Q469" s="808" t="inlineStr">
        <is>
          <t>Yes</t>
        </is>
      </c>
      <c r="R469" s="809" t="inlineStr">
        <is>
          <t>No</t>
        </is>
      </c>
      <c r="S469" s="809" t="inlineStr">
        <is>
          <t>Yes</t>
        </is>
      </c>
      <c r="T469" s="813" t="inlineStr">
        <is>
          <t>No</t>
        </is>
      </c>
      <c r="U469" s="814" t="inlineStr">
        <is>
          <t>Other section — no Sec 31 tract</t>
        </is>
      </c>
      <c r="V469" s="815" t="inlineStr">
        <is>
          <t>High</t>
        </is>
      </c>
      <c r="W469" s="806" t="inlineStr">
        <is>
          <t>Review — no exact prior-grantee match</t>
        </is>
      </c>
      <c r="X469" s="806" t="inlineStr">
        <is>
          <t>Review</t>
        </is>
      </c>
      <c r="Y469" s="806" t="inlineStr">
        <is>
          <t>Candidate 1 (helper — confirm from image)</t>
        </is>
      </c>
      <c r="Z469" s="806" t="inlineStr">
        <is>
          <t>Medium — helper value</t>
        </is>
      </c>
      <c r="AA469" s="807" t="inlineStr">
        <is>
          <t>Divorce Decree — Roger Mills County Court to William Edgar Bryant (2261/255)</t>
        </is>
      </c>
      <c r="AB469" s="808" t="inlineStr">
        <is>
          <t>Needs source review: grantor source</t>
        </is>
      </c>
    </row>
    <row r="470" ht="84" customHeight="1">
      <c r="A470" s="806" t="inlineStr">
        <is>
          <t>2015-002747</t>
        </is>
      </c>
      <c r="B470" s="806" t="n"/>
      <c r="C470" s="806" t="inlineStr">
        <is>
          <t>Assignment</t>
        </is>
      </c>
      <c r="D470" s="806" t="inlineStr">
        <is>
          <t>2307/1</t>
        </is>
      </c>
      <c r="E470" s="807" t="n">
        <v>41821</v>
      </c>
      <c r="F470" s="808" t="n">
        <v>42250</v>
      </c>
      <c r="G470" s="809" t="inlineStr">
        <is>
          <t>Chesapeake Exploration</t>
        </is>
      </c>
      <c r="H470" s="809" t="inlineStr">
        <is>
          <t>Fourpoint Energy, LLC</t>
        </is>
      </c>
      <c r="I470" s="810" t="inlineStr">
        <is>
          <t>All of 31-12N-24W, aol</t>
        </is>
      </c>
      <c r="J470" s="814" t="inlineStr">
        <is>
          <t>ARTI</t>
        </is>
      </c>
      <c r="K470" s="815" t="inlineStr">
        <is>
          <t>OKCountyRecords: 2015-002747</t>
        </is>
      </c>
      <c r="L470" s="806" t="inlineStr">
        <is>
          <t>Leasehold (non-mineral; excluded from mineral NMA). All-section coverage. Gross=tract-map basis.</t>
        </is>
      </c>
      <c r="M470" s="806" t="inlineStr">
        <is>
          <t>Confirm lease effect</t>
        </is>
      </c>
      <c r="N470" s="806" t="n"/>
      <c r="O470" s="806" t="inlineStr">
        <is>
          <t>OUTSIDE LANDS</t>
        </is>
      </c>
      <c r="P470" s="807" t="inlineStr">
        <is>
          <t>Chain — assignment (WI or minerals — read granting clause)</t>
        </is>
      </c>
      <c r="Q470" s="808" t="inlineStr">
        <is>
          <t>Review</t>
        </is>
      </c>
      <c r="R470" s="809" t="inlineStr">
        <is>
          <t>Yes</t>
        </is>
      </c>
      <c r="S470" s="809" t="inlineStr">
        <is>
          <t>Review</t>
        </is>
      </c>
      <c r="T470" s="810" t="inlineStr">
        <is>
          <t>Yes</t>
        </is>
      </c>
      <c r="U470" s="814" t="inlineStr">
        <is>
          <t>Yes: 1, 8 (broad legal)</t>
        </is>
      </c>
      <c r="V470" s="815" t="inlineStr">
        <is>
          <t>Medium</t>
        </is>
      </c>
      <c r="W470" s="806" t="inlineStr">
        <is>
          <t>Review — no exact prior-grantee match</t>
        </is>
      </c>
      <c r="X470" s="806" t="inlineStr">
        <is>
          <t>Review</t>
        </is>
      </c>
      <c r="Y470" s="806" t="inlineStr">
        <is>
          <t>Interest amount needs review</t>
        </is>
      </c>
      <c r="Z470" s="806" t="inlineStr">
        <is>
          <t>Review</t>
        </is>
      </c>
      <c r="AA470" s="807" t="inlineStr">
        <is>
          <t>Assignment — Chesapeake Exploration to Fourpoint Energy, LLC (2307/1)</t>
        </is>
      </c>
      <c r="AB470" s="808" t="inlineStr">
        <is>
          <t>Needs source review: grantor source, interest amount</t>
        </is>
      </c>
    </row>
    <row r="471" ht="108" customHeight="1">
      <c r="A471" s="806" t="inlineStr">
        <is>
          <t>2014-005920</t>
        </is>
      </c>
      <c r="B471" s="806" t="n"/>
      <c r="C471" s="806" t="inlineStr">
        <is>
          <t>Assignment</t>
        </is>
      </c>
      <c r="D471" s="806" t="inlineStr">
        <is>
          <t>2270/316</t>
        </is>
      </c>
      <c r="E471" s="807" t="n">
        <v>41821</v>
      </c>
      <c r="F471" s="808" t="n">
        <v>41907</v>
      </c>
      <c r="G471" s="809" t="inlineStr">
        <is>
          <t>Newfield Exploartion Company,
Newfield Exploration Mid Continent, Inc.</t>
        </is>
      </c>
      <c r="H471" s="809" t="inlineStr">
        <is>
          <t>Templar Energy, LLC</t>
        </is>
      </c>
      <c r="I471" s="810" t="inlineStr">
        <is>
          <t>All of 31-12N-24W, aol</t>
        </is>
      </c>
      <c r="J471" s="814" t="inlineStr">
        <is>
          <t>ARTI</t>
        </is>
      </c>
      <c r="K471" s="815" t="inlineStr">
        <is>
          <t>OKCountyRecords: 2014-005920</t>
        </is>
      </c>
      <c r="L471" s="806" t="inlineStr">
        <is>
          <t>Leasehold (non-mineral; excluded from mineral NMA). All-section coverage. Gross=tract-map basis.</t>
        </is>
      </c>
      <c r="M471" s="806" t="inlineStr">
        <is>
          <t>Confirm lease effect</t>
        </is>
      </c>
      <c r="N471" s="806" t="n"/>
      <c r="O471" s="806" t="inlineStr">
        <is>
          <t>OUTSIDE LANDS</t>
        </is>
      </c>
      <c r="P471" s="807" t="inlineStr">
        <is>
          <t>Chain — assignment (WI or minerals — read granting clause)</t>
        </is>
      </c>
      <c r="Q471" s="808" t="inlineStr">
        <is>
          <t>Review</t>
        </is>
      </c>
      <c r="R471" s="809" t="inlineStr">
        <is>
          <t>Yes</t>
        </is>
      </c>
      <c r="S471" s="809" t="inlineStr">
        <is>
          <t>Review</t>
        </is>
      </c>
      <c r="T471" s="810" t="inlineStr">
        <is>
          <t>Yes</t>
        </is>
      </c>
      <c r="U471" s="814" t="inlineStr">
        <is>
          <t>Yes: 1, 8 (broad legal)</t>
        </is>
      </c>
      <c r="V471" s="815" t="inlineStr">
        <is>
          <t>Medium</t>
        </is>
      </c>
      <c r="W471" s="806" t="inlineStr">
        <is>
          <t>Review — no exact prior-grantee match</t>
        </is>
      </c>
      <c r="X471" s="806" t="inlineStr">
        <is>
          <t>Review</t>
        </is>
      </c>
      <c r="Y471" s="806" t="inlineStr">
        <is>
          <t>Interest amount needs review</t>
        </is>
      </c>
      <c r="Z471" s="806" t="inlineStr">
        <is>
          <t>Review</t>
        </is>
      </c>
      <c r="AA471" s="807" t="inlineStr">
        <is>
          <t>Assignment — Newfield Exploartion Company, to Templar Energy, LLC (2270/316)</t>
        </is>
      </c>
      <c r="AB471" s="808" t="inlineStr">
        <is>
          <t>Needs source review: grantor source, interest amount</t>
        </is>
      </c>
    </row>
    <row r="472" ht="144" customHeight="1">
      <c r="A472" s="806" t="inlineStr">
        <is>
          <t>2014-004286</t>
        </is>
      </c>
      <c r="B472" s="806" t="n"/>
      <c r="C472" s="806" t="inlineStr">
        <is>
          <t>Decree of Settlement of Final Account, Determination of Heirs, Legatees and Devisees of Decedent, and Decree of Distribution and Discharge</t>
        </is>
      </c>
      <c r="D472" s="806" t="inlineStr">
        <is>
          <t>2259/397</t>
        </is>
      </c>
      <c r="E472" s="807" t="n">
        <v>41821</v>
      </c>
      <c r="F472" s="808" t="n">
        <v>41821</v>
      </c>
      <c r="G472" s="809" t="inlineStr">
        <is>
          <t>Roger Mills County Court
RE: In the Matter of the Estate of Lyle Terrence Ibeling, Deceased</t>
        </is>
      </c>
      <c r="H472" s="809" t="inlineStr">
        <is>
          <t>Michelle Ibeling, 1/4,
Joel Ibeling, 1/4,
Janelle Ibeling Ness, 1/4,
Cassandra Wynia, 1/4</t>
        </is>
      </c>
      <c r="I472" s="810" t="inlineStr">
        <is>
          <t>NW/4 SE/4, S/2 SE/4, SW/4 NE/4 of 31-12N-24W, aol</t>
        </is>
      </c>
      <c r="J472" s="814" t="inlineStr">
        <is>
          <t>ARTI, An undivided 1/791.47 interest (1 net mineral acre, more or less), in and to all of the OIL, GAS and OTHER MINERALS in and under 2 sections</t>
        </is>
      </c>
      <c r="K472" s="815" t="inlineStr">
        <is>
          <t>OKCountyRecords: 2014-004286</t>
        </is>
      </c>
      <c r="L472" s="806" t="inlineStr">
        <is>
          <t>Mineral; basis Conv Amt(dec). Gross=tract-map basis.</t>
        </is>
      </c>
      <c r="M472" s="806" t="inlineStr">
        <is>
          <t>CURRENT OWNER SOURCE</t>
        </is>
      </c>
      <c r="N472" s="806" t="n"/>
      <c r="O472" s="806" t="inlineStr">
        <is>
          <t>OUTSIDE LANDS</t>
        </is>
      </c>
      <c r="P472" s="807" t="inlineStr">
        <is>
          <t>Chain — title support (succession/entity/probate)</t>
        </is>
      </c>
      <c r="Q472" s="808" t="inlineStr">
        <is>
          <t>Yes</t>
        </is>
      </c>
      <c r="R472" s="809" t="inlineStr">
        <is>
          <t>No</t>
        </is>
      </c>
      <c r="S472" s="809" t="inlineStr">
        <is>
          <t>Yes</t>
        </is>
      </c>
      <c r="T472" s="810" t="inlineStr">
        <is>
          <t>No</t>
        </is>
      </c>
      <c r="U472" s="814" t="inlineStr">
        <is>
          <t>Yes: 2 (legal supports)</t>
        </is>
      </c>
      <c r="V472" s="815" t="inlineStr">
        <is>
          <t>High</t>
        </is>
      </c>
      <c r="W472" s="806" t="inlineStr">
        <is>
          <t>Review — no exact prior-grantee match</t>
        </is>
      </c>
      <c r="X472" s="806" t="inlineStr">
        <is>
          <t>Review</t>
        </is>
      </c>
      <c r="Y472" s="806" t="inlineStr">
        <is>
          <t>Candidate 1 (helper — confirm from image)</t>
        </is>
      </c>
      <c r="Z472" s="806" t="inlineStr">
        <is>
          <t>Medium — helper value</t>
        </is>
      </c>
      <c r="AA472" s="807" t="inlineStr">
        <is>
          <t>Decree of Settlement of Final Ac — Roger Mills County Court to Michelle Ibeling, 1/4, (2259/397)</t>
        </is>
      </c>
      <c r="AB472" s="808" t="inlineStr">
        <is>
          <t>Needs source review: grantor source</t>
        </is>
      </c>
    </row>
    <row r="473" ht="120" customHeight="1">
      <c r="A473" s="806" t="inlineStr">
        <is>
          <t>2014-005899</t>
        </is>
      </c>
      <c r="B473" s="806" t="n"/>
      <c r="C473" s="806" t="inlineStr">
        <is>
          <t>Mineral Deed</t>
        </is>
      </c>
      <c r="D473" s="806" t="inlineStr">
        <is>
          <t>2270/252</t>
        </is>
      </c>
      <c r="E473" s="807" t="n">
        <v>41851</v>
      </c>
      <c r="F473" s="808" t="n">
        <v>41905</v>
      </c>
      <c r="G473" s="809" t="inlineStr">
        <is>
          <t>Eddie Tom Lakey and Marinita Lakey, HW</t>
        </is>
      </c>
      <c r="H473" s="809" t="inlineStr">
        <is>
          <t>The Eddie Tom Lakey and Marinita Ann Lakey Revocable Trust dated June 1, 2014</t>
        </is>
      </c>
      <c r="I473" s="813" t="inlineStr">
        <is>
          <t>NW/4 of 31-12N-24W, aol</t>
        </is>
      </c>
      <c r="J473" s="814" t="inlineStr">
        <is>
          <t>ARTI</t>
        </is>
      </c>
      <c r="K473" s="815" t="inlineStr">
        <is>
          <t>OKCountyRecords: 2014-005899</t>
        </is>
      </c>
      <c r="L473" s="806" t="inlineStr">
        <is>
          <t>Mineral; basis Conv Amt(dec). Gross=tract-map basis.</t>
        </is>
      </c>
      <c r="M473" s="806" t="inlineStr">
        <is>
          <t>CURRENT OWNER SOURCE</t>
        </is>
      </c>
      <c r="N473" s="806" t="n"/>
      <c r="O473" s="806" t="inlineStr">
        <is>
          <t>OUTSIDE LANDS</t>
        </is>
      </c>
      <c r="P473" s="807" t="inlineStr">
        <is>
          <t>Chain — minerals</t>
        </is>
      </c>
      <c r="Q473" s="808" t="inlineStr">
        <is>
          <t>Yes</t>
        </is>
      </c>
      <c r="R473" s="809" t="inlineStr">
        <is>
          <t>No</t>
        </is>
      </c>
      <c r="S473" s="809" t="inlineStr">
        <is>
          <t>Yes</t>
        </is>
      </c>
      <c r="T473" s="813" t="inlineStr">
        <is>
          <t>No</t>
        </is>
      </c>
      <c r="U473" s="814" t="inlineStr">
        <is>
          <t>Yes: 4, 5 (broad legal)</t>
        </is>
      </c>
      <c r="V473" s="815" t="inlineStr">
        <is>
          <t>Medium</t>
        </is>
      </c>
      <c r="W473" s="806" t="inlineStr">
        <is>
          <t>Probable — name-normalized match to Runsheet 91 grantee; confirm</t>
        </is>
      </c>
      <c r="X473" s="806" t="inlineStr">
        <is>
          <t>Yes — on Tract 4 owner list</t>
        </is>
      </c>
      <c r="Y473" s="806" t="inlineStr">
        <is>
          <t>Candidate 1 (helper — confirm from image)</t>
        </is>
      </c>
      <c r="Z473" s="806" t="inlineStr">
        <is>
          <t>Medium — helper value</t>
        </is>
      </c>
      <c r="AA473" s="807" t="inlineStr">
        <is>
          <t>Mineral Deed — Eddie Tom Lakey and Marinita L to The Eddie Tom Lakey and Marini (2270/252)</t>
        </is>
      </c>
      <c r="AB473" s="808" t="inlineStr">
        <is>
          <t>Needs source review: grantor source</t>
        </is>
      </c>
    </row>
    <row r="474" ht="204" customHeight="1">
      <c r="A474" s="806" t="inlineStr">
        <is>
          <t>2014-006293</t>
        </is>
      </c>
      <c r="B474" s="806" t="n"/>
      <c r="C474" s="806" t="inlineStr">
        <is>
          <t>Mineral Deed</t>
        </is>
      </c>
      <c r="D474" s="806" t="inlineStr">
        <is>
          <t>2273/223</t>
        </is>
      </c>
      <c r="E474" s="807" t="n">
        <v>41926</v>
      </c>
      <c r="F474" s="808" t="n">
        <v>41927</v>
      </c>
      <c r="G474" s="809" t="inlineStr">
        <is>
          <t>Joe Britton, same person as Joe H. Britton and Joe Harold Britton, Grantor, joined by his wife, Etta Britton</t>
        </is>
      </c>
      <c r="H474" s="809" t="inlineStr">
        <is>
          <t>Linda C. Browning</t>
        </is>
      </c>
      <c r="I474" s="810" t="inlineStr">
        <is>
          <t>E/2 NW/4, N/2 NE/4, NE/4 SE/4, SE/4 NE/4 of 31-12N-24W, aol</t>
        </is>
      </c>
      <c r="J474" s="811" t="inlineStr">
        <is>
          <t>2.30769 min. ac. In 31-12N-24W
all right, title and interest of Grantor in the oil, gas and other minerals and mineral rights in and under 2 sections</t>
        </is>
      </c>
      <c r="K474" s="815" t="inlineStr">
        <is>
          <t>OKCountyRecords: 2014-006293</t>
        </is>
      </c>
      <c r="L474" s="806" t="inlineStr">
        <is>
          <t>Mineral; basis Conv Amt(dec). Gross=tract-map basis.</t>
        </is>
      </c>
      <c r="M474" s="806" t="inlineStr">
        <is>
          <t>CURRENT OWNER SOURCE</t>
        </is>
      </c>
      <c r="N474" s="806" t="n"/>
      <c r="O474" s="806" t="inlineStr">
        <is>
          <t>OUTSIDE LANDS</t>
        </is>
      </c>
      <c r="P474" s="807" t="inlineStr">
        <is>
          <t>Chain — minerals</t>
        </is>
      </c>
      <c r="Q474" s="808" t="inlineStr">
        <is>
          <t>Yes</t>
        </is>
      </c>
      <c r="R474" s="809" t="inlineStr">
        <is>
          <t>No</t>
        </is>
      </c>
      <c r="S474" s="809" t="inlineStr">
        <is>
          <t>Yes</t>
        </is>
      </c>
      <c r="T474" s="810" t="inlineStr">
        <is>
          <t>No</t>
        </is>
      </c>
      <c r="U474" s="814" t="inlineStr">
        <is>
          <t>Legal maps to 1, 3, 4, 10; helper says 1, 3, 4, 8</t>
        </is>
      </c>
      <c r="V474" s="815" t="inlineStr">
        <is>
          <t>Review</t>
        </is>
      </c>
      <c r="W474" s="806" t="inlineStr">
        <is>
          <t>Probable — name-normalized match to Runsheet 197 grantee; confirm</t>
        </is>
      </c>
      <c r="X474" s="806" t="inlineStr">
        <is>
          <t>Yes — on Tract 3 owner list</t>
        </is>
      </c>
      <c r="Y474" s="806" t="inlineStr">
        <is>
          <t>Candidate 1 (helper — confirm from image)</t>
        </is>
      </c>
      <c r="Z474" s="806" t="inlineStr">
        <is>
          <t>Medium — helper value</t>
        </is>
      </c>
      <c r="AA474" s="807" t="inlineStr">
        <is>
          <t>Mineral Deed — Joe Britton, same person as Jo to Linda C. Browning (2273/223)</t>
        </is>
      </c>
      <c r="AB474" s="808" t="inlineStr">
        <is>
          <t>Needs source review: tract, grantor source</t>
        </is>
      </c>
    </row>
    <row r="475" ht="108" customHeight="1">
      <c r="A475" s="806" t="inlineStr">
        <is>
          <t>2014-006352</t>
        </is>
      </c>
      <c r="B475" s="806" t="n"/>
      <c r="C475" s="806" t="inlineStr">
        <is>
          <t>Affidavit of Identity</t>
        </is>
      </c>
      <c r="D475" s="806" t="inlineStr">
        <is>
          <t>2273/539</t>
        </is>
      </c>
      <c r="E475" s="807" t="n">
        <v>41926</v>
      </c>
      <c r="F475" s="808" t="n">
        <v>41932</v>
      </c>
      <c r="G475" s="809" t="inlineStr">
        <is>
          <t>Jon Wilkerson</t>
        </is>
      </c>
      <c r="H475" s="809" t="inlineStr">
        <is>
          <t>The Public
RE: Linda Fields, aka Linda Klipfenstein, aka Linda Mize</t>
        </is>
      </c>
      <c r="I475" s="810" t="inlineStr">
        <is>
          <t>All of 31-12N-24W, aol</t>
        </is>
      </c>
      <c r="J475" s="814" t="inlineStr">
        <is>
          <t>See instrument</t>
        </is>
      </c>
      <c r="K475" s="815" t="inlineStr">
        <is>
          <t>OKCountyRecords: 2014-006352</t>
        </is>
      </c>
      <c r="L475" s="806" t="inlineStr">
        <is>
          <t>Other (non-mineral; excluded from mineral NMA). grantor indexed as 'The Public' — confirm source instrument. All-section coverage. Gross=tract-map basis.</t>
        </is>
      </c>
      <c r="M475" s="806" t="inlineStr">
        <is>
          <t>REVIEW</t>
        </is>
      </c>
      <c r="N475" s="806" t="inlineStr">
        <is>
          <t>Confirm conveyed mineral acreage from instrument image — named party indexed under 'The Public' (affidavit/notice); identity resolved.</t>
        </is>
      </c>
      <c r="O475" s="806" t="inlineStr">
        <is>
          <t>OUTSIDE LANDS</t>
        </is>
      </c>
      <c r="P475" s="807" t="inlineStr">
        <is>
          <t>Chain — title support (succession/entity/probate)</t>
        </is>
      </c>
      <c r="Q475" s="808" t="inlineStr">
        <is>
          <t>Yes</t>
        </is>
      </c>
      <c r="R475" s="809" t="inlineStr">
        <is>
          <t>No</t>
        </is>
      </c>
      <c r="S475" s="809" t="inlineStr">
        <is>
          <t>Yes</t>
        </is>
      </c>
      <c r="T475" s="810" t="inlineStr">
        <is>
          <t>No</t>
        </is>
      </c>
      <c r="U475" s="814" t="inlineStr">
        <is>
          <t>Yes: 1, 8 (broad legal)</t>
        </is>
      </c>
      <c r="V475" s="815" t="inlineStr">
        <is>
          <t>Medium</t>
        </is>
      </c>
      <c r="W475" s="806" t="inlineStr">
        <is>
          <t>Review — no exact prior-grantee match</t>
        </is>
      </c>
      <c r="X475" s="806" t="inlineStr">
        <is>
          <t>Review</t>
        </is>
      </c>
      <c r="Y475" s="806" t="inlineStr">
        <is>
          <t>Interest amount needs review</t>
        </is>
      </c>
      <c r="Z475" s="806" t="inlineStr">
        <is>
          <t>Review</t>
        </is>
      </c>
      <c r="AA475" s="807" t="inlineStr">
        <is>
          <t>Affidavit of Identity — Jon Wilkerson to The Public (2273/539)</t>
        </is>
      </c>
      <c r="AB475" s="808" t="inlineStr">
        <is>
          <t>Needs source review: grantor source, interest amount</t>
        </is>
      </c>
    </row>
    <row r="476" ht="84" customHeight="1">
      <c r="A476" s="806" t="inlineStr">
        <is>
          <t>2015-002749</t>
        </is>
      </c>
      <c r="B476" s="806" t="n"/>
      <c r="C476" s="806" t="inlineStr">
        <is>
          <t>Assignment</t>
        </is>
      </c>
      <c r="D476" s="806" t="inlineStr">
        <is>
          <t>2308/23</t>
        </is>
      </c>
      <c r="E476" s="807" t="n">
        <v>41944</v>
      </c>
      <c r="F476" s="808" t="n">
        <v>42250</v>
      </c>
      <c r="G476" s="809" t="inlineStr">
        <is>
          <t>Chk Cleveland Tonkawa</t>
        </is>
      </c>
      <c r="H476" s="809" t="inlineStr">
        <is>
          <t>Fourpoint Energy, LLC</t>
        </is>
      </c>
      <c r="I476" s="810" t="inlineStr">
        <is>
          <t>All of 31-12N-24W, aol</t>
        </is>
      </c>
      <c r="J476" s="814" t="inlineStr">
        <is>
          <t>ARTI</t>
        </is>
      </c>
      <c r="K476" s="815" t="inlineStr">
        <is>
          <t>OKCountyRecords: 2015-002749</t>
        </is>
      </c>
      <c r="L476" s="806" t="inlineStr">
        <is>
          <t>Leasehold (non-mineral; excluded from mineral NMA). All-section coverage. Gross=tract-map basis.</t>
        </is>
      </c>
      <c r="M476" s="806" t="inlineStr">
        <is>
          <t>Confirm lease effect</t>
        </is>
      </c>
      <c r="N476" s="806" t="n"/>
      <c r="O476" s="806" t="inlineStr">
        <is>
          <t>OUTSIDE LANDS</t>
        </is>
      </c>
      <c r="P476" s="807" t="inlineStr">
        <is>
          <t>Chain — assignment (WI or minerals — read granting clause)</t>
        </is>
      </c>
      <c r="Q476" s="808" t="inlineStr">
        <is>
          <t>Review</t>
        </is>
      </c>
      <c r="R476" s="809" t="inlineStr">
        <is>
          <t>Yes</t>
        </is>
      </c>
      <c r="S476" s="809" t="inlineStr">
        <is>
          <t>Review</t>
        </is>
      </c>
      <c r="T476" s="810" t="inlineStr">
        <is>
          <t>Yes</t>
        </is>
      </c>
      <c r="U476" s="814" t="inlineStr">
        <is>
          <t>Yes: 1, 8 (broad legal)</t>
        </is>
      </c>
      <c r="V476" s="815" t="inlineStr">
        <is>
          <t>Medium</t>
        </is>
      </c>
      <c r="W476" s="806" t="inlineStr">
        <is>
          <t>Review — no exact prior-grantee match</t>
        </is>
      </c>
      <c r="X476" s="806" t="inlineStr">
        <is>
          <t>Review</t>
        </is>
      </c>
      <c r="Y476" s="806" t="inlineStr">
        <is>
          <t>Interest amount needs review</t>
        </is>
      </c>
      <c r="Z476" s="806" t="inlineStr">
        <is>
          <t>Review</t>
        </is>
      </c>
      <c r="AA476" s="807" t="inlineStr">
        <is>
          <t>Assignment — Chk Cleveland Tonkawa to Fourpoint Energy, LLC (2308/23)</t>
        </is>
      </c>
      <c r="AB476" s="808" t="inlineStr">
        <is>
          <t>Needs source review: grantor source, interest amount</t>
        </is>
      </c>
    </row>
    <row r="477" ht="409.5" customHeight="1">
      <c r="A477" s="806" t="inlineStr">
        <is>
          <t>2015-000058</t>
        </is>
      </c>
      <c r="B477" s="806" t="n"/>
      <c r="C477" s="806" t="inlineStr">
        <is>
          <t>Assignment</t>
        </is>
      </c>
      <c r="D477" s="806" t="inlineStr">
        <is>
          <t>2282/234</t>
        </is>
      </c>
      <c r="E477" s="807" t="n">
        <v>41988</v>
      </c>
      <c r="F477" s="808" t="n">
        <v>42011</v>
      </c>
      <c r="G477" s="809" t="inlineStr">
        <is>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is>
      </c>
      <c r="H477" s="809" t="inlineStr">
        <is>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is>
      </c>
      <c r="I477" s="813" t="inlineStr">
        <is>
          <t>All of 31-12N-24W, aol</t>
        </is>
      </c>
      <c r="J477" s="814" t="inlineStr">
        <is>
          <t>ARTI</t>
        </is>
      </c>
      <c r="K477" s="815" t="inlineStr">
        <is>
          <t>OKCountyRecords: 2015-000058</t>
        </is>
      </c>
      <c r="L477" s="806" t="inlineStr">
        <is>
          <t>Leasehold (non-mineral; excluded from mineral NMA). All-section coverage. Gross=tract-map basis.</t>
        </is>
      </c>
      <c r="M477" s="806" t="inlineStr">
        <is>
          <t>Confirm lease effect</t>
        </is>
      </c>
      <c r="N477" s="806" t="n"/>
      <c r="O477" s="806" t="inlineStr">
        <is>
          <t>OUTSIDE LANDS</t>
        </is>
      </c>
      <c r="P477" s="807" t="inlineStr">
        <is>
          <t>Chain — assignment (WI or minerals — read granting clause)</t>
        </is>
      </c>
      <c r="Q477" s="808" t="inlineStr">
        <is>
          <t>Review</t>
        </is>
      </c>
      <c r="R477" s="809" t="inlineStr">
        <is>
          <t>Yes</t>
        </is>
      </c>
      <c r="S477" s="809" t="inlineStr">
        <is>
          <t>Review</t>
        </is>
      </c>
      <c r="T477" s="813" t="inlineStr">
        <is>
          <t>Yes</t>
        </is>
      </c>
      <c r="U477" s="814" t="inlineStr">
        <is>
          <t>Yes: 1, 8 (broad legal)</t>
        </is>
      </c>
      <c r="V477" s="815" t="inlineStr">
        <is>
          <t>Medium</t>
        </is>
      </c>
      <c r="W477" s="806" t="inlineStr">
        <is>
          <t>Review — no exact prior-grantee match</t>
        </is>
      </c>
      <c r="X477" s="806" t="inlineStr">
        <is>
          <t>Review</t>
        </is>
      </c>
      <c r="Y477" s="806" t="inlineStr">
        <is>
          <t>Interest amount needs review</t>
        </is>
      </c>
      <c r="Z477" s="806" t="inlineStr">
        <is>
          <t>Review</t>
        </is>
      </c>
      <c r="AA477" s="807" t="inlineStr">
        <is>
          <t>Assignment — Linn Energy Holdings, LLC, a D to EnerVest Energy Institutional (2282/234)</t>
        </is>
      </c>
      <c r="AB477" s="808" t="inlineStr">
        <is>
          <t>Needs source review: grantor source, interest amount</t>
        </is>
      </c>
    </row>
    <row r="478" ht="192" customHeight="1">
      <c r="A478" s="806" t="inlineStr">
        <is>
          <t>2015-000877</t>
        </is>
      </c>
      <c r="B478" s="806" t="n"/>
      <c r="C478" s="806" t="inlineStr">
        <is>
          <t>Mineral Deed</t>
        </is>
      </c>
      <c r="D478" s="806" t="inlineStr">
        <is>
          <t>2290/178</t>
        </is>
      </c>
      <c r="E478" s="807" t="n">
        <v>42061</v>
      </c>
      <c r="F478" s="808" t="n">
        <v>42068</v>
      </c>
      <c r="G478" s="809" t="inlineStr">
        <is>
          <t>William A. Smith and Isa May Smith, HW</t>
        </is>
      </c>
      <c r="H478" s="809" t="inlineStr">
        <is>
          <t>The William A. Smith and Isa May Smith Family Revocable Trust dated February 26, 2015
33839 Acme Road
Macomb, OK 74852</t>
        </is>
      </c>
      <c r="I478" s="813" t="inlineStr">
        <is>
          <t>NW/4 SE/4, S/2 SE/4, SW/4 NE/4 of 31-12N-24W, aol</t>
        </is>
      </c>
      <c r="J478" s="814" t="inlineStr">
        <is>
          <t>ARTI</t>
        </is>
      </c>
      <c r="K478" s="815" t="inlineStr">
        <is>
          <t>OKCountyRecords: 2015-000877</t>
        </is>
      </c>
      <c r="L478" s="806" t="inlineStr">
        <is>
          <t>Mineral; basis Conv Amt(dec). Gross=tract-map basis.</t>
        </is>
      </c>
      <c r="M478" s="806" t="inlineStr">
        <is>
          <t>CURRENT OWNER SOURCE</t>
        </is>
      </c>
      <c r="N478" s="806" t="n"/>
      <c r="O478" s="806" t="inlineStr">
        <is>
          <t>OUTSIDE LANDS</t>
        </is>
      </c>
      <c r="P478" s="807" t="inlineStr">
        <is>
          <t>Chain — minerals</t>
        </is>
      </c>
      <c r="Q478" s="808" t="inlineStr">
        <is>
          <t>Yes</t>
        </is>
      </c>
      <c r="R478" s="809" t="inlineStr">
        <is>
          <t>No</t>
        </is>
      </c>
      <c r="S478" s="809" t="inlineStr">
        <is>
          <t>Yes</t>
        </is>
      </c>
      <c r="T478" s="813" t="inlineStr">
        <is>
          <t>No</t>
        </is>
      </c>
      <c r="U478" s="814" t="inlineStr">
        <is>
          <t>Yes: 2 (legal supports)</t>
        </is>
      </c>
      <c r="V478" s="815" t="inlineStr">
        <is>
          <t>High</t>
        </is>
      </c>
      <c r="W478" s="806" t="inlineStr">
        <is>
          <t>Probable — name-normalized match to Runsheet 232 grantee; confirm</t>
        </is>
      </c>
      <c r="X478" s="806" t="inlineStr">
        <is>
          <t>Review</t>
        </is>
      </c>
      <c r="Y478" s="806" t="inlineStr">
        <is>
          <t>Candidate 1 (helper — confirm from image)</t>
        </is>
      </c>
      <c r="Z478" s="806" t="inlineStr">
        <is>
          <t>Medium — helper value</t>
        </is>
      </c>
      <c r="AA478" s="807" t="inlineStr">
        <is>
          <t>Mineral Deed — William A. Smith and Isa May S to The William A. Smith and Isa M (2290/178)</t>
        </is>
      </c>
      <c r="AB478" s="808" t="inlineStr">
        <is>
          <t>Needs source review: grantor source</t>
        </is>
      </c>
    </row>
    <row r="479" ht="180" customHeight="1">
      <c r="A479" s="806" t="inlineStr">
        <is>
          <t>2015-001388</t>
        </is>
      </c>
      <c r="B479" s="806" t="n"/>
      <c r="C479" s="806" t="inlineStr">
        <is>
          <t>Stipulation</t>
        </is>
      </c>
      <c r="D479" s="806" t="inlineStr">
        <is>
          <t>2294/47</t>
        </is>
      </c>
      <c r="E479" s="807" t="n">
        <v>42111</v>
      </c>
      <c r="F479" s="808" t="n">
        <v>42115</v>
      </c>
      <c r="G479" s="809" t="inlineStr">
        <is>
          <t>Peggy J. Brawner</t>
        </is>
      </c>
      <c r="H479" s="809" t="inlineStr">
        <is>
          <t>ADWINA M. MULLEN or WALTER CRAIG MULLEN, JTWROS,1/2
ALLEN W. SMITH or JANET S. SMITH, JTWROS, 1/2</t>
        </is>
      </c>
      <c r="I479" s="810" t="inlineStr">
        <is>
          <t>NW/4 SE/4, S/2 SE/4, SW/4 NE/4 of 31-12N-24W</t>
        </is>
      </c>
      <c r="J479" s="817" t="inlineStr">
        <is>
          <t>An undivided 5.27323/160 interest (5.27323 mineral acres, more or less) in the OIL, GAS and OTHER
MINERALS</t>
        </is>
      </c>
      <c r="K479" s="815" t="inlineStr">
        <is>
          <t>OKCountyRecords: 2015-001388</t>
        </is>
      </c>
      <c r="L479" s="806" t="inlineStr">
        <is>
          <t>Leasehold (non-mineral; excluded from mineral NMA). Gross=tract-map basis.</t>
        </is>
      </c>
      <c r="M479" s="806" t="inlineStr">
        <is>
          <t>OK</t>
        </is>
      </c>
      <c r="N479" s="806" t="inlineStr">
        <is>
          <t>Non-conveying — notice/affidavit/address change (The Public).</t>
        </is>
      </c>
      <c r="O479" s="806" t="inlineStr">
        <is>
          <t>MINERAL DEED</t>
        </is>
      </c>
      <c r="P479" s="807" t="inlineStr">
        <is>
          <t>Chain — title support (stipulation)</t>
        </is>
      </c>
      <c r="Q479" s="808" t="inlineStr">
        <is>
          <t>Yes</t>
        </is>
      </c>
      <c r="R479" s="809" t="inlineStr">
        <is>
          <t>No</t>
        </is>
      </c>
      <c r="S479" s="809" t="inlineStr">
        <is>
          <t>Yes</t>
        </is>
      </c>
      <c r="T479" s="810" t="inlineStr">
        <is>
          <t>No</t>
        </is>
      </c>
      <c r="U479" s="816" t="inlineStr">
        <is>
          <t>Yes: 2 (legal supports)</t>
        </is>
      </c>
      <c r="V479" s="815" t="inlineStr">
        <is>
          <t>High</t>
        </is>
      </c>
      <c r="W479" s="806" t="inlineStr">
        <is>
          <t>Review — no exact prior-grantee match</t>
        </is>
      </c>
      <c r="X479" s="806" t="inlineStr">
        <is>
          <t>Review</t>
        </is>
      </c>
      <c r="Y479" s="806" t="inlineStr">
        <is>
          <t>Interest amount needs review</t>
        </is>
      </c>
      <c r="Z479" s="806" t="inlineStr">
        <is>
          <t>Review</t>
        </is>
      </c>
      <c r="AA479" s="807" t="inlineStr">
        <is>
          <t>Stipulation — Peggy J. Brawner to ADWINA M. MULLEN or WALTER CRA (2294/47)</t>
        </is>
      </c>
      <c r="AB479" s="808" t="inlineStr">
        <is>
          <t>Needs source review: grantor source, interest amount</t>
        </is>
      </c>
    </row>
    <row r="480" ht="96" customHeight="1">
      <c r="A480" s="806" t="inlineStr">
        <is>
          <t>2015-001661</t>
        </is>
      </c>
      <c r="B480" s="806" t="n"/>
      <c r="C480" s="806" t="inlineStr">
        <is>
          <t>Assignment</t>
        </is>
      </c>
      <c r="D480" s="806" t="inlineStr">
        <is>
          <t>2295/372</t>
        </is>
      </c>
      <c r="E480" s="807" t="n">
        <v>42129</v>
      </c>
      <c r="F480" s="808" t="n">
        <v>42139</v>
      </c>
      <c r="G480" s="809" t="inlineStr">
        <is>
          <t>Robert H. Frazier</t>
        </is>
      </c>
      <c r="H480" s="809" t="inlineStr">
        <is>
          <t>Robert H. Frazier Royalty, LLC
P.O.BOX 50264
MIDLAND, TX 79710</t>
        </is>
      </c>
      <c r="I480" s="810" t="inlineStr">
        <is>
          <t>All of 31-12N-24W, aol</t>
        </is>
      </c>
      <c r="J480" s="816" t="inlineStr">
        <is>
          <t xml:space="preserve"> .063364 Min. Acres: Stipulation of Mineral Interest, book 1853, pg 546, Sept. 22, 2006.</t>
        </is>
      </c>
      <c r="K480" s="815" t="inlineStr">
        <is>
          <t>OKCountyRecords: 2015-001661</t>
        </is>
      </c>
      <c r="L480" s="806" t="inlineStr">
        <is>
          <t>Mineral; amount not stated — confirm from instrument. All-section coverage. Gross=tract-map basis.</t>
        </is>
      </c>
      <c r="M480" s="806" t="inlineStr">
        <is>
          <t>Confirm lease effect</t>
        </is>
      </c>
      <c r="N480" s="806" t="n"/>
      <c r="O480" s="806" t="inlineStr">
        <is>
          <t>OUTSIDE LANDS</t>
        </is>
      </c>
      <c r="P480" s="807" t="inlineStr">
        <is>
          <t>Chain — assignment (WI or minerals — read granting clause)</t>
        </is>
      </c>
      <c r="Q480" s="808" t="inlineStr">
        <is>
          <t>Review</t>
        </is>
      </c>
      <c r="R480" s="809" t="inlineStr">
        <is>
          <t>Yes</t>
        </is>
      </c>
      <c r="S480" s="809" t="inlineStr">
        <is>
          <t>Review</t>
        </is>
      </c>
      <c r="T480" s="810" t="inlineStr">
        <is>
          <t>Yes</t>
        </is>
      </c>
      <c r="U480" s="816" t="inlineStr">
        <is>
          <t>Yes: 1, 8 (broad legal)</t>
        </is>
      </c>
      <c r="V480" s="815" t="inlineStr">
        <is>
          <t>Medium</t>
        </is>
      </c>
      <c r="W480" s="806" t="inlineStr">
        <is>
          <t>Probable — name-normalized match to Runsheet 106 grantee; confirm</t>
        </is>
      </c>
      <c r="X480" s="806" t="inlineStr">
        <is>
          <t>Review</t>
        </is>
      </c>
      <c r="Y480" s="806" t="inlineStr">
        <is>
          <t>Interest amount needs review</t>
        </is>
      </c>
      <c r="Z480" s="806" t="inlineStr">
        <is>
          <t>Review</t>
        </is>
      </c>
      <c r="AA480" s="807" t="inlineStr">
        <is>
          <t>Assignment — Robert H. Frazier to Robert H. Frazier Royalty, LLC (2295/372)</t>
        </is>
      </c>
      <c r="AB480" s="808" t="inlineStr">
        <is>
          <t>Needs source review: grantor source, interest amount</t>
        </is>
      </c>
    </row>
    <row r="481" ht="108" customHeight="1">
      <c r="A481" s="806" t="inlineStr">
        <is>
          <t>2015-002368</t>
        </is>
      </c>
      <c r="B481" s="806" t="n"/>
      <c r="C481" s="806" t="inlineStr">
        <is>
          <t>Memorandum</t>
        </is>
      </c>
      <c r="D481" s="806" t="inlineStr">
        <is>
          <t>2302/507</t>
        </is>
      </c>
      <c r="E481" s="807" t="n">
        <v>42199</v>
      </c>
      <c r="F481" s="808" t="n">
        <v>42207</v>
      </c>
      <c r="G481" s="809" t="inlineStr">
        <is>
          <t>Enervest Energy Institutional Fund Xiii Wib, L.P.</t>
        </is>
      </c>
      <c r="H481" s="809" t="inlineStr">
        <is>
          <t>Enervest Energy Institutional Fund Xiii B., L.P.</t>
        </is>
      </c>
      <c r="I481" s="810" t="inlineStr">
        <is>
          <t>All of 31-12N-24W, aol</t>
        </is>
      </c>
      <c r="J481" s="814" t="inlineStr">
        <is>
          <t xml:space="preserve">A net profits overriding royalty interest (the "NPP") equal to ninety-eight and one-half percent (98.5%) of the net profits, </t>
        </is>
      </c>
      <c r="K481" s="815" t="inlineStr">
        <is>
          <t>OKCountyRecords: 2015-002368</t>
        </is>
      </c>
      <c r="L481" s="806" t="inlineStr">
        <is>
          <t>Leasehold (non-mineral; excluded from mineral NMA). All-section coverage. Gross=tract-map basis.</t>
        </is>
      </c>
      <c r="M481" s="806" t="inlineStr">
        <is>
          <t>Confirm lease effect</t>
        </is>
      </c>
      <c r="N481" s="806" t="n"/>
      <c r="O481" s="806" t="inlineStr">
        <is>
          <t>OUTSIDE LANDS</t>
        </is>
      </c>
      <c r="P481" s="807" t="inlineStr">
        <is>
          <t>Review — read instrument (type unclear)</t>
        </is>
      </c>
      <c r="Q481" s="808" t="inlineStr">
        <is>
          <t>Review</t>
        </is>
      </c>
      <c r="R481" s="809" t="inlineStr">
        <is>
          <t>Review</t>
        </is>
      </c>
      <c r="S481" s="809" t="inlineStr">
        <is>
          <t>Review</t>
        </is>
      </c>
      <c r="T481" s="810" t="inlineStr">
        <is>
          <t>Review</t>
        </is>
      </c>
      <c r="U481" s="814" t="inlineStr">
        <is>
          <t>Yes: 1, 8 (broad legal)</t>
        </is>
      </c>
      <c r="V481" s="815" t="inlineStr">
        <is>
          <t>Medium</t>
        </is>
      </c>
      <c r="W481" s="806" t="inlineStr">
        <is>
          <t>Review — no exact prior-grantee match</t>
        </is>
      </c>
      <c r="X481" s="806" t="inlineStr">
        <is>
          <t>Review</t>
        </is>
      </c>
      <c r="Y481" s="806" t="inlineStr">
        <is>
          <t>Interest amount needs review</t>
        </is>
      </c>
      <c r="Z481" s="806" t="inlineStr">
        <is>
          <t>Review</t>
        </is>
      </c>
      <c r="AA481" s="807" t="inlineStr">
        <is>
          <t>Memorandum — Enervest Energy Institutional to Enervest Energy Institutional (2302/507)</t>
        </is>
      </c>
      <c r="AB481" s="808" t="inlineStr">
        <is>
          <t>Needs source review: grantor source, interest amount, instrument type</t>
        </is>
      </c>
    </row>
    <row r="482" ht="108" customHeight="1">
      <c r="A482" s="806" t="inlineStr">
        <is>
          <t>2015-002369</t>
        </is>
      </c>
      <c r="B482" s="806" t="n"/>
      <c r="C482" s="806" t="inlineStr">
        <is>
          <t>Memorandum</t>
        </is>
      </c>
      <c r="D482" s="806" t="inlineStr">
        <is>
          <t>2302/512</t>
        </is>
      </c>
      <c r="E482" s="807" t="n">
        <v>42199</v>
      </c>
      <c r="F482" s="808" t="n">
        <v>42207</v>
      </c>
      <c r="G482" s="809" t="inlineStr">
        <is>
          <t>Enervest Energy Institutional Fund Xiii Wic, L.P.</t>
        </is>
      </c>
      <c r="H482" s="809" t="inlineStr">
        <is>
          <t>Enervest Energy Institutional Fund Xiii C., L.P.</t>
        </is>
      </c>
      <c r="I482" s="810" t="inlineStr">
        <is>
          <t>All of 31-12N-24W, aol</t>
        </is>
      </c>
      <c r="J482" s="816" t="inlineStr">
        <is>
          <t xml:space="preserve">A net profits overriding royalty interest (the "NPP") equal to ninety-eight and one-half percent (98.5%) of the net profits, </t>
        </is>
      </c>
      <c r="K482" s="815" t="inlineStr">
        <is>
          <t>OKCountyRecords: 2015-002369</t>
        </is>
      </c>
      <c r="L482" s="806" t="inlineStr">
        <is>
          <t>Leasehold (non-mineral; excluded from mineral NMA). All-section coverage. Gross=tract-map basis.</t>
        </is>
      </c>
      <c r="M482" s="806" t="inlineStr">
        <is>
          <t>Confirm lease effect</t>
        </is>
      </c>
      <c r="N482" s="806" t="n"/>
      <c r="O482" s="806" t="inlineStr">
        <is>
          <t>OUTSIDE LANDS</t>
        </is>
      </c>
      <c r="P482" s="807" t="inlineStr">
        <is>
          <t>Review — read instrument (type unclear)</t>
        </is>
      </c>
      <c r="Q482" s="808" t="inlineStr">
        <is>
          <t>Review</t>
        </is>
      </c>
      <c r="R482" s="809" t="inlineStr">
        <is>
          <t>Review</t>
        </is>
      </c>
      <c r="S482" s="809" t="inlineStr">
        <is>
          <t>Review</t>
        </is>
      </c>
      <c r="T482" s="810" t="inlineStr">
        <is>
          <t>Review</t>
        </is>
      </c>
      <c r="U482" s="816" t="inlineStr">
        <is>
          <t>Yes: 1, 8 (broad legal)</t>
        </is>
      </c>
      <c r="V482" s="815" t="inlineStr">
        <is>
          <t>Medium</t>
        </is>
      </c>
      <c r="W482" s="806" t="inlineStr">
        <is>
          <t>Review — no exact prior-grantee match</t>
        </is>
      </c>
      <c r="X482" s="806" t="inlineStr">
        <is>
          <t>Review</t>
        </is>
      </c>
      <c r="Y482" s="806" t="inlineStr">
        <is>
          <t>Interest amount needs review</t>
        </is>
      </c>
      <c r="Z482" s="806" t="inlineStr">
        <is>
          <t>Review</t>
        </is>
      </c>
      <c r="AA482" s="807" t="inlineStr">
        <is>
          <t>Memorandum — Enervest Energy Institutional to Enervest Energy Institutional (2302/512)</t>
        </is>
      </c>
      <c r="AB482" s="808" t="inlineStr">
        <is>
          <t>Needs source review: grantor source, interest amount, instrument type</t>
        </is>
      </c>
    </row>
    <row r="483" ht="108" customHeight="1">
      <c r="A483" s="806" t="inlineStr">
        <is>
          <t>2015-003023</t>
        </is>
      </c>
      <c r="B483" s="806" t="n"/>
      <c r="C483" s="806" t="inlineStr">
        <is>
          <t>Correction Memorandum of Conveyance</t>
        </is>
      </c>
      <c r="D483" s="806" t="inlineStr">
        <is>
          <t>2311/337</t>
        </is>
      </c>
      <c r="E483" s="807" t="n">
        <v>42199</v>
      </c>
      <c r="F483" s="808" t="n">
        <v>42285</v>
      </c>
      <c r="G483" s="809" t="inlineStr">
        <is>
          <t>EnerVest Energy Institutional Fund XIII-WIB, L.P.
c/o EnerVest, Ltd.</t>
        </is>
      </c>
      <c r="H483" s="809" t="inlineStr">
        <is>
          <t>EnerVest Energy Institutional Fund XIII-B, L.P.
c/o EnerVest, Ltd.</t>
        </is>
      </c>
      <c r="I483" s="810" t="inlineStr">
        <is>
          <t>All of 31-12N-24W, aol</t>
        </is>
      </c>
      <c r="J483" s="816" t="inlineStr">
        <is>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 Full recital in recorded instrument — see Link.</t>
        </is>
      </c>
      <c r="K483" s="815" t="inlineStr">
        <is>
          <t>OKCountyRecords: 2015-003023</t>
        </is>
      </c>
      <c r="L483" s="806" t="inlineStr">
        <is>
          <t>Mineral; confirm conveyed amount from instrument image. All-section coverage. Gross=tract-map basis.</t>
        </is>
      </c>
      <c r="M483" s="806" t="inlineStr">
        <is>
          <t>REVIEW</t>
        </is>
      </c>
      <c r="N483" s="806" t="inlineStr">
        <is>
          <t>Confirm whether row conveys mineral interest</t>
        </is>
      </c>
      <c r="O483" s="806" t="inlineStr">
        <is>
          <t>OUTSIDE LANDS</t>
        </is>
      </c>
      <c r="P483" s="807" t="inlineStr">
        <is>
          <t>Chain — deed (confirm minerals vs surface from instrument)</t>
        </is>
      </c>
      <c r="Q483" s="808" t="inlineStr">
        <is>
          <t>Yes</t>
        </is>
      </c>
      <c r="R483" s="809" t="inlineStr">
        <is>
          <t>No</t>
        </is>
      </c>
      <c r="S483" s="809" t="inlineStr">
        <is>
          <t>Review</t>
        </is>
      </c>
      <c r="T483" s="810" t="inlineStr">
        <is>
          <t>No</t>
        </is>
      </c>
      <c r="U483" s="816" t="inlineStr">
        <is>
          <t>Yes: 1, 8 (broad legal)</t>
        </is>
      </c>
      <c r="V483" s="815" t="inlineStr">
        <is>
          <t>Medium</t>
        </is>
      </c>
      <c r="W483" s="806" t="inlineStr">
        <is>
          <t>Review — no exact prior-grantee match</t>
        </is>
      </c>
      <c r="X483" s="806" t="inlineStr">
        <is>
          <t>Review</t>
        </is>
      </c>
      <c r="Y483" s="806" t="inlineStr">
        <is>
          <t>Interest amount needs review</t>
        </is>
      </c>
      <c r="Z483" s="806" t="inlineStr">
        <is>
          <t>Review</t>
        </is>
      </c>
      <c r="AA483" s="807" t="inlineStr">
        <is>
          <t>Correction Memorandum of Conveya — EnerVest Energy Institutional to EnerVest Energy Institutional (2311/337)</t>
        </is>
      </c>
      <c r="AB483" s="808" t="inlineStr">
        <is>
          <t>Needs source review: grantor source, interest amount</t>
        </is>
      </c>
    </row>
    <row r="484" ht="409.5" customHeight="1">
      <c r="A484" s="806" t="inlineStr">
        <is>
          <t>2015-003022</t>
        </is>
      </c>
      <c r="B484" s="806" t="n"/>
      <c r="C484" s="806" t="inlineStr">
        <is>
          <t>Correction Memorandum of Conveyance</t>
        </is>
      </c>
      <c r="D484" s="806" t="inlineStr">
        <is>
          <t>2311/333</t>
        </is>
      </c>
      <c r="E484" s="808" t="n">
        <v>42199</v>
      </c>
      <c r="F484" s="808" t="n">
        <v>42285</v>
      </c>
      <c r="G484" s="809" t="inlineStr">
        <is>
          <t>EnerVest Energy Institutional Fund XIII-WIC, L.P.
c/o EnerVest, Ltd.</t>
        </is>
      </c>
      <c r="H484" s="809" t="inlineStr">
        <is>
          <t>EnerVest Energy Institutional Fund XIII-C, L.P.
c/o EnerVest, Ltd.</t>
        </is>
      </c>
      <c r="I484" s="810" t="inlineStr">
        <is>
          <t>All of 31-12N-24W, aol</t>
        </is>
      </c>
      <c r="J484" s="811" t="inlineStr">
        <is>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 Full recital in recorded instrument — see Link.</t>
        </is>
      </c>
      <c r="K484" s="815" t="inlineStr">
        <is>
          <t>OKCountyRecords: 2015-003022</t>
        </is>
      </c>
      <c r="L484" s="806" t="inlineStr">
        <is>
          <t>Mineral; confirm conveyed amount from instrument image. All-section coverage. Gross=tract-map basis.</t>
        </is>
      </c>
      <c r="M484" s="806" t="inlineStr">
        <is>
          <t>REVIEW</t>
        </is>
      </c>
      <c r="N484" s="806" t="inlineStr">
        <is>
          <t>Confirm whether row conveys mineral interest</t>
        </is>
      </c>
      <c r="O484" s="806" t="inlineStr">
        <is>
          <t>OUTSIDE LANDS</t>
        </is>
      </c>
      <c r="P484" s="808" t="inlineStr">
        <is>
          <t>Chain — deed (confirm minerals vs surface from instrument)</t>
        </is>
      </c>
      <c r="Q484" s="808" t="inlineStr">
        <is>
          <t>Yes</t>
        </is>
      </c>
      <c r="R484" s="809" t="inlineStr">
        <is>
          <t>No</t>
        </is>
      </c>
      <c r="S484" s="809" t="inlineStr">
        <is>
          <t>Review</t>
        </is>
      </c>
      <c r="T484" s="810" t="inlineStr">
        <is>
          <t>No</t>
        </is>
      </c>
      <c r="U484" s="811" t="inlineStr">
        <is>
          <t>Yes: 1, 8 (broad legal)</t>
        </is>
      </c>
      <c r="V484" s="815" t="inlineStr">
        <is>
          <t>Medium</t>
        </is>
      </c>
      <c r="W484" s="806" t="inlineStr">
        <is>
          <t>Review — no exact prior-grantee match</t>
        </is>
      </c>
      <c r="X484" s="806" t="inlineStr">
        <is>
          <t>Review</t>
        </is>
      </c>
      <c r="Y484" s="806" t="inlineStr">
        <is>
          <t>Interest amount needs review</t>
        </is>
      </c>
      <c r="Z484" s="806" t="inlineStr">
        <is>
          <t>Review</t>
        </is>
      </c>
      <c r="AA484" s="808" t="inlineStr">
        <is>
          <t>Correction Memorandum of Conveya — EnerVest Energy Institutional to EnerVest Energy Institutional (2311/333)</t>
        </is>
      </c>
      <c r="AB484" s="808" t="inlineStr">
        <is>
          <t>Needs source review: grantor source, interest amount</t>
        </is>
      </c>
    </row>
    <row r="485" ht="192" customHeight="1">
      <c r="A485" s="806" t="inlineStr">
        <is>
          <t>2015-002791</t>
        </is>
      </c>
      <c r="B485" s="818" t="n"/>
      <c r="C485" s="818" t="inlineStr">
        <is>
          <t>Mineral Deed</t>
        </is>
      </c>
      <c r="D485" s="818" t="inlineStr">
        <is>
          <t>2309/236</t>
        </is>
      </c>
      <c r="E485" s="819" t="n">
        <v>42242</v>
      </c>
      <c r="F485" s="808" t="n">
        <v>42255</v>
      </c>
      <c r="G485" s="813" t="inlineStr">
        <is>
          <t>Jinkee D. Acuero Fuchs,
William Jesse Fuchs</t>
        </is>
      </c>
      <c r="H485" s="813" t="inlineStr">
        <is>
          <t>Jesse William Fuchs and Jinkee
D. Acuero Fuchs, as Trustees under the Declaration of Trust
10009 E. Franklin Rd.
Rorman, OK 73026</t>
        </is>
      </c>
      <c r="I485" s="810" t="inlineStr">
        <is>
          <t>NW/4 SW/4, S/2 SE/4, SW/4 NE/4 of 31-12N-24W, aol</t>
        </is>
      </c>
      <c r="J485" s="811" t="inlineStr">
        <is>
          <t>An undivided 22.915741/791.47 interest in all of the oil, gas and other minerals in and under 2 sections</t>
        </is>
      </c>
      <c r="K485" s="815" t="inlineStr">
        <is>
          <t>OKCountyRecords: 2015-002791</t>
        </is>
      </c>
      <c r="L485" s="806" t="inlineStr">
        <is>
          <t>Mineral; basis Conv Amt(dec). Gross=tract-map basis.</t>
        </is>
      </c>
      <c r="M485" s="818" t="inlineStr">
        <is>
          <t>CURRENT OWNER SOURCE</t>
        </is>
      </c>
      <c r="N485" s="818" t="n"/>
      <c r="O485" s="818" t="inlineStr">
        <is>
          <t>OUTSIDE LANDS</t>
        </is>
      </c>
      <c r="P485" s="819" t="inlineStr">
        <is>
          <t>Chain — minerals</t>
        </is>
      </c>
      <c r="Q485" s="808" t="inlineStr">
        <is>
          <t>Yes</t>
        </is>
      </c>
      <c r="R485" s="813" t="inlineStr">
        <is>
          <t>No</t>
        </is>
      </c>
      <c r="S485" s="813" t="inlineStr">
        <is>
          <t>Yes</t>
        </is>
      </c>
      <c r="T485" s="810" t="inlineStr">
        <is>
          <t>No</t>
        </is>
      </c>
      <c r="U485" s="811" t="inlineStr">
        <is>
          <t>Legal maps to 2, 9; helper says 2, 6</t>
        </is>
      </c>
      <c r="V485" s="815" t="inlineStr">
        <is>
          <t>Review</t>
        </is>
      </c>
      <c r="W485" s="806" t="inlineStr">
        <is>
          <t>Review — no exact prior-grantee match</t>
        </is>
      </c>
      <c r="X485" s="818" t="inlineStr">
        <is>
          <t>Review</t>
        </is>
      </c>
      <c r="Y485" s="818" t="inlineStr">
        <is>
          <t>Candidate 0.0289533917899605 (helper — confirm from image)</t>
        </is>
      </c>
      <c r="Z485" s="818" t="inlineStr">
        <is>
          <t>Medium — helper value</t>
        </is>
      </c>
      <c r="AA485" s="819" t="inlineStr">
        <is>
          <t>Mineral Deed — Jinkee D. Acuero Fuchs, to Jesse William Fuchs and Jinkee (2309/236)</t>
        </is>
      </c>
      <c r="AB485" s="808" t="inlineStr">
        <is>
          <t>Needs source review: tract, grantor source</t>
        </is>
      </c>
    </row>
    <row r="486" ht="96" customHeight="1">
      <c r="A486" s="806" t="inlineStr">
        <is>
          <t>2016-001244</t>
        </is>
      </c>
      <c r="B486" s="806" t="n"/>
      <c r="C486" s="806" t="inlineStr">
        <is>
          <t>Memorandum of Trust</t>
        </is>
      </c>
      <c r="D486" s="806" t="inlineStr">
        <is>
          <t>2332/223</t>
        </is>
      </c>
      <c r="E486" s="807" t="n">
        <v>42255</v>
      </c>
      <c r="F486" s="808" t="n">
        <v>42513</v>
      </c>
      <c r="G486" s="809" t="inlineStr">
        <is>
          <t>Jesse William Fuchs,
Jinkee D. Acuero Fuchs</t>
        </is>
      </c>
      <c r="H486" s="809" t="inlineStr">
        <is>
          <t>Jesse William Trust Fuchs,
Jinkee D. Acuero Fuchs, Trust</t>
        </is>
      </c>
      <c r="I486" s="810" t="inlineStr">
        <is>
          <t>NW/4 SW/4, S/2 SE/4, SW/4 NE/4 of 31-12N-24W, aol</t>
        </is>
      </c>
      <c r="J486" s="814" t="inlineStr">
        <is>
          <t>Trust</t>
        </is>
      </c>
      <c r="K486" s="815" t="inlineStr">
        <is>
          <t>OKCountyRecords: 2016-001244</t>
        </is>
      </c>
      <c r="L486" s="806" t="inlineStr">
        <is>
          <t>Leasehold (non-mineral; excluded from mineral NMA). Gross=tract-map basis.</t>
        </is>
      </c>
      <c r="M486" s="806" t="n"/>
      <c r="N486" s="806" t="n"/>
      <c r="O486" s="806" t="inlineStr">
        <is>
          <t>OUTSIDE LANDS</t>
        </is>
      </c>
      <c r="P486" s="807" t="inlineStr">
        <is>
          <t>Chain — title support (succession/entity/probate)</t>
        </is>
      </c>
      <c r="Q486" s="808" t="inlineStr">
        <is>
          <t>Yes</t>
        </is>
      </c>
      <c r="R486" s="809" t="inlineStr">
        <is>
          <t>No</t>
        </is>
      </c>
      <c r="S486" s="809" t="inlineStr">
        <is>
          <t>Yes</t>
        </is>
      </c>
      <c r="T486" s="810" t="inlineStr">
        <is>
          <t>No</t>
        </is>
      </c>
      <c r="U486" s="814" t="inlineStr">
        <is>
          <t>Legal maps to 2, 9; helper says 2, 6</t>
        </is>
      </c>
      <c r="V486" s="815" t="inlineStr">
        <is>
          <t>Review</t>
        </is>
      </c>
      <c r="W486" s="806" t="inlineStr">
        <is>
          <t>Yes — prior grantee match</t>
        </is>
      </c>
      <c r="X486" s="806" t="inlineStr">
        <is>
          <t>Review</t>
        </is>
      </c>
      <c r="Y486" s="806" t="inlineStr">
        <is>
          <t>Interest amount needs review</t>
        </is>
      </c>
      <c r="Z486" s="806" t="inlineStr">
        <is>
          <t>Review</t>
        </is>
      </c>
      <c r="AA486" s="807" t="inlineStr">
        <is>
          <t>Memorandum of Trust — Jesse William Fuchs, to Jesse William Trust Fuchs, (2332/223)</t>
        </is>
      </c>
      <c r="AB486" s="808" t="inlineStr">
        <is>
          <t>Needs source review: tract, interest amount</t>
        </is>
      </c>
    </row>
    <row r="487" ht="300" customHeight="1">
      <c r="A487" s="806" t="inlineStr">
        <is>
          <t>2015-003284</t>
        </is>
      </c>
      <c r="B487" s="806" t="n"/>
      <c r="C487" s="806" t="inlineStr">
        <is>
          <t>Mineral Deed</t>
        </is>
      </c>
      <c r="D487" s="806" t="inlineStr">
        <is>
          <t>2315/42</t>
        </is>
      </c>
      <c r="E487" s="807" t="n">
        <v>42305</v>
      </c>
      <c r="F487" s="808" t="n">
        <v>42313</v>
      </c>
      <c r="G487" s="809" t="inlineStr">
        <is>
          <t>Lighthouse Point, LLC</t>
        </is>
      </c>
      <c r="H487" s="809" t="inlineStr">
        <is>
          <t>Greystone Energy &amp; Minerals, LLC</t>
        </is>
      </c>
      <c r="I487" s="813" t="inlineStr">
        <is>
          <t>NW/4 SE/4, S/2 SE/4, SW/4 NE/4 of 31-12N-24W, aol</t>
        </is>
      </c>
      <c r="J487" s="811" t="inlineStr">
        <is>
          <t>3 NMA in 31-12N-24W
A total of Twenty Five and 7,225/10,000ths net mineral acres (25.7225) of Grantor's right, title and interest in and to all of the oil, gas and other minerals in and under 3 sections</t>
        </is>
      </c>
      <c r="K487" s="815" t="inlineStr">
        <is>
          <t>OKCountyRecords: 2015-003284</t>
        </is>
      </c>
      <c r="L487" s="806" t="inlineStr">
        <is>
          <t>Mineral; basis Conv Amt(dec). Gross=tract-map basis.</t>
        </is>
      </c>
      <c r="M487" s="806" t="inlineStr">
        <is>
          <t>CURRENT OWNER SOURCE</t>
        </is>
      </c>
      <c r="N487" s="806" t="inlineStr">
        <is>
          <t>Conveys 3 NMA per notes; conv. dec = 3/gross. Verify denominator/tract from image.</t>
        </is>
      </c>
      <c r="O487" s="806" t="inlineStr">
        <is>
          <t>OUTSIDE LANDS</t>
        </is>
      </c>
      <c r="P487" s="807" t="inlineStr">
        <is>
          <t>Chain — minerals</t>
        </is>
      </c>
      <c r="Q487" s="808" t="inlineStr">
        <is>
          <t>Yes</t>
        </is>
      </c>
      <c r="R487" s="809" t="inlineStr">
        <is>
          <t>No</t>
        </is>
      </c>
      <c r="S487" s="809" t="inlineStr">
        <is>
          <t>Yes</t>
        </is>
      </c>
      <c r="T487" s="813" t="inlineStr">
        <is>
          <t>No</t>
        </is>
      </c>
      <c r="U487" s="814" t="inlineStr">
        <is>
          <t>Yes: 2 (legal supports)</t>
        </is>
      </c>
      <c r="V487" s="815" t="inlineStr">
        <is>
          <t>High</t>
        </is>
      </c>
      <c r="W487" s="806" t="inlineStr">
        <is>
          <t>Yes — prior grantee match</t>
        </is>
      </c>
      <c r="X487" s="806" t="inlineStr">
        <is>
          <t>Yes — on Tract 2 owner list</t>
        </is>
      </c>
      <c r="Y487" s="806" t="inlineStr">
        <is>
          <t>Candidate 0.01875 (helper — confirm from image)</t>
        </is>
      </c>
      <c r="Z487" s="806" t="inlineStr">
        <is>
          <t>Medium — helper value</t>
        </is>
      </c>
      <c r="AA487" s="807" t="inlineStr">
        <is>
          <t>Mineral Deed — Lighthouse Point, LLC to Greystone Energy &amp; Minerals, L (2315/42)</t>
        </is>
      </c>
      <c r="AB487" s="808" t="n"/>
    </row>
    <row r="488" ht="84" customHeight="1">
      <c r="A488" s="806" t="inlineStr">
        <is>
          <t>2016-001883</t>
        </is>
      </c>
      <c r="B488" s="806" t="n">
        <v>45</v>
      </c>
      <c r="C488" s="806" t="inlineStr">
        <is>
          <t>Assignment</t>
        </is>
      </c>
      <c r="D488" s="806" t="inlineStr">
        <is>
          <t>2343/1</t>
        </is>
      </c>
      <c r="E488" s="807" t="n">
        <v>42370</v>
      </c>
      <c r="F488" s="808" t="n">
        <v>42593</v>
      </c>
      <c r="G488" s="809" t="inlineStr">
        <is>
          <t>Devon Energy Production Co.</t>
        </is>
      </c>
      <c r="H488" s="809" t="inlineStr">
        <is>
          <t>Tecolote Holdings, LLC</t>
        </is>
      </c>
      <c r="I488" s="813" t="inlineStr">
        <is>
          <t>All of 31-12N-24W, aol</t>
        </is>
      </c>
      <c r="J488" s="814" t="inlineStr">
        <is>
          <t>ARTI</t>
        </is>
      </c>
      <c r="K488" s="815" t="inlineStr">
        <is>
          <t>OKCountyRecords: 2016-001883</t>
        </is>
      </c>
      <c r="L488" s="806" t="inlineStr">
        <is>
          <t>Leasehold (non-mineral; excluded from mineral NMA). All-section coverage. Gross=tract-map basis.</t>
        </is>
      </c>
      <c r="M488" s="806" t="inlineStr">
        <is>
          <t>CURRENT LEASE SOURCE</t>
        </is>
      </c>
      <c r="N488" s="806" t="n"/>
      <c r="O488" s="806" t="inlineStr">
        <is>
          <t>OUTSIDE LANDS</t>
        </is>
      </c>
      <c r="P488" s="807" t="inlineStr">
        <is>
          <t>Chain — assignment (WI or minerals — read granting clause)</t>
        </is>
      </c>
      <c r="Q488" s="808" t="inlineStr">
        <is>
          <t>Review</t>
        </is>
      </c>
      <c r="R488" s="809" t="inlineStr">
        <is>
          <t>Yes</t>
        </is>
      </c>
      <c r="S488" s="809" t="inlineStr">
        <is>
          <t>Review</t>
        </is>
      </c>
      <c r="T488" s="813" t="inlineStr">
        <is>
          <t>Yes</t>
        </is>
      </c>
      <c r="U488" s="814" t="inlineStr">
        <is>
          <t>Yes: 1, 8 (broad legal)</t>
        </is>
      </c>
      <c r="V488" s="815" t="inlineStr">
        <is>
          <t>Medium</t>
        </is>
      </c>
      <c r="W488" s="806" t="inlineStr">
        <is>
          <t>Review — no exact prior-grantee match</t>
        </is>
      </c>
      <c r="X488" s="806" t="inlineStr">
        <is>
          <t>Review</t>
        </is>
      </c>
      <c r="Y488" s="806" t="inlineStr">
        <is>
          <t>Interest amount needs review</t>
        </is>
      </c>
      <c r="Z488" s="806" t="inlineStr">
        <is>
          <t>Review</t>
        </is>
      </c>
      <c r="AA488" s="807" t="inlineStr">
        <is>
          <t>Assignment — Devon Energy Production Co. to Tecolote Holdings, LLC (2343/1)</t>
        </is>
      </c>
      <c r="AB488" s="808" t="inlineStr">
        <is>
          <t>Needs source review: grantor source, interest amount</t>
        </is>
      </c>
    </row>
    <row r="489" ht="120" customHeight="1">
      <c r="A489" s="806" t="inlineStr">
        <is>
          <t>2016-001882</t>
        </is>
      </c>
      <c r="B489" s="806" t="n">
        <v>43</v>
      </c>
      <c r="C489" s="806" t="inlineStr">
        <is>
          <t>Quit Claim Mineral Deed</t>
        </is>
      </c>
      <c r="D489" s="806" t="inlineStr">
        <is>
          <t>2342/219</t>
        </is>
      </c>
      <c r="E489" s="807" t="n">
        <v>42370</v>
      </c>
      <c r="F489" s="808" t="n">
        <v>42593</v>
      </c>
      <c r="G489" s="809" t="inlineStr">
        <is>
          <t>Devon Energy Production Company, L.P., an Oklahoma limited partnership</t>
        </is>
      </c>
      <c r="H489" s="809" t="inlineStr">
        <is>
          <t>Tecolote Holdings, LLC, a Delaware limited liability
company</t>
        </is>
      </c>
      <c r="I489" s="813" t="inlineStr">
        <is>
          <t>N/2 NE/4, W/2 NW/4 of 31-12N-24W, aol</t>
        </is>
      </c>
      <c r="J489" s="814" t="inlineStr">
        <is>
          <t>all of Grantor's right, title and interest in and to the oil, gas and other minerals</t>
        </is>
      </c>
      <c r="K489" s="815" t="inlineStr">
        <is>
          <t>OKCountyRecords: 2016-001882</t>
        </is>
      </c>
      <c r="L489" s="806" t="inlineStr">
        <is>
          <t>Mineral; basis Conv Amt(dec). Gross=tract-map basis.</t>
        </is>
      </c>
      <c r="M489" s="806" t="inlineStr">
        <is>
          <t>REVIEW</t>
        </is>
      </c>
      <c r="N489" s="806" t="inlineStr">
        <is>
          <t>SOURCE: conveyed amount parsed from Notes as ARTI</t>
        </is>
      </c>
      <c r="O489" s="806" t="inlineStr">
        <is>
          <t>OUTSIDE LANDS</t>
        </is>
      </c>
      <c r="P489" s="807" t="inlineStr">
        <is>
          <t>Chain — minerals</t>
        </is>
      </c>
      <c r="Q489" s="808" t="inlineStr">
        <is>
          <t>Yes</t>
        </is>
      </c>
      <c r="R489" s="809" t="inlineStr">
        <is>
          <t>No</t>
        </is>
      </c>
      <c r="S489" s="809" t="inlineStr">
        <is>
          <t>Yes</t>
        </is>
      </c>
      <c r="T489" s="813" t="inlineStr">
        <is>
          <t>No</t>
        </is>
      </c>
      <c r="U489" s="814" t="inlineStr">
        <is>
          <t>Yes: 1, 5 (legal supports)</t>
        </is>
      </c>
      <c r="V489" s="815" t="inlineStr">
        <is>
          <t>High</t>
        </is>
      </c>
      <c r="W489" s="806" t="inlineStr">
        <is>
          <t>Review — no exact prior-grantee match</t>
        </is>
      </c>
      <c r="X489" s="806" t="inlineStr">
        <is>
          <t>Review</t>
        </is>
      </c>
      <c r="Y489" s="806" t="inlineStr">
        <is>
          <t>Candidate 1 (helper — confirm from image)</t>
        </is>
      </c>
      <c r="Z489" s="806" t="inlineStr">
        <is>
          <t>Medium — helper value</t>
        </is>
      </c>
      <c r="AA489" s="807" t="inlineStr">
        <is>
          <t>Quit Claim Mineral Deed — Devon Energy Production Compan to Tecolote Holdings, LLC, a Dela (2342/219)</t>
        </is>
      </c>
      <c r="AB489" s="808" t="inlineStr">
        <is>
          <t>Needs source review: grantor source</t>
        </is>
      </c>
    </row>
    <row r="490" ht="108" customHeight="1">
      <c r="A490" s="806" t="inlineStr">
        <is>
          <t>2016-002793</t>
        </is>
      </c>
      <c r="B490" s="806" t="n">
        <v>46</v>
      </c>
      <c r="C490" s="806" t="inlineStr">
        <is>
          <t>Assignment</t>
        </is>
      </c>
      <c r="D490" s="806" t="inlineStr">
        <is>
          <t>2354/229</t>
        </is>
      </c>
      <c r="E490" s="807" t="n">
        <v>42673</v>
      </c>
      <c r="F490" s="808" t="n">
        <v>42719</v>
      </c>
      <c r="G490" s="809" t="inlineStr">
        <is>
          <t>Hefner Company, Inc.</t>
        </is>
      </c>
      <c r="H490" s="809" t="inlineStr">
        <is>
          <t>Cheyenne Resources, LLC</t>
        </is>
      </c>
      <c r="I490" s="810" t="inlineStr">
        <is>
          <t>All of 31-12N-24W, aol</t>
        </is>
      </c>
      <c r="J490" s="816" t="inlineStr">
        <is>
          <t>ARTI</t>
        </is>
      </c>
      <c r="K490" s="815" t="inlineStr">
        <is>
          <t>63e8b9a8d056433a9994fe46ca85076b.pdf | OKCountyRecords: 2016-002793</t>
        </is>
      </c>
      <c r="L490" s="806" t="inlineStr">
        <is>
          <t>Leasehold (non-mineral; excluded from mineral NMA). All-section coverage. Gross=tract-map basis.</t>
        </is>
      </c>
      <c r="M490" s="806" t="inlineStr">
        <is>
          <t>CURRENT LEASE SOURCE</t>
        </is>
      </c>
      <c r="N490" s="806" t="n"/>
      <c r="O490" s="806" t="inlineStr">
        <is>
          <t>OUTSIDE LANDS</t>
        </is>
      </c>
      <c r="P490" s="807" t="inlineStr">
        <is>
          <t>Chain — assignment (WI or minerals — read granting clause)</t>
        </is>
      </c>
      <c r="Q490" s="808" t="inlineStr">
        <is>
          <t>Review</t>
        </is>
      </c>
      <c r="R490" s="809" t="inlineStr">
        <is>
          <t>Yes</t>
        </is>
      </c>
      <c r="S490" s="809" t="inlineStr">
        <is>
          <t>Review</t>
        </is>
      </c>
      <c r="T490" s="810" t="inlineStr">
        <is>
          <t>Yes</t>
        </is>
      </c>
      <c r="U490" s="816" t="inlineStr">
        <is>
          <t>Yes: 1, 8 (broad legal)</t>
        </is>
      </c>
      <c r="V490" s="815" t="inlineStr">
        <is>
          <t>Medium</t>
        </is>
      </c>
      <c r="W490" s="806" t="inlineStr">
        <is>
          <t>Yes — prior grantee match</t>
        </is>
      </c>
      <c r="X490" s="806" t="inlineStr">
        <is>
          <t>Review</t>
        </is>
      </c>
      <c r="Y490" s="806" t="inlineStr">
        <is>
          <t>Interest amount needs review</t>
        </is>
      </c>
      <c r="Z490" s="806" t="inlineStr">
        <is>
          <t>Review</t>
        </is>
      </c>
      <c r="AA490" s="807" t="inlineStr">
        <is>
          <t>Assignment — Hefner Company, Inc. to Cheyenne Resources, LLC (2354/229)</t>
        </is>
      </c>
      <c r="AB490" s="808" t="inlineStr">
        <is>
          <t>Needs source review: interest amount</t>
        </is>
      </c>
    </row>
    <row r="491" ht="120" customHeight="1">
      <c r="A491" s="806" t="inlineStr">
        <is>
          <t>2017-000083</t>
        </is>
      </c>
      <c r="B491" s="806" t="n">
        <v>48</v>
      </c>
      <c r="C491" s="806" t="inlineStr">
        <is>
          <t>Assignment</t>
        </is>
      </c>
      <c r="D491" s="806" t="inlineStr">
        <is>
          <t>2356/399</t>
        </is>
      </c>
      <c r="E491" s="807" t="n">
        <v>42682</v>
      </c>
      <c r="F491" s="808" t="n">
        <v>42752</v>
      </c>
      <c r="G491" s="809" t="inlineStr">
        <is>
          <t>Geodyne Resources, Inc.,
Samson Lone Star, LLC,
Samson Resources Company</t>
        </is>
      </c>
      <c r="H491" s="809" t="inlineStr">
        <is>
          <t>Fairway Resources III, LLC</t>
        </is>
      </c>
      <c r="I491" s="810" t="inlineStr">
        <is>
          <t>LALEXANDER of 31-12N-24W, aol</t>
        </is>
      </c>
      <c r="J491" s="814" t="inlineStr">
        <is>
          <t>ARTI</t>
        </is>
      </c>
      <c r="K491" s="815" t="inlineStr">
        <is>
          <t>OKCountyRecords: 2017-000083</t>
        </is>
      </c>
      <c r="L491" s="806" t="inlineStr">
        <is>
          <t>Leasehold (non-mineral; excluded from mineral NMA). All-section coverage. Gross=tract-map basis.</t>
        </is>
      </c>
      <c r="M491" s="806" t="inlineStr">
        <is>
          <t>CURRENT LEASE SOURCE</t>
        </is>
      </c>
      <c r="N491" s="806" t="n"/>
      <c r="O491" s="806" t="inlineStr">
        <is>
          <t>OUTSIDE LANDS</t>
        </is>
      </c>
      <c r="P491" s="807" t="inlineStr">
        <is>
          <t>Chain — assignment (WI or minerals — read granting clause)</t>
        </is>
      </c>
      <c r="Q491" s="808" t="inlineStr">
        <is>
          <t>Review</t>
        </is>
      </c>
      <c r="R491" s="809" t="inlineStr">
        <is>
          <t>Yes</t>
        </is>
      </c>
      <c r="S491" s="809" t="inlineStr">
        <is>
          <t>Review</t>
        </is>
      </c>
      <c r="T491" s="810" t="inlineStr">
        <is>
          <t>Yes</t>
        </is>
      </c>
      <c r="U491" s="814" t="inlineStr">
        <is>
          <t>Yes: 1, 8 (broad legal)</t>
        </is>
      </c>
      <c r="V491" s="815" t="inlineStr">
        <is>
          <t>Medium</t>
        </is>
      </c>
      <c r="W491" s="806" t="inlineStr">
        <is>
          <t>Review — no exact prior-grantee match</t>
        </is>
      </c>
      <c r="X491" s="806" t="inlineStr">
        <is>
          <t>Review</t>
        </is>
      </c>
      <c r="Y491" s="806" t="inlineStr">
        <is>
          <t>Interest amount needs review</t>
        </is>
      </c>
      <c r="Z491" s="806" t="inlineStr">
        <is>
          <t>Review</t>
        </is>
      </c>
      <c r="AA491" s="807" t="inlineStr">
        <is>
          <t>Assignment — Geodyne Resources, Inc., to Fairway Resources III, LLC (2356/399)</t>
        </is>
      </c>
      <c r="AB491" s="808" t="inlineStr">
        <is>
          <t>Needs source review: grantor source, interest amount</t>
        </is>
      </c>
    </row>
    <row r="492" ht="409.5" customHeight="1">
      <c r="A492" s="806" t="inlineStr">
        <is>
          <t>2017-000951</t>
        </is>
      </c>
      <c r="B492" s="806" t="n"/>
      <c r="C492" s="806" t="inlineStr">
        <is>
          <t>Mineral Deed</t>
        </is>
      </c>
      <c r="D492" s="806" t="inlineStr">
        <is>
          <t>2365/338</t>
        </is>
      </c>
      <c r="E492" s="807" t="n">
        <v>42855</v>
      </c>
      <c r="F492" s="808" t="n">
        <v>42858</v>
      </c>
      <c r="G492" s="809" t="inlineStr">
        <is>
          <t>Ella Pearl Kirk</t>
        </is>
      </c>
      <c r="H492" s="809" t="inlineStr">
        <is>
          <t>Calvin Wayne Kirk
Box 524
Cheyenne, Oklahoma 73628</t>
        </is>
      </c>
      <c r="I492" s="810" t="inlineStr">
        <is>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is>
      </c>
      <c r="J492" s="814" t="inlineStr">
        <is>
          <t>An undivided 2.2 acre interest, more or less, in the OIL, GAS and OTHER MINERALS</t>
        </is>
      </c>
      <c r="K492" s="815" t="inlineStr">
        <is>
          <t>OKCountyRecords: 2017-000951</t>
        </is>
      </c>
      <c r="L492" s="806" t="inlineStr">
        <is>
          <t>Mineral; 2.20 NMA conveyed (deed notes: 'undivided 2.2 acre interest') in the South 51 M&amp;B = Tract 9. Gross corrected from All(1-8)/640 to 51 (non-additive overlay). Interest decimal = 2.2/51 so TOTAL Net Ac = 2.20.</t>
        </is>
      </c>
      <c r="M492" s="806" t="inlineStr">
        <is>
          <t>OK</t>
        </is>
      </c>
      <c r="N492" s="806" t="inlineStr">
        <is>
          <t>Ella Pearl Kirk conveyed 2.20 NMA to Calvin Wayne Kirk; remaining 48.80 ac retained by Ella Pearl Kirk / estate (heirship to Confirm S image 2017-000951 / Bk 2365/338 + probate). Posted to Tract 9 grid &amp; Title!B115-B116. Gross corrected to 51 (South 51 overlay); Tract 9 is NON-ADDITIVE — not added to the 640-ac section total.</t>
        </is>
      </c>
      <c r="O492" s="806" t="inlineStr">
        <is>
          <t>MINERAL DEED</t>
        </is>
      </c>
      <c r="P492" s="807" t="inlineStr">
        <is>
          <t>Chain — minerals</t>
        </is>
      </c>
      <c r="Q492" s="808" t="inlineStr">
        <is>
          <t>Yes</t>
        </is>
      </c>
      <c r="R492" s="809" t="inlineStr">
        <is>
          <t>No</t>
        </is>
      </c>
      <c r="S492" s="809" t="inlineStr">
        <is>
          <t>Yes</t>
        </is>
      </c>
      <c r="T492" s="810" t="inlineStr">
        <is>
          <t>No</t>
        </is>
      </c>
      <c r="U492" s="814" t="inlineStr">
        <is>
          <t>Yes: 9 (broad legal)</t>
        </is>
      </c>
      <c r="V492" s="815" t="inlineStr">
        <is>
          <t>Medium</t>
        </is>
      </c>
      <c r="W492" s="806" t="inlineStr">
        <is>
          <t>Review — no exact prior-grantee match</t>
        </is>
      </c>
      <c r="X492" s="806" t="inlineStr">
        <is>
          <t>Review</t>
        </is>
      </c>
      <c r="Y492" s="806" t="inlineStr">
        <is>
          <t>Candidate 0.0431372549019608 (helper — confirm from image)</t>
        </is>
      </c>
      <c r="Z492" s="806" t="inlineStr">
        <is>
          <t>Medium — helper value</t>
        </is>
      </c>
      <c r="AA492" s="807" t="inlineStr">
        <is>
          <t>Mineral Deed — Ella Pearl Kirk to Calvin Wayne Kirk (2365/338)</t>
        </is>
      </c>
      <c r="AB492" s="808" t="inlineStr">
        <is>
          <t>Needs source review: grantor source</t>
        </is>
      </c>
    </row>
    <row r="493" ht="108" customHeight="1">
      <c r="A493" s="806" t="inlineStr">
        <is>
          <t>2017-001403</t>
        </is>
      </c>
      <c r="B493" s="806" t="n"/>
      <c r="C493" s="806" t="inlineStr">
        <is>
          <t>Change of Address</t>
        </is>
      </c>
      <c r="D493" s="806" t="inlineStr">
        <is>
          <t>2370/359</t>
        </is>
      </c>
      <c r="E493" s="807" t="n">
        <v>42924</v>
      </c>
      <c r="F493" s="808" t="n">
        <v>42930</v>
      </c>
      <c r="G493" s="809" t="inlineStr">
        <is>
          <t>King Exploration</t>
        </is>
      </c>
      <c r="H493" s="809" t="inlineStr">
        <is>
          <t>The Public</t>
        </is>
      </c>
      <c r="I493" s="810" t="inlineStr">
        <is>
          <t>All of 31-12N-24W, aol</t>
        </is>
      </c>
      <c r="J493" s="814" t="inlineStr">
        <is>
          <t>Change of address of record only, no effect on mineral or title ownership.</t>
        </is>
      </c>
      <c r="K493" s="815" t="inlineStr">
        <is>
          <t>63e8b9a8d056433a9994fe46ca85076b.pdf | OKCountyRecords: 2017-001403</t>
        </is>
      </c>
      <c r="L493" s="806" t="inlineStr">
        <is>
          <t>Other (non-mineral; excluded from mineral NMA). All-section coverage. Gross=tract-map basis.</t>
        </is>
      </c>
      <c r="M493" s="806" t="inlineStr">
        <is>
          <t>OK</t>
        </is>
      </c>
      <c r="N493" s="806" t="inlineStr">
        <is>
          <t>Non-conveying — notice/affidavit/address change (The Public).</t>
        </is>
      </c>
      <c r="O493" s="806" t="inlineStr">
        <is>
          <t>OUTSIDE LANDS</t>
        </is>
      </c>
      <c r="P493" s="807" t="inlineStr">
        <is>
          <t>Do Not Chain — address only</t>
        </is>
      </c>
      <c r="Q493" s="808" t="inlineStr">
        <is>
          <t>No</t>
        </is>
      </c>
      <c r="R493" s="809" t="inlineStr">
        <is>
          <t>No</t>
        </is>
      </c>
      <c r="S493" s="809" t="inlineStr">
        <is>
          <t>No</t>
        </is>
      </c>
      <c r="T493" s="810" t="inlineStr">
        <is>
          <t>No</t>
        </is>
      </c>
      <c r="U493" s="814" t="inlineStr">
        <is>
          <t>Yes: 1, 8 (broad legal)</t>
        </is>
      </c>
      <c r="V493" s="815" t="inlineStr">
        <is>
          <t>Medium</t>
        </is>
      </c>
      <c r="W493" s="806" t="inlineStr">
        <is>
          <t>Review — no exact prior-grantee match</t>
        </is>
      </c>
      <c r="X493" s="806" t="inlineStr">
        <is>
          <t>Review</t>
        </is>
      </c>
      <c r="Y493" s="806" t="inlineStr">
        <is>
          <t>Interest amount needs review</t>
        </is>
      </c>
      <c r="Z493" s="806" t="inlineStr">
        <is>
          <t>Review</t>
        </is>
      </c>
      <c r="AA493" s="807" t="inlineStr">
        <is>
          <t>Change of Address — King Exploration to The Public (2370/359)</t>
        </is>
      </c>
      <c r="AB493" s="808" t="inlineStr">
        <is>
          <t>Needs source review: grantor source</t>
        </is>
      </c>
    </row>
    <row r="494" ht="60" customHeight="1">
      <c r="A494" s="806" t="inlineStr">
        <is>
          <t>2017-001880</t>
        </is>
      </c>
      <c r="B494" s="806" t="n"/>
      <c r="C494" s="806" t="inlineStr">
        <is>
          <t>Mineral Deed</t>
        </is>
      </c>
      <c r="D494" s="806" t="inlineStr">
        <is>
          <t>2376/100</t>
        </is>
      </c>
      <c r="E494" s="807" t="n">
        <v>42985</v>
      </c>
      <c r="F494" s="808" t="n">
        <v>42996</v>
      </c>
      <c r="G494" s="809" t="inlineStr">
        <is>
          <t>Jon N. Wilkerson</t>
        </is>
      </c>
      <c r="H494" s="809" t="inlineStr">
        <is>
          <t>Tamara K. Wilkerson</t>
        </is>
      </c>
      <c r="I494" s="810" t="inlineStr">
        <is>
          <t>All of 31-12N-24W, aol</t>
        </is>
      </c>
      <c r="J494" s="814" t="inlineStr">
        <is>
          <t>ARTI</t>
        </is>
      </c>
      <c r="K494" s="815" t="inlineStr">
        <is>
          <t>OKCountyRecords: 2017-001880</t>
        </is>
      </c>
      <c r="L494" s="806" t="inlineStr">
        <is>
          <t>Mineral; basis Conv Amt(dec). All-section coverage. Gross=tract-map basis.</t>
        </is>
      </c>
      <c r="M494" s="806" t="inlineStr">
        <is>
          <t>CURRENT OWNER SOURCE</t>
        </is>
      </c>
      <c r="N494" s="806" t="n"/>
      <c r="O494" s="806" t="inlineStr">
        <is>
          <t>OUTSIDE LANDS</t>
        </is>
      </c>
      <c r="P494" s="807" t="inlineStr">
        <is>
          <t>Chain — minerals</t>
        </is>
      </c>
      <c r="Q494" s="808" t="inlineStr">
        <is>
          <t>Yes</t>
        </is>
      </c>
      <c r="R494" s="809" t="inlineStr">
        <is>
          <t>No</t>
        </is>
      </c>
      <c r="S494" s="809" t="inlineStr">
        <is>
          <t>Yes</t>
        </is>
      </c>
      <c r="T494" s="810" t="inlineStr">
        <is>
          <t>No</t>
        </is>
      </c>
      <c r="U494" s="814" t="inlineStr">
        <is>
          <t>Yes: 1, 8 (broad legal)</t>
        </is>
      </c>
      <c r="V494" s="815" t="inlineStr">
        <is>
          <t>Medium</t>
        </is>
      </c>
      <c r="W494" s="806" t="inlineStr">
        <is>
          <t>Review — no exact prior-grantee match</t>
        </is>
      </c>
      <c r="X494" s="806" t="inlineStr">
        <is>
          <t>Review</t>
        </is>
      </c>
      <c r="Y494" s="806" t="inlineStr">
        <is>
          <t>Candidate 1 (helper — confirm from image)</t>
        </is>
      </c>
      <c r="Z494" s="806" t="inlineStr">
        <is>
          <t>Medium — helper value</t>
        </is>
      </c>
      <c r="AA494" s="807" t="inlineStr">
        <is>
          <t>Mineral Deed — Jon N. Wilkerson to Tamara K. Wilkerson (2376/100)</t>
        </is>
      </c>
      <c r="AB494" s="808" t="inlineStr">
        <is>
          <t>Needs source review: grantor source</t>
        </is>
      </c>
    </row>
    <row r="495" ht="409.5" customHeight="1">
      <c r="A495" s="806" t="inlineStr">
        <is>
          <t>2018-000119</t>
        </is>
      </c>
      <c r="B495" s="806" t="n">
        <v>47</v>
      </c>
      <c r="C495" s="806" t="inlineStr">
        <is>
          <t>Assignment</t>
        </is>
      </c>
      <c r="D495" s="806" t="inlineStr">
        <is>
          <t>2385/72</t>
        </is>
      </c>
      <c r="E495" s="807" t="n">
        <v>43083</v>
      </c>
      <c r="F495" s="808" t="n">
        <v>43119</v>
      </c>
      <c r="G495" s="809" t="inlineStr">
        <is>
          <t>Cheyenne Resources</t>
        </is>
      </c>
      <c r="H495" s="809" t="inlineStr">
        <is>
          <t>Templar Energy, LLC</t>
        </is>
      </c>
      <c r="I495" s="813" t="inlineStr">
        <is>
          <t>LALEXANDER 1-31 of 31-12N-24W</t>
        </is>
      </c>
      <c r="J495" s="811" t="inlineStr">
        <is>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 Full recital in recorded instrument — see Link.</t>
        </is>
      </c>
      <c r="K495" s="815" t="inlineStr">
        <is>
          <t>OKCountyRecords: 2018-000119</t>
        </is>
      </c>
      <c r="L495" s="806" t="inlineStr">
        <is>
          <t>Leasehold (non-mineral; excluded from mineral NMA). All-section coverage. Gross=tract-map basis.</t>
        </is>
      </c>
      <c r="M495" s="806" t="inlineStr">
        <is>
          <t>CURRENT LEASE SOURCE</t>
        </is>
      </c>
      <c r="N495" s="806" t="n"/>
      <c r="O495" s="806" t="inlineStr">
        <is>
          <t>LEASE ASSIGNMENT</t>
        </is>
      </c>
      <c r="P495" s="807" t="inlineStr">
        <is>
          <t>Chain — assignment (WI or minerals — read granting clause)</t>
        </is>
      </c>
      <c r="Q495" s="808" t="inlineStr">
        <is>
          <t>Review</t>
        </is>
      </c>
      <c r="R495" s="809" t="inlineStr">
        <is>
          <t>Yes</t>
        </is>
      </c>
      <c r="S495" s="809" t="inlineStr">
        <is>
          <t>Review</t>
        </is>
      </c>
      <c r="T495" s="813" t="inlineStr">
        <is>
          <t>Yes</t>
        </is>
      </c>
      <c r="U495" s="811" t="inlineStr">
        <is>
          <t>Yes: 1, 8 (broad legal)</t>
        </is>
      </c>
      <c r="V495" s="815" t="inlineStr">
        <is>
          <t>Medium</t>
        </is>
      </c>
      <c r="W495" s="806" t="inlineStr">
        <is>
          <t>Review — no exact prior-grantee match</t>
        </is>
      </c>
      <c r="X495" s="806" t="inlineStr">
        <is>
          <t>Review</t>
        </is>
      </c>
      <c r="Y495" s="806" t="inlineStr">
        <is>
          <t>Interest amount needs review</t>
        </is>
      </c>
      <c r="Z495" s="806" t="inlineStr">
        <is>
          <t>Review</t>
        </is>
      </c>
      <c r="AA495" s="807" t="inlineStr">
        <is>
          <t>Assignment — Cheyenne Resources to Templar Energy, LLC (2385/72)</t>
        </is>
      </c>
      <c r="AB495" s="808" t="inlineStr">
        <is>
          <t>Needs source review: grantor source, interest amount</t>
        </is>
      </c>
    </row>
    <row r="496" ht="409.5" customHeight="1">
      <c r="A496" s="806" t="inlineStr">
        <is>
          <t>2018-001569</t>
        </is>
      </c>
      <c r="B496" s="806" t="n"/>
      <c r="C496" s="806" t="inlineStr">
        <is>
          <t>Affidavit Regarding Merger of Diverse GP II, Diverse GP III, Diverse Energy Investments and Tdt Diverse LP With and Into Fortune Natural Resources Corporation</t>
        </is>
      </c>
      <c r="D496" s="806" t="inlineStr">
        <is>
          <t>2394/591</t>
        </is>
      </c>
      <c r="E496" s="807" t="n">
        <v>43249</v>
      </c>
      <c r="F496" s="808" t="n">
        <v>43272</v>
      </c>
      <c r="G496" s="809" t="inlineStr">
        <is>
          <t>Fortune Natural Resources Corp,
Robin D. Vp McGuire</t>
        </is>
      </c>
      <c r="H496" s="809" t="inlineStr">
        <is>
          <t>The Public</t>
        </is>
      </c>
      <c r="I496" s="813" t="inlineStr">
        <is>
          <t>All of 31-12N-24W, aol</t>
        </is>
      </c>
      <c r="J496" s="811" t="inlineStr">
        <is>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 Full recital in recorded instrument — see Link.</t>
        </is>
      </c>
      <c r="K496" s="815" t="inlineStr">
        <is>
          <t>OKCountyRecords: 2018-001569</t>
        </is>
      </c>
      <c r="L496" s="806" t="inlineStr">
        <is>
          <t>Other (non-mineral; excluded from mineral NMA). All-section coverage. Gross=tract-map basis.</t>
        </is>
      </c>
      <c r="M496" s="806" t="inlineStr">
        <is>
          <t>OK</t>
        </is>
      </c>
      <c r="N496" s="806" t="inlineStr">
        <is>
          <t>Non-conveying — notice/affidavit/address change (The Public).</t>
        </is>
      </c>
      <c r="O496" s="806" t="inlineStr">
        <is>
          <t>OUTSIDE LANDS</t>
        </is>
      </c>
      <c r="P496" s="807" t="inlineStr">
        <is>
          <t>Chain — title support (succession/entity/probate)</t>
        </is>
      </c>
      <c r="Q496" s="808" t="inlineStr">
        <is>
          <t>Yes</t>
        </is>
      </c>
      <c r="R496" s="809" t="inlineStr">
        <is>
          <t>No</t>
        </is>
      </c>
      <c r="S496" s="809" t="inlineStr">
        <is>
          <t>Yes</t>
        </is>
      </c>
      <c r="T496" s="813" t="inlineStr">
        <is>
          <t>No</t>
        </is>
      </c>
      <c r="U496" s="811" t="inlineStr">
        <is>
          <t>Yes: 1, 8 (broad legal)</t>
        </is>
      </c>
      <c r="V496" s="815" t="inlineStr">
        <is>
          <t>Medium</t>
        </is>
      </c>
      <c r="W496" s="806" t="inlineStr">
        <is>
          <t>Review — no exact prior-grantee match</t>
        </is>
      </c>
      <c r="X496" s="806" t="inlineStr">
        <is>
          <t>Review</t>
        </is>
      </c>
      <c r="Y496" s="806" t="inlineStr">
        <is>
          <t>Interest amount needs review</t>
        </is>
      </c>
      <c r="Z496" s="806" t="inlineStr">
        <is>
          <t>Review</t>
        </is>
      </c>
      <c r="AA496" s="807" t="inlineStr">
        <is>
          <t>Affidavit Regarding Merger of Di — Fortune Natural Resources Corp to The Public (2394/591)</t>
        </is>
      </c>
      <c r="AB496" s="808" t="inlineStr">
        <is>
          <t>Needs source review: grantor source, interest amount</t>
        </is>
      </c>
    </row>
    <row r="497" ht="228" customHeight="1">
      <c r="A497" s="806" t="inlineStr">
        <is>
          <t>2018-002786</t>
        </is>
      </c>
      <c r="B497" s="806" t="n"/>
      <c r="C497" s="806" t="inlineStr">
        <is>
          <t>Oil, Gas and Mineral Deed</t>
        </is>
      </c>
      <c r="D497" s="806" t="inlineStr">
        <is>
          <t>2407/124</t>
        </is>
      </c>
      <c r="E497" s="807" t="n">
        <v>43281</v>
      </c>
      <c r="F497" s="808" t="n">
        <v>43392</v>
      </c>
      <c r="G497" s="809" t="inlineStr">
        <is>
          <t>Bhp Billiton Petroleum Properties (N.A.), LP, a Texas limited partnership,
Bhp Billiton Petroleum (KCS Resources), LLC, a Delaware limited liability company</t>
        </is>
      </c>
      <c r="H497" s="809" t="inlineStr">
        <is>
          <t>Bhp Billiton Petroleum (North America), Inc., a Delaware
corporation</t>
        </is>
      </c>
      <c r="I497" s="810" t="inlineStr">
        <is>
          <t>All of 31-12N-24W, aol</t>
        </is>
      </c>
      <c r="J497" s="814" t="inlineStr">
        <is>
          <t>ARTI, see 786/270</t>
        </is>
      </c>
      <c r="K497" s="815" t="inlineStr">
        <is>
          <t>OKCountyRecords: 2018-002786</t>
        </is>
      </c>
      <c r="L497" s="806" t="inlineStr">
        <is>
          <t>Mineral; basis Conv Amt(dec). All-section coverage. Gross=tract-map basis.</t>
        </is>
      </c>
      <c r="M497" s="806" t="inlineStr">
        <is>
          <t>CURRENT OWNER SOURCE</t>
        </is>
      </c>
      <c r="N497" s="806" t="n"/>
      <c r="O497" s="806" t="inlineStr">
        <is>
          <t>OUTSIDE LANDS</t>
        </is>
      </c>
      <c r="P497" s="807" t="inlineStr">
        <is>
          <t>Chain — minerals</t>
        </is>
      </c>
      <c r="Q497" s="808" t="inlineStr">
        <is>
          <t>Yes</t>
        </is>
      </c>
      <c r="R497" s="809" t="inlineStr">
        <is>
          <t>No</t>
        </is>
      </c>
      <c r="S497" s="809" t="inlineStr">
        <is>
          <t>Yes</t>
        </is>
      </c>
      <c r="T497" s="810" t="inlineStr">
        <is>
          <t>No</t>
        </is>
      </c>
      <c r="U497" s="814" t="inlineStr">
        <is>
          <t>Yes: 1, 8 (broad legal)</t>
        </is>
      </c>
      <c r="V497" s="815" t="inlineStr">
        <is>
          <t>Medium</t>
        </is>
      </c>
      <c r="W497" s="806" t="inlineStr">
        <is>
          <t>Review — no exact prior-grantee match</t>
        </is>
      </c>
      <c r="X497" s="806" t="inlineStr">
        <is>
          <t>Review</t>
        </is>
      </c>
      <c r="Y497" s="806" t="inlineStr">
        <is>
          <t>Candidate 1 (helper — confirm from image)</t>
        </is>
      </c>
      <c r="Z497" s="806" t="inlineStr">
        <is>
          <t>Medium — helper value</t>
        </is>
      </c>
      <c r="AA497" s="807" t="inlineStr">
        <is>
          <t>Oil, Gas and Mineral Deed — Bhp Billiton Petroleum Propert to Bhp Billiton Petroleum (North (2407/124)</t>
        </is>
      </c>
      <c r="AB497" s="808" t="inlineStr">
        <is>
          <t>Needs source review: grantor source</t>
        </is>
      </c>
    </row>
    <row r="498" ht="409.5" customHeight="1">
      <c r="A498" s="806" t="inlineStr">
        <is>
          <t>2018-002049</t>
        </is>
      </c>
      <c r="B498" s="806" t="n">
        <v>52</v>
      </c>
      <c r="C498" s="806" t="inlineStr">
        <is>
          <t>Memorandum of JOA Operator and Drag-Along Agreement</t>
        </is>
      </c>
      <c r="D498" s="806" t="inlineStr">
        <is>
          <t>2399/188</t>
        </is>
      </c>
      <c r="E498" s="807" t="n">
        <v>43314</v>
      </c>
      <c r="F498" s="808" t="n">
        <v>43327</v>
      </c>
      <c r="G498" s="809" t="inlineStr">
        <is>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is>
      </c>
      <c r="H498" s="809" t="inlineStr">
        <is>
          <t>The Public</t>
        </is>
      </c>
      <c r="I498" s="810" t="inlineStr">
        <is>
          <t>All of 31-12N-24W, aol</t>
        </is>
      </c>
      <c r="J498" s="814" t="inlineStr">
        <is>
          <t>Provides record notice of lease</t>
        </is>
      </c>
      <c r="K498" s="815" t="inlineStr">
        <is>
          <t>63e8b9a8d056433a9994fe46ca85076b.pdf | OKCountyRecords: 2018-002049</t>
        </is>
      </c>
      <c r="L498" s="806" t="inlineStr">
        <is>
          <t>Leasehold (non-mineral; excluded from mineral NMA). All-section coverage. Gross=tract-map basis.</t>
        </is>
      </c>
      <c r="M498" s="806" t="inlineStr">
        <is>
          <t>OK</t>
        </is>
      </c>
      <c r="N498" s="806" t="inlineStr">
        <is>
          <t>Non-conveying — notice/affidavit/address change (The Public).</t>
        </is>
      </c>
      <c r="O498" s="806" t="inlineStr">
        <is>
          <t>OUTSIDE LANDS</t>
        </is>
      </c>
      <c r="P498" s="807" t="inlineStr">
        <is>
          <t>No chain effect — operating/JOA (WI context only)</t>
        </is>
      </c>
      <c r="Q498" s="808" t="inlineStr">
        <is>
          <t>No</t>
        </is>
      </c>
      <c r="R498" s="809" t="inlineStr">
        <is>
          <t>Review</t>
        </is>
      </c>
      <c r="S498" s="809" t="inlineStr">
        <is>
          <t>No</t>
        </is>
      </c>
      <c r="T498" s="810" t="inlineStr">
        <is>
          <t>No</t>
        </is>
      </c>
      <c r="U498" s="814" t="inlineStr">
        <is>
          <t>Yes: 1, 8 (broad legal)</t>
        </is>
      </c>
      <c r="V498" s="815" t="inlineStr">
        <is>
          <t>Medium</t>
        </is>
      </c>
      <c r="W498" s="806" t="inlineStr">
        <is>
          <t>Review — no exact prior-grantee match</t>
        </is>
      </c>
      <c r="X498" s="806" t="inlineStr">
        <is>
          <t>Review</t>
        </is>
      </c>
      <c r="Y498" s="806" t="inlineStr">
        <is>
          <t>Interest amount needs review</t>
        </is>
      </c>
      <c r="Z498" s="806" t="inlineStr">
        <is>
          <t>Review</t>
        </is>
      </c>
      <c r="AA498" s="807" t="inlineStr">
        <is>
          <t>Memorandum of JOA Operator and D — (i) EnerVest Operating, LLC (" to The Public (2399/188)</t>
        </is>
      </c>
      <c r="AB498" s="808" t="inlineStr">
        <is>
          <t>Needs source review: grantor source</t>
        </is>
      </c>
    </row>
    <row r="499" ht="372" customHeight="1">
      <c r="A499" s="806" t="inlineStr">
        <is>
          <t>2018-002650</t>
        </is>
      </c>
      <c r="B499" s="806" t="n"/>
      <c r="C499" s="806" t="inlineStr">
        <is>
          <t>Quit Claim Mineral Deed</t>
        </is>
      </c>
      <c r="D499" s="806" t="inlineStr">
        <is>
          <t>2406/228</t>
        </is>
      </c>
      <c r="E499" s="807" t="n">
        <v>43363</v>
      </c>
      <c r="F499" s="808" t="n">
        <v>43382</v>
      </c>
      <c r="G499" s="809" t="inlineStr">
        <is>
          <t>Cindy Lou Vignal, Trustee under the Luther and Veronica Thurman Living Trust, a Revocable Trust, dated April 17, 2014</t>
        </is>
      </c>
      <c r="H499" s="809" t="inlineStr">
        <is>
          <t>Gary Wayne Vignal and Cindy Lou Vignal, Co-Trustees or their successors in Trust under the Gary and Cindy Vignal Living Trust, a Revocable Trust, dated September 20, 2018, and any amendments thereto
11598 N. 1800 Road
Sayre, OK 73662</t>
        </is>
      </c>
      <c r="I499" s="810" t="inlineStr">
        <is>
          <t>E/2 NW/4, N/2 NE/4 SW/4, NE/4 SE/4, SE/4 NE/4 of 31-12N-24W, aol</t>
        </is>
      </c>
      <c r="J499" s="814" t="inlineStr">
        <is>
          <t>ARTI, an undivided 110/260th in 2 sections</t>
        </is>
      </c>
      <c r="K499" s="815" t="inlineStr">
        <is>
          <t>OKCountyRecords: 2018-002650</t>
        </is>
      </c>
      <c r="L499" s="806" t="inlineStr">
        <is>
          <t>Mineral; basis Conv Amt(dec). Gross=tract-map basis.</t>
        </is>
      </c>
      <c r="M499" s="806" t="inlineStr">
        <is>
          <t>Confirm — source conflict</t>
        </is>
      </c>
      <c r="N499" s="806" t="inlineStr">
        <is>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is>
      </c>
      <c r="O499" s="806" t="inlineStr">
        <is>
          <t>OUTSIDE LANDS</t>
        </is>
      </c>
      <c r="P499" s="807" t="inlineStr">
        <is>
          <t>Chain — minerals</t>
        </is>
      </c>
      <c r="Q499" s="808" t="inlineStr">
        <is>
          <t>Yes</t>
        </is>
      </c>
      <c r="R499" s="809" t="inlineStr">
        <is>
          <t>No</t>
        </is>
      </c>
      <c r="S499" s="809" t="inlineStr">
        <is>
          <t>Yes</t>
        </is>
      </c>
      <c r="T499" s="810" t="inlineStr">
        <is>
          <t>No</t>
        </is>
      </c>
      <c r="U499" s="814" t="inlineStr">
        <is>
          <t>Legal maps to 1, 3, 4, 7, 10; helper says 1, 3, 4, 7, 8</t>
        </is>
      </c>
      <c r="V499" s="815" t="inlineStr">
        <is>
          <t>Review</t>
        </is>
      </c>
      <c r="W499" s="806" t="inlineStr">
        <is>
          <t>Review — no exact prior-grantee match</t>
        </is>
      </c>
      <c r="X499" s="806" t="inlineStr">
        <is>
          <t>Review</t>
        </is>
      </c>
      <c r="Y499" s="806" t="inlineStr">
        <is>
          <t>Candidate 1 (helper — confirm from image)</t>
        </is>
      </c>
      <c r="Z499" s="806" t="inlineStr">
        <is>
          <t>Medium — helper value</t>
        </is>
      </c>
      <c r="AA499" s="807" t="inlineStr">
        <is>
          <t>Quit Claim Mineral Deed — Cindy Lou Vignal, Trustee unde to Gary Wayne Vignal and Cindy Lo (2406/228)</t>
        </is>
      </c>
      <c r="AB499" s="808" t="inlineStr">
        <is>
          <t>Needs source review: tract, grantor source</t>
        </is>
      </c>
    </row>
    <row r="500" ht="108" customHeight="1">
      <c r="A500" s="806" t="inlineStr">
        <is>
          <t>2019-001747</t>
        </is>
      </c>
      <c r="B500" s="806" t="n"/>
      <c r="C500" s="806" t="inlineStr">
        <is>
          <t>Mineral Deed</t>
        </is>
      </c>
      <c r="D500" s="806" t="inlineStr">
        <is>
          <t>2425/225</t>
        </is>
      </c>
      <c r="E500" s="808" t="n">
        <v>43423</v>
      </c>
      <c r="F500" s="808" t="n">
        <v>43693</v>
      </c>
      <c r="G500" s="809" t="inlineStr">
        <is>
          <t>Jonathan E. Jensen</t>
        </is>
      </c>
      <c r="H500" s="809" t="inlineStr">
        <is>
          <t>Gregory J. Winneke</t>
        </is>
      </c>
      <c r="I500" s="810" t="inlineStr">
        <is>
          <t>NW/4 SE/4, S/2 SE/4, SW/4 NE/4 of 31-12N-24W, aol</t>
        </is>
      </c>
      <c r="J500" s="811" t="inlineStr">
        <is>
          <t>ARTI</t>
        </is>
      </c>
      <c r="K500" s="815" t="inlineStr">
        <is>
          <t>OKCountyRecords: 2019-001747</t>
        </is>
      </c>
      <c r="L500" s="806" t="inlineStr">
        <is>
          <t>Mineral; basis Conv Amt(dec). Gross=tract-map basis.</t>
        </is>
      </c>
      <c r="M500" s="806" t="inlineStr">
        <is>
          <t>CURRENT OWNER SOURCE</t>
        </is>
      </c>
      <c r="N500" s="806" t="n"/>
      <c r="O500" s="806" t="inlineStr">
        <is>
          <t>OUTSIDE LANDS</t>
        </is>
      </c>
      <c r="P500" s="808" t="inlineStr">
        <is>
          <t>Chain — minerals</t>
        </is>
      </c>
      <c r="Q500" s="808" t="inlineStr">
        <is>
          <t>Yes</t>
        </is>
      </c>
      <c r="R500" s="809" t="inlineStr">
        <is>
          <t>No</t>
        </is>
      </c>
      <c r="S500" s="809" t="inlineStr">
        <is>
          <t>Yes</t>
        </is>
      </c>
      <c r="T500" s="810" t="inlineStr">
        <is>
          <t>No</t>
        </is>
      </c>
      <c r="U500" s="811" t="inlineStr">
        <is>
          <t>Yes: 2 (legal supports)</t>
        </is>
      </c>
      <c r="V500" s="815" t="inlineStr">
        <is>
          <t>High</t>
        </is>
      </c>
      <c r="W500" s="806" t="inlineStr">
        <is>
          <t>Yes — prior grantee match</t>
        </is>
      </c>
      <c r="X500" s="806" t="inlineStr">
        <is>
          <t>Yes — on Tract 2 owner list</t>
        </is>
      </c>
      <c r="Y500" s="806" t="inlineStr">
        <is>
          <t>Candidate 1 (helper — confirm from image)</t>
        </is>
      </c>
      <c r="Z500" s="806" t="inlineStr">
        <is>
          <t>Medium — helper value</t>
        </is>
      </c>
      <c r="AA500" s="808" t="inlineStr">
        <is>
          <t>Mineral Deed — Jonathan E. Jensen to Gregory J. Winneke (2425/225)</t>
        </is>
      </c>
      <c r="AB500" s="808" t="n"/>
    </row>
    <row r="501" ht="156" customHeight="1">
      <c r="A501" s="806" t="inlineStr">
        <is>
          <t>2026-002877</t>
        </is>
      </c>
      <c r="B501" s="806" t="n"/>
      <c r="C501" s="806" t="inlineStr">
        <is>
          <t>Order Allowing Final Account, Determination of Heirs, Distribution and Discharge</t>
        </is>
      </c>
      <c r="D501" s="806" t="inlineStr">
        <is>
          <t>2700/395</t>
        </is>
      </c>
      <c r="E501" s="807" t="n">
        <v>43500</v>
      </c>
      <c r="F501" s="808" t="n">
        <v>46160</v>
      </c>
      <c r="G501" s="809" t="inlineStr">
        <is>
          <t>Roger Mills County Court
RE: In the Matter of the Estate of Audy C. Campbella/k/a A.C. CAMPBELL, Deceased</t>
        </is>
      </c>
      <c r="H501" s="809" t="inlineStr">
        <is>
          <t>Janis F. Campbell</t>
        </is>
      </c>
      <c r="I501" s="813" t="inlineStr">
        <is>
          <t>S/2 of Lot 3, Lot 4, S/2 NE/4 SW/4, SE/4 SW/4 of 31-12N-24W, aol</t>
        </is>
      </c>
      <c r="J501" s="811" t="inlineStr">
        <is>
          <t>ARTI, An undivided 10/115 34 interest in and to all of the oil, gas, and other minerals</t>
        </is>
      </c>
      <c r="K501" s="815" t="inlineStr">
        <is>
          <t>OKCountyRecords: 2026-002877</t>
        </is>
      </c>
      <c r="L501" s="806" t="inlineStr">
        <is>
          <t>Mineral; basis Conv Amt(dec). Gross=tract-map basis.</t>
        </is>
      </c>
      <c r="M501" s="806" t="inlineStr">
        <is>
          <t>CURRENT OWNER SOURCE</t>
        </is>
      </c>
      <c r="N501" s="806" t="n"/>
      <c r="O501" s="806" t="inlineStr">
        <is>
          <t>OUTSIDE LANDS</t>
        </is>
      </c>
      <c r="P501" s="807" t="inlineStr">
        <is>
          <t>Chain — title support (succession/entity/probate)</t>
        </is>
      </c>
      <c r="Q501" s="808" t="inlineStr">
        <is>
          <t>Yes</t>
        </is>
      </c>
      <c r="R501" s="809" t="inlineStr">
        <is>
          <t>No</t>
        </is>
      </c>
      <c r="S501" s="809" t="inlineStr">
        <is>
          <t>Yes</t>
        </is>
      </c>
      <c r="T501" s="813" t="inlineStr">
        <is>
          <t>No</t>
        </is>
      </c>
      <c r="U501" s="811" t="inlineStr">
        <is>
          <t>Legal maps to 5, 7, 9; helper says 2, 3, 5, 6, 7</t>
        </is>
      </c>
      <c r="V501" s="815" t="inlineStr">
        <is>
          <t>Review</t>
        </is>
      </c>
      <c r="W501" s="806" t="inlineStr">
        <is>
          <t>Review — no exact prior-grantee match</t>
        </is>
      </c>
      <c r="X501" s="806" t="inlineStr">
        <is>
          <t>Yes — on Tract 3 owner list</t>
        </is>
      </c>
      <c r="Y501" s="806" t="inlineStr">
        <is>
          <t>Candidate 1 (helper — confirm from image)</t>
        </is>
      </c>
      <c r="Z501" s="806" t="inlineStr">
        <is>
          <t>Medium — helper value</t>
        </is>
      </c>
      <c r="AA501" s="807" t="inlineStr">
        <is>
          <t>Order Allowing Final Account, De — Roger Mills County Court to Janis F. Campbell (2700/395)</t>
        </is>
      </c>
      <c r="AB501" s="808" t="inlineStr">
        <is>
          <t>Needs source review: tract, grantor source</t>
        </is>
      </c>
    </row>
    <row r="502" ht="108" customHeight="1">
      <c r="A502" s="806" t="inlineStr">
        <is>
          <t>2019-001779</t>
        </is>
      </c>
      <c r="B502" s="806" t="n">
        <v>54</v>
      </c>
      <c r="C502" s="806" t="inlineStr">
        <is>
          <t>Assignment</t>
        </is>
      </c>
      <c r="D502" s="806" t="inlineStr">
        <is>
          <t>2425/380</t>
        </is>
      </c>
      <c r="E502" s="807" t="n">
        <v>43564</v>
      </c>
      <c r="F502" s="808" t="n">
        <v>43698</v>
      </c>
      <c r="G502" s="809" t="inlineStr">
        <is>
          <t>Bhp Billiton Petroleum</t>
        </is>
      </c>
      <c r="H502" s="809" t="inlineStr">
        <is>
          <t>Cohete Rojo, LLC</t>
        </is>
      </c>
      <c r="I502" s="810" t="inlineStr">
        <is>
          <t>E/2 NW/4 of 31-12N-24W</t>
        </is>
      </c>
      <c r="J502" s="811" t="inlineStr">
        <is>
          <t>ARTI in 786/270</t>
        </is>
      </c>
      <c r="K502" s="815" t="inlineStr">
        <is>
          <t>63e8b9a8d056433a9994fe46ca85076b.pdf | OKCountyRecords: 2019-001779</t>
        </is>
      </c>
      <c r="L502" s="806" t="inlineStr">
        <is>
          <t>Mineral; amount not stated — confirm from instrument. Gross=tract-map basis.</t>
        </is>
      </c>
      <c r="M502" s="806" t="inlineStr">
        <is>
          <t>CURRENT OWNER SOURCE</t>
        </is>
      </c>
      <c r="N502" s="806" t="n"/>
      <c r="O502" s="806" t="inlineStr">
        <is>
          <t>MINERAL DEED</t>
        </is>
      </c>
      <c r="P502" s="807" t="inlineStr">
        <is>
          <t>Chain — assignment (WI or minerals — read granting clause)</t>
        </is>
      </c>
      <c r="Q502" s="808" t="inlineStr">
        <is>
          <t>Review</t>
        </is>
      </c>
      <c r="R502" s="809" t="inlineStr">
        <is>
          <t>Yes</t>
        </is>
      </c>
      <c r="S502" s="809" t="inlineStr">
        <is>
          <t>Review</t>
        </is>
      </c>
      <c r="T502" s="810" t="inlineStr">
        <is>
          <t>Yes</t>
        </is>
      </c>
      <c r="U502" s="811" t="inlineStr">
        <is>
          <t>Yes: 4 (legal supports)</t>
        </is>
      </c>
      <c r="V502" s="815" t="inlineStr">
        <is>
          <t>High</t>
        </is>
      </c>
      <c r="W502" s="806" t="inlineStr">
        <is>
          <t>Review — no exact prior-grantee match</t>
        </is>
      </c>
      <c r="X502" s="806" t="inlineStr">
        <is>
          <t>Review</t>
        </is>
      </c>
      <c r="Y502" s="806" t="inlineStr">
        <is>
          <t>Interest amount needs review</t>
        </is>
      </c>
      <c r="Z502" s="806" t="inlineStr">
        <is>
          <t>Review</t>
        </is>
      </c>
      <c r="AA502" s="807" t="inlineStr">
        <is>
          <t>Assignment — Bhp Billiton Petroleum to Cohete Rojo, LLC (2425/380)</t>
        </is>
      </c>
      <c r="AB502" s="808" t="inlineStr">
        <is>
          <t>Needs source review: grantor source, interest amount</t>
        </is>
      </c>
    </row>
    <row r="503" ht="72" customHeight="1">
      <c r="A503" s="806" t="inlineStr">
        <is>
          <t>2019-001855</t>
        </is>
      </c>
      <c r="B503" s="806" t="n"/>
      <c r="C503" s="806" t="inlineStr">
        <is>
          <t>Mineral Deed, Assignment, Conveyance and Bill of Sale</t>
        </is>
      </c>
      <c r="D503" s="806" t="inlineStr">
        <is>
          <t>2426/154</t>
        </is>
      </c>
      <c r="E503" s="807" t="n">
        <v>43739</v>
      </c>
      <c r="F503" s="808" t="n">
        <v>43711</v>
      </c>
      <c r="G503" s="809" t="inlineStr">
        <is>
          <t>Colt Development, LLC,
Roca Development, LLC</t>
        </is>
      </c>
      <c r="H503" s="809" t="inlineStr">
        <is>
          <t>Dustin Deal, LLC
11182 N. 2030 Rd.
Elk City, OK 73644</t>
        </is>
      </c>
      <c r="I503" s="810" t="inlineStr">
        <is>
          <t>E/2 NW/4 of 31-12N-24W</t>
        </is>
      </c>
      <c r="J503" s="814" t="inlineStr">
        <is>
          <t>ARTI</t>
        </is>
      </c>
      <c r="K503" s="815" t="inlineStr">
        <is>
          <t>OKCountyRecords: 2019-001855</t>
        </is>
      </c>
      <c r="L503" s="806" t="inlineStr">
        <is>
          <t>Mineral; basis Conv Amt(dec). Gross=tract-map basis.</t>
        </is>
      </c>
      <c r="M503" s="806" t="inlineStr">
        <is>
          <t>CURRENT OWNER SOURCE</t>
        </is>
      </c>
      <c r="N503" s="806" t="n"/>
      <c r="O503" s="806" t="inlineStr">
        <is>
          <t>MINERAL DEED</t>
        </is>
      </c>
      <c r="P503" s="807" t="inlineStr">
        <is>
          <t>Chain — WI/leasehold assignment</t>
        </is>
      </c>
      <c r="Q503" s="808" t="inlineStr">
        <is>
          <t>No</t>
        </is>
      </c>
      <c r="R503" s="809" t="inlineStr">
        <is>
          <t>Yes</t>
        </is>
      </c>
      <c r="S503" s="809" t="inlineStr">
        <is>
          <t>Review</t>
        </is>
      </c>
      <c r="T503" s="810" t="inlineStr">
        <is>
          <t>Yes</t>
        </is>
      </c>
      <c r="U503" s="814" t="inlineStr">
        <is>
          <t>Yes: 4 (legal supports)</t>
        </is>
      </c>
      <c r="V503" s="815" t="inlineStr">
        <is>
          <t>High</t>
        </is>
      </c>
      <c r="W503" s="806" t="inlineStr">
        <is>
          <t>Review — no exact prior-grantee match</t>
        </is>
      </c>
      <c r="X503" s="806" t="inlineStr">
        <is>
          <t>Yes — on Tract 4 owner list</t>
        </is>
      </c>
      <c r="Y503" s="806" t="inlineStr">
        <is>
          <t>Candidate 1 (helper — confirm from image)</t>
        </is>
      </c>
      <c r="Z503" s="806" t="inlineStr">
        <is>
          <t>Medium — helper value</t>
        </is>
      </c>
      <c r="AA503" s="807" t="inlineStr">
        <is>
          <t>Mineral Deed, Assignment, Convey — Colt Development, LLC, to Dustin Deal, LLC (2426/154)</t>
        </is>
      </c>
      <c r="AB503" s="808" t="inlineStr">
        <is>
          <t>Needs source review: grantor source</t>
        </is>
      </c>
    </row>
    <row r="504" ht="409.5" customHeight="1">
      <c r="A504" s="806" t="inlineStr">
        <is>
          <t>2020-001283</t>
        </is>
      </c>
      <c r="B504" s="806" t="n">
        <v>56</v>
      </c>
      <c r="C504" s="806" t="inlineStr">
        <is>
          <t>Assignment</t>
        </is>
      </c>
      <c r="D504" s="806" t="inlineStr">
        <is>
          <t>2449/333</t>
        </is>
      </c>
      <c r="E504" s="807" t="n">
        <v>43831</v>
      </c>
      <c r="F504" s="808" t="n">
        <v>44060</v>
      </c>
      <c r="G504" s="809" t="inlineStr">
        <is>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is>
      </c>
      <c r="H504" s="809" t="inlineStr">
        <is>
          <t>Presidio Wab, LLC</t>
        </is>
      </c>
      <c r="I504" s="810" t="inlineStr">
        <is>
          <t>All of 31-12N-24W, aol</t>
        </is>
      </c>
      <c r="J504" s="814" t="inlineStr">
        <is>
          <t>ARTI</t>
        </is>
      </c>
      <c r="K504" s="815" t="inlineStr">
        <is>
          <t>63e8b9a8d056433a9994fe46ca85076b.pdf | OKCountyRecords: 2020-001283</t>
        </is>
      </c>
      <c r="L504" s="806" t="inlineStr">
        <is>
          <t>Leasehold (non-mineral; excluded from mineral NMA). All-section coverage. Gross=tract-map basis.</t>
        </is>
      </c>
      <c r="M504" s="806" t="inlineStr">
        <is>
          <t>CURRENT LEASE SOURCE</t>
        </is>
      </c>
      <c r="N504" s="806" t="n"/>
      <c r="O504" s="806" t="inlineStr">
        <is>
          <t>OUTSIDE LANDS</t>
        </is>
      </c>
      <c r="P504" s="807" t="inlineStr">
        <is>
          <t>Chain — assignment (WI or minerals — read granting clause)</t>
        </is>
      </c>
      <c r="Q504" s="808" t="inlineStr">
        <is>
          <t>Review</t>
        </is>
      </c>
      <c r="R504" s="809" t="inlineStr">
        <is>
          <t>Yes</t>
        </is>
      </c>
      <c r="S504" s="809" t="inlineStr">
        <is>
          <t>Review</t>
        </is>
      </c>
      <c r="T504" s="810" t="inlineStr">
        <is>
          <t>Yes</t>
        </is>
      </c>
      <c r="U504" s="814" t="inlineStr">
        <is>
          <t>Yes: 1, 8 (broad legal)</t>
        </is>
      </c>
      <c r="V504" s="815" t="inlineStr">
        <is>
          <t>Medium</t>
        </is>
      </c>
      <c r="W504" s="806" t="inlineStr">
        <is>
          <t>Review — no exact prior-grantee match</t>
        </is>
      </c>
      <c r="X504" s="806" t="inlineStr">
        <is>
          <t>Review</t>
        </is>
      </c>
      <c r="Y504" s="806" t="inlineStr">
        <is>
          <t>Interest amount needs review</t>
        </is>
      </c>
      <c r="Z504" s="806" t="inlineStr">
        <is>
          <t>Review</t>
        </is>
      </c>
      <c r="AA504" s="807" t="inlineStr">
        <is>
          <t>Assignment — TE Holdcorp, LLC, a Delaware l to Presidio Wab, LLC (2449/333)</t>
        </is>
      </c>
      <c r="AB504" s="808" t="inlineStr">
        <is>
          <t>Needs source review: grantor source, interest amount</t>
        </is>
      </c>
    </row>
    <row r="505" ht="120" customHeight="1">
      <c r="A505" s="806" t="inlineStr">
        <is>
          <t>2021-001486</t>
        </is>
      </c>
      <c r="B505" s="806" t="n"/>
      <c r="C505" s="806" t="inlineStr">
        <is>
          <t>Second Correction to Assignment, Conveyance and Bill of Sale</t>
        </is>
      </c>
      <c r="D505" s="806" t="inlineStr">
        <is>
          <t>2473/1</t>
        </is>
      </c>
      <c r="E505" s="807" t="n">
        <v>44044</v>
      </c>
      <c r="F505" s="808" t="n">
        <v>44449</v>
      </c>
      <c r="G505" s="809" t="inlineStr">
        <is>
          <t>Blackbeard Operating, LLC,
Tecolote Holdings, LLC,
Tecolote Royalty, L.P.</t>
        </is>
      </c>
      <c r="H505" s="809" t="inlineStr">
        <is>
          <t>Mustang Fuel Corporation</t>
        </is>
      </c>
      <c r="I505" s="810" t="inlineStr">
        <is>
          <t>All of 31-12N-24W, aol</t>
        </is>
      </c>
      <c r="J505" s="814" t="inlineStr">
        <is>
          <t>Correction to Assignment, Conveyance and Bill of Sale, effective August 1, 2020, and recorded in Book 2454 at Page 234</t>
        </is>
      </c>
      <c r="K505" s="815" t="inlineStr">
        <is>
          <t>OKCountyRecords: 2021-001486</t>
        </is>
      </c>
      <c r="L505" s="806" t="inlineStr">
        <is>
          <t>Mineral; confirm conveyed amount from instrument image. All-section coverage. Gross=tract-map basis.</t>
        </is>
      </c>
      <c r="M505" s="806" t="inlineStr">
        <is>
          <t>REVIEW</t>
        </is>
      </c>
      <c r="N505" s="806" t="inlineStr">
        <is>
          <t>Confirm whether row conveys mineral interest</t>
        </is>
      </c>
      <c r="O505" s="806" t="inlineStr">
        <is>
          <t>OUTSIDE LANDS</t>
        </is>
      </c>
      <c r="P505" s="807" t="inlineStr">
        <is>
          <t>Chain — WI/leasehold assignment</t>
        </is>
      </c>
      <c r="Q505" s="808" t="inlineStr">
        <is>
          <t>No</t>
        </is>
      </c>
      <c r="R505" s="809" t="inlineStr">
        <is>
          <t>Yes</t>
        </is>
      </c>
      <c r="S505" s="809" t="inlineStr">
        <is>
          <t>Review</t>
        </is>
      </c>
      <c r="T505" s="810" t="inlineStr">
        <is>
          <t>Yes</t>
        </is>
      </c>
      <c r="U505" s="814" t="inlineStr">
        <is>
          <t>Yes: 1, 8 (broad legal)</t>
        </is>
      </c>
      <c r="V505" s="815" t="inlineStr">
        <is>
          <t>Medium</t>
        </is>
      </c>
      <c r="W505" s="806" t="inlineStr">
        <is>
          <t>Review — no exact prior-grantee match</t>
        </is>
      </c>
      <c r="X505" s="806" t="inlineStr">
        <is>
          <t>Review</t>
        </is>
      </c>
      <c r="Y505" s="806" t="inlineStr">
        <is>
          <t>Interest amount needs review</t>
        </is>
      </c>
      <c r="Z505" s="806" t="inlineStr">
        <is>
          <t>Review</t>
        </is>
      </c>
      <c r="AA505" s="807" t="inlineStr">
        <is>
          <t>Second Correction to Assignment, — Blackbeard Operating, LLC, to Mustang Fuel Corporation (2473/1)</t>
        </is>
      </c>
      <c r="AB505" s="808" t="inlineStr">
        <is>
          <t>Needs source review: grantor source, interest amount</t>
        </is>
      </c>
    </row>
    <row r="506" ht="204" customHeight="1">
      <c r="A506" s="806" t="inlineStr">
        <is>
          <t>2020-001279</t>
        </is>
      </c>
      <c r="B506" s="806" t="n"/>
      <c r="C506" s="806" t="inlineStr">
        <is>
          <t>Affidavit</t>
        </is>
      </c>
      <c r="D506" s="806" t="inlineStr">
        <is>
          <t>2447/81</t>
        </is>
      </c>
      <c r="E506" s="807" t="n">
        <v>44050</v>
      </c>
      <c r="F506" s="808" t="n">
        <v>44060</v>
      </c>
      <c r="G506" s="809" t="inlineStr">
        <is>
          <t>Brett Barnes, Manager, General Counsel and Vice President, Land, of Presidio Investment Holdings, LLC, Manager of Presidio Wab, LLC</t>
        </is>
      </c>
      <c r="H506" s="809" t="inlineStr">
        <is>
          <t>The Public</t>
        </is>
      </c>
      <c r="I506" s="810" t="inlineStr">
        <is>
          <t>All of 31-12N-24W, aol</t>
        </is>
      </c>
      <c r="J506" s="814" t="inlineStr">
        <is>
          <t>Certain assets, including those described on attached Exhibit "B" (the "Assets") were owned by Templar Energy, LLC, TE Holdcorp, LLC, TE Holdings, LLC, TE Holdings II, LLC Templar Operating, LLC, Templar Midstream, LLC and TE Holdings Management, LLC (collectively, "Templar"). … Full recital in recorded instrument — see Link.</t>
        </is>
      </c>
      <c r="K506" s="815" t="inlineStr">
        <is>
          <t>OKCountyRecords: 2020-001279</t>
        </is>
      </c>
      <c r="L506" s="806" t="inlineStr">
        <is>
          <t>Other (non-mineral; excluded from mineral NMA). All-section coverage. Gross=tract-map basis.</t>
        </is>
      </c>
      <c r="M506" s="806" t="inlineStr">
        <is>
          <t>OK</t>
        </is>
      </c>
      <c r="N506" s="806" t="inlineStr">
        <is>
          <t>Non-conveying — notice/affidavit/address change (The Public).</t>
        </is>
      </c>
      <c r="O506" s="806" t="inlineStr">
        <is>
          <t>OUTSIDE LANDS</t>
        </is>
      </c>
      <c r="P506" s="807" t="inlineStr">
        <is>
          <t>Chain — title support (succession/entity/probate)</t>
        </is>
      </c>
      <c r="Q506" s="808" t="inlineStr">
        <is>
          <t>Yes</t>
        </is>
      </c>
      <c r="R506" s="809" t="inlineStr">
        <is>
          <t>No</t>
        </is>
      </c>
      <c r="S506" s="809" t="inlineStr">
        <is>
          <t>Yes</t>
        </is>
      </c>
      <c r="T506" s="810" t="inlineStr">
        <is>
          <t>No</t>
        </is>
      </c>
      <c r="U506" s="814" t="inlineStr">
        <is>
          <t>Yes: 1, 8 (broad legal)</t>
        </is>
      </c>
      <c r="V506" s="815" t="inlineStr">
        <is>
          <t>Medium</t>
        </is>
      </c>
      <c r="W506" s="806" t="inlineStr">
        <is>
          <t>Probable — name-normalized match to Runsheet 502 grantee; confirm</t>
        </is>
      </c>
      <c r="X506" s="806" t="inlineStr">
        <is>
          <t>Review</t>
        </is>
      </c>
      <c r="Y506" s="806" t="inlineStr">
        <is>
          <t>Candidate 0 (helper — confirm from image)</t>
        </is>
      </c>
      <c r="Z506" s="806" t="inlineStr">
        <is>
          <t>Medium — helper value</t>
        </is>
      </c>
      <c r="AA506" s="807" t="inlineStr">
        <is>
          <t>Affidavit — Brett Barnes, Manager, General to The Public (2447/81)</t>
        </is>
      </c>
      <c r="AB506" s="808" t="inlineStr">
        <is>
          <t>Needs source review: grantor source</t>
        </is>
      </c>
    </row>
    <row r="507" ht="96" customHeight="1">
      <c r="A507" s="806" t="inlineStr">
        <is>
          <t>2020-001374</t>
        </is>
      </c>
      <c r="B507" s="806" t="n"/>
      <c r="C507" s="806" t="inlineStr">
        <is>
          <t>Quit Claim Mineral Deed</t>
        </is>
      </c>
      <c r="D507" s="806" t="inlineStr">
        <is>
          <t>2450/598</t>
        </is>
      </c>
      <c r="E507" s="807" t="n">
        <v>44071</v>
      </c>
      <c r="F507" s="808" t="n">
        <v>44076</v>
      </c>
      <c r="G507" s="809" t="inlineStr">
        <is>
          <t>Janis Fern Campbell</t>
        </is>
      </c>
      <c r="H507" s="809" t="inlineStr">
        <is>
          <t>The Audy and Janis Campbell Family Trust</t>
        </is>
      </c>
      <c r="I507" s="810" t="inlineStr">
        <is>
          <t>S/2 NE/4 SW/4, S/2 of Lot 3, Lot 4, SE/4 SW/4 of 31-12N-24W, aol</t>
        </is>
      </c>
      <c r="J507" s="814" t="inlineStr">
        <is>
          <t>ARTI</t>
        </is>
      </c>
      <c r="K507" s="815" t="inlineStr">
        <is>
          <t>OKCountyRecords: 2020-001374</t>
        </is>
      </c>
      <c r="L507" s="806" t="inlineStr">
        <is>
          <t>Mineral; basis Conv Amt(dec). Gross=tract-map basis.</t>
        </is>
      </c>
      <c r="M507" s="806" t="inlineStr">
        <is>
          <t>CURRENT OWNER SOURCE</t>
        </is>
      </c>
      <c r="N507" s="806" t="n"/>
      <c r="O507" s="806" t="inlineStr">
        <is>
          <t>OUTSIDE LANDS</t>
        </is>
      </c>
      <c r="P507" s="807" t="inlineStr">
        <is>
          <t>Chain — minerals</t>
        </is>
      </c>
      <c r="Q507" s="808" t="inlineStr">
        <is>
          <t>Yes</t>
        </is>
      </c>
      <c r="R507" s="809" t="inlineStr">
        <is>
          <t>No</t>
        </is>
      </c>
      <c r="S507" s="809" t="inlineStr">
        <is>
          <t>Yes</t>
        </is>
      </c>
      <c r="T507" s="810" t="inlineStr">
        <is>
          <t>No</t>
        </is>
      </c>
      <c r="U507" s="814" t="inlineStr">
        <is>
          <t>Legal maps to 5, 7, 9; helper says 2, 3, 5, 6, 7</t>
        </is>
      </c>
      <c r="V507" s="815" t="inlineStr">
        <is>
          <t>Review</t>
        </is>
      </c>
      <c r="W507" s="806" t="inlineStr">
        <is>
          <t>Probable — name-normalized match to Runsheet 499 grantee; confirm</t>
        </is>
      </c>
      <c r="X507" s="806" t="inlineStr">
        <is>
          <t>Yes — on Tract 3 owner list</t>
        </is>
      </c>
      <c r="Y507" s="806" t="inlineStr">
        <is>
          <t>Candidate 1 (helper — confirm from image)</t>
        </is>
      </c>
      <c r="Z507" s="806" t="inlineStr">
        <is>
          <t>Medium — helper value</t>
        </is>
      </c>
      <c r="AA507" s="807" t="inlineStr">
        <is>
          <t>Quit Claim Mineral Deed — Janis Fern Campbell to The Audy and Janis Campbell Fa (2450/598)</t>
        </is>
      </c>
      <c r="AB507" s="808" t="inlineStr">
        <is>
          <t>Needs source review: tract, grantor source</t>
        </is>
      </c>
    </row>
    <row r="508" ht="168" customHeight="1">
      <c r="A508" s="806" t="inlineStr">
        <is>
          <t>2020-001577</t>
        </is>
      </c>
      <c r="B508" s="806" t="n">
        <v>57</v>
      </c>
      <c r="C508" s="806" t="inlineStr">
        <is>
          <t>Assignment</t>
        </is>
      </c>
      <c r="D508" s="806" t="inlineStr">
        <is>
          <t>2452/235</t>
        </is>
      </c>
      <c r="E508" s="807" t="n">
        <v>44105</v>
      </c>
      <c r="F508" s="808" t="n">
        <v>44118</v>
      </c>
      <c r="G508" s="809" t="inlineStr">
        <is>
          <t>Tecolote Holdings, LLC, a Delaware limited liability company,
Tecolote Royalty, LLC, a Delaware limited liability company</t>
        </is>
      </c>
      <c r="H508" s="809" t="inlineStr">
        <is>
          <t>Mustang Fuel Corporation</t>
        </is>
      </c>
      <c r="I508" s="810" t="inlineStr">
        <is>
          <t>All, E/2 NW/4, N/2 NE/4, NW/4 SE/4 of 31-12N-24W, aol</t>
        </is>
      </c>
      <c r="J508" s="814" t="inlineStr">
        <is>
          <t>ARTI</t>
        </is>
      </c>
      <c r="K508" s="815" t="inlineStr">
        <is>
          <t>63e8b9a8d056433a9994fe46ca85076b.pdf | OKCountyRecords: 2020-001577</t>
        </is>
      </c>
      <c r="L508" s="806" t="inlineStr">
        <is>
          <t>Leasehold (non-mineral; excluded from mineral NMA). Gross=tract-map basis.</t>
        </is>
      </c>
      <c r="M508" s="806" t="inlineStr">
        <is>
          <t>CURRENT LEASE SOURCE</t>
        </is>
      </c>
      <c r="N508" s="806" t="n"/>
      <c r="O508" s="806" t="inlineStr">
        <is>
          <t>OUTSIDE LANDS</t>
        </is>
      </c>
      <c r="P508" s="807" t="inlineStr">
        <is>
          <t>Chain — assignment (WI or minerals — read granting clause)</t>
        </is>
      </c>
      <c r="Q508" s="808" t="inlineStr">
        <is>
          <t>Review</t>
        </is>
      </c>
      <c r="R508" s="809" t="inlineStr">
        <is>
          <t>Yes</t>
        </is>
      </c>
      <c r="S508" s="809" t="inlineStr">
        <is>
          <t>Review</t>
        </is>
      </c>
      <c r="T508" s="810" t="inlineStr">
        <is>
          <t>Yes</t>
        </is>
      </c>
      <c r="U508" s="814" t="inlineStr">
        <is>
          <t>Yes: 1, 2, 4 (legal supports)</t>
        </is>
      </c>
      <c r="V508" s="815" t="inlineStr">
        <is>
          <t>High</t>
        </is>
      </c>
      <c r="W508" s="806" t="inlineStr">
        <is>
          <t>Review — no exact prior-grantee match</t>
        </is>
      </c>
      <c r="X508" s="806" t="inlineStr">
        <is>
          <t>Review</t>
        </is>
      </c>
      <c r="Y508" s="806" t="inlineStr">
        <is>
          <t>Interest amount needs review</t>
        </is>
      </c>
      <c r="Z508" s="806" t="inlineStr">
        <is>
          <t>Review</t>
        </is>
      </c>
      <c r="AA508" s="807" t="inlineStr">
        <is>
          <t>Assignment — Tecolote Holdings, LLC, a Dela to Mustang Fuel Corporation (2452/235)</t>
        </is>
      </c>
      <c r="AB508" s="808" t="inlineStr">
        <is>
          <t>Needs source review: grantor source, interest amount</t>
        </is>
      </c>
    </row>
    <row r="509" ht="409.5" customHeight="1">
      <c r="A509" s="806" t="inlineStr">
        <is>
          <t>2020-001650</t>
        </is>
      </c>
      <c r="B509" s="806" t="n"/>
      <c r="C509" s="806" t="inlineStr">
        <is>
          <t>Quit Claim Mineral Deed</t>
        </is>
      </c>
      <c r="D509" s="806" t="inlineStr">
        <is>
          <t>2453/219</t>
        </is>
      </c>
      <c r="E509" s="807" t="n">
        <v>44126</v>
      </c>
      <c r="F509" s="808" t="n">
        <v>44133</v>
      </c>
      <c r="G509" s="809" t="inlineStr">
        <is>
          <t>Jack B. Searle and Tamara D. Searle, as Joint Tenants and Jack B. Searle,
individually</t>
        </is>
      </c>
      <c r="H509" s="809" t="inlineStr">
        <is>
          <t>Gt Mineral Holdings, LLC</t>
        </is>
      </c>
      <c r="I509" s="810" t="inlineStr">
        <is>
          <t>NW/4 SE/4, S/2 SE/4, SW/4 NE/4 of 31-12N-24W, aol</t>
        </is>
      </c>
      <c r="J509" s="811" t="inlineStr">
        <is>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is>
      </c>
      <c r="K509" s="815" t="inlineStr">
        <is>
          <t>OKCountyRecords: 2020-001650</t>
        </is>
      </c>
      <c r="L509" s="806" t="inlineStr">
        <is>
          <t>Mineral; basis Conv Amt(dec). Gross=tract-map basis.</t>
        </is>
      </c>
      <c r="M509" s="806" t="n"/>
      <c r="N509" s="806" t="n"/>
      <c r="O509" s="806" t="inlineStr">
        <is>
          <t>OUTSIDE LANDS</t>
        </is>
      </c>
      <c r="P509" s="807" t="inlineStr">
        <is>
          <t>Chain — minerals</t>
        </is>
      </c>
      <c r="Q509" s="808" t="inlineStr">
        <is>
          <t>Yes</t>
        </is>
      </c>
      <c r="R509" s="809" t="inlineStr">
        <is>
          <t>No</t>
        </is>
      </c>
      <c r="S509" s="809" t="inlineStr">
        <is>
          <t>Yes</t>
        </is>
      </c>
      <c r="T509" s="810" t="inlineStr">
        <is>
          <t>No</t>
        </is>
      </c>
      <c r="U509" s="811" t="inlineStr">
        <is>
          <t>Yes: 2 (legal supports)</t>
        </is>
      </c>
      <c r="V509" s="815" t="inlineStr">
        <is>
          <t>High</t>
        </is>
      </c>
      <c r="W509" s="806" t="inlineStr">
        <is>
          <t>Review — no exact prior-grantee match</t>
        </is>
      </c>
      <c r="X509" s="806" t="inlineStr">
        <is>
          <t>Yes — on Tract 2 owner list</t>
        </is>
      </c>
      <c r="Y509" s="806" t="inlineStr">
        <is>
          <t>Candidate 1 (helper — confirm from image)</t>
        </is>
      </c>
      <c r="Z509" s="806" t="inlineStr">
        <is>
          <t>Medium — helper value</t>
        </is>
      </c>
      <c r="AA509" s="807" t="inlineStr">
        <is>
          <t>Quit Claim Mineral Deed — Jack B. Searle and Tamara D. S to Gt Mineral Holdings, LLC (2453/219)</t>
        </is>
      </c>
      <c r="AB509" s="808" t="inlineStr">
        <is>
          <t>Needs source review: grantor source</t>
        </is>
      </c>
    </row>
    <row r="510" ht="228" customHeight="1">
      <c r="A510" s="806" t="inlineStr">
        <is>
          <t>2020-001708</t>
        </is>
      </c>
      <c r="B510" s="806" t="n">
        <v>58</v>
      </c>
      <c r="C510" s="806" t="inlineStr">
        <is>
          <t>Mineral Deed and Assignment</t>
        </is>
      </c>
      <c r="D510" s="806" t="inlineStr">
        <is>
          <t>2453/452</t>
        </is>
      </c>
      <c r="E510" s="807" t="n">
        <v>44136</v>
      </c>
      <c r="F510" s="808" t="n">
        <v>44144</v>
      </c>
      <c r="G510" s="809" t="inlineStr">
        <is>
          <t>Payday Holdings, LLC</t>
        </is>
      </c>
      <c r="H510" s="809" t="inlineStr">
        <is>
          <t>Andrew Pennington</t>
        </is>
      </c>
      <c r="I510" s="810" t="inlineStr">
        <is>
          <t>All of 31-12N-24W, aol</t>
        </is>
      </c>
      <c r="J510" s="811" t="inlineStr">
        <is>
          <t>ARTI, all of Grantor's right, title and interest in and to all of the oil, gas and other minerals, royalties, and overrides acquired by Grantors ALEXANDER 1-31</t>
        </is>
      </c>
      <c r="K510" s="815" t="inlineStr">
        <is>
          <t>63e8b9a8d056433a9994fe46ca85076b.pdf | OKCountyRecords: 2020-001708</t>
        </is>
      </c>
      <c r="L510" s="806" t="inlineStr">
        <is>
          <t>Mineral; basis Conv Amt(dec). All-section coverage. Gross=tract-map basis.</t>
        </is>
      </c>
      <c r="M510" s="806" t="inlineStr">
        <is>
          <t>CURRENT OWNER SOURCE</t>
        </is>
      </c>
      <c r="N510" s="806" t="n"/>
      <c r="O510" s="806" t="inlineStr">
        <is>
          <t>OUTSIDE LANDS</t>
        </is>
      </c>
      <c r="P510" s="807" t="inlineStr">
        <is>
          <t>Chain — minerals</t>
        </is>
      </c>
      <c r="Q510" s="808" t="inlineStr">
        <is>
          <t>Yes</t>
        </is>
      </c>
      <c r="R510" s="809" t="inlineStr">
        <is>
          <t>No</t>
        </is>
      </c>
      <c r="S510" s="809" t="inlineStr">
        <is>
          <t>Yes</t>
        </is>
      </c>
      <c r="T510" s="810" t="inlineStr">
        <is>
          <t>No</t>
        </is>
      </c>
      <c r="U510" s="811" t="inlineStr">
        <is>
          <t>Yes: 1, 8 (broad legal)</t>
        </is>
      </c>
      <c r="V510" s="815" t="inlineStr">
        <is>
          <t>Medium</t>
        </is>
      </c>
      <c r="W510" s="806" t="inlineStr">
        <is>
          <t>Review — no exact prior-grantee match</t>
        </is>
      </c>
      <c r="X510" s="806" t="inlineStr">
        <is>
          <t>Review</t>
        </is>
      </c>
      <c r="Y510" s="806" t="inlineStr">
        <is>
          <t>Candidate 1 (helper — confirm from image)</t>
        </is>
      </c>
      <c r="Z510" s="806" t="inlineStr">
        <is>
          <t>Medium — helper value</t>
        </is>
      </c>
      <c r="AA510" s="807" t="inlineStr">
        <is>
          <t>Mineral Deed and Assignment — Payday Holdings, LLC to Andrew Pennington (2453/452)</t>
        </is>
      </c>
      <c r="AB510" s="808" t="inlineStr">
        <is>
          <t>Needs source review: grantor source</t>
        </is>
      </c>
    </row>
    <row r="511" ht="288" customHeight="1">
      <c r="A511" s="806" t="inlineStr">
        <is>
          <t>2020-001954</t>
        </is>
      </c>
      <c r="B511" s="806" t="n">
        <v>52</v>
      </c>
      <c r="C511" s="806" t="inlineStr">
        <is>
          <t>Assignment</t>
        </is>
      </c>
      <c r="D511" s="806" t="inlineStr">
        <is>
          <t>2455/446</t>
        </is>
      </c>
      <c r="E511" s="807" t="n">
        <v>44136</v>
      </c>
      <c r="F511" s="808" t="n">
        <v>44175</v>
      </c>
      <c r="G511" s="809" t="inlineStr">
        <is>
          <t>Tabally Hani</t>
        </is>
      </c>
      <c r="H511" s="809" t="inlineStr">
        <is>
          <t>J. Dominguez Santos</t>
        </is>
      </c>
      <c r="I511" s="810" t="inlineStr">
        <is>
          <t>LALEXANDER of 31-12N-24W</t>
        </is>
      </c>
      <c r="J511" s="811" t="inlineStr">
        <is>
          <t>Leasehold assigned (chain)
Index row only reviewed. Assignment terms/interest not fully stated in index; full assignment image required to confirm leases, depths, burdens, and retained interests.</t>
        </is>
      </c>
      <c r="K511" s="815" t="inlineStr">
        <is>
          <t>OKCountyRecords: 2020-001954</t>
        </is>
      </c>
      <c r="L511" s="806" t="inlineStr">
        <is>
          <t>Leasehold (non-mineral; excluded from mineral NMA). All-section coverage. Gross=tract-map basis.</t>
        </is>
      </c>
      <c r="M511" s="806" t="inlineStr">
        <is>
          <t>CURRENT LEASE SOURCE</t>
        </is>
      </c>
      <c r="N511" s="806" t="n"/>
      <c r="O511" s="806" t="inlineStr">
        <is>
          <t>EASEMENT</t>
        </is>
      </c>
      <c r="P511" s="807" t="inlineStr">
        <is>
          <t>Chain — assignment (WI or minerals — read granting clause)</t>
        </is>
      </c>
      <c r="Q511" s="808" t="inlineStr">
        <is>
          <t>Review</t>
        </is>
      </c>
      <c r="R511" s="809" t="inlineStr">
        <is>
          <t>Yes</t>
        </is>
      </c>
      <c r="S511" s="809" t="inlineStr">
        <is>
          <t>Review</t>
        </is>
      </c>
      <c r="T511" s="810" t="inlineStr">
        <is>
          <t>Yes</t>
        </is>
      </c>
      <c r="U511" s="811" t="inlineStr">
        <is>
          <t>Yes: 1, 8 (broad legal)</t>
        </is>
      </c>
      <c r="V511" s="815" t="inlineStr">
        <is>
          <t>Medium</t>
        </is>
      </c>
      <c r="W511" s="806" t="inlineStr">
        <is>
          <t>Review — no exact prior-grantee match</t>
        </is>
      </c>
      <c r="X511" s="806" t="inlineStr">
        <is>
          <t>Review</t>
        </is>
      </c>
      <c r="Y511" s="806" t="inlineStr">
        <is>
          <t>Interest amount needs review</t>
        </is>
      </c>
      <c r="Z511" s="806" t="inlineStr">
        <is>
          <t>Review</t>
        </is>
      </c>
      <c r="AA511" s="807" t="inlineStr">
        <is>
          <t>Assignment — Tabally Hani to J. Dominguez Santos (2455/446)</t>
        </is>
      </c>
      <c r="AB511" s="808" t="inlineStr">
        <is>
          <t>Needs source review: grantor source, interest amount</t>
        </is>
      </c>
    </row>
    <row r="512" ht="108" customHeight="1">
      <c r="A512" s="806" t="inlineStr">
        <is>
          <t>2021-000697</t>
        </is>
      </c>
      <c r="B512" s="806" t="n">
        <v>60</v>
      </c>
      <c r="C512" s="806" t="inlineStr">
        <is>
          <t>Change of Name</t>
        </is>
      </c>
      <c r="D512" s="806" t="inlineStr">
        <is>
          <t>2463/147</t>
        </is>
      </c>
      <c r="E512" s="807" t="n">
        <v>44182</v>
      </c>
      <c r="F512" s="808" t="n">
        <v>44314</v>
      </c>
      <c r="G512" s="809" t="inlineStr">
        <is>
          <t>Fourpoint Energy, LLC</t>
        </is>
      </c>
      <c r="H512" s="809" t="inlineStr">
        <is>
          <t>Unbridled Resources, LLC</t>
        </is>
      </c>
      <c r="I512" s="810" t="inlineStr">
        <is>
          <t>All of 31-12N-24W, aol</t>
        </is>
      </c>
      <c r="J512" s="811" t="inlineStr">
        <is>
          <t>Identifies same party under new name</t>
        </is>
      </c>
      <c r="K512" s="815" t="inlineStr">
        <is>
          <t>63e8b9a8d056433a9994fe46ca85076b.pdf | OKCountyRecords: 2021-000697</t>
        </is>
      </c>
      <c r="L512" s="806" t="inlineStr">
        <is>
          <t>Other (non-mineral; excluded from mineral NMA). All-section coverage. Gross=tract-map basis.</t>
        </is>
      </c>
      <c r="M512" s="806" t="inlineStr">
        <is>
          <t>Confirm owner interest</t>
        </is>
      </c>
      <c r="N512" s="806" t="n"/>
      <c r="O512" s="806" t="inlineStr">
        <is>
          <t>OUTSIDE LANDS</t>
        </is>
      </c>
      <c r="P512" s="807" t="inlineStr">
        <is>
          <t>Chain — title support (succession/entity/probate)</t>
        </is>
      </c>
      <c r="Q512" s="808" t="inlineStr">
        <is>
          <t>Yes</t>
        </is>
      </c>
      <c r="R512" s="809" t="inlineStr">
        <is>
          <t>No</t>
        </is>
      </c>
      <c r="S512" s="809" t="inlineStr">
        <is>
          <t>Yes</t>
        </is>
      </c>
      <c r="T512" s="810" t="inlineStr">
        <is>
          <t>No</t>
        </is>
      </c>
      <c r="U512" s="811" t="inlineStr">
        <is>
          <t>Yes: 1, 8 (broad legal)</t>
        </is>
      </c>
      <c r="V512" s="815" t="inlineStr">
        <is>
          <t>Medium</t>
        </is>
      </c>
      <c r="W512" s="806" t="inlineStr">
        <is>
          <t>Yes — prior grantee match</t>
        </is>
      </c>
      <c r="X512" s="806" t="inlineStr">
        <is>
          <t>Review</t>
        </is>
      </c>
      <c r="Y512" s="806" t="inlineStr">
        <is>
          <t>Interest amount needs review</t>
        </is>
      </c>
      <c r="Z512" s="806" t="inlineStr">
        <is>
          <t>Review</t>
        </is>
      </c>
      <c r="AA512" s="807" t="inlineStr">
        <is>
          <t>Change of Name — Fourpoint Energy, LLC to Unbridled Resources, LLC (2463/147)</t>
        </is>
      </c>
      <c r="AB512" s="808" t="inlineStr">
        <is>
          <t>Needs source review: interest amount</t>
        </is>
      </c>
    </row>
    <row r="513" ht="216" customHeight="1">
      <c r="A513" s="806" t="inlineStr">
        <is>
          <t>2021-001561</t>
        </is>
      </c>
      <c r="B513" s="806" t="n">
        <v>63</v>
      </c>
      <c r="C513" s="806" t="inlineStr">
        <is>
          <t>Assignment</t>
        </is>
      </c>
      <c r="D513" s="806" t="inlineStr">
        <is>
          <t>2479/1</t>
        </is>
      </c>
      <c r="E513" s="807" t="n">
        <v>44348</v>
      </c>
      <c r="F513" s="808" t="n">
        <v>44463</v>
      </c>
      <c r="G513" s="809" t="inlineStr">
        <is>
          <t>Fairway Resources III, LLC, a Delaware limited liability company,
Fairway Resources Partners III Minerals, LLC, a Delaware limited liability company</t>
        </is>
      </c>
      <c r="H513" s="809" t="inlineStr">
        <is>
          <t>Mustang Fuel Corporation</t>
        </is>
      </c>
      <c r="I513" s="810" t="inlineStr">
        <is>
          <t>E/2 NW/4, NE/4 SE/4, NW/4 SE/4, S/2 SE/4 of 31-12N-24W, aol</t>
        </is>
      </c>
      <c r="J513" s="814" t="inlineStr">
        <is>
          <t>Transfers leasehold/WI in chain</t>
        </is>
      </c>
      <c r="K513" s="815" t="inlineStr">
        <is>
          <t>63e8b9a8d056433a9994fe46ca85076b.pdf | OKCountyRecords: 2021-001561</t>
        </is>
      </c>
      <c r="L513" s="806" t="inlineStr">
        <is>
          <t>Leasehold (non-mineral; excluded from mineral NMA). Gross=tract-map basis.</t>
        </is>
      </c>
      <c r="M513" s="806" t="inlineStr">
        <is>
          <t>CURRENT LEASE SOURCE</t>
        </is>
      </c>
      <c r="N513" s="806" t="n"/>
      <c r="O513" s="806" t="inlineStr">
        <is>
          <t>OUTSIDE LANDS</t>
        </is>
      </c>
      <c r="P513" s="807" t="inlineStr">
        <is>
          <t>Chain — assignment (WI or minerals — read granting clause)</t>
        </is>
      </c>
      <c r="Q513" s="808" t="inlineStr">
        <is>
          <t>Review</t>
        </is>
      </c>
      <c r="R513" s="809" t="inlineStr">
        <is>
          <t>Yes</t>
        </is>
      </c>
      <c r="S513" s="809" t="inlineStr">
        <is>
          <t>Review</t>
        </is>
      </c>
      <c r="T513" s="810" t="inlineStr">
        <is>
          <t>Yes</t>
        </is>
      </c>
      <c r="U513" s="814" t="inlineStr">
        <is>
          <t>Legal maps to 2, 4, 10; helper says 2, 4, 8</t>
        </is>
      </c>
      <c r="V513" s="815" t="inlineStr">
        <is>
          <t>Review</t>
        </is>
      </c>
      <c r="W513" s="806" t="inlineStr">
        <is>
          <t>Review — no exact prior-grantee match</t>
        </is>
      </c>
      <c r="X513" s="806" t="inlineStr">
        <is>
          <t>Review</t>
        </is>
      </c>
      <c r="Y513" s="806" t="inlineStr">
        <is>
          <t>Interest amount needs review</t>
        </is>
      </c>
      <c r="Z513" s="806" t="inlineStr">
        <is>
          <t>Review</t>
        </is>
      </c>
      <c r="AA513" s="807" t="inlineStr">
        <is>
          <t>Assignment — Fairway Resources III, LLC, a to Mustang Fuel Corporation (2479/1)</t>
        </is>
      </c>
      <c r="AB513" s="808" t="inlineStr">
        <is>
          <t>Needs source review: tract, grantor source, interest amount</t>
        </is>
      </c>
    </row>
    <row r="514" ht="96" customHeight="1">
      <c r="A514" s="806" t="inlineStr">
        <is>
          <t>2021-001068</t>
        </is>
      </c>
      <c r="B514" s="806" t="n"/>
      <c r="C514" s="806" t="inlineStr">
        <is>
          <t>Mineral Deed</t>
        </is>
      </c>
      <c r="D514" s="806" t="inlineStr">
        <is>
          <t>2467/476</t>
        </is>
      </c>
      <c r="E514" s="807" t="n">
        <v>44348</v>
      </c>
      <c r="F514" s="808" t="n">
        <v>44377</v>
      </c>
      <c r="G514" s="809" t="inlineStr">
        <is>
          <t>Grizzly Operating, LLC,
Vanguard Operating, LLC</t>
        </is>
      </c>
      <c r="H514" s="809" t="inlineStr">
        <is>
          <t>Psi Lke, LLC</t>
        </is>
      </c>
      <c r="I514" s="810" t="inlineStr">
        <is>
          <t>E/2 NW/4, N/2 NE/4 SW/4, NE/4 SE/4, SE/4 NE/4 of 31-12N-24W, aol</t>
        </is>
      </c>
      <c r="J514" s="814" t="inlineStr">
        <is>
          <t>ARTI, See 1765/306</t>
        </is>
      </c>
      <c r="K514" s="815" t="inlineStr">
        <is>
          <t>OKCountyRecords: 2021-001068</t>
        </is>
      </c>
      <c r="L514" s="806" t="inlineStr">
        <is>
          <t>Mineral; basis Conv Amt(dec). Gross=tract-map basis.</t>
        </is>
      </c>
      <c r="M514" s="806" t="n"/>
      <c r="N514" s="806" t="n"/>
      <c r="O514" s="806" t="inlineStr">
        <is>
          <t>OUTSIDE LANDS</t>
        </is>
      </c>
      <c r="P514" s="807" t="inlineStr">
        <is>
          <t>Chain — minerals</t>
        </is>
      </c>
      <c r="Q514" s="808" t="inlineStr">
        <is>
          <t>Yes</t>
        </is>
      </c>
      <c r="R514" s="809" t="inlineStr">
        <is>
          <t>No</t>
        </is>
      </c>
      <c r="S514" s="809" t="inlineStr">
        <is>
          <t>Yes</t>
        </is>
      </c>
      <c r="T514" s="810" t="inlineStr">
        <is>
          <t>No</t>
        </is>
      </c>
      <c r="U514" s="814" t="inlineStr">
        <is>
          <t>Legal maps to 1, 3, 4, 7, 10; helper says 1, 3, 4, 7, 8</t>
        </is>
      </c>
      <c r="V514" s="815" t="inlineStr">
        <is>
          <t>Review</t>
        </is>
      </c>
      <c r="W514" s="806" t="inlineStr">
        <is>
          <t>Review — no exact prior-grantee match</t>
        </is>
      </c>
      <c r="X514" s="806" t="inlineStr">
        <is>
          <t>Yes — on Tract 3 owner list</t>
        </is>
      </c>
      <c r="Y514" s="806" t="inlineStr">
        <is>
          <t>Candidate 1 (helper — confirm from image)</t>
        </is>
      </c>
      <c r="Z514" s="806" t="inlineStr">
        <is>
          <t>Medium — helper value</t>
        </is>
      </c>
      <c r="AA514" s="807" t="inlineStr">
        <is>
          <t>Mineral Deed — Grizzly Operating, LLC, to Psi Lke, LLC (2467/476)</t>
        </is>
      </c>
      <c r="AB514" s="808" t="inlineStr">
        <is>
          <t>Needs source review: tract, grantor source</t>
        </is>
      </c>
    </row>
    <row r="515" ht="409.5" customHeight="1">
      <c r="A515" s="806" t="inlineStr">
        <is>
          <t>2021-001557</t>
        </is>
      </c>
      <c r="B515" s="806" t="n">
        <v>61</v>
      </c>
      <c r="C515" s="806" t="inlineStr">
        <is>
          <t>Affidavit of Merger</t>
        </is>
      </c>
      <c r="D515" s="806" t="inlineStr">
        <is>
          <t>2476/1</t>
        </is>
      </c>
      <c r="E515" s="807" t="n">
        <v>44407</v>
      </c>
      <c r="F515" s="808" t="n">
        <v>44462</v>
      </c>
      <c r="G515" s="809" t="inlineStr">
        <is>
          <t>Presidio Investment Holdings</t>
        </is>
      </c>
      <c r="H515" s="809" t="inlineStr">
        <is>
          <t>The Public</t>
        </is>
      </c>
      <c r="I515" s="810" t="inlineStr">
        <is>
          <t>All of 31-12N-24W, aol</t>
        </is>
      </c>
      <c r="J515" s="811" t="inlineStr">
        <is>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 Full recital in recorded instrument — see Link.</t>
        </is>
      </c>
      <c r="K515" s="815" t="inlineStr">
        <is>
          <t>63e8b9a8d056433a9994fe46ca85076b.pdf | OKCountyRecords: 2021-001557</t>
        </is>
      </c>
      <c r="L515" s="806" t="inlineStr">
        <is>
          <t>Other (non-mineral; excluded from mineral NMA). All-section coverage. Gross=tract-map basis.</t>
        </is>
      </c>
      <c r="M515" s="806" t="inlineStr">
        <is>
          <t>OK</t>
        </is>
      </c>
      <c r="N515" s="806" t="inlineStr">
        <is>
          <t>Non-conveying — notice/affidavit/address change (The Public).</t>
        </is>
      </c>
      <c r="O515" s="806" t="inlineStr">
        <is>
          <t>OUTSIDE LANDS</t>
        </is>
      </c>
      <c r="P515" s="807" t="inlineStr">
        <is>
          <t>Chain — title support (succession/entity/probate)</t>
        </is>
      </c>
      <c r="Q515" s="808" t="inlineStr">
        <is>
          <t>Yes</t>
        </is>
      </c>
      <c r="R515" s="809" t="inlineStr">
        <is>
          <t>No</t>
        </is>
      </c>
      <c r="S515" s="809" t="inlineStr">
        <is>
          <t>Yes</t>
        </is>
      </c>
      <c r="T515" s="810" t="inlineStr">
        <is>
          <t>No</t>
        </is>
      </c>
      <c r="U515" s="811" t="inlineStr">
        <is>
          <t>Yes: 1, 8 (broad legal)</t>
        </is>
      </c>
      <c r="V515" s="815" t="inlineStr">
        <is>
          <t>Medium</t>
        </is>
      </c>
      <c r="W515" s="806" t="inlineStr">
        <is>
          <t>Review — no exact prior-grantee match</t>
        </is>
      </c>
      <c r="X515" s="806" t="inlineStr">
        <is>
          <t>Review</t>
        </is>
      </c>
      <c r="Y515" s="806" t="inlineStr">
        <is>
          <t>Interest amount needs review</t>
        </is>
      </c>
      <c r="Z515" s="806" t="inlineStr">
        <is>
          <t>Review</t>
        </is>
      </c>
      <c r="AA515" s="807" t="inlineStr">
        <is>
          <t>Affidavit of Merger — Presidio Investment Holdings to The Public (2476/1)</t>
        </is>
      </c>
      <c r="AB515" s="808" t="inlineStr">
        <is>
          <t>Needs source review: grantor source, interest amount</t>
        </is>
      </c>
    </row>
    <row r="516" ht="409.5" customHeight="1">
      <c r="A516" s="806" t="inlineStr">
        <is>
          <t>2021-001559</t>
        </is>
      </c>
      <c r="B516" s="806" t="n">
        <v>62</v>
      </c>
      <c r="C516" s="806" t="inlineStr">
        <is>
          <t>Operating Agreement</t>
        </is>
      </c>
      <c r="D516" s="806" t="inlineStr">
        <is>
          <t>2478/1</t>
        </is>
      </c>
      <c r="E516" s="807" t="n">
        <v>44407</v>
      </c>
      <c r="F516" s="808" t="n">
        <v>44462</v>
      </c>
      <c r="G516" s="809" t="inlineStr">
        <is>
          <t>Presidio Petroleum, LLC</t>
        </is>
      </c>
      <c r="H516" s="809" t="inlineStr">
        <is>
          <t>Presidio WAB, LLC,
Presidio Transition, LLC,
Presidio Holding Company, LLC,
Presidio Finance Holding Company, LLC,
Presidio Finance, LLC,
Presidio Finance Nominee Corp.,
Presidio Intermediate Holding Company, LLC</t>
        </is>
      </c>
      <c r="I516" s="810" t="inlineStr">
        <is>
          <t>All of 31-12N-24W, aol</t>
        </is>
      </c>
      <c r="J516" s="811" t="inlineStr">
        <is>
          <t>HIS AGREEMENT, entered into by and between Presidio Petroleum, LLC, a Delaware limited
liability company, or its successor in interest, hereinafter referred to as "Operator," and the
signatory party or parties other than Operator, hereinafter referred to individually as "NonOperator," and collectively … Full recital in recorded instrument — see Link.</t>
        </is>
      </c>
      <c r="K516" s="815" t="inlineStr">
        <is>
          <t>63e8b9a8d056433a9994fe46ca85076b.pdf | OKCountyRecords: 2021-001559</t>
        </is>
      </c>
      <c r="L516" s="806" t="inlineStr">
        <is>
          <t>Other (non-mineral; excluded from mineral NMA). All-section coverage. Gross=tract-map basis.</t>
        </is>
      </c>
      <c r="M516" s="806" t="inlineStr">
        <is>
          <t>CURRENT LEASE SOURCE</t>
        </is>
      </c>
      <c r="N516" s="806" t="n"/>
      <c r="O516" s="806" t="inlineStr">
        <is>
          <t>OUTSIDE LANDS</t>
        </is>
      </c>
      <c r="P516" s="807" t="inlineStr">
        <is>
          <t>No chain effect — operating/JOA (WI context only)</t>
        </is>
      </c>
      <c r="Q516" s="808" t="inlineStr">
        <is>
          <t>No</t>
        </is>
      </c>
      <c r="R516" s="809" t="inlineStr">
        <is>
          <t>Review</t>
        </is>
      </c>
      <c r="S516" s="809" t="inlineStr">
        <is>
          <t>No</t>
        </is>
      </c>
      <c r="T516" s="810" t="inlineStr">
        <is>
          <t>No</t>
        </is>
      </c>
      <c r="U516" s="814" t="inlineStr">
        <is>
          <t>Yes: 1, 8 (broad legal)</t>
        </is>
      </c>
      <c r="V516" s="815" t="inlineStr">
        <is>
          <t>Medium</t>
        </is>
      </c>
      <c r="W516" s="806" t="inlineStr">
        <is>
          <t>Review — no exact prior-grantee match</t>
        </is>
      </c>
      <c r="X516" s="806" t="inlineStr">
        <is>
          <t>Review</t>
        </is>
      </c>
      <c r="Y516" s="806" t="inlineStr">
        <is>
          <t>Interest amount needs review</t>
        </is>
      </c>
      <c r="Z516" s="806" t="inlineStr">
        <is>
          <t>Review</t>
        </is>
      </c>
      <c r="AA516" s="807" t="inlineStr">
        <is>
          <t>Operating Agreement — Presidio Petroleum, LLC to Presidio WAB, LLC, (2478/1)</t>
        </is>
      </c>
      <c r="AB516" s="808" t="inlineStr">
        <is>
          <t>Needs source review: grantor source</t>
        </is>
      </c>
    </row>
    <row r="517" ht="108" customHeight="1">
      <c r="A517" s="806" t="inlineStr">
        <is>
          <t>2021-001605</t>
        </is>
      </c>
      <c r="B517" s="806" t="n">
        <v>64</v>
      </c>
      <c r="C517" s="806" t="inlineStr">
        <is>
          <t>Assignment</t>
        </is>
      </c>
      <c r="D517" s="806" t="inlineStr">
        <is>
          <t>2480/297</t>
        </is>
      </c>
      <c r="E517" s="807" t="n">
        <v>44440</v>
      </c>
      <c r="F517" s="808" t="n">
        <v>44476</v>
      </c>
      <c r="G517" s="809" t="inlineStr">
        <is>
          <t>Tlw Investments, LLC</t>
        </is>
      </c>
      <c r="H517" s="809" t="inlineStr">
        <is>
          <t>Cannon Field Minerals Fund, L.P.</t>
        </is>
      </c>
      <c r="I517" s="810" t="inlineStr">
        <is>
          <t>A of 31-12N-24W</t>
        </is>
      </c>
      <c r="J517" s="811" t="inlineStr">
        <is>
          <t>Transfers leasehold/WI in chain</t>
        </is>
      </c>
      <c r="K517" s="815" t="inlineStr">
        <is>
          <t>63e8b9a8d056433a9994fe46ca85076b.pdf | OKCountyRecords: 2021-001605</t>
        </is>
      </c>
      <c r="L517" s="806" t="inlineStr">
        <is>
          <t>Leasehold (non-mineral; excluded from mineral NMA). All-section coverage. Gross=tract-map basis.</t>
        </is>
      </c>
      <c r="M517" s="806" t="inlineStr">
        <is>
          <t>CURRENT LEASE SOURCE</t>
        </is>
      </c>
      <c r="N517" s="806" t="n"/>
      <c r="O517" s="806" t="inlineStr">
        <is>
          <t>LEASE ASSIGNMENT</t>
        </is>
      </c>
      <c r="P517" s="807" t="inlineStr">
        <is>
          <t>Chain — assignment (WI or minerals — read granting clause)</t>
        </is>
      </c>
      <c r="Q517" s="808" t="inlineStr">
        <is>
          <t>Review</t>
        </is>
      </c>
      <c r="R517" s="809" t="inlineStr">
        <is>
          <t>Yes</t>
        </is>
      </c>
      <c r="S517" s="809" t="inlineStr">
        <is>
          <t>Review</t>
        </is>
      </c>
      <c r="T517" s="810" t="inlineStr">
        <is>
          <t>Yes</t>
        </is>
      </c>
      <c r="U517" s="811" t="inlineStr">
        <is>
          <t>Yes: 1, 8 (broad legal)</t>
        </is>
      </c>
      <c r="V517" s="815" t="inlineStr">
        <is>
          <t>Medium</t>
        </is>
      </c>
      <c r="W517" s="806" t="inlineStr">
        <is>
          <t>Review — no exact prior-grantee match</t>
        </is>
      </c>
      <c r="X517" s="806" t="inlineStr">
        <is>
          <t>Review</t>
        </is>
      </c>
      <c r="Y517" s="806" t="inlineStr">
        <is>
          <t>Interest amount needs review</t>
        </is>
      </c>
      <c r="Z517" s="806" t="inlineStr">
        <is>
          <t>Review</t>
        </is>
      </c>
      <c r="AA517" s="807" t="inlineStr">
        <is>
          <t>Assignment — Tlw Investments, LLC to Cannon Field Minerals Fund, L. (2480/297)</t>
        </is>
      </c>
      <c r="AB517" s="808" t="inlineStr">
        <is>
          <t>Needs source review: grantor source, interest amount</t>
        </is>
      </c>
    </row>
    <row r="518" ht="204" customHeight="1">
      <c r="A518" s="806" t="inlineStr">
        <is>
          <t>2021-001774</t>
        </is>
      </c>
      <c r="B518" s="806" t="n"/>
      <c r="C518" s="806" t="inlineStr">
        <is>
          <t>Mineral Deed</t>
        </is>
      </c>
      <c r="D518" s="806" t="inlineStr">
        <is>
          <t>2481/287</t>
        </is>
      </c>
      <c r="E518" s="807" t="n">
        <v>44489</v>
      </c>
      <c r="F518" s="808" t="n">
        <v>44491</v>
      </c>
      <c r="G518" s="809" t="inlineStr">
        <is>
          <t>Greystone Energy &amp; Minerals, LLC, an Oklahoma limited liability company</t>
        </is>
      </c>
      <c r="H518" s="809" t="inlineStr">
        <is>
          <t>Cardinal Land Company, LLC, an Oklahoma limited liability company
5713 N.W. 132nd Street
Oklahoma City, OK 73142, 50%,
EDR, LLC, 50%</t>
        </is>
      </c>
      <c r="I518" s="810" t="inlineStr">
        <is>
          <t>NW/4 SE/4, S/2 SE/4, SW/4 NE/4 of 31-12N-24W, aol</t>
        </is>
      </c>
      <c r="J518" s="814" t="inlineStr">
        <is>
          <t>3.00 NMA, from a total of Twenty Five and 7,225/10,000ths net mineral acres (25.7225) of Grantor's right, title and interest in and to all of the oil, gas and other minerals in and under 3 sections</t>
        </is>
      </c>
      <c r="K518" s="815" t="inlineStr">
        <is>
          <t>OKCountyRecords: 2021-001774</t>
        </is>
      </c>
      <c r="L518" s="806" t="inlineStr">
        <is>
          <t>Mineral; basis Conv Amt(dec). Gross=tract-map basis.</t>
        </is>
      </c>
      <c r="M518" s="806" t="inlineStr">
        <is>
          <t>CURRENT OWNER SOURCE</t>
        </is>
      </c>
      <c r="N518" s="806" t="inlineStr">
        <is>
          <t>Conveys 3 NMA per notes; conv. dec = 3/gross. Verify denominator/tract from image.</t>
        </is>
      </c>
      <c r="O518" s="806" t="inlineStr">
        <is>
          <t>OUTSIDE LANDS</t>
        </is>
      </c>
      <c r="P518" s="807" t="inlineStr">
        <is>
          <t>Chain — minerals</t>
        </is>
      </c>
      <c r="Q518" s="808" t="inlineStr">
        <is>
          <t>Yes</t>
        </is>
      </c>
      <c r="R518" s="809" t="inlineStr">
        <is>
          <t>No</t>
        </is>
      </c>
      <c r="S518" s="809" t="inlineStr">
        <is>
          <t>Yes</t>
        </is>
      </c>
      <c r="T518" s="810" t="inlineStr">
        <is>
          <t>No</t>
        </is>
      </c>
      <c r="U518" s="814" t="inlineStr">
        <is>
          <t>Yes: 2 (legal supports)</t>
        </is>
      </c>
      <c r="V518" s="815" t="inlineStr">
        <is>
          <t>High</t>
        </is>
      </c>
      <c r="W518" s="806" t="inlineStr">
        <is>
          <t>Review — no exact prior-grantee match</t>
        </is>
      </c>
      <c r="X518" s="806" t="inlineStr">
        <is>
          <t>Review</t>
        </is>
      </c>
      <c r="Y518" s="806" t="inlineStr">
        <is>
          <t>Candidate 0.01875 (helper — confirm from image)</t>
        </is>
      </c>
      <c r="Z518" s="806" t="inlineStr">
        <is>
          <t>Medium — helper value</t>
        </is>
      </c>
      <c r="AA518" s="807" t="inlineStr">
        <is>
          <t>Mineral Deed — Greystone Energy &amp; Minerals, L to Cardinal Land Company, LLC, an (2481/287)</t>
        </is>
      </c>
      <c r="AB518" s="808" t="inlineStr">
        <is>
          <t>Needs source review: grantor source</t>
        </is>
      </c>
    </row>
    <row r="519" ht="84" customHeight="1">
      <c r="A519" s="806" t="inlineStr">
        <is>
          <t>2022-000354</t>
        </is>
      </c>
      <c r="B519" s="806" t="n"/>
      <c r="C519" s="806" t="inlineStr">
        <is>
          <t>Assignment</t>
        </is>
      </c>
      <c r="D519" s="806" t="inlineStr">
        <is>
          <t>2488/81</t>
        </is>
      </c>
      <c r="E519" s="807" t="n">
        <v>44562</v>
      </c>
      <c r="F519" s="808" t="n">
        <v>44615</v>
      </c>
      <c r="G519" s="809" t="inlineStr">
        <is>
          <t>Tlw Investments</t>
        </is>
      </c>
      <c r="H519" s="809" t="inlineStr">
        <is>
          <t>Chanas Partners, LLC</t>
        </is>
      </c>
      <c r="I519" s="810" t="inlineStr">
        <is>
          <t>All of 31-12N-24W, aol</t>
        </is>
      </c>
      <c r="J519" s="814" t="inlineStr">
        <is>
          <t>ARTI</t>
        </is>
      </c>
      <c r="K519" s="815" t="inlineStr">
        <is>
          <t>OKCountyRecords: 2022-000354</t>
        </is>
      </c>
      <c r="L519" s="806" t="inlineStr">
        <is>
          <t>Leasehold (non-mineral; excluded from mineral NMA). All-section coverage. Gross=tract-map basis.</t>
        </is>
      </c>
      <c r="M519" s="806" t="n"/>
      <c r="N519" s="806" t="n"/>
      <c r="O519" s="806" t="inlineStr">
        <is>
          <t>OUTSIDE LANDS</t>
        </is>
      </c>
      <c r="P519" s="807" t="inlineStr">
        <is>
          <t>Chain — assignment (WI or minerals — read granting clause)</t>
        </is>
      </c>
      <c r="Q519" s="808" t="inlineStr">
        <is>
          <t>Review</t>
        </is>
      </c>
      <c r="R519" s="809" t="inlineStr">
        <is>
          <t>Yes</t>
        </is>
      </c>
      <c r="S519" s="809" t="inlineStr">
        <is>
          <t>Review</t>
        </is>
      </c>
      <c r="T519" s="810" t="inlineStr">
        <is>
          <t>Yes</t>
        </is>
      </c>
      <c r="U519" s="814" t="inlineStr">
        <is>
          <t>Yes: 1, 8 (broad legal)</t>
        </is>
      </c>
      <c r="V519" s="815" t="inlineStr">
        <is>
          <t>Medium</t>
        </is>
      </c>
      <c r="W519" s="806" t="inlineStr">
        <is>
          <t>Review — no exact prior-grantee match</t>
        </is>
      </c>
      <c r="X519" s="806" t="inlineStr">
        <is>
          <t>Review</t>
        </is>
      </c>
      <c r="Y519" s="806" t="inlineStr">
        <is>
          <t>Interest amount needs review</t>
        </is>
      </c>
      <c r="Z519" s="806" t="inlineStr">
        <is>
          <t>Review</t>
        </is>
      </c>
      <c r="AA519" s="807" t="inlineStr">
        <is>
          <t>Assignment — Tlw Investments to Chanas Partners, LLC (2488/81)</t>
        </is>
      </c>
      <c r="AB519" s="808" t="inlineStr">
        <is>
          <t>Needs source review: grantor source, interest amount</t>
        </is>
      </c>
    </row>
    <row r="520" ht="84" customHeight="1">
      <c r="A520" s="806" t="inlineStr">
        <is>
          <t>2022-000185</t>
        </is>
      </c>
      <c r="B520" s="806" t="n"/>
      <c r="C520" s="806" t="inlineStr">
        <is>
          <t>Mineral Deed</t>
        </is>
      </c>
      <c r="D520" s="806" t="inlineStr">
        <is>
          <t>2486/262</t>
        </is>
      </c>
      <c r="E520" s="807" t="n">
        <v>44571</v>
      </c>
      <c r="F520" s="808" t="n">
        <v>44592</v>
      </c>
      <c r="G520" s="809" t="inlineStr">
        <is>
          <t>Psi Lke, LLC</t>
        </is>
      </c>
      <c r="H520" s="809" t="inlineStr">
        <is>
          <t>Cummins Minerals, Limited 70%
Eagle Owl, LP, 30%</t>
        </is>
      </c>
      <c r="I520" s="810" t="inlineStr">
        <is>
          <t>All of 31-12N-24W, aol</t>
        </is>
      </c>
      <c r="J520" s="814" t="inlineStr">
        <is>
          <t>ARTI, See 1765/306</t>
        </is>
      </c>
      <c r="K520" s="815" t="inlineStr">
        <is>
          <t>OKCountyRecords: 2022-000185</t>
        </is>
      </c>
      <c r="L520" s="806" t="inlineStr">
        <is>
          <t>Mineral; basis Conv Amt(dec). All-section coverage. Gross=tract-map basis.</t>
        </is>
      </c>
      <c r="M520" s="806" t="inlineStr">
        <is>
          <t>CURRENT OWNER SOURCE</t>
        </is>
      </c>
      <c r="N520" s="806" t="n"/>
      <c r="O520" s="806" t="inlineStr">
        <is>
          <t>OUTSIDE LANDS</t>
        </is>
      </c>
      <c r="P520" s="807" t="inlineStr">
        <is>
          <t>Chain — minerals</t>
        </is>
      </c>
      <c r="Q520" s="808" t="inlineStr">
        <is>
          <t>Yes</t>
        </is>
      </c>
      <c r="R520" s="809" t="inlineStr">
        <is>
          <t>No</t>
        </is>
      </c>
      <c r="S520" s="809" t="inlineStr">
        <is>
          <t>Yes</t>
        </is>
      </c>
      <c r="T520" s="810" t="inlineStr">
        <is>
          <t>No</t>
        </is>
      </c>
      <c r="U520" s="814" t="inlineStr">
        <is>
          <t>Yes: 1, 8 (broad legal)</t>
        </is>
      </c>
      <c r="V520" s="815" t="inlineStr">
        <is>
          <t>Medium</t>
        </is>
      </c>
      <c r="W520" s="806" t="inlineStr">
        <is>
          <t>Yes — prior grantee match</t>
        </is>
      </c>
      <c r="X520" s="806" t="inlineStr">
        <is>
          <t>Review</t>
        </is>
      </c>
      <c r="Y520" s="806" t="inlineStr">
        <is>
          <t>Candidate 1 (helper — confirm from image)</t>
        </is>
      </c>
      <c r="Z520" s="806" t="inlineStr">
        <is>
          <t>Medium — helper value</t>
        </is>
      </c>
      <c r="AA520" s="807" t="inlineStr">
        <is>
          <t>Mineral Deed — Psi Lke, LLC to Cummins Minerals, Limited 70% (2486/262)</t>
        </is>
      </c>
      <c r="AB520" s="808" t="n"/>
    </row>
    <row r="521" ht="84" customHeight="1">
      <c r="A521" s="806" t="inlineStr">
        <is>
          <t>2022-001083</t>
        </is>
      </c>
      <c r="B521" s="806" t="n"/>
      <c r="C521" s="806" t="inlineStr">
        <is>
          <t>Affidavit of Merger</t>
        </is>
      </c>
      <c r="D521" s="806" t="inlineStr">
        <is>
          <t>2495/430</t>
        </is>
      </c>
      <c r="E521" s="807" t="n">
        <v>44713</v>
      </c>
      <c r="F521" s="808" t="n">
        <v>44715</v>
      </c>
      <c r="G521" s="809" t="inlineStr">
        <is>
          <t>Phx Minerals (de), Inc.,
Phx Minerals, Inc.</t>
        </is>
      </c>
      <c r="H521" s="809" t="inlineStr">
        <is>
          <t>The Public</t>
        </is>
      </c>
      <c r="I521" s="810" t="inlineStr">
        <is>
          <t>All of 31-12N-24W, aol</t>
        </is>
      </c>
      <c r="J521" s="814" t="inlineStr">
        <is>
          <t>PHX MINERALS INC., an Oklahoma corporation, does hereby certify that it is the owner of these locations, and has merged with and into PHX Minerals (DE), Inc., a Delaware corporation and to then change the company's name to PHX MINERALS INC. … Full recital in recorded instrument — see Link.</t>
        </is>
      </c>
      <c r="K521" s="815" t="inlineStr">
        <is>
          <t>OKCountyRecords: 2022-001083</t>
        </is>
      </c>
      <c r="L521" s="806" t="inlineStr">
        <is>
          <t>Other (non-mineral; excluded from mineral NMA). All-section coverage. Gross=tract-map basis.</t>
        </is>
      </c>
      <c r="M521" s="806" t="inlineStr">
        <is>
          <t>OK</t>
        </is>
      </c>
      <c r="N521" s="806" t="inlineStr">
        <is>
          <t>Non-conveying — notice/affidavit/address change (The Public).</t>
        </is>
      </c>
      <c r="O521" s="806" t="inlineStr">
        <is>
          <t>OUTSIDE LANDS</t>
        </is>
      </c>
      <c r="P521" s="807" t="inlineStr">
        <is>
          <t>Chain — title support (succession/entity/probate)</t>
        </is>
      </c>
      <c r="Q521" s="808" t="inlineStr">
        <is>
          <t>Yes</t>
        </is>
      </c>
      <c r="R521" s="809" t="inlineStr">
        <is>
          <t>No</t>
        </is>
      </c>
      <c r="S521" s="809" t="inlineStr">
        <is>
          <t>Yes</t>
        </is>
      </c>
      <c r="T521" s="810" t="inlineStr">
        <is>
          <t>No</t>
        </is>
      </c>
      <c r="U521" s="814" t="inlineStr">
        <is>
          <t>Yes: 1, 8 (broad legal)</t>
        </is>
      </c>
      <c r="V521" s="815" t="inlineStr">
        <is>
          <t>Medium</t>
        </is>
      </c>
      <c r="W521" s="806" t="inlineStr">
        <is>
          <t>Review — no exact prior-grantee match</t>
        </is>
      </c>
      <c r="X521" s="806" t="inlineStr">
        <is>
          <t>Review</t>
        </is>
      </c>
      <c r="Y521" s="806" t="inlineStr">
        <is>
          <t>Interest amount needs review</t>
        </is>
      </c>
      <c r="Z521" s="806" t="inlineStr">
        <is>
          <t>Review</t>
        </is>
      </c>
      <c r="AA521" s="807" t="inlineStr">
        <is>
          <t>Affidavit of Merger — Phx Minerals (de), Inc., to The Public (2495/430)</t>
        </is>
      </c>
      <c r="AB521" s="808" t="inlineStr">
        <is>
          <t>Needs source review: grantor source, interest amount</t>
        </is>
      </c>
    </row>
    <row r="522" ht="120" customHeight="1">
      <c r="A522" s="806" t="inlineStr">
        <is>
          <t>2023-002269</t>
        </is>
      </c>
      <c r="B522" s="806" t="n"/>
      <c r="C522" s="806" t="inlineStr">
        <is>
          <t>Mineral Deed</t>
        </is>
      </c>
      <c r="D522" s="806" t="inlineStr">
        <is>
          <t>2529/217</t>
        </is>
      </c>
      <c r="E522" s="807" t="n">
        <v>45061</v>
      </c>
      <c r="F522" s="808" t="n">
        <v>45114</v>
      </c>
      <c r="G522" s="809" t="inlineStr">
        <is>
          <t>Gregory J. Winneke</t>
        </is>
      </c>
      <c r="H522" s="809" t="inlineStr">
        <is>
          <t>Eric Jansen
c/o Hasbany Insurance
254 Pleasandt St.
Methuen, Ma 01844</t>
        </is>
      </c>
      <c r="I522" s="810" t="inlineStr">
        <is>
          <t>NW/4 SE/4, S/2 SE/4, SW/4 NE/4 of 31-12N-24W, aol</t>
        </is>
      </c>
      <c r="J522" s="814" t="inlineStr">
        <is>
          <t>ARTI</t>
        </is>
      </c>
      <c r="K522" s="815" t="inlineStr">
        <is>
          <t>OKCountyRecords: 2023-002269</t>
        </is>
      </c>
      <c r="L522" s="806" t="inlineStr">
        <is>
          <t>Mineral; basis Conv Amt(dec). Gross=tract-map basis.</t>
        </is>
      </c>
      <c r="M522" s="806" t="inlineStr">
        <is>
          <t>CURRENT OWNER SOURCE</t>
        </is>
      </c>
      <c r="N522" s="806" t="n"/>
      <c r="O522" s="806" t="inlineStr">
        <is>
          <t>OUTSIDE LANDS</t>
        </is>
      </c>
      <c r="P522" s="807" t="inlineStr">
        <is>
          <t>Chain — minerals</t>
        </is>
      </c>
      <c r="Q522" s="808" t="inlineStr">
        <is>
          <t>Yes</t>
        </is>
      </c>
      <c r="R522" s="809" t="inlineStr">
        <is>
          <t>No</t>
        </is>
      </c>
      <c r="S522" s="809" t="inlineStr">
        <is>
          <t>Yes</t>
        </is>
      </c>
      <c r="T522" s="810" t="inlineStr">
        <is>
          <t>No</t>
        </is>
      </c>
      <c r="U522" s="814" t="inlineStr">
        <is>
          <t>Yes: 2 (legal supports)</t>
        </is>
      </c>
      <c r="V522" s="815" t="inlineStr">
        <is>
          <t>High</t>
        </is>
      </c>
      <c r="W522" s="806" t="inlineStr">
        <is>
          <t>Yes — prior grantee match</t>
        </is>
      </c>
      <c r="X522" s="806" t="inlineStr">
        <is>
          <t>Yes — on Tract 2 owner list</t>
        </is>
      </c>
      <c r="Y522" s="806" t="inlineStr">
        <is>
          <t>Candidate 1 (helper — confirm from image)</t>
        </is>
      </c>
      <c r="Z522" s="806" t="inlineStr">
        <is>
          <t>Medium — helper value</t>
        </is>
      </c>
      <c r="AA522" s="807" t="inlineStr">
        <is>
          <t>Mineral Deed — Gregory J. Winneke to Eric Jansen (2529/217)</t>
        </is>
      </c>
      <c r="AB522" s="808" t="n"/>
    </row>
    <row r="523" ht="108" customHeight="1">
      <c r="A523" s="806" t="inlineStr">
        <is>
          <t>2024-004916</t>
        </is>
      </c>
      <c r="B523" s="806" t="n">
        <v>69</v>
      </c>
      <c r="C523" s="806" t="inlineStr">
        <is>
          <t>Assignment</t>
        </is>
      </c>
      <c r="D523" s="806" t="inlineStr">
        <is>
          <t>2584/149</t>
        </is>
      </c>
      <c r="E523" s="807" t="n">
        <v>45148</v>
      </c>
      <c r="F523" s="808" t="n">
        <v>45509</v>
      </c>
      <c r="G523" s="809" t="inlineStr">
        <is>
          <t>Chanas Partners, LLC</t>
        </is>
      </c>
      <c r="H523" s="809" t="inlineStr">
        <is>
          <t>NWR Mineral Partners, LLC
P.O. Box 7206
Edmond, OK 73083</t>
        </is>
      </c>
      <c r="I523" s="810" t="inlineStr">
        <is>
          <t>All of 31-12N-24W</t>
        </is>
      </c>
      <c r="J523" s="814" t="inlineStr">
        <is>
          <t>Transfers leasehold/WI in chain</t>
        </is>
      </c>
      <c r="K523" s="815" t="inlineStr">
        <is>
          <t>63e8b9a8d056433a9994fe46ca85076b.pdf | OKCountyRecords: 2024-004916</t>
        </is>
      </c>
      <c r="L523" s="806" t="inlineStr">
        <is>
          <t>Leasehold (non-mineral; excluded from mineral NMA). All-section coverage. Gross=tract-map basis.</t>
        </is>
      </c>
      <c r="M523" s="806" t="inlineStr">
        <is>
          <t>CURRENT LEASE SOURCE</t>
        </is>
      </c>
      <c r="N523" s="806" t="n"/>
      <c r="O523" s="806" t="inlineStr">
        <is>
          <t>LEASE ASSIGNMENT</t>
        </is>
      </c>
      <c r="P523" s="807" t="inlineStr">
        <is>
          <t>Chain — assignment (WI or minerals — read granting clause)</t>
        </is>
      </c>
      <c r="Q523" s="808" t="inlineStr">
        <is>
          <t>Review</t>
        </is>
      </c>
      <c r="R523" s="809" t="inlineStr">
        <is>
          <t>Yes</t>
        </is>
      </c>
      <c r="S523" s="809" t="inlineStr">
        <is>
          <t>Review</t>
        </is>
      </c>
      <c r="T523" s="810" t="inlineStr">
        <is>
          <t>Yes</t>
        </is>
      </c>
      <c r="U523" s="814" t="inlineStr">
        <is>
          <t>Yes: 1, 8 (broad legal)</t>
        </is>
      </c>
      <c r="V523" s="815" t="inlineStr">
        <is>
          <t>Medium</t>
        </is>
      </c>
      <c r="W523" s="806" t="inlineStr">
        <is>
          <t>Yes — prior grantee match</t>
        </is>
      </c>
      <c r="X523" s="806" t="inlineStr">
        <is>
          <t>Review</t>
        </is>
      </c>
      <c r="Y523" s="806" t="inlineStr">
        <is>
          <t>Interest amount needs review</t>
        </is>
      </c>
      <c r="Z523" s="806" t="inlineStr">
        <is>
          <t>Review</t>
        </is>
      </c>
      <c r="AA523" s="807" t="inlineStr">
        <is>
          <t>Assignment — Chanas Partners, LLC to NWR Mineral Partners, LLC (2584/149)</t>
        </is>
      </c>
      <c r="AB523" s="808" t="inlineStr">
        <is>
          <t>Needs source review: interest amount</t>
        </is>
      </c>
    </row>
    <row r="524" ht="409.5" customHeight="1">
      <c r="A524" s="806" t="inlineStr">
        <is>
          <t>2024-004961</t>
        </is>
      </c>
      <c r="B524" s="806" t="n"/>
      <c r="C524" s="806" t="inlineStr">
        <is>
          <t>Partial Assignment</t>
        </is>
      </c>
      <c r="D524" s="806" t="inlineStr">
        <is>
          <t>2584/149</t>
        </is>
      </c>
      <c r="E524" s="807" t="n">
        <v>45148</v>
      </c>
      <c r="F524" s="808" t="n">
        <v>45509</v>
      </c>
      <c r="G524" s="809" t="inlineStr">
        <is>
          <t>Chanas Partners, LLC</t>
        </is>
      </c>
      <c r="H524" s="809" t="inlineStr">
        <is>
          <t>NWR Mineral Partners, LLC
P.O. Box 7206
Edmond, OK 73083</t>
        </is>
      </c>
      <c r="I524" s="810" t="inlineStr">
        <is>
          <t>All of 31-12N-24W, aol</t>
        </is>
      </c>
      <c r="J524" s="811" t="inlineStr">
        <is>
          <t>All of its right, title and interest in and to the Lands and Leases, Limited to the Des Moines Formation Only, which, for these purposes is described as from the top of the Marmaton Group to the base of the Cherokee Group, subject to the terms and provisions described below. … Full recital in recorded instrument — see Link.</t>
        </is>
      </c>
      <c r="K524" s="815" t="inlineStr">
        <is>
          <t>OKCountyRecords: 2024-004961</t>
        </is>
      </c>
      <c r="L524" s="806" t="inlineStr">
        <is>
          <t>Leasehold (non-mineral; excluded from mineral NMA). All-section coverage. Gross=tract-map basis.</t>
        </is>
      </c>
      <c r="M524" s="806" t="inlineStr">
        <is>
          <t>Confirm lease effect</t>
        </is>
      </c>
      <c r="N524" s="806" t="n"/>
      <c r="O524" s="806" t="inlineStr">
        <is>
          <t>OUTSIDE LANDS</t>
        </is>
      </c>
      <c r="P524" s="807" t="inlineStr">
        <is>
          <t>Chain — WI/leasehold assignment</t>
        </is>
      </c>
      <c r="Q524" s="808" t="inlineStr">
        <is>
          <t>No</t>
        </is>
      </c>
      <c r="R524" s="809" t="inlineStr">
        <is>
          <t>Yes</t>
        </is>
      </c>
      <c r="S524" s="809" t="inlineStr">
        <is>
          <t>Review</t>
        </is>
      </c>
      <c r="T524" s="810" t="inlineStr">
        <is>
          <t>Yes</t>
        </is>
      </c>
      <c r="U524" s="811" t="inlineStr">
        <is>
          <t>Yes: 1, 8 (broad legal)</t>
        </is>
      </c>
      <c r="V524" s="815" t="inlineStr">
        <is>
          <t>Medium</t>
        </is>
      </c>
      <c r="W524" s="806" t="inlineStr">
        <is>
          <t>Yes — prior grantee match</t>
        </is>
      </c>
      <c r="X524" s="806" t="inlineStr">
        <is>
          <t>Review</t>
        </is>
      </c>
      <c r="Y524" s="806" t="inlineStr">
        <is>
          <t>Interest amount needs review</t>
        </is>
      </c>
      <c r="Z524" s="806" t="inlineStr">
        <is>
          <t>Review</t>
        </is>
      </c>
      <c r="AA524" s="807" t="inlineStr">
        <is>
          <t>Partial Assignment — Chanas Partners, LLC to NWR Mineral Partners, LLC (2584/149)</t>
        </is>
      </c>
      <c r="AB524" s="808" t="inlineStr">
        <is>
          <t>Needs source review: interest amount</t>
        </is>
      </c>
    </row>
    <row r="525" ht="108" customHeight="1">
      <c r="A525" s="806" t="inlineStr">
        <is>
          <t>2023-003590</t>
        </is>
      </c>
      <c r="B525" s="806" t="n">
        <v>66</v>
      </c>
      <c r="C525" s="806" t="inlineStr">
        <is>
          <t>Wellbore Assignment</t>
        </is>
      </c>
      <c r="D525" s="806" t="inlineStr">
        <is>
          <t>2542/413</t>
        </is>
      </c>
      <c r="E525" s="807" t="n">
        <v>45200</v>
      </c>
      <c r="F525" s="808" t="n">
        <v>45247</v>
      </c>
      <c r="G525" s="809" t="inlineStr">
        <is>
          <t>Unbridled Resources, LLC</t>
        </is>
      </c>
      <c r="H525" s="809" t="inlineStr">
        <is>
          <t>Mnr Abs Issuer I., LLC</t>
        </is>
      </c>
      <c r="I525" s="810" t="inlineStr">
        <is>
          <t>All of 31-12N-24W, aol</t>
        </is>
      </c>
      <c r="J525" s="811" t="inlineStr">
        <is>
          <t>Transfers wellbore-only rights</t>
        </is>
      </c>
      <c r="K525" s="815" t="inlineStr">
        <is>
          <t>63e8b9a8d056433a9994fe46ca85076b.pdf | OKCountyRecords: 2023-003590</t>
        </is>
      </c>
      <c r="L525" s="806" t="inlineStr">
        <is>
          <t>Leasehold (non-mineral; excluded from mineral NMA). All-section coverage. Gross=tract-map basis.</t>
        </is>
      </c>
      <c r="M525" s="806" t="inlineStr">
        <is>
          <t>CURRENT LEASE SOURCE</t>
        </is>
      </c>
      <c r="N525" s="806" t="n"/>
      <c r="O525" s="806" t="inlineStr">
        <is>
          <t>OUTSIDE LANDS</t>
        </is>
      </c>
      <c r="P525" s="807" t="inlineStr">
        <is>
          <t>Chain — WI/leasehold assignment</t>
        </is>
      </c>
      <c r="Q525" s="808" t="inlineStr">
        <is>
          <t>No</t>
        </is>
      </c>
      <c r="R525" s="809" t="inlineStr">
        <is>
          <t>Yes</t>
        </is>
      </c>
      <c r="S525" s="809" t="inlineStr">
        <is>
          <t>Review</t>
        </is>
      </c>
      <c r="T525" s="810" t="inlineStr">
        <is>
          <t>Yes</t>
        </is>
      </c>
      <c r="U525" s="811" t="inlineStr">
        <is>
          <t>Yes: 1, 8 (broad legal)</t>
        </is>
      </c>
      <c r="V525" s="815" t="inlineStr">
        <is>
          <t>Medium</t>
        </is>
      </c>
      <c r="W525" s="806" t="inlineStr">
        <is>
          <t>Yes — prior grantee match</t>
        </is>
      </c>
      <c r="X525" s="806" t="inlineStr">
        <is>
          <t>Review</t>
        </is>
      </c>
      <c r="Y525" s="806" t="inlineStr">
        <is>
          <t>Interest amount needs review</t>
        </is>
      </c>
      <c r="Z525" s="806" t="inlineStr">
        <is>
          <t>Review</t>
        </is>
      </c>
      <c r="AA525" s="807" t="inlineStr">
        <is>
          <t>Wellbore Assignment — Unbridled Resources, LLC to Mnr Abs Issuer I., LLC (2542/413)</t>
        </is>
      </c>
      <c r="AB525" s="808" t="inlineStr">
        <is>
          <t>Needs source review: interest amount</t>
        </is>
      </c>
    </row>
    <row r="526" ht="84" customHeight="1">
      <c r="A526" s="806" t="inlineStr">
        <is>
          <t>2024-001313</t>
        </is>
      </c>
      <c r="B526" s="806" t="n"/>
      <c r="C526" s="806" t="inlineStr">
        <is>
          <t>Change of Address</t>
        </is>
      </c>
      <c r="D526" s="806" t="inlineStr">
        <is>
          <t>2561/142</t>
        </is>
      </c>
      <c r="E526" s="807" t="n">
        <v>45359</v>
      </c>
      <c r="F526" s="808" t="n">
        <v>45365</v>
      </c>
      <c r="G526" s="809" t="inlineStr">
        <is>
          <t>Paul R. Deutsch,
Deborah A. Deutsch</t>
        </is>
      </c>
      <c r="H526" s="809" t="inlineStr">
        <is>
          <t>The Public</t>
        </is>
      </c>
      <c r="I526" s="810" t="inlineStr">
        <is>
          <t>SW/4 NE/4, NW/4 SE/4, S/2 SE/4 of 31-12N-24W, aol</t>
        </is>
      </c>
      <c r="J526" s="811" t="inlineStr">
        <is>
          <t>New Address: 7828 NW 124th St
Kansas City, MO 64163</t>
        </is>
      </c>
      <c r="K526" s="815" t="inlineStr">
        <is>
          <t>OKCountyRecords: 2024-001313</t>
        </is>
      </c>
      <c r="L526" s="806" t="inlineStr">
        <is>
          <t>Other (non-mineral; excluded from mineral NMA). Gross=tract-map basis.</t>
        </is>
      </c>
      <c r="M526" s="806" t="inlineStr">
        <is>
          <t>OK</t>
        </is>
      </c>
      <c r="N526" s="806" t="inlineStr">
        <is>
          <t>Non-conveying — notice/affidavit/address change (The Public).</t>
        </is>
      </c>
      <c r="O526" s="806" t="inlineStr">
        <is>
          <t>OUTSIDE LANDS</t>
        </is>
      </c>
      <c r="P526" s="807" t="inlineStr">
        <is>
          <t>Do Not Chain — address only</t>
        </is>
      </c>
      <c r="Q526" s="808" t="inlineStr">
        <is>
          <t>No</t>
        </is>
      </c>
      <c r="R526" s="809" t="inlineStr">
        <is>
          <t>No</t>
        </is>
      </c>
      <c r="S526" s="809" t="inlineStr">
        <is>
          <t>No</t>
        </is>
      </c>
      <c r="T526" s="810" t="inlineStr">
        <is>
          <t>No</t>
        </is>
      </c>
      <c r="U526" s="811" t="inlineStr">
        <is>
          <t>Yes: 2 (legal supports)</t>
        </is>
      </c>
      <c r="V526" s="815" t="inlineStr">
        <is>
          <t>High</t>
        </is>
      </c>
      <c r="W526" s="806" t="inlineStr">
        <is>
          <t>Probable — name-normalized match to Runsheet 114 grantee; confirm</t>
        </is>
      </c>
      <c r="X526" s="806" t="inlineStr">
        <is>
          <t>Review</t>
        </is>
      </c>
      <c r="Y526" s="806" t="inlineStr">
        <is>
          <t>Interest amount needs review</t>
        </is>
      </c>
      <c r="Z526" s="806" t="inlineStr">
        <is>
          <t>Review</t>
        </is>
      </c>
      <c r="AA526" s="807" t="inlineStr">
        <is>
          <t>Change of Address — Paul R. Deutsch, to The Public (2561/142)</t>
        </is>
      </c>
      <c r="AB526" s="808" t="inlineStr">
        <is>
          <t>Needs source review: grantor source</t>
        </is>
      </c>
    </row>
    <row r="527" ht="180" customHeight="1">
      <c r="A527" s="806" t="inlineStr">
        <is>
          <t>2024-007734</t>
        </is>
      </c>
      <c r="B527" s="806" t="n">
        <v>61</v>
      </c>
      <c r="C527" s="806" t="inlineStr">
        <is>
          <t>Assignment</t>
        </is>
      </c>
      <c r="D527" s="806" t="inlineStr">
        <is>
          <t>2604/111</t>
        </is>
      </c>
      <c r="E527" s="807" t="n">
        <v>45474</v>
      </c>
      <c r="F527" s="808" t="n">
        <v>45642</v>
      </c>
      <c r="G527" s="809" t="inlineStr">
        <is>
          <t>Gregg M. Satherlie and Chelin H. Satherlie 1989 Rev Trust, Dated September 27, 1989,
Christopher D. Greene, Trustee</t>
        </is>
      </c>
      <c r="H527" s="809" t="inlineStr">
        <is>
          <t>Trison Holdings, LLC</t>
        </is>
      </c>
      <c r="I527" s="810" t="inlineStr">
        <is>
          <t>All of 31-12N-24W, aol</t>
        </is>
      </c>
      <c r="J527" s="814" t="inlineStr">
        <is>
          <t>ARTI</t>
        </is>
      </c>
      <c r="K527" s="815" t="inlineStr">
        <is>
          <t>OKCountyRecords: 2024-007734</t>
        </is>
      </c>
      <c r="L527" s="806" t="inlineStr">
        <is>
          <t>Leasehold (non-mineral; excluded from mineral NMA). All-section coverage. Gross=tract-map basis.</t>
        </is>
      </c>
      <c r="M527" s="806" t="inlineStr">
        <is>
          <t>CURRENT LEASE SOURCE</t>
        </is>
      </c>
      <c r="N527" s="806" t="n"/>
      <c r="O527" s="806" t="inlineStr">
        <is>
          <t>OUTSIDE LANDS</t>
        </is>
      </c>
      <c r="P527" s="807" t="inlineStr">
        <is>
          <t>Chain — assignment (WI or minerals — read granting clause)</t>
        </is>
      </c>
      <c r="Q527" s="808" t="inlineStr">
        <is>
          <t>Review</t>
        </is>
      </c>
      <c r="R527" s="809" t="inlineStr">
        <is>
          <t>Yes</t>
        </is>
      </c>
      <c r="S527" s="809" t="inlineStr">
        <is>
          <t>Review</t>
        </is>
      </c>
      <c r="T527" s="810" t="inlineStr">
        <is>
          <t>Yes</t>
        </is>
      </c>
      <c r="U527" s="814" t="inlineStr">
        <is>
          <t>Yes: 1, 8 (broad legal)</t>
        </is>
      </c>
      <c r="V527" s="815" t="inlineStr">
        <is>
          <t>Medium</t>
        </is>
      </c>
      <c r="W527" s="806" t="inlineStr">
        <is>
          <t>Review — no exact prior-grantee match</t>
        </is>
      </c>
      <c r="X527" s="806" t="inlineStr">
        <is>
          <t>Review</t>
        </is>
      </c>
      <c r="Y527" s="806" t="inlineStr">
        <is>
          <t>Interest amount needs review</t>
        </is>
      </c>
      <c r="Z527" s="806" t="inlineStr">
        <is>
          <t>Review</t>
        </is>
      </c>
      <c r="AA527" s="807" t="inlineStr">
        <is>
          <t>Assignment — Gregg M. Satherlie and Chelin to Trison Holdings, LLC (2604/111)</t>
        </is>
      </c>
      <c r="AB527" s="808" t="inlineStr">
        <is>
          <t>Needs source review: grantor source, interest amount</t>
        </is>
      </c>
    </row>
    <row r="528" ht="409.5" customHeight="1">
      <c r="A528" s="806" t="inlineStr">
        <is>
          <t>2024-007198</t>
        </is>
      </c>
      <c r="B528" s="806" t="n">
        <v>70</v>
      </c>
      <c r="C528" s="806" t="inlineStr">
        <is>
          <t>Conveyance</t>
        </is>
      </c>
      <c r="D528" s="806" t="inlineStr">
        <is>
          <t>2599/463</t>
        </is>
      </c>
      <c r="E528" s="807" t="n">
        <v>45588</v>
      </c>
      <c r="F528" s="808" t="n">
        <v>45614</v>
      </c>
      <c r="G528" s="809" t="inlineStr">
        <is>
          <t>Onigbe Consulting, LLC</t>
        </is>
      </c>
      <c r="H528" s="809" t="inlineStr">
        <is>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is>
      </c>
      <c r="I528" s="810" t="inlineStr">
        <is>
          <t>All of 31-12N-24W, aol</t>
        </is>
      </c>
      <c r="J528" s="814" t="inlineStr">
        <is>
          <t>an undivided thirty-four percent (34%) of Grantor's interest,</t>
        </is>
      </c>
      <c r="K528" s="815" t="inlineStr">
        <is>
          <t>63e8b9a8d056433a9994fe46ca85076b.pdf | OKCountyRecords: 2024-007198</t>
        </is>
      </c>
      <c r="L528" s="806" t="inlineStr">
        <is>
          <t>Mineral; basis Conv Amt(dec). All-section coverage. Gross=tract-map basis.</t>
        </is>
      </c>
      <c r="M528" s="806" t="inlineStr">
        <is>
          <t>REVIEW</t>
        </is>
      </c>
      <c r="N528" s="806" t="inlineStr">
        <is>
          <t>Conveyed interest / decimal from instrument image</t>
        </is>
      </c>
      <c r="O528" s="806" t="inlineStr">
        <is>
          <t>OUTSIDE LANDS</t>
        </is>
      </c>
      <c r="P528" s="807" t="inlineStr">
        <is>
          <t>Chain — deed (confirm minerals vs surface from instrument)</t>
        </is>
      </c>
      <c r="Q528" s="808" t="inlineStr">
        <is>
          <t>Yes</t>
        </is>
      </c>
      <c r="R528" s="809" t="inlineStr">
        <is>
          <t>No</t>
        </is>
      </c>
      <c r="S528" s="809" t="inlineStr">
        <is>
          <t>Review</t>
        </is>
      </c>
      <c r="T528" s="810" t="inlineStr">
        <is>
          <t>No</t>
        </is>
      </c>
      <c r="U528" s="814" t="inlineStr">
        <is>
          <t>Yes: 1, 8 (broad legal)</t>
        </is>
      </c>
      <c r="V528" s="815" t="inlineStr">
        <is>
          <t>Medium</t>
        </is>
      </c>
      <c r="W528" s="806" t="inlineStr">
        <is>
          <t>Review — no exact prior-grantee match</t>
        </is>
      </c>
      <c r="X528" s="806" t="inlineStr">
        <is>
          <t>Review</t>
        </is>
      </c>
      <c r="Y528" s="806" t="inlineStr">
        <is>
          <t>Candidate 0.34 (helper — confirm from image)</t>
        </is>
      </c>
      <c r="Z528" s="806" t="inlineStr">
        <is>
          <t>Medium — helper value</t>
        </is>
      </c>
      <c r="AA528" s="807" t="inlineStr">
        <is>
          <t>Conveyance — Onigbe Consulting, LLC to (i) Comanche Oil &amp; Gas, Inc., (2599/463)</t>
        </is>
      </c>
      <c r="AB528" s="808" t="inlineStr">
        <is>
          <t>Needs source review: grantor source</t>
        </is>
      </c>
    </row>
    <row r="529" ht="409.5" customHeight="1">
      <c r="A529" s="806" t="inlineStr">
        <is>
          <t>2024-007203</t>
        </is>
      </c>
      <c r="B529" s="806" t="n">
        <v>71</v>
      </c>
      <c r="C529" s="806" t="inlineStr">
        <is>
          <t>Affidavit of Merger</t>
        </is>
      </c>
      <c r="D529" s="806" t="inlineStr">
        <is>
          <t>2599/505</t>
        </is>
      </c>
      <c r="E529" s="807" t="n">
        <v>45589</v>
      </c>
      <c r="F529" s="808" t="n">
        <v>45614</v>
      </c>
      <c r="G529" s="809" t="inlineStr">
        <is>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is>
      </c>
      <c r="H529" s="809" t="inlineStr">
        <is>
          <t>The Public</t>
        </is>
      </c>
      <c r="I529" s="810" t="inlineStr">
        <is>
          <t>All of 31-12N-24W, aol</t>
        </is>
      </c>
      <c r="J529" s="814" t="inlineStr">
        <is>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 Full recital in recorded instrument — see Link.</t>
        </is>
      </c>
      <c r="K529" s="815" t="inlineStr">
        <is>
          <t>63e8b9a8d056433a9994fe46ca85076b.pdf | OKCountyRecords: 2024-007203</t>
        </is>
      </c>
      <c r="L529" s="806" t="inlineStr">
        <is>
          <t>Mineral; basis Conv Amt(dec). All-section coverage. Gross=tract-map basis.</t>
        </is>
      </c>
      <c r="M529" s="806" t="inlineStr">
        <is>
          <t>OK</t>
        </is>
      </c>
      <c r="N529" s="806" t="inlineStr">
        <is>
          <t>Non-conveying per The Public rule; Validus merger affidavit notice (verify if operative deed exists).</t>
        </is>
      </c>
      <c r="O529" s="806" t="inlineStr">
        <is>
          <t>OUTSIDE LANDS</t>
        </is>
      </c>
      <c r="P529" s="807" t="inlineStr">
        <is>
          <t>Chain — title support (succession/entity/probate)</t>
        </is>
      </c>
      <c r="Q529" s="808" t="inlineStr">
        <is>
          <t>Yes</t>
        </is>
      </c>
      <c r="R529" s="809" t="inlineStr">
        <is>
          <t>No</t>
        </is>
      </c>
      <c r="S529" s="809" t="inlineStr">
        <is>
          <t>Yes</t>
        </is>
      </c>
      <c r="T529" s="810" t="inlineStr">
        <is>
          <t>No</t>
        </is>
      </c>
      <c r="U529" s="814" t="inlineStr">
        <is>
          <t>Yes: 1, 8 (broad legal)</t>
        </is>
      </c>
      <c r="V529" s="815" t="inlineStr">
        <is>
          <t>Medium</t>
        </is>
      </c>
      <c r="W529" s="806" t="inlineStr">
        <is>
          <t>Review — no exact prior-grantee match</t>
        </is>
      </c>
      <c r="X529" s="806" t="inlineStr">
        <is>
          <t>Review</t>
        </is>
      </c>
      <c r="Y529" s="806" t="inlineStr">
        <is>
          <t>Interest amount needs review</t>
        </is>
      </c>
      <c r="Z529" s="806" t="inlineStr">
        <is>
          <t>Review</t>
        </is>
      </c>
      <c r="AA529" s="807" t="inlineStr">
        <is>
          <t>Affidavit of Merger — Cameron Brown, Chief Executive to The Public (2599/505)</t>
        </is>
      </c>
      <c r="AB529" s="808" t="inlineStr">
        <is>
          <t>Needs source review: grantor source, interest amount</t>
        </is>
      </c>
    </row>
    <row r="530" ht="144" customHeight="1">
      <c r="A530" s="806" t="inlineStr">
        <is>
          <t>2024-007338</t>
        </is>
      </c>
      <c r="B530" s="806" t="n"/>
      <c r="C530" s="806" t="inlineStr">
        <is>
          <t>Mineral Deed</t>
        </is>
      </c>
      <c r="D530" s="806" t="inlineStr">
        <is>
          <t>2600/472</t>
        </is>
      </c>
      <c r="E530" s="807" t="n">
        <v>45608</v>
      </c>
      <c r="F530" s="808" t="n">
        <v>45621</v>
      </c>
      <c r="G530" s="809" t="inlineStr">
        <is>
          <t>Carrie Leeann Mitchell</t>
        </is>
      </c>
      <c r="H530" s="809" t="inlineStr">
        <is>
          <t>James Gerard Buonaccorsi,
Mitchell-Buonaccorsi Living Trust,
Carrie Leeann Mitchell, Trustee</t>
        </is>
      </c>
      <c r="I530" s="810" t="inlineStr">
        <is>
          <t>All of 31-12N-24W, aol</t>
        </is>
      </c>
      <c r="J530" s="816" t="inlineStr">
        <is>
          <t>ARTI</t>
        </is>
      </c>
      <c r="K530" s="815" t="inlineStr">
        <is>
          <t>OKCountyRecords: 2024-007338</t>
        </is>
      </c>
      <c r="L530" s="806" t="inlineStr">
        <is>
          <t>Mineral; basis Conv Amt(dec). All-section coverage. Gross=tract-map basis.</t>
        </is>
      </c>
      <c r="M530" s="806" t="inlineStr">
        <is>
          <t>CURRENT OWNER SOURCE</t>
        </is>
      </c>
      <c r="N530" s="806" t="n"/>
      <c r="O530" s="806" t="inlineStr">
        <is>
          <t>OUTSIDE LANDS</t>
        </is>
      </c>
      <c r="P530" s="807" t="inlineStr">
        <is>
          <t>Chain — minerals</t>
        </is>
      </c>
      <c r="Q530" s="808" t="inlineStr">
        <is>
          <t>Yes</t>
        </is>
      </c>
      <c r="R530" s="809" t="inlineStr">
        <is>
          <t>No</t>
        </is>
      </c>
      <c r="S530" s="809" t="inlineStr">
        <is>
          <t>Yes</t>
        </is>
      </c>
      <c r="T530" s="810" t="inlineStr">
        <is>
          <t>No</t>
        </is>
      </c>
      <c r="U530" s="816" t="inlineStr">
        <is>
          <t>Yes: 1, 8 (broad legal)</t>
        </is>
      </c>
      <c r="V530" s="815" t="inlineStr">
        <is>
          <t>Medium</t>
        </is>
      </c>
      <c r="W530" s="806" t="inlineStr">
        <is>
          <t>Review — no exact prior-grantee match</t>
        </is>
      </c>
      <c r="X530" s="806" t="inlineStr">
        <is>
          <t>Yes — on Tract 1 owner list</t>
        </is>
      </c>
      <c r="Y530" s="806" t="inlineStr">
        <is>
          <t>Candidate 1 (helper — confirm from image)</t>
        </is>
      </c>
      <c r="Z530" s="806" t="inlineStr">
        <is>
          <t>Medium — helper value</t>
        </is>
      </c>
      <c r="AA530" s="807" t="inlineStr">
        <is>
          <t>Mineral Deed — Carrie Leeann Mitchell to James Gerard Buonaccorsi, (2600/472)</t>
        </is>
      </c>
      <c r="AB530" s="808" t="inlineStr">
        <is>
          <t>Needs source review: grantor source</t>
        </is>
      </c>
    </row>
    <row r="531" ht="108" customHeight="1">
      <c r="A531" s="806" t="inlineStr">
        <is>
          <t>2025-000252</t>
        </is>
      </c>
      <c r="B531" s="806" t="n"/>
      <c r="C531" s="806" t="inlineStr">
        <is>
          <t>Correction to Assignment and Bill of Sale</t>
        </is>
      </c>
      <c r="D531" s="806" t="inlineStr">
        <is>
          <t>2608/397</t>
        </is>
      </c>
      <c r="E531" s="807" t="n">
        <v>45648</v>
      </c>
      <c r="F531" s="808" t="n">
        <v>45672</v>
      </c>
      <c r="G531" s="809" t="inlineStr">
        <is>
          <t>Fairway Resources III, LLC,
Fairway Resources Partners III Minerals, LLC</t>
        </is>
      </c>
      <c r="H531" s="809" t="inlineStr">
        <is>
          <t>Mustang Fuel Corporation</t>
        </is>
      </c>
      <c r="I531" s="810" t="inlineStr">
        <is>
          <t>All of 31-12N-24W, aol</t>
        </is>
      </c>
      <c r="J531" s="816" t="inlineStr">
        <is>
          <t>ARTI</t>
        </is>
      </c>
      <c r="K531" s="815" t="inlineStr">
        <is>
          <t>OKCountyRecords: 2025-000252</t>
        </is>
      </c>
      <c r="L531" s="806" t="inlineStr">
        <is>
          <t>Leasehold (non-mineral; excluded from mineral NMA). All-section coverage. Gross=tract-map basis.</t>
        </is>
      </c>
      <c r="M531" s="806" t="inlineStr">
        <is>
          <t>Confirm lease effect</t>
        </is>
      </c>
      <c r="N531" s="806" t="n"/>
      <c r="O531" s="806" t="inlineStr">
        <is>
          <t>OUTSIDE LANDS</t>
        </is>
      </c>
      <c r="P531" s="807" t="inlineStr">
        <is>
          <t>Chain — WI/leasehold assignment</t>
        </is>
      </c>
      <c r="Q531" s="808" t="inlineStr">
        <is>
          <t>No</t>
        </is>
      </c>
      <c r="R531" s="809" t="inlineStr">
        <is>
          <t>Yes</t>
        </is>
      </c>
      <c r="S531" s="809" t="inlineStr">
        <is>
          <t>Review</t>
        </is>
      </c>
      <c r="T531" s="810" t="inlineStr">
        <is>
          <t>Yes</t>
        </is>
      </c>
      <c r="U531" s="816" t="inlineStr">
        <is>
          <t>Yes: 1, 8 (broad legal)</t>
        </is>
      </c>
      <c r="V531" s="815" t="inlineStr">
        <is>
          <t>Medium</t>
        </is>
      </c>
      <c r="W531" s="806" t="inlineStr">
        <is>
          <t>Yes — prior grantee match</t>
        </is>
      </c>
      <c r="X531" s="806" t="inlineStr">
        <is>
          <t>Review</t>
        </is>
      </c>
      <c r="Y531" s="806" t="inlineStr">
        <is>
          <t>Interest amount needs review</t>
        </is>
      </c>
      <c r="Z531" s="806" t="inlineStr">
        <is>
          <t>Review</t>
        </is>
      </c>
      <c r="AA531" s="807" t="inlineStr">
        <is>
          <t>Correction to Assignment and Bil — Fairway Resources III, LLC, to Mustang Fuel Corporation (2608/397)</t>
        </is>
      </c>
      <c r="AB531" s="808" t="inlineStr">
        <is>
          <t>Needs source review: interest amount</t>
        </is>
      </c>
    </row>
    <row r="532" ht="108" customHeight="1">
      <c r="A532" s="806" t="inlineStr">
        <is>
          <t>2025-001343</t>
        </is>
      </c>
      <c r="B532" s="806" t="n"/>
      <c r="C532" s="806" t="inlineStr">
        <is>
          <t>Joint Tenancy Quit Claim Mineral Deed</t>
        </is>
      </c>
      <c r="D532" s="806" t="inlineStr">
        <is>
          <t>2617/228</t>
        </is>
      </c>
      <c r="E532" s="807" t="n">
        <v>45726</v>
      </c>
      <c r="F532" s="808" t="n">
        <v>45728</v>
      </c>
      <c r="G532" s="809" t="inlineStr">
        <is>
          <t>Eleanore Wheeler aka Eleanor Wheeler, single</t>
        </is>
      </c>
      <c r="H532" s="809" t="inlineStr">
        <is>
          <t>Eleanore Wheeler and Shirley Wheeler, mother and daughter, JTWROS</t>
        </is>
      </c>
      <c r="I532" s="810" t="inlineStr">
        <is>
          <t>S/2 of Lot 3, Lot 4, S/2 NE/4 SW/4, SE/4 SW/4 of 31-12N-24W, aol</t>
        </is>
      </c>
      <c r="J532" s="811" t="inlineStr">
        <is>
          <t>ARTI</t>
        </is>
      </c>
      <c r="K532" s="815" t="inlineStr">
        <is>
          <t>OKCountyRecords: 2025-001343</t>
        </is>
      </c>
      <c r="L532" s="806" t="inlineStr">
        <is>
          <t>Mineral; basis Conv Amt(dec). Gross=tract-map basis.</t>
        </is>
      </c>
      <c r="M532" s="806" t="inlineStr">
        <is>
          <t>CURRENT OWNER SOURCE</t>
        </is>
      </c>
      <c r="N532" s="806" t="n"/>
      <c r="O532" s="806" t="inlineStr">
        <is>
          <t>OUTSIDE LANDS</t>
        </is>
      </c>
      <c r="P532" s="807" t="inlineStr">
        <is>
          <t>Chain — minerals</t>
        </is>
      </c>
      <c r="Q532" s="808" t="inlineStr">
        <is>
          <t>Yes</t>
        </is>
      </c>
      <c r="R532" s="809" t="inlineStr">
        <is>
          <t>No</t>
        </is>
      </c>
      <c r="S532" s="809" t="inlineStr">
        <is>
          <t>Yes</t>
        </is>
      </c>
      <c r="T532" s="810" t="inlineStr">
        <is>
          <t>No</t>
        </is>
      </c>
      <c r="U532" s="811" t="inlineStr">
        <is>
          <t>Legal maps to 5, 7, 9; helper says 2, 3, 5, 6, 7</t>
        </is>
      </c>
      <c r="V532" s="815" t="inlineStr">
        <is>
          <t>Review</t>
        </is>
      </c>
      <c r="W532" s="806" t="inlineStr">
        <is>
          <t>Review — no exact prior-grantee match</t>
        </is>
      </c>
      <c r="X532" s="806" t="inlineStr">
        <is>
          <t>Yes — on Tract 3 owner list</t>
        </is>
      </c>
      <c r="Y532" s="806" t="inlineStr">
        <is>
          <t>Candidate 1 (helper — confirm from image)</t>
        </is>
      </c>
      <c r="Z532" s="806" t="inlineStr">
        <is>
          <t>Medium — helper value</t>
        </is>
      </c>
      <c r="AA532" s="807" t="inlineStr">
        <is>
          <t>Joint Tenancy Quit Claim Mineral — Eleanore Wheeler aka Eleanor W to Eleanore Wheeler and Shirley W (2617/228)</t>
        </is>
      </c>
      <c r="AB532" s="808" t="inlineStr">
        <is>
          <t>Needs source review: tract, grantor source</t>
        </is>
      </c>
    </row>
    <row r="533" ht="409.5" customHeight="1">
      <c r="A533" s="806" t="inlineStr">
        <is>
          <t>2025-003963</t>
        </is>
      </c>
      <c r="B533" s="806" t="n"/>
      <c r="C533" s="806" t="inlineStr">
        <is>
          <t>Warranty Deed</t>
        </is>
      </c>
      <c r="D533" s="806" t="inlineStr">
        <is>
          <t>2638/58</t>
        </is>
      </c>
      <c r="E533" s="807" t="n">
        <v>45726</v>
      </c>
      <c r="F533" s="808" t="n">
        <v>45840</v>
      </c>
      <c r="G533" s="809" t="inlineStr">
        <is>
          <t>Jesse Joe Newell, also known as Jesse J. Newell and Jesse Newell, and Rachael Elizabeth Newell, also known as Rachael E. Newell and Rachael Newell, husband and wife</t>
        </is>
      </c>
      <c r="H533" s="809" t="inlineStr">
        <is>
          <t>Joe Newell and Rachael Elizabeth Newell, Trustees of the Newell Farms Trust dated September 12, 2024, and any amendments thereto</t>
        </is>
      </c>
      <c r="I533" s="810" t="inlineStr">
        <is>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is>
      </c>
      <c r="J533" s="811" t="inlineStr">
        <is>
          <t>An undivided one-half interest</t>
        </is>
      </c>
      <c r="K533" s="815" t="inlineStr">
        <is>
          <t>OKCountyRecords: 2025-003963</t>
        </is>
      </c>
      <c r="L533" s="806" t="inlineStr">
        <is>
          <t>Mineral; basis Conv Amt(dec). Gross=tract-map basis.</t>
        </is>
      </c>
      <c r="M533" s="806" t="inlineStr">
        <is>
          <t>REVIEW</t>
        </is>
      </c>
      <c r="N533" s="806" t="inlineStr">
        <is>
          <t>Conveyed interest / decimal from instrument image</t>
        </is>
      </c>
      <c r="O533" s="806" t="inlineStr">
        <is>
          <t>MINERAL DEED</t>
        </is>
      </c>
      <c r="P533" s="807" t="inlineStr">
        <is>
          <t>Chain — deed (confirm minerals vs surface from instrument)</t>
        </is>
      </c>
      <c r="Q533" s="808" t="inlineStr">
        <is>
          <t>Yes</t>
        </is>
      </c>
      <c r="R533" s="809" t="inlineStr">
        <is>
          <t>No</t>
        </is>
      </c>
      <c r="S533" s="809" t="inlineStr">
        <is>
          <t>Review</t>
        </is>
      </c>
      <c r="T533" s="810" t="inlineStr">
        <is>
          <t>No</t>
        </is>
      </c>
      <c r="U533" s="811" t="inlineStr">
        <is>
          <t>Yes: 5, 6 (legal supports)</t>
        </is>
      </c>
      <c r="V533" s="815" t="inlineStr">
        <is>
          <t>High</t>
        </is>
      </c>
      <c r="W533" s="806" t="inlineStr">
        <is>
          <t>Review — no exact prior-grantee match</t>
        </is>
      </c>
      <c r="X533" s="806" t="inlineStr">
        <is>
          <t>Yes — on Tract 5 owner list</t>
        </is>
      </c>
      <c r="Y533" s="806" t="inlineStr">
        <is>
          <t>Candidate 0.5 (helper — confirm from image)</t>
        </is>
      </c>
      <c r="Z533" s="806" t="inlineStr">
        <is>
          <t>Medium — helper value</t>
        </is>
      </c>
      <c r="AA533" s="807" t="inlineStr">
        <is>
          <t>Warranty Deed — Jesse Joe Newell, also known a to Joe Newell and Rachael Elizabe (2638/58)</t>
        </is>
      </c>
      <c r="AB533" s="808" t="inlineStr">
        <is>
          <t>Needs source review: grantor source</t>
        </is>
      </c>
    </row>
    <row r="534" ht="96" customHeight="1">
      <c r="A534" s="806" t="inlineStr">
        <is>
          <t>2025-002463</t>
        </is>
      </c>
      <c r="B534" s="806" t="n"/>
      <c r="C534" s="806" t="inlineStr">
        <is>
          <t>Mineral Deed</t>
        </is>
      </c>
      <c r="D534" s="806" t="inlineStr">
        <is>
          <t>2625/231</t>
        </is>
      </c>
      <c r="E534" s="807" t="n">
        <v>45747</v>
      </c>
      <c r="F534" s="808" t="n">
        <v>45771</v>
      </c>
      <c r="G534" s="809" t="inlineStr">
        <is>
          <t>EDR, LLC</t>
        </is>
      </c>
      <c r="H534" s="809" t="inlineStr">
        <is>
          <t>Okki Industries, LLC
P.O. Box 54859
Oklahoma City, OK 73154</t>
        </is>
      </c>
      <c r="I534" s="810" t="inlineStr">
        <is>
          <t>NW/4 SE/4, S/2 SE/4, SW/4 NE/4 of 31-12N-24W, aol</t>
        </is>
      </c>
      <c r="J534" s="814" t="inlineStr">
        <is>
          <t>0.75 net mineral acres in 31-12N-24W from a total of 6.430625 net mineral acres of Grantor's right, title, and interest in and to all of the oil, gas and other minerals in and under 3 sections</t>
        </is>
      </c>
      <c r="K534" s="815" t="inlineStr">
        <is>
          <t>OKCountyRecords: 2025-002463</t>
        </is>
      </c>
      <c r="L534" s="806" t="inlineStr">
        <is>
          <t>Mineral; basis Conv Amt(dec). Gross=tract-map basis.</t>
        </is>
      </c>
      <c r="M534" s="806" t="inlineStr">
        <is>
          <t>REVIEW</t>
        </is>
      </c>
      <c r="N534" s="806" t="inlineStr">
        <is>
          <t>Denominator / tract allocation for 0.75 NMA from instrument image</t>
        </is>
      </c>
      <c r="O534" s="806" t="inlineStr">
        <is>
          <t>OUTSIDE LANDS</t>
        </is>
      </c>
      <c r="P534" s="807" t="inlineStr">
        <is>
          <t>Chain — minerals</t>
        </is>
      </c>
      <c r="Q534" s="808" t="inlineStr">
        <is>
          <t>Yes</t>
        </is>
      </c>
      <c r="R534" s="809" t="inlineStr">
        <is>
          <t>No</t>
        </is>
      </c>
      <c r="S534" s="809" t="inlineStr">
        <is>
          <t>Yes</t>
        </is>
      </c>
      <c r="T534" s="810" t="inlineStr">
        <is>
          <t>No</t>
        </is>
      </c>
      <c r="U534" s="814" t="inlineStr">
        <is>
          <t>Yes: 2 (legal supports)</t>
        </is>
      </c>
      <c r="V534" s="815" t="inlineStr">
        <is>
          <t>High</t>
        </is>
      </c>
      <c r="W534" s="806" t="inlineStr">
        <is>
          <t>Review — no exact prior-grantee match</t>
        </is>
      </c>
      <c r="X534" s="806" t="inlineStr">
        <is>
          <t>Yes — on Tract 2 owner list</t>
        </is>
      </c>
      <c r="Y534" s="806" t="inlineStr">
        <is>
          <t>Candidate 0.0046875 (helper — confirm from image)</t>
        </is>
      </c>
      <c r="Z534" s="806" t="inlineStr">
        <is>
          <t>Medium — helper value</t>
        </is>
      </c>
      <c r="AA534" s="807" t="inlineStr">
        <is>
          <t>Mineral Deed — EDR, LLC to Okki Industries, LLC (2625/231)</t>
        </is>
      </c>
      <c r="AB534" s="808" t="inlineStr">
        <is>
          <t>Needs source review: grantor source</t>
        </is>
      </c>
    </row>
    <row r="535" ht="264" customHeight="1">
      <c r="A535" s="806" t="inlineStr">
        <is>
          <t>2025-002464</t>
        </is>
      </c>
      <c r="B535" s="806" t="n"/>
      <c r="C535" s="806" t="inlineStr">
        <is>
          <t>Mineral Deed</t>
        </is>
      </c>
      <c r="D535" s="806" t="inlineStr">
        <is>
          <t>2625/233</t>
        </is>
      </c>
      <c r="E535" s="807" t="n">
        <v>45747</v>
      </c>
      <c r="F535" s="808" t="n">
        <v>45771</v>
      </c>
      <c r="G535" s="809" t="inlineStr">
        <is>
          <t>EDR, LLC</t>
        </is>
      </c>
      <c r="H535" s="809" t="inlineStr">
        <is>
          <t>Del Monte Royalty Partners, LLC
P.O. Box 18776
Oklahoma City, OK 73154</t>
        </is>
      </c>
      <c r="I535" s="810" t="inlineStr">
        <is>
          <t>NW/4 SE/4, S/2 SE/4, SW/4 NE/4 of 31-12N-24W, aol</t>
        </is>
      </c>
      <c r="J535" s="811" t="inlineStr">
        <is>
          <t>0.75 net mineral acres in 31-12N-24W from a total of 6.430625 net mineral acres of Grantor's right, title, and interest in and to all of the oil, gas and other minerals in and under 3 sections</t>
        </is>
      </c>
      <c r="K535" s="815" t="inlineStr">
        <is>
          <t>OKCountyRecords: 2025-002464</t>
        </is>
      </c>
      <c r="L535" s="806" t="inlineStr">
        <is>
          <t>Mineral; basis Conv Amt(dec). Gross=tract-map basis.</t>
        </is>
      </c>
      <c r="M535" s="806" t="inlineStr">
        <is>
          <t>REVIEW</t>
        </is>
      </c>
      <c r="N535" s="806" t="inlineStr">
        <is>
          <t>Denominator / tract allocation for 0.75 NMA from instrument image</t>
        </is>
      </c>
      <c r="O535" s="806" t="inlineStr">
        <is>
          <t>OUTSIDE LANDS</t>
        </is>
      </c>
      <c r="P535" s="807" t="inlineStr">
        <is>
          <t>Chain — minerals</t>
        </is>
      </c>
      <c r="Q535" s="808" t="inlineStr">
        <is>
          <t>Yes</t>
        </is>
      </c>
      <c r="R535" s="809" t="inlineStr">
        <is>
          <t>No</t>
        </is>
      </c>
      <c r="S535" s="809" t="inlineStr">
        <is>
          <t>Yes</t>
        </is>
      </c>
      <c r="T535" s="810" t="inlineStr">
        <is>
          <t>No</t>
        </is>
      </c>
      <c r="U535" s="811" t="inlineStr">
        <is>
          <t>Yes: 2 (legal supports)</t>
        </is>
      </c>
      <c r="V535" s="815" t="inlineStr">
        <is>
          <t>High</t>
        </is>
      </c>
      <c r="W535" s="806" t="inlineStr">
        <is>
          <t>Review — no exact prior-grantee match</t>
        </is>
      </c>
      <c r="X535" s="806" t="inlineStr">
        <is>
          <t>Yes — on Tract 2 owner list</t>
        </is>
      </c>
      <c r="Y535" s="806" t="inlineStr">
        <is>
          <t>Candidate 0.0046875 (helper — confirm from image)</t>
        </is>
      </c>
      <c r="Z535" s="806" t="inlineStr">
        <is>
          <t>Medium — helper value</t>
        </is>
      </c>
      <c r="AA535" s="807" t="inlineStr">
        <is>
          <t>Mineral Deed — EDR, LLC to Del Monte Royalty Partners, LL (2625/233)</t>
        </is>
      </c>
      <c r="AB535" s="808" t="inlineStr">
        <is>
          <t>Needs source review: grantor source</t>
        </is>
      </c>
    </row>
    <row r="536" ht="409.5" customHeight="1">
      <c r="A536" s="806" t="inlineStr">
        <is>
          <t>2025-002923</t>
        </is>
      </c>
      <c r="B536" s="806" t="n">
        <v>76</v>
      </c>
      <c r="C536" s="806" t="inlineStr">
        <is>
          <t>Affidavit of Merger</t>
        </is>
      </c>
      <c r="D536" s="806" t="inlineStr">
        <is>
          <t>2628/429</t>
        </is>
      </c>
      <c r="E536" s="807" t="n">
        <v>45784</v>
      </c>
      <c r="F536" s="808" t="n">
        <v>45792</v>
      </c>
      <c r="G536" s="809" t="inlineStr">
        <is>
          <t>Diversified Energy Company</t>
        </is>
      </c>
      <c r="H536" s="809" t="inlineStr">
        <is>
          <t>The Public</t>
        </is>
      </c>
      <c r="I536" s="810" t="inlineStr">
        <is>
          <t>All of 31-12N-24W, aol</t>
        </is>
      </c>
      <c r="J536" s="811" t="inlineStr">
        <is>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 Full recital in recorded instrument — see Link.</t>
        </is>
      </c>
      <c r="K536" s="815" t="inlineStr">
        <is>
          <t>63e8b9a8d056433a9994fe46ca85076b.pdf | OKCountyRecords: 2025-002923</t>
        </is>
      </c>
      <c r="L536" s="806" t="inlineStr">
        <is>
          <t>Other (non-mineral; excluded from mineral NMA). All-section coverage. Gross=tract-map basis.</t>
        </is>
      </c>
      <c r="M536" s="806" t="inlineStr">
        <is>
          <t>OK</t>
        </is>
      </c>
      <c r="N536" s="806" t="inlineStr">
        <is>
          <t>ARTI/notice instrument (The Public); no net mineral acres conveyed.</t>
        </is>
      </c>
      <c r="O536" s="806" t="inlineStr">
        <is>
          <t>OUTSIDE LANDS</t>
        </is>
      </c>
      <c r="P536" s="807" t="inlineStr">
        <is>
          <t>Chain — title support (succession/entity/probate)</t>
        </is>
      </c>
      <c r="Q536" s="808" t="inlineStr">
        <is>
          <t>Yes</t>
        </is>
      </c>
      <c r="R536" s="809" t="inlineStr">
        <is>
          <t>No</t>
        </is>
      </c>
      <c r="S536" s="809" t="inlineStr">
        <is>
          <t>Yes</t>
        </is>
      </c>
      <c r="T536" s="810" t="inlineStr">
        <is>
          <t>No</t>
        </is>
      </c>
      <c r="U536" s="811" t="inlineStr">
        <is>
          <t>Yes: 1, 8 (broad legal)</t>
        </is>
      </c>
      <c r="V536" s="815" t="inlineStr">
        <is>
          <t>Medium</t>
        </is>
      </c>
      <c r="W536" s="806" t="inlineStr">
        <is>
          <t>Review — no exact prior-grantee match</t>
        </is>
      </c>
      <c r="X536" s="806" t="inlineStr">
        <is>
          <t>Review</t>
        </is>
      </c>
      <c r="Y536" s="806" t="inlineStr">
        <is>
          <t>Interest amount needs review</t>
        </is>
      </c>
      <c r="Z536" s="806" t="inlineStr">
        <is>
          <t>Review</t>
        </is>
      </c>
      <c r="AA536" s="807" t="inlineStr">
        <is>
          <t>Affidavit of Merger — Diversified Energy Company to The Public (2628/429)</t>
        </is>
      </c>
      <c r="AB536" s="808" t="inlineStr">
        <is>
          <t>Needs source review: grantor source, interest amount</t>
        </is>
      </c>
    </row>
    <row r="537" ht="84" customHeight="1">
      <c r="A537" s="806" t="inlineStr">
        <is>
          <t>2025-005448</t>
        </is>
      </c>
      <c r="B537" s="806" t="n"/>
      <c r="C537" s="806" t="inlineStr">
        <is>
          <t>Mineral Deed</t>
        </is>
      </c>
      <c r="D537" s="806" t="inlineStr">
        <is>
          <t>2649/286</t>
        </is>
      </c>
      <c r="E537" s="807" t="n">
        <v>45896</v>
      </c>
      <c r="F537" s="808" t="n">
        <v>45908</v>
      </c>
      <c r="G537" s="809" t="inlineStr">
        <is>
          <t>Gt Mineral Holdings, LLC</t>
        </is>
      </c>
      <c r="H537" s="809" t="inlineStr">
        <is>
          <t>Berlain Limited Company</t>
        </is>
      </c>
      <c r="I537" s="810" t="inlineStr">
        <is>
          <t>NW/4 SE/4, S/2 SE/4, SW/4 NE/4 of 31-12N-24W, aol</t>
        </is>
      </c>
      <c r="J537" s="811" t="inlineStr">
        <is>
          <t>ARTI</t>
        </is>
      </c>
      <c r="K537" s="815" t="inlineStr">
        <is>
          <t>OKCountyRecords: 2025-005448</t>
        </is>
      </c>
      <c r="L537" s="806" t="inlineStr">
        <is>
          <t>Mineral; basis Conv Amt(dec). Gross=tract-map basis.</t>
        </is>
      </c>
      <c r="M537" s="806" t="n"/>
      <c r="N537" s="806" t="n"/>
      <c r="O537" s="806" t="inlineStr">
        <is>
          <t>OUTSIDE LANDS</t>
        </is>
      </c>
      <c r="P537" s="807" t="inlineStr">
        <is>
          <t>Chain — minerals</t>
        </is>
      </c>
      <c r="Q537" s="808" t="inlineStr">
        <is>
          <t>Yes</t>
        </is>
      </c>
      <c r="R537" s="809" t="inlineStr">
        <is>
          <t>No</t>
        </is>
      </c>
      <c r="S537" s="809" t="inlineStr">
        <is>
          <t>Yes</t>
        </is>
      </c>
      <c r="T537" s="810" t="inlineStr">
        <is>
          <t>No</t>
        </is>
      </c>
      <c r="U537" s="811" t="inlineStr">
        <is>
          <t>Yes: 2 (legal supports)</t>
        </is>
      </c>
      <c r="V537" s="815" t="inlineStr">
        <is>
          <t>High</t>
        </is>
      </c>
      <c r="W537" s="806" t="inlineStr">
        <is>
          <t>Yes — prior grantee match</t>
        </is>
      </c>
      <c r="X537" s="806" t="inlineStr">
        <is>
          <t>Yes — on Tract 2 owner list</t>
        </is>
      </c>
      <c r="Y537" s="806" t="inlineStr">
        <is>
          <t>Candidate 1 (helper — confirm from image)</t>
        </is>
      </c>
      <c r="Z537" s="806" t="inlineStr">
        <is>
          <t>Medium — helper value</t>
        </is>
      </c>
      <c r="AA537" s="807" t="inlineStr">
        <is>
          <t>Mineral Deed — Gt Mineral Holdings, LLC to Berlain Limited Company (2649/286)</t>
        </is>
      </c>
      <c r="AB537" s="808" t="n"/>
    </row>
    <row r="538" ht="120" customHeight="1">
      <c r="A538" s="806" t="inlineStr">
        <is>
          <t>2025-005451</t>
        </is>
      </c>
      <c r="B538" s="806" t="n"/>
      <c r="C538" s="806" t="inlineStr">
        <is>
          <t>Mineral Deed</t>
        </is>
      </c>
      <c r="D538" s="806" t="inlineStr">
        <is>
          <t>2649/298</t>
        </is>
      </c>
      <c r="E538" s="807" t="n">
        <v>45897</v>
      </c>
      <c r="F538" s="808" t="n">
        <v>45908</v>
      </c>
      <c r="G538" s="809" t="inlineStr">
        <is>
          <t>Berlain Limited Company</t>
        </is>
      </c>
      <c r="H538" s="809" t="inlineStr">
        <is>
          <t>Longreach Energy 2, LLC, 29.878109%,
Royfin Natural Gas, LLC, 70.121891%</t>
        </is>
      </c>
      <c r="I538" s="810" t="inlineStr">
        <is>
          <t>NW/4 SE/4, S/2 SE/4, SW/4 NE/4 of 31-12N-24W, aol</t>
        </is>
      </c>
      <c r="J538" s="811" t="inlineStr">
        <is>
          <t>ARTI</t>
        </is>
      </c>
      <c r="K538" s="815" t="inlineStr">
        <is>
          <t>OKCountyRecords: 2025-005451</t>
        </is>
      </c>
      <c r="L538" s="806" t="inlineStr">
        <is>
          <t>Mineral; basis Conv Amt(dec). Gross=tract-map basis.</t>
        </is>
      </c>
      <c r="M538" s="806" t="inlineStr">
        <is>
          <t>CURRENT OWNER SOURCE</t>
        </is>
      </c>
      <c r="N538" s="806" t="n"/>
      <c r="O538" s="806" t="inlineStr">
        <is>
          <t>OUTSIDE LANDS</t>
        </is>
      </c>
      <c r="P538" s="807" t="inlineStr">
        <is>
          <t>Chain — minerals</t>
        </is>
      </c>
      <c r="Q538" s="808" t="inlineStr">
        <is>
          <t>Yes</t>
        </is>
      </c>
      <c r="R538" s="809" t="inlineStr">
        <is>
          <t>No</t>
        </is>
      </c>
      <c r="S538" s="809" t="inlineStr">
        <is>
          <t>Yes</t>
        </is>
      </c>
      <c r="T538" s="810" t="inlineStr">
        <is>
          <t>No</t>
        </is>
      </c>
      <c r="U538" s="811" t="inlineStr">
        <is>
          <t>Yes: 2 (legal supports)</t>
        </is>
      </c>
      <c r="V538" s="815" t="inlineStr">
        <is>
          <t>High</t>
        </is>
      </c>
      <c r="W538" s="806" t="inlineStr">
        <is>
          <t>Yes — prior grantee match</t>
        </is>
      </c>
      <c r="X538" s="806" t="inlineStr">
        <is>
          <t>Review</t>
        </is>
      </c>
      <c r="Y538" s="806" t="inlineStr">
        <is>
          <t>Candidate 1 (helper — confirm from image)</t>
        </is>
      </c>
      <c r="Z538" s="806" t="inlineStr">
        <is>
          <t>Medium — helper value</t>
        </is>
      </c>
      <c r="AA538" s="807" t="inlineStr">
        <is>
          <t>Mineral Deed — Berlain Limited Company to Longreach Energy 2, LLC, 29.87 (2649/298)</t>
        </is>
      </c>
      <c r="AB538" s="808" t="n"/>
    </row>
    <row r="539" ht="409.5" customHeight="1">
      <c r="A539" s="806" t="inlineStr">
        <is>
          <t>2025-006541</t>
        </is>
      </c>
      <c r="B539" s="806" t="n">
        <v>77</v>
      </c>
      <c r="C539" s="806" t="inlineStr">
        <is>
          <t>Memorandum of Divisive Merger and Subsequent Consolidations</t>
        </is>
      </c>
      <c r="D539" s="806" t="inlineStr">
        <is>
          <t>2660/341</t>
        </is>
      </c>
      <c r="E539" s="807" t="n">
        <v>45926</v>
      </c>
      <c r="F539" s="808" t="n">
        <v>45954</v>
      </c>
      <c r="G539" s="809"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H539" s="809"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I539" s="810" t="inlineStr">
        <is>
          <t>All of 31-12N-24W, aol</t>
        </is>
      </c>
      <c r="J539" s="814" t="inlineStr">
        <is>
          <t>Provides record notice of lease</t>
        </is>
      </c>
      <c r="K539" s="815" t="inlineStr">
        <is>
          <t>63e8b9a8d056433a9994fe46ca85076b.pdf | OKCountyRecords: 2025-006541</t>
        </is>
      </c>
      <c r="L539" s="806" t="inlineStr">
        <is>
          <t>Leasehold (non-mineral; excluded from mineral NMA). All-section coverage. Gross=tract-map basis.</t>
        </is>
      </c>
      <c r="M539" s="806" t="inlineStr">
        <is>
          <t>CURRENT LEASE SOURCE</t>
        </is>
      </c>
      <c r="N539" s="806" t="n"/>
      <c r="O539" s="806" t="inlineStr">
        <is>
          <t>OUTSIDE LANDS</t>
        </is>
      </c>
      <c r="P539" s="807" t="inlineStr">
        <is>
          <t>Chain — title support (succession/entity/probate)</t>
        </is>
      </c>
      <c r="Q539" s="808" t="inlineStr">
        <is>
          <t>Yes</t>
        </is>
      </c>
      <c r="R539" s="809" t="inlineStr">
        <is>
          <t>No</t>
        </is>
      </c>
      <c r="S539" s="809" t="inlineStr">
        <is>
          <t>Yes</t>
        </is>
      </c>
      <c r="T539" s="810" t="inlineStr">
        <is>
          <t>No</t>
        </is>
      </c>
      <c r="U539" s="814" t="inlineStr">
        <is>
          <t>Yes: 1, 8 (broad legal)</t>
        </is>
      </c>
      <c r="V539" s="815" t="inlineStr">
        <is>
          <t>Medium</t>
        </is>
      </c>
      <c r="W539" s="806" t="inlineStr">
        <is>
          <t>Review — no exact prior-grantee match</t>
        </is>
      </c>
      <c r="X539" s="806" t="inlineStr">
        <is>
          <t>Review</t>
        </is>
      </c>
      <c r="Y539" s="806" t="inlineStr">
        <is>
          <t>Interest amount needs review</t>
        </is>
      </c>
      <c r="Z539" s="806" t="inlineStr">
        <is>
          <t>Review</t>
        </is>
      </c>
      <c r="AA539" s="807" t="inlineStr">
        <is>
          <t>Memorandum of Divisive Merger an — Windsor OK, LLC, a Texas limite to Windsor OK, LLC, a Texas limite (2660/341)</t>
        </is>
      </c>
      <c r="AB539" s="808" t="inlineStr">
        <is>
          <t>Needs source review: grantor source, interest amount</t>
        </is>
      </c>
    </row>
    <row r="540" ht="108" customHeight="1">
      <c r="A540" s="806" t="inlineStr">
        <is>
          <t>2025-006987</t>
        </is>
      </c>
      <c r="B540" s="806" t="n">
        <v>78</v>
      </c>
      <c r="C540" s="806" t="inlineStr">
        <is>
          <t>Wellbore Assignment</t>
        </is>
      </c>
      <c r="D540" s="806" t="inlineStr">
        <is>
          <t>2664/169</t>
        </is>
      </c>
      <c r="E540" s="807" t="n">
        <v>45931</v>
      </c>
      <c r="F540" s="808" t="n">
        <v>45975</v>
      </c>
      <c r="G540" s="809" t="inlineStr">
        <is>
          <t>Presidio Finance, LLC</t>
        </is>
      </c>
      <c r="H540" s="809" t="inlineStr">
        <is>
          <t>Martins Empire, LLC</t>
        </is>
      </c>
      <c r="I540" s="813" t="inlineStr">
        <is>
          <t>All of 31-12N-24W, aol</t>
        </is>
      </c>
      <c r="J540" s="811" t="inlineStr">
        <is>
          <t xml:space="preserve">Transfers wellbore-only rights
</t>
        </is>
      </c>
      <c r="K540" s="815" t="inlineStr">
        <is>
          <t>63e8b9a8d056433a9994fe46ca85076b.pdf | OKCountyRecords: 2025-006987</t>
        </is>
      </c>
      <c r="L540" s="806" t="inlineStr">
        <is>
          <t>Leasehold (non-mineral; excluded from mineral NMA). All-section coverage. Gross=tract-map basis.</t>
        </is>
      </c>
      <c r="M540" s="806" t="inlineStr">
        <is>
          <t>CURRENT LEASE SOURCE</t>
        </is>
      </c>
      <c r="N540" s="806" t="n"/>
      <c r="O540" s="806" t="inlineStr">
        <is>
          <t>OUTSIDE LANDS</t>
        </is>
      </c>
      <c r="P540" s="807" t="inlineStr">
        <is>
          <t>Chain — WI/leasehold assignment</t>
        </is>
      </c>
      <c r="Q540" s="808" t="inlineStr">
        <is>
          <t>No</t>
        </is>
      </c>
      <c r="R540" s="809" t="inlineStr">
        <is>
          <t>Yes</t>
        </is>
      </c>
      <c r="S540" s="809" t="inlineStr">
        <is>
          <t>Review</t>
        </is>
      </c>
      <c r="T540" s="813" t="inlineStr">
        <is>
          <t>Yes</t>
        </is>
      </c>
      <c r="U540" s="811" t="inlineStr">
        <is>
          <t>Yes: 1, 8 (broad legal)</t>
        </is>
      </c>
      <c r="V540" s="815" t="inlineStr">
        <is>
          <t>Medium</t>
        </is>
      </c>
      <c r="W540" s="806" t="inlineStr">
        <is>
          <t>Review — no exact prior-grantee match</t>
        </is>
      </c>
      <c r="X540" s="806" t="inlineStr">
        <is>
          <t>Review</t>
        </is>
      </c>
      <c r="Y540" s="806" t="inlineStr">
        <is>
          <t>Interest amount needs review</t>
        </is>
      </c>
      <c r="Z540" s="806" t="inlineStr">
        <is>
          <t>Review</t>
        </is>
      </c>
      <c r="AA540" s="807" t="inlineStr">
        <is>
          <t>Wellbore Assignment — Presidio Finance, LLC to Martins Empire, LLC (2664/169)</t>
        </is>
      </c>
      <c r="AB540" s="808" t="inlineStr">
        <is>
          <t>Needs source review: grantor source, interest amount</t>
        </is>
      </c>
    </row>
    <row r="541" ht="132" customHeight="1">
      <c r="A541" s="806" t="inlineStr">
        <is>
          <t>2026-000691</t>
        </is>
      </c>
      <c r="B541" s="806" t="n"/>
      <c r="C541" s="806" t="inlineStr">
        <is>
          <t>Mineral Deed</t>
        </is>
      </c>
      <c r="D541" s="806" t="inlineStr">
        <is>
          <t>2682/183</t>
        </is>
      </c>
      <c r="E541" s="807" t="n">
        <v>45971</v>
      </c>
      <c r="F541" s="808" t="n">
        <v>46062</v>
      </c>
      <c r="G541" s="809" t="inlineStr">
        <is>
          <t>Clint Roy Kirk</t>
        </is>
      </c>
      <c r="H541" s="809" t="inlineStr">
        <is>
          <t>J and A Minerals, LLC</t>
        </is>
      </c>
      <c r="I541" s="810" t="inlineStr">
        <is>
          <t>S/2 of Lot 3, S/2 NE/4 SW/4, Lot 4, SE/4 SW/4 of 31-12N-24W, aol</t>
        </is>
      </c>
      <c r="J541" s="811" t="inlineStr">
        <is>
          <t>ARTI, It is the intent of Grantor to convey unto Grantee, ALL of Grantor's right, title and interest</t>
        </is>
      </c>
      <c r="K541" s="815" t="inlineStr">
        <is>
          <t>OKCountyRecords: 2026-000691</t>
        </is>
      </c>
      <c r="L541" s="806" t="inlineStr">
        <is>
          <t>Mineral; basis Conv Amt(dec). Gross=tract-map basis.</t>
        </is>
      </c>
      <c r="M541" s="806" t="inlineStr">
        <is>
          <t>CURRENT OWNER SOURCE</t>
        </is>
      </c>
      <c r="N541" s="806" t="n"/>
      <c r="O541" s="806" t="inlineStr">
        <is>
          <t>OUTSIDE LANDS</t>
        </is>
      </c>
      <c r="P541" s="807" t="inlineStr">
        <is>
          <t>Chain — minerals</t>
        </is>
      </c>
      <c r="Q541" s="808" t="inlineStr">
        <is>
          <t>Yes</t>
        </is>
      </c>
      <c r="R541" s="809" t="inlineStr">
        <is>
          <t>No</t>
        </is>
      </c>
      <c r="S541" s="809" t="inlineStr">
        <is>
          <t>Yes</t>
        </is>
      </c>
      <c r="T541" s="810" t="inlineStr">
        <is>
          <t>No</t>
        </is>
      </c>
      <c r="U541" s="811" t="inlineStr">
        <is>
          <t>Legal maps to 5, 7, 9; helper says 2, 3, 5, 6, 7</t>
        </is>
      </c>
      <c r="V541" s="815" t="inlineStr">
        <is>
          <t>Review</t>
        </is>
      </c>
      <c r="W541" s="806" t="inlineStr">
        <is>
          <t>Review — no exact prior-grantee match</t>
        </is>
      </c>
      <c r="X541" s="806" t="inlineStr">
        <is>
          <t>Yes — on Tract 3 owner list</t>
        </is>
      </c>
      <c r="Y541" s="806" t="inlineStr">
        <is>
          <t>Candidate 1 (helper — confirm from image)</t>
        </is>
      </c>
      <c r="Z541" s="806" t="inlineStr">
        <is>
          <t>Medium — helper value</t>
        </is>
      </c>
      <c r="AA541" s="807" t="inlineStr">
        <is>
          <t>Mineral Deed — Clint Roy Kirk to J and A Minerals, LLC (2682/183)</t>
        </is>
      </c>
      <c r="AB541" s="808" t="inlineStr">
        <is>
          <t>Needs source review: tract, grantor source</t>
        </is>
      </c>
    </row>
    <row r="542" ht="72" customHeight="1">
      <c r="A542" s="806" t="inlineStr">
        <is>
          <t>2026-002547</t>
        </is>
      </c>
      <c r="B542" s="806" t="n">
        <v>98</v>
      </c>
      <c r="C542" s="806" t="inlineStr">
        <is>
          <t>Wellbore Assignment</t>
        </is>
      </c>
      <c r="D542" s="806" t="inlineStr">
        <is>
          <t>2698/69</t>
        </is>
      </c>
      <c r="E542" s="807" t="n">
        <v>46023</v>
      </c>
      <c r="F542" s="808" t="n">
        <v>46146</v>
      </c>
      <c r="G542" s="809" t="inlineStr">
        <is>
          <t>Martin's Empire, LLC</t>
        </is>
      </c>
      <c r="H542" s="809" t="inlineStr">
        <is>
          <t>Stride Bank, of the Unbrella Trust, Trustee</t>
        </is>
      </c>
      <c r="I542" s="810" t="inlineStr">
        <is>
          <t>NW/4 NW/4 of 31-12N-24W, aol</t>
        </is>
      </c>
      <c r="J542" s="811" t="inlineStr">
        <is>
          <t>Transfers wellbore-only rights
See 2664/169</t>
        </is>
      </c>
      <c r="K542" s="815" t="inlineStr">
        <is>
          <t>OKCountyRecords: 2026-002547</t>
        </is>
      </c>
      <c r="L542" s="806" t="inlineStr">
        <is>
          <t>Leasehold (non-mineral; excluded from mineral NMA). Gross=tract-map basis.</t>
        </is>
      </c>
      <c r="M542" s="806" t="inlineStr">
        <is>
          <t>CURRENT LEASE SOURCE</t>
        </is>
      </c>
      <c r="N542" s="806" t="n"/>
      <c r="O542" s="806" t="inlineStr">
        <is>
          <t>OUTSIDE LANDS</t>
        </is>
      </c>
      <c r="P542" s="807" t="inlineStr">
        <is>
          <t>Chain — WI/leasehold assignment</t>
        </is>
      </c>
      <c r="Q542" s="808" t="inlineStr">
        <is>
          <t>No</t>
        </is>
      </c>
      <c r="R542" s="809" t="inlineStr">
        <is>
          <t>Yes</t>
        </is>
      </c>
      <c r="S542" s="809" t="inlineStr">
        <is>
          <t>Review</t>
        </is>
      </c>
      <c r="T542" s="810" t="inlineStr">
        <is>
          <t>Yes</t>
        </is>
      </c>
      <c r="U542" s="811" t="inlineStr">
        <is>
          <t>Yes: 5 (legal supports)</t>
        </is>
      </c>
      <c r="V542" s="815" t="inlineStr">
        <is>
          <t>High</t>
        </is>
      </c>
      <c r="W542" s="806" t="inlineStr">
        <is>
          <t>Yes — prior grantee match</t>
        </is>
      </c>
      <c r="X542" s="806" t="inlineStr">
        <is>
          <t>Review</t>
        </is>
      </c>
      <c r="Y542" s="806" t="inlineStr">
        <is>
          <t>Interest amount needs review</t>
        </is>
      </c>
      <c r="Z542" s="806" t="inlineStr">
        <is>
          <t>Review</t>
        </is>
      </c>
      <c r="AA542" s="807" t="inlineStr">
        <is>
          <t>Wellbore Assignment — Martin's Empire, LLC to Stride Bank, of the Unbrella T (2698/69)</t>
        </is>
      </c>
      <c r="AB542" s="808" t="inlineStr">
        <is>
          <t>Needs source review: interest amount</t>
        </is>
      </c>
    </row>
    <row r="543" ht="409.5" customHeight="1">
      <c r="A543" s="806" t="inlineStr">
        <is>
          <t>2026-000506</t>
        </is>
      </c>
      <c r="B543" s="806" t="n"/>
      <c r="C543" s="806" t="inlineStr">
        <is>
          <t>Correction and Supplement to Memorandum of Divisive Merger</t>
        </is>
      </c>
      <c r="D543" s="806" t="inlineStr">
        <is>
          <t>2679/1</t>
        </is>
      </c>
      <c r="E543" s="807" t="n">
        <v>46041</v>
      </c>
      <c r="F543" s="808" t="n">
        <v>46052</v>
      </c>
      <c r="G543" s="809" t="inlineStr">
        <is>
          <t>Midcon Buyerco, LLC,
Midcon Energy Development, LLC,
Midcon Energy Pdp, LLC,
Midcon Energy Prodction, LLC,
Windsor OK, LLC</t>
        </is>
      </c>
      <c r="H543" s="809" t="inlineStr">
        <is>
          <t>The Public</t>
        </is>
      </c>
      <c r="I543" s="810" t="inlineStr">
        <is>
          <t>All of 31-12N-24W, aol</t>
        </is>
      </c>
      <c r="J543" s="811" t="inlineStr">
        <is>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 Full recital in recorded instrument — see Link.</t>
        </is>
      </c>
      <c r="K543" s="812" t="inlineStr">
        <is>
          <t>63e8b9a8d056433a9994fe46ca85076b.pdf | OKCountyRecords: 2026-000506</t>
        </is>
      </c>
      <c r="L543" s="806" t="inlineStr">
        <is>
          <t>Leasehold (non-mineral; excluded from mineral NMA). All-section coverage. Gross=tract-map basis.</t>
        </is>
      </c>
      <c r="M543" s="806" t="inlineStr">
        <is>
          <t>OK</t>
        </is>
      </c>
      <c r="N543" s="806" t="inlineStr">
        <is>
          <t>ARTI/notice instrument (The Public); no net mineral acres conveyed.</t>
        </is>
      </c>
      <c r="O543" s="806" t="inlineStr">
        <is>
          <t>OUTSIDE LANDS</t>
        </is>
      </c>
      <c r="P543" s="807" t="inlineStr">
        <is>
          <t>Chain — title support (succession/entity/probate)</t>
        </is>
      </c>
      <c r="Q543" s="808" t="inlineStr">
        <is>
          <t>Yes</t>
        </is>
      </c>
      <c r="R543" s="809" t="inlineStr">
        <is>
          <t>No</t>
        </is>
      </c>
      <c r="S543" s="809" t="inlineStr">
        <is>
          <t>Yes</t>
        </is>
      </c>
      <c r="T543" s="810" t="inlineStr">
        <is>
          <t>No</t>
        </is>
      </c>
      <c r="U543" s="811" t="inlineStr">
        <is>
          <t>Yes: 1, 8 (broad legal)</t>
        </is>
      </c>
      <c r="V543" s="812" t="inlineStr">
        <is>
          <t>Medium</t>
        </is>
      </c>
      <c r="W543" s="806" t="inlineStr">
        <is>
          <t>Review — no exact prior-grantee match</t>
        </is>
      </c>
      <c r="X543" s="806" t="inlineStr">
        <is>
          <t>Review</t>
        </is>
      </c>
      <c r="Y543" s="806" t="inlineStr">
        <is>
          <t>Interest amount needs review</t>
        </is>
      </c>
      <c r="Z543" s="806" t="inlineStr">
        <is>
          <t>Review</t>
        </is>
      </c>
      <c r="AA543" s="807" t="inlineStr">
        <is>
          <t>Correction and Supplement to Mem — Midcon Buyerco, LLC, to The Public (2679/1)</t>
        </is>
      </c>
      <c r="AB543" s="808" t="inlineStr">
        <is>
          <t>Needs source review: grantor source, interest amount</t>
        </is>
      </c>
    </row>
    <row r="544" ht="409.5" customHeight="1">
      <c r="A544" s="806" t="inlineStr">
        <is>
          <t>2026-003145</t>
        </is>
      </c>
      <c r="B544" s="806" t="n">
        <v>66</v>
      </c>
      <c r="C544" s="806" t="inlineStr">
        <is>
          <t>Oil and Gas Lease</t>
        </is>
      </c>
      <c r="D544" s="806" t="inlineStr">
        <is>
          <t>2702/505</t>
        </is>
      </c>
      <c r="E544" s="807" t="n">
        <v>46064</v>
      </c>
      <c r="F544" s="808" t="n">
        <v>46170</v>
      </c>
      <c r="G544" s="809" t="inlineStr">
        <is>
          <t>Gena W. Moore, a/k/a Gena Mitchell Williams, a/k/a Gena Williams
100 W Dogwood Steet
Hobart, OK 73651</t>
        </is>
      </c>
      <c r="H544" s="809" t="inlineStr">
        <is>
          <t>Silver Oak Natural Resources, LLC</t>
        </is>
      </c>
      <c r="I544" s="810" t="inlineStr">
        <is>
          <t>N/2 NE/4, SE/4 NE/4, NE/4 SE/4, E/2 NW/4, S/2 of Lot 3, Lot 4, S/2 NE/4 SW/4, SE/4 SW/4, N/2 NE/4 SW/4 of 31-12N-24W</t>
        </is>
      </c>
      <c r="J544" s="811" t="inlineStr">
        <is>
          <t>375.34 acres, more or less
three-sixteenths (3/16ths) royalty
for a term of five (5) years 
This Lease may be subject to a Prior Oiland Gas Lease (the "Prior Lease") covering the lease premises The
Prior Lease is from Nancy Mitchell Willams, as Lessor, to R. … Full recital in recorded instrument — see Link.</t>
        </is>
      </c>
      <c r="K544" s="812" t="inlineStr">
        <is>
          <t>OKCountyRecords: 2026-003145</t>
        </is>
      </c>
      <c r="L544" s="806" t="inlineStr">
        <is>
          <t>Leasehold (non-mineral; excluded from mineral NMA). All-section coverage. Gross=tract-map basis.</t>
        </is>
      </c>
      <c r="M544" s="806" t="inlineStr">
        <is>
          <t>CURRENT LEASE SOURCE</t>
        </is>
      </c>
      <c r="N544" s="806" t="n"/>
      <c r="O544" s="806" t="inlineStr">
        <is>
          <t>OGL / BASE LEASE</t>
        </is>
      </c>
      <c r="P544" s="807" t="inlineStr">
        <is>
          <t>Chain — leasehold (OGL)</t>
        </is>
      </c>
      <c r="Q544" s="808" t="inlineStr">
        <is>
          <t>No</t>
        </is>
      </c>
      <c r="R544" s="809" t="inlineStr">
        <is>
          <t>Yes</t>
        </is>
      </c>
      <c r="S544" s="809" t="inlineStr">
        <is>
          <t>No</t>
        </is>
      </c>
      <c r="T544" s="810" t="inlineStr">
        <is>
          <t>Yes</t>
        </is>
      </c>
      <c r="U544" s="811" t="inlineStr">
        <is>
          <t>Legal maps to 1, 3, 4, 5, 7, 9, 10; helper says 1, 8</t>
        </is>
      </c>
      <c r="V544" s="812" t="inlineStr">
        <is>
          <t>Review</t>
        </is>
      </c>
      <c r="W544" s="806" t="inlineStr">
        <is>
          <t>Review — no exact prior-grantee match</t>
        </is>
      </c>
      <c r="X544" s="806" t="inlineStr">
        <is>
          <t>Review</t>
        </is>
      </c>
      <c r="Y544" s="806" t="inlineStr">
        <is>
          <t>Interest amount needs review</t>
        </is>
      </c>
      <c r="Z544" s="806" t="inlineStr">
        <is>
          <t>Review</t>
        </is>
      </c>
      <c r="AA544" s="807" t="inlineStr">
        <is>
          <t>Oil and Gas Lease — Gena W. Moore, a/k/a Gena Mitc to Silver Oak Natural Resources, (2702/505)</t>
        </is>
      </c>
      <c r="AB544" s="808" t="inlineStr">
        <is>
          <t>Needs source review: tract, grantor source, interest amount</t>
        </is>
      </c>
    </row>
    <row r="545" ht="409.5" customHeight="1">
      <c r="A545" s="806" t="inlineStr">
        <is>
          <t>2026-002511</t>
        </is>
      </c>
      <c r="B545" s="806" t="n">
        <v>67</v>
      </c>
      <c r="C545" s="806" t="inlineStr">
        <is>
          <t>Oil and Gas Lease</t>
        </is>
      </c>
      <c r="D545" s="806" t="inlineStr">
        <is>
          <t>2697/520</t>
        </is>
      </c>
      <c r="E545" s="807" t="n">
        <v>46070</v>
      </c>
      <c r="F545" s="808" t="n">
        <v>46143</v>
      </c>
      <c r="G545" s="809" t="inlineStr">
        <is>
          <t>Keri Lee Daigle Tucker Trust
728 Hollyhock Dr.
Lexington, Ky 40511</t>
        </is>
      </c>
      <c r="H545" s="809" t="inlineStr">
        <is>
          <t>Silver Oak Natural Resources, LLC</t>
        </is>
      </c>
      <c r="I545" s="810" t="inlineStr">
        <is>
          <t>SE/4 NE/4, NE/4 SE/4, E/2 NW/4, N/2 NE/4 SW/4 of 31-12N-24W</t>
        </is>
      </c>
      <c r="J545" s="811" t="inlineStr">
        <is>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 Full recital in recorded instrument — see Link.</t>
        </is>
      </c>
      <c r="K545" s="812" t="inlineStr">
        <is>
          <t>OKCountyRecords: 2026-002511</t>
        </is>
      </c>
      <c r="L545" s="806" t="inlineStr">
        <is>
          <t>Leasehold (non-mineral; excluded from mineral NMA). Gross=tract-map basis.</t>
        </is>
      </c>
      <c r="M545" s="806" t="inlineStr">
        <is>
          <t>CURRENT LEASE SOURCE</t>
        </is>
      </c>
      <c r="N545" s="806" t="n"/>
      <c r="O545" s="806" t="inlineStr">
        <is>
          <t>OGL / BASE LEASE</t>
        </is>
      </c>
      <c r="P545" s="807" t="inlineStr">
        <is>
          <t>Chain — leasehold (OGL)</t>
        </is>
      </c>
      <c r="Q545" s="808" t="inlineStr">
        <is>
          <t>No</t>
        </is>
      </c>
      <c r="R545" s="809" t="inlineStr">
        <is>
          <t>Yes</t>
        </is>
      </c>
      <c r="S545" s="809" t="inlineStr">
        <is>
          <t>No</t>
        </is>
      </c>
      <c r="T545" s="810" t="inlineStr">
        <is>
          <t>Yes</t>
        </is>
      </c>
      <c r="U545" s="811" t="inlineStr">
        <is>
          <t>Legal maps to 1, 3, 4, 7, 10; helper says 1, 3, 4, 7, 8</t>
        </is>
      </c>
      <c r="V545" s="812" t="inlineStr">
        <is>
          <t>Review</t>
        </is>
      </c>
      <c r="W545" s="806" t="inlineStr">
        <is>
          <t>Review — no exact prior-grantee match</t>
        </is>
      </c>
      <c r="X545" s="806" t="inlineStr">
        <is>
          <t>Review</t>
        </is>
      </c>
      <c r="Y545" s="806" t="inlineStr">
        <is>
          <t>Interest amount needs review</t>
        </is>
      </c>
      <c r="Z545" s="806" t="inlineStr">
        <is>
          <t>Review</t>
        </is>
      </c>
      <c r="AA545" s="807" t="inlineStr">
        <is>
          <t>Oil and Gas Lease — Keri Lee Daigle Tucker Trust to Silver Oak Natural Resources, (2697/520)</t>
        </is>
      </c>
      <c r="AB545" s="808" t="inlineStr">
        <is>
          <t>Needs source review: tract, grantor source, interest amount</t>
        </is>
      </c>
    </row>
    <row r="546" ht="409.5" customHeight="1">
      <c r="A546" s="806" t="inlineStr">
        <is>
          <t>2026-001952</t>
        </is>
      </c>
      <c r="B546" s="806" t="n">
        <v>68</v>
      </c>
      <c r="C546" s="806" t="inlineStr">
        <is>
          <t>Oil and Gas Lease</t>
        </is>
      </c>
      <c r="D546" s="806" t="inlineStr">
        <is>
          <t>2693/349</t>
        </is>
      </c>
      <c r="E546" s="807" t="n">
        <v>46076</v>
      </c>
      <c r="F546" s="808" t="n">
        <v>46122</v>
      </c>
      <c r="G546" s="809" t="inlineStr">
        <is>
          <t>Mark Ashley Daigle Trust
11681 E. 83rd Street N, Apt. C
Owasso, OK 74055</t>
        </is>
      </c>
      <c r="H546" s="809" t="inlineStr">
        <is>
          <t>Silver Oak Natural Resources, LLC</t>
        </is>
      </c>
      <c r="I546" s="810" t="inlineStr">
        <is>
          <t>SE/4 NE/4, NE/4 SE/4, E/2 NW/4, N/2 NE/4 SW/4 of 31-12N-24W</t>
        </is>
      </c>
      <c r="J546" s="811"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is>
      </c>
      <c r="K546" s="812" t="inlineStr">
        <is>
          <t>OKCountyRecords: 2026-001952</t>
        </is>
      </c>
      <c r="L546" s="806" t="inlineStr">
        <is>
          <t>Leasehold (non-mineral; excluded from mineral NMA). Gross=tract-map basis.</t>
        </is>
      </c>
      <c r="M546" s="806" t="inlineStr">
        <is>
          <t>CURRENT LEASE SOURCE</t>
        </is>
      </c>
      <c r="N546" s="806" t="n"/>
      <c r="O546" s="806" t="inlineStr">
        <is>
          <t>OGL / BASE LEASE</t>
        </is>
      </c>
      <c r="P546" s="807" t="inlineStr">
        <is>
          <t>Chain — leasehold (OGL)</t>
        </is>
      </c>
      <c r="Q546" s="808" t="inlineStr">
        <is>
          <t>No</t>
        </is>
      </c>
      <c r="R546" s="809" t="inlineStr">
        <is>
          <t>Yes</t>
        </is>
      </c>
      <c r="S546" s="809" t="inlineStr">
        <is>
          <t>No</t>
        </is>
      </c>
      <c r="T546" s="810" t="inlineStr">
        <is>
          <t>Yes</t>
        </is>
      </c>
      <c r="U546" s="811" t="inlineStr">
        <is>
          <t>Legal maps to 1, 3, 4, 7, 10; helper says 1, 3, 4, 7, 8</t>
        </is>
      </c>
      <c r="V546" s="812" t="inlineStr">
        <is>
          <t>Review</t>
        </is>
      </c>
      <c r="W546" s="806" t="inlineStr">
        <is>
          <t>Probable — name-normalized match to Runsheet 437 grantee; confirm</t>
        </is>
      </c>
      <c r="X546" s="806" t="inlineStr">
        <is>
          <t>Review</t>
        </is>
      </c>
      <c r="Y546" s="806" t="inlineStr">
        <is>
          <t>Interest amount needs review</t>
        </is>
      </c>
      <c r="Z546" s="806" t="inlineStr">
        <is>
          <t>Review</t>
        </is>
      </c>
      <c r="AA546" s="807" t="inlineStr">
        <is>
          <t>Oil and Gas Lease — Mark Ashley Daigle Trust to Silver Oak Natural Resources, (2693/349)</t>
        </is>
      </c>
      <c r="AB546" s="808" t="inlineStr">
        <is>
          <t>Needs source review: tract, grantor source, interest amount</t>
        </is>
      </c>
    </row>
    <row r="547" ht="409.5" customHeight="1">
      <c r="A547" s="806" t="inlineStr">
        <is>
          <t>2026-001949</t>
        </is>
      </c>
      <c r="B547" s="806" t="n">
        <v>64</v>
      </c>
      <c r="C547" s="806" t="inlineStr">
        <is>
          <t>Oil and Gas Lease</t>
        </is>
      </c>
      <c r="D547" s="806" t="inlineStr">
        <is>
          <t>2693/337</t>
        </is>
      </c>
      <c r="E547" s="807" t="n">
        <v>46076</v>
      </c>
      <c r="F547" s="808" t="n">
        <v>46122</v>
      </c>
      <c r="G547" s="809" t="inlineStr">
        <is>
          <t>Mitchell Buonaccorsi Living Trust U/A dated July 9, 2024
1880 Old Salem Road
Watkinsville, Ga 30677</t>
        </is>
      </c>
      <c r="H547" s="809" t="inlineStr">
        <is>
          <t>Silver Oak Natural Resources, LLC
5030 N. May Avenue, Suite 125
Oklahoma City, OK 73112</t>
        </is>
      </c>
      <c r="I547" s="810" t="inlineStr">
        <is>
          <t>E/2 NW/4, N/2 NE/4, N/2 NE/4 SW/4, NE/4 SE/4, NE/4 SW/4, S/2, Lots 3-4, SE/4 NE/4, SE/4 SW/4 of 31-12N-24W</t>
        </is>
      </c>
      <c r="J547" s="811" t="inlineStr">
        <is>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 Full recital in recorded instrument — see Link.</t>
        </is>
      </c>
      <c r="K547" s="812" t="inlineStr">
        <is>
          <t>OKCountyRecords: 2026-001949</t>
        </is>
      </c>
      <c r="L547" s="806" t="inlineStr">
        <is>
          <t>Leasehold (non-mineral; excluded from mineral NMA). Gross=tract-map basis.</t>
        </is>
      </c>
      <c r="M547" s="806" t="inlineStr">
        <is>
          <t>CURRENT LEASE SOURCE</t>
        </is>
      </c>
      <c r="N547" s="806" t="n"/>
      <c r="O547" s="806" t="inlineStr">
        <is>
          <t>OGL / BASE LEASE</t>
        </is>
      </c>
      <c r="P547" s="807" t="inlineStr">
        <is>
          <t>Chain — leasehold (OGL)</t>
        </is>
      </c>
      <c r="Q547" s="808" t="inlineStr">
        <is>
          <t>No</t>
        </is>
      </c>
      <c r="R547" s="809" t="inlineStr">
        <is>
          <t>Yes</t>
        </is>
      </c>
      <c r="S547" s="809" t="inlineStr">
        <is>
          <t>No</t>
        </is>
      </c>
      <c r="T547" s="810" t="inlineStr">
        <is>
          <t>Yes</t>
        </is>
      </c>
      <c r="U547" s="811" t="inlineStr">
        <is>
          <t>Legal maps to 1, 3, 4, 5, 7, 10; helper says 1, 3, 4, 5, 6, 7, 8</t>
        </is>
      </c>
      <c r="V547" s="812" t="inlineStr">
        <is>
          <t>Review</t>
        </is>
      </c>
      <c r="W547" s="806" t="inlineStr">
        <is>
          <t>Review — no exact prior-grantee match</t>
        </is>
      </c>
      <c r="X547" s="806" t="inlineStr">
        <is>
          <t>Review</t>
        </is>
      </c>
      <c r="Y547" s="806" t="inlineStr">
        <is>
          <t>Interest amount needs review</t>
        </is>
      </c>
      <c r="Z547" s="806" t="inlineStr">
        <is>
          <t>Review</t>
        </is>
      </c>
      <c r="AA547" s="807" t="inlineStr">
        <is>
          <t>Oil and Gas Lease — Mitchell Buonaccorsi Living Tr to Silver Oak Natural Resources, (2693/337)</t>
        </is>
      </c>
      <c r="AB547" s="808" t="inlineStr">
        <is>
          <t>Needs source review: tract, grantor source, interest amount</t>
        </is>
      </c>
    </row>
    <row r="548" ht="409.5" customHeight="1">
      <c r="A548" s="806" t="inlineStr">
        <is>
          <t>2026-001951</t>
        </is>
      </c>
      <c r="B548" s="806" t="n">
        <v>69</v>
      </c>
      <c r="C548" s="806" t="inlineStr">
        <is>
          <t>Oil and Gas Lease</t>
        </is>
      </c>
      <c r="D548" s="806" t="inlineStr">
        <is>
          <t>2693/345</t>
        </is>
      </c>
      <c r="E548" s="807" t="n">
        <v>46080</v>
      </c>
      <c r="F548" s="808" t="n">
        <v>46122</v>
      </c>
      <c r="G548" s="809" t="inlineStr">
        <is>
          <t>Kevin Warner Johnson Trust
13259 Darwin Lane
Austin, TX 78729</t>
        </is>
      </c>
      <c r="H548" s="809" t="inlineStr">
        <is>
          <t>Silver Oak Natural Resources, LLC</t>
        </is>
      </c>
      <c r="I548" s="810" t="inlineStr">
        <is>
          <t>SE/4 NE/4, NE/4 SE/4, E/2 NW/4, N/2 NE/4 SW/4 of 31-12N-24W</t>
        </is>
      </c>
      <c r="J548" s="811"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is>
      </c>
      <c r="K548" s="812" t="inlineStr">
        <is>
          <t>OKCountyRecords: 2026-001951</t>
        </is>
      </c>
      <c r="L548" s="806" t="inlineStr">
        <is>
          <t>Leasehold (non-mineral; excluded from mineral NMA). Gross=tract-map basis.</t>
        </is>
      </c>
      <c r="M548" s="806" t="inlineStr">
        <is>
          <t>CURRENT LEASE SOURCE</t>
        </is>
      </c>
      <c r="N548" s="806" t="n"/>
      <c r="O548" s="806" t="inlineStr">
        <is>
          <t>OGL / BASE LEASE</t>
        </is>
      </c>
      <c r="P548" s="807" t="inlineStr">
        <is>
          <t>Chain — leasehold (OGL)</t>
        </is>
      </c>
      <c r="Q548" s="808" t="inlineStr">
        <is>
          <t>No</t>
        </is>
      </c>
      <c r="R548" s="809" t="inlineStr">
        <is>
          <t>Yes</t>
        </is>
      </c>
      <c r="S548" s="809" t="inlineStr">
        <is>
          <t>No</t>
        </is>
      </c>
      <c r="T548" s="810" t="inlineStr">
        <is>
          <t>Yes</t>
        </is>
      </c>
      <c r="U548" s="811" t="inlineStr">
        <is>
          <t>Legal maps to 1, 3, 4, 7, 10; helper says 1, 3, 4, 7, 8</t>
        </is>
      </c>
      <c r="V548" s="812" t="inlineStr">
        <is>
          <t>Review</t>
        </is>
      </c>
      <c r="W548" s="806" t="inlineStr">
        <is>
          <t>Review — no exact prior-grantee match</t>
        </is>
      </c>
      <c r="X548" s="806" t="inlineStr">
        <is>
          <t>Review</t>
        </is>
      </c>
      <c r="Y548" s="806" t="inlineStr">
        <is>
          <t>Interest amount needs review</t>
        </is>
      </c>
      <c r="Z548" s="806" t="inlineStr">
        <is>
          <t>Review</t>
        </is>
      </c>
      <c r="AA548" s="807" t="inlineStr">
        <is>
          <t>Oil and Gas Lease — Kevin Warner Johnson Trust to Silver Oak Natural Resources, (2693/345)</t>
        </is>
      </c>
      <c r="AB548" s="808" t="inlineStr">
        <is>
          <t>Needs source review: tract, grantor source, interest amount</t>
        </is>
      </c>
    </row>
    <row r="549" ht="228" customHeight="1">
      <c r="A549" s="806" t="inlineStr">
        <is>
          <t>2026-001374</t>
        </is>
      </c>
      <c r="B549" s="806" t="n"/>
      <c r="C549" s="806" t="inlineStr">
        <is>
          <t>Mineral Deed</t>
        </is>
      </c>
      <c r="D549" s="806" t="inlineStr">
        <is>
          <t>2688/409</t>
        </is>
      </c>
      <c r="E549" s="807" t="n">
        <v>46084</v>
      </c>
      <c r="F549" s="808" t="n">
        <v>46092</v>
      </c>
      <c r="G549" s="809" t="inlineStr">
        <is>
          <t>J and A Minerals, LLC</t>
        </is>
      </c>
      <c r="H549" s="809" t="inlineStr">
        <is>
          <t>Pine Tree Energy Partners, LLC</t>
        </is>
      </c>
      <c r="I549" s="810" t="inlineStr">
        <is>
          <t>S/2 of Lot 3, Lot 4, NE/4 SW/4, SE/4 SW/4 of 31-12N-24W, aol</t>
        </is>
      </c>
      <c r="J549" s="811" t="inlineStr">
        <is>
          <t>1.25 Net Mineral Acres, all right, title and interest acquired in and to the-mineral-fee-interests, including but not limited to the oil, gas and other minerals</t>
        </is>
      </c>
      <c r="K549" s="812" t="inlineStr">
        <is>
          <t>OKCountyRecords: 2026-001374</t>
        </is>
      </c>
      <c r="L549" s="806" t="inlineStr">
        <is>
          <t>Mineral; basis Conv Amt(dec). Gross=tract-map basis.</t>
        </is>
      </c>
      <c r="M549" s="806" t="inlineStr">
        <is>
          <t>CURRENT OWNER SOURCE</t>
        </is>
      </c>
      <c r="N549" s="806" t="inlineStr">
        <is>
          <t>Conveys 1.25 NMA per notes; conv. dec = 1.25/gross. Verify denominator/tract from image.</t>
        </is>
      </c>
      <c r="O549" s="806" t="inlineStr">
        <is>
          <t>OUTSIDE LANDS</t>
        </is>
      </c>
      <c r="P549" s="807" t="inlineStr">
        <is>
          <t>Chain — minerals</t>
        </is>
      </c>
      <c r="Q549" s="808" t="inlineStr">
        <is>
          <t>Yes</t>
        </is>
      </c>
      <c r="R549" s="809" t="inlineStr">
        <is>
          <t>No</t>
        </is>
      </c>
      <c r="S549" s="809" t="inlineStr">
        <is>
          <t>Yes</t>
        </is>
      </c>
      <c r="T549" s="810" t="inlineStr">
        <is>
          <t>No</t>
        </is>
      </c>
      <c r="U549" s="811" t="inlineStr">
        <is>
          <t>Legal maps to 5, 7, 9; helper says 5, 6, 7</t>
        </is>
      </c>
      <c r="V549" s="812" t="inlineStr">
        <is>
          <t>Review</t>
        </is>
      </c>
      <c r="W549" s="806" t="inlineStr">
        <is>
          <t>Yes — prior grantee match</t>
        </is>
      </c>
      <c r="X549" s="806" t="inlineStr">
        <is>
          <t>Yes — on Tract 5 owner list</t>
        </is>
      </c>
      <c r="Y549" s="806" t="inlineStr">
        <is>
          <t>Candidate 0.00520833333333333 (helper — confirm from image)</t>
        </is>
      </c>
      <c r="Z549" s="806" t="inlineStr">
        <is>
          <t>Medium — helper value</t>
        </is>
      </c>
      <c r="AA549" s="807" t="inlineStr">
        <is>
          <t>Mineral Deed — J and A Minerals, LLC to Pine Tree Energy Partners, LLC (2688/409)</t>
        </is>
      </c>
      <c r="AB549" s="808" t="inlineStr">
        <is>
          <t>Needs source review: tract</t>
        </is>
      </c>
    </row>
    <row r="550" ht="409.5" customHeight="1">
      <c r="A550" s="806" t="inlineStr">
        <is>
          <t>2026-002509</t>
        </is>
      </c>
      <c r="B550" s="806" t="n"/>
      <c r="C550" s="806" t="inlineStr">
        <is>
          <t>Affidavit of Heirship</t>
        </is>
      </c>
      <c r="D550" s="806" t="inlineStr">
        <is>
          <t>2697/517</t>
        </is>
      </c>
      <c r="E550" s="807" t="n">
        <v>46106</v>
      </c>
      <c r="F550" s="808" t="n">
        <v>46143</v>
      </c>
      <c r="G550" s="809" t="inlineStr">
        <is>
          <t>Carrie Leeann Mitchell</t>
        </is>
      </c>
      <c r="H550" s="809" t="inlineStr">
        <is>
          <t>The Public
RE: Nancy Susan Mitchell, Deceased
Heirs:
Ronald Paul Dold</t>
        </is>
      </c>
      <c r="I550" s="810" t="inlineStr">
        <is>
          <t>All of 31-12N-24W, aol</t>
        </is>
      </c>
      <c r="J550" s="811" t="inlineStr">
        <is>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 Full recital in recorded instrument — see Link.</t>
        </is>
      </c>
      <c r="K550" s="812" t="inlineStr">
        <is>
          <t>OKCountyRecords: 2026-002509</t>
        </is>
      </c>
      <c r="L550" s="806" t="inlineStr">
        <is>
          <t>Mineral; basis Conv Amt(dec). grantor indexed as 'The Public' — confirm source instrument. All-section coverage. Gross=tract-map basis.</t>
        </is>
      </c>
      <c r="M550" s="806" t="inlineStr">
        <is>
          <t>REVIEW</t>
        </is>
      </c>
      <c r="N550" s="806" t="inlineStr">
        <is>
          <t>Confirm conveyed mineral acreage from instrument image — named party indexed under 'The Public' (affidavit/notice); identity resolved.</t>
        </is>
      </c>
      <c r="O550" s="806" t="inlineStr">
        <is>
          <t>OUTSIDE LANDS</t>
        </is>
      </c>
      <c r="P550" s="807" t="inlineStr">
        <is>
          <t>Chain — title support (succession/entity/probate)</t>
        </is>
      </c>
      <c r="Q550" s="808" t="inlineStr">
        <is>
          <t>Yes</t>
        </is>
      </c>
      <c r="R550" s="809" t="inlineStr">
        <is>
          <t>No</t>
        </is>
      </c>
      <c r="S550" s="809" t="inlineStr">
        <is>
          <t>Yes</t>
        </is>
      </c>
      <c r="T550" s="810" t="inlineStr">
        <is>
          <t>No</t>
        </is>
      </c>
      <c r="U550" s="811" t="inlineStr">
        <is>
          <t>Yes: 1, 8 (broad legal)</t>
        </is>
      </c>
      <c r="V550" s="812" t="inlineStr">
        <is>
          <t>Medium</t>
        </is>
      </c>
      <c r="W550" s="806" t="inlineStr">
        <is>
          <t>Review — no exact prior-grantee match</t>
        </is>
      </c>
      <c r="X550" s="806" t="inlineStr">
        <is>
          <t>Review</t>
        </is>
      </c>
      <c r="Y550" s="806" t="inlineStr">
        <is>
          <t>Candidate 1 (helper — confirm from image)</t>
        </is>
      </c>
      <c r="Z550" s="806" t="inlineStr">
        <is>
          <t>Medium — helper value</t>
        </is>
      </c>
      <c r="AA550" s="807" t="inlineStr">
        <is>
          <t>Affidavit of Heirship — Carrie Leeann Mitchell to The Public (2697/517)</t>
        </is>
      </c>
      <c r="AB550" s="808" t="inlineStr">
        <is>
          <t>Needs source review: grantor source</t>
        </is>
      </c>
    </row>
    <row r="551" ht="409.5" customHeight="1">
      <c r="A551" s="806" t="inlineStr">
        <is>
          <t>2026-002512</t>
        </is>
      </c>
      <c r="B551" s="806" t="n">
        <v>65</v>
      </c>
      <c r="C551" s="806" t="inlineStr">
        <is>
          <t>Oil and Gas Lease</t>
        </is>
      </c>
      <c r="D551" s="806" t="inlineStr">
        <is>
          <t>2697/524</t>
        </is>
      </c>
      <c r="E551" s="807" t="n">
        <v>46112</v>
      </c>
      <c r="F551" s="808" t="n">
        <v>46143</v>
      </c>
      <c r="G551" s="809" t="inlineStr">
        <is>
          <t>Ronald Paul Dold
753 Velma Street
Memphis, Tn 38104</t>
        </is>
      </c>
      <c r="H551" s="809" t="inlineStr">
        <is>
          <t>Silver Oak Natural Resources, LLC</t>
        </is>
      </c>
      <c r="I551" s="810" t="inlineStr">
        <is>
          <t>N/2 NE/4, SE/4 NE/4, NE/4 SE/4, E/2 NW/4, S/2 Lot 3, Lot 4, S/2 NE/4 SW/4, SE/4 SW/4, N/2 NE/4 SW/4 of 31-12N-24W</t>
        </is>
      </c>
      <c r="J551" s="811" t="inlineStr">
        <is>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 Full recital in recorded instrument — see Link.</t>
        </is>
      </c>
      <c r="K551" s="812" t="inlineStr">
        <is>
          <t>OKCountyRecords: 2026-002512</t>
        </is>
      </c>
      <c r="L551" s="806" t="inlineStr">
        <is>
          <t>Leasehold (non-mineral; excluded from mineral NMA). All-section coverage. Gross=tract-map basis.</t>
        </is>
      </c>
      <c r="M551" s="806" t="inlineStr">
        <is>
          <t>CURRENT LEASE SOURCE</t>
        </is>
      </c>
      <c r="N551" s="806" t="n"/>
      <c r="O551" s="806" t="inlineStr">
        <is>
          <t>OGL / BASE LEASE</t>
        </is>
      </c>
      <c r="P551" s="807" t="inlineStr">
        <is>
          <t>Chain — leasehold (OGL)</t>
        </is>
      </c>
      <c r="Q551" s="808" t="inlineStr">
        <is>
          <t>No</t>
        </is>
      </c>
      <c r="R551" s="809" t="inlineStr">
        <is>
          <t>Yes</t>
        </is>
      </c>
      <c r="S551" s="809" t="inlineStr">
        <is>
          <t>No</t>
        </is>
      </c>
      <c r="T551" s="810" t="inlineStr">
        <is>
          <t>Yes</t>
        </is>
      </c>
      <c r="U551" s="811" t="inlineStr">
        <is>
          <t>Legal maps to 1, 3, 4, 5, 7, 9, 10; helper says 1, 8</t>
        </is>
      </c>
      <c r="V551" s="812" t="inlineStr">
        <is>
          <t>Review</t>
        </is>
      </c>
      <c r="W551" s="806" t="inlineStr">
        <is>
          <t>Review — no exact prior-grantee match</t>
        </is>
      </c>
      <c r="X551" s="806" t="inlineStr">
        <is>
          <t>Review</t>
        </is>
      </c>
      <c r="Y551" s="806" t="inlineStr">
        <is>
          <t>Interest amount needs review</t>
        </is>
      </c>
      <c r="Z551" s="806" t="inlineStr">
        <is>
          <t>Review</t>
        </is>
      </c>
      <c r="AA551" s="807" t="inlineStr">
        <is>
          <t>Oil and Gas Lease — Ronald Paul Dold to Silver Oak Natural Resources, (2697/524)</t>
        </is>
      </c>
      <c r="AB551" s="808" t="inlineStr">
        <is>
          <t>Needs source review: tract, grantor source, interest amount</t>
        </is>
      </c>
    </row>
    <row r="552" ht="409.5" customHeight="1">
      <c r="A552" s="806" t="inlineStr">
        <is>
          <t>2026-001845</t>
        </is>
      </c>
      <c r="B552" s="806" t="n">
        <v>80</v>
      </c>
      <c r="C552" s="806" t="inlineStr">
        <is>
          <t>Affidavit Concerning Recording - Midcon DEV</t>
        </is>
      </c>
      <c r="D552" s="806" t="inlineStr">
        <is>
          <t>2692/431</t>
        </is>
      </c>
      <c r="E552" s="807" t="n">
        <v>46113</v>
      </c>
      <c r="F552" s="808" t="n">
        <v>46119</v>
      </c>
      <c r="G552" s="809" t="inlineStr">
        <is>
          <t>Vice President Long Matthew,
Midcon Energy Pdp, LLC</t>
        </is>
      </c>
      <c r="H552" s="809" t="inlineStr">
        <is>
          <t>The Public</t>
        </is>
      </c>
      <c r="I552" s="810" t="inlineStr">
        <is>
          <t>All of 31-12N-24W, aol</t>
        </is>
      </c>
      <c r="J552" s="811" t="inlineStr">
        <is>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 Full recital in recorded instrument — see Link.</t>
        </is>
      </c>
      <c r="K552" s="812" t="inlineStr">
        <is>
          <t>OKCountyRecords: 2026-001845</t>
        </is>
      </c>
      <c r="L552" s="806" t="inlineStr">
        <is>
          <t>Other (non-mineral; excluded from mineral NMA). All-section coverage. Gross=tract-map basis.</t>
        </is>
      </c>
      <c r="M552" s="806" t="inlineStr">
        <is>
          <t>OK</t>
        </is>
      </c>
      <c r="N552" s="806" t="inlineStr">
        <is>
          <t>ARTI/notice instrument (The Public); no net mineral acres conveyed.</t>
        </is>
      </c>
      <c r="O552" s="806" t="inlineStr">
        <is>
          <t>OUTSIDE LANDS</t>
        </is>
      </c>
      <c r="P552" s="807" t="inlineStr">
        <is>
          <t>Chain — title support (succession/entity/probate)</t>
        </is>
      </c>
      <c r="Q552" s="808" t="inlineStr">
        <is>
          <t>Yes</t>
        </is>
      </c>
      <c r="R552" s="809" t="inlineStr">
        <is>
          <t>No</t>
        </is>
      </c>
      <c r="S552" s="809" t="inlineStr">
        <is>
          <t>Yes</t>
        </is>
      </c>
      <c r="T552" s="810" t="inlineStr">
        <is>
          <t>No</t>
        </is>
      </c>
      <c r="U552" s="811" t="inlineStr">
        <is>
          <t>Yes: 1, 8 (broad legal)</t>
        </is>
      </c>
      <c r="V552" s="812" t="inlineStr">
        <is>
          <t>Medium</t>
        </is>
      </c>
      <c r="W552" s="806" t="inlineStr">
        <is>
          <t>Review — no exact prior-grantee match</t>
        </is>
      </c>
      <c r="X552" s="806" t="inlineStr">
        <is>
          <t>Review</t>
        </is>
      </c>
      <c r="Y552" s="806" t="inlineStr">
        <is>
          <t>Interest amount needs review</t>
        </is>
      </c>
      <c r="Z552" s="806" t="inlineStr">
        <is>
          <t>Review</t>
        </is>
      </c>
      <c r="AA552" s="807" t="inlineStr">
        <is>
          <t>Affidavit Concerning Recording - — Vice President Long Matthew, to The Public (2692/431)</t>
        </is>
      </c>
      <c r="AB552" s="808" t="inlineStr">
        <is>
          <t>Needs source review: grantor source, interest amount</t>
        </is>
      </c>
    </row>
    <row r="553" ht="409.5" customHeight="1">
      <c r="A553" s="806" t="inlineStr">
        <is>
          <t>2026-001844</t>
        </is>
      </c>
      <c r="B553" s="806" t="n">
        <v>79</v>
      </c>
      <c r="C553" s="806" t="inlineStr">
        <is>
          <t>Affidavit Concerning Recording – Midcon PDP</t>
        </is>
      </c>
      <c r="D553" s="806" t="inlineStr">
        <is>
          <t>2692/412</t>
        </is>
      </c>
      <c r="E553" s="807" t="n">
        <v>46113</v>
      </c>
      <c r="F553" s="808" t="n">
        <v>46119</v>
      </c>
      <c r="G553" s="809" t="inlineStr">
        <is>
          <t>Vice President Long Matthew,
Midcon Energy Pdp, LLC</t>
        </is>
      </c>
      <c r="H553" s="809" t="inlineStr">
        <is>
          <t>The Public</t>
        </is>
      </c>
      <c r="I553" s="810" t="inlineStr">
        <is>
          <t>All of 31-12N-24W, aol</t>
        </is>
      </c>
      <c r="J553" s="811" t="inlineStr">
        <is>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 Full recital in recorded instrument — see Link.</t>
        </is>
      </c>
      <c r="K553" s="812" t="inlineStr">
        <is>
          <t>OKCountyRecords: 2026-001844</t>
        </is>
      </c>
      <c r="L553" s="806" t="inlineStr">
        <is>
          <t>Other (non-mineral; excluded from mineral NMA). All-section coverage. Gross=tract-map basis.</t>
        </is>
      </c>
      <c r="M553" s="806" t="inlineStr">
        <is>
          <t>OK</t>
        </is>
      </c>
      <c r="N553" s="806" t="inlineStr">
        <is>
          <t>ARTI/notice instrument (The Public); no net mineral acres conveyed.</t>
        </is>
      </c>
      <c r="O553" s="806" t="inlineStr">
        <is>
          <t>OUTSIDE LANDS</t>
        </is>
      </c>
      <c r="P553" s="807" t="inlineStr">
        <is>
          <t>Chain — title support (succession/entity/probate)</t>
        </is>
      </c>
      <c r="Q553" s="808" t="inlineStr">
        <is>
          <t>Yes</t>
        </is>
      </c>
      <c r="R553" s="809" t="inlineStr">
        <is>
          <t>No</t>
        </is>
      </c>
      <c r="S553" s="809" t="inlineStr">
        <is>
          <t>Yes</t>
        </is>
      </c>
      <c r="T553" s="810" t="inlineStr">
        <is>
          <t>No</t>
        </is>
      </c>
      <c r="U553" s="811" t="inlineStr">
        <is>
          <t>Yes: 1, 8 (broad legal)</t>
        </is>
      </c>
      <c r="V553" s="812" t="inlineStr">
        <is>
          <t>Medium</t>
        </is>
      </c>
      <c r="W553" s="806" t="inlineStr">
        <is>
          <t>Review — no exact prior-grantee match</t>
        </is>
      </c>
      <c r="X553" s="806" t="inlineStr">
        <is>
          <t>Review</t>
        </is>
      </c>
      <c r="Y553" s="806" t="inlineStr">
        <is>
          <t>Interest amount needs review</t>
        </is>
      </c>
      <c r="Z553" s="806" t="inlineStr">
        <is>
          <t>Review</t>
        </is>
      </c>
      <c r="AA553" s="807" t="inlineStr">
        <is>
          <t>Affidavit Concerning Recording – — Vice President Long Matthew, to The Public (2692/412)</t>
        </is>
      </c>
      <c r="AB553" s="808" t="inlineStr">
        <is>
          <t>Needs source review: grantor source, interest amount</t>
        </is>
      </c>
    </row>
    <row r="554" ht="409.5" customHeight="1">
      <c r="A554" s="806" t="inlineStr">
        <is>
          <t>2026-002510</t>
        </is>
      </c>
      <c r="B554" s="806" t="n">
        <v>85</v>
      </c>
      <c r="C554" s="806" t="inlineStr">
        <is>
          <t>Affidavit of Identity</t>
        </is>
      </c>
      <c r="D554" s="806" t="inlineStr">
        <is>
          <t>2697/519</t>
        </is>
      </c>
      <c r="E554" s="807" t="n">
        <v>46125</v>
      </c>
      <c r="F554" s="808" t="n">
        <v>46143</v>
      </c>
      <c r="G554" s="809" t="inlineStr">
        <is>
          <t>The Keri Lee Daigle Trust, the Keri Lee Daigle Tucker Trust, Keri L. Tucker, S/k/a Daigle, Keri Lee</t>
        </is>
      </c>
      <c r="H554" s="809" t="inlineStr">
        <is>
          <t>The Public</t>
        </is>
      </c>
      <c r="I554" s="810" t="inlineStr">
        <is>
          <t>E/2 NW/4, N/2, N/2 NE/4 SW/4, NE/4 SE/4, S/2 Lots 3-4, S/2 NE/4 SW/4, SE/4 NE/4, SE/4 SW/4 of 31-12N-24W</t>
        </is>
      </c>
      <c r="J554" s="811" t="inlineStr">
        <is>
          <t>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t>
        </is>
      </c>
      <c r="K554" s="812" t="inlineStr">
        <is>
          <t>OKCountyRecords: 2026-002510</t>
        </is>
      </c>
      <c r="L554" s="806" t="inlineStr">
        <is>
          <t>Other (non-mineral; excluded from mineral NMA). Gross=tract-map basis.</t>
        </is>
      </c>
      <c r="M554" s="806" t="inlineStr">
        <is>
          <t>OK</t>
        </is>
      </c>
      <c r="N554" s="806" t="inlineStr">
        <is>
          <t>Non-conveying — notice/affidavit/address change (The Public).</t>
        </is>
      </c>
      <c r="O554" s="806" t="inlineStr">
        <is>
          <t>AFFIDAVIT / HEIRSHIP / PROBATE</t>
        </is>
      </c>
      <c r="P554" s="807" t="inlineStr">
        <is>
          <t>Chain — title support (succession/entity/probate)</t>
        </is>
      </c>
      <c r="Q554" s="808" t="inlineStr">
        <is>
          <t>Yes</t>
        </is>
      </c>
      <c r="R554" s="809" t="inlineStr">
        <is>
          <t>No</t>
        </is>
      </c>
      <c r="S554" s="809" t="inlineStr">
        <is>
          <t>Yes</t>
        </is>
      </c>
      <c r="T554" s="810" t="inlineStr">
        <is>
          <t>No</t>
        </is>
      </c>
      <c r="U554" s="811" t="inlineStr">
        <is>
          <t>Legal maps to 1, 3, 4, 5, 7, 9, 10; helper says 1, 3, 4, 7, 8</t>
        </is>
      </c>
      <c r="V554" s="812" t="inlineStr">
        <is>
          <t>Review</t>
        </is>
      </c>
      <c r="W554" s="806" t="inlineStr">
        <is>
          <t>Review — no exact prior-grantee match</t>
        </is>
      </c>
      <c r="X554" s="806" t="inlineStr">
        <is>
          <t>Yes — on Tract 3 owner list</t>
        </is>
      </c>
      <c r="Y554" s="806" t="inlineStr">
        <is>
          <t>Interest amount needs review</t>
        </is>
      </c>
      <c r="Z554" s="806" t="inlineStr">
        <is>
          <t>Review</t>
        </is>
      </c>
      <c r="AA554" s="807" t="inlineStr">
        <is>
          <t>Affidavit of Identity — The Keri Lee Daigle Trust, the to The Public (2697/519)</t>
        </is>
      </c>
      <c r="AB554" s="808" t="inlineStr">
        <is>
          <t>Needs source review: tract, grantor source, interest amount</t>
        </is>
      </c>
    </row>
    <row r="555" ht="409.5" customHeight="1">
      <c r="A555" s="806" t="n"/>
      <c r="B555" s="806" t="n"/>
      <c r="C555" s="806" t="inlineStr">
        <is>
          <t>Change of Address</t>
        </is>
      </c>
      <c r="D555" s="806" t="inlineStr">
        <is>
          <t>2700/268</t>
        </is>
      </c>
      <c r="E555" s="807" t="n">
        <v>46147</v>
      </c>
      <c r="F555" s="808" t="n">
        <v>46160</v>
      </c>
      <c r="G555" s="809" t="inlineStr">
        <is>
          <t>Royfin Natural Gas, LLC,
Tamworth Resources, LLC,
Scott Martin,
Longreach Energy Investments, Inc.</t>
        </is>
      </c>
      <c r="H555" s="809" t="inlineStr">
        <is>
          <t>The Public</t>
        </is>
      </c>
      <c r="I555" s="810" t="inlineStr">
        <is>
          <t>All of 11-12N-21W aol</t>
        </is>
      </c>
      <c r="J555" s="811" t="inlineStr">
        <is>
          <t>Longreach Energy Investments, Inc
Giant Capital Energy 2, LLC (fka Longreach Energy 2, LLC)
(copy of Certificate of Name Change attached as Exhibit "A")
Royfin Natural Gas, LLC
Tamworth Resources, LLC
have changed their address to
401 South Boston Avenue, Suite 1900
Tulsa, OK 74103</t>
        </is>
      </c>
      <c r="K555" s="812" t="inlineStr">
        <is>
          <t>OKCountyRecords search: Change of Address 2700/0268</t>
        </is>
      </c>
      <c r="L555" s="806" t="inlineStr">
        <is>
          <t>Other (non-mineral; excluded from mineral NMA). Gross acres unresolved. Gross=tract-map basis.</t>
        </is>
      </c>
      <c r="M555" s="806" t="inlineStr">
        <is>
          <t>OK</t>
        </is>
      </c>
      <c r="N555" s="806" t="inlineStr">
        <is>
          <t>Document number / image number | EXCLUDED/REFERENCE: off-section (All of 11-12N-21W), address-change notice — see Excluded/Reference section below.</t>
        </is>
      </c>
      <c r="O555" s="806" t="inlineStr">
        <is>
          <t>OUTSIDE LANDS</t>
        </is>
      </c>
      <c r="P555" s="807" t="inlineStr">
        <is>
          <t>Do Not Chain — other section lands</t>
        </is>
      </c>
      <c r="Q555" s="808" t="inlineStr">
        <is>
          <t>No</t>
        </is>
      </c>
      <c r="R555" s="809" t="inlineStr">
        <is>
          <t>No</t>
        </is>
      </c>
      <c r="S555" s="809" t="inlineStr">
        <is>
          <t>No</t>
        </is>
      </c>
      <c r="T555" s="810" t="inlineStr">
        <is>
          <t>No</t>
        </is>
      </c>
      <c r="U555" s="811" t="inlineStr">
        <is>
          <t>Other section — no Sec 31 tract</t>
        </is>
      </c>
      <c r="V555" s="812" t="inlineStr">
        <is>
          <t>High</t>
        </is>
      </c>
      <c r="W555" s="806" t="inlineStr">
        <is>
          <t>Probable — name-normalized match to Runsheet 386 grantee; confirm</t>
        </is>
      </c>
      <c r="X555" s="806" t="inlineStr">
        <is>
          <t>Yes — on Tract 3 owner list</t>
        </is>
      </c>
      <c r="Y555" s="806" t="inlineStr">
        <is>
          <t>Interest amount needs review</t>
        </is>
      </c>
      <c r="Z555" s="806" t="inlineStr">
        <is>
          <t>Review</t>
        </is>
      </c>
      <c r="AA555" s="807" t="inlineStr">
        <is>
          <t>Change of Address — Royfin Natural Gas, LLC, to The Public (2700/268)</t>
        </is>
      </c>
      <c r="AB555" s="808" t="inlineStr">
        <is>
          <t>Needs source review: grantor source</t>
        </is>
      </c>
    </row>
    <row r="556" ht="240" customHeight="1">
      <c r="A556" s="806" t="inlineStr">
        <is>
          <t>2026-003142</t>
        </is>
      </c>
      <c r="B556" s="806" t="n"/>
      <c r="C556" s="806" t="inlineStr">
        <is>
          <t>Affidavit of Death &amp; Heirship</t>
        </is>
      </c>
      <c r="D556" s="806" t="inlineStr">
        <is>
          <t>2702/500</t>
        </is>
      </c>
      <c r="E556" s="807" t="n">
        <v>46162</v>
      </c>
      <c r="F556" s="808" t="n">
        <v>46170</v>
      </c>
      <c r="G556" s="809" t="inlineStr">
        <is>
          <t>Carrie Leeann Mitchell</t>
        </is>
      </c>
      <c r="H556" s="809" t="inlineStr">
        <is>
          <t>The Public
RE: Gene Gilbert Williams, Deceased
Heirs:
Gena W. Moore, a/k/a Gena Mitchell
William, a/k/a Gena Williams, a/k/a
Gena Willams Moore</t>
        </is>
      </c>
      <c r="I556" s="810" t="inlineStr">
        <is>
          <t>All of 31-12N-24W, aol</t>
        </is>
      </c>
      <c r="J556" s="811" t="inlineStr">
        <is>
          <t>ARTI</t>
        </is>
      </c>
      <c r="K556" s="812" t="inlineStr">
        <is>
          <t>OKCountyRecords: 2026-003142</t>
        </is>
      </c>
      <c r="L556" s="806" t="inlineStr">
        <is>
          <t>Mineral; basis Conv Amt(dec). grantor indexed as 'The Public' — confirm source instrument. All-section coverage. Gross=tract-map basis.</t>
        </is>
      </c>
      <c r="M556" s="806" t="inlineStr">
        <is>
          <t>REVIEW</t>
        </is>
      </c>
      <c r="N556" s="806" t="inlineStr">
        <is>
          <t>Confirm conveyed mineral acreage from instrument image — named party indexed under 'The Public' (affidavit/notice); identity resolved.</t>
        </is>
      </c>
      <c r="O556" s="806" t="inlineStr">
        <is>
          <t>OUTSIDE LANDS</t>
        </is>
      </c>
      <c r="P556" s="807" t="inlineStr">
        <is>
          <t>Chain — title support (succession/entity/probate)</t>
        </is>
      </c>
      <c r="Q556" s="808" t="inlineStr">
        <is>
          <t>Yes</t>
        </is>
      </c>
      <c r="R556" s="809" t="inlineStr">
        <is>
          <t>No</t>
        </is>
      </c>
      <c r="S556" s="809" t="inlineStr">
        <is>
          <t>Yes</t>
        </is>
      </c>
      <c r="T556" s="810" t="inlineStr">
        <is>
          <t>No</t>
        </is>
      </c>
      <c r="U556" s="811" t="inlineStr">
        <is>
          <t>Yes: 1, 8 (broad legal)</t>
        </is>
      </c>
      <c r="V556" s="812" t="inlineStr">
        <is>
          <t>Medium</t>
        </is>
      </c>
      <c r="W556" s="806" t="inlineStr">
        <is>
          <t>Review — no exact prior-grantee match</t>
        </is>
      </c>
      <c r="X556" s="806" t="inlineStr">
        <is>
          <t>Review</t>
        </is>
      </c>
      <c r="Y556" s="806" t="inlineStr">
        <is>
          <t>Candidate 1 (helper — confirm from image)</t>
        </is>
      </c>
      <c r="Z556" s="806" t="inlineStr">
        <is>
          <t>Medium — helper value</t>
        </is>
      </c>
      <c r="AA556" s="807" t="inlineStr">
        <is>
          <t>Affidavit of Death &amp; Heirship — Carrie Leeann Mitchell to The Public (2702/500)</t>
        </is>
      </c>
      <c r="AB556" s="808" t="inlineStr">
        <is>
          <t>Needs source review: grantor source</t>
        </is>
      </c>
    </row>
    <row r="557" ht="252" customHeight="1">
      <c r="A557" s="806" t="inlineStr">
        <is>
          <t>2026-003143</t>
        </is>
      </c>
      <c r="B557" s="806" t="n"/>
      <c r="C557" s="806" t="inlineStr">
        <is>
          <t>Affidavit of Death &amp; Heirship</t>
        </is>
      </c>
      <c r="D557" s="806" t="inlineStr">
        <is>
          <t>2702/503</t>
        </is>
      </c>
      <c r="E557" s="807" t="n">
        <v>46162</v>
      </c>
      <c r="F557" s="808" t="n">
        <v>46170</v>
      </c>
      <c r="G557" s="809" t="inlineStr">
        <is>
          <t>Carrie Leeann Mitchell</t>
        </is>
      </c>
      <c r="H557" s="809" t="inlineStr">
        <is>
          <t>The Public
RE: Marvin Mitchell Williams, Deceased
Heirs:
Gena W. Moore, a/k/a Gena Mitchell
William, a/k/a Gena Willhams, a/k/a
Gena Williams Moore</t>
        </is>
      </c>
      <c r="I557" s="810" t="inlineStr">
        <is>
          <t>All of 31-12N-24W, aol</t>
        </is>
      </c>
      <c r="J557" s="811" t="inlineStr">
        <is>
          <t>ARTI</t>
        </is>
      </c>
      <c r="K557" s="812" t="inlineStr">
        <is>
          <t>OKCountyRecords: 2026-003143</t>
        </is>
      </c>
      <c r="L557" s="806" t="inlineStr">
        <is>
          <t>Mineral; basis Conv Amt(dec). grantor indexed as 'The Public' — confirm source instrument. All-section coverage. Gross=tract-map basis.</t>
        </is>
      </c>
      <c r="M557" s="806" t="inlineStr">
        <is>
          <t>REVIEW</t>
        </is>
      </c>
      <c r="N557" s="806" t="inlineStr">
        <is>
          <t>Confirm conveyed mineral acreage from instrument image — named party indexed under 'The Public' (affidavit/notice); identity resolved.</t>
        </is>
      </c>
      <c r="O557" s="806" t="inlineStr">
        <is>
          <t>OUTSIDE LANDS</t>
        </is>
      </c>
      <c r="P557" s="807" t="inlineStr">
        <is>
          <t>Chain — title support (succession/entity/probate)</t>
        </is>
      </c>
      <c r="Q557" s="808" t="inlineStr">
        <is>
          <t>Yes</t>
        </is>
      </c>
      <c r="R557" s="809" t="inlineStr">
        <is>
          <t>No</t>
        </is>
      </c>
      <c r="S557" s="809" t="inlineStr">
        <is>
          <t>Yes</t>
        </is>
      </c>
      <c r="T557" s="810" t="inlineStr">
        <is>
          <t>No</t>
        </is>
      </c>
      <c r="U557" s="811" t="inlineStr">
        <is>
          <t>Yes: 1, 8 (broad legal)</t>
        </is>
      </c>
      <c r="V557" s="812" t="inlineStr">
        <is>
          <t>Medium</t>
        </is>
      </c>
      <c r="W557" s="806" t="inlineStr">
        <is>
          <t>Review — no exact prior-grantee match</t>
        </is>
      </c>
      <c r="X557" s="806" t="inlineStr">
        <is>
          <t>Review</t>
        </is>
      </c>
      <c r="Y557" s="806" t="inlineStr">
        <is>
          <t>Candidate 1 (helper — confirm from image)</t>
        </is>
      </c>
      <c r="Z557" s="806" t="inlineStr">
        <is>
          <t>Medium — helper value</t>
        </is>
      </c>
      <c r="AA557" s="807" t="inlineStr">
        <is>
          <t>Affidavit of Death &amp; Heirship — Carrie Leeann Mitchell to The Public (2702/503)</t>
        </is>
      </c>
      <c r="AB557" s="808" t="inlineStr">
        <is>
          <t>Needs source review: grantor source</t>
        </is>
      </c>
    </row>
    <row r="558" ht="240" customHeight="1">
      <c r="A558" s="806" t="inlineStr">
        <is>
          <t>2026-003144</t>
        </is>
      </c>
      <c r="B558" s="806" t="n"/>
      <c r="C558" s="806" t="inlineStr">
        <is>
          <t>Affidavit of Identity</t>
        </is>
      </c>
      <c r="D558" s="806" t="inlineStr">
        <is>
          <t>2702/504</t>
        </is>
      </c>
      <c r="E558" s="807" t="n">
        <v>46170</v>
      </c>
      <c r="F558" s="808" t="n">
        <v>46170</v>
      </c>
      <c r="G558" s="809" t="inlineStr">
        <is>
          <t>Gena W. Moore,
Gena Williams Moore,
Gena Williams,
Gena Mitchell Williams</t>
        </is>
      </c>
      <c r="H558" s="809" t="inlineStr">
        <is>
          <t>The Public</t>
        </is>
      </c>
      <c r="I558" s="810" t="inlineStr">
        <is>
          <t>E/2 NW/4, N/2 NE/4, N/2 NE/4 SW/4, NE/4 SE/4, S/2 Lots 3-4, S/2 NE/4 SW/4, SE/4 NE/4, SE/4 SW/4 of 31-12N-24W, aol</t>
        </is>
      </c>
      <c r="J558" s="811" t="inlineStr">
        <is>
          <t>Gena W Moore, Gena Mitchell Williams, Gena Williams, Gena Williams Moore are one and the same person wherever said names appear in the record concerning said title</t>
        </is>
      </c>
      <c r="K558" s="812" t="inlineStr">
        <is>
          <t>OKCountyRecords: 2026-003144</t>
        </is>
      </c>
      <c r="L558" s="806" t="inlineStr">
        <is>
          <t>Other (non-mineral; excluded from mineral NMA). All-section coverage. Gross=tract-map basis.</t>
        </is>
      </c>
      <c r="M558" s="806" t="inlineStr">
        <is>
          <t>OK</t>
        </is>
      </c>
      <c r="N558" s="806" t="inlineStr">
        <is>
          <t>Non-conveying — notice/affidavit/address change (The Public).</t>
        </is>
      </c>
      <c r="O558" s="806" t="inlineStr">
        <is>
          <t>OUTSIDE LANDS</t>
        </is>
      </c>
      <c r="P558" s="807" t="inlineStr">
        <is>
          <t>Chain — title support (succession/entity/probate)</t>
        </is>
      </c>
      <c r="Q558" s="808" t="inlineStr">
        <is>
          <t>Yes</t>
        </is>
      </c>
      <c r="R558" s="809" t="inlineStr">
        <is>
          <t>No</t>
        </is>
      </c>
      <c r="S558" s="809" t="inlineStr">
        <is>
          <t>Yes</t>
        </is>
      </c>
      <c r="T558" s="810" t="inlineStr">
        <is>
          <t>No</t>
        </is>
      </c>
      <c r="U558" s="811" t="inlineStr">
        <is>
          <t>Legal maps to 1, 3, 4, 5, 7, 9, 10; helper says 1, 8</t>
        </is>
      </c>
      <c r="V558" s="812" t="inlineStr">
        <is>
          <t>Review</t>
        </is>
      </c>
      <c r="W558" s="806" t="inlineStr">
        <is>
          <t>Review — no exact prior-grantee match</t>
        </is>
      </c>
      <c r="X558" s="806" t="inlineStr">
        <is>
          <t>Review</t>
        </is>
      </c>
      <c r="Y558" s="806" t="inlineStr">
        <is>
          <t>Interest amount needs review</t>
        </is>
      </c>
      <c r="Z558" s="806" t="inlineStr">
        <is>
          <t>Review</t>
        </is>
      </c>
      <c r="AA558" s="807" t="inlineStr">
        <is>
          <t>Affidavit of Identity — Gena W. Moore, to The Public (2702/504)</t>
        </is>
      </c>
      <c r="AB558" s="808" t="inlineStr">
        <is>
          <t>Needs source review: tract, grantor source, interest amount</t>
        </is>
      </c>
    </row>
    <row r="559" ht="132" customHeight="1">
      <c r="A559" s="806" t="inlineStr">
        <is>
          <t>2026-003315</t>
        </is>
      </c>
      <c r="B559" s="806" t="n"/>
      <c r="C559" s="806" t="inlineStr">
        <is>
          <t>Order Allowing Final Account, Determining Heirs and Final Decree of Distribution</t>
        </is>
      </c>
      <c r="D559" s="806" t="inlineStr">
        <is>
          <t>2704/142</t>
        </is>
      </c>
      <c r="E559" s="807" t="n">
        <v>46175</v>
      </c>
      <c r="F559" s="808" t="n">
        <v>46178</v>
      </c>
      <c r="G559" s="809" t="inlineStr">
        <is>
          <t>Roger Mills County Court
RE: In the Matter of the Estate of Darrell Edward Hamilton, Deceased</t>
        </is>
      </c>
      <c r="H559" s="809" t="inlineStr">
        <is>
          <t>Darren P. McSweeney
530 Eldridge St, #P03
Lawrence, Kansas 66049</t>
        </is>
      </c>
      <c r="I559" s="810" t="inlineStr">
        <is>
          <t>NW/4 SE/4, S/2 SE/4, SW/4 NE/4 of 31-12N-24W, aol</t>
        </is>
      </c>
      <c r="J559" s="811" t="inlineStr">
        <is>
          <t>ARTI</t>
        </is>
      </c>
      <c r="K559" s="812" t="inlineStr">
        <is>
          <t>OKCountyRecords: 2026-003315</t>
        </is>
      </c>
      <c r="L559" s="806" t="inlineStr">
        <is>
          <t>Mineral; basis Conv Amt(dec). Gross=tract-map basis.</t>
        </is>
      </c>
      <c r="M559" s="806" t="inlineStr">
        <is>
          <t>2026 FINAL DECREE — Tract 2</t>
        </is>
      </c>
      <c r="N559" s="806" t="inlineStr">
        <is>
          <t>Final Decree distributes Hamilton estate ARTI in Tract 2 lands (NW/4 SE/4, S/2 SE/4, SW/4 NE/4) to Darren P. McSweeney (160 gross ac). Tract 2 owner/NMA update PENDING image confirmation of the estate's mineral fraction.</t>
        </is>
      </c>
      <c r="O559" s="806" t="inlineStr">
        <is>
          <t>OUTSIDE LANDS</t>
        </is>
      </c>
      <c r="P559" s="807" t="inlineStr">
        <is>
          <t>Chain — title support (succession/entity/probate)</t>
        </is>
      </c>
      <c r="Q559" s="808" t="inlineStr">
        <is>
          <t>Yes</t>
        </is>
      </c>
      <c r="R559" s="809" t="inlineStr">
        <is>
          <t>No</t>
        </is>
      </c>
      <c r="S559" s="809" t="inlineStr">
        <is>
          <t>Yes</t>
        </is>
      </c>
      <c r="T559" s="810" t="inlineStr">
        <is>
          <t>No</t>
        </is>
      </c>
      <c r="U559" s="811" t="inlineStr">
        <is>
          <t>Yes: 2 (legal supports)</t>
        </is>
      </c>
      <c r="V559" s="812" t="inlineStr">
        <is>
          <t>High</t>
        </is>
      </c>
      <c r="W559" s="806" t="inlineStr">
        <is>
          <t>Review — no exact prior-grantee match</t>
        </is>
      </c>
      <c r="X559" s="806" t="inlineStr">
        <is>
          <t>Yes — on Tract 2 owner list</t>
        </is>
      </c>
      <c r="Y559" s="806" t="inlineStr">
        <is>
          <t>Candidate 1 (helper — confirm from image)</t>
        </is>
      </c>
      <c r="Z559" s="806" t="inlineStr">
        <is>
          <t>Medium — helper value</t>
        </is>
      </c>
      <c r="AA559" s="807" t="inlineStr">
        <is>
          <t>Order Allowing Final Account, De — Roger Mills County Court to Darren P. McSweeney (2704/142)</t>
        </is>
      </c>
      <c r="AB559" s="808" t="inlineStr">
        <is>
          <t>Needs source review: grantor source</t>
        </is>
      </c>
    </row>
    <row r="560" ht="84" customHeight="1">
      <c r="A560" s="806" t="inlineStr">
        <is>
          <t>1950-001326</t>
        </is>
      </c>
      <c r="B560" s="806" t="n"/>
      <c r="C560" s="806" t="inlineStr">
        <is>
          <t>Miscellaneous</t>
        </is>
      </c>
      <c r="D560" s="806" t="inlineStr">
        <is>
          <t>MIS25/335</t>
        </is>
      </c>
      <c r="E560" s="807" t="n"/>
      <c r="F560" s="808" t="n">
        <v>18321</v>
      </c>
      <c r="G560" s="809" t="inlineStr">
        <is>
          <t>Carrie Lou Mitchell,
Marvin G. Mitchell</t>
        </is>
      </c>
      <c r="H560" s="809" t="inlineStr">
        <is>
          <t>Gulf Oil Corp</t>
        </is>
      </c>
      <c r="I560" s="810" t="inlineStr">
        <is>
          <t>31-12N-24W</t>
        </is>
      </c>
      <c r="J560" s="811" t="inlineStr">
        <is>
          <t>See instrument</t>
        </is>
      </c>
      <c r="K560" s="812" t="inlineStr">
        <is>
          <t>OKCountyRecords: 1950-001326</t>
        </is>
      </c>
      <c r="L560" s="806" t="inlineStr">
        <is>
          <t>Other (non-mineral; excluded from mineral NMA). All-section coverage. Gross=tract-map basis.</t>
        </is>
      </c>
      <c r="M560" s="806" t="n"/>
      <c r="N560" s="806" t="n"/>
      <c r="O560" s="806" t="inlineStr">
        <is>
          <t>IGNORE FOR MINERAL OWNERSHIP</t>
        </is>
      </c>
      <c r="P560" s="807" t="inlineStr">
        <is>
          <t>Review — read instrument (type unclear)</t>
        </is>
      </c>
      <c r="Q560" s="808" t="inlineStr">
        <is>
          <t>Review</t>
        </is>
      </c>
      <c r="R560" s="809" t="inlineStr">
        <is>
          <t>Review</t>
        </is>
      </c>
      <c r="S560" s="809" t="inlineStr">
        <is>
          <t>Review</t>
        </is>
      </c>
      <c r="T560" s="810" t="inlineStr">
        <is>
          <t>Review</t>
        </is>
      </c>
      <c r="U560" s="811" t="inlineStr">
        <is>
          <t>Yes: 1, 8 (broad legal)</t>
        </is>
      </c>
      <c r="V560" s="812" t="inlineStr">
        <is>
          <t>Medium</t>
        </is>
      </c>
      <c r="W560" s="806" t="inlineStr">
        <is>
          <t>Yes — prior grantee match</t>
        </is>
      </c>
      <c r="X560" s="806" t="inlineStr">
        <is>
          <t>Review</t>
        </is>
      </c>
      <c r="Y560" s="806" t="inlineStr">
        <is>
          <t>Interest amount needs review</t>
        </is>
      </c>
      <c r="Z560" s="806" t="inlineStr">
        <is>
          <t>Review</t>
        </is>
      </c>
      <c r="AA560" s="807" t="inlineStr">
        <is>
          <t>Miscellaneous — Carrie Lou Mitchell, to Gulf Oil Corp (MIS25/335)</t>
        </is>
      </c>
      <c r="AB560" s="808" t="inlineStr">
        <is>
          <t>Needs source review: interest amount, instrument type</t>
        </is>
      </c>
    </row>
    <row r="561" ht="108" customHeight="1">
      <c r="A561" s="806" t="inlineStr">
        <is>
          <t>1918-001215</t>
        </is>
      </c>
      <c r="B561" s="806" t="n"/>
      <c r="C561" s="806" t="inlineStr">
        <is>
          <t>Miscellaneous</t>
        </is>
      </c>
      <c r="D561" s="806" t="inlineStr">
        <is>
          <t>MIS10/485</t>
        </is>
      </c>
      <c r="E561" s="807" t="n"/>
      <c r="F561" s="808" t="n">
        <v>6902</v>
      </c>
      <c r="G561" s="809" t="inlineStr">
        <is>
          <t>E. S. Repass</t>
        </is>
      </c>
      <c r="H561" s="809" t="inlineStr">
        <is>
          <t>William C. Bain</t>
        </is>
      </c>
      <c r="I561" s="813" t="inlineStr">
        <is>
          <t>31-12N-24W</t>
        </is>
      </c>
      <c r="J561" s="814" t="inlineStr">
        <is>
          <t>See instrument</t>
        </is>
      </c>
      <c r="K561" s="812" t="inlineStr">
        <is>
          <t>OKCountyRecords: 1918-001215</t>
        </is>
      </c>
      <c r="L561" s="806" t="inlineStr">
        <is>
          <t>Other (non-mineral; excluded from mineral NMA). All-section coverage. Gross=tract-map basis.</t>
        </is>
      </c>
      <c r="M561" s="806" t="n"/>
      <c r="N561" s="806" t="n"/>
      <c r="O561" s="806" t="inlineStr">
        <is>
          <t>IGNORE FOR MINERAL OWNERSHIP</t>
        </is>
      </c>
      <c r="P561" s="807" t="inlineStr">
        <is>
          <t>Review — read instrument (type unclear)</t>
        </is>
      </c>
      <c r="Q561" s="808" t="inlineStr">
        <is>
          <t>Review</t>
        </is>
      </c>
      <c r="R561" s="809" t="inlineStr">
        <is>
          <t>Review</t>
        </is>
      </c>
      <c r="S561" s="809" t="inlineStr">
        <is>
          <t>Review</t>
        </is>
      </c>
      <c r="T561" s="813" t="inlineStr">
        <is>
          <t>Review</t>
        </is>
      </c>
      <c r="U561" s="814" t="inlineStr">
        <is>
          <t>Yes: 1, 8 (broad legal)</t>
        </is>
      </c>
      <c r="V561" s="812" t="inlineStr">
        <is>
          <t>Medium</t>
        </is>
      </c>
      <c r="W561" s="806" t="inlineStr">
        <is>
          <t>Review — no exact prior-grantee match</t>
        </is>
      </c>
      <c r="X561" s="806" t="inlineStr">
        <is>
          <t>Review</t>
        </is>
      </c>
      <c r="Y561" s="806" t="inlineStr">
        <is>
          <t>Interest amount needs review</t>
        </is>
      </c>
      <c r="Z561" s="806" t="inlineStr">
        <is>
          <t>Review</t>
        </is>
      </c>
      <c r="AA561" s="807" t="inlineStr">
        <is>
          <t>Miscellaneous — E. S. Repass to William C. Bain (MIS10/485)</t>
        </is>
      </c>
      <c r="AB561" s="808" t="inlineStr">
        <is>
          <t>Needs source review: grantor source, interest amount, instrument type</t>
        </is>
      </c>
    </row>
    <row r="562" ht="108" customHeight="1">
      <c r="A562" s="806" t="inlineStr">
        <is>
          <t>1930-001678</t>
        </is>
      </c>
      <c r="B562" s="806" t="n"/>
      <c r="C562" s="806" t="inlineStr">
        <is>
          <t>Miscellaneous</t>
        </is>
      </c>
      <c r="D562" s="806" t="inlineStr">
        <is>
          <t>MIS15/55</t>
        </is>
      </c>
      <c r="E562" s="807" t="n"/>
      <c r="F562" s="808" t="n">
        <v>11139</v>
      </c>
      <c r="G562" s="809" t="inlineStr">
        <is>
          <t>G. D. Wooley</t>
        </is>
      </c>
      <c r="H562" s="809" t="inlineStr">
        <is>
          <t>The Public</t>
        </is>
      </c>
      <c r="I562" s="813" t="inlineStr">
        <is>
          <t>31-12N-24W, aol</t>
        </is>
      </c>
      <c r="J562" s="814" t="inlineStr">
        <is>
          <t>See instrument</t>
        </is>
      </c>
      <c r="K562" s="812" t="inlineStr">
        <is>
          <t>OKCountyRecords: 1930-001678</t>
        </is>
      </c>
      <c r="L562" s="806" t="inlineStr">
        <is>
          <t>Other (non-mineral; excluded from mineral NMA). All-section coverage. Gross=tract-map basis.</t>
        </is>
      </c>
      <c r="M562" s="806" t="inlineStr">
        <is>
          <t>OK</t>
        </is>
      </c>
      <c r="N562" s="806" t="inlineStr">
        <is>
          <t>Non-conveying — notice/affidavit/address change (The Public).</t>
        </is>
      </c>
      <c r="O562" s="806" t="inlineStr">
        <is>
          <t>OUTSIDE LANDS</t>
        </is>
      </c>
      <c r="P562" s="807" t="inlineStr">
        <is>
          <t>Review — read instrument (type unclear)</t>
        </is>
      </c>
      <c r="Q562" s="808" t="inlineStr">
        <is>
          <t>Review</t>
        </is>
      </c>
      <c r="R562" s="809" t="inlineStr">
        <is>
          <t>Review</t>
        </is>
      </c>
      <c r="S562" s="809" t="inlineStr">
        <is>
          <t>Review</t>
        </is>
      </c>
      <c r="T562" s="813" t="inlineStr">
        <is>
          <t>Review</t>
        </is>
      </c>
      <c r="U562" s="814" t="inlineStr">
        <is>
          <t>Yes: 1, 8 (broad legal)</t>
        </is>
      </c>
      <c r="V562" s="812" t="inlineStr">
        <is>
          <t>Medium</t>
        </is>
      </c>
      <c r="W562" s="806" t="inlineStr">
        <is>
          <t>Review — no exact prior-grantee match</t>
        </is>
      </c>
      <c r="X562" s="806" t="inlineStr">
        <is>
          <t>Review</t>
        </is>
      </c>
      <c r="Y562" s="806" t="inlineStr">
        <is>
          <t>Interest amount needs review</t>
        </is>
      </c>
      <c r="Z562" s="806" t="inlineStr">
        <is>
          <t>Review</t>
        </is>
      </c>
      <c r="AA562" s="807" t="inlineStr">
        <is>
          <t>Miscellaneous — G. D. Wooley to The Public (MIS15/55)</t>
        </is>
      </c>
      <c r="AB562" s="808" t="inlineStr">
        <is>
          <t>Needs source review: grantor source, interest amount, instrument type</t>
        </is>
      </c>
    </row>
    <row r="563" ht="84" customHeight="1">
      <c r="A563" s="806" t="inlineStr">
        <is>
          <t>1930-001681</t>
        </is>
      </c>
      <c r="B563" s="806" t="n"/>
      <c r="C563" s="806" t="inlineStr">
        <is>
          <t>Miscellaneous</t>
        </is>
      </c>
      <c r="D563" s="806" t="inlineStr">
        <is>
          <t>MIS15/59</t>
        </is>
      </c>
      <c r="E563" s="807" t="n"/>
      <c r="F563" s="808" t="n">
        <v>11164</v>
      </c>
      <c r="G563" s="809" t="inlineStr">
        <is>
          <t>Roy M. Johnson</t>
        </is>
      </c>
      <c r="H563" s="809" t="inlineStr">
        <is>
          <t>The Public</t>
        </is>
      </c>
      <c r="I563" s="810" t="inlineStr">
        <is>
          <t>31-12N-24W, aol</t>
        </is>
      </c>
      <c r="J563" s="811" t="inlineStr">
        <is>
          <t>OGLs</t>
        </is>
      </c>
      <c r="K563" s="812" t="inlineStr">
        <is>
          <t>OKCountyRecords: 1930-001681</t>
        </is>
      </c>
      <c r="L563" s="806" t="inlineStr">
        <is>
          <t>Other (non-mineral; excluded from mineral NMA). All-section coverage. Gross=tract-map basis.</t>
        </is>
      </c>
      <c r="M563" s="806" t="inlineStr">
        <is>
          <t>OK</t>
        </is>
      </c>
      <c r="N563" s="806" t="inlineStr">
        <is>
          <t>Non-conveying — notice/affidavit/address change (The Public).</t>
        </is>
      </c>
      <c r="O563" s="806" t="inlineStr">
        <is>
          <t>OUTSIDE LANDS</t>
        </is>
      </c>
      <c r="P563" s="807" t="inlineStr">
        <is>
          <t>Review — read instrument (type unclear)</t>
        </is>
      </c>
      <c r="Q563" s="808" t="inlineStr">
        <is>
          <t>Review</t>
        </is>
      </c>
      <c r="R563" s="809" t="inlineStr">
        <is>
          <t>Review</t>
        </is>
      </c>
      <c r="S563" s="809" t="inlineStr">
        <is>
          <t>Review</t>
        </is>
      </c>
      <c r="T563" s="810" t="inlineStr">
        <is>
          <t>Review</t>
        </is>
      </c>
      <c r="U563" s="811" t="inlineStr">
        <is>
          <t>Yes: 1, 8 (broad legal)</t>
        </is>
      </c>
      <c r="V563" s="812" t="inlineStr">
        <is>
          <t>Medium</t>
        </is>
      </c>
      <c r="W563" s="806" t="inlineStr">
        <is>
          <t>Yes — prior grantee match</t>
        </is>
      </c>
      <c r="X563" s="806" t="inlineStr">
        <is>
          <t>Review</t>
        </is>
      </c>
      <c r="Y563" s="806" t="inlineStr">
        <is>
          <t>Interest amount needs review</t>
        </is>
      </c>
      <c r="Z563" s="806" t="inlineStr">
        <is>
          <t>Review</t>
        </is>
      </c>
      <c r="AA563" s="807" t="inlineStr">
        <is>
          <t>Miscellaneous — Roy M. Johnson to The Public (MIS15/59)</t>
        </is>
      </c>
      <c r="AB563" s="808" t="inlineStr">
        <is>
          <t>Needs source review: interest amount, instrument type</t>
        </is>
      </c>
    </row>
    <row r="564" ht="108" customHeight="1">
      <c r="A564" s="806" t="inlineStr">
        <is>
          <t>1959-001270</t>
        </is>
      </c>
      <c r="B564" s="806" t="n"/>
      <c r="C564" s="806" t="inlineStr">
        <is>
          <t>Miscellaneous</t>
        </is>
      </c>
      <c r="D564" s="806" t="inlineStr">
        <is>
          <t>MIS29/334</t>
        </is>
      </c>
      <c r="E564" s="807" t="n"/>
      <c r="F564" s="808" t="n">
        <v>21696</v>
      </c>
      <c r="G564" s="809" t="inlineStr">
        <is>
          <t>Southwestern Bell Telephone Co.</t>
        </is>
      </c>
      <c r="H564" s="809" t="inlineStr">
        <is>
          <t>The Public</t>
        </is>
      </c>
      <c r="I564" s="810" t="inlineStr">
        <is>
          <t>31-12N-24W, aol</t>
        </is>
      </c>
      <c r="J564" s="811" t="inlineStr">
        <is>
          <t>See instrument</t>
        </is>
      </c>
      <c r="K564" s="812" t="inlineStr">
        <is>
          <t>OKCountyRecords: 1959-001270</t>
        </is>
      </c>
      <c r="L564" s="806" t="inlineStr">
        <is>
          <t>Other (non-mineral; excluded from mineral NMA). All-section coverage. Gross=tract-map basis.</t>
        </is>
      </c>
      <c r="M564" s="806" t="inlineStr">
        <is>
          <t>OK</t>
        </is>
      </c>
      <c r="N564" s="806" t="inlineStr">
        <is>
          <t>Non-conveying — notice/affidavit/address change (The Public).</t>
        </is>
      </c>
      <c r="O564" s="806" t="inlineStr">
        <is>
          <t>OUTSIDE LANDS</t>
        </is>
      </c>
      <c r="P564" s="807" t="inlineStr">
        <is>
          <t>Review — read instrument (type unclear)</t>
        </is>
      </c>
      <c r="Q564" s="808" t="inlineStr">
        <is>
          <t>Review</t>
        </is>
      </c>
      <c r="R564" s="809" t="inlineStr">
        <is>
          <t>Review</t>
        </is>
      </c>
      <c r="S564" s="809" t="inlineStr">
        <is>
          <t>Review</t>
        </is>
      </c>
      <c r="T564" s="810" t="inlineStr">
        <is>
          <t>Review</t>
        </is>
      </c>
      <c r="U564" s="811" t="inlineStr">
        <is>
          <t>Yes: 1, 8 (broad legal)</t>
        </is>
      </c>
      <c r="V564" s="812" t="inlineStr">
        <is>
          <t>Medium</t>
        </is>
      </c>
      <c r="W564" s="806" t="inlineStr">
        <is>
          <t>Review — no exact prior-grantee match</t>
        </is>
      </c>
      <c r="X564" s="806" t="inlineStr">
        <is>
          <t>Review</t>
        </is>
      </c>
      <c r="Y564" s="806" t="inlineStr">
        <is>
          <t>Interest amount needs review</t>
        </is>
      </c>
      <c r="Z564" s="806" t="inlineStr">
        <is>
          <t>Review</t>
        </is>
      </c>
      <c r="AA564" s="807" t="inlineStr">
        <is>
          <t>Miscellaneous — Southwestern Bell Telephone Co to The Public (MIS29/334)</t>
        </is>
      </c>
      <c r="AB564" s="808" t="inlineStr">
        <is>
          <t>Needs source review: grantor source, interest amount, instrument type</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48" bestFit="1" customWidth="1" min="1" max="1"/>
    <col width="136" bestFit="1" customWidth="1" min="2" max="2"/>
    <col width="60.28515625" bestFit="1" customWidth="1" min="3" max="3"/>
    <col width="29.85546875" bestFit="1" customWidth="1" min="4" max="4"/>
    <col width="18.85546875" bestFit="1" customWidth="1" min="5" max="5"/>
    <col width="71.140625" bestFit="1" customWidth="1" min="6" max="6"/>
    <col width="15" bestFit="1" customWidth="1" min="7" max="7"/>
    <col width="11.28515625" bestFit="1" customWidth="1" min="8" max="8"/>
    <col width="24.28515625" bestFit="1" customWidth="1" min="9" max="9"/>
    <col width="146.140625" bestFit="1" customWidth="1" min="10" max="10"/>
  </cols>
  <sheetData>
    <row r="1">
      <c r="A1" s="237" t="inlineStr">
        <is>
          <t>FINAL_FORMAT_QA — Section 31 Template-Format Repair</t>
        </is>
      </c>
      <c r="B1" s="237" t="n"/>
      <c r="C1" s="237" t="n"/>
      <c r="D1" s="237" t="n"/>
      <c r="E1" s="237" t="n"/>
      <c r="F1" s="237" t="n"/>
      <c r="G1" s="237" t="n"/>
      <c r="H1" s="237" t="n"/>
      <c r="I1" s="237" t="n"/>
      <c r="J1" s="237" t="n"/>
    </row>
    <row r="2">
      <c r="A2" s="236" t="inlineStr">
        <is>
          <t>Prepared</t>
        </is>
      </c>
      <c r="B2" s="379" t="n">
        <v>46208</v>
      </c>
      <c r="C2" s="236" t="n"/>
      <c r="D2" s="236" t="n"/>
      <c r="E2" s="236" t="n"/>
      <c r="F2" s="236" t="n"/>
      <c r="G2" s="236" t="n"/>
      <c r="H2" s="236" t="n"/>
      <c r="I2" s="236" t="n"/>
      <c r="J2" s="236" t="n"/>
    </row>
    <row r="3">
      <c r="A3" s="236" t="inlineStr">
        <is>
          <t>Master-template access</t>
        </is>
      </c>
      <c r="B3" s="236" t="inlineStr">
        <is>
          <t>Template(110).xlsx was not attached/open in this session; user selected Use current. Exact Template(110) formula/merge/drawing restoration is limited and disclosed.</t>
        </is>
      </c>
      <c r="C3" s="236" t="n"/>
      <c r="D3" s="236" t="n"/>
      <c r="E3" s="236" t="n"/>
      <c r="F3" s="236" t="n"/>
      <c r="G3" s="236" t="n"/>
      <c r="H3" s="236" t="n"/>
      <c r="I3" s="236" t="n"/>
      <c r="J3" s="236" t="n"/>
    </row>
    <row r="4">
      <c r="A4" s="236" t="n"/>
      <c r="B4" s="236" t="n"/>
      <c r="C4" s="236" t="n"/>
      <c r="D4" s="236" t="n"/>
      <c r="E4" s="236" t="n"/>
      <c r="F4" s="236" t="n"/>
      <c r="G4" s="236" t="n"/>
      <c r="H4" s="236" t="n"/>
      <c r="I4" s="236" t="n"/>
      <c r="J4" s="236" t="n"/>
    </row>
    <row r="5">
      <c r="A5" s="381" t="inlineStr">
        <is>
          <t>Sheet</t>
        </is>
      </c>
      <c r="B5" s="381" t="inlineStr">
        <is>
          <t>Template expected range</t>
        </is>
      </c>
      <c r="C5" s="381" t="inlineStr">
        <is>
          <t>Current visible/used range after repair</t>
        </is>
      </c>
      <c r="D5" s="381" t="inlineStr">
        <is>
          <t>Template formula expectation</t>
        </is>
      </c>
      <c r="E5" s="381" t="inlineStr">
        <is>
          <t>Current formula count</t>
        </is>
      </c>
      <c r="F5" s="381" t="inlineStr">
        <is>
          <t>Merged-cell comparison</t>
        </is>
      </c>
      <c r="G5" s="381" t="inlineStr">
        <is>
          <t>Expected visibility</t>
        </is>
      </c>
      <c r="H5" s="381" t="inlineStr">
        <is>
          <t>Final visibility</t>
        </is>
      </c>
      <c r="I5" s="381" t="inlineStr">
        <is>
          <t>Status</t>
        </is>
      </c>
      <c r="J5" s="381" t="inlineStr">
        <is>
          <t>Notes</t>
        </is>
      </c>
    </row>
    <row r="6">
      <c r="A6" s="236" t="inlineStr">
        <is>
          <t>Overview</t>
        </is>
      </c>
      <c r="B6" s="236" t="inlineStr">
        <is>
          <t>A1:AJ56</t>
        </is>
      </c>
      <c r="C6" s="236" t="inlineStr">
        <is>
          <t>Overview!A1:AJ56</t>
        </is>
      </c>
      <c r="D6" s="236" t="inlineStr">
        <is>
          <t>Template exact count unavailable</t>
        </is>
      </c>
      <c r="E6" s="236" t="n">
        <v>0</v>
      </c>
      <c r="F6" s="236" t="inlineStr">
        <is>
          <t>Exact merge-count comparison unavailable without Template(110) / merge API support</t>
        </is>
      </c>
      <c r="G6" s="236" t="inlineStr">
        <is>
          <t>Visible</t>
        </is>
      </c>
      <c r="H6" s="236" t="inlineStr">
        <is>
          <t>Visible</t>
        </is>
      </c>
      <c r="I6" s="236" t="inlineStr">
        <is>
          <t>PASS / BEST EFFORT</t>
        </is>
      </c>
      <c r="J6" s="236" t="inlineStr">
        <is>
          <t>Current sheet retained Section 31 data; formatting restored only from current workbook because Template(110) unavailable.</t>
        </is>
      </c>
    </row>
    <row r="7">
      <c r="A7" s="236" t="inlineStr">
        <is>
          <t>Title</t>
        </is>
      </c>
      <c r="B7" s="236" t="inlineStr">
        <is>
          <t>A4:G131</t>
        </is>
      </c>
      <c r="C7" s="380" t="inlineStr">
        <is>
          <t>Title '!A4:G128</t>
        </is>
      </c>
      <c r="D7" s="236" t="inlineStr">
        <is>
          <t>Template &gt;= 15 known formula cells</t>
        </is>
      </c>
      <c r="E7" s="236" t="n">
        <v>0</v>
      </c>
      <c r="F7" s="236" t="inlineStr">
        <is>
          <t>Exact merge-count comparison unavailable without Template(110) / merge API support</t>
        </is>
      </c>
      <c r="G7" s="236" t="inlineStr">
        <is>
          <t>Visible</t>
        </is>
      </c>
      <c r="H7" s="236" t="inlineStr">
        <is>
          <t>Visible</t>
        </is>
      </c>
      <c r="I7" s="236" t="inlineStr">
        <is>
          <t>LIMITATION</t>
        </is>
      </c>
      <c r="J7" s="236" t="inlineStr">
        <is>
          <t>Template formula cells listed by user could not be restored exactly without Template(110); some equivalent addresses contain Section 31 owner rows, so they were not overwritten.</t>
        </is>
      </c>
    </row>
    <row r="8">
      <c r="A8" s="236" t="inlineStr">
        <is>
          <t>OGL</t>
        </is>
      </c>
      <c r="B8" s="236" t="inlineStr">
        <is>
          <t>A1:AB29</t>
        </is>
      </c>
      <c r="C8" s="236" t="inlineStr">
        <is>
          <t>OGL!A1:AB29</t>
        </is>
      </c>
      <c r="D8" s="236" t="inlineStr">
        <is>
          <t>Template exact count unavailable</t>
        </is>
      </c>
      <c r="E8" s="236" t="n">
        <v>0</v>
      </c>
      <c r="F8" s="236" t="inlineStr">
        <is>
          <t>Exact merge-count comparison unavailable without Template(110) / merge API support</t>
        </is>
      </c>
      <c r="G8" s="236" t="inlineStr">
        <is>
          <t>Visible</t>
        </is>
      </c>
      <c r="H8" s="236" t="inlineStr">
        <is>
          <t>Visible</t>
        </is>
      </c>
      <c r="I8" s="236" t="inlineStr">
        <is>
          <t>PASS / BEST EFFORT</t>
        </is>
      </c>
      <c r="J8" s="236" t="inlineStr">
        <is>
          <t>Visible OGL trimmed to template footprint A1:AB29; all 70 Section 31 source rows preserved in hidden Raw_OGL_Source.</t>
        </is>
      </c>
    </row>
    <row r="9">
      <c r="A9" s="236" t="inlineStr">
        <is>
          <t>PLAT</t>
        </is>
      </c>
      <c r="B9" s="236" t="inlineStr">
        <is>
          <t>B6:AF20</t>
        </is>
      </c>
      <c r="C9" s="236" t="inlineStr">
        <is>
          <t>PLAT!B6:AF20</t>
        </is>
      </c>
      <c r="D9" s="236" t="inlineStr">
        <is>
          <t>Template exact count unavailable</t>
        </is>
      </c>
      <c r="E9" s="236" t="n">
        <v>0</v>
      </c>
      <c r="F9" s="236" t="inlineStr">
        <is>
          <t>Exact merge-count comparison unavailable without Template(110) / merge API support</t>
        </is>
      </c>
      <c r="G9" s="236" t="inlineStr">
        <is>
          <t>Hidden</t>
        </is>
      </c>
      <c r="H9" s="236" t="inlineStr">
        <is>
          <t>Hidden</t>
        </is>
      </c>
      <c r="I9" s="236" t="inlineStr">
        <is>
          <t>PASS / BEST EFFORT</t>
        </is>
      </c>
      <c r="J9" s="236" t="inlineStr">
        <is>
          <t>PLAT is hidden per template posture; drawing cannot be restored from absent Template(110).</t>
        </is>
      </c>
    </row>
    <row r="10">
      <c r="A10" s="236" t="inlineStr">
        <is>
          <t>Runsheet</t>
        </is>
      </c>
      <c r="B10" s="236" t="inlineStr">
        <is>
          <t>A1:K145</t>
        </is>
      </c>
      <c r="C10" s="236" t="inlineStr">
        <is>
          <t>Runsheet!A1:K145</t>
        </is>
      </c>
      <c r="D10" s="236" t="inlineStr">
        <is>
          <t>Template exact count unavailable</t>
        </is>
      </c>
      <c r="E10" s="236" t="n">
        <v>0</v>
      </c>
      <c r="F10" s="236" t="inlineStr">
        <is>
          <t>Exact merge-count comparison unavailable without Template(110) / merge API support</t>
        </is>
      </c>
      <c r="G10" s="236" t="inlineStr">
        <is>
          <t>Visible</t>
        </is>
      </c>
      <c r="H10" s="236" t="inlineStr">
        <is>
          <t>Visible</t>
        </is>
      </c>
      <c r="I10" s="236" t="inlineStr">
        <is>
          <t>PASS / BEST EFFORT</t>
        </is>
      </c>
      <c r="J10" s="236" t="inlineStr">
        <is>
          <t>Visible Runsheet trimmed to template footprint A1:K145; all 564 Section 31 source rows preserved in hidden Raw_Runsheet_Source.</t>
        </is>
      </c>
    </row>
    <row r="11">
      <c r="A11" s="236" t="inlineStr">
        <is>
          <t>Tract 1</t>
        </is>
      </c>
      <c r="B11" s="236" t="inlineStr">
        <is>
          <t>Template tract layout</t>
        </is>
      </c>
      <c r="C11" s="380" t="inlineStr">
        <is>
          <t>Tract 1'!A1:GF208</t>
        </is>
      </c>
      <c r="D11" s="236" t="inlineStr">
        <is>
          <t>Template 816</t>
        </is>
      </c>
      <c r="E11" s="236" t="n">
        <v>756</v>
      </c>
      <c r="F11" s="236" t="inlineStr">
        <is>
          <t>Exact merge-count comparison unavailable without Template(110) / merge API support</t>
        </is>
      </c>
      <c r="G11" s="236" t="inlineStr">
        <is>
          <t>Visible</t>
        </is>
      </c>
      <c r="H11" s="236" t="inlineStr">
        <is>
          <t>Visible</t>
        </is>
      </c>
      <c r="I11" s="236" t="inlineStr">
        <is>
          <t>PASS WITH GAP</t>
        </is>
      </c>
      <c r="J11" s="236" t="inlineStr">
        <is>
          <t>Current Tract 1 formulas retained; user-reported template formula count was 816, so any missing formulas remain a disclosed gap.</t>
        </is>
      </c>
    </row>
    <row r="12">
      <c r="A12" s="236" t="inlineStr">
        <is>
          <t>Tract 2</t>
        </is>
      </c>
      <c r="B12" s="236" t="inlineStr">
        <is>
          <t>Template tract layout</t>
        </is>
      </c>
      <c r="C12" s="380" t="inlineStr">
        <is>
          <t>Tract 2'!A1:GF210</t>
        </is>
      </c>
      <c r="D12" s="236" t="inlineStr">
        <is>
          <t>Template exact count unavailable</t>
        </is>
      </c>
      <c r="E12" s="236" t="n">
        <v>790</v>
      </c>
      <c r="F12" s="236" t="inlineStr">
        <is>
          <t>Exact merge-count comparison unavailable without Template(110) / merge API support</t>
        </is>
      </c>
      <c r="G12" s="236" t="inlineStr">
        <is>
          <t>Visible</t>
        </is>
      </c>
      <c r="H12" s="236" t="inlineStr">
        <is>
          <t>Visible</t>
        </is>
      </c>
      <c r="I12" s="236" t="inlineStr">
        <is>
          <t>PASS / BEST EFFORT</t>
        </is>
      </c>
      <c r="J12" s="236" t="inlineStr">
        <is>
          <t>Current sheet retained Section 31 data; formatting restored only from current workbook because Template(110) unavailable.</t>
        </is>
      </c>
    </row>
    <row r="13">
      <c r="A13" s="236" t="inlineStr">
        <is>
          <t>Tract 3</t>
        </is>
      </c>
      <c r="B13" s="236" t="inlineStr">
        <is>
          <t>Template tract layout</t>
        </is>
      </c>
      <c r="C13" s="380" t="inlineStr">
        <is>
          <t>Tract 3'!A1:GF212</t>
        </is>
      </c>
      <c r="D13" s="236" t="inlineStr">
        <is>
          <t>Template exact count unavailable</t>
        </is>
      </c>
      <c r="E13" s="236" t="n">
        <v>781</v>
      </c>
      <c r="F13" s="236" t="inlineStr">
        <is>
          <t>Exact merge-count comparison unavailable without Template(110) / merge API support</t>
        </is>
      </c>
      <c r="G13" s="236" t="inlineStr">
        <is>
          <t>Visible</t>
        </is>
      </c>
      <c r="H13" s="236" t="inlineStr">
        <is>
          <t>Visible</t>
        </is>
      </c>
      <c r="I13" s="236" t="inlineStr">
        <is>
          <t>PASS / BEST EFFORT</t>
        </is>
      </c>
      <c r="J13" s="236" t="inlineStr">
        <is>
          <t>Current sheet retained Section 31 data; formatting restored only from current workbook because Template(110) unavailable.</t>
        </is>
      </c>
    </row>
    <row r="14">
      <c r="A14" s="236" t="inlineStr">
        <is>
          <t>Tract 4</t>
        </is>
      </c>
      <c r="B14" s="236" t="inlineStr">
        <is>
          <t>Template tract layout</t>
        </is>
      </c>
      <c r="C14" s="380" t="inlineStr">
        <is>
          <t>Tract 4'!A1:FP191</t>
        </is>
      </c>
      <c r="D14" s="236" t="inlineStr">
        <is>
          <t>Template exact count unavailable</t>
        </is>
      </c>
      <c r="E14" s="236" t="n">
        <v>689</v>
      </c>
      <c r="F14" s="236" t="inlineStr">
        <is>
          <t>Exact merge-count comparison unavailable without Template(110) / merge API support</t>
        </is>
      </c>
      <c r="G14" s="236" t="inlineStr">
        <is>
          <t>Visible</t>
        </is>
      </c>
      <c r="H14" s="236" t="inlineStr">
        <is>
          <t>Visible</t>
        </is>
      </c>
      <c r="I14" s="236" t="inlineStr">
        <is>
          <t>PASS / BEST EFFORT</t>
        </is>
      </c>
      <c r="J14" s="236" t="inlineStr">
        <is>
          <t>Current sheet retained Section 31 data; formatting restored only from current workbook because Template(110) unavailable.</t>
        </is>
      </c>
    </row>
    <row r="15">
      <c r="A15" s="236" t="inlineStr">
        <is>
          <t>Tract 5</t>
        </is>
      </c>
      <c r="B15" s="236" t="inlineStr">
        <is>
          <t>Template tract layout</t>
        </is>
      </c>
      <c r="C15" s="380" t="inlineStr">
        <is>
          <t>Tract 5'!A1:GF212</t>
        </is>
      </c>
      <c r="D15" s="236" t="inlineStr">
        <is>
          <t>Template exact count unavailable</t>
        </is>
      </c>
      <c r="E15" s="236" t="n">
        <v>781</v>
      </c>
      <c r="F15" s="236" t="inlineStr">
        <is>
          <t>Exact merge-count comparison unavailable without Template(110) / merge API support</t>
        </is>
      </c>
      <c r="G15" s="236" t="inlineStr">
        <is>
          <t>Visible</t>
        </is>
      </c>
      <c r="H15" s="236" t="inlineStr">
        <is>
          <t>Visible</t>
        </is>
      </c>
      <c r="I15" s="236" t="inlineStr">
        <is>
          <t>PASS / BEST EFFORT</t>
        </is>
      </c>
      <c r="J15" s="236" t="inlineStr">
        <is>
          <t>Current sheet retained Section 31 data; formatting restored only from current workbook because Template(110) unavailable.</t>
        </is>
      </c>
    </row>
    <row r="16">
      <c r="A16" s="236" t="inlineStr">
        <is>
          <t>WI 2</t>
        </is>
      </c>
      <c r="B16" s="236" t="inlineStr">
        <is>
          <t>Template WI 2 layout</t>
        </is>
      </c>
      <c r="C16" s="380" t="inlineStr">
        <is>
          <t>WI 2'!A1:FQ145</t>
        </is>
      </c>
      <c r="D16" s="236" t="inlineStr">
        <is>
          <t>Template 598</t>
        </is>
      </c>
      <c r="E16" s="236" t="n">
        <v>0</v>
      </c>
      <c r="F16" s="236" t="inlineStr">
        <is>
          <t>Exact merge-count comparison unavailable without Template(110) / merge API support</t>
        </is>
      </c>
      <c r="G16" s="236" t="inlineStr">
        <is>
          <t>Hidden</t>
        </is>
      </c>
      <c r="H16" s="236" t="inlineStr">
        <is>
          <t>Hidden</t>
        </is>
      </c>
      <c r="I16" s="236" t="inlineStr">
        <is>
          <t>LIMITATION</t>
        </is>
      </c>
      <c r="J16" s="236" t="inlineStr">
        <is>
          <t>WI 2 is hidden per template posture; formulas require Template(110); Section 31 values preserved and formula gap flagged.</t>
        </is>
      </c>
    </row>
    <row r="17">
      <c r="A17" s="236" t="inlineStr">
        <is>
          <t>WI 1</t>
        </is>
      </c>
      <c r="B17" s="236" t="inlineStr">
        <is>
          <t>Template WI 1 layout</t>
        </is>
      </c>
      <c r="C17" s="380" t="inlineStr">
        <is>
          <t>WI 1'!A1:FX166</t>
        </is>
      </c>
      <c r="D17" s="236" t="inlineStr">
        <is>
          <t>Template 656</t>
        </is>
      </c>
      <c r="E17" s="236" t="n">
        <v>0</v>
      </c>
      <c r="F17" s="236" t="inlineStr">
        <is>
          <t>Exact merge-count comparison unavailable without Template(110) / merge API support</t>
        </is>
      </c>
      <c r="G17" s="236" t="inlineStr">
        <is>
          <t>Visible</t>
        </is>
      </c>
      <c r="H17" s="236" t="inlineStr">
        <is>
          <t>Visible</t>
        </is>
      </c>
      <c r="I17" s="236" t="inlineStr">
        <is>
          <t>LIMITATION</t>
        </is>
      </c>
      <c r="J17" s="236" t="inlineStr">
        <is>
          <t>Template formulas could not be restored because Template(110) is unavailable; Section 31 values were preserved and formula gap is flagged.</t>
        </is>
      </c>
    </row>
    <row r="18">
      <c r="A18" s="236" t="inlineStr">
        <is>
          <t>Well 1</t>
        </is>
      </c>
      <c r="B18" s="236" t="inlineStr">
        <is>
          <t>A1:Q5 + Section 31 extra rows styled</t>
        </is>
      </c>
      <c r="C18" s="380" t="inlineStr">
        <is>
          <t>Well 1'!A1:Q16</t>
        </is>
      </c>
      <c r="D18" s="236" t="inlineStr">
        <is>
          <t>Template exact count unavailable</t>
        </is>
      </c>
      <c r="E18" s="236" t="n">
        <v>0</v>
      </c>
      <c r="F18" s="236" t="inlineStr">
        <is>
          <t>Exact merge-count comparison unavailable without Template(110) / merge API support</t>
        </is>
      </c>
      <c r="G18" s="236" t="inlineStr">
        <is>
          <t>Visible</t>
        </is>
      </c>
      <c r="H18" s="236" t="inlineStr">
        <is>
          <t>Visible</t>
        </is>
      </c>
      <c r="I18" s="236" t="inlineStr">
        <is>
          <t>PASS / BEST EFFORT</t>
        </is>
      </c>
      <c r="J18" s="236" t="inlineStr">
        <is>
          <t>Section 31 well rows retained through row 16; rows 6:16 formatted from row 5 style as best effort.</t>
        </is>
      </c>
    </row>
    <row r="19">
      <c r="A19" s="236" t="n"/>
      <c r="B19" s="236" t="n"/>
      <c r="C19" s="236" t="n"/>
      <c r="D19" s="236" t="n"/>
      <c r="E19" s="236" t="n"/>
      <c r="F19" s="236" t="n"/>
      <c r="G19" s="236" t="n"/>
      <c r="H19" s="236" t="n"/>
      <c r="I19" s="236" t="n"/>
      <c r="J19" s="236" t="n"/>
    </row>
    <row r="20">
      <c r="A20" s="236" t="inlineStr">
        <is>
          <t>Preserved raw data</t>
        </is>
      </c>
      <c r="B20" s="236" t="inlineStr">
        <is>
          <t>Raw_OGL_Source</t>
        </is>
      </c>
      <c r="C20" s="236" t="inlineStr">
        <is>
          <t>Raw_OGL_Source!A1:GQ70</t>
        </is>
      </c>
      <c r="D20" s="236" t="n"/>
      <c r="E20" s="236" t="n"/>
      <c r="F20" s="236" t="n"/>
      <c r="G20" s="236" t="inlineStr">
        <is>
          <t>Hidden</t>
        </is>
      </c>
      <c r="H20" s="236" t="inlineStr">
        <is>
          <t>Hidden</t>
        </is>
      </c>
      <c r="I20" s="236" t="inlineStr">
        <is>
          <t>PASS</t>
        </is>
      </c>
      <c r="J20" s="236" t="inlineStr">
        <is>
          <t>Full OGL evidence preserved before visible trim.</t>
        </is>
      </c>
    </row>
    <row r="21">
      <c r="A21" s="236" t="inlineStr">
        <is>
          <t>Preserved raw data</t>
        </is>
      </c>
      <c r="B21" s="236" t="inlineStr">
        <is>
          <t>Raw_Runsheet_Source</t>
        </is>
      </c>
      <c r="C21" s="236" t="inlineStr">
        <is>
          <t>Raw_Runsheet_Source!A1:AB564</t>
        </is>
      </c>
      <c r="D21" s="236" t="n"/>
      <c r="E21" s="236" t="n"/>
      <c r="F21" s="236" t="n"/>
      <c r="G21" s="236" t="inlineStr">
        <is>
          <t>Hidden</t>
        </is>
      </c>
      <c r="H21" s="236" t="inlineStr">
        <is>
          <t>Hidden</t>
        </is>
      </c>
      <c r="I21" s="236" t="inlineStr">
        <is>
          <t>PASS</t>
        </is>
      </c>
      <c r="J21" s="236" t="inlineStr">
        <is>
          <t>Full Runsheet evidence preserved before visible trim.</t>
        </is>
      </c>
    </row>
    <row r="22">
      <c r="A22" s="236" t="inlineStr">
        <is>
          <t>Formula restoration</t>
        </is>
      </c>
      <c r="B22" s="236" t="inlineStr">
        <is>
          <t>Title known formula cells</t>
        </is>
      </c>
      <c r="C22" s="236" t="inlineStr">
        <is>
          <t>C27,C28,C50,C51,C72,C73,C89,C90,C112,C113,E123,E124,E126,C127,C128</t>
        </is>
      </c>
      <c r="D22" s="236" t="n"/>
      <c r="E22" s="236" t="n"/>
      <c r="F22" s="236" t="n"/>
      <c r="G22" s="236" t="n"/>
      <c r="H22" s="236" t="n"/>
      <c r="I22" s="236" t="inlineStr">
        <is>
          <t>LIMITATION</t>
        </is>
      </c>
      <c r="J22" s="236" t="inlineStr">
        <is>
          <t>Template(110) not available; exact formulas could not be restored without risking Section 31 data overwrite.</t>
        </is>
      </c>
    </row>
    <row r="23">
      <c r="A23" s="236" t="inlineStr">
        <is>
          <t>Formula restoration</t>
        </is>
      </c>
      <c r="B23" s="236" t="inlineStr">
        <is>
          <t>WI 1 / WI 2</t>
        </is>
      </c>
      <c r="C23" s="236" t="inlineStr">
        <is>
          <t>Template expected 656 / 598 formulas</t>
        </is>
      </c>
      <c r="D23" s="236" t="n"/>
      <c r="E23" s="236" t="n"/>
      <c r="F23" s="236" t="n"/>
      <c r="G23" s="236" t="n"/>
      <c r="H23" s="236" t="n"/>
      <c r="I23" s="236" t="inlineStr">
        <is>
          <t>LIMITATION</t>
        </is>
      </c>
      <c r="J23" s="236" t="inlineStr">
        <is>
          <t>Exact formulas require Template(110); current Section 31 data preserved and limitation disclosed.</t>
        </is>
      </c>
    </row>
    <row r="24">
      <c r="A24" s="236" t="inlineStr">
        <is>
          <t>No formula overwrite</t>
        </is>
      </c>
      <c r="B24" s="236" t="inlineStr">
        <is>
          <t>Formula cells overwritten by values</t>
        </is>
      </c>
      <c r="C24" s="236" t="n"/>
      <c r="D24" s="236" t="n"/>
      <c r="E24" s="236" t="n"/>
      <c r="F24" s="236" t="n"/>
      <c r="G24" s="236" t="n"/>
      <c r="H24" s="236" t="n"/>
      <c r="I24" s="236" t="inlineStr">
        <is>
          <t>PASS</t>
        </is>
      </c>
      <c r="J24" s="236" t="inlineStr">
        <is>
          <t>No template formula cells were knowingly overwritten during this repair pass; missing template formulas were not guessed.</t>
        </is>
      </c>
    </row>
    <row r="25">
      <c r="A25" s="236" t="inlineStr">
        <is>
          <t>Visible report structure</t>
        </is>
      </c>
      <c r="B25" s="236" t="inlineStr">
        <is>
          <t>Template visible report sheets</t>
        </is>
      </c>
      <c r="C25" s="236" t="n"/>
      <c r="D25" s="236" t="n"/>
      <c r="E25" s="236" t="n"/>
      <c r="F25" s="236" t="n"/>
      <c r="G25" s="236" t="n"/>
      <c r="H25" s="236" t="n"/>
      <c r="I25" s="236" t="inlineStr">
        <is>
          <t>PASS WITH LIMITATIONS</t>
        </is>
      </c>
      <c r="J25" s="236" t="inlineStr">
        <is>
          <t>Visible report tabs are trimmed to template-like footprints; helper/QA/source sheets hidden to the right.</t>
        </is>
      </c>
    </row>
    <row r="26">
      <c r="A26" s="236" t="inlineStr">
        <is>
          <t>Final readiness</t>
        </is>
      </c>
      <c r="B26" s="236" t="inlineStr">
        <is>
          <t>Save as final XLSX</t>
        </is>
      </c>
      <c r="C26" s="236" t="n"/>
      <c r="D26" s="236" t="n"/>
      <c r="E26" s="236" t="n"/>
      <c r="F26" s="236" t="n"/>
      <c r="G26" s="236" t="n"/>
      <c r="H26" s="236" t="n"/>
      <c r="I26" s="236" t="inlineStr">
        <is>
          <t>READY WITH QUALIFICATIONS</t>
        </is>
      </c>
      <c r="J26" s="236" t="inlineStr">
        <is>
          <t>Ready as source-limited repaired workbook; exact Template(110) match requires opening/attaching Template(110). FINAL_FORMAT_QA and helper/source sheets are hidden per instruction.</t>
        </is>
      </c>
    </row>
    <row r="27">
      <c r="A27" s="236" t="inlineStr">
        <is>
          <t>Validation</t>
        </is>
      </c>
      <c r="B27" s="236" t="inlineStr">
        <is>
          <t>Stale Section 27 / 15N references</t>
        </is>
      </c>
      <c r="I27" s="236" t="inlineStr">
        <is>
          <t>PASS</t>
        </is>
      </c>
      <c r="J27" s="236" t="inlineStr">
        <is>
          <t>No Section 27 or 15N matches found in workbook values/formulas.</t>
        </is>
      </c>
    </row>
    <row r="28">
      <c r="A28" s="236" t="inlineStr">
        <is>
          <t>Validation</t>
        </is>
      </c>
      <c r="B28" s="236" t="inlineStr">
        <is>
          <t>Formula error tokens</t>
        </is>
      </c>
      <c r="I28" s="236" t="inlineStr">
        <is>
          <t>PASS</t>
        </is>
      </c>
      <c r="J28" s="236" t="inlineStr">
        <is>
          <t>No #REF!, #VALUE!, #DIV/0!, #NAME?, or #N/A matches found.</t>
        </is>
      </c>
    </row>
    <row r="29">
      <c r="A29" s="236" t="inlineStr">
        <is>
          <t>Validation</t>
        </is>
      </c>
      <c r="B29" s="236" t="inlineStr">
        <is>
          <t>External workbook links</t>
        </is>
      </c>
      <c r="I29" s="236" t="inlineStr">
        <is>
          <t>PASS</t>
        </is>
      </c>
      <c r="J29" s="236" t="inlineStr">
        <is>
          <t>No [*.xlsx] external workbook-link patterns found in values/formulas.</t>
        </is>
      </c>
    </row>
    <row r="30">
      <c r="A30" s="236" t="inlineStr">
        <is>
          <t>Source preservation</t>
        </is>
      </c>
      <c r="B30" s="236" t="inlineStr">
        <is>
          <t>Raw OGL / Raw Runsheet row counts</t>
        </is>
      </c>
      <c r="I30" s="236" t="inlineStr">
        <is>
          <t>PASS</t>
        </is>
      </c>
      <c r="J30" s="236" t="inlineStr">
        <is>
          <t>Raw_OGL_Source preserves 70 rows; Raw_Runsheet_Source preserves 564 rows; both are hidden.</t>
        </is>
      </c>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ht="75" customHeight="1">
      <c r="A1" s="635" t="inlineStr">
        <is>
          <t>Tract 6 — Source-Limited Control Sheet</t>
        </is>
      </c>
      <c r="B1" s="635" t="n"/>
      <c r="C1" s="635" t="n"/>
      <c r="D1" s="635" t="n"/>
    </row>
    <row r="2" ht="90" customHeight="1">
      <c r="A2" s="503" t="inlineStr">
        <is>
          <t>Legal Description</t>
        </is>
      </c>
      <c r="B2" s="207" t="inlineStr">
        <is>
          <t>South 51-acre metes-and-bounds tract</t>
        </is>
      </c>
      <c r="C2" s="207" t="n"/>
      <c r="D2" s="207" t="n"/>
    </row>
    <row r="3" ht="30" customHeight="1">
      <c r="A3" s="503" t="inlineStr">
        <is>
          <t>Gross Acres</t>
        </is>
      </c>
      <c r="B3" s="207" t="n">
        <v>51</v>
      </c>
      <c r="C3" s="207" t="n"/>
      <c r="D3" s="207" t="n"/>
    </row>
    <row r="4" ht="45" customHeight="1">
      <c r="A4" s="503" t="inlineStr">
        <is>
          <t>Status</t>
        </is>
      </c>
      <c r="B4" s="207" t="inlineStr">
        <is>
          <t>Needs Verification</t>
        </is>
      </c>
      <c r="C4" s="207" t="n"/>
      <c r="D4" s="207" t="n"/>
    </row>
    <row r="5" ht="90" customHeight="1">
      <c r="A5" s="503" t="inlineStr">
        <is>
          <t>Source / Curative Note</t>
        </is>
      </c>
      <c r="B5" s="207" t="inlineStr">
        <is>
          <t>Needs source image / M&amp;B calls required</t>
        </is>
      </c>
      <c r="C5" s="207" t="n"/>
      <c r="D5" s="207" t="n"/>
    </row>
    <row r="6" ht="180" customHeight="1">
      <c r="A6" s="503" t="inlineStr">
        <is>
          <t>Next Action</t>
        </is>
      </c>
      <c r="B6" s="207" t="inlineStr">
        <is>
          <t>Import/verify full tract chain from supplied All Data workbook before final owner credit.</t>
        </is>
      </c>
      <c r="C6" s="207" t="n"/>
      <c r="D6" s="207" t="n"/>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ht="75" customHeight="1">
      <c r="A1" s="635" t="inlineStr">
        <is>
          <t>Tract 7 — Source-Limited Control Sheet</t>
        </is>
      </c>
      <c r="B1" s="635" t="n"/>
      <c r="C1" s="635" t="n"/>
      <c r="D1" s="635" t="n"/>
    </row>
    <row r="2" ht="45" customHeight="1">
      <c r="A2" s="503" t="inlineStr">
        <is>
          <t>Legal Description</t>
        </is>
      </c>
      <c r="B2" s="207" t="inlineStr">
        <is>
          <t>NE/4 SW/4</t>
        </is>
      </c>
      <c r="C2" s="207" t="n"/>
      <c r="D2" s="207" t="n"/>
    </row>
    <row r="3" ht="30" customHeight="1">
      <c r="A3" s="503" t="inlineStr">
        <is>
          <t>Gross Acres</t>
        </is>
      </c>
      <c r="B3" s="207" t="n">
        <v>40</v>
      </c>
      <c r="C3" s="207" t="n"/>
      <c r="D3" s="207" t="n"/>
    </row>
    <row r="4" ht="45" customHeight="1">
      <c r="A4" s="503" t="inlineStr">
        <is>
          <t>Status</t>
        </is>
      </c>
      <c r="B4" s="207" t="inlineStr">
        <is>
          <t>Needs Verification</t>
        </is>
      </c>
      <c r="C4" s="207" t="n"/>
      <c r="D4" s="207" t="n"/>
    </row>
    <row r="5" ht="120" customHeight="1">
      <c r="A5" s="503" t="inlineStr">
        <is>
          <t>Source / Curative Note</t>
        </is>
      </c>
      <c r="B5" s="207" t="inlineStr">
        <is>
          <t>Needs source-supported tract chain before owner credit</t>
        </is>
      </c>
      <c r="C5" s="207" t="n"/>
      <c r="D5" s="207" t="n"/>
    </row>
    <row r="6" ht="180" customHeight="1">
      <c r="A6" s="503" t="inlineStr">
        <is>
          <t>Next Action</t>
        </is>
      </c>
      <c r="B6" s="207" t="inlineStr">
        <is>
          <t>Import/verify full tract chain from supplied All Data workbook before final owner credit.</t>
        </is>
      </c>
      <c r="C6" s="207" t="n"/>
      <c r="D6" s="207" t="n"/>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ht="75" customHeight="1">
      <c r="A1" s="635" t="inlineStr">
        <is>
          <t>Tract 8 — Source-Limited Control Sheet</t>
        </is>
      </c>
      <c r="B1" s="635" t="n"/>
      <c r="C1" s="635" t="n"/>
      <c r="D1" s="635" t="n"/>
    </row>
    <row r="2" ht="105" customHeight="1">
      <c r="A2" s="503" t="inlineStr">
        <is>
          <t>Legal Description</t>
        </is>
      </c>
      <c r="B2" s="207" t="inlineStr">
        <is>
          <t>South 32.80-acre metes-and-bounds strip</t>
        </is>
      </c>
      <c r="C2" s="207" t="n"/>
      <c r="D2" s="207" t="n"/>
    </row>
    <row r="3" ht="30" customHeight="1">
      <c r="A3" s="503" t="inlineStr">
        <is>
          <t>Gross Acres</t>
        </is>
      </c>
      <c r="B3" s="207" t="n">
        <v>32.8</v>
      </c>
      <c r="C3" s="207" t="n"/>
      <c r="D3" s="207" t="n"/>
    </row>
    <row r="4" ht="45" customHeight="1">
      <c r="A4" s="503" t="inlineStr">
        <is>
          <t>Status</t>
        </is>
      </c>
      <c r="B4" s="207" t="inlineStr">
        <is>
          <t>Needs Verification</t>
        </is>
      </c>
      <c r="C4" s="207" t="n"/>
      <c r="D4" s="207" t="n"/>
    </row>
    <row r="5" ht="90" customHeight="1">
      <c r="A5" s="503" t="inlineStr">
        <is>
          <t>Source / Curative Note</t>
        </is>
      </c>
      <c r="B5" s="207" t="inlineStr">
        <is>
          <t>Needs source image / M&amp;B calls required</t>
        </is>
      </c>
      <c r="C5" s="207" t="n"/>
      <c r="D5" s="207" t="n"/>
    </row>
    <row r="6" ht="180" customHeight="1">
      <c r="A6" s="503" t="inlineStr">
        <is>
          <t>Next Action</t>
        </is>
      </c>
      <c r="B6" s="207" t="inlineStr">
        <is>
          <t>Import/verify full tract chain from supplied All Data workbook before final owner credit.</t>
        </is>
      </c>
      <c r="C6" s="207" t="n"/>
      <c r="D6" s="207" t="n"/>
    </row>
  </sheetData>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ht="75" customHeight="1">
      <c r="A1" s="635" t="inlineStr">
        <is>
          <t>Tract 9 — Source-Limited Control Sheet</t>
        </is>
      </c>
      <c r="B1" s="635" t="n"/>
      <c r="C1" s="635" t="n"/>
      <c r="D1" s="635" t="n"/>
    </row>
    <row r="2" ht="105" customHeight="1">
      <c r="A2" s="503" t="inlineStr">
        <is>
          <t>Legal Description</t>
        </is>
      </c>
      <c r="B2" s="207" t="inlineStr">
        <is>
          <t>Lot 4, S/2 Lot 3, S/2 NE/4 SW/4, less 55.32-acre tract</t>
        </is>
      </c>
      <c r="C2" s="207" t="n"/>
      <c r="D2" s="207" t="n"/>
    </row>
    <row r="3" ht="30" customHeight="1">
      <c r="A3" s="503" t="inlineStr">
        <is>
          <t>Gross Acres</t>
        </is>
      </c>
      <c r="B3" s="207" t="n">
        <v>75.34</v>
      </c>
      <c r="C3" s="207" t="n"/>
      <c r="D3" s="207" t="n"/>
    </row>
    <row r="4" ht="45" customHeight="1">
      <c r="A4" s="503" t="inlineStr">
        <is>
          <t>Status</t>
        </is>
      </c>
      <c r="B4" s="207" t="inlineStr">
        <is>
          <t>Needs Verification</t>
        </is>
      </c>
      <c r="C4" s="207" t="n"/>
      <c r="D4" s="207" t="n"/>
    </row>
    <row r="5" ht="105" customHeight="1">
      <c r="A5" s="503" t="inlineStr">
        <is>
          <t>Source / Curative Note</t>
        </is>
      </c>
      <c r="B5" s="207" t="inlineStr">
        <is>
          <t>Lot / less-and-except source verification required</t>
        </is>
      </c>
      <c r="C5" s="207" t="n"/>
      <c r="D5" s="207" t="n"/>
    </row>
    <row r="6" ht="180" customHeight="1">
      <c r="A6" s="503" t="inlineStr">
        <is>
          <t>Next Action</t>
        </is>
      </c>
      <c r="B6" s="207" t="inlineStr">
        <is>
          <t>Import/verify full tract chain from supplied All Data workbook before final owner credit.</t>
        </is>
      </c>
      <c r="C6" s="207" t="n"/>
      <c r="D6" s="207" t="n"/>
    </row>
  </sheetData>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85546875" bestFit="1" customWidth="1" min="1" max="1"/>
  </cols>
  <sheetData>
    <row r="1" ht="90" customHeight="1">
      <c r="A1" s="635" t="inlineStr">
        <is>
          <t>Tract 10 — Source-Limited Control Sheet</t>
        </is>
      </c>
      <c r="B1" s="635" t="n"/>
      <c r="C1" s="635" t="n"/>
      <c r="D1" s="635" t="n"/>
    </row>
    <row r="2" ht="45" customHeight="1">
      <c r="A2" s="503" t="inlineStr">
        <is>
          <t>Legal Description</t>
        </is>
      </c>
      <c r="B2" s="207" t="inlineStr">
        <is>
          <t>NE/4 SE/4</t>
        </is>
      </c>
      <c r="C2" s="207" t="n"/>
      <c r="D2" s="207" t="n"/>
    </row>
    <row r="3" ht="30" customHeight="1">
      <c r="A3" s="503" t="inlineStr">
        <is>
          <t>Gross Acres</t>
        </is>
      </c>
      <c r="B3" s="207" t="n">
        <v>40</v>
      </c>
      <c r="C3" s="207" t="n"/>
      <c r="D3" s="207" t="n"/>
    </row>
    <row r="4" ht="45" customHeight="1">
      <c r="A4" s="503" t="inlineStr">
        <is>
          <t>Status</t>
        </is>
      </c>
      <c r="B4" s="207" t="inlineStr">
        <is>
          <t>Needs Verification</t>
        </is>
      </c>
      <c r="C4" s="207" t="n"/>
      <c r="D4" s="207" t="n"/>
    </row>
    <row r="5" ht="120" customHeight="1">
      <c r="A5" s="503" t="inlineStr">
        <is>
          <t>Source / Curative Note</t>
        </is>
      </c>
      <c r="B5" s="207" t="inlineStr">
        <is>
          <t>Needs source-supported tract chain before owner credit</t>
        </is>
      </c>
      <c r="C5" s="207" t="n"/>
      <c r="D5" s="207" t="n"/>
    </row>
    <row r="6" ht="180" customHeight="1">
      <c r="A6" s="503" t="inlineStr">
        <is>
          <t>Next Action</t>
        </is>
      </c>
      <c r="B6" s="207" t="inlineStr">
        <is>
          <t>Import/verify full tract chain from supplied All Data workbook before final owner credit.</t>
        </is>
      </c>
      <c r="C6" s="207" t="n"/>
      <c r="D6" s="207" t="n"/>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Z2197"/>
  <sheetViews>
    <sheetView workbookViewId="0">
      <selection activeCell="A1" sqref="A1"/>
    </sheetView>
  </sheetViews>
  <sheetFormatPr baseColWidth="8" defaultRowHeight="15"/>
  <sheetData>
    <row r="1">
      <c r="B1" t="inlineStr">
        <is>
          <t>Not found in reviewed materials</t>
        </is>
      </c>
      <c r="C1" t="inlineStr">
        <is>
          <t>Lease</t>
        </is>
      </c>
      <c r="D1" t="inlineStr">
        <is>
          <t>1676/377</t>
        </is>
      </c>
      <c r="E1" t="inlineStr">
        <is>
          <t>2002-04-02</t>
        </is>
      </c>
      <c r="F1" t="inlineStr">
        <is>
          <t>2002-04-26</t>
        </is>
      </c>
      <c r="G1" t="inlineStr">
        <is>
          <t>Myron V Slobin</t>
        </is>
      </c>
      <c r="H1" t="inlineStr">
        <is>
          <t>Chesapeake Exploration, LTD PTN</t>
        </is>
      </c>
      <c r="I1" t="inlineStr">
        <is>
          <t>31-12N-24W</t>
        </is>
      </c>
      <c r="J1" t="inlineStr">
        <is>
          <t>Not found in reviewed materials</t>
        </is>
      </c>
      <c r="K1" t="inlineStr">
        <is>
          <t>31-12N-24W_Roger_Mills_Best_Full_Cursory_Title_Report_2026-06-10.xlsx</t>
        </is>
      </c>
      <c r="L1" t="inlineStr">
        <is>
          <t>Historical Runsheet</t>
        </is>
      </c>
      <c r="P1" t="inlineStr">
        <is>
          <t>Obtain full lease image/certified copy; verify terms, acreage, royalty and lease status.</t>
        </is>
      </c>
      <c r="Q1" t="inlineStr">
        <is>
          <t>High</t>
        </is>
      </c>
      <c r="R1" t="inlineStr">
        <is>
          <t>Lease</t>
        </is>
      </c>
      <c r="S1" s="903" t="n">
        <v>37348</v>
      </c>
      <c r="T1" t="inlineStr">
        <is>
          <t>Effective / instrument date column</t>
        </is>
      </c>
      <c r="U1" s="903" t="n">
        <v>37372</v>
      </c>
      <c r="V1" t="inlineStr">
        <is>
          <t>31-12N-24W</t>
        </is>
      </c>
      <c r="W1" t="inlineStr">
        <is>
          <t>All or unspecified part of Section 31; no quarter call stated in index text</t>
        </is>
      </c>
      <c r="X1" t="inlineStr">
        <is>
          <t>Section match only</t>
        </is>
      </c>
      <c r="Y1" t="inlineStr">
        <is>
          <t>Yes – quarter call missing or index-only</t>
        </is>
      </c>
      <c r="Z1" t="inlineStr">
        <is>
          <t>Extracted from existing workbook/public OKCR text; not a certified legal description.</t>
        </is>
      </c>
    </row>
    <row r="2">
      <c r="B2" t="inlineStr">
        <is>
          <t>Not found in reviewed materials</t>
        </is>
      </c>
      <c r="C2" t="inlineStr">
        <is>
          <t>Lease</t>
        </is>
      </c>
      <c r="D2" t="inlineStr">
        <is>
          <t>1676/379</t>
        </is>
      </c>
      <c r="E2" t="inlineStr">
        <is>
          <t>2002-04-08</t>
        </is>
      </c>
      <c r="F2" t="inlineStr">
        <is>
          <t>2002-04-26</t>
        </is>
      </c>
      <c r="G2" t="inlineStr">
        <is>
          <t>Paul A Albert, Personal Representative</t>
        </is>
      </c>
      <c r="H2" t="inlineStr">
        <is>
          <t>Chesapeake Exploration, LTD PTN</t>
        </is>
      </c>
      <c r="I2" t="inlineStr">
        <is>
          <t>31-12N-24W</t>
        </is>
      </c>
      <c r="J2" t="inlineStr">
        <is>
          <t>Not found in reviewed materials</t>
        </is>
      </c>
      <c r="K2" t="inlineStr">
        <is>
          <t>31-12N-24W_Roger_Mills_Best_Full_Cursory_Title_Report_2026-06-10.xlsx</t>
        </is>
      </c>
      <c r="L2" t="inlineStr">
        <is>
          <t>Historical Runsheet</t>
        </is>
      </c>
      <c r="P2" t="inlineStr">
        <is>
          <t>Obtain full lease image/certified copy; verify terms, acreage, royalty and lease status.</t>
        </is>
      </c>
      <c r="Q2" t="inlineStr">
        <is>
          <t>High</t>
        </is>
      </c>
      <c r="R2" t="inlineStr">
        <is>
          <t>Lease</t>
        </is>
      </c>
      <c r="S2" s="903" t="n">
        <v>37354</v>
      </c>
      <c r="T2" t="inlineStr">
        <is>
          <t>Effective / instrument date column</t>
        </is>
      </c>
      <c r="U2" s="903" t="n">
        <v>37372</v>
      </c>
      <c r="V2" t="inlineStr">
        <is>
          <t>31-12N-24W</t>
        </is>
      </c>
      <c r="W2" t="inlineStr">
        <is>
          <t>All or unspecified part of Section 31; no quarter call stated in index text</t>
        </is>
      </c>
      <c r="X2" t="inlineStr">
        <is>
          <t>Section match only</t>
        </is>
      </c>
      <c r="Y2" t="inlineStr">
        <is>
          <t>Yes – quarter call missing or index-only</t>
        </is>
      </c>
      <c r="Z2" t="inlineStr">
        <is>
          <t>Extracted from existing workbook/public OKCR text; not a certified legal description.</t>
        </is>
      </c>
    </row>
    <row r="3">
      <c r="B3" t="inlineStr">
        <is>
          <t>Not found in reviewed materials</t>
        </is>
      </c>
      <c r="C3" t="inlineStr">
        <is>
          <t>Lease</t>
        </is>
      </c>
      <c r="D3" t="inlineStr">
        <is>
          <t>1688/108</t>
        </is>
      </c>
      <c r="E3" t="inlineStr">
        <is>
          <t>2002-04-08</t>
        </is>
      </c>
      <c r="F3" t="inlineStr">
        <is>
          <t>2002-09-04</t>
        </is>
      </c>
      <c r="G3" t="inlineStr">
        <is>
          <t>L A Persicke</t>
        </is>
      </c>
      <c r="H3" t="inlineStr">
        <is>
          <t>Chesapeake Exploration, LTD PTN</t>
        </is>
      </c>
      <c r="I3" t="inlineStr">
        <is>
          <t>31-12N-24W</t>
        </is>
      </c>
      <c r="J3" t="inlineStr">
        <is>
          <t>Not found in reviewed materials</t>
        </is>
      </c>
      <c r="K3" t="inlineStr">
        <is>
          <t>31-12N-24W_Roger_Mills_Best_Full_Cursory_Title_Report_2026-06-10.xlsx</t>
        </is>
      </c>
      <c r="L3" t="inlineStr">
        <is>
          <t>Historical Runsheet</t>
        </is>
      </c>
      <c r="P3" t="inlineStr">
        <is>
          <t>Obtain full lease image/certified copy; verify terms, acreage, royalty and lease status.</t>
        </is>
      </c>
      <c r="Q3" t="inlineStr">
        <is>
          <t>High</t>
        </is>
      </c>
      <c r="R3" t="inlineStr">
        <is>
          <t>Lease</t>
        </is>
      </c>
      <c r="S3" s="903" t="n">
        <v>37354</v>
      </c>
      <c r="T3" t="inlineStr">
        <is>
          <t>Effective / instrument date column</t>
        </is>
      </c>
      <c r="U3" s="903" t="n">
        <v>37503</v>
      </c>
      <c r="V3" t="inlineStr">
        <is>
          <t>31-12N-24W</t>
        </is>
      </c>
      <c r="W3" t="inlineStr">
        <is>
          <t>All or unspecified part of Section 31; no quarter call stated in index text</t>
        </is>
      </c>
      <c r="X3" t="inlineStr">
        <is>
          <t>Section match only</t>
        </is>
      </c>
      <c r="Y3" t="inlineStr">
        <is>
          <t>Yes – quarter call missing or index-only</t>
        </is>
      </c>
      <c r="Z3" t="inlineStr">
        <is>
          <t>Extracted from existing workbook/public OKCR text; not a certified legal description.</t>
        </is>
      </c>
    </row>
    <row r="4">
      <c r="B4" t="inlineStr">
        <is>
          <t>Not found in reviewed materials</t>
        </is>
      </c>
      <c r="C4" t="inlineStr">
        <is>
          <t>Lease</t>
        </is>
      </c>
      <c r="D4" t="inlineStr">
        <is>
          <t>1677/533</t>
        </is>
      </c>
      <c r="E4" t="inlineStr">
        <is>
          <t>2002-04-15</t>
        </is>
      </c>
      <c r="F4" t="inlineStr">
        <is>
          <t>2002-05-13</t>
        </is>
      </c>
      <c r="G4" t="inlineStr">
        <is>
          <t>David S Silverberg</t>
        </is>
      </c>
      <c r="H4" t="inlineStr">
        <is>
          <t>EOG Resources, Inc.</t>
        </is>
      </c>
      <c r="I4" t="inlineStr">
        <is>
          <t>31-12N-24W</t>
        </is>
      </c>
      <c r="J4" t="inlineStr">
        <is>
          <t>Not found in reviewed materials</t>
        </is>
      </c>
      <c r="K4" t="inlineStr">
        <is>
          <t>31-12N-24W_Roger_Mills_Best_Full_Cursory_Title_Report_2026-06-10.xlsx</t>
        </is>
      </c>
      <c r="L4" t="inlineStr">
        <is>
          <t>Historical Runsheet</t>
        </is>
      </c>
      <c r="P4" t="inlineStr">
        <is>
          <t>Obtain full lease image/certified copy; verify terms, acreage, royalty and lease status.</t>
        </is>
      </c>
      <c r="Q4" t="inlineStr">
        <is>
          <t>High</t>
        </is>
      </c>
      <c r="R4" t="inlineStr">
        <is>
          <t>Lease</t>
        </is>
      </c>
      <c r="S4" s="903" t="n">
        <v>37361</v>
      </c>
      <c r="T4" t="inlineStr">
        <is>
          <t>Effective / instrument date column</t>
        </is>
      </c>
      <c r="U4" s="903" t="n">
        <v>37389</v>
      </c>
      <c r="V4" t="inlineStr">
        <is>
          <t>31-12N-24W</t>
        </is>
      </c>
      <c r="W4" t="inlineStr">
        <is>
          <t>All or unspecified part of Section 31; no quarter call stated in index text</t>
        </is>
      </c>
      <c r="X4" t="inlineStr">
        <is>
          <t>Section match only</t>
        </is>
      </c>
      <c r="Y4" t="inlineStr">
        <is>
          <t>Yes – quarter call missing or index-only</t>
        </is>
      </c>
      <c r="Z4" t="inlineStr">
        <is>
          <t>Extracted from existing workbook/public OKCR text; not a certified legal description.</t>
        </is>
      </c>
    </row>
    <row r="5">
      <c r="B5" t="inlineStr">
        <is>
          <t>Not found in reviewed materials</t>
        </is>
      </c>
      <c r="C5" t="inlineStr">
        <is>
          <t>Lease</t>
        </is>
      </c>
      <c r="D5" t="inlineStr">
        <is>
          <t>1677/516</t>
        </is>
      </c>
      <c r="E5" t="inlineStr">
        <is>
          <t>2002-04-18</t>
        </is>
      </c>
      <c r="F5" t="inlineStr">
        <is>
          <t>2002-05-13</t>
        </is>
      </c>
      <c r="G5" t="inlineStr">
        <is>
          <t>Lyle T Ibeling</t>
        </is>
      </c>
      <c r="H5" t="inlineStr">
        <is>
          <t>Chesapeake Exploration Co., LTD PTN</t>
        </is>
      </c>
      <c r="I5" t="inlineStr">
        <is>
          <t>31-12N-24W</t>
        </is>
      </c>
      <c r="J5" t="inlineStr">
        <is>
          <t>Not found in reviewed materials</t>
        </is>
      </c>
      <c r="K5" t="inlineStr">
        <is>
          <t>31-12N-24W_Roger_Mills_Best_Full_Cursory_Title_Report_2026-06-10.xlsx</t>
        </is>
      </c>
      <c r="L5" t="inlineStr">
        <is>
          <t>Historical Runsheet</t>
        </is>
      </c>
      <c r="P5" t="inlineStr">
        <is>
          <t>Obtain full lease image/certified copy; verify terms, acreage, royalty and lease status.</t>
        </is>
      </c>
      <c r="Q5" t="inlineStr">
        <is>
          <t>High</t>
        </is>
      </c>
      <c r="R5" t="inlineStr">
        <is>
          <t>Lease</t>
        </is>
      </c>
      <c r="S5" s="903" t="n">
        <v>37364</v>
      </c>
      <c r="T5" t="inlineStr">
        <is>
          <t>Effective / instrument date column</t>
        </is>
      </c>
      <c r="U5" s="903" t="n">
        <v>37389</v>
      </c>
      <c r="V5" t="inlineStr">
        <is>
          <t>31-12N-24W</t>
        </is>
      </c>
      <c r="W5" t="inlineStr">
        <is>
          <t>All or unspecified part of Section 31; no quarter call stated in index text</t>
        </is>
      </c>
      <c r="X5" t="inlineStr">
        <is>
          <t>Section match only</t>
        </is>
      </c>
      <c r="Y5" t="inlineStr">
        <is>
          <t>Yes – quarter call missing or index-only</t>
        </is>
      </c>
      <c r="Z5" t="inlineStr">
        <is>
          <t>Extracted from existing workbook/public OKCR text; not a certified legal description.</t>
        </is>
      </c>
    </row>
    <row r="6">
      <c r="B6" t="inlineStr">
        <is>
          <t>Not found in reviewed materials</t>
        </is>
      </c>
      <c r="C6" t="inlineStr">
        <is>
          <t>Lease</t>
        </is>
      </c>
      <c r="D6" t="inlineStr">
        <is>
          <t>1683/1</t>
        </is>
      </c>
      <c r="E6" t="inlineStr">
        <is>
          <t>2002-05-05</t>
        </is>
      </c>
      <c r="F6" t="inlineStr">
        <is>
          <t>2002-06-26</t>
        </is>
      </c>
      <c r="G6" t="inlineStr">
        <is>
          <t>Deutseh, Paul R &amp; Deborah A</t>
        </is>
      </c>
      <c r="H6" t="inlineStr">
        <is>
          <t>EOG Resources</t>
        </is>
      </c>
      <c r="I6" t="inlineStr">
        <is>
          <t>31-12N-24W</t>
        </is>
      </c>
      <c r="J6" t="inlineStr">
        <is>
          <t>Not found in reviewed materials</t>
        </is>
      </c>
      <c r="K6" t="inlineStr">
        <is>
          <t>31-12N-24W_Roger_Mills_Best_Full_Cursory_Title_Report_2026-06-10.xlsx</t>
        </is>
      </c>
      <c r="L6" t="inlineStr">
        <is>
          <t>Historical Runsheet</t>
        </is>
      </c>
      <c r="P6" t="inlineStr">
        <is>
          <t>Obtain full lease image/certified copy; verify terms, acreage, royalty and lease status.</t>
        </is>
      </c>
      <c r="Q6" t="inlineStr">
        <is>
          <t>High</t>
        </is>
      </c>
      <c r="R6" t="inlineStr">
        <is>
          <t>Lease</t>
        </is>
      </c>
      <c r="S6" s="903" t="n">
        <v>37381</v>
      </c>
      <c r="T6" t="inlineStr">
        <is>
          <t>Effective / instrument date column</t>
        </is>
      </c>
      <c r="U6" s="903" t="n">
        <v>37433</v>
      </c>
      <c r="V6" t="inlineStr">
        <is>
          <t>31-12N-24W</t>
        </is>
      </c>
      <c r="W6" t="inlineStr">
        <is>
          <t>All or unspecified part of Section 31; no quarter call stated in index text</t>
        </is>
      </c>
      <c r="X6" t="inlineStr">
        <is>
          <t>Section match only</t>
        </is>
      </c>
      <c r="Y6" t="inlineStr">
        <is>
          <t>Yes – quarter call missing or index-only</t>
        </is>
      </c>
      <c r="Z6" t="inlineStr">
        <is>
          <t>Extracted from existing workbook/public OKCR text; not a certified legal description.</t>
        </is>
      </c>
    </row>
    <row r="7">
      <c r="B7" t="inlineStr">
        <is>
          <t>Not found in reviewed materials</t>
        </is>
      </c>
      <c r="C7" t="inlineStr">
        <is>
          <t>Lease</t>
        </is>
      </c>
      <c r="D7" t="inlineStr">
        <is>
          <t>1677/512</t>
        </is>
      </c>
      <c r="E7" t="inlineStr">
        <is>
          <t>2002-05-08</t>
        </is>
      </c>
      <c r="F7" t="inlineStr">
        <is>
          <t>2002-05-13</t>
        </is>
      </c>
      <c r="G7" t="inlineStr">
        <is>
          <t>Hayhurst Oil Properties, Inc.</t>
        </is>
      </c>
      <c r="H7" t="inlineStr">
        <is>
          <t>Fleshman Agency, Inc.</t>
        </is>
      </c>
      <c r="I7" t="inlineStr">
        <is>
          <t>31-12N-24W</t>
        </is>
      </c>
      <c r="J7" t="inlineStr">
        <is>
          <t>Not found in reviewed materials</t>
        </is>
      </c>
      <c r="K7" t="inlineStr">
        <is>
          <t>31-12N-24W_Roger_Mills_Best_Full_Cursory_Title_Report_2026-06-10.xlsx</t>
        </is>
      </c>
      <c r="L7" t="inlineStr">
        <is>
          <t>Historical Runsheet</t>
        </is>
      </c>
      <c r="P7" t="inlineStr">
        <is>
          <t>Obtain full lease image/certified copy; verify terms, acreage, royalty and lease status.</t>
        </is>
      </c>
      <c r="Q7" t="inlineStr">
        <is>
          <t>High</t>
        </is>
      </c>
      <c r="R7" t="inlineStr">
        <is>
          <t>Lease</t>
        </is>
      </c>
      <c r="S7" s="903" t="n">
        <v>37384</v>
      </c>
      <c r="T7" t="inlineStr">
        <is>
          <t>Effective / instrument date column</t>
        </is>
      </c>
      <c r="U7" s="903" t="n">
        <v>37389</v>
      </c>
      <c r="V7" t="inlineStr">
        <is>
          <t>31-12N-24W</t>
        </is>
      </c>
      <c r="W7" t="inlineStr">
        <is>
          <t>All or unspecified part of Section 31; no quarter call stated in index text</t>
        </is>
      </c>
      <c r="X7" t="inlineStr">
        <is>
          <t>Section match only</t>
        </is>
      </c>
      <c r="Y7" t="inlineStr">
        <is>
          <t>Yes – quarter call missing or index-only</t>
        </is>
      </c>
      <c r="Z7" t="inlineStr">
        <is>
          <t>Extracted from existing workbook/public OKCR text; not a certified legal description.</t>
        </is>
      </c>
    </row>
    <row r="8">
      <c r="B8" t="inlineStr">
        <is>
          <t>Not found in reviewed materials</t>
        </is>
      </c>
      <c r="C8" t="inlineStr">
        <is>
          <t>Lease</t>
        </is>
      </c>
      <c r="D8" t="inlineStr">
        <is>
          <t>1686/580</t>
        </is>
      </c>
      <c r="E8" t="inlineStr">
        <is>
          <t>2002-06-18</t>
        </is>
      </c>
      <c r="F8" t="inlineStr">
        <is>
          <t>2002-08-16</t>
        </is>
      </c>
      <c r="G8" t="inlineStr">
        <is>
          <t>Brawner, Peggy, Attorney for Bain, William C Jr</t>
        </is>
      </c>
      <c r="H8" t="inlineStr">
        <is>
          <t>EOG Resources</t>
        </is>
      </c>
      <c r="I8" t="inlineStr">
        <is>
          <t>31-12N-24W</t>
        </is>
      </c>
      <c r="J8" t="inlineStr">
        <is>
          <t>Not found in reviewed materials</t>
        </is>
      </c>
      <c r="K8" t="inlineStr">
        <is>
          <t>31-12N-24W_Roger_Mills_Best_Full_Cursory_Title_Report_2026-06-10.xlsx</t>
        </is>
      </c>
      <c r="L8" t="inlineStr">
        <is>
          <t>Historical Runsheet</t>
        </is>
      </c>
      <c r="P8" t="inlineStr">
        <is>
          <t>Obtain full lease image/certified copy; verify terms, acreage, royalty and lease status.</t>
        </is>
      </c>
      <c r="Q8" t="inlineStr">
        <is>
          <t>High</t>
        </is>
      </c>
      <c r="R8" t="inlineStr">
        <is>
          <t>Lease</t>
        </is>
      </c>
      <c r="S8" s="903" t="n">
        <v>37425</v>
      </c>
      <c r="T8" t="inlineStr">
        <is>
          <t>Effective / instrument date column</t>
        </is>
      </c>
      <c r="U8" s="903" t="n">
        <v>37484</v>
      </c>
      <c r="V8" t="inlineStr">
        <is>
          <t>31-12N-24W</t>
        </is>
      </c>
      <c r="W8" t="inlineStr">
        <is>
          <t>All or unspecified part of Section 31; no quarter call stated in index text</t>
        </is>
      </c>
      <c r="X8" t="inlineStr">
        <is>
          <t>Section match only</t>
        </is>
      </c>
      <c r="Y8" t="inlineStr">
        <is>
          <t>Yes – quarter call missing or index-only</t>
        </is>
      </c>
      <c r="Z8" t="inlineStr">
        <is>
          <t>Extracted from existing workbook/public OKCR text; not a certified legal description.</t>
        </is>
      </c>
    </row>
    <row r="9">
      <c r="B9" t="inlineStr">
        <is>
          <t>Not found in reviewed materials</t>
        </is>
      </c>
      <c r="C9" t="inlineStr">
        <is>
          <t>Lease</t>
        </is>
      </c>
      <c r="D9" t="inlineStr">
        <is>
          <t>1689/464</t>
        </is>
      </c>
      <c r="E9" t="inlineStr">
        <is>
          <t>2002-08-28</t>
        </is>
      </c>
      <c r="F9" t="inlineStr">
        <is>
          <t>2002-09-26</t>
        </is>
      </c>
      <c r="G9" t="inlineStr">
        <is>
          <t>Gregory J Winneke</t>
        </is>
      </c>
      <c r="H9" t="inlineStr">
        <is>
          <t>EOG Resources</t>
        </is>
      </c>
      <c r="I9" t="inlineStr">
        <is>
          <t>31-12N-24W</t>
        </is>
      </c>
      <c r="J9" t="inlineStr">
        <is>
          <t>Not found in reviewed materials</t>
        </is>
      </c>
      <c r="K9" t="inlineStr">
        <is>
          <t>31-12N-24W_Roger_Mills_Best_Full_Cursory_Title_Report_2026-06-10.xlsx</t>
        </is>
      </c>
      <c r="L9" t="inlineStr">
        <is>
          <t>Historical Runsheet</t>
        </is>
      </c>
      <c r="P9" t="inlineStr">
        <is>
          <t>Obtain full lease image/certified copy; verify terms, acreage, royalty and lease status.</t>
        </is>
      </c>
      <c r="Q9" t="inlineStr">
        <is>
          <t>High</t>
        </is>
      </c>
      <c r="R9" t="inlineStr">
        <is>
          <t>Lease</t>
        </is>
      </c>
      <c r="S9" s="903" t="n">
        <v>37496</v>
      </c>
      <c r="T9" t="inlineStr">
        <is>
          <t>Effective / instrument date column</t>
        </is>
      </c>
      <c r="U9" s="903" t="n">
        <v>37525</v>
      </c>
      <c r="V9" t="inlineStr">
        <is>
          <t>31-12N-24W</t>
        </is>
      </c>
      <c r="W9" t="inlineStr">
        <is>
          <t>All or unspecified part of Section 31; no quarter call stated in index text</t>
        </is>
      </c>
      <c r="X9" t="inlineStr">
        <is>
          <t>Section match only</t>
        </is>
      </c>
      <c r="Y9" t="inlineStr">
        <is>
          <t>Yes – quarter call missing or index-only</t>
        </is>
      </c>
      <c r="Z9" t="inlineStr">
        <is>
          <t>Extracted from existing workbook/public OKCR text; not a certified legal description.</t>
        </is>
      </c>
    </row>
    <row r="10">
      <c r="B10" t="inlineStr">
        <is>
          <t>Not found in reviewed materials</t>
        </is>
      </c>
      <c r="C10" t="inlineStr">
        <is>
          <t>Lease</t>
        </is>
      </c>
      <c r="D10" t="inlineStr">
        <is>
          <t>1736/592</t>
        </is>
      </c>
      <c r="E10" t="inlineStr">
        <is>
          <t>2004-01-14</t>
        </is>
      </c>
      <c r="F10" t="inlineStr">
        <is>
          <t>2004-02-12</t>
        </is>
      </c>
      <c r="G10" t="inlineStr">
        <is>
          <t>Nancy Mitchell Williams</t>
        </is>
      </c>
      <c r="H10" t="inlineStr">
        <is>
          <t>R Michael Lortz</t>
        </is>
      </c>
      <c r="I10" t="inlineStr">
        <is>
          <t>31-12N-24W</t>
        </is>
      </c>
      <c r="J10" t="inlineStr">
        <is>
          <t>Not found in reviewed materials</t>
        </is>
      </c>
      <c r="K10" t="inlineStr">
        <is>
          <t>31-12N-24W_Roger_Mills_Best_Full_Cursory_Title_Report_2026-06-10.xlsx</t>
        </is>
      </c>
      <c r="L10" t="inlineStr">
        <is>
          <t>Historical Runsheet</t>
        </is>
      </c>
      <c r="P10" t="inlineStr">
        <is>
          <t>Obtain full lease image/certified copy; verify terms, acreage, royalty and lease status.</t>
        </is>
      </c>
      <c r="Q10" t="inlineStr">
        <is>
          <t>High</t>
        </is>
      </c>
      <c r="R10" t="inlineStr">
        <is>
          <t>Lease</t>
        </is>
      </c>
      <c r="S10" s="903" t="n">
        <v>38000</v>
      </c>
      <c r="T10" t="inlineStr">
        <is>
          <t>Effective / instrument date column</t>
        </is>
      </c>
      <c r="U10" s="903" t="n">
        <v>38029</v>
      </c>
      <c r="V10" t="inlineStr">
        <is>
          <t>31-12N-24W</t>
        </is>
      </c>
      <c r="W10" t="inlineStr">
        <is>
          <t>All or unspecified part of Section 31; no quarter call stated in index text</t>
        </is>
      </c>
      <c r="X10" t="inlineStr">
        <is>
          <t>Section match only</t>
        </is>
      </c>
      <c r="Y10" t="inlineStr">
        <is>
          <t>Yes – quarter call missing or index-only</t>
        </is>
      </c>
      <c r="Z10" t="inlineStr">
        <is>
          <t>Extracted from existing workbook/public OKCR text; not a certified legal description.</t>
        </is>
      </c>
    </row>
    <row r="11">
      <c r="B11" t="inlineStr">
        <is>
          <t>Not found in reviewed materials</t>
        </is>
      </c>
      <c r="C11" t="inlineStr">
        <is>
          <t>Lease</t>
        </is>
      </c>
      <c r="D11" t="inlineStr">
        <is>
          <t>1736/588</t>
        </is>
      </c>
      <c r="E11" t="inlineStr">
        <is>
          <t>2004-01-21</t>
        </is>
      </c>
      <c r="F11" t="inlineStr">
        <is>
          <t>2004-02-12</t>
        </is>
      </c>
      <c r="G11" t="inlineStr">
        <is>
          <t>Clarence C Bain, Trustee</t>
        </is>
      </c>
      <c r="H11" t="inlineStr">
        <is>
          <t>R Michael Lortz</t>
        </is>
      </c>
      <c r="I11" t="inlineStr">
        <is>
          <t>31-12N-24W</t>
        </is>
      </c>
      <c r="J11" t="inlineStr">
        <is>
          <t>Not found in reviewed materials</t>
        </is>
      </c>
      <c r="K11" t="inlineStr">
        <is>
          <t>31-12N-24W_Roger_Mills_Best_Full_Cursory_Title_Report_2026-06-10.xlsx</t>
        </is>
      </c>
      <c r="L11" t="inlineStr">
        <is>
          <t>Historical Runsheet</t>
        </is>
      </c>
      <c r="P11" t="inlineStr">
        <is>
          <t>Obtain full lease image/certified copy; verify terms, acreage, royalty and lease status.</t>
        </is>
      </c>
      <c r="Q11" t="inlineStr">
        <is>
          <t>High</t>
        </is>
      </c>
      <c r="R11" t="inlineStr">
        <is>
          <t>Lease</t>
        </is>
      </c>
      <c r="S11" s="903" t="n">
        <v>38007</v>
      </c>
      <c r="T11" t="inlineStr">
        <is>
          <t>Effective / instrument date column</t>
        </is>
      </c>
      <c r="U11" s="903" t="n">
        <v>38029</v>
      </c>
      <c r="V11" t="inlineStr">
        <is>
          <t>31-12N-24W</t>
        </is>
      </c>
      <c r="W11" t="inlineStr">
        <is>
          <t>All or unspecified part of Section 31; no quarter call stated in index text</t>
        </is>
      </c>
      <c r="X11" t="inlineStr">
        <is>
          <t>Section match only</t>
        </is>
      </c>
      <c r="Y11" t="inlineStr">
        <is>
          <t>Yes – quarter call missing or index-only</t>
        </is>
      </c>
      <c r="Z11" t="inlineStr">
        <is>
          <t>Extracted from existing workbook/public OKCR text; not a certified legal description.</t>
        </is>
      </c>
    </row>
    <row r="12">
      <c r="B12" t="inlineStr">
        <is>
          <t>Not found in reviewed materials</t>
        </is>
      </c>
      <c r="C12" t="inlineStr">
        <is>
          <t>Lease</t>
        </is>
      </c>
      <c r="D12" t="inlineStr">
        <is>
          <t>1738/479</t>
        </is>
      </c>
      <c r="E12" t="inlineStr">
        <is>
          <t>2004-02-06</t>
        </is>
      </c>
      <c r="F12" t="inlineStr">
        <is>
          <t>2004-03-03</t>
        </is>
      </c>
      <c r="G12" t="inlineStr">
        <is>
          <t>Lola F Richards</t>
        </is>
      </c>
      <c r="H12" t="inlineStr">
        <is>
          <t>R Michael Lortz</t>
        </is>
      </c>
      <c r="I12" t="inlineStr">
        <is>
          <t>31-12N-24W</t>
        </is>
      </c>
      <c r="J12" t="inlineStr">
        <is>
          <t>Not found in reviewed materials</t>
        </is>
      </c>
      <c r="K12" t="inlineStr">
        <is>
          <t>31-12N-24W_Roger_Mills_Best_Full_Cursory_Title_Report_2026-06-10.xlsx</t>
        </is>
      </c>
      <c r="L12" t="inlineStr">
        <is>
          <t>Historical Runsheet</t>
        </is>
      </c>
      <c r="P12" t="inlineStr">
        <is>
          <t>Obtain full lease image/certified copy; verify terms, acreage, royalty and lease status.</t>
        </is>
      </c>
      <c r="Q12" t="inlineStr">
        <is>
          <t>High</t>
        </is>
      </c>
      <c r="R12" t="inlineStr">
        <is>
          <t>Lease</t>
        </is>
      </c>
      <c r="S12" s="903" t="n">
        <v>38023</v>
      </c>
      <c r="T12" t="inlineStr">
        <is>
          <t>Effective / instrument date column</t>
        </is>
      </c>
      <c r="U12" s="903" t="n">
        <v>38049</v>
      </c>
      <c r="V12" t="inlineStr">
        <is>
          <t>31-12N-24W</t>
        </is>
      </c>
      <c r="W12" t="inlineStr">
        <is>
          <t>All or unspecified part of Section 31; no quarter call stated in index text</t>
        </is>
      </c>
      <c r="X12" t="inlineStr">
        <is>
          <t>Section match only</t>
        </is>
      </c>
      <c r="Y12" t="inlineStr">
        <is>
          <t>Yes – quarter call missing or index-only</t>
        </is>
      </c>
      <c r="Z12" t="inlineStr">
        <is>
          <t>Extracted from existing workbook/public OKCR text; not a certified legal description.</t>
        </is>
      </c>
    </row>
    <row r="13">
      <c r="B13" t="inlineStr">
        <is>
          <t>Not found in reviewed materials</t>
        </is>
      </c>
      <c r="C13" t="inlineStr">
        <is>
          <t>Lease</t>
        </is>
      </c>
      <c r="D13" t="inlineStr">
        <is>
          <t>1736/473</t>
        </is>
      </c>
      <c r="E13" t="inlineStr">
        <is>
          <t>2004-02-09</t>
        </is>
      </c>
      <c r="F13" t="inlineStr">
        <is>
          <t>2004-02-10</t>
        </is>
      </c>
      <c r="G13" t="inlineStr">
        <is>
          <t>Charles Allen Atha</t>
        </is>
      </c>
      <c r="H13" t="inlineStr">
        <is>
          <t>R Michael Lortz</t>
        </is>
      </c>
      <c r="I13" t="inlineStr">
        <is>
          <t>31-12N-24W</t>
        </is>
      </c>
      <c r="J13" t="inlineStr">
        <is>
          <t>Not found in reviewed materials</t>
        </is>
      </c>
      <c r="K13" t="inlineStr">
        <is>
          <t>31-12N-24W_Roger_Mills_Best_Full_Cursory_Title_Report_2026-06-10.xlsx</t>
        </is>
      </c>
      <c r="L13" t="inlineStr">
        <is>
          <t>Historical Runsheet</t>
        </is>
      </c>
      <c r="P13" t="inlineStr">
        <is>
          <t>Obtain full lease image/certified copy; verify terms, acreage, royalty and lease status.</t>
        </is>
      </c>
      <c r="Q13" t="inlineStr">
        <is>
          <t>High</t>
        </is>
      </c>
      <c r="R13" t="inlineStr">
        <is>
          <t>Lease</t>
        </is>
      </c>
      <c r="S13" s="903" t="n">
        <v>38026</v>
      </c>
      <c r="T13" t="inlineStr">
        <is>
          <t>Effective / instrument date column</t>
        </is>
      </c>
      <c r="U13" s="903" t="n">
        <v>38027</v>
      </c>
      <c r="V13" t="inlineStr">
        <is>
          <t>31-12N-24W</t>
        </is>
      </c>
      <c r="W13" t="inlineStr">
        <is>
          <t>All or unspecified part of Section 31; no quarter call stated in index text</t>
        </is>
      </c>
      <c r="X13" t="inlineStr">
        <is>
          <t>Section match only</t>
        </is>
      </c>
      <c r="Y13" t="inlineStr">
        <is>
          <t>Yes – quarter call missing or index-only</t>
        </is>
      </c>
      <c r="Z13" t="inlineStr">
        <is>
          <t>Extracted from existing workbook/public OKCR text; not a certified legal description.</t>
        </is>
      </c>
    </row>
    <row r="14">
      <c r="B14" t="inlineStr">
        <is>
          <t>Not found in reviewed materials</t>
        </is>
      </c>
      <c r="C14" t="inlineStr">
        <is>
          <t>Lease</t>
        </is>
      </c>
      <c r="D14" t="inlineStr">
        <is>
          <t>1792/517</t>
        </is>
      </c>
      <c r="E14" t="inlineStr">
        <is>
          <t>2005-03-30</t>
        </is>
      </c>
      <c r="F14" t="inlineStr">
        <is>
          <t>2005-06-01</t>
        </is>
      </c>
      <c r="G14" t="inlineStr">
        <is>
          <t>Martha Ann Devenas</t>
        </is>
      </c>
      <c r="H14" t="inlineStr">
        <is>
          <t>EOG Resources, Inc.</t>
        </is>
      </c>
      <c r="I14" t="inlineStr">
        <is>
          <t>31-12N-24W</t>
        </is>
      </c>
      <c r="J14" t="inlineStr">
        <is>
          <t>Not found in reviewed materials</t>
        </is>
      </c>
      <c r="K14" t="inlineStr">
        <is>
          <t>31-12N-24W_Roger_Mills_Best_Full_Cursory_Title_Report_2026-06-10.xlsx</t>
        </is>
      </c>
      <c r="L14" t="inlineStr">
        <is>
          <t>Historical Runsheet</t>
        </is>
      </c>
      <c r="P14" t="inlineStr">
        <is>
          <t>Obtain full lease image/certified copy; verify terms, acreage, royalty and lease status.</t>
        </is>
      </c>
      <c r="Q14" t="inlineStr">
        <is>
          <t>High</t>
        </is>
      </c>
      <c r="R14" t="inlineStr">
        <is>
          <t>Lease</t>
        </is>
      </c>
      <c r="S14" s="903" t="n">
        <v>38441</v>
      </c>
      <c r="T14" t="inlineStr">
        <is>
          <t>Effective / instrument date column</t>
        </is>
      </c>
      <c r="U14" s="903" t="n">
        <v>38504</v>
      </c>
      <c r="V14" t="inlineStr">
        <is>
          <t>31-12N-24W</t>
        </is>
      </c>
      <c r="W14" t="inlineStr">
        <is>
          <t>All or unspecified part of Section 31; no quarter call stated in index text</t>
        </is>
      </c>
      <c r="X14" t="inlineStr">
        <is>
          <t>Section match only</t>
        </is>
      </c>
      <c r="Y14" t="inlineStr">
        <is>
          <t>Yes – quarter call missing or index-only</t>
        </is>
      </c>
      <c r="Z14" t="inlineStr">
        <is>
          <t>Extracted from existing workbook/public OKCR text; not a certified legal description.</t>
        </is>
      </c>
    </row>
    <row r="15">
      <c r="B15" t="inlineStr">
        <is>
          <t>Not found in reviewed materials</t>
        </is>
      </c>
      <c r="C15" t="inlineStr">
        <is>
          <t>Lease</t>
        </is>
      </c>
      <c r="D15" t="inlineStr">
        <is>
          <t>1798/146</t>
        </is>
      </c>
      <c r="E15" t="inlineStr">
        <is>
          <t>2005-04-26</t>
        </is>
      </c>
      <c r="F15" t="inlineStr">
        <is>
          <t>2005-07-18</t>
        </is>
      </c>
      <c r="G15" t="inlineStr">
        <is>
          <t>Rogene E Williams, Trustee</t>
        </is>
      </c>
      <c r="H15" t="inlineStr">
        <is>
          <t>Chesapeake Exploration, LTD PTN</t>
        </is>
      </c>
      <c r="I15" t="inlineStr">
        <is>
          <t>31-12N-24W</t>
        </is>
      </c>
      <c r="J15" t="inlineStr">
        <is>
          <t>Not found in reviewed materials</t>
        </is>
      </c>
      <c r="K15" t="inlineStr">
        <is>
          <t>31-12N-24W_Roger_Mills_Best_Full_Cursory_Title_Report_2026-06-10.xlsx</t>
        </is>
      </c>
      <c r="L15" t="inlineStr">
        <is>
          <t>Historical Runsheet</t>
        </is>
      </c>
      <c r="P15" t="inlineStr">
        <is>
          <t>Obtain full lease image/certified copy; verify terms, acreage, royalty and lease status.</t>
        </is>
      </c>
      <c r="Q15" t="inlineStr">
        <is>
          <t>High</t>
        </is>
      </c>
      <c r="R15" t="inlineStr">
        <is>
          <t>Lease</t>
        </is>
      </c>
      <c r="S15" s="903" t="n">
        <v>38468</v>
      </c>
      <c r="T15" t="inlineStr">
        <is>
          <t>Effective / instrument date column</t>
        </is>
      </c>
      <c r="U15" s="903" t="n">
        <v>38551</v>
      </c>
      <c r="V15" t="inlineStr">
        <is>
          <t>31-12N-24W</t>
        </is>
      </c>
      <c r="W15" t="inlineStr">
        <is>
          <t>All or unspecified part of Section 31; no quarter call stated in index text</t>
        </is>
      </c>
      <c r="X15" t="inlineStr">
        <is>
          <t>Section match only</t>
        </is>
      </c>
      <c r="Y15" t="inlineStr">
        <is>
          <t>Yes – quarter call missing or index-only</t>
        </is>
      </c>
      <c r="Z15" t="inlineStr">
        <is>
          <t>Extracted from existing workbook/public OKCR text; not a certified legal description.</t>
        </is>
      </c>
    </row>
    <row r="16">
      <c r="B16" t="inlineStr">
        <is>
          <t>Not found in reviewed materials</t>
        </is>
      </c>
      <c r="C16" t="inlineStr">
        <is>
          <t>Lease</t>
        </is>
      </c>
      <c r="D16" t="inlineStr">
        <is>
          <t>1797/167</t>
        </is>
      </c>
      <c r="E16" t="inlineStr">
        <is>
          <t>2005-05-10</t>
        </is>
      </c>
      <c r="F16" t="inlineStr">
        <is>
          <t>2005-07-08</t>
        </is>
      </c>
      <c r="G16" t="inlineStr">
        <is>
          <t>Peggy J Brawner</t>
        </is>
      </c>
      <c r="H16" t="inlineStr">
        <is>
          <t>EOG Resources, Inc.</t>
        </is>
      </c>
      <c r="I16" t="inlineStr">
        <is>
          <t>31-12N-24W</t>
        </is>
      </c>
      <c r="J16" t="inlineStr">
        <is>
          <t>Not found in reviewed materials</t>
        </is>
      </c>
      <c r="K16" t="inlineStr">
        <is>
          <t>31-12N-24W_Roger_Mills_Best_Full_Cursory_Title_Report_2026-06-10.xlsx</t>
        </is>
      </c>
      <c r="L16" t="inlineStr">
        <is>
          <t>Historical Runsheet</t>
        </is>
      </c>
      <c r="P16" t="inlineStr">
        <is>
          <t>Obtain full lease image/certified copy; verify terms, acreage, royalty and lease status.</t>
        </is>
      </c>
      <c r="Q16" t="inlineStr">
        <is>
          <t>High</t>
        </is>
      </c>
      <c r="R16" t="inlineStr">
        <is>
          <t>Lease</t>
        </is>
      </c>
      <c r="S16" s="903" t="n">
        <v>38482</v>
      </c>
      <c r="T16" t="inlineStr">
        <is>
          <t>Effective / instrument date column</t>
        </is>
      </c>
      <c r="U16" s="903" t="n">
        <v>38541</v>
      </c>
      <c r="V16" t="inlineStr">
        <is>
          <t>31-12N-24W</t>
        </is>
      </c>
      <c r="W16" t="inlineStr">
        <is>
          <t>All or unspecified part of Section 31; no quarter call stated in index text</t>
        </is>
      </c>
      <c r="X16" t="inlineStr">
        <is>
          <t>Section match only</t>
        </is>
      </c>
      <c r="Y16" t="inlineStr">
        <is>
          <t>Yes – quarter call missing or index-only</t>
        </is>
      </c>
      <c r="Z16" t="inlineStr">
        <is>
          <t>Extracted from existing workbook/public OKCR text; not a certified legal description.</t>
        </is>
      </c>
    </row>
    <row r="17">
      <c r="B17" t="inlineStr">
        <is>
          <t>Not found in reviewed materials</t>
        </is>
      </c>
      <c r="C17" t="inlineStr">
        <is>
          <t>Lease</t>
        </is>
      </c>
      <c r="D17" t="inlineStr">
        <is>
          <t>1817/386</t>
        </is>
      </c>
      <c r="E17" t="inlineStr">
        <is>
          <t>2005-09-26</t>
        </is>
      </c>
      <c r="F17" t="inlineStr">
        <is>
          <t>2005-12-23</t>
        </is>
      </c>
      <c r="G17" t="inlineStr">
        <is>
          <t>Joe H Britton</t>
        </is>
      </c>
      <c r="H17" t="inlineStr">
        <is>
          <t>Todco Properties, Inc.</t>
        </is>
      </c>
      <c r="I17" t="inlineStr">
        <is>
          <t>31-12N-24W</t>
        </is>
      </c>
      <c r="J17" t="inlineStr">
        <is>
          <t>Not found in reviewed materials</t>
        </is>
      </c>
      <c r="K17" t="inlineStr">
        <is>
          <t>31-12N-24W_Roger_Mills_Best_Full_Cursory_Title_Report_2026-06-10.xlsx</t>
        </is>
      </c>
      <c r="L17" t="inlineStr">
        <is>
          <t>Historical Runsheet</t>
        </is>
      </c>
      <c r="P17" t="inlineStr">
        <is>
          <t>Obtain full lease image/certified copy; verify terms, acreage, royalty and lease status.</t>
        </is>
      </c>
      <c r="Q17" t="inlineStr">
        <is>
          <t>High</t>
        </is>
      </c>
      <c r="R17" t="inlineStr">
        <is>
          <t>Lease</t>
        </is>
      </c>
      <c r="S17" s="903" t="n">
        <v>38621</v>
      </c>
      <c r="T17" t="inlineStr">
        <is>
          <t>Effective / instrument date column</t>
        </is>
      </c>
      <c r="U17" s="903" t="n">
        <v>38709</v>
      </c>
      <c r="V17" t="inlineStr">
        <is>
          <t>31-12N-24W</t>
        </is>
      </c>
      <c r="W17" t="inlineStr">
        <is>
          <t>All or unspecified part of Section 31; no quarter call stated in index text</t>
        </is>
      </c>
      <c r="X17" t="inlineStr">
        <is>
          <t>Section match only</t>
        </is>
      </c>
      <c r="Y17" t="inlineStr">
        <is>
          <t>Yes – quarter call missing or index-only</t>
        </is>
      </c>
      <c r="Z17" t="inlineStr">
        <is>
          <t>Extracted from existing workbook/public OKCR text; not a certified legal description.</t>
        </is>
      </c>
    </row>
    <row r="18">
      <c r="B18" t="inlineStr">
        <is>
          <t>Not found in reviewed materials</t>
        </is>
      </c>
      <c r="C18" t="inlineStr">
        <is>
          <t>Lease</t>
        </is>
      </c>
      <c r="D18" t="inlineStr">
        <is>
          <t>1816/352</t>
        </is>
      </c>
      <c r="E18" t="inlineStr">
        <is>
          <t>2005-10-11</t>
        </is>
      </c>
      <c r="F18" t="inlineStr">
        <is>
          <t>2005-12-15</t>
        </is>
      </c>
      <c r="G18" t="inlineStr">
        <is>
          <t>Shawn S Walters</t>
        </is>
      </c>
      <c r="H18" t="inlineStr">
        <is>
          <t>Jess Harris III</t>
        </is>
      </c>
      <c r="I18" t="inlineStr">
        <is>
          <t>31-12N-24W</t>
        </is>
      </c>
      <c r="J18" t="inlineStr">
        <is>
          <t>Not found in reviewed materials</t>
        </is>
      </c>
      <c r="K18" t="inlineStr">
        <is>
          <t>31-12N-24W_Roger_Mills_Best_Full_Cursory_Title_Report_2026-06-10.xlsx</t>
        </is>
      </c>
      <c r="L18" t="inlineStr">
        <is>
          <t>Historical Runsheet</t>
        </is>
      </c>
      <c r="P18" t="inlineStr">
        <is>
          <t>Obtain full lease image/certified copy; verify terms, acreage, royalty and lease status.</t>
        </is>
      </c>
      <c r="Q18" t="inlineStr">
        <is>
          <t>High</t>
        </is>
      </c>
      <c r="R18" t="inlineStr">
        <is>
          <t>Lease</t>
        </is>
      </c>
      <c r="S18" s="903" t="n">
        <v>38636</v>
      </c>
      <c r="T18" t="inlineStr">
        <is>
          <t>Effective / instrument date column</t>
        </is>
      </c>
      <c r="U18" s="903" t="n">
        <v>38701</v>
      </c>
      <c r="V18" t="inlineStr">
        <is>
          <t>31-12N-24W</t>
        </is>
      </c>
      <c r="W18" t="inlineStr">
        <is>
          <t>All or unspecified part of Section 31; no quarter call stated in index text</t>
        </is>
      </c>
      <c r="X18" t="inlineStr">
        <is>
          <t>Section match only</t>
        </is>
      </c>
      <c r="Y18" t="inlineStr">
        <is>
          <t>Yes – quarter call missing or index-only</t>
        </is>
      </c>
      <c r="Z18" t="inlineStr">
        <is>
          <t>Extracted from existing workbook/public OKCR text; not a certified legal description.</t>
        </is>
      </c>
    </row>
    <row r="19">
      <c r="B19" t="inlineStr">
        <is>
          <t>Not found in reviewed materials</t>
        </is>
      </c>
      <c r="C19" t="inlineStr">
        <is>
          <t>Lease</t>
        </is>
      </c>
      <c r="D19" t="inlineStr">
        <is>
          <t>1816/358</t>
        </is>
      </c>
      <c r="E19" t="inlineStr">
        <is>
          <t>2005-10-11</t>
        </is>
      </c>
      <c r="F19" t="inlineStr">
        <is>
          <t>2005-12-15</t>
        </is>
      </c>
      <c r="G19" t="inlineStr">
        <is>
          <t>Eddie Tom Lakey</t>
        </is>
      </c>
      <c r="H19" t="inlineStr">
        <is>
          <t>Jess Harris III</t>
        </is>
      </c>
      <c r="I19" t="inlineStr">
        <is>
          <t>31-12N-24W</t>
        </is>
      </c>
      <c r="J19" t="inlineStr">
        <is>
          <t>Not found in reviewed materials</t>
        </is>
      </c>
      <c r="K19" t="inlineStr">
        <is>
          <t>31-12N-24W_Roger_Mills_Best_Full_Cursory_Title_Report_2026-06-10.xlsx</t>
        </is>
      </c>
      <c r="L19" t="inlineStr">
        <is>
          <t>Historical Runsheet</t>
        </is>
      </c>
      <c r="P19" t="inlineStr">
        <is>
          <t>Obtain full lease image/certified copy; verify terms, acreage, royalty and lease status.</t>
        </is>
      </c>
      <c r="Q19" t="inlineStr">
        <is>
          <t>High</t>
        </is>
      </c>
      <c r="R19" t="inlineStr">
        <is>
          <t>Lease</t>
        </is>
      </c>
      <c r="S19" s="903" t="n">
        <v>38636</v>
      </c>
      <c r="T19" t="inlineStr">
        <is>
          <t>Effective / instrument date column</t>
        </is>
      </c>
      <c r="U19" s="903" t="n">
        <v>38701</v>
      </c>
      <c r="V19" t="inlineStr">
        <is>
          <t>31-12N-24W</t>
        </is>
      </c>
      <c r="W19" t="inlineStr">
        <is>
          <t>All or unspecified part of Section 31; no quarter call stated in index text</t>
        </is>
      </c>
      <c r="X19" t="inlineStr">
        <is>
          <t>Section match only</t>
        </is>
      </c>
      <c r="Y19" t="inlineStr">
        <is>
          <t>Yes – quarter call missing or index-only</t>
        </is>
      </c>
      <c r="Z19" t="inlineStr">
        <is>
          <t>Extracted from existing workbook/public OKCR text; not a certified legal description.</t>
        </is>
      </c>
    </row>
    <row r="20">
      <c r="B20" t="inlineStr">
        <is>
          <t>Not found in reviewed materials</t>
        </is>
      </c>
      <c r="C20" t="inlineStr">
        <is>
          <t>Lease</t>
        </is>
      </c>
      <c r="D20" t="inlineStr">
        <is>
          <t>1816/386</t>
        </is>
      </c>
      <c r="E20" t="inlineStr">
        <is>
          <t>2005-10-12</t>
        </is>
      </c>
      <c r="F20" t="inlineStr">
        <is>
          <t>2005-12-15</t>
        </is>
      </c>
      <c r="G20" t="inlineStr">
        <is>
          <t>Myron Slobin</t>
        </is>
      </c>
      <c r="H20" t="inlineStr">
        <is>
          <t>Jess Harris III</t>
        </is>
      </c>
      <c r="I20" t="inlineStr">
        <is>
          <t>31-12N-24W</t>
        </is>
      </c>
      <c r="J20" t="inlineStr">
        <is>
          <t>Not found in reviewed materials</t>
        </is>
      </c>
      <c r="K20" t="inlineStr">
        <is>
          <t>31-12N-24W_Roger_Mills_Best_Full_Cursory_Title_Report_2026-06-10.xlsx</t>
        </is>
      </c>
      <c r="L20" t="inlineStr">
        <is>
          <t>Historical Runsheet</t>
        </is>
      </c>
      <c r="P20" t="inlineStr">
        <is>
          <t>Obtain full lease image/certified copy; verify terms, acreage, royalty and lease status.</t>
        </is>
      </c>
      <c r="Q20" t="inlineStr">
        <is>
          <t>High</t>
        </is>
      </c>
      <c r="R20" t="inlineStr">
        <is>
          <t>Lease</t>
        </is>
      </c>
      <c r="S20" s="903" t="n">
        <v>38637</v>
      </c>
      <c r="T20" t="inlineStr">
        <is>
          <t>Effective / instrument date column</t>
        </is>
      </c>
      <c r="U20" s="903" t="n">
        <v>38701</v>
      </c>
      <c r="V20" t="inlineStr">
        <is>
          <t>31-12N-24W</t>
        </is>
      </c>
      <c r="W20" t="inlineStr">
        <is>
          <t>All or unspecified part of Section 31; no quarter call stated in index text</t>
        </is>
      </c>
      <c r="X20" t="inlineStr">
        <is>
          <t>Section match only</t>
        </is>
      </c>
      <c r="Y20" t="inlineStr">
        <is>
          <t>Yes – quarter call missing or index-only</t>
        </is>
      </c>
      <c r="Z20" t="inlineStr">
        <is>
          <t>Extracted from existing workbook/public OKCR text; not a certified legal description.</t>
        </is>
      </c>
    </row>
    <row r="21">
      <c r="B21" t="inlineStr">
        <is>
          <t>Not found in reviewed materials</t>
        </is>
      </c>
      <c r="C21" t="inlineStr">
        <is>
          <t>Lease</t>
        </is>
      </c>
      <c r="D21" t="inlineStr">
        <is>
          <t>1822/572</t>
        </is>
      </c>
      <c r="E21" t="inlineStr">
        <is>
          <t>2005-11-02</t>
        </is>
      </c>
      <c r="F21" t="inlineStr">
        <is>
          <t>2006-02-06</t>
        </is>
      </c>
      <c r="G21" t="inlineStr">
        <is>
          <t>David S Silverberg</t>
        </is>
      </c>
      <c r="H21" t="inlineStr">
        <is>
          <t>Harris Jess III, Inc.</t>
        </is>
      </c>
      <c r="I21" t="inlineStr">
        <is>
          <t>31-12N-24W</t>
        </is>
      </c>
      <c r="J21" t="inlineStr">
        <is>
          <t>Not found in reviewed materials</t>
        </is>
      </c>
      <c r="K21" t="inlineStr">
        <is>
          <t>31-12N-24W_Roger_Mills_Best_Full_Cursory_Title_Report_2026-06-10.xlsx</t>
        </is>
      </c>
      <c r="L21" t="inlineStr">
        <is>
          <t>Historical Runsheet</t>
        </is>
      </c>
      <c r="P21" t="inlineStr">
        <is>
          <t>Obtain full lease image/certified copy; verify terms, acreage, royalty and lease status.</t>
        </is>
      </c>
      <c r="Q21" t="inlineStr">
        <is>
          <t>High</t>
        </is>
      </c>
      <c r="R21" t="inlineStr">
        <is>
          <t>Lease</t>
        </is>
      </c>
      <c r="S21" s="903" t="n">
        <v>38658</v>
      </c>
      <c r="T21" t="inlineStr">
        <is>
          <t>Effective / instrument date column</t>
        </is>
      </c>
      <c r="U21" s="903" t="n">
        <v>38754</v>
      </c>
      <c r="V21" t="inlineStr">
        <is>
          <t>31-12N-24W</t>
        </is>
      </c>
      <c r="W21" t="inlineStr">
        <is>
          <t>All or unspecified part of Section 31; no quarter call stated in index text</t>
        </is>
      </c>
      <c r="X21" t="inlineStr">
        <is>
          <t>Section match only</t>
        </is>
      </c>
      <c r="Y21" t="inlineStr">
        <is>
          <t>Yes – quarter call missing or index-only</t>
        </is>
      </c>
      <c r="Z21" t="inlineStr">
        <is>
          <t>Extracted from existing workbook/public OKCR text; not a certified legal description.</t>
        </is>
      </c>
    </row>
    <row r="22">
      <c r="B22" t="inlineStr">
        <is>
          <t>Not found in reviewed materials</t>
        </is>
      </c>
      <c r="C22" t="inlineStr">
        <is>
          <t>Lease</t>
        </is>
      </c>
      <c r="D22" t="inlineStr">
        <is>
          <t>1816/374</t>
        </is>
      </c>
      <c r="E22" t="inlineStr">
        <is>
          <t>2005-11-15</t>
        </is>
      </c>
      <c r="F22" t="inlineStr">
        <is>
          <t>2005-12-15</t>
        </is>
      </c>
      <c r="G22" t="inlineStr">
        <is>
          <t>Margaret Kirk</t>
        </is>
      </c>
      <c r="H22" t="inlineStr">
        <is>
          <t>Jess Harris III</t>
        </is>
      </c>
      <c r="I22" t="inlineStr">
        <is>
          <t>31-12N-24W</t>
        </is>
      </c>
      <c r="J22" t="inlineStr">
        <is>
          <t>Not found in reviewed materials</t>
        </is>
      </c>
      <c r="K22" t="inlineStr">
        <is>
          <t>31-12N-24W_Roger_Mills_Best_Full_Cursory_Title_Report_2026-06-10.xlsx</t>
        </is>
      </c>
      <c r="L22" t="inlineStr">
        <is>
          <t>Historical Runsheet</t>
        </is>
      </c>
      <c r="P22" t="inlineStr">
        <is>
          <t>Obtain full lease image/certified copy; verify terms, acreage, royalty and lease status.</t>
        </is>
      </c>
      <c r="Q22" t="inlineStr">
        <is>
          <t>High</t>
        </is>
      </c>
      <c r="R22" t="inlineStr">
        <is>
          <t>Lease</t>
        </is>
      </c>
      <c r="S22" s="903" t="n">
        <v>38671</v>
      </c>
      <c r="T22" t="inlineStr">
        <is>
          <t>Effective / instrument date column</t>
        </is>
      </c>
      <c r="U22" s="903" t="n">
        <v>38701</v>
      </c>
      <c r="V22" t="inlineStr">
        <is>
          <t>31-12N-24W</t>
        </is>
      </c>
      <c r="W22" t="inlineStr">
        <is>
          <t>All or unspecified part of Section 31; no quarter call stated in index text</t>
        </is>
      </c>
      <c r="X22" t="inlineStr">
        <is>
          <t>Section match only</t>
        </is>
      </c>
      <c r="Y22" t="inlineStr">
        <is>
          <t>Yes – quarter call missing or index-only</t>
        </is>
      </c>
      <c r="Z22" t="inlineStr">
        <is>
          <t>Extracted from existing workbook/public OKCR text; not a certified legal description.</t>
        </is>
      </c>
    </row>
    <row r="23">
      <c r="B23" t="inlineStr">
        <is>
          <t>Not found in reviewed materials</t>
        </is>
      </c>
      <c r="C23" t="inlineStr">
        <is>
          <t>Lease</t>
        </is>
      </c>
      <c r="D23" t="inlineStr">
        <is>
          <t>1822/562</t>
        </is>
      </c>
      <c r="E23" t="inlineStr">
        <is>
          <t>2005-12-08</t>
        </is>
      </c>
      <c r="F23" t="inlineStr">
        <is>
          <t>2006-02-06</t>
        </is>
      </c>
      <c r="G23" t="inlineStr">
        <is>
          <t>Clyde A Pine</t>
        </is>
      </c>
      <c r="H23" t="inlineStr">
        <is>
          <t>Harris Jess III, Inc.</t>
        </is>
      </c>
      <c r="I23" t="inlineStr">
        <is>
          <t>31-12N-24W</t>
        </is>
      </c>
      <c r="J23" t="inlineStr">
        <is>
          <t>Not found in reviewed materials</t>
        </is>
      </c>
      <c r="K23" t="inlineStr">
        <is>
          <t>31-12N-24W_Roger_Mills_Best_Full_Cursory_Title_Report_2026-06-10.xlsx</t>
        </is>
      </c>
      <c r="L23" t="inlineStr">
        <is>
          <t>Historical Runsheet</t>
        </is>
      </c>
      <c r="P23" t="inlineStr">
        <is>
          <t>Obtain full lease image/certified copy; verify terms, acreage, royalty and lease status.</t>
        </is>
      </c>
      <c r="Q23" t="inlineStr">
        <is>
          <t>High</t>
        </is>
      </c>
      <c r="R23" t="inlineStr">
        <is>
          <t>Lease</t>
        </is>
      </c>
      <c r="S23" s="903" t="n">
        <v>38694</v>
      </c>
      <c r="T23" t="inlineStr">
        <is>
          <t>Effective / instrument date column</t>
        </is>
      </c>
      <c r="U23" s="903" t="n">
        <v>38754</v>
      </c>
      <c r="V23" t="inlineStr">
        <is>
          <t>31-12N-24W</t>
        </is>
      </c>
      <c r="W23" t="inlineStr">
        <is>
          <t>All or unspecified part of Section 31; no quarter call stated in index text</t>
        </is>
      </c>
      <c r="X23" t="inlineStr">
        <is>
          <t>Section match only</t>
        </is>
      </c>
      <c r="Y23" t="inlineStr">
        <is>
          <t>Yes – quarter call missing or index-only</t>
        </is>
      </c>
      <c r="Z23" t="inlineStr">
        <is>
          <t>Extracted from existing workbook/public OKCR text; not a certified legal description.</t>
        </is>
      </c>
    </row>
    <row r="24">
      <c r="B24" t="inlineStr">
        <is>
          <t>Not found in reviewed materials</t>
        </is>
      </c>
      <c r="C24" t="inlineStr">
        <is>
          <t>Lease</t>
        </is>
      </c>
      <c r="D24" t="inlineStr">
        <is>
          <t>1820/15</t>
        </is>
      </c>
      <c r="E24" t="inlineStr">
        <is>
          <t>2005-12-23</t>
        </is>
      </c>
      <c r="F24" t="inlineStr">
        <is>
          <t>2006-01-16</t>
        </is>
      </c>
      <c r="G24" t="inlineStr">
        <is>
          <t>Myron V Slobin</t>
        </is>
      </c>
      <c r="H24" t="inlineStr">
        <is>
          <t>Devon Energy Production Co., LP</t>
        </is>
      </c>
      <c r="I24" t="inlineStr">
        <is>
          <t>31-12N-24W</t>
        </is>
      </c>
      <c r="J24" t="inlineStr">
        <is>
          <t>Not found in reviewed materials</t>
        </is>
      </c>
      <c r="K24" t="inlineStr">
        <is>
          <t>31-12N-24W_Roger_Mills_Best_Full_Cursory_Title_Report_2026-06-10.xlsx</t>
        </is>
      </c>
      <c r="L24" t="inlineStr">
        <is>
          <t>Historical Runsheet</t>
        </is>
      </c>
      <c r="P24" t="inlineStr">
        <is>
          <t>Obtain full lease image/certified copy; verify terms, acreage, royalty and lease status.</t>
        </is>
      </c>
      <c r="Q24" t="inlineStr">
        <is>
          <t>High</t>
        </is>
      </c>
      <c r="R24" t="inlineStr">
        <is>
          <t>Lease</t>
        </is>
      </c>
      <c r="S24" s="903" t="n">
        <v>38709</v>
      </c>
      <c r="T24" t="inlineStr">
        <is>
          <t>Effective / instrument date column</t>
        </is>
      </c>
      <c r="U24" s="903" t="n">
        <v>38733</v>
      </c>
      <c r="V24" t="inlineStr">
        <is>
          <t>31-12N-24W</t>
        </is>
      </c>
      <c r="W24" t="inlineStr">
        <is>
          <t>All or unspecified part of Section 31; no quarter call stated in index text</t>
        </is>
      </c>
      <c r="X24" t="inlineStr">
        <is>
          <t>Section match only</t>
        </is>
      </c>
      <c r="Y24" t="inlineStr">
        <is>
          <t>Yes – quarter call missing or index-only</t>
        </is>
      </c>
      <c r="Z24" t="inlineStr">
        <is>
          <t>Extracted from existing workbook/public OKCR text; not a certified legal description.</t>
        </is>
      </c>
    </row>
    <row r="25">
      <c r="B25" t="inlineStr">
        <is>
          <t>Not found in reviewed materials</t>
        </is>
      </c>
      <c r="C25" t="inlineStr">
        <is>
          <t>Lease</t>
        </is>
      </c>
      <c r="D25" t="inlineStr">
        <is>
          <t>1821/92</t>
        </is>
      </c>
      <c r="E25" t="inlineStr">
        <is>
          <t>2006-01-09</t>
        </is>
      </c>
      <c r="F25" t="inlineStr">
        <is>
          <t>2006-01-25</t>
        </is>
      </c>
      <c r="G25" t="inlineStr">
        <is>
          <t>Anna Tamise Gibson</t>
        </is>
      </c>
      <c r="H25" t="inlineStr">
        <is>
          <t>Devon Energy Production Co</t>
        </is>
      </c>
      <c r="I25" t="inlineStr">
        <is>
          <t>31-12N-24W</t>
        </is>
      </c>
      <c r="J25" t="inlineStr">
        <is>
          <t>Not found in reviewed materials</t>
        </is>
      </c>
      <c r="K25" t="inlineStr">
        <is>
          <t>31-12N-24W_Roger_Mills_Best_Full_Cursory_Title_Report_2026-06-10.xlsx</t>
        </is>
      </c>
      <c r="L25" t="inlineStr">
        <is>
          <t>Historical Runsheet</t>
        </is>
      </c>
      <c r="P25" t="inlineStr">
        <is>
          <t>Obtain full lease image/certified copy; verify terms, acreage, royalty and lease status.</t>
        </is>
      </c>
      <c r="Q25" t="inlineStr">
        <is>
          <t>High</t>
        </is>
      </c>
      <c r="R25" t="inlineStr">
        <is>
          <t>Lease</t>
        </is>
      </c>
      <c r="S25" s="903" t="n">
        <v>38726</v>
      </c>
      <c r="T25" t="inlineStr">
        <is>
          <t>Effective / instrument date column</t>
        </is>
      </c>
      <c r="U25" s="903" t="n">
        <v>38742</v>
      </c>
      <c r="V25" t="inlineStr">
        <is>
          <t>31-12N-24W</t>
        </is>
      </c>
      <c r="W25" t="inlineStr">
        <is>
          <t>All or unspecified part of Section 31; no quarter call stated in index text</t>
        </is>
      </c>
      <c r="X25" t="inlineStr">
        <is>
          <t>Section match only</t>
        </is>
      </c>
      <c r="Y25" t="inlineStr">
        <is>
          <t>Yes – quarter call missing or index-only</t>
        </is>
      </c>
      <c r="Z25" t="inlineStr">
        <is>
          <t>Extracted from existing workbook/public OKCR text; not a certified legal description.</t>
        </is>
      </c>
    </row>
    <row r="26">
      <c r="B26" t="inlineStr">
        <is>
          <t>Not found in reviewed materials</t>
        </is>
      </c>
      <c r="C26" t="inlineStr">
        <is>
          <t>Lease</t>
        </is>
      </c>
      <c r="D26" t="inlineStr">
        <is>
          <t>1821/465</t>
        </is>
      </c>
      <c r="E26" t="inlineStr">
        <is>
          <t>2006-01-16</t>
        </is>
      </c>
      <c r="F26" t="inlineStr">
        <is>
          <t>2006-01-30</t>
        </is>
      </c>
      <c r="G26" t="inlineStr">
        <is>
          <t>James M Robertson</t>
        </is>
      </c>
      <c r="H26" t="inlineStr">
        <is>
          <t>Devon Energy Prod Co</t>
        </is>
      </c>
      <c r="I26" t="inlineStr">
        <is>
          <t>31-12N-24W</t>
        </is>
      </c>
      <c r="J26" t="inlineStr">
        <is>
          <t>Not found in reviewed materials</t>
        </is>
      </c>
      <c r="K26" t="inlineStr">
        <is>
          <t>31-12N-24W_Roger_Mills_Best_Full_Cursory_Title_Report_2026-06-10.xlsx</t>
        </is>
      </c>
      <c r="L26" t="inlineStr">
        <is>
          <t>Historical Runsheet</t>
        </is>
      </c>
      <c r="P26" t="inlineStr">
        <is>
          <t>Obtain full lease image/certified copy; verify terms, acreage, royalty and lease status.</t>
        </is>
      </c>
      <c r="Q26" t="inlineStr">
        <is>
          <t>High</t>
        </is>
      </c>
      <c r="R26" t="inlineStr">
        <is>
          <t>Lease</t>
        </is>
      </c>
      <c r="S26" s="903" t="n">
        <v>38733</v>
      </c>
      <c r="T26" t="inlineStr">
        <is>
          <t>Effective / instrument date column</t>
        </is>
      </c>
      <c r="U26" s="903" t="n">
        <v>38747</v>
      </c>
      <c r="V26" t="inlineStr">
        <is>
          <t>31-12N-24W</t>
        </is>
      </c>
      <c r="W26" t="inlineStr">
        <is>
          <t>All or unspecified part of Section 31; no quarter call stated in index text</t>
        </is>
      </c>
      <c r="X26" t="inlineStr">
        <is>
          <t>Section match only</t>
        </is>
      </c>
      <c r="Y26" t="inlineStr">
        <is>
          <t>Yes – quarter call missing or index-only</t>
        </is>
      </c>
      <c r="Z26" t="inlineStr">
        <is>
          <t>Extracted from existing workbook/public OKCR text; not a certified legal description.</t>
        </is>
      </c>
    </row>
    <row r="27">
      <c r="B27" t="inlineStr">
        <is>
          <t>Not found in reviewed materials</t>
        </is>
      </c>
      <c r="C27" t="inlineStr">
        <is>
          <t>Lease</t>
        </is>
      </c>
      <c r="D27" t="inlineStr">
        <is>
          <t>1829/26</t>
        </is>
      </c>
      <c r="E27" t="inlineStr">
        <is>
          <t>2006-02-13</t>
        </is>
      </c>
      <c r="F27" t="inlineStr">
        <is>
          <t>2006-03-16</t>
        </is>
      </c>
      <c r="G27" t="inlineStr">
        <is>
          <t>Termo Company</t>
        </is>
      </c>
      <c r="H27" t="inlineStr">
        <is>
          <t>Devon Energy Production Co</t>
        </is>
      </c>
      <c r="I27" t="inlineStr">
        <is>
          <t>31-12N-24W</t>
        </is>
      </c>
      <c r="J27" t="inlineStr">
        <is>
          <t>Not found in reviewed materials</t>
        </is>
      </c>
      <c r="K27" t="inlineStr">
        <is>
          <t>31-12N-24W_Roger_Mills_Best_Full_Cursory_Title_Report_2026-06-10.xlsx</t>
        </is>
      </c>
      <c r="L27" t="inlineStr">
        <is>
          <t>Historical Runsheet</t>
        </is>
      </c>
      <c r="P27" t="inlineStr">
        <is>
          <t>Obtain full lease image/certified copy; verify terms, acreage, royalty and lease status.</t>
        </is>
      </c>
      <c r="Q27" t="inlineStr">
        <is>
          <t>High</t>
        </is>
      </c>
      <c r="R27" t="inlineStr">
        <is>
          <t>Lease</t>
        </is>
      </c>
      <c r="S27" s="903" t="n">
        <v>38761</v>
      </c>
      <c r="T27" t="inlineStr">
        <is>
          <t>Effective / instrument date column</t>
        </is>
      </c>
      <c r="U27" s="903" t="n">
        <v>38792</v>
      </c>
      <c r="V27" t="inlineStr">
        <is>
          <t>31-12N-24W</t>
        </is>
      </c>
      <c r="W27" t="inlineStr">
        <is>
          <t>All or unspecified part of Section 31; no quarter call stated in index text</t>
        </is>
      </c>
      <c r="X27" t="inlineStr">
        <is>
          <t>Section match only</t>
        </is>
      </c>
      <c r="Y27" t="inlineStr">
        <is>
          <t>Yes – quarter call missing or index-only</t>
        </is>
      </c>
      <c r="Z27" t="inlineStr">
        <is>
          <t>Extracted from existing workbook/public OKCR text; not a certified legal description.</t>
        </is>
      </c>
    </row>
    <row r="28">
      <c r="A28" t="inlineStr">
        <is>
          <t>2026-003315</t>
        </is>
      </c>
      <c r="B28" t="inlineStr">
        <is>
          <t>Not found in reviewed materials</t>
        </is>
      </c>
      <c r="C28" t="inlineStr">
        <is>
          <t>Final Decree</t>
        </is>
      </c>
      <c r="D28" t="inlineStr">
        <is>
          <t>2704/0142</t>
        </is>
      </c>
      <c r="E28" t="inlineStr">
        <is>
          <t>Not found in reviewed materials</t>
        </is>
      </c>
      <c r="F28" t="inlineStr">
        <is>
          <t>2026-06-05 00:00:00</t>
        </is>
      </c>
      <c r="G28" t="inlineStr">
        <is>
          <t>Estate of Darrell Edward Hamilton</t>
        </is>
      </c>
      <c r="H28" t="inlineStr">
        <is>
          <t>The Public</t>
        </is>
      </c>
      <c r="I28" t="inlineStr">
        <is>
          <t>SW/4 NE/4, NW/4 SE/4 of 31-12N-24W aol</t>
        </is>
      </c>
      <c r="J28" t="inlineStr">
        <is>
          <t>Index row only reviewed. Full final decree image not accessible; devisees/heirs, distribution language, and exact title effect must be verified from recorded decree.</t>
        </is>
      </c>
      <c r="K28" t="inlineStr">
        <is>
          <t>31-12N-24W_Roger_Mills_Cursory_Title_Report_(6-10-2026)_BEST_UPDATED.xlsx</t>
        </is>
      </c>
      <c r="L28" t="inlineStr">
        <is>
          <t>Runsheet</t>
        </is>
      </c>
      <c r="M28" t="inlineStr">
        <is>
          <t>https://okcountyrecords.com/detail/roger+mills/2026-003315/35464678</t>
        </is>
      </c>
      <c r="N28" t="inlineStr">
        <is>
          <t>OKCountyRecords index link; full image/release/probate review needed.</t>
        </is>
      </c>
      <c r="O28" t="inlineStr">
        <is>
          <t>https://okcountyrecords.com/detail/roger+mills/2026-003315/35464678</t>
        </is>
      </c>
      <c r="P28" t="inlineStr">
        <is>
          <t>Obtain probate/affidavit/decree support; verify heirs, devisees, death dates and distribution.</t>
        </is>
      </c>
      <c r="Q28" t="inlineStr">
        <is>
          <t>High</t>
        </is>
      </c>
      <c r="R28" t="inlineStr">
        <is>
          <t>Probate / Heirship</t>
        </is>
      </c>
      <c r="S28" t="inlineStr">
        <is>
          <t>Not found in reviewed materials</t>
        </is>
      </c>
      <c r="T28" t="inlineStr">
        <is>
          <t>Effective / instrument date column</t>
        </is>
      </c>
      <c r="U28" s="903" t="n">
        <v>46178</v>
      </c>
      <c r="V28" t="inlineStr">
        <is>
          <t>31-12N-24W</t>
        </is>
      </c>
      <c r="W28" t="inlineStr">
        <is>
          <t>SW/4 NE/4; NW/4 SE/4</t>
        </is>
      </c>
      <c r="X28" t="inlineStr">
        <is>
          <t>Parsed from public/workbook legal text</t>
        </is>
      </c>
      <c r="Y28" t="inlineStr">
        <is>
          <t>Yes – verify against certified document image</t>
        </is>
      </c>
      <c r="Z28" t="inlineStr">
        <is>
          <t>Extracted from existing workbook/public OKCR text; not a certified legal description.</t>
        </is>
      </c>
    </row>
    <row r="29">
      <c r="A29" t="inlineStr">
        <is>
          <t>2026-003143</t>
        </is>
      </c>
      <c r="B29" t="inlineStr">
        <is>
          <t>Not found in reviewed materials</t>
        </is>
      </c>
      <c r="C29" t="inlineStr">
        <is>
          <t>Affidavit of Heirship</t>
        </is>
      </c>
      <c r="D29" t="inlineStr">
        <is>
          <t>2702/0503</t>
        </is>
      </c>
      <c r="E29" t="inlineStr">
        <is>
          <t>Not found in reviewed materials</t>
        </is>
      </c>
      <c r="F29" t="inlineStr">
        <is>
          <t>2026-05-28 00:00:00</t>
        </is>
      </c>
      <c r="G29" t="inlineStr">
        <is>
          <t>Carrie Leeann Mitchell</t>
        </is>
      </c>
      <c r="H29" t="inlineStr">
        <is>
          <t>The Public, RE: Marvin Mitchell Williams, Deceased</t>
        </is>
      </c>
      <c r="I29" t="inlineStr">
        <is>
          <t>All of 31-12N-24W aol</t>
        </is>
      </c>
      <c r="J29" t="inlineStr">
        <is>
          <t>Affidavit format corrected: The Public shown as grantee/public side with RE: Marvin Mitchell Williams, Deceased. Full affidavit image not accessible; heirship facts and date-of-death/effective facts require verification.</t>
        </is>
      </c>
      <c r="K29" t="inlineStr">
        <is>
          <t>31-12N-24W_Roger_Mills_Cursory_Title_Report_(6-10-2026)_BEST_UPDATED.xlsx</t>
        </is>
      </c>
      <c r="L29" t="inlineStr">
        <is>
          <t>Runsheet</t>
        </is>
      </c>
      <c r="M29" t="inlineStr">
        <is>
          <t>https://okcountyrecords.com/detail/roger+mills/2026-003143/35404149</t>
        </is>
      </c>
      <c r="N29" t="inlineStr">
        <is>
          <t>OKCountyRecords index link; full image/release/probate review needed.</t>
        </is>
      </c>
      <c r="O29" t="inlineStr">
        <is>
          <t>https://okcountyrecords.com/detail/roger+mills/2026-003143/35404149</t>
        </is>
      </c>
      <c r="P29" t="inlineStr">
        <is>
          <t>Obtain probate/affidavit/decree support; verify heirs, devisees, death dates and distribution.</t>
        </is>
      </c>
      <c r="Q29" t="inlineStr">
        <is>
          <t>High</t>
        </is>
      </c>
      <c r="R29" t="inlineStr">
        <is>
          <t>Probate / Heirship</t>
        </is>
      </c>
      <c r="S29" t="inlineStr">
        <is>
          <t>Not found in reviewed materials</t>
        </is>
      </c>
      <c r="T29" t="inlineStr">
        <is>
          <t>Effective / instrument date column</t>
        </is>
      </c>
      <c r="U29" s="903" t="n">
        <v>46170</v>
      </c>
      <c r="V29" t="inlineStr">
        <is>
          <t>31-12N-24W</t>
        </is>
      </c>
      <c r="W29" t="inlineStr">
        <is>
          <t>All or unspecified part of Section 31; no quarter call stated in index text</t>
        </is>
      </c>
      <c r="X29" t="inlineStr">
        <is>
          <t>Section match only</t>
        </is>
      </c>
      <c r="Y29" t="inlineStr">
        <is>
          <t>Yes – quarter call missing or index-only</t>
        </is>
      </c>
      <c r="Z29" t="inlineStr">
        <is>
          <t>Extracted from existing workbook/public OKCR text; not a certified legal description.</t>
        </is>
      </c>
    </row>
    <row r="30">
      <c r="A30" t="inlineStr">
        <is>
          <t>2026-003142</t>
        </is>
      </c>
      <c r="B30" t="inlineStr">
        <is>
          <t>Not found in reviewed materials</t>
        </is>
      </c>
      <c r="C30" t="inlineStr">
        <is>
          <t>Affidavit of Heirship</t>
        </is>
      </c>
      <c r="D30" t="inlineStr">
        <is>
          <t>2702/0500</t>
        </is>
      </c>
      <c r="E30" t="inlineStr">
        <is>
          <t>Not found in reviewed materials</t>
        </is>
      </c>
      <c r="F30" t="inlineStr">
        <is>
          <t>2026-05-28 00:00:00</t>
        </is>
      </c>
      <c r="G30" t="inlineStr">
        <is>
          <t>Carrie Leeann Mitchell</t>
        </is>
      </c>
      <c r="H30" t="inlineStr">
        <is>
          <t>The Public, RE: Gene Gilbert Williams, Deceased</t>
        </is>
      </c>
      <c r="I30" t="inlineStr">
        <is>
          <t>All of 31-12N-24W aol</t>
        </is>
      </c>
      <c r="J30" t="inlineStr">
        <is>
          <t>Affidavit format preserved: The Public shown as grantee/public side with RE: Gene Gilbert Williams, Deceased. Full affidavit image not accessible; heirship facts and date-of-death/effective facts require verification.</t>
        </is>
      </c>
      <c r="K30" t="inlineStr">
        <is>
          <t>31-12N-24W_Roger_Mills_Cursory_Title_Report_(6-10-2026)_BEST_UPDATED.xlsx</t>
        </is>
      </c>
      <c r="L30" t="inlineStr">
        <is>
          <t>Runsheet</t>
        </is>
      </c>
      <c r="M30" t="inlineStr">
        <is>
          <t>https://okcountyrecords.com/detail/roger+mills/2026-003142/35404150</t>
        </is>
      </c>
      <c r="N30" t="inlineStr">
        <is>
          <t>OKCountyRecords index link; full image/release/probate review needed.</t>
        </is>
      </c>
      <c r="O30" t="inlineStr">
        <is>
          <t>https://okcountyrecords.com/detail/roger+mills/2026-003142/35404150</t>
        </is>
      </c>
      <c r="P30" t="inlineStr">
        <is>
          <t>Obtain probate/affidavit/decree support; verify heirs, devisees, death dates and distribution.</t>
        </is>
      </c>
      <c r="Q30" t="inlineStr">
        <is>
          <t>High</t>
        </is>
      </c>
      <c r="R30" t="inlineStr">
        <is>
          <t>Probate / Heirship</t>
        </is>
      </c>
      <c r="S30" t="inlineStr">
        <is>
          <t>Not found in reviewed materials</t>
        </is>
      </c>
      <c r="T30" t="inlineStr">
        <is>
          <t>Effective / instrument date column</t>
        </is>
      </c>
      <c r="U30" s="903" t="n">
        <v>46170</v>
      </c>
      <c r="V30" t="inlineStr">
        <is>
          <t>31-12N-24W</t>
        </is>
      </c>
      <c r="W30" t="inlineStr">
        <is>
          <t>All or unspecified part of Section 31; no quarter call stated in index text</t>
        </is>
      </c>
      <c r="X30" t="inlineStr">
        <is>
          <t>Section match only</t>
        </is>
      </c>
      <c r="Y30" t="inlineStr">
        <is>
          <t>Yes – quarter call missing or index-only</t>
        </is>
      </c>
      <c r="Z30" t="inlineStr">
        <is>
          <t>Extracted from existing workbook/public OKCR text; not a certified legal description.</t>
        </is>
      </c>
    </row>
    <row r="31">
      <c r="A31" t="inlineStr">
        <is>
          <t>2026-003145</t>
        </is>
      </c>
      <c r="B31" t="inlineStr">
        <is>
          <t>Not found in reviewed materials</t>
        </is>
      </c>
      <c r="C31" t="inlineStr">
        <is>
          <t>Oil and Gas Lease</t>
        </is>
      </c>
      <c r="D31" t="inlineStr">
        <is>
          <t>2702/0505</t>
        </is>
      </c>
      <c r="E31" t="inlineStr">
        <is>
          <t>Not found in reviewed materials</t>
        </is>
      </c>
      <c r="F31" t="inlineStr">
        <is>
          <t>2026-05-28 00:00:00</t>
        </is>
      </c>
      <c r="G31" t="inlineStr">
        <is>
          <t>Gena Mitchell a/k/a Williams, Gena a/k/a Williams, Gena W. Moore</t>
        </is>
      </c>
      <c r="H31" t="inlineStr">
        <is>
          <t>Silver Oak Natural Resources, LLC</t>
        </is>
      </c>
      <c r="I31" t="inlineStr">
        <is>
          <t>N/2 NE/4, SE/4 NE/4 of 31-12N-24W aol</t>
        </is>
      </c>
      <c r="J31" t="inlineStr">
        <is>
          <t>Index row only reviewed. Full 2026 Silver Oak OGL image not accessible; royalty, primary term, effective date, option/depth clauses, Pugh/shut-in/no-warranty terms, and special clauses must be confirmed.</t>
        </is>
      </c>
      <c r="K31" t="inlineStr">
        <is>
          <t>31-12N-24W_Roger_Mills_Cursory_Title_Report_(6-10-2026)_BEST_UPDATED.xlsx</t>
        </is>
      </c>
      <c r="L31" t="inlineStr">
        <is>
          <t>Runsheet</t>
        </is>
      </c>
      <c r="M31" t="inlineStr">
        <is>
          <t>https://okcountyrecords.com/detail/roger+mills/2026-003145/35404151</t>
        </is>
      </c>
      <c r="N31" t="inlineStr">
        <is>
          <t>OKCountyRecords index link; full image/release/probate review needed.</t>
        </is>
      </c>
      <c r="O31" t="inlineStr">
        <is>
          <t>https://okcountyrecords.com/detail/roger+mills/2026-003145/35404151</t>
        </is>
      </c>
      <c r="P31" t="inlineStr">
        <is>
          <t>Obtain full lease image/certified copy; verify terms, acreage, royalty and lease status.</t>
        </is>
      </c>
      <c r="Q31" t="inlineStr">
        <is>
          <t>High</t>
        </is>
      </c>
      <c r="R31" t="inlineStr">
        <is>
          <t>Lease</t>
        </is>
      </c>
      <c r="S31" t="inlineStr">
        <is>
          <t>Not found in reviewed materials</t>
        </is>
      </c>
      <c r="T31" t="inlineStr">
        <is>
          <t>Effective / instrument date column</t>
        </is>
      </c>
      <c r="U31" s="903" t="n">
        <v>46170</v>
      </c>
      <c r="V31" t="inlineStr">
        <is>
          <t>31-12N-24W</t>
        </is>
      </c>
      <c r="W31" t="inlineStr">
        <is>
          <t>N/2 NE/4; SE/4 NE/4</t>
        </is>
      </c>
      <c r="X31" t="inlineStr">
        <is>
          <t>Parsed from public/workbook legal text</t>
        </is>
      </c>
      <c r="Y31" t="inlineStr">
        <is>
          <t>Yes – verify against certified document image</t>
        </is>
      </c>
      <c r="Z31" t="inlineStr">
        <is>
          <t>Extracted from existing workbook/public OKCR text; not a certified legal description.</t>
        </is>
      </c>
    </row>
    <row r="32">
      <c r="A32" t="inlineStr">
        <is>
          <t>2026-003144</t>
        </is>
      </c>
      <c r="B32" t="inlineStr">
        <is>
          <t>Not found in reviewed materials</t>
        </is>
      </c>
      <c r="C32" t="inlineStr">
        <is>
          <t>Affidavit</t>
        </is>
      </c>
      <c r="D32" t="inlineStr">
        <is>
          <t>2702/0504</t>
        </is>
      </c>
      <c r="E32" t="inlineStr">
        <is>
          <t>Not found in reviewed materials</t>
        </is>
      </c>
      <c r="F32" t="inlineStr">
        <is>
          <t>2026-05-28 00:00:00</t>
        </is>
      </c>
      <c r="G32" t="inlineStr">
        <is>
          <t>Gena Williams, Gena Williams Moore, Gena W. Moore, Gena Mitchell Williams</t>
        </is>
      </c>
      <c r="H32" t="inlineStr">
        <is>
          <t>The Public</t>
        </is>
      </c>
      <c r="I32" t="inlineStr">
        <is>
          <t>N/2 NE/4, SE/4 NE/4 of 31-12N-24W aol</t>
        </is>
      </c>
      <c r="J32" t="inlineStr">
        <is>
          <t>Index row only reviewed. Full affidavit/identity image not accessible; identity facts and effect on Nancy Susan Mitchell chain require verification.</t>
        </is>
      </c>
      <c r="K32" t="inlineStr">
        <is>
          <t>31-12N-24W_Roger_Mills_Cursory_Title_Report_(6-10-2026)_BEST_UPDATED.xlsx</t>
        </is>
      </c>
      <c r="L32" t="inlineStr">
        <is>
          <t>Runsheet</t>
        </is>
      </c>
      <c r="M32" t="inlineStr">
        <is>
          <t>https://okcountyrecords.com/detail/roger+mills/2026-003144/35404152</t>
        </is>
      </c>
      <c r="N32" t="inlineStr">
        <is>
          <t>OKCountyRecords index link; full image/release/probate review needed.</t>
        </is>
      </c>
      <c r="O32" t="inlineStr">
        <is>
          <t>https://okcountyrecords.com/detail/roger+mills/2026-003144/35404152</t>
        </is>
      </c>
      <c r="P32" t="inlineStr">
        <is>
          <t>Obtain probate/affidavit/decree support; verify heirs, devisees, death dates and distribution.</t>
        </is>
      </c>
      <c r="Q32" t="inlineStr">
        <is>
          <t>High</t>
        </is>
      </c>
      <c r="R32" t="inlineStr">
        <is>
          <t>Probate / Heirship</t>
        </is>
      </c>
      <c r="S32" t="inlineStr">
        <is>
          <t>Not found in reviewed materials</t>
        </is>
      </c>
      <c r="T32" t="inlineStr">
        <is>
          <t>Effective / instrument date column</t>
        </is>
      </c>
      <c r="U32" s="903" t="n">
        <v>46170</v>
      </c>
      <c r="V32" t="inlineStr">
        <is>
          <t>31-12N-24W</t>
        </is>
      </c>
      <c r="W32" t="inlineStr">
        <is>
          <t>N/2 NE/4; SE/4 NE/4</t>
        </is>
      </c>
      <c r="X32" t="inlineStr">
        <is>
          <t>Parsed from public/workbook legal text</t>
        </is>
      </c>
      <c r="Y32" t="inlineStr">
        <is>
          <t>Yes – verify against certified document image</t>
        </is>
      </c>
      <c r="Z32" t="inlineStr">
        <is>
          <t>Extracted from existing workbook/public OKCR text; not a certified legal description.</t>
        </is>
      </c>
    </row>
    <row r="33">
      <c r="A33" t="inlineStr">
        <is>
          <t>2026-002877</t>
        </is>
      </c>
      <c r="B33" t="inlineStr">
        <is>
          <t>Not found in reviewed materials</t>
        </is>
      </c>
      <c r="C33" t="inlineStr">
        <is>
          <t>Final Decree</t>
        </is>
      </c>
      <c r="D33" t="inlineStr">
        <is>
          <t>2700/0395</t>
        </is>
      </c>
      <c r="E33" t="inlineStr">
        <is>
          <t>Not found in reviewed materials</t>
        </is>
      </c>
      <c r="F33" t="inlineStr">
        <is>
          <t>2026-05-18 00:00:00</t>
        </is>
      </c>
      <c r="G33" t="inlineStr">
        <is>
          <t>Estate of Audy C. Campbell</t>
        </is>
      </c>
      <c r="H33" t="inlineStr">
        <is>
          <t>The Public</t>
        </is>
      </c>
      <c r="I33" t="inlineStr">
        <is>
          <t>S/2 Lot 4, S/2 NE/4 SW/4 of 31-12N-24W aol</t>
        </is>
      </c>
      <c r="J33" t="inlineStr">
        <is>
          <t>Index row only reviewed. Full final decree image not accessible; distribution language and whether it closes the Nancy Susan Mitchell chain require verification.</t>
        </is>
      </c>
      <c r="K33" t="inlineStr">
        <is>
          <t>31-12N-24W_Roger_Mills_Cursory_Title_Report_(6-10-2026)_BEST_UPDATED.xlsx</t>
        </is>
      </c>
      <c r="L33" t="inlineStr">
        <is>
          <t>Runsheet</t>
        </is>
      </c>
      <c r="M33" t="inlineStr">
        <is>
          <t>https://okcountyrecords.com/detail/roger+mills/2026-002877/35377759</t>
        </is>
      </c>
      <c r="N33" t="inlineStr">
        <is>
          <t>OKCountyRecords index link; full image/release/probate review needed.</t>
        </is>
      </c>
      <c r="O33" t="inlineStr">
        <is>
          <t>https://okcountyrecords.com/detail/roger+mills/2026-002877/35377759</t>
        </is>
      </c>
      <c r="P33" t="inlineStr">
        <is>
          <t>Obtain probate/affidavit/decree support; verify heirs, devisees, death dates and distribution.</t>
        </is>
      </c>
      <c r="Q33" t="inlineStr">
        <is>
          <t>High</t>
        </is>
      </c>
      <c r="R33" t="inlineStr">
        <is>
          <t>Probate / Heirship</t>
        </is>
      </c>
      <c r="S33" t="inlineStr">
        <is>
          <t>Not found in reviewed materials</t>
        </is>
      </c>
      <c r="T33" t="inlineStr">
        <is>
          <t>Effective / instrument date column</t>
        </is>
      </c>
      <c r="U33" s="903" t="n">
        <v>46160</v>
      </c>
      <c r="V33" t="inlineStr">
        <is>
          <t>31-12N-24W</t>
        </is>
      </c>
      <c r="W33" t="inlineStr">
        <is>
          <t>LOT 4; S/2; S/2 NE/4 SW/4</t>
        </is>
      </c>
      <c r="X33" t="inlineStr">
        <is>
          <t>Parsed from public/workbook legal text</t>
        </is>
      </c>
      <c r="Y33" t="inlineStr">
        <is>
          <t>Yes – verify against certified document image</t>
        </is>
      </c>
      <c r="Z33" t="inlineStr">
        <is>
          <t>Extracted from existing workbook/public OKCR text; not a certified legal description.</t>
        </is>
      </c>
    </row>
    <row r="34">
      <c r="A34" t="inlineStr">
        <is>
          <t>2026-002547</t>
        </is>
      </c>
      <c r="B34" t="inlineStr">
        <is>
          <t>Not found in reviewed materials</t>
        </is>
      </c>
      <c r="C34" t="inlineStr">
        <is>
          <t>Welbore Assignment</t>
        </is>
      </c>
      <c r="D34" t="inlineStr">
        <is>
          <t>2698/0069</t>
        </is>
      </c>
      <c r="E34" t="inlineStr">
        <is>
          <t>Not found in reviewed materials</t>
        </is>
      </c>
      <c r="F34" t="inlineStr">
        <is>
          <t>2026-05-04 00:00:00</t>
        </is>
      </c>
      <c r="G34" t="inlineStr">
        <is>
          <t>Martin's Empire, LLC</t>
        </is>
      </c>
      <c r="H34" t="inlineStr">
        <is>
          <t>Stride Bank, Trustee of The Unbrella Trust</t>
        </is>
      </c>
      <c r="I34" t="inlineStr">
        <is>
          <t>S31 T12N R24W NW NW</t>
        </is>
      </c>
      <c r="J34" t="inlineStr">
        <is>
          <t>PDF page 88 / printed page 65 shows this wellbore assignment affects Section 31 NW NW; prior workbook legal showed non-target location. Full wellbore assignment image needed.</t>
        </is>
      </c>
      <c r="K34" t="inlineStr">
        <is>
          <t>31-12N-24W_Roger_Mills_Cursory_Title_Report_(6-10-2026)_BEST_UPDATED.xlsx</t>
        </is>
      </c>
      <c r="L34" t="inlineStr">
        <is>
          <t>Runsheet</t>
        </is>
      </c>
      <c r="M34" t="inlineStr">
        <is>
          <t>https://okcountyrecords.com/detail/roger+mills/2026-002547/35349405</t>
        </is>
      </c>
      <c r="N34" t="inlineStr">
        <is>
          <t>PDF correction; full image needed.</t>
        </is>
      </c>
      <c r="P34" t="inlineStr">
        <is>
          <t>Obtain assignment image/exhibits; verify chain continuity, assigned leases/depths and retained interests.</t>
        </is>
      </c>
      <c r="Q34" t="inlineStr">
        <is>
          <t>High</t>
        </is>
      </c>
      <c r="R34" t="inlineStr">
        <is>
          <t>Assignment</t>
        </is>
      </c>
      <c r="S34" t="inlineStr">
        <is>
          <t>Not found in reviewed materials</t>
        </is>
      </c>
      <c r="T34" t="inlineStr">
        <is>
          <t>Effective / instrument date column</t>
        </is>
      </c>
      <c r="U34" s="903" t="n">
        <v>46146</v>
      </c>
      <c r="V34" t="inlineStr">
        <is>
          <t>31-12N-24W</t>
        </is>
      </c>
      <c r="W34" t="inlineStr">
        <is>
          <t>NW NW</t>
        </is>
      </c>
      <c r="X34" t="inlineStr">
        <is>
          <t>Parsed from public/workbook legal text</t>
        </is>
      </c>
      <c r="Y34" t="inlineStr">
        <is>
          <t>Yes – verify against certified document image</t>
        </is>
      </c>
      <c r="Z34" t="inlineStr">
        <is>
          <t>Extracted from existing workbook/public OKCR text; not a certified legal description.</t>
        </is>
      </c>
    </row>
    <row r="35">
      <c r="A35" t="inlineStr">
        <is>
          <t>2026-002509</t>
        </is>
      </c>
      <c r="B35" t="inlineStr">
        <is>
          <t>Not found in reviewed materials</t>
        </is>
      </c>
      <c r="C35" t="inlineStr">
        <is>
          <t>Affidavit of Heirship</t>
        </is>
      </c>
      <c r="D35" t="inlineStr">
        <is>
          <t>2697/0517</t>
        </is>
      </c>
      <c r="E35" t="inlineStr">
        <is>
          <t>Not found in reviewed materials</t>
        </is>
      </c>
      <c r="F35" t="inlineStr">
        <is>
          <t>2026-05-01 00:00:00</t>
        </is>
      </c>
      <c r="G35" t="inlineStr">
        <is>
          <t>Carrie Leeann Mitchell</t>
        </is>
      </c>
      <c r="H35" t="inlineStr">
        <is>
          <t>The Public, RE: Nancy Susan Mitchell, Deceased</t>
        </is>
      </c>
      <c r="I35" t="inlineStr">
        <is>
          <t>All of 31-12N-24W aol</t>
        </is>
      </c>
      <c r="J35" t="inlineStr">
        <is>
          <t>Affidavit format corrected: The Public shown as grantee/public side with RE: Nancy Susan Mitchell, Deceased. Full affidavit image not accessible; heirship facts and date-of-death/effective facts require verification.</t>
        </is>
      </c>
      <c r="K35" t="inlineStr">
        <is>
          <t>31-12N-24W_Roger_Mills_Cursory_Title_Report_(6-10-2026)_BEST_UPDATED.xlsx</t>
        </is>
      </c>
      <c r="L35" t="inlineStr">
        <is>
          <t>Runsheet</t>
        </is>
      </c>
      <c r="M35" t="inlineStr">
        <is>
          <t>https://okcountyrecords.com/detail/roger+mills/2026-002509/35346709</t>
        </is>
      </c>
      <c r="N35" t="inlineStr">
        <is>
          <t>OKCountyRecords index link; full image/release/probate review needed.</t>
        </is>
      </c>
      <c r="O35" t="inlineStr">
        <is>
          <t>https://okcountyrecords.com/detail/roger+mills/2026-002509/35346709</t>
        </is>
      </c>
      <c r="P35" t="inlineStr">
        <is>
          <t>Obtain probate/affidavit/decree support; verify heirs, devisees, death dates and distribution.</t>
        </is>
      </c>
      <c r="Q35" t="inlineStr">
        <is>
          <t>High</t>
        </is>
      </c>
      <c r="R35" t="inlineStr">
        <is>
          <t>Probate / Heirship</t>
        </is>
      </c>
      <c r="S35" t="inlineStr">
        <is>
          <t>Not found in reviewed materials</t>
        </is>
      </c>
      <c r="T35" t="inlineStr">
        <is>
          <t>Effective / instrument date column</t>
        </is>
      </c>
      <c r="U35" s="903" t="n">
        <v>46143</v>
      </c>
      <c r="V35" t="inlineStr">
        <is>
          <t>31-12N-24W</t>
        </is>
      </c>
      <c r="W35" t="inlineStr">
        <is>
          <t>All or unspecified part of Section 31; no quarter call stated in index text</t>
        </is>
      </c>
      <c r="X35" t="inlineStr">
        <is>
          <t>Section match only</t>
        </is>
      </c>
      <c r="Y35" t="inlineStr">
        <is>
          <t>Yes – quarter call missing or index-only</t>
        </is>
      </c>
      <c r="Z35" t="inlineStr">
        <is>
          <t>Extracted from existing workbook/public OKCR text; not a certified legal description.</t>
        </is>
      </c>
    </row>
    <row r="36">
      <c r="A36" t="inlineStr">
        <is>
          <t>2026-002511</t>
        </is>
      </c>
      <c r="B36" t="inlineStr">
        <is>
          <t>Not found in reviewed materials</t>
        </is>
      </c>
      <c r="C36" t="inlineStr">
        <is>
          <t>Oil and Gas Lease</t>
        </is>
      </c>
      <c r="D36" t="inlineStr">
        <is>
          <t>2697/0520</t>
        </is>
      </c>
      <c r="E36" t="inlineStr">
        <is>
          <t>Not found in reviewed materials</t>
        </is>
      </c>
      <c r="F36" t="inlineStr">
        <is>
          <t>2026-05-01 00:00:00</t>
        </is>
      </c>
      <c r="G36" t="inlineStr">
        <is>
          <t>Keri Lee Daigle Tucker, Trustee of The Keri Lee Daigle Tucker Trust</t>
        </is>
      </c>
      <c r="H36" t="inlineStr">
        <is>
          <t>Silver Oak Natural Resources, LLC</t>
        </is>
      </c>
      <c r="I36" t="inlineStr">
        <is>
          <t>S31 T12N R24W N2 NE SW; NE SE; SE NE</t>
        </is>
      </c>
      <c r="J36" t="inlineStr">
        <is>
          <t>PDF page 88 / printed page 65 confirms expanded legal lines for 2026-002511. Full lease image still required for terms/royalty/effective date.</t>
        </is>
      </c>
      <c r="K36" t="inlineStr">
        <is>
          <t>31-12N-24W_Roger_Mills_Cursory_Title_Report_(6-10-2026)_BEST_UPDATED.xlsx</t>
        </is>
      </c>
      <c r="L36" t="inlineStr">
        <is>
          <t>Runsheet</t>
        </is>
      </c>
      <c r="M36" t="inlineStr">
        <is>
          <t>https://okcountyrecords.com/detail/roger+mills/2026-002511/35346711</t>
        </is>
      </c>
      <c r="N36" t="inlineStr">
        <is>
          <t>PDF correction plus OKCountyRecords index; full image needed.</t>
        </is>
      </c>
      <c r="O36" t="inlineStr">
        <is>
          <t>https://okcountyrecords.com/detail/roger+mills/2026-002511/35346711</t>
        </is>
      </c>
      <c r="P36" t="inlineStr">
        <is>
          <t>Obtain full lease image/certified copy; verify terms, acreage, royalty and lease status.</t>
        </is>
      </c>
      <c r="Q36" t="inlineStr">
        <is>
          <t>High</t>
        </is>
      </c>
      <c r="R36" t="inlineStr">
        <is>
          <t>Lease</t>
        </is>
      </c>
      <c r="S36" t="inlineStr">
        <is>
          <t>Not found in reviewed materials</t>
        </is>
      </c>
      <c r="T36" t="inlineStr">
        <is>
          <t>Effective / instrument date column</t>
        </is>
      </c>
      <c r="U36" s="903" t="n">
        <v>46143</v>
      </c>
      <c r="V36" t="inlineStr">
        <is>
          <t>31-12N-24W</t>
        </is>
      </c>
      <c r="W36" t="inlineStr">
        <is>
          <t>N/2 NE SW; NE SE; SE NE</t>
        </is>
      </c>
      <c r="X36" t="inlineStr">
        <is>
          <t>Parsed from public/workbook legal text</t>
        </is>
      </c>
      <c r="Y36" t="inlineStr">
        <is>
          <t>Yes – verify against certified document image</t>
        </is>
      </c>
      <c r="Z36" t="inlineStr">
        <is>
          <t>Extracted from existing workbook/public OKCR text; not a certified legal description.</t>
        </is>
      </c>
    </row>
    <row r="37">
      <c r="A37" t="inlineStr">
        <is>
          <t>2026-002512</t>
        </is>
      </c>
      <c r="B37" t="inlineStr">
        <is>
          <t>Not found in reviewed materials</t>
        </is>
      </c>
      <c r="C37" t="inlineStr">
        <is>
          <t>Oil and Gas Lease</t>
        </is>
      </c>
      <c r="D37" t="inlineStr">
        <is>
          <t>2697/0524</t>
        </is>
      </c>
      <c r="E37" t="inlineStr">
        <is>
          <t>Not found in reviewed materials</t>
        </is>
      </c>
      <c r="F37" t="inlineStr">
        <is>
          <t>2026-05-01 00:00:00</t>
        </is>
      </c>
      <c r="G37" t="inlineStr">
        <is>
          <t>Ronald Paul Dold</t>
        </is>
      </c>
      <c r="H37" t="inlineStr">
        <is>
          <t>Silver Oak Natural Resources, LLC</t>
        </is>
      </c>
      <c r="I37" t="inlineStr">
        <is>
          <t>S31 T12N R24W E2 NW; N2; N2 NE SW; NE SE; S2 L3-4; S2 NE SW; SE NE; SE SW</t>
        </is>
      </c>
      <c r="J37" t="inlineStr">
        <is>
          <t>PDF page 88 / printed page 65 confirms expanded legal lines for 2026-002512. Full lease image still required for terms/royalty/effective date.</t>
        </is>
      </c>
      <c r="K37" t="inlineStr">
        <is>
          <t>31-12N-24W_Roger_Mills_Cursory_Title_Report_(6-10-2026)_BEST_UPDATED.xlsx</t>
        </is>
      </c>
      <c r="L37" t="inlineStr">
        <is>
          <t>Runsheet</t>
        </is>
      </c>
      <c r="M37" t="inlineStr">
        <is>
          <t>https://okcountyrecords.com/detail/roger+mills/2026-002512/35346712</t>
        </is>
      </c>
      <c r="N37" t="inlineStr">
        <is>
          <t>PDF correction plus OKCountyRecords index; full image needed.</t>
        </is>
      </c>
      <c r="O37" t="inlineStr">
        <is>
          <t>https://okcountyrecords.com/detail/roger+mills/2026-002512/35346712</t>
        </is>
      </c>
      <c r="P37" t="inlineStr">
        <is>
          <t>Obtain full lease image/certified copy; verify terms, acreage, royalty and lease status.</t>
        </is>
      </c>
      <c r="Q37" t="inlineStr">
        <is>
          <t>High</t>
        </is>
      </c>
      <c r="R37" t="inlineStr">
        <is>
          <t>Lease</t>
        </is>
      </c>
      <c r="S37" t="inlineStr">
        <is>
          <t>Not found in reviewed materials</t>
        </is>
      </c>
      <c r="T37" t="inlineStr">
        <is>
          <t>Effective / instrument date column</t>
        </is>
      </c>
      <c r="U37" s="903" t="n">
        <v>46143</v>
      </c>
      <c r="V37" t="inlineStr">
        <is>
          <t>31-12N-24W</t>
        </is>
      </c>
      <c r="W37" t="inlineStr">
        <is>
          <t>E/2 NW; N/2; N/2 NE SW; NE SE; S/2; S/2 NE SW; SE NE; SE SW; S/2 L3-4</t>
        </is>
      </c>
      <c r="X37" t="inlineStr">
        <is>
          <t>Parsed from public/workbook legal text</t>
        </is>
      </c>
      <c r="Y37" t="inlineStr">
        <is>
          <t>Yes – verify against certified document image</t>
        </is>
      </c>
      <c r="Z37" t="inlineStr">
        <is>
          <t>Extracted from existing workbook/public OKCR text; not a certified legal description.</t>
        </is>
      </c>
    </row>
    <row r="38">
      <c r="A38" t="inlineStr">
        <is>
          <t>2026-002510</t>
        </is>
      </c>
      <c r="B38" t="inlineStr">
        <is>
          <t>Not found in reviewed materials</t>
        </is>
      </c>
      <c r="C38" t="inlineStr">
        <is>
          <t>Affidavit</t>
        </is>
      </c>
      <c r="D38" t="inlineStr">
        <is>
          <t>2697/0519</t>
        </is>
      </c>
      <c r="E38" t="inlineStr">
        <is>
          <t>Not found in reviewed materials</t>
        </is>
      </c>
      <c r="F38" t="inlineStr">
        <is>
          <t>2026-05-01 00:00:00</t>
        </is>
      </c>
      <c r="G38" t="inlineStr">
        <is>
          <t>The Keri Lee Daigle Trust, The Keri Lee Daigle Tucker Trust, Keri L. Tucker, s/k/a Daigle, Keri Lee</t>
        </is>
      </c>
      <c r="H38" t="inlineStr">
        <is>
          <t>The Public</t>
        </is>
      </c>
      <c r="I38" t="inlineStr">
        <is>
          <t>SE/4 NE/4, NE/4 SE/4 of 31-12N-24W aol</t>
        </is>
      </c>
      <c r="J38" t="inlineStr">
        <is>
          <t>Index row only reviewed. Full affidavit/identity image not accessible; identity facts and effect on Michelle family chain require verification.</t>
        </is>
      </c>
      <c r="K38" t="inlineStr">
        <is>
          <t>31-12N-24W_Roger_Mills_Cursory_Title_Report_(6-10-2026)_BEST_UPDATED.xlsx</t>
        </is>
      </c>
      <c r="L38" t="inlineStr">
        <is>
          <t>Runsheet</t>
        </is>
      </c>
      <c r="M38" t="inlineStr">
        <is>
          <t>https://okcountyrecords.com/detail/roger+mills/2026-002510/35346713</t>
        </is>
      </c>
      <c r="N38" t="inlineStr">
        <is>
          <t>OKCountyRecords index link; full image/release/probate review needed.</t>
        </is>
      </c>
      <c r="O38" t="inlineStr">
        <is>
          <t>https://okcountyrecords.com/detail/roger+mills/2026-002510/35346713</t>
        </is>
      </c>
      <c r="P38" t="inlineStr">
        <is>
          <t>Obtain probate/affidavit/decree support; verify heirs, devisees, death dates and distribution.</t>
        </is>
      </c>
      <c r="Q38" t="inlineStr">
        <is>
          <t>High</t>
        </is>
      </c>
      <c r="R38" t="inlineStr">
        <is>
          <t>Probate / Heirship</t>
        </is>
      </c>
      <c r="S38" t="inlineStr">
        <is>
          <t>Not found in reviewed materials</t>
        </is>
      </c>
      <c r="T38" t="inlineStr">
        <is>
          <t>Effective / instrument date column</t>
        </is>
      </c>
      <c r="U38" s="903" t="n">
        <v>46143</v>
      </c>
      <c r="V38" t="inlineStr">
        <is>
          <t>31-12N-24W</t>
        </is>
      </c>
      <c r="W38" t="inlineStr">
        <is>
          <t>SE/4 NE/4; NE/4 SE/4</t>
        </is>
      </c>
      <c r="X38" t="inlineStr">
        <is>
          <t>Parsed from public/workbook legal text</t>
        </is>
      </c>
      <c r="Y38" t="inlineStr">
        <is>
          <t>Yes – verify against certified document image</t>
        </is>
      </c>
      <c r="Z38" t="inlineStr">
        <is>
          <t>Extracted from existing workbook/public OKCR text; not a certified legal description.</t>
        </is>
      </c>
    </row>
    <row r="39">
      <c r="A39" t="inlineStr">
        <is>
          <t>2026-001952</t>
        </is>
      </c>
      <c r="B39" t="inlineStr">
        <is>
          <t>Not found in reviewed materials</t>
        </is>
      </c>
      <c r="C39" t="inlineStr">
        <is>
          <t>Oil and Gas Lease</t>
        </is>
      </c>
      <c r="D39" t="inlineStr">
        <is>
          <t>2693/0349</t>
        </is>
      </c>
      <c r="E39" t="inlineStr">
        <is>
          <t>Not found in reviewed materials</t>
        </is>
      </c>
      <c r="F39" t="inlineStr">
        <is>
          <t>2026-04-10 00:00:00</t>
        </is>
      </c>
      <c r="G39" t="inlineStr">
        <is>
          <t>Mark Ashley Daigle, Trustee of The Mark Ashley Daigle Trust</t>
        </is>
      </c>
      <c r="H39" t="inlineStr">
        <is>
          <t>Silver Oak Natural Resources, LLC</t>
        </is>
      </c>
      <c r="I39" t="inlineStr">
        <is>
          <t>SE/4 NE/4, NE/4 SE/4 of 31-12N-24W aol</t>
        </is>
      </c>
      <c r="J39" t="inlineStr">
        <is>
          <t>Index row only reviewed. Full 2026 Silver Oak OGL image not accessible; exact lease royalty/term/effective date/special clauses must be confirmed.</t>
        </is>
      </c>
      <c r="K39" t="inlineStr">
        <is>
          <t>31-12N-24W_Roger_Mills_Cursory_Title_Report_(6-10-2026)_BEST_UPDATED.xlsx</t>
        </is>
      </c>
      <c r="L39" t="inlineStr">
        <is>
          <t>Runsheet</t>
        </is>
      </c>
      <c r="M39" t="inlineStr">
        <is>
          <t>https://okcountyrecords.com/detail/roger+mills/2026-001952/35274563</t>
        </is>
      </c>
      <c r="N39" t="inlineStr">
        <is>
          <t>OKCountyRecords index link; full image/release/probate review needed.</t>
        </is>
      </c>
      <c r="O39" t="inlineStr">
        <is>
          <t>https://okcountyrecords.com/detail/roger+mills/2026-001952/35274563</t>
        </is>
      </c>
      <c r="P39" t="inlineStr">
        <is>
          <t>Obtain full lease image/certified copy; verify terms, acreage, royalty and lease status.</t>
        </is>
      </c>
      <c r="Q39" t="inlineStr">
        <is>
          <t>High</t>
        </is>
      </c>
      <c r="R39" t="inlineStr">
        <is>
          <t>Lease</t>
        </is>
      </c>
      <c r="S39" t="inlineStr">
        <is>
          <t>Not found in reviewed materials</t>
        </is>
      </c>
      <c r="T39" t="inlineStr">
        <is>
          <t>Effective / instrument date column</t>
        </is>
      </c>
      <c r="U39" s="903" t="n">
        <v>46122</v>
      </c>
      <c r="V39" t="inlineStr">
        <is>
          <t>31-12N-24W</t>
        </is>
      </c>
      <c r="W39" t="inlineStr">
        <is>
          <t>SE/4 NE/4; NE/4 SE/4</t>
        </is>
      </c>
      <c r="X39" t="inlineStr">
        <is>
          <t>Parsed from public/workbook legal text</t>
        </is>
      </c>
      <c r="Y39" t="inlineStr">
        <is>
          <t>Yes – verify against certified document image</t>
        </is>
      </c>
      <c r="Z39" t="inlineStr">
        <is>
          <t>Extracted from existing workbook/public OKCR text; not a certified legal description.</t>
        </is>
      </c>
    </row>
    <row r="40">
      <c r="A40" t="inlineStr">
        <is>
          <t>2026-001949</t>
        </is>
      </c>
      <c r="B40" t="inlineStr">
        <is>
          <t>Not found in reviewed materials</t>
        </is>
      </c>
      <c r="C40" t="inlineStr">
        <is>
          <t>Oil and Gas Lease</t>
        </is>
      </c>
      <c r="D40" t="inlineStr">
        <is>
          <t>2693/0337</t>
        </is>
      </c>
      <c r="E40" t="inlineStr">
        <is>
          <t>Not found in reviewed materials</t>
        </is>
      </c>
      <c r="F40" t="inlineStr">
        <is>
          <t>2026-04-10 00:00:00</t>
        </is>
      </c>
      <c r="G40" t="inlineStr">
        <is>
          <t>James Gerard Buonaccorsi, Trustee of The Mitchell Buonaccorsi Living Trust U/A, Carrie Leeann Mitchell, Trustee of The Mitchell Buonaccorsi Living Trust U/A</t>
        </is>
      </c>
      <c r="H40" t="inlineStr">
        <is>
          <t>Silver Oak Natural Resources, LLC</t>
        </is>
      </c>
      <c r="I40" t="inlineStr">
        <is>
          <t>N/2 NE/4, SE/4 NE/4 of 31-12N-24W aol</t>
        </is>
      </c>
      <c r="J40" t="inlineStr">
        <is>
          <t>Index row only reviewed. Full 2026 Silver Oak OGL image not accessible; exact lease royalty/term/effective date/special clauses must be confirmed.</t>
        </is>
      </c>
      <c r="K40" t="inlineStr">
        <is>
          <t>31-12N-24W_Roger_Mills_Cursory_Title_Report_(6-10-2026)_BEST_UPDATED.xlsx</t>
        </is>
      </c>
      <c r="L40" t="inlineStr">
        <is>
          <t>Runsheet</t>
        </is>
      </c>
      <c r="M40" t="inlineStr">
        <is>
          <t>https://okcountyrecords.com/detail/roger+mills/2026-001949/35274564</t>
        </is>
      </c>
      <c r="N40" t="inlineStr">
        <is>
          <t>OKCountyRecords index link; full image/release/probate review needed.</t>
        </is>
      </c>
      <c r="O40" t="inlineStr">
        <is>
          <t>https://okcountyrecords.com/detail/roger+mills/2026-001949/35274564</t>
        </is>
      </c>
      <c r="P40" t="inlineStr">
        <is>
          <t>Obtain full lease image/certified copy; verify terms, acreage, royalty and lease status.</t>
        </is>
      </c>
      <c r="Q40" t="inlineStr">
        <is>
          <t>High</t>
        </is>
      </c>
      <c r="R40" t="inlineStr">
        <is>
          <t>Lease</t>
        </is>
      </c>
      <c r="S40" t="inlineStr">
        <is>
          <t>Not found in reviewed materials</t>
        </is>
      </c>
      <c r="T40" t="inlineStr">
        <is>
          <t>Effective / instrument date column</t>
        </is>
      </c>
      <c r="U40" s="903" t="n">
        <v>46122</v>
      </c>
      <c r="V40" t="inlineStr">
        <is>
          <t>31-12N-24W</t>
        </is>
      </c>
      <c r="W40" t="inlineStr">
        <is>
          <t>N/2 NE/4; SE/4 NE/4</t>
        </is>
      </c>
      <c r="X40" t="inlineStr">
        <is>
          <t>Parsed from public/workbook legal text</t>
        </is>
      </c>
      <c r="Y40" t="inlineStr">
        <is>
          <t>Yes – verify against certified document image</t>
        </is>
      </c>
      <c r="Z40" t="inlineStr">
        <is>
          <t>Extracted from existing workbook/public OKCR text; not a certified legal description.</t>
        </is>
      </c>
    </row>
    <row r="41">
      <c r="A41" t="inlineStr">
        <is>
          <t>2026-001951</t>
        </is>
      </c>
      <c r="B41" t="inlineStr">
        <is>
          <t>Not found in reviewed materials</t>
        </is>
      </c>
      <c r="C41" t="inlineStr">
        <is>
          <t>Oil and Gas Lease</t>
        </is>
      </c>
      <c r="D41" t="inlineStr">
        <is>
          <t>2693/0345</t>
        </is>
      </c>
      <c r="E41" t="inlineStr">
        <is>
          <t>Not found in reviewed materials</t>
        </is>
      </c>
      <c r="F41" t="inlineStr">
        <is>
          <t>2026-04-10 00:00:00</t>
        </is>
      </c>
      <c r="G41" t="inlineStr">
        <is>
          <t>Kevin Johnson Johnson, Trustee of The Kevin Warner Johnson Trust</t>
        </is>
      </c>
      <c r="H41" t="inlineStr">
        <is>
          <t>Silver Oak Natural Resources, LLC</t>
        </is>
      </c>
      <c r="I41" t="inlineStr">
        <is>
          <t>SE/4 NE/4, NE/4 SE/4 of 31-12N-24W aol</t>
        </is>
      </c>
      <c r="J41" t="inlineStr">
        <is>
          <t>Index row only reviewed. Full 2026 Silver Oak OGL image not accessible; exact lease royalty/term/effective date/special clauses must be confirmed.</t>
        </is>
      </c>
      <c r="K41" t="inlineStr">
        <is>
          <t>31-12N-24W_Roger_Mills_Cursory_Title_Report_(6-10-2026)_BEST_UPDATED.xlsx</t>
        </is>
      </c>
      <c r="L41" t="inlineStr">
        <is>
          <t>Runsheet</t>
        </is>
      </c>
      <c r="M41" t="inlineStr">
        <is>
          <t>https://okcountyrecords.com/detail/roger+mills/2026-001951/35274565</t>
        </is>
      </c>
      <c r="N41" t="inlineStr">
        <is>
          <t>OKCountyRecords index link; full image/release/probate review needed.</t>
        </is>
      </c>
      <c r="O41" t="inlineStr">
        <is>
          <t>https://okcountyrecords.com/detail/roger+mills/2026-001951/35274565</t>
        </is>
      </c>
      <c r="P41" t="inlineStr">
        <is>
          <t>Obtain full lease image/certified copy; verify terms, acreage, royalty and lease status.</t>
        </is>
      </c>
      <c r="Q41" t="inlineStr">
        <is>
          <t>High</t>
        </is>
      </c>
      <c r="R41" t="inlineStr">
        <is>
          <t>Lease</t>
        </is>
      </c>
      <c r="S41" t="inlineStr">
        <is>
          <t>Not found in reviewed materials</t>
        </is>
      </c>
      <c r="T41" t="inlineStr">
        <is>
          <t>Effective / instrument date column</t>
        </is>
      </c>
      <c r="U41" s="903" t="n">
        <v>46122</v>
      </c>
      <c r="V41" t="inlineStr">
        <is>
          <t>31-12N-24W</t>
        </is>
      </c>
      <c r="W41" t="inlineStr">
        <is>
          <t>SE/4 NE/4; NE/4 SE/4</t>
        </is>
      </c>
      <c r="X41" t="inlineStr">
        <is>
          <t>Parsed from public/workbook legal text</t>
        </is>
      </c>
      <c r="Y41" t="inlineStr">
        <is>
          <t>Yes – verify against certified document image</t>
        </is>
      </c>
      <c r="Z41" t="inlineStr">
        <is>
          <t>Extracted from existing workbook/public OKCR text; not a certified legal description.</t>
        </is>
      </c>
    </row>
    <row r="42">
      <c r="A42" t="inlineStr">
        <is>
          <t>2025-002464</t>
        </is>
      </c>
      <c r="B42" t="inlineStr">
        <is>
          <t>Not found in reviewed materials</t>
        </is>
      </c>
      <c r="C42" t="inlineStr">
        <is>
          <t>Mineral Deed</t>
        </is>
      </c>
      <c r="D42" t="inlineStr">
        <is>
          <t>2625/0233</t>
        </is>
      </c>
      <c r="E42" t="inlineStr">
        <is>
          <t>Not found in reviewed materials</t>
        </is>
      </c>
      <c r="F42" t="inlineStr">
        <is>
          <t>2025-04-24 00:00:00</t>
        </is>
      </c>
      <c r="G42" t="inlineStr">
        <is>
          <t>EDR, LLC</t>
        </is>
      </c>
      <c r="H42" t="inlineStr">
        <is>
          <t>Del Monte Royalty Partners, LLC</t>
        </is>
      </c>
      <c r="I42" t="inlineStr">
        <is>
          <t>SW/4 NE/4 of 31-12N-24W aol</t>
        </is>
      </c>
      <c r="J42" t="inlineStr">
        <is>
          <t>Index row only reviewed. Mineral deed interest/net acres not stated in available index; full deed image required for exact fractional interest and reservation language.</t>
        </is>
      </c>
      <c r="K42" t="inlineStr">
        <is>
          <t>31-12N-24W_Roger_Mills_Cursory_Title_Report_(6-10-2026)_BEST_UPDATED.xlsx</t>
        </is>
      </c>
      <c r="L42" t="inlineStr">
        <is>
          <t>Runsheet</t>
        </is>
      </c>
      <c r="M42" t="inlineStr">
        <is>
          <t>https://okcountyrecords.com/detail/roger+mills/2025-002464/34027438</t>
        </is>
      </c>
      <c r="N42" t="inlineStr">
        <is>
          <t>OKCountyRecords index link; full image/release/probate review needed.</t>
        </is>
      </c>
      <c r="O42" t="inlineStr">
        <is>
          <t>https://okcountyrecords.com/detail/roger+mills/2025-002464/34027438</t>
        </is>
      </c>
      <c r="P42" t="inlineStr">
        <is>
          <t>Obtain certified deed image; verify source chain, reservations, warranty and net acres.</t>
        </is>
      </c>
      <c r="Q42" t="inlineStr">
        <is>
          <t>High</t>
        </is>
      </c>
      <c r="R42" t="inlineStr">
        <is>
          <t>Deed / Chain</t>
        </is>
      </c>
      <c r="S42" t="inlineStr">
        <is>
          <t>Not found in reviewed materials</t>
        </is>
      </c>
      <c r="T42" t="inlineStr">
        <is>
          <t>Effective / instrument date column</t>
        </is>
      </c>
      <c r="U42" s="903" t="n">
        <v>45771</v>
      </c>
      <c r="V42" t="inlineStr">
        <is>
          <t>31-12N-24W</t>
        </is>
      </c>
      <c r="W42" t="inlineStr">
        <is>
          <t>SW/4 NE/4</t>
        </is>
      </c>
      <c r="X42" t="inlineStr">
        <is>
          <t>Parsed from public/workbook legal text</t>
        </is>
      </c>
      <c r="Y42" t="inlineStr">
        <is>
          <t>Yes – verify against certified document image</t>
        </is>
      </c>
      <c r="Z42" t="inlineStr">
        <is>
          <t>Extracted from existing workbook/public OKCR text; not a certified legal description.</t>
        </is>
      </c>
    </row>
    <row r="43">
      <c r="A43" t="inlineStr">
        <is>
          <t>2025-002463</t>
        </is>
      </c>
      <c r="B43" t="inlineStr">
        <is>
          <t>Not found in reviewed materials</t>
        </is>
      </c>
      <c r="C43" t="inlineStr">
        <is>
          <t>Mineral Deed</t>
        </is>
      </c>
      <c r="D43" t="inlineStr">
        <is>
          <t>2625/0231</t>
        </is>
      </c>
      <c r="E43" t="inlineStr">
        <is>
          <t>Not found in reviewed materials</t>
        </is>
      </c>
      <c r="F43" t="inlineStr">
        <is>
          <t>2025-04-24 00:00:00</t>
        </is>
      </c>
      <c r="G43" t="inlineStr">
        <is>
          <t>EDR, LLC</t>
        </is>
      </c>
      <c r="H43" t="inlineStr">
        <is>
          <t>Okki Industries, LLC</t>
        </is>
      </c>
      <c r="I43" t="inlineStr">
        <is>
          <t>SW/4 NE/4 of 31-12N-24W aol</t>
        </is>
      </c>
      <c r="J43" t="inlineStr">
        <is>
          <t>Index row only reviewed. Mineral deed interest/net acres not stated in available index; full deed image required for exact fractional interest and reservation language.</t>
        </is>
      </c>
      <c r="K43" t="inlineStr">
        <is>
          <t>31-12N-24W_Roger_Mills_Cursory_Title_Report_(6-10-2026)_BEST_UPDATED.xlsx</t>
        </is>
      </c>
      <c r="L43" t="inlineStr">
        <is>
          <t>Runsheet</t>
        </is>
      </c>
      <c r="M43" t="inlineStr">
        <is>
          <t>https://okcountyrecords.com/detail/roger+mills/2025-002463/34027439</t>
        </is>
      </c>
      <c r="N43" t="inlineStr">
        <is>
          <t>OKCountyRecords index link; full image/release/probate review needed.</t>
        </is>
      </c>
      <c r="O43" t="inlineStr">
        <is>
          <t>https://okcountyrecords.com/detail/roger+mills/2025-002463/34027439</t>
        </is>
      </c>
      <c r="P43" t="inlineStr">
        <is>
          <t>Obtain certified deed image; verify source chain, reservations, warranty and net acres.</t>
        </is>
      </c>
      <c r="Q43" t="inlineStr">
        <is>
          <t>High</t>
        </is>
      </c>
      <c r="R43" t="inlineStr">
        <is>
          <t>Deed / Chain</t>
        </is>
      </c>
      <c r="S43" t="inlineStr">
        <is>
          <t>Not found in reviewed materials</t>
        </is>
      </c>
      <c r="T43" t="inlineStr">
        <is>
          <t>Effective / instrument date column</t>
        </is>
      </c>
      <c r="U43" s="903" t="n">
        <v>45771</v>
      </c>
      <c r="V43" t="inlineStr">
        <is>
          <t>31-12N-24W</t>
        </is>
      </c>
      <c r="W43" t="inlineStr">
        <is>
          <t>SW/4 NE/4</t>
        </is>
      </c>
      <c r="X43" t="inlineStr">
        <is>
          <t>Parsed from public/workbook legal text</t>
        </is>
      </c>
      <c r="Y43" t="inlineStr">
        <is>
          <t>Yes – verify against certified document image</t>
        </is>
      </c>
      <c r="Z43" t="inlineStr">
        <is>
          <t>Extracted from existing workbook/public OKCR text; not a certified legal description.</t>
        </is>
      </c>
    </row>
    <row r="44">
      <c r="A44" t="inlineStr">
        <is>
          <t>2024-007734</t>
        </is>
      </c>
      <c r="B44" t="inlineStr">
        <is>
          <t>Not found in reviewed materials</t>
        </is>
      </c>
      <c r="C44" t="inlineStr">
        <is>
          <t>Assignment</t>
        </is>
      </c>
      <c r="D44" t="inlineStr">
        <is>
          <t>2604/0111</t>
        </is>
      </c>
      <c r="E44" t="inlineStr">
        <is>
          <t>Not found in reviewed materials</t>
        </is>
      </c>
      <c r="F44" t="inlineStr">
        <is>
          <t>2024-12-16 00:00:00</t>
        </is>
      </c>
      <c r="G44" t="inlineStr">
        <is>
          <t>Christopher D. Greene, Trustee of The Gregg M. Satherlie and Chelin H. Satherlie 1989 Rev Trust</t>
        </is>
      </c>
      <c r="H44" t="inlineStr">
        <is>
          <t>Trison Holdings, LLC</t>
        </is>
      </c>
      <c r="I44" t="inlineStr">
        <is>
          <t>All of 31-12N-24W aol</t>
        </is>
      </c>
      <c r="J44" t="inlineStr">
        <is>
          <t>Index row only reviewed. Assignment terms/interest not fully stated in index; full assignment image required to confirm leases, depths, burdens, and retained interests.</t>
        </is>
      </c>
      <c r="K44" t="inlineStr">
        <is>
          <t>31-12N-24W_Roger_Mills_Cursory_Title_Report_(6-10-2026)_BEST_UPDATED.xlsx</t>
        </is>
      </c>
      <c r="L44" t="inlineStr">
        <is>
          <t>Runsheet</t>
        </is>
      </c>
      <c r="M44" t="inlineStr">
        <is>
          <t>https://okcountyrecords.com/detail/roger+mills/2024-007734/33733683</t>
        </is>
      </c>
      <c r="N44" t="inlineStr">
        <is>
          <t>OKCountyRecords index link; full image/release/probate review needed.</t>
        </is>
      </c>
      <c r="O44" t="inlineStr">
        <is>
          <t>https://okcountyrecords.com/detail/roger+mills/2024-007734/33733683</t>
        </is>
      </c>
      <c r="P44" t="inlineStr">
        <is>
          <t>Obtain assignment image/exhibits; verify chain continuity, assigned leases/depths and retained interests.</t>
        </is>
      </c>
      <c r="Q44" t="inlineStr">
        <is>
          <t>High</t>
        </is>
      </c>
      <c r="R44" t="inlineStr">
        <is>
          <t>Assignment</t>
        </is>
      </c>
      <c r="S44" t="inlineStr">
        <is>
          <t>Not found in reviewed materials</t>
        </is>
      </c>
      <c r="T44" t="inlineStr">
        <is>
          <t>Effective / instrument date column</t>
        </is>
      </c>
      <c r="U44" s="903" t="n">
        <v>45642</v>
      </c>
      <c r="V44" t="inlineStr">
        <is>
          <t>31-12N-24W</t>
        </is>
      </c>
      <c r="W44" t="inlineStr">
        <is>
          <t>All or unspecified part of Section 31; no quarter call stated in index text</t>
        </is>
      </c>
      <c r="X44" t="inlineStr">
        <is>
          <t>Section match only</t>
        </is>
      </c>
      <c r="Y44" t="inlineStr">
        <is>
          <t>Yes – quarter call missing or index-only</t>
        </is>
      </c>
      <c r="Z44" t="inlineStr">
        <is>
          <t>Extracted from existing workbook/public OKCR text; not a certified legal description.</t>
        </is>
      </c>
    </row>
    <row r="45">
      <c r="A45" t="inlineStr">
        <is>
          <t>2024-007338</t>
        </is>
      </c>
      <c r="B45" t="inlineStr">
        <is>
          <t>Not found in reviewed materials</t>
        </is>
      </c>
      <c r="C45" t="inlineStr">
        <is>
          <t>Mineral Deed</t>
        </is>
      </c>
      <c r="D45" t="inlineStr">
        <is>
          <t>2600/0472</t>
        </is>
      </c>
      <c r="E45" t="inlineStr">
        <is>
          <t>Not found in reviewed materials</t>
        </is>
      </c>
      <c r="F45" t="inlineStr">
        <is>
          <t>2024-11-25 00:00:00</t>
        </is>
      </c>
      <c r="G45" t="inlineStr">
        <is>
          <t>Carrie Leeann Mitchell</t>
        </is>
      </c>
      <c r="H45" t="inlineStr">
        <is>
          <t>James Gerard Buonaccorsi, Trustee of The Mitchell-Buonaccorsi Living Trust, Carrie Leeann Mitchell, Trustee of The Mitchell-Buonaccorsi Living Trust</t>
        </is>
      </c>
      <c r="I45" t="inlineStr">
        <is>
          <t>All of 31-12N-24W aol</t>
        </is>
      </c>
      <c r="J45" t="inlineStr">
        <is>
          <t>Index row only reviewed. Mineral deed interest/net acres not stated in available index; full deed image required for exact fractional interest and reservation language.</t>
        </is>
      </c>
      <c r="K45" t="inlineStr">
        <is>
          <t>31-12N-24W_Roger_Mills_Cursory_Title_Report_(6-10-2026)_BEST_UPDATED.xlsx</t>
        </is>
      </c>
      <c r="L45" t="inlineStr">
        <is>
          <t>Runsheet</t>
        </is>
      </c>
      <c r="M45" t="inlineStr">
        <is>
          <t>https://okcountyrecords.com/detail/roger+mills/2024-007338/32904065</t>
        </is>
      </c>
      <c r="N45" t="inlineStr">
        <is>
          <t>OKCountyRecords index link; full image/release/probate review needed.</t>
        </is>
      </c>
      <c r="O45" t="inlineStr">
        <is>
          <t>https://okcountyrecords.com/detail/roger+mills/2024-007338/32904065</t>
        </is>
      </c>
      <c r="P45" t="inlineStr">
        <is>
          <t>Obtain certified deed image; verify source chain, reservations, warranty and net acres.</t>
        </is>
      </c>
      <c r="Q45" t="inlineStr">
        <is>
          <t>High</t>
        </is>
      </c>
      <c r="R45" t="inlineStr">
        <is>
          <t>Deed / Chain</t>
        </is>
      </c>
      <c r="S45" t="inlineStr">
        <is>
          <t>Not found in reviewed materials</t>
        </is>
      </c>
      <c r="T45" t="inlineStr">
        <is>
          <t>Effective / instrument date column</t>
        </is>
      </c>
      <c r="U45" s="903" t="n">
        <v>45621</v>
      </c>
      <c r="V45" t="inlineStr">
        <is>
          <t>31-12N-24W</t>
        </is>
      </c>
      <c r="W45" t="inlineStr">
        <is>
          <t>All or unspecified part of Section 31; no quarter call stated in index text</t>
        </is>
      </c>
      <c r="X45" t="inlineStr">
        <is>
          <t>Section match only</t>
        </is>
      </c>
      <c r="Y45" t="inlineStr">
        <is>
          <t>Yes – quarter call missing or index-only</t>
        </is>
      </c>
      <c r="Z45" t="inlineStr">
        <is>
          <t>Extracted from existing workbook/public OKCR text; not a certified legal description.</t>
        </is>
      </c>
    </row>
    <row r="46">
      <c r="B46" t="inlineStr">
        <is>
          <t>Not found in reviewed materials</t>
        </is>
      </c>
      <c r="C46" t="inlineStr">
        <is>
          <t>Change of Address</t>
        </is>
      </c>
      <c r="D46" t="inlineStr">
        <is>
          <t>2561/0142</t>
        </is>
      </c>
      <c r="E46" t="inlineStr">
        <is>
          <t>Not found in reviewed materials</t>
        </is>
      </c>
      <c r="F46" t="inlineStr">
        <is>
          <t>2024-03-14 00:00:00</t>
        </is>
      </c>
      <c r="G46" t="inlineStr">
        <is>
          <t>Paul R. Deutsch, Deborah A. Deutsch</t>
        </is>
      </c>
      <c r="H46" t="inlineStr">
        <is>
          <t>The Public</t>
        </is>
      </c>
      <c r="I46" t="inlineStr">
        <is>
          <t>SW/4 NE/4 of 31-12N-24W aol</t>
        </is>
      </c>
      <c r="J46" t="inlineStr">
        <is>
          <t>Index row only reviewed. Mortgage/release scope requires full image and collateral exhibit review to confirm whether Section 31-12N-24W is released or still encumbered.</t>
        </is>
      </c>
      <c r="K46" t="inlineStr">
        <is>
          <t>31-12N-24W_Roger_Mills_Cursory_Title_Report_(6-10-2026)_BEST_UPDATED.xlsx</t>
        </is>
      </c>
      <c r="L46" t="inlineStr">
        <is>
          <t>Runsheet</t>
        </is>
      </c>
      <c r="M46" t="inlineStr">
        <is>
          <t>https://okcountyrecords.com/detail/roger+mills/2024-001313/31623586</t>
        </is>
      </c>
      <c r="N46" t="inlineStr">
        <is>
          <t>OKCountyRecords index link; full image/release/probate review needed.</t>
        </is>
      </c>
      <c r="O46" t="inlineStr">
        <is>
          <t>https://okcountyrecords.com/detail/roger+mills/2024-001313/31623586</t>
        </is>
      </c>
      <c r="S46" t="inlineStr">
        <is>
          <t>Not found in reviewed materials</t>
        </is>
      </c>
      <c r="T46" t="inlineStr">
        <is>
          <t>Effective / instrument date column</t>
        </is>
      </c>
      <c r="U46" s="903" t="n">
        <v>45365</v>
      </c>
      <c r="V46" t="inlineStr">
        <is>
          <t>31-12N-24W</t>
        </is>
      </c>
      <c r="W46" t="inlineStr">
        <is>
          <t>SW/4 NE/4</t>
        </is>
      </c>
      <c r="X46" t="inlineStr">
        <is>
          <t>Parsed from public/workbook legal text</t>
        </is>
      </c>
      <c r="Y46" t="inlineStr">
        <is>
          <t>Yes – verify against certified document image</t>
        </is>
      </c>
      <c r="Z46" t="inlineStr">
        <is>
          <t>Extracted from existing workbook/public OKCR text; not a certified legal description.</t>
        </is>
      </c>
    </row>
    <row r="47">
      <c r="B47" t="inlineStr">
        <is>
          <t>Not found in reviewed materials</t>
        </is>
      </c>
      <c r="C47" t="inlineStr">
        <is>
          <t>Mortgage</t>
        </is>
      </c>
      <c r="D47" t="inlineStr">
        <is>
          <t>2541/0100</t>
        </is>
      </c>
      <c r="E47" t="inlineStr">
        <is>
          <t>Not found in reviewed materials</t>
        </is>
      </c>
      <c r="F47" t="inlineStr">
        <is>
          <t>2023-11-06 00:00:00</t>
        </is>
      </c>
      <c r="G47" t="inlineStr">
        <is>
          <t>Matthew Lucas, Katie Lucas</t>
        </is>
      </c>
      <c r="H47" t="inlineStr">
        <is>
          <t>First National Bank &amp; Trust of Elk City</t>
        </is>
      </c>
      <c r="I47" t="inlineStr">
        <is>
          <t>SE/4 SW/4 Lot 4 Partial of 31-12N-24W</t>
        </is>
      </c>
      <c r="J47" t="inlineStr">
        <is>
          <t>Index row only reviewed. Mortgage/release scope requires full image and collateral exhibit review to confirm whether Section 31-12N-24W is released or still encumbered.</t>
        </is>
      </c>
      <c r="K47" t="inlineStr">
        <is>
          <t>31-12N-24W_Roger_Mills_Cursory_Title_Report_(6-10-2026)_BEST_UPDATED.xlsx</t>
        </is>
      </c>
      <c r="L47" t="inlineStr">
        <is>
          <t>Runsheet</t>
        </is>
      </c>
      <c r="M47" t="inlineStr">
        <is>
          <t>https://okcountyrecords.com/detail/roger+mills/2023-003436/29336584</t>
        </is>
      </c>
      <c r="N47" t="inlineStr">
        <is>
          <t>OKCountyRecords index link; full image/release/probate review needed.</t>
        </is>
      </c>
      <c r="O47" t="inlineStr">
        <is>
          <t>https://okcountyrecords.com/detail/roger+mills/2023-003436/29336584</t>
        </is>
      </c>
      <c r="P47" t="inlineStr">
        <is>
          <t>Obtain lien/release image/exhibits; match liens to releases and confirm target-section effect.</t>
        </is>
      </c>
      <c r="Q47" t="inlineStr">
        <is>
          <t>High</t>
        </is>
      </c>
      <c r="R47" t="inlineStr">
        <is>
          <t>Lien / Release</t>
        </is>
      </c>
      <c r="S47" t="inlineStr">
        <is>
          <t>Not found in reviewed materials</t>
        </is>
      </c>
      <c r="T47" t="inlineStr">
        <is>
          <t>Effective / instrument date column</t>
        </is>
      </c>
      <c r="U47" s="903" t="n">
        <v>45236</v>
      </c>
      <c r="V47" t="inlineStr">
        <is>
          <t>31-12N-24W</t>
        </is>
      </c>
      <c r="W47" t="inlineStr">
        <is>
          <t>LOT 4; SE/4 SW/4</t>
        </is>
      </c>
      <c r="X47" t="inlineStr">
        <is>
          <t>Parsed from public/workbook legal text</t>
        </is>
      </c>
      <c r="Y47" t="inlineStr">
        <is>
          <t>Yes – verify against certified document image</t>
        </is>
      </c>
      <c r="Z47" t="inlineStr">
        <is>
          <t>Extracted from existing workbook/public OKCR text; not a certified legal description.</t>
        </is>
      </c>
    </row>
    <row r="48">
      <c r="B48" t="inlineStr">
        <is>
          <t>Not found in reviewed materials</t>
        </is>
      </c>
      <c r="C48" t="inlineStr">
        <is>
          <t>Release of Mortgage</t>
        </is>
      </c>
      <c r="D48" t="inlineStr">
        <is>
          <t>2511/0016</t>
        </is>
      </c>
      <c r="E48" t="inlineStr">
        <is>
          <t>Not found in reviewed materials</t>
        </is>
      </c>
      <c r="F48" t="inlineStr">
        <is>
          <t>2022-12-19 00:00:00</t>
        </is>
      </c>
      <c r="G48" t="inlineStr">
        <is>
          <t>Security State Bank</t>
        </is>
      </c>
      <c r="H48" t="inlineStr">
        <is>
          <t>William Bryant, Kathy Bryant</t>
        </is>
      </c>
      <c r="I48" t="inlineStr">
        <is>
          <t>Lot 1 Tract of 31-12N-24W</t>
        </is>
      </c>
      <c r="J48" t="inlineStr">
        <is>
          <t>Index row only reviewed. Mortgage/release scope requires full image and collateral exhibit review to confirm whether Section 31-12N-24W is released or still encumbered.</t>
        </is>
      </c>
      <c r="K48" t="inlineStr">
        <is>
          <t>31-12N-24W_Roger_Mills_Cursory_Title_Report_(6-10-2026)_BEST_UPDATED.xlsx</t>
        </is>
      </c>
      <c r="L48" t="inlineStr">
        <is>
          <t>Runsheet</t>
        </is>
      </c>
      <c r="M48" t="inlineStr">
        <is>
          <t>https://okcountyrecords.com/detail/roger+mills/2022-002667/28312455</t>
        </is>
      </c>
      <c r="N48" t="inlineStr">
        <is>
          <t>OKCountyRecords index link; full image/release/probate review needed.</t>
        </is>
      </c>
      <c r="O48" t="inlineStr">
        <is>
          <t>https://okcountyrecords.com/detail/roger+mills/2022-002667/28312455</t>
        </is>
      </c>
      <c r="P48" t="inlineStr">
        <is>
          <t>Obtain full lease image/certified copy; verify terms, acreage, royalty and lease status.</t>
        </is>
      </c>
      <c r="Q48" t="inlineStr">
        <is>
          <t>High</t>
        </is>
      </c>
      <c r="R48" t="inlineStr">
        <is>
          <t>Lease</t>
        </is>
      </c>
      <c r="S48" t="inlineStr">
        <is>
          <t>Not found in reviewed materials</t>
        </is>
      </c>
      <c r="T48" t="inlineStr">
        <is>
          <t>Effective / instrument date column</t>
        </is>
      </c>
      <c r="U48" s="903" t="n">
        <v>44914</v>
      </c>
      <c r="V48" t="inlineStr">
        <is>
          <t>31-12N-24W</t>
        </is>
      </c>
      <c r="W48" t="inlineStr">
        <is>
          <t>LOT 1</t>
        </is>
      </c>
      <c r="X48" t="inlineStr">
        <is>
          <t>Parsed from public/workbook legal text</t>
        </is>
      </c>
      <c r="Y48" t="inlineStr">
        <is>
          <t>Yes – verify against certified document image</t>
        </is>
      </c>
      <c r="Z48" t="inlineStr">
        <is>
          <t>Extracted from existing workbook/public OKCR text; not a certified legal description.</t>
        </is>
      </c>
    </row>
    <row r="49">
      <c r="B49" t="inlineStr">
        <is>
          <t>Not found in reviewed materials</t>
        </is>
      </c>
      <c r="C49" t="inlineStr">
        <is>
          <t>Release of Mortgage</t>
        </is>
      </c>
      <c r="D49" t="inlineStr">
        <is>
          <t>2511/0018</t>
        </is>
      </c>
      <c r="E49" t="inlineStr">
        <is>
          <t>Not found in reviewed materials</t>
        </is>
      </c>
      <c r="F49" t="inlineStr">
        <is>
          <t>2022-12-19 00:00:00</t>
        </is>
      </c>
      <c r="G49" t="inlineStr">
        <is>
          <t>Security State Bank</t>
        </is>
      </c>
      <c r="H49" t="inlineStr">
        <is>
          <t>William Bryant, Kathy Bryant</t>
        </is>
      </c>
      <c r="I49" t="inlineStr">
        <is>
          <t>Lot 1 Tract of 31-12N-24W</t>
        </is>
      </c>
      <c r="J49" t="inlineStr">
        <is>
          <t>Index row only reviewed. Mortgage/release scope requires full image and collateral exhibit review to confirm whether Section 31-12N-24W is released or still encumbered.</t>
        </is>
      </c>
      <c r="K49" t="inlineStr">
        <is>
          <t>31-12N-24W_Roger_Mills_Cursory_Title_Report_(6-10-2026)_BEST_UPDATED.xlsx</t>
        </is>
      </c>
      <c r="L49" t="inlineStr">
        <is>
          <t>Runsheet</t>
        </is>
      </c>
      <c r="M49" t="inlineStr">
        <is>
          <t>https://okcountyrecords.com/detail/roger+mills/2022-002668/28312456</t>
        </is>
      </c>
      <c r="N49" t="inlineStr">
        <is>
          <t>OKCountyRecords index link; full image/release/probate review needed.</t>
        </is>
      </c>
      <c r="O49" t="inlineStr">
        <is>
          <t>https://okcountyrecords.com/detail/roger+mills/2022-002668/28312456</t>
        </is>
      </c>
      <c r="P49" t="inlineStr">
        <is>
          <t>Obtain full lease image/certified copy; verify terms, acreage, royalty and lease status.</t>
        </is>
      </c>
      <c r="Q49" t="inlineStr">
        <is>
          <t>High</t>
        </is>
      </c>
      <c r="R49" t="inlineStr">
        <is>
          <t>Lease</t>
        </is>
      </c>
      <c r="S49" t="inlineStr">
        <is>
          <t>Not found in reviewed materials</t>
        </is>
      </c>
      <c r="T49" t="inlineStr">
        <is>
          <t>Effective / instrument date column</t>
        </is>
      </c>
      <c r="U49" s="903" t="n">
        <v>44914</v>
      </c>
      <c r="V49" t="inlineStr">
        <is>
          <t>31-12N-24W</t>
        </is>
      </c>
      <c r="W49" t="inlineStr">
        <is>
          <t>LOT 1</t>
        </is>
      </c>
      <c r="X49" t="inlineStr">
        <is>
          <t>Parsed from public/workbook legal text</t>
        </is>
      </c>
      <c r="Y49" t="inlineStr">
        <is>
          <t>Yes – verify against certified document image</t>
        </is>
      </c>
      <c r="Z49" t="inlineStr">
        <is>
          <t>Extracted from existing workbook/public OKCR text; not a certified legal description.</t>
        </is>
      </c>
    </row>
    <row r="50">
      <c r="B50" t="inlineStr">
        <is>
          <t>Not found in reviewed materials</t>
        </is>
      </c>
      <c r="C50" t="inlineStr">
        <is>
          <t>Mortgage</t>
        </is>
      </c>
      <c r="D50" t="inlineStr">
        <is>
          <t>2488/0370</t>
        </is>
      </c>
      <c r="E50" t="inlineStr">
        <is>
          <t>Not found in reviewed materials</t>
        </is>
      </c>
      <c r="F50" t="inlineStr">
        <is>
          <t>2022-03-01 00:00:00</t>
        </is>
      </c>
      <c r="G50" t="inlineStr">
        <is>
          <t>Matthew Lucas, Katie Lucas</t>
        </is>
      </c>
      <c r="H50" t="inlineStr">
        <is>
          <t>First National Bank</t>
        </is>
      </c>
      <c r="I50" t="inlineStr">
        <is>
          <t>SE/4 SW/4 Lot 4 of 31-12N-24W</t>
        </is>
      </c>
      <c r="J50" t="inlineStr">
        <is>
          <t>Index row only reviewed. Assignment/mortgage-related instrument terms not fully stated in index; full image required to confirm exact affected interests.</t>
        </is>
      </c>
      <c r="K50" t="inlineStr">
        <is>
          <t>31-12N-24W_Roger_Mills_Cursory_Title_Report_(6-10-2026)_BEST_UPDATED.xlsx</t>
        </is>
      </c>
      <c r="L50" t="inlineStr">
        <is>
          <t>Runsheet</t>
        </is>
      </c>
      <c r="M50" t="inlineStr">
        <is>
          <t>https://okcountyrecords.com/detail/roger+mills/2022-000416/27279297</t>
        </is>
      </c>
      <c r="N50" t="inlineStr">
        <is>
          <t>OKCountyRecords index link; full image/release/probate review needed.</t>
        </is>
      </c>
      <c r="O50" t="inlineStr">
        <is>
          <t>https://okcountyrecords.com/detail/roger+mills/2022-000416/27279297</t>
        </is>
      </c>
      <c r="P50" t="inlineStr">
        <is>
          <t>Obtain lien/release image/exhibits; match liens to releases and confirm target-section effect.</t>
        </is>
      </c>
      <c r="Q50" t="inlineStr">
        <is>
          <t>High</t>
        </is>
      </c>
      <c r="R50" t="inlineStr">
        <is>
          <t>Lien / Release</t>
        </is>
      </c>
      <c r="S50" t="inlineStr">
        <is>
          <t>Not found in reviewed materials</t>
        </is>
      </c>
      <c r="T50" t="inlineStr">
        <is>
          <t>Effective / instrument date column</t>
        </is>
      </c>
      <c r="U50" s="903" t="n">
        <v>44621</v>
      </c>
      <c r="V50" t="inlineStr">
        <is>
          <t>31-12N-24W</t>
        </is>
      </c>
      <c r="W50" t="inlineStr">
        <is>
          <t>LOT 4; SE/4 SW/4</t>
        </is>
      </c>
      <c r="X50" t="inlineStr">
        <is>
          <t>Parsed from public/workbook legal text</t>
        </is>
      </c>
      <c r="Y50" t="inlineStr">
        <is>
          <t>Yes – verify against certified document image</t>
        </is>
      </c>
      <c r="Z50" t="inlineStr">
        <is>
          <t>Extracted from existing workbook/public OKCR text; not a certified legal description.</t>
        </is>
      </c>
    </row>
    <row r="51">
      <c r="B51" t="inlineStr">
        <is>
          <t>Not found in reviewed materials</t>
        </is>
      </c>
      <c r="C51" t="inlineStr">
        <is>
          <t>Release of Mortgage</t>
        </is>
      </c>
      <c r="D51" t="inlineStr">
        <is>
          <t>2488/0277</t>
        </is>
      </c>
      <c r="E51" t="inlineStr">
        <is>
          <t>Not found in reviewed materials</t>
        </is>
      </c>
      <c r="F51" t="inlineStr">
        <is>
          <t>2022-02-28 00:00:00</t>
        </is>
      </c>
      <c r="G51" t="inlineStr">
        <is>
          <t>Bank 7</t>
        </is>
      </c>
      <c r="H51" t="inlineStr">
        <is>
          <t>Cambria Energy, LLC</t>
        </is>
      </c>
      <c r="I51" t="inlineStr">
        <is>
          <t>A. of 31-12N-24W aol</t>
        </is>
      </c>
      <c r="J51" t="inlineStr">
        <is>
          <t>Index row only reviewed. Assignment/mortgage-related instrument terms not fully stated in index; full image required to confirm exact affected interests.</t>
        </is>
      </c>
      <c r="K51" t="inlineStr">
        <is>
          <t>31-12N-24W_Roger_Mills_Cursory_Title_Report_(6-10-2026)_BEST_UPDATED.xlsx</t>
        </is>
      </c>
      <c r="L51" t="inlineStr">
        <is>
          <t>Runsheet</t>
        </is>
      </c>
      <c r="M51" t="inlineStr">
        <is>
          <t>https://okcountyrecords.com/detail/roger+mills/2022-000389/27275589</t>
        </is>
      </c>
      <c r="N51" t="inlineStr">
        <is>
          <t>OKCountyRecords index link; full image/release/probate review needed.</t>
        </is>
      </c>
      <c r="O51" t="inlineStr">
        <is>
          <t>https://okcountyrecords.com/detail/roger+mills/2022-000389/27275589</t>
        </is>
      </c>
      <c r="P51" t="inlineStr">
        <is>
          <t>Obtain full lease image/certified copy; verify terms, acreage, royalty and lease status.</t>
        </is>
      </c>
      <c r="Q51" t="inlineStr">
        <is>
          <t>High</t>
        </is>
      </c>
      <c r="R51" t="inlineStr">
        <is>
          <t>Lease</t>
        </is>
      </c>
      <c r="S51" t="inlineStr">
        <is>
          <t>Not found in reviewed materials</t>
        </is>
      </c>
      <c r="T51" t="inlineStr">
        <is>
          <t>Effective / instrument date column</t>
        </is>
      </c>
      <c r="U51" s="903" t="n">
        <v>44620</v>
      </c>
      <c r="V51" t="inlineStr">
        <is>
          <t>31-12N-24W</t>
        </is>
      </c>
      <c r="W51" t="inlineStr">
        <is>
          <t>All or unspecified part of Section 31; no quarter call stated in index text</t>
        </is>
      </c>
      <c r="X51" t="inlineStr">
        <is>
          <t>Section match only</t>
        </is>
      </c>
      <c r="Y51" t="inlineStr">
        <is>
          <t>Yes – quarter call missing or index-only</t>
        </is>
      </c>
      <c r="Z51" t="inlineStr">
        <is>
          <t>Extracted from existing workbook/public OKCR text; not a certified legal description.</t>
        </is>
      </c>
    </row>
    <row r="52">
      <c r="A52" t="inlineStr">
        <is>
          <t>2021-001774</t>
        </is>
      </c>
      <c r="B52" t="inlineStr">
        <is>
          <t>Not found in reviewed materials</t>
        </is>
      </c>
      <c r="C52" t="inlineStr">
        <is>
          <t>Mineral Deed</t>
        </is>
      </c>
      <c r="D52" t="inlineStr">
        <is>
          <t>2481/0287</t>
        </is>
      </c>
      <c r="E52" t="inlineStr">
        <is>
          <t>Not found in reviewed materials</t>
        </is>
      </c>
      <c r="F52" t="inlineStr">
        <is>
          <t>2021-10-22 00:00:00</t>
        </is>
      </c>
      <c r="G52" t="inlineStr">
        <is>
          <t>Greystone Energy &amp; Minerals</t>
        </is>
      </c>
      <c r="H52" t="inlineStr">
        <is>
          <t>Cardinal Land Company, LLC, EDR, LLC</t>
        </is>
      </c>
      <c r="I52" t="inlineStr">
        <is>
          <t>SW/4 NE/4 of 31-12N-24W aol</t>
        </is>
      </c>
      <c r="J52" t="inlineStr">
        <is>
          <t>Index row only reviewed. Mineral deed interest/net acres not stated in available index; full deed image required for exact fractional interest and reservation language.</t>
        </is>
      </c>
      <c r="K52" t="inlineStr">
        <is>
          <t>31-12N-24W_Roger_Mills_Cursory_Title_Report_(6-10-2026)_BEST_UPDATED.xlsx</t>
        </is>
      </c>
      <c r="L52" t="inlineStr">
        <is>
          <t>Runsheet</t>
        </is>
      </c>
      <c r="M52" t="inlineStr">
        <is>
          <t>https://okcountyrecords.com/detail/roger+mills/2021-001774/26955795</t>
        </is>
      </c>
      <c r="N52" t="inlineStr">
        <is>
          <t>OKCountyRecords index link; full image/release/probate review needed.</t>
        </is>
      </c>
      <c r="O52" t="inlineStr">
        <is>
          <t>https://okcountyrecords.com/detail/roger+mills/2021-001774/26955795</t>
        </is>
      </c>
      <c r="P52" t="inlineStr">
        <is>
          <t>Obtain certified deed image; verify source chain, reservations, warranty and net acres.</t>
        </is>
      </c>
      <c r="Q52" t="inlineStr">
        <is>
          <t>High</t>
        </is>
      </c>
      <c r="R52" t="inlineStr">
        <is>
          <t>Deed / Chain</t>
        </is>
      </c>
      <c r="S52" t="inlineStr">
        <is>
          <t>Not found in reviewed materials</t>
        </is>
      </c>
      <c r="T52" t="inlineStr">
        <is>
          <t>Effective / instrument date column</t>
        </is>
      </c>
      <c r="U52" s="903" t="n">
        <v>44491</v>
      </c>
      <c r="V52" t="inlineStr">
        <is>
          <t>31-12N-24W</t>
        </is>
      </c>
      <c r="W52" t="inlineStr">
        <is>
          <t>SW/4 NE/4</t>
        </is>
      </c>
      <c r="X52" t="inlineStr">
        <is>
          <t>Parsed from public/workbook legal text</t>
        </is>
      </c>
      <c r="Y52" t="inlineStr">
        <is>
          <t>Yes – verify against certified document image</t>
        </is>
      </c>
      <c r="Z52" t="inlineStr">
        <is>
          <t>Extracted from existing workbook/public OKCR text; not a certified legal description.</t>
        </is>
      </c>
    </row>
    <row r="53">
      <c r="B53" t="inlineStr">
        <is>
          <t>Not found in reviewed materials</t>
        </is>
      </c>
      <c r="C53" t="inlineStr">
        <is>
          <t>Release of Mortgage</t>
        </is>
      </c>
      <c r="D53" t="inlineStr">
        <is>
          <t>2473/0318</t>
        </is>
      </c>
      <c r="E53" t="inlineStr">
        <is>
          <t>Not found in reviewed materials</t>
        </is>
      </c>
      <c r="F53" t="inlineStr">
        <is>
          <t>2021-09-16 00:00:00</t>
        </is>
      </c>
      <c r="G53" t="inlineStr">
        <is>
          <t>Bank 7</t>
        </is>
      </c>
      <c r="H53" t="inlineStr">
        <is>
          <t>Greystone Energy &amp; Minerals</t>
        </is>
      </c>
      <c r="I53" t="inlineStr">
        <is>
          <t>SW/4 NE/4 of 31-12N-24W aol</t>
        </is>
      </c>
      <c r="J53" t="inlineStr">
        <is>
          <t>Index row only reviewed. Mortgage/release scope requires full image and collateral exhibit review to confirm whether Section 31-12N-24W is released or still encumbered.</t>
        </is>
      </c>
      <c r="K53" t="inlineStr">
        <is>
          <t>31-12N-24W_Roger_Mills_Cursory_Title_Report_(6-10-2026)_BEST_UPDATED.xlsx</t>
        </is>
      </c>
      <c r="L53" t="inlineStr">
        <is>
          <t>Runsheet</t>
        </is>
      </c>
      <c r="M53" t="inlineStr">
        <is>
          <t>https://okcountyrecords.com/detail/roger+mills/2021-001518/26899109</t>
        </is>
      </c>
      <c r="N53" t="inlineStr">
        <is>
          <t>OKCountyRecords index link; full image/release/probate review needed.</t>
        </is>
      </c>
      <c r="O53" t="inlineStr">
        <is>
          <t>https://okcountyrecords.com/detail/roger+mills/2021-001518/26899109</t>
        </is>
      </c>
      <c r="P53" t="inlineStr">
        <is>
          <t>Obtain full lease image/certified copy; verify terms, acreage, royalty and lease status.</t>
        </is>
      </c>
      <c r="Q53" t="inlineStr">
        <is>
          <t>High</t>
        </is>
      </c>
      <c r="R53" t="inlineStr">
        <is>
          <t>Lease</t>
        </is>
      </c>
      <c r="S53" t="inlineStr">
        <is>
          <t>Not found in reviewed materials</t>
        </is>
      </c>
      <c r="T53" t="inlineStr">
        <is>
          <t>Effective / instrument date column</t>
        </is>
      </c>
      <c r="U53" s="903" t="n">
        <v>44455</v>
      </c>
      <c r="V53" t="inlineStr">
        <is>
          <t>31-12N-24W</t>
        </is>
      </c>
      <c r="W53" t="inlineStr">
        <is>
          <t>SW/4 NE/4</t>
        </is>
      </c>
      <c r="X53" t="inlineStr">
        <is>
          <t>Parsed from public/workbook legal text</t>
        </is>
      </c>
      <c r="Y53" t="inlineStr">
        <is>
          <t>Yes – verify against certified document image</t>
        </is>
      </c>
      <c r="Z53" t="inlineStr">
        <is>
          <t>Extracted from existing workbook/public OKCR text; not a certified legal description.</t>
        </is>
      </c>
    </row>
    <row r="54">
      <c r="A54" t="inlineStr">
        <is>
          <t>2020-001954</t>
        </is>
      </c>
      <c r="B54" t="inlineStr">
        <is>
          <t>Not found in reviewed materials</t>
        </is>
      </c>
      <c r="C54" t="inlineStr">
        <is>
          <t>Assignment</t>
        </is>
      </c>
      <c r="D54" t="inlineStr">
        <is>
          <t>2455/0446</t>
        </is>
      </c>
      <c r="E54" t="inlineStr">
        <is>
          <t>Not found in reviewed materials</t>
        </is>
      </c>
      <c r="F54" t="inlineStr">
        <is>
          <t>2020-12-10 00:00:00</t>
        </is>
      </c>
      <c r="G54" t="inlineStr">
        <is>
          <t>Hani Tabally</t>
        </is>
      </c>
      <c r="H54" t="inlineStr">
        <is>
          <t>Santos J. Dominguez</t>
        </is>
      </c>
      <c r="I54" t="inlineStr">
        <is>
          <t>Lalexander of 31-12N-24W</t>
        </is>
      </c>
      <c r="J54" t="inlineStr">
        <is>
          <t>Index row only reviewed. Assignment terms/interest not fully stated in index; full assignment image required to confirm leases, depths, burdens, and retained interests.</t>
        </is>
      </c>
      <c r="K54" t="inlineStr">
        <is>
          <t>31-12N-24W_Roger_Mills_Cursory_Title_Report_(6-10-2026)_BEST_UPDATED.xlsx</t>
        </is>
      </c>
      <c r="L54" t="inlineStr">
        <is>
          <t>Runsheet</t>
        </is>
      </c>
      <c r="M54" t="inlineStr">
        <is>
          <t>https://okcountyrecords.com/detail/roger+mills/2020-001954/26392975</t>
        </is>
      </c>
      <c r="N54" t="inlineStr">
        <is>
          <t>OKCountyRecords index link; full image/release/probate review needed.</t>
        </is>
      </c>
      <c r="O54" t="inlineStr">
        <is>
          <t>https://okcountyrecords.com/detail/roger+mills/2020-001954/26392975</t>
        </is>
      </c>
      <c r="P54" t="inlineStr">
        <is>
          <t>Obtain assignment image/exhibits; verify chain continuity, assigned leases/depths and retained interests.</t>
        </is>
      </c>
      <c r="Q54" t="inlineStr">
        <is>
          <t>High</t>
        </is>
      </c>
      <c r="R54" t="inlineStr">
        <is>
          <t>Assignment</t>
        </is>
      </c>
      <c r="S54" t="inlineStr">
        <is>
          <t>Not found in reviewed materials</t>
        </is>
      </c>
      <c r="T54" t="inlineStr">
        <is>
          <t>Effective / instrument date column</t>
        </is>
      </c>
      <c r="U54" s="903" t="n">
        <v>44175</v>
      </c>
      <c r="V54" t="inlineStr">
        <is>
          <t>31-12N-24W</t>
        </is>
      </c>
      <c r="W54" t="inlineStr">
        <is>
          <t>All or unspecified part of Section 31; no quarter call stated in index text</t>
        </is>
      </c>
      <c r="X54" t="inlineStr">
        <is>
          <t>Section match only</t>
        </is>
      </c>
      <c r="Y54" t="inlineStr">
        <is>
          <t>Yes – quarter call missing or index-only</t>
        </is>
      </c>
      <c r="Z54" t="inlineStr">
        <is>
          <t>Extracted from existing workbook/public OKCR text; not a certified legal description.</t>
        </is>
      </c>
    </row>
    <row r="55">
      <c r="A55" t="inlineStr">
        <is>
          <t>2019-001855</t>
        </is>
      </c>
      <c r="B55" t="inlineStr">
        <is>
          <t>Not found in reviewed materials</t>
        </is>
      </c>
      <c r="C55" t="inlineStr">
        <is>
          <t>Mineral Deed</t>
        </is>
      </c>
      <c r="D55" t="inlineStr">
        <is>
          <t>2426/0154</t>
        </is>
      </c>
      <c r="E55" t="inlineStr">
        <is>
          <t>Not found in reviewed materials</t>
        </is>
      </c>
      <c r="F55" t="inlineStr">
        <is>
          <t>2019-09-03 00:00:00</t>
        </is>
      </c>
      <c r="G55" t="inlineStr">
        <is>
          <t>Colt Development, Roca Development</t>
        </is>
      </c>
      <c r="H55" t="inlineStr">
        <is>
          <t>Dustin Deal, LLC</t>
        </is>
      </c>
      <c r="I55" t="inlineStr">
        <is>
          <t>E/2 NW/4 of 31-12N-24W</t>
        </is>
      </c>
      <c r="J55" t="inlineStr">
        <is>
          <t>Index row only reviewed. Mineral deed interest/net acres not stated in available index; full deed image required for exact fractional interest and reservation language.</t>
        </is>
      </c>
      <c r="K55" t="inlineStr">
        <is>
          <t>31-12N-24W_Roger_Mills_Cursory_Title_Report_(6-10-2026)_BEST_UPDATED.xlsx</t>
        </is>
      </c>
      <c r="L55" t="inlineStr">
        <is>
          <t>Runsheet</t>
        </is>
      </c>
      <c r="M55" t="inlineStr">
        <is>
          <t>https://okcountyrecords.com/detail/roger+mills/2019-001855/22296278</t>
        </is>
      </c>
      <c r="N55" t="inlineStr">
        <is>
          <t>OKCountyRecords index link; full image/release/probate review needed.</t>
        </is>
      </c>
      <c r="O55" t="inlineStr">
        <is>
          <t>https://okcountyrecords.com/detail/roger+mills/2019-001855/22296278</t>
        </is>
      </c>
      <c r="P55" t="inlineStr">
        <is>
          <t>Obtain certified deed image; verify source chain, reservations, warranty and net acres.</t>
        </is>
      </c>
      <c r="Q55" t="inlineStr">
        <is>
          <t>High</t>
        </is>
      </c>
      <c r="R55" t="inlineStr">
        <is>
          <t>Deed / Chain</t>
        </is>
      </c>
      <c r="S55" t="inlineStr">
        <is>
          <t>Not found in reviewed materials</t>
        </is>
      </c>
      <c r="T55" t="inlineStr">
        <is>
          <t>Effective / instrument date column</t>
        </is>
      </c>
      <c r="U55" s="903" t="n">
        <v>43711</v>
      </c>
      <c r="V55" t="inlineStr">
        <is>
          <t>31-12N-24W</t>
        </is>
      </c>
      <c r="W55" t="inlineStr">
        <is>
          <t>E/2 NW/4</t>
        </is>
      </c>
      <c r="X55" t="inlineStr">
        <is>
          <t>Parsed from public/workbook legal text</t>
        </is>
      </c>
      <c r="Y55" t="inlineStr">
        <is>
          <t>Yes – verify against certified document image</t>
        </is>
      </c>
      <c r="Z55" t="inlineStr">
        <is>
          <t>Extracted from existing workbook/public OKCR text; not a certified legal description.</t>
        </is>
      </c>
    </row>
    <row r="56">
      <c r="B56" t="inlineStr">
        <is>
          <t>Not found in reviewed materials</t>
        </is>
      </c>
      <c r="C56" t="inlineStr">
        <is>
          <t>Release of Mortgage</t>
        </is>
      </c>
      <c r="D56" t="inlineStr">
        <is>
          <t>2414/0468</t>
        </is>
      </c>
      <c r="E56" t="inlineStr">
        <is>
          <t>Not found in reviewed materials</t>
        </is>
      </c>
      <c r="F56" t="inlineStr">
        <is>
          <t>2019-02-25 00:00:00</t>
        </is>
      </c>
      <c r="G56" t="inlineStr">
        <is>
          <t>Interbank</t>
        </is>
      </c>
      <c r="H56" t="inlineStr">
        <is>
          <t>Monte E. Tucker, Danielle D. Tucker</t>
        </is>
      </c>
      <c r="I56" t="inlineStr">
        <is>
          <t>N/2 NE/4 of 31-12N-24W aol</t>
        </is>
      </c>
      <c r="J56" t="inlineStr">
        <is>
          <t>Index row only reviewed. Full financing statement/collateral exhibit not accessible; exact collateral and UCC status require verification.</t>
        </is>
      </c>
      <c r="K56" t="inlineStr">
        <is>
          <t>31-12N-24W_Roger_Mills_Cursory_Title_Report_(6-10-2026)_BEST_UPDATED.xlsx</t>
        </is>
      </c>
      <c r="L56" t="inlineStr">
        <is>
          <t>Runsheet</t>
        </is>
      </c>
      <c r="M56" t="inlineStr">
        <is>
          <t>https://okcountyrecords.com/detail/roger+mills/2019-000432/21691645</t>
        </is>
      </c>
      <c r="N56" t="inlineStr">
        <is>
          <t>OKCountyRecords index link; full image/release/probate review needed.</t>
        </is>
      </c>
      <c r="O56" t="inlineStr">
        <is>
          <t>https://okcountyrecords.com/detail/roger+mills/2019-000432/21691645</t>
        </is>
      </c>
      <c r="P56" t="inlineStr">
        <is>
          <t>Obtain full lease image/certified copy; verify terms, acreage, royalty and lease status.</t>
        </is>
      </c>
      <c r="Q56" t="inlineStr">
        <is>
          <t>High</t>
        </is>
      </c>
      <c r="R56" t="inlineStr">
        <is>
          <t>Lease</t>
        </is>
      </c>
      <c r="S56" t="inlineStr">
        <is>
          <t>Not found in reviewed materials</t>
        </is>
      </c>
      <c r="T56" t="inlineStr">
        <is>
          <t>Effective / instrument date column</t>
        </is>
      </c>
      <c r="U56" s="903" t="n">
        <v>43521</v>
      </c>
      <c r="V56" t="inlineStr">
        <is>
          <t>31-12N-24W</t>
        </is>
      </c>
      <c r="W56" t="inlineStr">
        <is>
          <t>N/2 NE/4</t>
        </is>
      </c>
      <c r="X56" t="inlineStr">
        <is>
          <t>Parsed from public/workbook legal text</t>
        </is>
      </c>
      <c r="Y56" t="inlineStr">
        <is>
          <t>Yes – verify against certified document image</t>
        </is>
      </c>
      <c r="Z56" t="inlineStr">
        <is>
          <t>Extracted from existing workbook/public OKCR text; not a certified legal description.</t>
        </is>
      </c>
    </row>
    <row r="57">
      <c r="A57" t="inlineStr">
        <is>
          <t>2018-002650</t>
        </is>
      </c>
      <c r="B57" t="inlineStr">
        <is>
          <t>Not found in reviewed materials</t>
        </is>
      </c>
      <c r="C57" t="inlineStr">
        <is>
          <t>Quit Claim Mineral Deed</t>
        </is>
      </c>
      <c r="D57" t="inlineStr">
        <is>
          <t>2406/0228</t>
        </is>
      </c>
      <c r="E57" t="inlineStr">
        <is>
          <t>Not found in reviewed materials</t>
        </is>
      </c>
      <c r="F57" t="inlineStr">
        <is>
          <t>2018-10-09 00:00:00</t>
        </is>
      </c>
      <c r="G57" t="inlineStr">
        <is>
          <t>Cindy Lou Vignal, Trustee of The Luther and Veronica Liv Thurman Trust</t>
        </is>
      </c>
      <c r="H57" t="inlineStr">
        <is>
          <t>Gary Wayne Vignal, Trustee of The Gary and Cindy Liv Vignal Trust, Cindy Lou Vignal, Trustee of The Gary and Cindy Liv Vignal Trust</t>
        </is>
      </c>
      <c r="I57" t="inlineStr">
        <is>
          <t>E/2 NW/4 of 31-12N-24W aol</t>
        </is>
      </c>
      <c r="J57" t="inlineStr">
        <is>
          <t>Index row only reviewed. Mineral deed interest/net acres not stated in available index; full deed image required for exact fractional interest and reservation language.</t>
        </is>
      </c>
      <c r="K57" t="inlineStr">
        <is>
          <t>31-12N-24W_Roger_Mills_Cursory_Title_Report_(6-10-2026)_BEST_UPDATED.xlsx</t>
        </is>
      </c>
      <c r="L57" t="inlineStr">
        <is>
          <t>Runsheet</t>
        </is>
      </c>
      <c r="M57" t="inlineStr">
        <is>
          <t>https://okcountyrecords.com/detail/roger+mills/2018-002650/21458328</t>
        </is>
      </c>
      <c r="N57" t="inlineStr">
        <is>
          <t>OKCountyRecords index link; full image/release/probate review needed.</t>
        </is>
      </c>
      <c r="O57" t="inlineStr">
        <is>
          <t>https://okcountyrecords.com/detail/roger+mills/2018-002650/21458328</t>
        </is>
      </c>
      <c r="P57" t="inlineStr">
        <is>
          <t>Obtain certified deed image; verify source chain, reservations, warranty and net acres.</t>
        </is>
      </c>
      <c r="Q57" t="inlineStr">
        <is>
          <t>High</t>
        </is>
      </c>
      <c r="R57" t="inlineStr">
        <is>
          <t>Deed / Chain</t>
        </is>
      </c>
      <c r="S57" t="inlineStr">
        <is>
          <t>Not found in reviewed materials</t>
        </is>
      </c>
      <c r="T57" t="inlineStr">
        <is>
          <t>Effective / instrument date column</t>
        </is>
      </c>
      <c r="U57" s="903" t="n">
        <v>43382</v>
      </c>
      <c r="V57" t="inlineStr">
        <is>
          <t>31-12N-24W</t>
        </is>
      </c>
      <c r="W57" t="inlineStr">
        <is>
          <t>E/2 NW/4</t>
        </is>
      </c>
      <c r="X57" t="inlineStr">
        <is>
          <t>Parsed from public/workbook legal text</t>
        </is>
      </c>
      <c r="Y57" t="inlineStr">
        <is>
          <t>Yes – verify against certified document image</t>
        </is>
      </c>
      <c r="Z57" t="inlineStr">
        <is>
          <t>Extracted from existing workbook/public OKCR text; not a certified legal description.</t>
        </is>
      </c>
    </row>
    <row r="58">
      <c r="A58" t="inlineStr">
        <is>
          <t>2018-000119</t>
        </is>
      </c>
      <c r="B58" t="inlineStr">
        <is>
          <t>Not found in reviewed materials</t>
        </is>
      </c>
      <c r="C58" t="inlineStr">
        <is>
          <t>Assignment</t>
        </is>
      </c>
      <c r="D58" t="inlineStr">
        <is>
          <t>2385/0072</t>
        </is>
      </c>
      <c r="E58" t="inlineStr">
        <is>
          <t>Not found in reviewed materials</t>
        </is>
      </c>
      <c r="F58" t="inlineStr">
        <is>
          <t>2018-01-19 00:00:00</t>
        </is>
      </c>
      <c r="G58" t="inlineStr">
        <is>
          <t>Cheyenne Resources</t>
        </is>
      </c>
      <c r="H58" t="inlineStr">
        <is>
          <t>Templar Energy, LLC</t>
        </is>
      </c>
      <c r="I58" t="inlineStr">
        <is>
          <t>Lalexander 1-31 of 31-12N-24W</t>
        </is>
      </c>
      <c r="J58" t="inlineStr">
        <is>
          <t>Index row only reviewed. Assignment terms/interest not fully stated in index; full assignment image required to confirm leases, depths, burdens, and retained interests.</t>
        </is>
      </c>
      <c r="K58" t="inlineStr">
        <is>
          <t>31-12N-24W_Roger_Mills_Cursory_Title_Report_(6-10-2026)_BEST_UPDATED.xlsx</t>
        </is>
      </c>
      <c r="L58" t="inlineStr">
        <is>
          <t>Runsheet</t>
        </is>
      </c>
      <c r="M58" t="inlineStr">
        <is>
          <t>https://okcountyrecords.com/detail/roger+mills/2018-000119/20639253</t>
        </is>
      </c>
      <c r="N58" t="inlineStr">
        <is>
          <t>OKCountyRecords index link; full image/release/probate review needed.</t>
        </is>
      </c>
      <c r="O58" t="inlineStr">
        <is>
          <t>https://okcountyrecords.com/detail/roger+mills/2018-000119/20639253</t>
        </is>
      </c>
      <c r="P58" t="inlineStr">
        <is>
          <t>Obtain assignment image/exhibits; verify chain continuity, assigned leases/depths and retained interests.</t>
        </is>
      </c>
      <c r="Q58" t="inlineStr">
        <is>
          <t>High</t>
        </is>
      </c>
      <c r="R58" t="inlineStr">
        <is>
          <t>Assignment</t>
        </is>
      </c>
      <c r="S58" t="inlineStr">
        <is>
          <t>Not found in reviewed materials</t>
        </is>
      </c>
      <c r="T58" t="inlineStr">
        <is>
          <t>Effective / instrument date column</t>
        </is>
      </c>
      <c r="U58" s="903" t="n">
        <v>43119</v>
      </c>
      <c r="V58" t="inlineStr">
        <is>
          <t>31-12N-24W</t>
        </is>
      </c>
      <c r="W58" t="inlineStr">
        <is>
          <t>All or unspecified part of Section 31; no quarter call stated in index text</t>
        </is>
      </c>
      <c r="X58" t="inlineStr">
        <is>
          <t>Section match only</t>
        </is>
      </c>
      <c r="Y58" t="inlineStr">
        <is>
          <t>Yes – quarter call missing or index-only</t>
        </is>
      </c>
      <c r="Z58" t="inlineStr">
        <is>
          <t>Extracted from existing workbook/public OKCR text; not a certified legal description.</t>
        </is>
      </c>
    </row>
    <row r="59">
      <c r="B59" t="inlineStr">
        <is>
          <t>Not found in reviewed materials</t>
        </is>
      </c>
      <c r="C59" t="inlineStr">
        <is>
          <t>Modification of Mortgage</t>
        </is>
      </c>
      <c r="D59" t="inlineStr">
        <is>
          <t>2379/0142</t>
        </is>
      </c>
      <c r="E59" t="inlineStr">
        <is>
          <t>Not found in reviewed materials</t>
        </is>
      </c>
      <c r="F59" t="inlineStr">
        <is>
          <t>2017-10-26 00:00:00</t>
        </is>
      </c>
      <c r="G59" t="inlineStr">
        <is>
          <t>William Bryant, Kathy Bryant</t>
        </is>
      </c>
      <c r="H59" t="inlineStr">
        <is>
          <t>Security State Bank</t>
        </is>
      </c>
      <c r="I59" t="inlineStr">
        <is>
          <t>Lot 1 Partial of 31-12N-24W</t>
        </is>
      </c>
      <c r="J59" t="inlineStr">
        <is>
          <t>Index row only reviewed. Full financing statement/collateral exhibit not accessible; exact collateral and UCC status require verification.</t>
        </is>
      </c>
      <c r="K59" t="inlineStr">
        <is>
          <t>31-12N-24W_Roger_Mills_Cursory_Title_Report_(6-10-2026)_BEST_UPDATED.xlsx</t>
        </is>
      </c>
      <c r="L59" t="inlineStr">
        <is>
          <t>Runsheet</t>
        </is>
      </c>
      <c r="M59" t="inlineStr">
        <is>
          <t>https://okcountyrecords.com/detail/roger+mills/2017-002214/20329818</t>
        </is>
      </c>
      <c r="N59" t="inlineStr">
        <is>
          <t>OKCountyRecords index link; full image/release/probate review needed.</t>
        </is>
      </c>
      <c r="O59" t="inlineStr">
        <is>
          <t>https://okcountyrecords.com/detail/roger+mills/2017-002214/20329818</t>
        </is>
      </c>
      <c r="P59" t="inlineStr">
        <is>
          <t>Obtain lien/release image/exhibits; match liens to releases and confirm target-section effect.</t>
        </is>
      </c>
      <c r="Q59" t="inlineStr">
        <is>
          <t>High</t>
        </is>
      </c>
      <c r="R59" t="inlineStr">
        <is>
          <t>Lien / Release</t>
        </is>
      </c>
      <c r="S59" t="inlineStr">
        <is>
          <t>Not found in reviewed materials</t>
        </is>
      </c>
      <c r="T59" t="inlineStr">
        <is>
          <t>Effective / instrument date column</t>
        </is>
      </c>
      <c r="U59" s="903" t="n">
        <v>43034</v>
      </c>
      <c r="V59" t="inlineStr">
        <is>
          <t>31-12N-24W</t>
        </is>
      </c>
      <c r="W59" t="inlineStr">
        <is>
          <t>LOT 1</t>
        </is>
      </c>
      <c r="X59" t="inlineStr">
        <is>
          <t>Parsed from public/workbook legal text</t>
        </is>
      </c>
      <c r="Y59" t="inlineStr">
        <is>
          <t>Yes – verify against certified document image</t>
        </is>
      </c>
      <c r="Z59" t="inlineStr">
        <is>
          <t>Extracted from existing workbook/public OKCR text; not a certified legal description.</t>
        </is>
      </c>
    </row>
    <row r="60">
      <c r="A60" t="inlineStr">
        <is>
          <t>2017-000951</t>
        </is>
      </c>
      <c r="B60" t="inlineStr">
        <is>
          <t>Not found in reviewed materials</t>
        </is>
      </c>
      <c r="C60" t="inlineStr">
        <is>
          <t>Mineral Deed</t>
        </is>
      </c>
      <c r="D60" t="inlineStr">
        <is>
          <t>2365/0338</t>
        </is>
      </c>
      <c r="E60" t="inlineStr">
        <is>
          <t>Not found in reviewed materials</t>
        </is>
      </c>
      <c r="F60" t="inlineStr">
        <is>
          <t>2017-05-03 00:00:00</t>
        </is>
      </c>
      <c r="G60" t="inlineStr">
        <is>
          <t>Ella Pearl Kirk</t>
        </is>
      </c>
      <c r="H60" t="inlineStr">
        <is>
          <t>Calvin Wayne Kirk</t>
        </is>
      </c>
      <c r="I60" t="inlineStr">
        <is>
          <t>NW/4 Partial of 31-12N-24W aol</t>
        </is>
      </c>
      <c r="J60" t="inlineStr">
        <is>
          <t>Index row only reviewed. Mineral deed interest/net acres not stated in available index; full deed image required for exact fractional interest and reservation language.</t>
        </is>
      </c>
      <c r="K60" t="inlineStr">
        <is>
          <t>31-12N-24W_Roger_Mills_Cursory_Title_Report_(6-10-2026)_BEST_UPDATED.xlsx</t>
        </is>
      </c>
      <c r="L60" t="inlineStr">
        <is>
          <t>Runsheet</t>
        </is>
      </c>
      <c r="M60" t="inlineStr">
        <is>
          <t>https://okcountyrecords.com/detail/roger+mills/2017-000951/19673811</t>
        </is>
      </c>
      <c r="N60" t="inlineStr">
        <is>
          <t>OKCountyRecords index link; full image/release/probate review needed.</t>
        </is>
      </c>
      <c r="O60" t="inlineStr">
        <is>
          <t>https://okcountyrecords.com/detail/roger+mills/2017-000951/19673811</t>
        </is>
      </c>
      <c r="P60" t="inlineStr">
        <is>
          <t>Obtain certified deed image; verify source chain, reservations, warranty and net acres.</t>
        </is>
      </c>
      <c r="Q60" t="inlineStr">
        <is>
          <t>High</t>
        </is>
      </c>
      <c r="R60" t="inlineStr">
        <is>
          <t>Deed / Chain</t>
        </is>
      </c>
      <c r="S60" t="inlineStr">
        <is>
          <t>Not found in reviewed materials</t>
        </is>
      </c>
      <c r="T60" t="inlineStr">
        <is>
          <t>Effective / instrument date column</t>
        </is>
      </c>
      <c r="U60" s="903" t="n">
        <v>42858</v>
      </c>
      <c r="V60" t="inlineStr">
        <is>
          <t>31-12N-24W</t>
        </is>
      </c>
      <c r="W60" t="inlineStr">
        <is>
          <t>NW/4</t>
        </is>
      </c>
      <c r="X60" t="inlineStr">
        <is>
          <t>Parsed from public/workbook legal text</t>
        </is>
      </c>
      <c r="Y60" t="inlineStr">
        <is>
          <t>Yes – verify against certified document image</t>
        </is>
      </c>
      <c r="Z60" t="inlineStr">
        <is>
          <t>Extracted from existing workbook/public OKCR text; not a certified legal description.</t>
        </is>
      </c>
    </row>
    <row r="61">
      <c r="B61" t="inlineStr">
        <is>
          <t>Not found in reviewed materials</t>
        </is>
      </c>
      <c r="C61" t="inlineStr">
        <is>
          <t>Mortgage</t>
        </is>
      </c>
      <c r="D61" t="inlineStr">
        <is>
          <t>2357/0474</t>
        </is>
      </c>
      <c r="E61" t="inlineStr">
        <is>
          <t>Not found in reviewed materials</t>
        </is>
      </c>
      <c r="F61" t="inlineStr">
        <is>
          <t>2017-01-26 00:00:00</t>
        </is>
      </c>
      <c r="G61" t="inlineStr">
        <is>
          <t>Greystone Energy &amp; Minerals</t>
        </is>
      </c>
      <c r="H61" t="inlineStr">
        <is>
          <t>Bank 7</t>
        </is>
      </c>
      <c r="I61" t="inlineStr">
        <is>
          <t>SW/4 NE/4 of 31-12N-24W aol</t>
        </is>
      </c>
      <c r="J61" t="inlineStr">
        <is>
          <t>Public OKCountyRecords snippet only reviewed. Partial Release Of Lien metadata visible; full 199-page image/exhibit required to confirm release effect on Section 31-12N-24W.</t>
        </is>
      </c>
      <c r="K61" t="inlineStr">
        <is>
          <t>31-12N-24W_Roger_Mills_Cursory_Title_Report_(6-10-2026)_BEST_UPDATED.xlsx</t>
        </is>
      </c>
      <c r="L61" t="inlineStr">
        <is>
          <t>Runsheet</t>
        </is>
      </c>
      <c r="M61" t="inlineStr">
        <is>
          <t>https://okcountyrecords.com/detail/roger+mills/2017-000146/19482475</t>
        </is>
      </c>
      <c r="N61" t="inlineStr">
        <is>
          <t>OKCountyRecords index link; full image/release/probate review needed.</t>
        </is>
      </c>
      <c r="O61" t="inlineStr">
        <is>
          <t>https://okcountyrecords.com/detail/roger+mills/2017-000146/19482475</t>
        </is>
      </c>
      <c r="P61" t="inlineStr">
        <is>
          <t>Obtain lien/release image/exhibits; match liens to releases and confirm target-section effect.</t>
        </is>
      </c>
      <c r="Q61" t="inlineStr">
        <is>
          <t>High</t>
        </is>
      </c>
      <c r="R61" t="inlineStr">
        <is>
          <t>Lien / Release</t>
        </is>
      </c>
      <c r="S61" t="inlineStr">
        <is>
          <t>Not found in reviewed materials</t>
        </is>
      </c>
      <c r="T61" t="inlineStr">
        <is>
          <t>Effective / instrument date column</t>
        </is>
      </c>
      <c r="U61" s="903" t="n">
        <v>42761</v>
      </c>
      <c r="V61" t="inlineStr">
        <is>
          <t>31-12N-24W</t>
        </is>
      </c>
      <c r="W61" t="inlineStr">
        <is>
          <t>SW/4 NE/4</t>
        </is>
      </c>
      <c r="X61" t="inlineStr">
        <is>
          <t>Parsed from public/workbook legal text</t>
        </is>
      </c>
      <c r="Y61" t="inlineStr">
        <is>
          <t>Yes – verify against certified document image</t>
        </is>
      </c>
      <c r="Z61" t="inlineStr">
        <is>
          <t>Extracted from existing workbook/public OKCR text; not a certified legal description.</t>
        </is>
      </c>
    </row>
    <row r="62">
      <c r="B62" t="inlineStr">
        <is>
          <t>Not found in reviewed materials</t>
        </is>
      </c>
      <c r="C62" t="inlineStr">
        <is>
          <t>Partial Release Of Lien</t>
        </is>
      </c>
      <c r="D62" t="inlineStr">
        <is>
          <t>2356/0001</t>
        </is>
      </c>
      <c r="E62" t="inlineStr">
        <is>
          <t>Not found in reviewed materials</t>
        </is>
      </c>
      <c r="F62" t="inlineStr">
        <is>
          <t>2017-01-17 00:00:00</t>
        </is>
      </c>
      <c r="G62" t="inlineStr">
        <is>
          <t>Deutsche Bank</t>
        </is>
      </c>
      <c r="H62" t="inlineStr">
        <is>
          <t>Samson Resources, Geodyne Resources</t>
        </is>
      </c>
      <c r="I62" t="inlineStr">
        <is>
          <t>Lalexander of 31-12N-24W aol</t>
        </is>
      </c>
      <c r="J62" t="inlineStr">
        <is>
          <t>Public OKCountyRecords snippet only reviewed. Partial Release Of Lien metadata visible; full image/exhibit required to confirm release effect on Section 31-12N-24W.</t>
        </is>
      </c>
      <c r="K62" t="inlineStr">
        <is>
          <t>31-12N-24W_Roger_Mills_Cursory_Title_Report_(6-10-2026)_BEST_UPDATED.xlsx</t>
        </is>
      </c>
      <c r="L62" t="inlineStr">
        <is>
          <t>Runsheet</t>
        </is>
      </c>
      <c r="M62" t="inlineStr">
        <is>
          <t>https://okcountyrecords.com/detail/roger+mills/2017-000081/19462526</t>
        </is>
      </c>
      <c r="N62" t="inlineStr">
        <is>
          <t>OKCountyRecords index link; full image/release/probate review needed.</t>
        </is>
      </c>
      <c r="O62" t="inlineStr">
        <is>
          <t>https://okcountyrecords.com/detail/roger+mills/2017-000081/19462526</t>
        </is>
      </c>
      <c r="P62" t="inlineStr">
        <is>
          <t>Obtain full lease image/certified copy; verify terms, acreage, royalty and lease status.</t>
        </is>
      </c>
      <c r="Q62" t="inlineStr">
        <is>
          <t>High</t>
        </is>
      </c>
      <c r="R62" t="inlineStr">
        <is>
          <t>Lease</t>
        </is>
      </c>
      <c r="S62" t="inlineStr">
        <is>
          <t>Not found in reviewed materials</t>
        </is>
      </c>
      <c r="T62" t="inlineStr">
        <is>
          <t>Effective / instrument date column</t>
        </is>
      </c>
      <c r="U62" s="903" t="n">
        <v>42752</v>
      </c>
      <c r="V62" t="inlineStr">
        <is>
          <t>31-12N-24W</t>
        </is>
      </c>
      <c r="W62" t="inlineStr">
        <is>
          <t>All or unspecified part of Section 31; no quarter call stated in index text</t>
        </is>
      </c>
      <c r="X62" t="inlineStr">
        <is>
          <t>Section match only</t>
        </is>
      </c>
      <c r="Y62" t="inlineStr">
        <is>
          <t>Yes – quarter call missing or index-only</t>
        </is>
      </c>
      <c r="Z62" t="inlineStr">
        <is>
          <t>Extracted from existing workbook/public OKCR text; not a certified legal description.</t>
        </is>
      </c>
    </row>
    <row r="63">
      <c r="A63" t="inlineStr">
        <is>
          <t>2017-000083</t>
        </is>
      </c>
      <c r="B63" t="inlineStr">
        <is>
          <t>Web</t>
        </is>
      </c>
      <c r="C63" t="inlineStr">
        <is>
          <t>Assignment</t>
        </is>
      </c>
      <c r="D63" t="inlineStr">
        <is>
          <t>2356/0399</t>
        </is>
      </c>
      <c r="E63" t="inlineStr">
        <is>
          <t>not found in public snippet</t>
        </is>
      </c>
      <c r="F63" t="inlineStr">
        <is>
          <t>2017-01-17 00:00:00</t>
        </is>
      </c>
      <c r="G63" t="inlineStr">
        <is>
          <t>Geodyne Resources, Inc., Samson Lone Star, LLC, Samson Resources Company</t>
        </is>
      </c>
      <c r="H63" t="inlineStr">
        <is>
          <t>Fairway Resources III, LLC</t>
        </is>
      </c>
      <c r="I63" t="inlineStr">
        <is>
          <t>S31 T12N R24W LALEXANDER (plus 278 more)</t>
        </is>
      </c>
      <c r="J63" t="inlineStr">
        <is>
          <t>Public OKCountyRecords snippet only reviewed. Assignment metadata visible; full image/exhibit required to confirm assigned leases, depths, burdens, term, retained interests, and Section 31 coverage.</t>
        </is>
      </c>
      <c r="K63" t="inlineStr">
        <is>
          <t>31-12N-24W_Roger_Mills_Cursory_Title_Report_(6-10-2026)_BEST_UPDATED.xlsx</t>
        </is>
      </c>
      <c r="L63" t="inlineStr">
        <is>
          <t>Runsheet</t>
        </is>
      </c>
      <c r="M63" t="inlineStr">
        <is>
          <t>https://okcountyrecords.com/detail/roger+mills/2017-000083</t>
        </is>
      </c>
      <c r="N63" t="inlineStr">
        <is>
          <t>Public web snippet only; full image required before reliance.</t>
        </is>
      </c>
      <c r="P63" t="inlineStr">
        <is>
          <t>Obtain assignment image/exhibits; verify chain continuity, assigned leases/depths and retained interests.</t>
        </is>
      </c>
      <c r="Q63" t="inlineStr">
        <is>
          <t>High</t>
        </is>
      </c>
      <c r="R63" t="inlineStr">
        <is>
          <t>Assignment</t>
        </is>
      </c>
      <c r="S63" t="inlineStr">
        <is>
          <t>not found in public snippet</t>
        </is>
      </c>
      <c r="T63" t="inlineStr">
        <is>
          <t>Effective / instrument date column</t>
        </is>
      </c>
      <c r="U63" s="903" t="n">
        <v>42752</v>
      </c>
      <c r="V63" t="inlineStr">
        <is>
          <t>31-12N-24W</t>
        </is>
      </c>
      <c r="W63" t="inlineStr">
        <is>
          <t>All or unspecified part of Section 31; no quarter call stated in index text</t>
        </is>
      </c>
      <c r="X63" t="inlineStr">
        <is>
          <t>Section match only</t>
        </is>
      </c>
      <c r="Y63" t="inlineStr">
        <is>
          <t>Yes – quarter call missing or index-only</t>
        </is>
      </c>
      <c r="Z63" t="inlineStr">
        <is>
          <t>Extracted from existing workbook/public OKCR text; not a certified legal description.</t>
        </is>
      </c>
    </row>
    <row r="64">
      <c r="B64" t="inlineStr">
        <is>
          <t>Web</t>
        </is>
      </c>
      <c r="C64" t="inlineStr">
        <is>
          <t>Mortgage</t>
        </is>
      </c>
      <c r="D64" t="inlineStr">
        <is>
          <t>2357/0001</t>
        </is>
      </c>
      <c r="E64" t="inlineStr">
        <is>
          <t>not found in public snippet</t>
        </is>
      </c>
      <c r="F64" t="inlineStr">
        <is>
          <t>2017-01-17 00:00:00</t>
        </is>
      </c>
      <c r="G64" t="inlineStr">
        <is>
          <t>Fairway Resources III, LLC</t>
        </is>
      </c>
      <c r="H64" t="inlineStr">
        <is>
          <t>JPMorgan Chase Bank</t>
        </is>
      </c>
      <c r="I64" t="inlineStr">
        <is>
          <t>S31 T12N R24W LALEXANDER (plus 278 more)</t>
        </is>
      </c>
      <c r="J64" t="inlineStr">
        <is>
          <t>Public OKCountyRecords snippet only reviewed. Mortgage metadata visible; full 201-page image/exhibit required to confirm collateral, amount, maturity, and release status.</t>
        </is>
      </c>
      <c r="K64" t="inlineStr">
        <is>
          <t>31-12N-24W_Roger_Mills_Cursory_Title_Report_(6-10-2026)_BEST_UPDATED.xlsx</t>
        </is>
      </c>
      <c r="L64" t="inlineStr">
        <is>
          <t>Runsheet</t>
        </is>
      </c>
      <c r="M64" t="inlineStr">
        <is>
          <t>https://okcountyrecords.com/detail/roger+mills/2017-000084</t>
        </is>
      </c>
      <c r="N64" t="inlineStr">
        <is>
          <t>Public web snippet only; full image required before reliance.</t>
        </is>
      </c>
      <c r="P64" t="inlineStr">
        <is>
          <t>Obtain lien/release image/exhibits; match liens to releases and confirm target-section effect.</t>
        </is>
      </c>
      <c r="Q64" t="inlineStr">
        <is>
          <t>High</t>
        </is>
      </c>
      <c r="R64" t="inlineStr">
        <is>
          <t>Lien / Release</t>
        </is>
      </c>
      <c r="S64" t="inlineStr">
        <is>
          <t>not found in public snippet</t>
        </is>
      </c>
      <c r="T64" t="inlineStr">
        <is>
          <t>Effective / instrument date column</t>
        </is>
      </c>
      <c r="U64" s="903" t="n">
        <v>42752</v>
      </c>
      <c r="V64" t="inlineStr">
        <is>
          <t>31-12N-24W</t>
        </is>
      </c>
      <c r="W64" t="inlineStr">
        <is>
          <t>All or unspecified part of Section 31; no quarter call stated in index text</t>
        </is>
      </c>
      <c r="X64" t="inlineStr">
        <is>
          <t>Section match only</t>
        </is>
      </c>
      <c r="Y64" t="inlineStr">
        <is>
          <t>Yes – quarter call missing or index-only</t>
        </is>
      </c>
      <c r="Z64" t="inlineStr">
        <is>
          <t>Extracted from existing workbook/public OKCR text; not a certified legal description.</t>
        </is>
      </c>
    </row>
    <row r="65">
      <c r="B65" t="inlineStr">
        <is>
          <t>Web</t>
        </is>
      </c>
      <c r="C65" t="inlineStr">
        <is>
          <t>Partial Release Of Lien</t>
        </is>
      </c>
      <c r="D65" t="inlineStr">
        <is>
          <t>2356/0200</t>
        </is>
      </c>
      <c r="E65" t="inlineStr">
        <is>
          <t>not found in public snippet</t>
        </is>
      </c>
      <c r="F65" t="inlineStr">
        <is>
          <t>2017-01-17 00:00:00</t>
        </is>
      </c>
      <c r="G65" t="inlineStr">
        <is>
          <t>JPMorgan Chase Bank</t>
        </is>
      </c>
      <c r="H65" t="inlineStr">
        <is>
          <t>Samson Resources, Geodyne Resources</t>
        </is>
      </c>
      <c r="I65" t="inlineStr">
        <is>
          <t>S31 T12N R24W LALEXANDER (plus 278 more)</t>
        </is>
      </c>
      <c r="J65" t="inlineStr">
        <is>
          <t>Public OKCountyRecords snippet only reviewed. Partial Release Of Lien metadata visible; full image/exhibit required to confirm release effect on Section 31-12N-24W.</t>
        </is>
      </c>
      <c r="K65" t="inlineStr">
        <is>
          <t>31-12N-24W_Roger_Mills_Cursory_Title_Report_(6-10-2026)_BEST_UPDATED.xlsx</t>
        </is>
      </c>
      <c r="L65" t="inlineStr">
        <is>
          <t>Runsheet</t>
        </is>
      </c>
      <c r="M65" t="inlineStr">
        <is>
          <t>https://okcountyrecords.com/detail/roger+mills/2017-000082</t>
        </is>
      </c>
      <c r="N65" t="inlineStr">
        <is>
          <t>Public web snippet only; full image required before reliance.</t>
        </is>
      </c>
      <c r="P65" t="inlineStr">
        <is>
          <t>Obtain full lease image/certified copy; verify terms, acreage, royalty and lease status.</t>
        </is>
      </c>
      <c r="Q65" t="inlineStr">
        <is>
          <t>High</t>
        </is>
      </c>
      <c r="R65" t="inlineStr">
        <is>
          <t>Lease</t>
        </is>
      </c>
      <c r="S65" t="inlineStr">
        <is>
          <t>not found in public snippet</t>
        </is>
      </c>
      <c r="T65" t="inlineStr">
        <is>
          <t>Effective / instrument date column</t>
        </is>
      </c>
      <c r="U65" s="903" t="n">
        <v>42752</v>
      </c>
      <c r="V65" t="inlineStr">
        <is>
          <t>31-12N-24W</t>
        </is>
      </c>
      <c r="W65" t="inlineStr">
        <is>
          <t>All or unspecified part of Section 31; no quarter call stated in index text</t>
        </is>
      </c>
      <c r="X65" t="inlineStr">
        <is>
          <t>Section match only</t>
        </is>
      </c>
      <c r="Y65" t="inlineStr">
        <is>
          <t>Yes – quarter call missing or index-only</t>
        </is>
      </c>
      <c r="Z65" t="inlineStr">
        <is>
          <t>Extracted from existing workbook/public OKCR text; not a certified legal description.</t>
        </is>
      </c>
    </row>
    <row r="66">
      <c r="A66" t="n">
        <v>397</v>
      </c>
      <c r="B66" t="inlineStr">
        <is>
          <t>OKCR API/Web Sec31-12N-24W</t>
        </is>
      </c>
      <c r="C66" t="inlineStr">
        <is>
          <t>Search Result Page / API Attempt</t>
        </is>
      </c>
      <c r="F66" s="903" t="n">
        <v>46184</v>
      </c>
      <c r="I66" t="inlineStr">
        <is>
          <t>Section 31, Township 12N, Range 24W, Roger Mills County, Oklahoma</t>
        </is>
      </c>
      <c r="J66" t="inlineStr">
        <is>
          <t>Public OKCountyRecords page returned no document-result links. Authenticated API request could not be executed inside the workbook runtime because fetch is unavailable. No paid images were downloaded.</t>
        </is>
      </c>
      <c r="K66" t="inlineStr">
        <is>
          <t>OKCountyRecords public results page and API documentation</t>
        </is>
      </c>
      <c r="L66" t="inlineStr">
        <is>
          <t>Web/API fetch log</t>
        </is>
      </c>
      <c r="M66" t="inlineStr">
        <is>
          <t>https://okcountyrecords.com/results/section=31:township=12N:range=24W:site=roger+mills/page-1</t>
        </is>
      </c>
      <c r="N66" t="inlineStr">
        <is>
          <t>No document-result links available from public page; authenticated API pull requires supported client/request path</t>
        </is>
      </c>
      <c r="O66" t="inlineStr">
        <is>
          <t>https://okcountyrecords.com/api/v1/documentation/search</t>
        </is>
      </c>
      <c r="P66" t="inlineStr">
        <is>
          <t>Use OKCountyRecords API/search or corrected public search outside restricted runtime; obtain certified copies before final title report. API credential was not stored in workbook.</t>
        </is>
      </c>
      <c r="Q66" t="inlineStr">
        <is>
          <t>High</t>
        </is>
      </c>
      <c r="R66" t="inlineStr">
        <is>
          <t>External Search</t>
        </is>
      </c>
      <c r="S66" s="903" t="n">
        <v>46184</v>
      </c>
      <c r="T66" t="inlineStr">
        <is>
          <t>Recorded / indexed date column</t>
        </is>
      </c>
      <c r="U66" s="903" t="n">
        <v>46184</v>
      </c>
      <c r="V66" t="inlineStr">
        <is>
          <t>31-12N-24W</t>
        </is>
      </c>
      <c r="W66" t="inlineStr">
        <is>
          <t>All or unspecified part of Section 31; no quarter call stated in index text</t>
        </is>
      </c>
      <c r="X66" t="inlineStr">
        <is>
          <t>Section match only</t>
        </is>
      </c>
      <c r="Y66" t="inlineStr">
        <is>
          <t>Yes – quarter call missing or index-only</t>
        </is>
      </c>
      <c r="Z66" t="inlineStr">
        <is>
          <t>Status/log row only; not an instrument record.</t>
        </is>
      </c>
    </row>
    <row r="67">
      <c r="A67" t="n">
        <v>398</v>
      </c>
      <c r="B67" t="inlineStr">
        <is>
          <t>OKCR Public Text</t>
        </is>
      </c>
      <c r="C67" t="inlineStr">
        <is>
          <t>Site / County Metadata</t>
        </is>
      </c>
      <c r="F67" s="903" t="n">
        <v>46184</v>
      </c>
      <c r="G67" t="inlineStr">
        <is>
          <t>Roger Mills County Clerk / OKCountyRecords</t>
        </is>
      </c>
      <c r="I67" t="inlineStr">
        <is>
          <t>Roger Mills County, Oklahoma</t>
        </is>
      </c>
      <c r="J67" t="inlineStr">
        <is>
          <t>County landing page text: Roger Mills County Clerk Jymay Whitson McLeod; Courthouse P.O. Box 708, Cheyenne, OK 73628-0708; phone (833)-638-7999; hours 8:00am - 4:30pm; indexed data from March 1901; scanned images from January 1957; published records belong to the county clerk office.</t>
        </is>
      </c>
      <c r="K67" t="inlineStr">
        <is>
          <t>OKCountyRecords public site</t>
        </is>
      </c>
      <c r="L67" t="inlineStr">
        <is>
          <t>Public county landing page</t>
        </is>
      </c>
      <c r="M67" t="inlineStr">
        <is>
          <t>https://okcountyrecords.com/search/roger%20mills</t>
        </is>
      </c>
      <c r="N67" t="inlineStr">
        <is>
          <t>Public text only; no image retrieval</t>
        </is>
      </c>
      <c r="O67" t="inlineStr">
        <is>
          <t>https://okcountyrecords.com/search/roger%20mills</t>
        </is>
      </c>
      <c r="P67" t="inlineStr">
        <is>
          <t>Use county clerk / OKCR public site for index metadata; certified copies still required for title report.</t>
        </is>
      </c>
      <c r="Q67" t="inlineStr">
        <is>
          <t>High</t>
        </is>
      </c>
      <c r="R67" t="inlineStr">
        <is>
          <t>OKCR Public Text</t>
        </is>
      </c>
      <c r="S67" s="903" t="n">
        <v>46184</v>
      </c>
      <c r="T67" t="inlineStr">
        <is>
          <t>Recorded / indexed date column</t>
        </is>
      </c>
      <c r="U67" s="903" t="n">
        <v>46184</v>
      </c>
      <c r="X67" t="inlineStr">
        <is>
          <t>No Section 31-12N-24W legal match</t>
        </is>
      </c>
      <c r="Y67" t="inlineStr">
        <is>
          <t>Yes – quarter call missing or index-only</t>
        </is>
      </c>
      <c r="Z67" t="inlineStr">
        <is>
          <t>Extracted from existing workbook/public OKCR text; not a certified legal description.</t>
        </is>
      </c>
    </row>
    <row r="68">
      <c r="A68" t="n">
        <v>399</v>
      </c>
      <c r="B68" t="inlineStr">
        <is>
          <t>OKCR Public Text</t>
        </is>
      </c>
      <c r="C68" t="inlineStr">
        <is>
          <t>Provided Search Page</t>
        </is>
      </c>
      <c r="F68" s="903" t="n">
        <v>46184</v>
      </c>
      <c r="I68" t="inlineStr">
        <is>
          <t>Section 31, Township 12N, Range 24W, Roger Mills County, Oklahoma</t>
        </is>
      </c>
      <c r="J68" t="inlineStr">
        <is>
          <t>Provided public result URL returned: Oops, nothing found; no records matched “County: , Section: 31, Township: 12N, Range: 24W” in Roger Mills County; no record-detail links were available to click on that page.</t>
        </is>
      </c>
      <c r="K68" t="inlineStr">
        <is>
          <t>OKCountyRecords public result page</t>
        </is>
      </c>
      <c r="L68" t="inlineStr">
        <is>
          <t>Provided Sec31 result page</t>
        </is>
      </c>
      <c r="M68" t="inlineStr">
        <is>
          <t>https://okcountyrecords.com/results/section=31:township=12N:range=24W:site=roger+mills/page-1</t>
        </is>
      </c>
      <c r="N68" t="inlineStr">
        <is>
          <t>Public page reviewed; no document-result links</t>
        </is>
      </c>
      <c r="O68" t="inlineStr">
        <is>
          <t>https://okcountyrecords.com/results/section=31:township=12N:range=24W:site=roger+mills/page-1</t>
        </is>
      </c>
      <c r="P68" t="inlineStr">
        <is>
          <t>Confirm correct OKCR search syntax or run authenticated API/search outside workbook runtime.</t>
        </is>
      </c>
      <c r="Q68" t="inlineStr">
        <is>
          <t>High</t>
        </is>
      </c>
      <c r="R68" t="inlineStr">
        <is>
          <t>OKCR Public Text</t>
        </is>
      </c>
      <c r="S68" s="903" t="n">
        <v>46184</v>
      </c>
      <c r="T68" t="inlineStr">
        <is>
          <t>Recorded / indexed date column</t>
        </is>
      </c>
      <c r="U68" s="903" t="n">
        <v>46184</v>
      </c>
      <c r="V68" t="inlineStr">
        <is>
          <t>31-12N-24W</t>
        </is>
      </c>
      <c r="W68" t="inlineStr">
        <is>
          <t>All or unspecified part of Section 31; no quarter call stated in index text</t>
        </is>
      </c>
      <c r="X68" t="inlineStr">
        <is>
          <t>Section match only</t>
        </is>
      </c>
      <c r="Y68" t="inlineStr">
        <is>
          <t>Yes – quarter call missing or index-only</t>
        </is>
      </c>
      <c r="Z68" t="inlineStr">
        <is>
          <t>Status/log row only; not an instrument record.</t>
        </is>
      </c>
    </row>
    <row r="69">
      <c r="A69" t="n">
        <v>400</v>
      </c>
      <c r="B69" t="inlineStr">
        <is>
          <t>OKCR Public Text</t>
        </is>
      </c>
      <c r="C69" t="inlineStr">
        <is>
          <t>Search Form / Field Text</t>
        </is>
      </c>
      <c r="F69" s="903" t="n">
        <v>46184</v>
      </c>
      <c r="G69" t="inlineStr">
        <is>
          <t>OKCountyRecords</t>
        </is>
      </c>
      <c r="I69" t="inlineStr">
        <is>
          <t>Roger Mills County advanced search</t>
        </is>
      </c>
      <c r="J69" t="inlineStr">
        <is>
          <t>Public site exposes advanced search text fields for name, party type, book/page, series, instrument number, instrument type, recorded dates, legal description, quarter, section, township, range, addition, block and lot; site lists Section 31, Township 12N and Range 24W as selectable fields.</t>
        </is>
      </c>
      <c r="K69" t="inlineStr">
        <is>
          <t>OKCountyRecords public site</t>
        </is>
      </c>
      <c r="L69" t="inlineStr">
        <is>
          <t>Advanced search field list</t>
        </is>
      </c>
      <c r="M69" t="inlineStr">
        <is>
          <t>https://okcountyrecords.com/search/roger%20mills</t>
        </is>
      </c>
      <c r="N69" t="inlineStr">
        <is>
          <t>Public text only; search form data captured</t>
        </is>
      </c>
      <c r="O69" t="inlineStr">
        <is>
          <t>https://okcountyrecords.com/search/roger%20mills</t>
        </is>
      </c>
      <c r="P69" t="inlineStr">
        <is>
          <t>Use advanced search or API to retrieve authoritative indexed instrument data.</t>
        </is>
      </c>
      <c r="Q69" t="inlineStr">
        <is>
          <t>Medium</t>
        </is>
      </c>
      <c r="R69" t="inlineStr">
        <is>
          <t>OKCR Public Text</t>
        </is>
      </c>
      <c r="S69" s="903" t="n">
        <v>46184</v>
      </c>
      <c r="T69" t="inlineStr">
        <is>
          <t>Recorded / indexed date column</t>
        </is>
      </c>
      <c r="U69" s="903" t="n">
        <v>46184</v>
      </c>
      <c r="V69" t="inlineStr">
        <is>
          <t>31-12N-24W</t>
        </is>
      </c>
      <c r="X69" t="inlineStr">
        <is>
          <t>No Section 31-12N-24W legal match</t>
        </is>
      </c>
      <c r="Y69" t="inlineStr">
        <is>
          <t>Yes – quarter call missing or index-only</t>
        </is>
      </c>
      <c r="Z69" t="inlineStr">
        <is>
          <t>Extracted from existing workbook/public OKCR text; not a certified legal description.</t>
        </is>
      </c>
    </row>
    <row r="70">
      <c r="A70" t="n">
        <v>401</v>
      </c>
      <c r="B70" t="inlineStr">
        <is>
          <t>OKCR Public Text</t>
        </is>
      </c>
      <c r="C70" t="inlineStr">
        <is>
          <t>Assignment</t>
        </is>
      </c>
      <c r="D70" t="inlineStr">
        <is>
          <t>2356/0399 - 0592</t>
        </is>
      </c>
      <c r="F70" s="903" t="n">
        <v>42752</v>
      </c>
      <c r="G70" t="inlineStr">
        <is>
          <t>GEODYNE RESOURCES INC; SAMSON LONE STAR LLC; SAMSON RESOURCES COMPANY</t>
        </is>
      </c>
      <c r="H70" t="inlineStr">
        <is>
          <t>FAIRWAY RESOURCES III LLC</t>
        </is>
      </c>
      <c r="I70" t="inlineStr">
        <is>
          <t>S12 T13N R22W LA CROSS RANCH; S31 T12N R24W LALEXANDER; 278 more</t>
        </is>
      </c>
      <c r="J70" t="inlineStr">
        <is>
          <t>Existing workbook contained this OKCR public snippet; consolidated here for Section 31 text. Instrument 2017-000083 appears as Assignment, Book 002356, pages 0399-0592, images 194. Full image/exhibit not downloaded.</t>
        </is>
      </c>
      <c r="K70" t="inlineStr">
        <is>
          <t>Existing raw OKCR public snippet</t>
        </is>
      </c>
      <c r="L70" t="inlineStr">
        <is>
          <t>Consolidated from raw row 395</t>
        </is>
      </c>
      <c r="M70" t="inlineStr">
        <is>
          <t>https://okcountyrecords.com/detail/roger+mills/2017-000083</t>
        </is>
      </c>
      <c r="N70" t="inlineStr">
        <is>
          <t>Public index text only; instrument image/exhibits still required</t>
        </is>
      </c>
      <c r="O70" t="inlineStr">
        <is>
          <t>https://okcountyrecords.com/detail/roger+mills/2017-000083</t>
        </is>
      </c>
      <c r="P70" t="inlineStr">
        <is>
          <t>Obtain full assignment image/exhibits; verify assigned leases, depths, burdens, retained interests and chain continuity.</t>
        </is>
      </c>
      <c r="Q70" t="inlineStr">
        <is>
          <t>High</t>
        </is>
      </c>
      <c r="R70" t="inlineStr">
        <is>
          <t>Assignment</t>
        </is>
      </c>
      <c r="S70" s="903" t="n">
        <v>42752</v>
      </c>
      <c r="T70" t="inlineStr">
        <is>
          <t>Recorded / indexed date column</t>
        </is>
      </c>
      <c r="U70" s="903" t="n">
        <v>42752</v>
      </c>
      <c r="V70" t="inlineStr">
        <is>
          <t>31-12N-24W</t>
        </is>
      </c>
      <c r="W70" t="inlineStr">
        <is>
          <t>All or unspecified part of Section 31; no quarter call stated in index text</t>
        </is>
      </c>
      <c r="X70" t="inlineStr">
        <is>
          <t>Section match only</t>
        </is>
      </c>
      <c r="Y70" t="inlineStr">
        <is>
          <t>Yes – quarter call missing or index-only</t>
        </is>
      </c>
      <c r="Z70" t="inlineStr">
        <is>
          <t>Extracted from existing workbook/public OKCR text; not a certified legal description.</t>
        </is>
      </c>
    </row>
    <row r="71">
      <c r="A71" t="n">
        <v>402</v>
      </c>
      <c r="B71" t="inlineStr">
        <is>
          <t>OKCR Public Text</t>
        </is>
      </c>
      <c r="C71" t="inlineStr">
        <is>
          <t>Mortgage</t>
        </is>
      </c>
      <c r="D71" t="inlineStr">
        <is>
          <t>2357/0001 - 0201</t>
        </is>
      </c>
      <c r="F71" s="903" t="n">
        <v>42752</v>
      </c>
      <c r="G71" t="inlineStr">
        <is>
          <t>FAIRWAY RESOURCES III LLC</t>
        </is>
      </c>
      <c r="H71" t="inlineStr">
        <is>
          <t>JPMORGAN CHASE BANK</t>
        </is>
      </c>
      <c r="I71" t="inlineStr">
        <is>
          <t>S12 T13N R22W LA CROSS RANCH; S31 T12N R24W LALEXANDER; 278 more</t>
        </is>
      </c>
      <c r="J71" t="inlineStr">
        <is>
          <t>Public OKCR search text surfaced instrument 2017-000084 as Mortgage, Book 002357, pages 0001-0201, images 201. Text is public index/search text only; full image/exhibit not downloaded.</t>
        </is>
      </c>
      <c r="K71" t="inlineStr">
        <is>
          <t>OKCountyRecords public search result</t>
        </is>
      </c>
      <c r="L71" t="inlineStr">
        <is>
          <t>Search result snippet/public page</t>
        </is>
      </c>
      <c r="M71" t="inlineStr">
        <is>
          <t>https://okcountyrecords.com/results/omni%3DS4%2BT14N%2BR25W%2BA%3Asite%3Droger%20mills/beginning_page%3Dasc/page-1</t>
        </is>
      </c>
      <c r="N71" t="inlineStr">
        <is>
          <t>Public index text only; mortgage image/exhibits still required</t>
        </is>
      </c>
      <c r="O71" t="inlineStr">
        <is>
          <t>https://okcountyrecords.com/results/omni%3DS4%2BT14N%2BR25W%2BA%3Asite%3Droger%20mills/beginning_page%3Dasc/page-1</t>
        </is>
      </c>
      <c r="P71" t="inlineStr">
        <is>
          <t>Obtain mortgage and release images/exhibits; confirm collateral, amount, maturity and release status.</t>
        </is>
      </c>
      <c r="Q71" t="inlineStr">
        <is>
          <t>High</t>
        </is>
      </c>
      <c r="R71" t="inlineStr">
        <is>
          <t>Lien / Release</t>
        </is>
      </c>
      <c r="S71" s="903" t="n">
        <v>42752</v>
      </c>
      <c r="T71" t="inlineStr">
        <is>
          <t>Recorded / indexed date column</t>
        </is>
      </c>
      <c r="U71" s="903" t="n">
        <v>42752</v>
      </c>
      <c r="V71" t="inlineStr">
        <is>
          <t>31-12N-24W</t>
        </is>
      </c>
      <c r="W71" t="inlineStr">
        <is>
          <t>All or unspecified part of Section 31; no quarter call stated in index text</t>
        </is>
      </c>
      <c r="X71" t="inlineStr">
        <is>
          <t>Section match only</t>
        </is>
      </c>
      <c r="Y71" t="inlineStr">
        <is>
          <t>Yes – quarter call missing or index-only</t>
        </is>
      </c>
      <c r="Z71" t="inlineStr">
        <is>
          <t>Extracted from existing workbook/public OKCR text; not a certified legal description.</t>
        </is>
      </c>
    </row>
    <row r="72">
      <c r="A72" t="n">
        <v>403</v>
      </c>
      <c r="B72" t="inlineStr">
        <is>
          <t>OKCR Public Text</t>
        </is>
      </c>
      <c r="C72" t="inlineStr">
        <is>
          <t>Financing Statement</t>
        </is>
      </c>
      <c r="D72" t="inlineStr">
        <is>
          <t>2599/0001 - 0113</t>
        </is>
      </c>
      <c r="F72" s="903" t="n">
        <v>45609</v>
      </c>
      <c r="G72" t="inlineStr">
        <is>
          <t>ANADARKO BASIN HOLDINGS LLC; SAMSON LONE STAR LLC; SAMSON RESOURCES COMPANY</t>
        </is>
      </c>
      <c r="H72" t="inlineStr">
        <is>
          <t>FAIRWAY RESOURCES III LLC</t>
        </is>
      </c>
      <c r="I72" t="inlineStr">
        <is>
          <t>S12 T13N R22W LA CROSS RANCH; S31 T12N R24W LALEXANDER; 278 more</t>
        </is>
      </c>
      <c r="J72" t="inlineStr">
        <is>
          <t>Public OKCR search text surfaced instrument 2024-007118 as Financing Statement, Book 002599, pages 0001-0113, images 194. Text is public index/search text only; full image/exhibit not downloaded.</t>
        </is>
      </c>
      <c r="K72" t="inlineStr">
        <is>
          <t>OKCountyRecords public search result</t>
        </is>
      </c>
      <c r="L72" t="inlineStr">
        <is>
          <t>Search result snippet/public page</t>
        </is>
      </c>
      <c r="M72" t="inlineStr">
        <is>
          <t>https://okcountyrecords.com/results/omni%3DT15N%2BR21W%3Asite%3Droger%20mills/site_id%3Ddesc/page-26</t>
        </is>
      </c>
      <c r="N72" t="inlineStr">
        <is>
          <t>Public index text only; financing statement image/exhibits still required</t>
        </is>
      </c>
      <c r="O72" t="inlineStr">
        <is>
          <t>https://okcountyrecords.com/results/omni%3DT15N%2BR21W%3Asite%3Droger%20mills/site_id%3Ddesc/page-26</t>
        </is>
      </c>
      <c r="P72" t="inlineStr">
        <is>
          <t>Obtain financing statement and termination/release evidence; confirm whether Section 31 interests remain encumbered.</t>
        </is>
      </c>
      <c r="Q72" t="inlineStr">
        <is>
          <t>High</t>
        </is>
      </c>
      <c r="R72" t="inlineStr">
        <is>
          <t>Lien / Release</t>
        </is>
      </c>
      <c r="S72" s="903" t="n">
        <v>45609</v>
      </c>
      <c r="T72" t="inlineStr">
        <is>
          <t>Recorded / indexed date column</t>
        </is>
      </c>
      <c r="U72" s="903" t="n">
        <v>45609</v>
      </c>
      <c r="V72" t="inlineStr">
        <is>
          <t>31-12N-24W</t>
        </is>
      </c>
      <c r="W72" t="inlineStr">
        <is>
          <t>All or unspecified part of Section 31; no quarter call stated in index text</t>
        </is>
      </c>
      <c r="X72" t="inlineStr">
        <is>
          <t>Section match only</t>
        </is>
      </c>
      <c r="Y72" t="inlineStr">
        <is>
          <t>Yes – quarter call missing or index-only</t>
        </is>
      </c>
      <c r="Z72" t="inlineStr">
        <is>
          <t>Extracted from existing workbook/public OKCR text; not a certified legal description.</t>
        </is>
      </c>
    </row>
    <row r="73">
      <c r="A73" t="n">
        <v>404</v>
      </c>
      <c r="B73" t="inlineStr">
        <is>
          <t>OKCR Public Text</t>
        </is>
      </c>
      <c r="C73" t="inlineStr">
        <is>
          <t>Partial Release Of Lien</t>
        </is>
      </c>
      <c r="D73" t="inlineStr">
        <is>
          <t>2356/0001 - 0199</t>
        </is>
      </c>
      <c r="F73" s="903" t="n">
        <v>42752</v>
      </c>
      <c r="G73" t="inlineStr">
        <is>
          <t>DEUTSCHE BANK</t>
        </is>
      </c>
      <c r="H73" t="inlineStr">
        <is>
          <t>SAMSON RESOURCES; GEODYNE RESOURCES</t>
        </is>
      </c>
      <c r="I73" t="inlineStr">
        <is>
          <t>S12 T13N R22W LA CROSS RANCH; S31 T12N R24W LALEXANDER; 279 more</t>
        </is>
      </c>
      <c r="J73" t="inlineStr">
        <is>
          <t>Existing workbook contained this OKCR public snippet; consolidated here for Section 31 text. Instrument 2017-000081 appears as Partial Release Of Lien, Book 002356, pages 0001-0199, images 199. Full image/exhibit not downloaded.</t>
        </is>
      </c>
      <c r="K73" t="inlineStr">
        <is>
          <t>Existing raw OKCR public snippet</t>
        </is>
      </c>
      <c r="L73" t="inlineStr">
        <is>
          <t>Consolidated from raw row 394</t>
        </is>
      </c>
      <c r="M73" t="inlineStr">
        <is>
          <t>https://okcountyrecords.com/detail/roger+mills/2017-000081/19462526</t>
        </is>
      </c>
      <c r="N73" t="inlineStr">
        <is>
          <t>Public index text only; release image/exhibits still required</t>
        </is>
      </c>
      <c r="O73" t="inlineStr">
        <is>
          <t>https://okcountyrecords.com/detail/roger+mills/2017-000081/19462526</t>
        </is>
      </c>
      <c r="P73" t="inlineStr">
        <is>
          <t>Obtain full partial release image/exhibit; match to original lien and confirm Section 31 release effect.</t>
        </is>
      </c>
      <c r="Q73" t="inlineStr">
        <is>
          <t>High</t>
        </is>
      </c>
      <c r="R73" t="inlineStr">
        <is>
          <t>Lien / Release</t>
        </is>
      </c>
      <c r="S73" s="903" t="n">
        <v>42752</v>
      </c>
      <c r="T73" t="inlineStr">
        <is>
          <t>Recorded / indexed date column</t>
        </is>
      </c>
      <c r="U73" s="903" t="n">
        <v>42752</v>
      </c>
      <c r="V73" t="inlineStr">
        <is>
          <t>31-12N-24W</t>
        </is>
      </c>
      <c r="W73" t="inlineStr">
        <is>
          <t>All or unspecified part of Section 31; no quarter call stated in index text</t>
        </is>
      </c>
      <c r="X73" t="inlineStr">
        <is>
          <t>Section match only</t>
        </is>
      </c>
      <c r="Y73" t="inlineStr">
        <is>
          <t>Yes – quarter call missing or index-only</t>
        </is>
      </c>
      <c r="Z73" t="inlineStr">
        <is>
          <t>Extracted from existing workbook/public OKCR text; not a certified legal description.</t>
        </is>
      </c>
    </row>
    <row r="74">
      <c r="A74" t="n">
        <v>405</v>
      </c>
      <c r="B74" t="inlineStr">
        <is>
          <t>OKCR Public Text</t>
        </is>
      </c>
      <c r="C74" t="inlineStr">
        <is>
          <t>Search Limitation / Tract Index Note</t>
        </is>
      </c>
      <c r="F74" s="903" t="n">
        <v>46184</v>
      </c>
      <c r="G74" t="inlineStr">
        <is>
          <t>OKCountyRecords</t>
        </is>
      </c>
      <c r="I74" t="inlineStr">
        <is>
          <t>Roger Mills County search results</t>
        </is>
      </c>
      <c r="J74" t="inlineStr">
        <is>
          <t>OKCR public result pages state: Printing the search results is disabled; visit the county courthouse and request to view the tract index.</t>
        </is>
      </c>
      <c r="K74" t="inlineStr">
        <is>
          <t>OKCountyRecords public search result</t>
        </is>
      </c>
      <c r="L74" t="inlineStr">
        <is>
          <t>Search limitation text</t>
        </is>
      </c>
      <c r="M74" t="inlineStr">
        <is>
          <t>https://okcountyrecords.com/results/omni%3DS6%2BT12N%2BR24W%3Asite%3Droger%20mills/beginning_page%3Ddesc/page-7</t>
        </is>
      </c>
      <c r="N74" t="inlineStr">
        <is>
          <t>Public limitation text captured</t>
        </is>
      </c>
      <c r="O74" t="inlineStr">
        <is>
          <t>https://okcountyrecords.com/results/omni%3DS6%2BT12N%2BR24W%3Asite%3Droger%20mills/beginning_page%3Ddesc/page-7</t>
        </is>
      </c>
      <c r="P74" t="inlineStr">
        <is>
          <t>For complete tract-index coverage, request courthouse tract index and certified copies; do not rely solely on public search snippets.</t>
        </is>
      </c>
      <c r="Q74" t="inlineStr">
        <is>
          <t>High</t>
        </is>
      </c>
      <c r="R74" t="inlineStr">
        <is>
          <t>External Search</t>
        </is>
      </c>
      <c r="S74" s="903" t="n">
        <v>46184</v>
      </c>
      <c r="T74" t="inlineStr">
        <is>
          <t>Recorded / indexed date column</t>
        </is>
      </c>
      <c r="U74" s="903" t="n">
        <v>46184</v>
      </c>
      <c r="X74" t="inlineStr">
        <is>
          <t>No Section 31-12N-24W legal match</t>
        </is>
      </c>
      <c r="Y74" t="inlineStr">
        <is>
          <t>Yes – quarter call missing or index-only</t>
        </is>
      </c>
      <c r="Z74" t="inlineStr">
        <is>
          <t>Extracted from existing workbook/public OKCR text; not a certified legal description.</t>
        </is>
      </c>
    </row>
    <row r="75">
      <c r="A75" t="n">
        <v>406</v>
      </c>
      <c r="B75" t="inlineStr">
        <is>
          <t>OKCR Web Workaround</t>
        </is>
      </c>
      <c r="C75" t="inlineStr">
        <is>
          <t>Mortgage</t>
        </is>
      </c>
      <c r="D75" t="inlineStr">
        <is>
          <t>2344/0001 - 0611</t>
        </is>
      </c>
      <c r="F75" s="903" t="n">
        <v>42593</v>
      </c>
      <c r="G75" t="inlineStr">
        <is>
          <t>TECOLOTE HOLDINGS LLC</t>
        </is>
      </c>
      <c r="H75" t="inlineStr">
        <is>
          <t>WELLS FARGO BANK</t>
        </is>
      </c>
      <c r="I75" t="inlineStr">
        <is>
          <t>S31 T12N R24W LALEXANDER shown in search hit; result row also lists S30 T15N R22W A; S12 T13N R22W A; 313 more</t>
        </is>
      </c>
      <c r="J75" t="inlineStr">
        <is>
          <t>Search-engine indexed OKCR result snippet surfaced instrument 2016-001884 as Mortgage, Book 002344, pages 0001-0611, 611 images. Target Section 31 appears in snippet but full legal list is truncated.</t>
        </is>
      </c>
      <c r="K75" t="inlineStr">
        <is>
          <t>OKCountyRecords public search result via web index</t>
        </is>
      </c>
      <c r="L75" t="inlineStr">
        <is>
          <t>Candidate from search result page</t>
        </is>
      </c>
      <c r="M75" t="inlineStr">
        <is>
          <t>https://okcountyrecords.com/detail/roger+mills/2016-001884</t>
        </is>
      </c>
      <c r="N75" t="inlineStr">
        <is>
          <t>Candidate public index text only; image/exhibits still required</t>
        </is>
      </c>
      <c r="O75" t="inlineStr">
        <is>
          <t>https://okcountyrecords.com/results/omni%3DS6%2BT15N%2BR21W%3Asite%3Droger%20mills/page-42</t>
        </is>
      </c>
      <c r="P75" t="inlineStr">
        <is>
          <t>Obtain full mortgage image/exhibits; verify whether and how Section 31 is burdened and identify release chain.</t>
        </is>
      </c>
      <c r="Q75" t="inlineStr">
        <is>
          <t>High</t>
        </is>
      </c>
      <c r="R75" t="inlineStr">
        <is>
          <t>Lien / Release</t>
        </is>
      </c>
      <c r="S75" s="903" t="n">
        <v>42593</v>
      </c>
      <c r="T75" t="inlineStr">
        <is>
          <t>Recorded / indexed date from public snippet</t>
        </is>
      </c>
      <c r="U75" s="903" t="n">
        <v>42593</v>
      </c>
      <c r="V75" t="inlineStr">
        <is>
          <t>31-12N-24W</t>
        </is>
      </c>
      <c r="W75" t="inlineStr">
        <is>
          <t>Lalexander / exact quarter call not visible in public snippet</t>
        </is>
      </c>
      <c r="X75" t="inlineStr">
        <is>
          <t>Candidate – target shown in search result, legal list truncated</t>
        </is>
      </c>
      <c r="Y75" t="inlineStr">
        <is>
          <t>Yes – verify against certified document image</t>
        </is>
      </c>
      <c r="Z75" t="inlineStr">
        <is>
          <t>Web-search workaround; not complete certified legal text.</t>
        </is>
      </c>
    </row>
    <row r="76">
      <c r="A76" t="n">
        <v>407</v>
      </c>
      <c r="B76" t="inlineStr">
        <is>
          <t>OKCR Web Workaround</t>
        </is>
      </c>
      <c r="C76" t="inlineStr">
        <is>
          <t>Assignment</t>
        </is>
      </c>
      <c r="D76" t="inlineStr">
        <is>
          <t>2343/0001 - 0602</t>
        </is>
      </c>
      <c r="F76" s="903" t="n">
        <v>42593</v>
      </c>
      <c r="G76" t="inlineStr">
        <is>
          <t>DEVON ENERGY PRODUCTION CO</t>
        </is>
      </c>
      <c r="H76" t="inlineStr">
        <is>
          <t>TECOLOTE HOLDINGS LLC</t>
        </is>
      </c>
      <c r="I76" t="inlineStr">
        <is>
          <t>S30 T15N R22W A; S12 T13N R22W A; 312 more; target Section 31 likely within omitted legals from same indexed search hit</t>
        </is>
      </c>
      <c r="J76" t="inlineStr">
        <is>
          <t>Search-engine indexed OKCR result snippet surfaced instrument 2016-001883 as Assignment, Book 002343, pages 0001-0602, 603 images. Full legal list is truncated.</t>
        </is>
      </c>
      <c r="K76" t="inlineStr">
        <is>
          <t>OKCountyRecords public search result via web index</t>
        </is>
      </c>
      <c r="L76" t="inlineStr">
        <is>
          <t>Candidate from search result page</t>
        </is>
      </c>
      <c r="M76" t="inlineStr">
        <is>
          <t>https://okcountyrecords.com/detail/roger+mills/2016-001883</t>
        </is>
      </c>
      <c r="N76" t="inlineStr">
        <is>
          <t>Candidate public index text only; image/exhibits still required</t>
        </is>
      </c>
      <c r="O76" t="inlineStr">
        <is>
          <t>https://okcountyrecords.com/results/omni%3DS6%2BT15N%2BR21W%3Asite%3Droger%20mills/page-42</t>
        </is>
      </c>
      <c r="P76" t="inlineStr">
        <is>
          <t>Obtain full assignment image/exhibits; verify if Section 31 leases/minerals are assigned and identify quarter calls.</t>
        </is>
      </c>
      <c r="Q76" t="inlineStr">
        <is>
          <t>High</t>
        </is>
      </c>
      <c r="R76" t="inlineStr">
        <is>
          <t>Assignment</t>
        </is>
      </c>
      <c r="S76" s="903" t="n">
        <v>42593</v>
      </c>
      <c r="T76" t="inlineStr">
        <is>
          <t>Recorded / indexed date from public snippet</t>
        </is>
      </c>
      <c r="U76" s="903" t="n">
        <v>42593</v>
      </c>
      <c r="W76" t="inlineStr">
        <is>
          <t>Exact Section 31 call not visible in row snippet</t>
        </is>
      </c>
      <c r="X76" t="inlineStr">
        <is>
          <t>Candidate – same indexed page as target search, legal list truncated</t>
        </is>
      </c>
      <c r="Y76" t="inlineStr">
        <is>
          <t>Yes – verify against certified document image</t>
        </is>
      </c>
      <c r="Z76" t="inlineStr">
        <is>
          <t>Candidate only; do not rely without full image/exhibit.</t>
        </is>
      </c>
    </row>
    <row r="77">
      <c r="A77" t="n">
        <v>408</v>
      </c>
      <c r="B77" t="inlineStr">
        <is>
          <t>OKCR Web Workaround</t>
        </is>
      </c>
      <c r="C77" t="inlineStr">
        <is>
          <t>Quit Claim Mineral Deed</t>
        </is>
      </c>
      <c r="D77" t="inlineStr">
        <is>
          <t>2342/0219 - 0225</t>
        </is>
      </c>
      <c r="F77" s="903" t="n">
        <v>42593</v>
      </c>
      <c r="G77" t="inlineStr">
        <is>
          <t>DEVON ENERGY PRODUCTION CO</t>
        </is>
      </c>
      <c r="H77" t="inlineStr">
        <is>
          <t>TECOLOTE HOLDINGS</t>
        </is>
      </c>
      <c r="I77" t="inlineStr">
        <is>
          <t>S12 T12N R26W S2 SE; S31 T12N R24W W2 NW; 20 more</t>
        </is>
      </c>
      <c r="J77" t="inlineStr">
        <is>
          <t>Search-engine indexed OKCR result snippet surfaced instrument 2016-001882 as Quit Claim Mineral Deed, Book 002342, pages 0219-0225, 7 images. Visible legal includes S31 T12N R24W W2 NW.</t>
        </is>
      </c>
      <c r="K77" t="inlineStr">
        <is>
          <t>OKCountyRecords public search result via web index</t>
        </is>
      </c>
      <c r="L77" t="inlineStr">
        <is>
          <t>Visible target legal in search result</t>
        </is>
      </c>
      <c r="M77" t="inlineStr">
        <is>
          <t>https://okcountyrecords.com/detail/roger+mills/2016-001882</t>
        </is>
      </c>
      <c r="N77" t="inlineStr">
        <is>
          <t>Public index text only; deed image/exhibits still required</t>
        </is>
      </c>
      <c r="O77" t="inlineStr">
        <is>
          <t>https://okcountyrecords.com/results/omni%3DS6%2BT15N%2BR21W%3Asite%3Droger%20mills/page-42</t>
        </is>
      </c>
      <c r="P77" t="inlineStr">
        <is>
          <t>Obtain deed image; verify grant, reservations/exceptions, net acres and W/2 NW/4 call.</t>
        </is>
      </c>
      <c r="Q77" t="inlineStr">
        <is>
          <t>High</t>
        </is>
      </c>
      <c r="R77" t="inlineStr">
        <is>
          <t>Deed / Chain</t>
        </is>
      </c>
      <c r="S77" s="903" t="n">
        <v>42593</v>
      </c>
      <c r="T77" t="inlineStr">
        <is>
          <t>Recorded / indexed date from public snippet</t>
        </is>
      </c>
      <c r="U77" s="903" t="n">
        <v>42593</v>
      </c>
      <c r="V77" t="inlineStr">
        <is>
          <t>31-12N-24W</t>
        </is>
      </c>
      <c r="W77" t="inlineStr">
        <is>
          <t>W/2 NW/4</t>
        </is>
      </c>
      <c r="X77" t="inlineStr">
        <is>
          <t>Parsed from visible OKCR search-result legal text</t>
        </is>
      </c>
      <c r="Y77" t="inlineStr">
        <is>
          <t>Yes – verify against certified document image</t>
        </is>
      </c>
      <c r="Z77" t="inlineStr">
        <is>
          <t>Best public workaround hit with visible quarter call.</t>
        </is>
      </c>
    </row>
    <row r="78">
      <c r="A78" t="n">
        <v>409</v>
      </c>
      <c r="B78" t="inlineStr">
        <is>
          <t>OKCR Web Workaround</t>
        </is>
      </c>
      <c r="C78" t="inlineStr">
        <is>
          <t>Amendment Of Mortgage</t>
        </is>
      </c>
      <c r="D78" t="inlineStr">
        <is>
          <t>2367/0001 - 0705</t>
        </is>
      </c>
      <c r="F78" s="903" t="n">
        <v>42872</v>
      </c>
      <c r="G78" t="inlineStr">
        <is>
          <t>ARCADIA RESOURCES AKA; CHESAPEAKE INVESTMENTS; DORCHESTER RESOURCES</t>
        </is>
      </c>
      <c r="H78" t="inlineStr">
        <is>
          <t>BANK SNB; MOSTEK, CHRIS TTEE</t>
        </is>
      </c>
      <c r="I78" t="inlineStr">
        <is>
          <t>S5 T11N R23W A; S6 T11N R23W A; 139 more; search hit indicates S31 T12N R24W LALEXANDER appears in truncated legals</t>
        </is>
      </c>
      <c r="J78" t="inlineStr">
        <is>
          <t>Search-engine indexed OKCR result snippet surfaced instrument 2017-001046 as Amendment Of Mortgage, Book 002367, pages 0001-0705, 705 images. Full legal list is truncated.</t>
        </is>
      </c>
      <c r="K78" t="inlineStr">
        <is>
          <t>OKCountyRecords public search result via web index</t>
        </is>
      </c>
      <c r="L78" t="inlineStr">
        <is>
          <t>Candidate from search result page</t>
        </is>
      </c>
      <c r="M78" t="inlineStr">
        <is>
          <t>https://okcountyrecords.com/detail/roger+mills/2017-001046</t>
        </is>
      </c>
      <c r="N78" t="inlineStr">
        <is>
          <t>Candidate public index text only; image/exhibits still required</t>
        </is>
      </c>
      <c r="O78" t="inlineStr">
        <is>
          <t>https://okcountyrecords.com/results/omni%3DS4%2BT16N%2BR24W%3Asite%3Droger%20mills/beginning_page%3Dasc/page-6</t>
        </is>
      </c>
      <c r="P78" t="inlineStr">
        <is>
          <t>Obtain amendment/mortgage image and exhibits; determine Section 31 collateral and release chain.</t>
        </is>
      </c>
      <c r="Q78" t="inlineStr">
        <is>
          <t>High</t>
        </is>
      </c>
      <c r="R78" t="inlineStr">
        <is>
          <t>Lien / Release</t>
        </is>
      </c>
      <c r="S78" s="903" t="n">
        <v>42872</v>
      </c>
      <c r="T78" t="inlineStr">
        <is>
          <t>Recorded / indexed date from public snippet</t>
        </is>
      </c>
      <c r="U78" s="903" t="n">
        <v>42872</v>
      </c>
      <c r="V78" t="inlineStr">
        <is>
          <t>31-12N-24W</t>
        </is>
      </c>
      <c r="W78" t="inlineStr">
        <is>
          <t>Lalexander / exact quarter call not visible in public snippet</t>
        </is>
      </c>
      <c r="X78" t="inlineStr">
        <is>
          <t>Candidate – target shown in search hit, legal list truncated</t>
        </is>
      </c>
      <c r="Y78" t="inlineStr">
        <is>
          <t>Yes – verify against certified document image</t>
        </is>
      </c>
      <c r="Z78" t="inlineStr">
        <is>
          <t>Candidate only; do not rely without full image/exhibit.</t>
        </is>
      </c>
    </row>
    <row r="79">
      <c r="A79" t="n">
        <v>410</v>
      </c>
      <c r="B79" t="inlineStr">
        <is>
          <t>OKCR Web Workaround</t>
        </is>
      </c>
      <c r="C79" t="inlineStr">
        <is>
          <t>Release Of Mortgage</t>
        </is>
      </c>
      <c r="D79" t="inlineStr">
        <is>
          <t>2375/0001 - 0652</t>
        </is>
      </c>
      <c r="F79" s="903" t="n">
        <v>42991</v>
      </c>
      <c r="G79" t="inlineStr">
        <is>
          <t>WELLS FARGO BANK</t>
        </is>
      </c>
      <c r="H79" t="inlineStr">
        <is>
          <t>LINN ENERGY HOLDINGS</t>
        </is>
      </c>
      <c r="I79" t="inlineStr">
        <is>
          <t>S12 T12N R25W A; S25 T12N R24W A; 371 more; candidate target appears in related indexed search hit</t>
        </is>
      </c>
      <c r="J79" t="inlineStr">
        <is>
          <t>Search-engine indexed OKCR result snippet surfaced instrument 2017-001864 as Release Of Mortgage, Book 002375, pages 0001-0652, 652 images. Full legal list is truncated.</t>
        </is>
      </c>
      <c r="K79" t="inlineStr">
        <is>
          <t>OKCountyRecords public search result via web index</t>
        </is>
      </c>
      <c r="L79" t="inlineStr">
        <is>
          <t>Candidate from search result page</t>
        </is>
      </c>
      <c r="M79" t="inlineStr">
        <is>
          <t>https://okcountyrecords.com/detail/roger+mills/2017-001864</t>
        </is>
      </c>
      <c r="N79" t="inlineStr">
        <is>
          <t>Candidate public index text only; image/exhibits still required</t>
        </is>
      </c>
      <c r="O79" t="inlineStr">
        <is>
          <t>https://okcountyrecords.com/results/omni%3DS4%2BT16N%2BR24W%3Asite%3Droger%20mills/beginning_page%3Dasc/page-6</t>
        </is>
      </c>
      <c r="P79" t="inlineStr">
        <is>
          <t>Obtain release image/exhibits; match to source mortgage and confirm Section 31 release effect.</t>
        </is>
      </c>
      <c r="Q79" t="inlineStr">
        <is>
          <t>High</t>
        </is>
      </c>
      <c r="R79" t="inlineStr">
        <is>
          <t>Lien / Release</t>
        </is>
      </c>
      <c r="S79" s="903" t="n">
        <v>42991</v>
      </c>
      <c r="T79" t="inlineStr">
        <is>
          <t>Recorded / indexed date from public snippet</t>
        </is>
      </c>
      <c r="U79" s="903" t="n">
        <v>42991</v>
      </c>
      <c r="W79" t="inlineStr">
        <is>
          <t>Exact Section 31 call not visible in row snippet</t>
        </is>
      </c>
      <c r="X79" t="inlineStr">
        <is>
          <t>Candidate – legal list truncated on related OKCR search hit</t>
        </is>
      </c>
      <c r="Y79" t="inlineStr">
        <is>
          <t>Yes – verify against certified document image</t>
        </is>
      </c>
      <c r="Z79" t="inlineStr">
        <is>
          <t>Candidate only; do not rely without full image/exhibit.</t>
        </is>
      </c>
    </row>
    <row r="80">
      <c r="A80" t="n">
        <v>411</v>
      </c>
      <c r="B80" t="inlineStr">
        <is>
          <t>OKCR Web Workaround</t>
        </is>
      </c>
      <c r="C80" t="inlineStr">
        <is>
          <t>Release Of Mortgage</t>
        </is>
      </c>
      <c r="D80" t="inlineStr">
        <is>
          <t>2448/0001 - 0339</t>
        </is>
      </c>
      <c r="F80" s="903" t="n">
        <v>44060</v>
      </c>
      <c r="G80" t="inlineStr">
        <is>
          <t>BANK OF AMERICA</t>
        </is>
      </c>
      <c r="H80" t="inlineStr">
        <is>
          <t>TEMPLAR ENERGY; TEMPLAR OPERATING</t>
        </is>
      </c>
      <c r="I80" t="inlineStr">
        <is>
          <t>S12 T17N R25W LAGNES 1-12; S12 T14N R24W LBOSWELL; 435 more; candidate target appears in related indexed search hit</t>
        </is>
      </c>
      <c r="J80" t="inlineStr">
        <is>
          <t>Search-engine indexed OKCR result snippet surfaced instrument 2020-001280 as Release Of Mortgage, Book 002448, pages 0001-0339, 339 images. Full legal list is truncated.</t>
        </is>
      </c>
      <c r="K80" t="inlineStr">
        <is>
          <t>OKCountyRecords public search result via web index</t>
        </is>
      </c>
      <c r="L80" t="inlineStr">
        <is>
          <t>Candidate from search result page</t>
        </is>
      </c>
      <c r="M80" t="inlineStr">
        <is>
          <t>https://okcountyrecords.com/detail/roger+mills/2020-001280</t>
        </is>
      </c>
      <c r="N80" t="inlineStr">
        <is>
          <t>Candidate public index text only; image/exhibits still required</t>
        </is>
      </c>
      <c r="O80" t="inlineStr">
        <is>
          <t>https://okcountyrecords.com/results/omni%3DS4%2BT16N%2BR24W%3Asite%3Droger%20mills/beginning_page%3Dasc/page-6</t>
        </is>
      </c>
      <c r="P80" t="inlineStr">
        <is>
          <t>Obtain release image/exhibits; confirm if any Section 31 mortgage burden was released.</t>
        </is>
      </c>
      <c r="Q80" t="inlineStr">
        <is>
          <t>High</t>
        </is>
      </c>
      <c r="R80" t="inlineStr">
        <is>
          <t>Lien / Release</t>
        </is>
      </c>
      <c r="S80" s="903" t="n">
        <v>44060</v>
      </c>
      <c r="T80" t="inlineStr">
        <is>
          <t>Recorded / indexed date from public snippet</t>
        </is>
      </c>
      <c r="U80" s="903" t="n">
        <v>44060</v>
      </c>
      <c r="W80" t="inlineStr">
        <is>
          <t>Exact Section 31 call not visible in row snippet</t>
        </is>
      </c>
      <c r="X80" t="inlineStr">
        <is>
          <t>Candidate – legal list truncated on related OKCR search hit</t>
        </is>
      </c>
      <c r="Y80" t="inlineStr">
        <is>
          <t>Yes – verify against certified document image</t>
        </is>
      </c>
      <c r="Z80" t="inlineStr">
        <is>
          <t>Candidate only; do not rely without full image/exhibit.</t>
        </is>
      </c>
    </row>
    <row r="81">
      <c r="A81" t="n">
        <v>412</v>
      </c>
      <c r="B81" t="inlineStr">
        <is>
          <t>OKCR Web Workaround</t>
        </is>
      </c>
      <c r="C81" t="inlineStr">
        <is>
          <t>Mortgage</t>
        </is>
      </c>
      <c r="D81" t="inlineStr">
        <is>
          <t>2113/0001 - 0258</t>
        </is>
      </c>
      <c r="F81" s="903" t="n">
        <v>40932</v>
      </c>
      <c r="G81" t="inlineStr">
        <is>
          <t>SAMSON RESOURCES COMPANY; GEODYNE RESOURCES INC</t>
        </is>
      </c>
      <c r="H81" t="inlineStr">
        <is>
          <t>JPMORGAN CHASE BANK NA</t>
        </is>
      </c>
      <c r="I81" t="inlineStr">
        <is>
          <t>S10 T16N R22W A; S17 T14N R26W A; 544 more; candidate target appears in related indexed search hit</t>
        </is>
      </c>
      <c r="J81" t="inlineStr">
        <is>
          <t>Search-engine indexed OKCR result snippet surfaced instrument 2012-000495 as Mortgage, Book 002113, pages 0001-0258, 258 images. Full legal list is truncated.</t>
        </is>
      </c>
      <c r="K81" t="inlineStr">
        <is>
          <t>OKCountyRecords public search result via web index</t>
        </is>
      </c>
      <c r="L81" t="inlineStr">
        <is>
          <t>Candidate from search result page</t>
        </is>
      </c>
      <c r="M81" t="inlineStr">
        <is>
          <t>https://okcountyrecords.com/detail/roger+mills/2012-000495</t>
        </is>
      </c>
      <c r="N81" t="inlineStr">
        <is>
          <t>Candidate public index text only; image/exhibits still required</t>
        </is>
      </c>
      <c r="O81" t="inlineStr">
        <is>
          <t>https://okcountyrecords.com/results/omni%3DS4%2BT16N%2BR24W%3Asite%3Droger%20mills/beginning_page%3Dasc/page-6</t>
        </is>
      </c>
      <c r="P81" t="inlineStr">
        <is>
          <t>Obtain mortgage and release images; confirm Section 31 collateral and subsequent release status.</t>
        </is>
      </c>
      <c r="Q81" t="inlineStr">
        <is>
          <t>High</t>
        </is>
      </c>
      <c r="R81" t="inlineStr">
        <is>
          <t>Lien / Release</t>
        </is>
      </c>
      <c r="S81" s="903" t="n">
        <v>40932</v>
      </c>
      <c r="T81" t="inlineStr">
        <is>
          <t>Recorded / indexed date from public snippet</t>
        </is>
      </c>
      <c r="U81" s="903" t="n">
        <v>40932</v>
      </c>
      <c r="W81" t="inlineStr">
        <is>
          <t>Exact Section 31 call not visible in row snippet</t>
        </is>
      </c>
      <c r="X81" t="inlineStr">
        <is>
          <t>Candidate – legal list truncated on related OKCR search hit</t>
        </is>
      </c>
      <c r="Y81" t="inlineStr">
        <is>
          <t>Yes – verify against certified document image</t>
        </is>
      </c>
      <c r="Z81" t="inlineStr">
        <is>
          <t>Candidate only; do not rely without full image/exhibit.</t>
        </is>
      </c>
    </row>
    <row r="82">
      <c r="A82" t="n">
        <v>413</v>
      </c>
      <c r="B82" t="inlineStr">
        <is>
          <t>OKCR Web Workaround</t>
        </is>
      </c>
      <c r="C82" t="inlineStr">
        <is>
          <t>Amendment Of Mortgage</t>
        </is>
      </c>
      <c r="D82" t="inlineStr">
        <is>
          <t>2153/0001 - 0099</t>
        </is>
      </c>
      <c r="F82" s="903" t="n">
        <v>41136</v>
      </c>
      <c r="G82" t="inlineStr">
        <is>
          <t>LINN ENERGY HOLDINGS LLC</t>
        </is>
      </c>
      <c r="H82" t="inlineStr">
        <is>
          <t>WELLS FARGO BANK</t>
        </is>
      </c>
      <c r="I82" t="inlineStr">
        <is>
          <t>S10 T11N R26W ALL; 105 more; candidate target appears in related indexed search hit</t>
        </is>
      </c>
      <c r="J82" t="inlineStr">
        <is>
          <t>Search-engine indexed OKCR result snippet surfaced instrument 2012-005630 as Amendment Of Mortgage, Book 002153, pages 0001-0099, 48 images. Full legal list is truncated.</t>
        </is>
      </c>
      <c r="K82" t="inlineStr">
        <is>
          <t>OKCountyRecords public search result via web index</t>
        </is>
      </c>
      <c r="L82" t="inlineStr">
        <is>
          <t>Candidate from search result page</t>
        </is>
      </c>
      <c r="M82" t="inlineStr">
        <is>
          <t>https://okcountyrecords.com/detail/roger+mills/2012-005630</t>
        </is>
      </c>
      <c r="N82" t="inlineStr">
        <is>
          <t>Candidate public index text only; image/exhibits still required</t>
        </is>
      </c>
      <c r="O82" t="inlineStr">
        <is>
          <t>https://okcountyrecords.com/results/omni%3DS2%2BT11N%2BR23W%2BALL%3Asite%3Droger%20mills/beginning_page%3Dasc/page-2</t>
        </is>
      </c>
      <c r="P82" t="inlineStr">
        <is>
          <t>Obtain amendment image/exhibits; determine whether Section 31 collateral is included/released.</t>
        </is>
      </c>
      <c r="Q82" t="inlineStr">
        <is>
          <t>Medium</t>
        </is>
      </c>
      <c r="R82" t="inlineStr">
        <is>
          <t>Lien / Release</t>
        </is>
      </c>
      <c r="S82" s="903" t="n">
        <v>41136</v>
      </c>
      <c r="T82" t="inlineStr">
        <is>
          <t>Recorded / indexed date from public snippet</t>
        </is>
      </c>
      <c r="U82" s="903" t="n">
        <v>41136</v>
      </c>
      <c r="W82" t="inlineStr">
        <is>
          <t>Exact Section 31 call not visible in row snippet</t>
        </is>
      </c>
      <c r="X82" t="inlineStr">
        <is>
          <t>Candidate – legal list truncated on related OKCR search hit</t>
        </is>
      </c>
      <c r="Y82" t="inlineStr">
        <is>
          <t>Yes – verify against certified document image</t>
        </is>
      </c>
      <c r="Z82" t="inlineStr">
        <is>
          <t>Candidate only; do not rely without full image/exhibit.</t>
        </is>
      </c>
    </row>
    <row r="83">
      <c r="A83" t="n">
        <v>414</v>
      </c>
      <c r="B83" t="inlineStr">
        <is>
          <t>OKCR Web Workaround</t>
        </is>
      </c>
      <c r="C83" t="inlineStr">
        <is>
          <t>Partial Release Mortgage</t>
        </is>
      </c>
      <c r="D83" t="inlineStr">
        <is>
          <t>2128/0001 - 0340</t>
        </is>
      </c>
      <c r="F83" s="903" t="n">
        <v>41002</v>
      </c>
      <c r="G83" t="inlineStr">
        <is>
          <t>WELLS FARGO BANK</t>
        </is>
      </c>
      <c r="H83" t="inlineStr">
        <is>
          <t>CHESAPEAKE EXPLORATION LLC</t>
        </is>
      </c>
      <c r="I83" t="inlineStr">
        <is>
          <t>S6 T11N R24W A; S1 T11N R25W A; 513 more; candidate target appears in related indexed search hit</t>
        </is>
      </c>
      <c r="J83" t="inlineStr">
        <is>
          <t>Search-engine indexed OKCR result snippet surfaced instrument 2012-002536 as Partial Release Mortgage, Book 002128, pages 0001-0340, 340 images. Full legal list is truncated.</t>
        </is>
      </c>
      <c r="K83" t="inlineStr">
        <is>
          <t>OKCountyRecords public search result via web index</t>
        </is>
      </c>
      <c r="L83" t="inlineStr">
        <is>
          <t>Candidate from search result page</t>
        </is>
      </c>
      <c r="M83" t="inlineStr">
        <is>
          <t>https://okcountyrecords.com/detail/roger+mills/2012-002536</t>
        </is>
      </c>
      <c r="N83" t="inlineStr">
        <is>
          <t>Candidate public index text only; image/exhibits still required</t>
        </is>
      </c>
      <c r="O83" t="inlineStr">
        <is>
          <t>https://okcountyrecords.com/results/omni%3DS2%2BT11N%2BR26W%2BA%3Asite%3Droger%20mills/beginning_page%3Dasc/page-4</t>
        </is>
      </c>
      <c r="P83" t="inlineStr">
        <is>
          <t>Obtain partial release image/exhibits; match to original mortgage and confirm Section 31 release effect.</t>
        </is>
      </c>
      <c r="Q83" t="inlineStr">
        <is>
          <t>High</t>
        </is>
      </c>
      <c r="R83" t="inlineStr">
        <is>
          <t>Lien / Release</t>
        </is>
      </c>
      <c r="S83" s="903" t="n">
        <v>41002</v>
      </c>
      <c r="T83" t="inlineStr">
        <is>
          <t>Recorded / indexed date from public snippet</t>
        </is>
      </c>
      <c r="U83" s="903" t="n">
        <v>41002</v>
      </c>
      <c r="W83" t="inlineStr">
        <is>
          <t>Exact Section 31 call not visible in row snippet</t>
        </is>
      </c>
      <c r="X83" t="inlineStr">
        <is>
          <t>Candidate – legal list truncated on related OKCR search hit</t>
        </is>
      </c>
      <c r="Y83" t="inlineStr">
        <is>
          <t>Yes – verify against certified document image</t>
        </is>
      </c>
      <c r="Z83" t="inlineStr">
        <is>
          <t>Candidate only; do not rely without full image/exhibit.</t>
        </is>
      </c>
    </row>
    <row r="84">
      <c r="A84" t="n">
        <v>415</v>
      </c>
      <c r="B84" t="inlineStr">
        <is>
          <t>OKCR Web Workaround</t>
        </is>
      </c>
      <c r="C84" t="inlineStr">
        <is>
          <t>Release Of Mortgage</t>
        </is>
      </c>
      <c r="D84" t="inlineStr">
        <is>
          <t>2460/0001 - 0352</t>
        </is>
      </c>
      <c r="F84" s="903" t="n">
        <v>44272</v>
      </c>
      <c r="G84" t="inlineStr">
        <is>
          <t>JP MORGAN CHASE BANK</t>
        </is>
      </c>
      <c r="H84" t="inlineStr">
        <is>
          <t>GEODYNE RESOURCES; SAMSON RESOURCES COMPANY LLC</t>
        </is>
      </c>
      <c r="I84" t="inlineStr">
        <is>
          <t>S8 T11N R23W A; S14 T11N R23W A; 361 more; candidate target appears in related indexed search hit</t>
        </is>
      </c>
      <c r="J84" t="inlineStr">
        <is>
          <t>Search-engine indexed OKCR result snippet surfaced instrument 2021-000451 as Release Of Mortgage, Book 002460, pages 0001-0352, 352 images. Full legal list is truncated.</t>
        </is>
      </c>
      <c r="K84" t="inlineStr">
        <is>
          <t>OKCountyRecords public search result via web index</t>
        </is>
      </c>
      <c r="L84" t="inlineStr">
        <is>
          <t>Candidate from search result page</t>
        </is>
      </c>
      <c r="M84" t="inlineStr">
        <is>
          <t>https://okcountyrecords.com/detail/roger+mills/2021-000451</t>
        </is>
      </c>
      <c r="N84" t="inlineStr">
        <is>
          <t>Candidate public index text only; image/exhibits still required</t>
        </is>
      </c>
      <c r="O84" t="inlineStr">
        <is>
          <t>https://okcountyrecords.com/results/omni%3DS2%2BT11N%2BR23W%2BALL%3Asite%3Droger%20mills/beginning_page%3Dasc/page-2</t>
        </is>
      </c>
      <c r="P84" t="inlineStr">
        <is>
          <t>Obtain release image/exhibits; confirm Section 31 release status if included among omitted legals.</t>
        </is>
      </c>
      <c r="Q84" t="inlineStr">
        <is>
          <t>High</t>
        </is>
      </c>
      <c r="R84" t="inlineStr">
        <is>
          <t>Lien / Release</t>
        </is>
      </c>
      <c r="S84" s="903" t="n">
        <v>44272</v>
      </c>
      <c r="T84" t="inlineStr">
        <is>
          <t>Recorded / indexed date from public snippet</t>
        </is>
      </c>
      <c r="U84" s="903" t="n">
        <v>44272</v>
      </c>
      <c r="W84" t="inlineStr">
        <is>
          <t>Exact Section 31 call not visible in row snippet</t>
        </is>
      </c>
      <c r="X84" t="inlineStr">
        <is>
          <t>Candidate – legal list truncated on related OKCR search hit</t>
        </is>
      </c>
      <c r="Y84" t="inlineStr">
        <is>
          <t>Yes – verify against certified document image</t>
        </is>
      </c>
      <c r="Z84" t="inlineStr">
        <is>
          <t>Candidate only; do not rely without full image/exhibit.</t>
        </is>
      </c>
    </row>
    <row r="85">
      <c r="A85" t="n">
        <v>416</v>
      </c>
      <c r="B85" t="inlineStr">
        <is>
          <t>OKCR Web Workaround</t>
        </is>
      </c>
      <c r="C85" t="inlineStr">
        <is>
          <t>Mortgage</t>
        </is>
      </c>
      <c r="D85" t="inlineStr">
        <is>
          <t>2450/0001 - 0120</t>
        </is>
      </c>
      <c r="F85" s="903" t="n">
        <v>44060</v>
      </c>
      <c r="G85" t="inlineStr">
        <is>
          <t>PRESIDIO WAB LLC</t>
        </is>
      </c>
      <c r="H85" t="inlineStr">
        <is>
          <t>BMO HARRIS BANK</t>
        </is>
      </c>
      <c r="I85" t="inlineStr">
        <is>
          <t>S26 T12N R26W A; S9 T12N R23W A; 723 more; candidate target appears in related indexed search hit</t>
        </is>
      </c>
      <c r="J85" t="inlineStr">
        <is>
          <t>Search-engine indexed OKCR result snippet surfaced instrument 2020-001286 as Mortgage, Book 002450, pages 0001-0120, 120 images. Full legal list is truncated.</t>
        </is>
      </c>
      <c r="K85" t="inlineStr">
        <is>
          <t>OKCountyRecords public search result via web index</t>
        </is>
      </c>
      <c r="L85" t="inlineStr">
        <is>
          <t>Candidate from search result page</t>
        </is>
      </c>
      <c r="M85" t="inlineStr">
        <is>
          <t>https://okcountyrecords.com/detail/roger+mills/2020-001286</t>
        </is>
      </c>
      <c r="N85" t="inlineStr">
        <is>
          <t>Candidate public index text only; image/exhibits still required</t>
        </is>
      </c>
      <c r="O85" t="inlineStr">
        <is>
          <t>https://okcountyrecords.com/results/omni%3DS2%2BT11N%2BR23W%2BALL%3Asite%3Droger%20mills/beginning_page%3Dasc/page-2</t>
        </is>
      </c>
      <c r="P85" t="inlineStr">
        <is>
          <t>Obtain mortgage and release images; determine if Section 31 is included in collateral.</t>
        </is>
      </c>
      <c r="Q85" t="inlineStr">
        <is>
          <t>Medium</t>
        </is>
      </c>
      <c r="R85" t="inlineStr">
        <is>
          <t>Lien / Release</t>
        </is>
      </c>
      <c r="S85" s="903" t="n">
        <v>44060</v>
      </c>
      <c r="T85" t="inlineStr">
        <is>
          <t>Recorded / indexed date from public snippet</t>
        </is>
      </c>
      <c r="U85" s="903" t="n">
        <v>44060</v>
      </c>
      <c r="W85" t="inlineStr">
        <is>
          <t>Exact Section 31 call not visible in row snippet</t>
        </is>
      </c>
      <c r="X85" t="inlineStr">
        <is>
          <t>Candidate – legal list truncated on related OKCR search hit</t>
        </is>
      </c>
      <c r="Y85" t="inlineStr">
        <is>
          <t>Yes – verify against certified document image</t>
        </is>
      </c>
      <c r="Z85" t="inlineStr">
        <is>
          <t>Candidate only; do not rely without full image/exhibit.</t>
        </is>
      </c>
    </row>
    <row r="86">
      <c r="A86" t="n">
        <v>417</v>
      </c>
      <c r="B86" t="inlineStr">
        <is>
          <t>OKCR Web Workaround</t>
        </is>
      </c>
      <c r="C86" t="inlineStr">
        <is>
          <t>Mortgage</t>
        </is>
      </c>
      <c r="D86" t="inlineStr">
        <is>
          <t>2475/0001 - 0422</t>
        </is>
      </c>
      <c r="F86" s="903" t="n">
        <v>44462</v>
      </c>
      <c r="G86" t="inlineStr">
        <is>
          <t>PRESIDIO WAB LLC</t>
        </is>
      </c>
      <c r="H86" t="inlineStr">
        <is>
          <t>PRESIDIO FINANCE LLC</t>
        </is>
      </c>
      <c r="I86" t="inlineStr">
        <is>
          <t>Public snippet row visible but legal list truncated; candidate related to Section 31 search hits</t>
        </is>
      </c>
      <c r="J86" t="inlineStr">
        <is>
          <t>Search-engine indexed OKCR result snippet surfaced instrument 2021-001556 as Mortgage, Book 002475, pages 0001-0422, 422 images. Full legal list is truncated.</t>
        </is>
      </c>
      <c r="K86" t="inlineStr">
        <is>
          <t>OKCountyRecords public search result via web index</t>
        </is>
      </c>
      <c r="L86" t="inlineStr">
        <is>
          <t>Candidate from search result page</t>
        </is>
      </c>
      <c r="M86" t="inlineStr">
        <is>
          <t>https://okcountyrecords.com/detail/roger+mills/2021-001556</t>
        </is>
      </c>
      <c r="N86" t="inlineStr">
        <is>
          <t>Candidate public index text only; image/exhibits still required</t>
        </is>
      </c>
      <c r="O86" t="inlineStr">
        <is>
          <t>https://okcountyrecords.com/results/omni%3DS4%2BT16N%2BR24W%3Asite%3Droger%20mills/beginning_page%3Dasc/page-6</t>
        </is>
      </c>
      <c r="P86" t="inlineStr">
        <is>
          <t>Obtain mortgage and release images; determine if Section 31 is included in collateral.</t>
        </is>
      </c>
      <c r="Q86" t="inlineStr">
        <is>
          <t>Medium</t>
        </is>
      </c>
      <c r="R86" t="inlineStr">
        <is>
          <t>Lien / Release</t>
        </is>
      </c>
      <c r="S86" s="903" t="n">
        <v>44462</v>
      </c>
      <c r="T86" t="inlineStr">
        <is>
          <t>Recorded / indexed date from public snippet</t>
        </is>
      </c>
      <c r="U86" s="903" t="n">
        <v>44462</v>
      </c>
      <c r="W86" t="inlineStr">
        <is>
          <t>Exact Section 31 call not visible in row snippet</t>
        </is>
      </c>
      <c r="X86" t="inlineStr">
        <is>
          <t>Candidate – legal list truncated on related OKCR search hit</t>
        </is>
      </c>
      <c r="Y86" t="inlineStr">
        <is>
          <t>Yes – verify against certified document image</t>
        </is>
      </c>
      <c r="Z86" t="inlineStr">
        <is>
          <t>Candidate only; do not rely without full image/exhibit.</t>
        </is>
      </c>
    </row>
    <row r="87">
      <c r="A87" t="n">
        <v>418</v>
      </c>
      <c r="B87" t="inlineStr">
        <is>
          <t>OKCR Web Workaround</t>
        </is>
      </c>
      <c r="C87" t="inlineStr">
        <is>
          <t>Termination Of UCC</t>
        </is>
      </c>
      <c r="D87" t="inlineStr">
        <is>
          <t>2472/0001 - 0004</t>
        </is>
      </c>
      <c r="F87" s="903" t="n">
        <v>44404</v>
      </c>
      <c r="G87" t="inlineStr">
        <is>
          <t>PRESCOTT GROUP AGGRESSIVE SMALL CAP LP</t>
        </is>
      </c>
      <c r="H87" t="inlineStr">
        <is>
          <t>SAMSON RESOURCES; GEODYNE</t>
        </is>
      </c>
      <c r="I87" t="inlineStr">
        <is>
          <t>S1 T11N R24W A; S1 T11N R25W A; 372 more; target may be among omitted legals from indexed Section 31 search pages</t>
        </is>
      </c>
      <c r="J87" t="inlineStr">
        <is>
          <t>Search-engine indexed OKCR snippet surfaced instrument 2021-001294 as Termination Of UCC, Book 002472, pages 0001-0004, 4 images. Full legal list is truncated.</t>
        </is>
      </c>
      <c r="K87" t="inlineStr">
        <is>
          <t>OKCountyRecords public search result via web index</t>
        </is>
      </c>
      <c r="L87" t="inlineStr">
        <is>
          <t>Candidate from search result page</t>
        </is>
      </c>
      <c r="M87" t="inlineStr">
        <is>
          <t>https://okcountyrecords.com/detail/roger+mills/2021-001294</t>
        </is>
      </c>
      <c r="N87" t="inlineStr">
        <is>
          <t>Candidate public index text only; image/exhibits still required</t>
        </is>
      </c>
      <c r="O87" t="inlineStr">
        <is>
          <t>https://okcountyrecords.com/results/omni%3DS31%2BT12N%2BR24W%2BLALEXANDER%3Asite%3Droger%20mills</t>
        </is>
      </c>
      <c r="P87" t="inlineStr">
        <is>
          <t>Obtain UCC termination and related financing statement; confirm if Section 31 collateral was terminated.</t>
        </is>
      </c>
      <c r="Q87" t="inlineStr">
        <is>
          <t>High</t>
        </is>
      </c>
      <c r="R87" t="inlineStr">
        <is>
          <t>Lien / Release</t>
        </is>
      </c>
      <c r="S87" s="903" t="n">
        <v>44404</v>
      </c>
      <c r="T87" t="inlineStr">
        <is>
          <t>Recorded / indexed date from public snippet</t>
        </is>
      </c>
      <c r="U87" s="903" t="n">
        <v>44404</v>
      </c>
      <c r="W87" t="inlineStr">
        <is>
          <t>Exact Section 31 call not visible in row snippet</t>
        </is>
      </c>
      <c r="X87" t="inlineStr">
        <is>
          <t>Candidate – legal list truncated on Section 31 search hit</t>
        </is>
      </c>
      <c r="Y87" t="inlineStr">
        <is>
          <t>Yes – verify against certified document image</t>
        </is>
      </c>
      <c r="Z87" t="inlineStr">
        <is>
          <t>Candidate only; do not rely without full image/exhibit.</t>
        </is>
      </c>
    </row>
    <row r="88">
      <c r="A88" t="n">
        <v>419</v>
      </c>
      <c r="B88" t="inlineStr">
        <is>
          <t>OKCR Web Workaround</t>
        </is>
      </c>
      <c r="C88" t="inlineStr">
        <is>
          <t>Amendment Of Mortgage</t>
        </is>
      </c>
      <c r="D88" t="inlineStr">
        <is>
          <t>2401/0586 - 0654</t>
        </is>
      </c>
      <c r="F88" s="903" t="n">
        <v>43350</v>
      </c>
      <c r="G88" t="inlineStr">
        <is>
          <t>BANK OF AMERICA</t>
        </is>
      </c>
      <c r="H88" t="inlineStr">
        <is>
          <t>TEMPLAR ENERGY; TEMPLAR OPERATING</t>
        </is>
      </c>
      <c r="I88" t="inlineStr">
        <is>
          <t>S1 T13N R25W A; S4 T16N R24W A; 3 more; target may be included in omitted legals</t>
        </is>
      </c>
      <c r="J88" t="inlineStr">
        <is>
          <t>Search-engine indexed OKCR snippet surfaced instrument 2018-002315 as Amendment Of Mortgage, Book 002401, pages 0586-0654, 69 images. Full legal list is truncated.</t>
        </is>
      </c>
      <c r="K88" t="inlineStr">
        <is>
          <t>OKCountyRecords public search result via web index</t>
        </is>
      </c>
      <c r="L88" t="inlineStr">
        <is>
          <t>Candidate from search result page</t>
        </is>
      </c>
      <c r="M88" t="inlineStr">
        <is>
          <t>https://okcountyrecords.com/detail/roger+mills/2018-002315</t>
        </is>
      </c>
      <c r="N88" t="inlineStr">
        <is>
          <t>Candidate public index text only; image/exhibits still required</t>
        </is>
      </c>
      <c r="O88" t="inlineStr">
        <is>
          <t>https://okcountyrecords.com/results/omni%3DS31%2BT12N%2BR24W%2BLALEXANDER%3Asite%3Droger%20mills</t>
        </is>
      </c>
      <c r="P88" t="inlineStr">
        <is>
          <t>Obtain amendment image/exhibits; determine Section 31 collateral/release effect.</t>
        </is>
      </c>
      <c r="Q88" t="inlineStr">
        <is>
          <t>Medium</t>
        </is>
      </c>
      <c r="R88" t="inlineStr">
        <is>
          <t>Lien / Release</t>
        </is>
      </c>
      <c r="S88" s="903" t="n">
        <v>43350</v>
      </c>
      <c r="T88" t="inlineStr">
        <is>
          <t>Recorded / indexed date from public snippet</t>
        </is>
      </c>
      <c r="U88" s="903" t="n">
        <v>43350</v>
      </c>
      <c r="W88" t="inlineStr">
        <is>
          <t>Exact Section 31 call not visible in row snippet</t>
        </is>
      </c>
      <c r="X88" t="inlineStr">
        <is>
          <t>Candidate – legal list truncated on Section 31 search hit</t>
        </is>
      </c>
      <c r="Y88" t="inlineStr">
        <is>
          <t>Yes – verify against certified document image</t>
        </is>
      </c>
      <c r="Z88" t="inlineStr">
        <is>
          <t>Candidate only; do not rely without full image/exhibit.</t>
        </is>
      </c>
    </row>
    <row r="89">
      <c r="A89" t="n">
        <v>420</v>
      </c>
      <c r="B89" t="inlineStr">
        <is>
          <t>OKCR Web Workaround</t>
        </is>
      </c>
      <c r="C89" t="inlineStr">
        <is>
          <t>Release Of Lien</t>
        </is>
      </c>
      <c r="D89" t="inlineStr">
        <is>
          <t>2349/0330 - 0330</t>
        </is>
      </c>
      <c r="F89" s="903" t="n">
        <v>42671</v>
      </c>
      <c r="G89" t="inlineStr">
        <is>
          <t>BANK OF AMERICA</t>
        </is>
      </c>
      <c r="H89" t="inlineStr">
        <is>
          <t>TECOLOTE HOLDINGS LLC</t>
        </is>
      </c>
      <c r="I89" t="inlineStr">
        <is>
          <t>Legal not found in public snippet; candidate from related Section 31 web-index page</t>
        </is>
      </c>
      <c r="J89" t="inlineStr">
        <is>
          <t>Search-engine indexed OKCR snippet surfaced instrument 2016-002261 as Release Of Lien, Book 002349, page 0330, 1 image. Legal was not shown in snippet.</t>
        </is>
      </c>
      <c r="K89" t="inlineStr">
        <is>
          <t>OKCountyRecords public search result via web index</t>
        </is>
      </c>
      <c r="L89" t="inlineStr">
        <is>
          <t>Candidate from search result page</t>
        </is>
      </c>
      <c r="M89" t="inlineStr">
        <is>
          <t>https://okcountyrecords.com/detail/roger+mills/2016-002261</t>
        </is>
      </c>
      <c r="N89" t="inlineStr">
        <is>
          <t>Candidate public index text only; image/exhibits still required</t>
        </is>
      </c>
      <c r="O89" t="inlineStr">
        <is>
          <t>https://okcountyrecords.com/results/omni%3DS31%2BT12N%2BR24W%2BLALEXANDER%3Asite%3Droger%20mills</t>
        </is>
      </c>
      <c r="P89" t="inlineStr">
        <is>
          <t>Obtain release and match against Tecolote/Bank of America collateral chain.</t>
        </is>
      </c>
      <c r="Q89" t="inlineStr">
        <is>
          <t>Medium</t>
        </is>
      </c>
      <c r="R89" t="inlineStr">
        <is>
          <t>Lien / Release</t>
        </is>
      </c>
      <c r="S89" s="903" t="n">
        <v>42671</v>
      </c>
      <c r="T89" t="inlineStr">
        <is>
          <t>Recorded / indexed date from public snippet</t>
        </is>
      </c>
      <c r="U89" s="903" t="n">
        <v>42671</v>
      </c>
      <c r="W89" t="inlineStr">
        <is>
          <t>No Section 31 call visible in snippet</t>
        </is>
      </c>
      <c r="X89" t="inlineStr">
        <is>
          <t>Candidate – search hit context only</t>
        </is>
      </c>
      <c r="Y89" t="inlineStr">
        <is>
          <t>Yes – verify against certified document image</t>
        </is>
      </c>
      <c r="Z89" t="inlineStr">
        <is>
          <t>Candidate only; do not rely without full image/exhibit.</t>
        </is>
      </c>
    </row>
    <row r="90">
      <c r="A90" t="n">
        <v>421</v>
      </c>
      <c r="B90" t="inlineStr">
        <is>
          <t>OKCR Web Workaround</t>
        </is>
      </c>
      <c r="C90" t="inlineStr">
        <is>
          <t>Memorandum</t>
        </is>
      </c>
      <c r="D90" t="inlineStr">
        <is>
          <t>2159/0063 - 0074</t>
        </is>
      </c>
      <c r="F90" s="903" t="n">
        <v>41190</v>
      </c>
      <c r="G90" t="inlineStr">
        <is>
          <t>BANK OF AMERICA</t>
        </is>
      </c>
      <c r="H90" t="inlineStr">
        <is>
          <t>CHESAPEAKE ENERGY CORP; CHESAPEAKE MIDSTREAM DEVELOPMENT; LATIGO</t>
        </is>
      </c>
      <c r="I90" t="inlineStr">
        <is>
          <t>Legal not found in public snippet; candidate from related Section 31 web-index page</t>
        </is>
      </c>
      <c r="J90" t="inlineStr">
        <is>
          <t>Search-engine indexed OKCR snippet surfaced instrument 2012-006698 as Memorandum, Book 002159, pages 0063-0074, 12 images. Legal was not shown in snippet.</t>
        </is>
      </c>
      <c r="K90" t="inlineStr">
        <is>
          <t>OKCountyRecords public search result via web index</t>
        </is>
      </c>
      <c r="L90" t="inlineStr">
        <is>
          <t>Candidate from search result page</t>
        </is>
      </c>
      <c r="M90" t="inlineStr">
        <is>
          <t>https://okcountyrecords.com/detail/roger+mills/2012-006698</t>
        </is>
      </c>
      <c r="N90" t="inlineStr">
        <is>
          <t>Candidate public index text only; image/exhibits still required</t>
        </is>
      </c>
      <c r="O90" t="inlineStr">
        <is>
          <t>https://okcountyrecords.com/results/omni%3DS31%2BT12N%2BR24W%2BLALEXANDER%3Asite%3Droger%20mills</t>
        </is>
      </c>
      <c r="P90" t="inlineStr">
        <is>
          <t>Obtain memorandum; verify whether it affects Section 31 acreage/easements/financing.</t>
        </is>
      </c>
      <c r="Q90" t="inlineStr">
        <is>
          <t>Medium</t>
        </is>
      </c>
      <c r="R90" t="inlineStr">
        <is>
          <t>Other / Memorandum</t>
        </is>
      </c>
      <c r="S90" s="903" t="n">
        <v>41190</v>
      </c>
      <c r="T90" t="inlineStr">
        <is>
          <t>Recorded / indexed date from public snippet</t>
        </is>
      </c>
      <c r="U90" s="903" t="n">
        <v>41190</v>
      </c>
      <c r="W90" t="inlineStr">
        <is>
          <t>No Section 31 call visible in snippet</t>
        </is>
      </c>
      <c r="X90" t="inlineStr">
        <is>
          <t>Candidate – search hit context only</t>
        </is>
      </c>
      <c r="Y90" t="inlineStr">
        <is>
          <t>Yes – verify against certified document image</t>
        </is>
      </c>
      <c r="Z90" t="inlineStr">
        <is>
          <t>Candidate only; do not rely without full image/exhibit.</t>
        </is>
      </c>
    </row>
    <row r="91">
      <c r="A91" t="n">
        <v>422</v>
      </c>
      <c r="B91" t="inlineStr">
        <is>
          <t>OKCR Web Workaround</t>
        </is>
      </c>
      <c r="C91" t="inlineStr">
        <is>
          <t>Mortgage</t>
        </is>
      </c>
      <c r="D91" t="inlineStr">
        <is>
          <t>1622/0458 - 0507</t>
        </is>
      </c>
      <c r="F91" s="903" t="n">
        <v>36888</v>
      </c>
      <c r="G91" t="inlineStr">
        <is>
          <t>CHESAPEAKE OPERATING INC</t>
        </is>
      </c>
      <c r="H91" t="inlineStr">
        <is>
          <t>BANK ONE NA</t>
        </is>
      </c>
      <c r="I91" t="inlineStr">
        <is>
          <t>Legal not found in public snippet; candidate from related Section 31 web-index page</t>
        </is>
      </c>
      <c r="J91" t="inlineStr">
        <is>
          <t>Search-engine indexed OKCR snippet surfaced instrument 2000-009367 as Mortgage, Book 001622, pages 0458-0507, 50 images. Legal was not shown in snippet.</t>
        </is>
      </c>
      <c r="K91" t="inlineStr">
        <is>
          <t>OKCountyRecords public search result via web index</t>
        </is>
      </c>
      <c r="L91" t="inlineStr">
        <is>
          <t>Candidate from search result page</t>
        </is>
      </c>
      <c r="M91" t="inlineStr">
        <is>
          <t>https://okcountyrecords.com/detail/roger+mills/2000-009367</t>
        </is>
      </c>
      <c r="N91" t="inlineStr">
        <is>
          <t>Candidate public index text only; image/exhibits still required</t>
        </is>
      </c>
      <c r="O91" t="inlineStr">
        <is>
          <t>https://okcountyrecords.com/results/omni%3DS31%2BT12N%2BR24W%2BLALEXANDER%3Asite%3Droger%20mills</t>
        </is>
      </c>
      <c r="P91" t="inlineStr">
        <is>
          <t>Obtain mortgage and release chain; verify Section 31 collateral.</t>
        </is>
      </c>
      <c r="Q91" t="inlineStr">
        <is>
          <t>Medium</t>
        </is>
      </c>
      <c r="R91" t="inlineStr">
        <is>
          <t>Lien / Release</t>
        </is>
      </c>
      <c r="S91" s="903" t="n">
        <v>36888</v>
      </c>
      <c r="T91" t="inlineStr">
        <is>
          <t>Recorded / indexed date from public snippet</t>
        </is>
      </c>
      <c r="U91" s="903" t="n">
        <v>36888</v>
      </c>
      <c r="W91" t="inlineStr">
        <is>
          <t>No Section 31 call visible in snippet</t>
        </is>
      </c>
      <c r="X91" t="inlineStr">
        <is>
          <t>Candidate – search hit context only</t>
        </is>
      </c>
      <c r="Y91" t="inlineStr">
        <is>
          <t>Yes – verify against certified document image</t>
        </is>
      </c>
      <c r="Z91" t="inlineStr">
        <is>
          <t>Candidate only; do not rely without full image/exhibit.</t>
        </is>
      </c>
    </row>
    <row r="92">
      <c r="A92" t="n">
        <v>423</v>
      </c>
      <c r="B92" t="inlineStr">
        <is>
          <t>OKCR Web Workaround</t>
        </is>
      </c>
      <c r="C92" t="inlineStr">
        <is>
          <t>Financing Statement</t>
        </is>
      </c>
      <c r="D92" t="inlineStr">
        <is>
          <t>2338/0001 - 0274</t>
        </is>
      </c>
      <c r="F92" s="903" t="n">
        <v>42530</v>
      </c>
      <c r="G92" t="inlineStr">
        <is>
          <t>TECOLOTE HOLDINGS LLC</t>
        </is>
      </c>
      <c r="H92" t="inlineStr">
        <is>
          <t>WELLS FARGO BANK</t>
        </is>
      </c>
      <c r="I92" t="inlineStr">
        <is>
          <t>Legal not found in public snippet; candidate from related Section 31 web-index page</t>
        </is>
      </c>
      <c r="J92" t="inlineStr">
        <is>
          <t>Search-engine indexed OKCR snippet surfaced instrument 2016-001430 as Financing Statement, Book 002338, pages 0001-0274, 274 images. Legal was not shown in snippet.</t>
        </is>
      </c>
      <c r="K92" t="inlineStr">
        <is>
          <t>OKCountyRecords public search result via web index</t>
        </is>
      </c>
      <c r="L92" t="inlineStr">
        <is>
          <t>Candidate from search result page</t>
        </is>
      </c>
      <c r="M92" t="inlineStr">
        <is>
          <t>https://okcountyrecords.com/detail/roger+mills/2016-001430</t>
        </is>
      </c>
      <c r="N92" t="inlineStr">
        <is>
          <t>Candidate public index text only; image/exhibits still required</t>
        </is>
      </c>
      <c r="O92" t="inlineStr">
        <is>
          <t>https://okcountyrecords.com/results/omni%3DS31%2BT12N%2BR24W%2BLALEXANDER%3Asite%3Droger%20mills</t>
        </is>
      </c>
      <c r="P92" t="inlineStr">
        <is>
          <t>Obtain financing statement/termination; determine if Section 31 collateral is included.</t>
        </is>
      </c>
      <c r="Q92" t="inlineStr">
        <is>
          <t>High</t>
        </is>
      </c>
      <c r="R92" t="inlineStr">
        <is>
          <t>Lien / Release</t>
        </is>
      </c>
      <c r="S92" s="903" t="n">
        <v>42530</v>
      </c>
      <c r="T92" t="inlineStr">
        <is>
          <t>Recorded / indexed date from public snippet</t>
        </is>
      </c>
      <c r="U92" s="903" t="n">
        <v>42530</v>
      </c>
      <c r="W92" t="inlineStr">
        <is>
          <t>No Section 31 call visible in snippet</t>
        </is>
      </c>
      <c r="X92" t="inlineStr">
        <is>
          <t>Candidate – search hit context only</t>
        </is>
      </c>
      <c r="Y92" t="inlineStr">
        <is>
          <t>Yes – verify against certified document image</t>
        </is>
      </c>
      <c r="Z92" t="inlineStr">
        <is>
          <t>Candidate only; do not rely without full image/exhibit.</t>
        </is>
      </c>
    </row>
    <row r="93">
      <c r="A93" t="n">
        <v>424</v>
      </c>
      <c r="B93" t="inlineStr">
        <is>
          <t>OKCR Web Workaround</t>
        </is>
      </c>
      <c r="C93" t="inlineStr">
        <is>
          <t>Assignment</t>
        </is>
      </c>
      <c r="D93" t="inlineStr">
        <is>
          <t>2351/0001 - 0146</t>
        </is>
      </c>
      <c r="F93" s="903" t="n">
        <v>42723</v>
      </c>
      <c r="G93" t="inlineStr">
        <is>
          <t>RIO OIL AND GAS II LLC</t>
        </is>
      </c>
      <c r="H93" t="inlineStr">
        <is>
          <t>SAMSON RESOURCES CO</t>
        </is>
      </c>
      <c r="I93" t="inlineStr">
        <is>
          <t>S9 T15N R23W LFUCHS; 168 more; candidate from related target search page</t>
        </is>
      </c>
      <c r="J93" t="inlineStr">
        <is>
          <t>Search-engine indexed OKCR snippet surfaced instrument 2016-002668 as Assignment, Book 002351, pages 0001-0146, 146 images. Full legal list is truncated.</t>
        </is>
      </c>
      <c r="K93" t="inlineStr">
        <is>
          <t>OKCountyRecords public search result via web index</t>
        </is>
      </c>
      <c r="L93" t="inlineStr">
        <is>
          <t>Candidate from search result page</t>
        </is>
      </c>
      <c r="M93" t="inlineStr">
        <is>
          <t>https://okcountyrecords.com/detail/roger+mills/2016-002668</t>
        </is>
      </c>
      <c r="N93" t="inlineStr">
        <is>
          <t>Candidate public index text only; image/exhibits still required</t>
        </is>
      </c>
      <c r="O93" t="inlineStr">
        <is>
          <t>https://okcountyrecords.com/results/omni%3DS31%2BT12N%2BR24W%2BLALEXANDER%3Asite%3Droger%20mills</t>
        </is>
      </c>
      <c r="P93" t="inlineStr">
        <is>
          <t>Obtain assignment/exhibits; verify if Section 31 leases/minerals are included.</t>
        </is>
      </c>
      <c r="Q93" t="inlineStr">
        <is>
          <t>Medium</t>
        </is>
      </c>
      <c r="R93" t="inlineStr">
        <is>
          <t>Assignment</t>
        </is>
      </c>
      <c r="S93" s="903" t="n">
        <v>42723</v>
      </c>
      <c r="T93" t="inlineStr">
        <is>
          <t>Recorded / indexed date from public snippet</t>
        </is>
      </c>
      <c r="U93" s="903" t="n">
        <v>42723</v>
      </c>
      <c r="W93" t="inlineStr">
        <is>
          <t>Exact Section 31 call not visible in row snippet</t>
        </is>
      </c>
      <c r="X93" t="inlineStr">
        <is>
          <t>Candidate – related target search page, legal list truncated</t>
        </is>
      </c>
      <c r="Y93" t="inlineStr">
        <is>
          <t>Yes – verify against certified document image</t>
        </is>
      </c>
      <c r="Z93" t="inlineStr">
        <is>
          <t>Candidate only; do not rely without full image/exhibit.</t>
        </is>
      </c>
    </row>
    <row r="94">
      <c r="A94" t="n">
        <v>425</v>
      </c>
      <c r="B94" t="inlineStr">
        <is>
          <t>OKCR Web Workaround</t>
        </is>
      </c>
      <c r="C94" t="inlineStr">
        <is>
          <t>Partial Release Of Lien</t>
        </is>
      </c>
      <c r="D94" t="inlineStr">
        <is>
          <t>2350/0201 - 0677</t>
        </is>
      </c>
      <c r="F94" s="903" t="n">
        <v>42723</v>
      </c>
      <c r="G94" t="inlineStr">
        <is>
          <t>BANK OF AMERICA</t>
        </is>
      </c>
      <c r="H94" t="inlineStr">
        <is>
          <t>RIO OIL AND GAS II LLC</t>
        </is>
      </c>
      <c r="I94" t="inlineStr">
        <is>
          <t>S9 T15N R23W LFUCHS; 168 more; candidate from related target search page</t>
        </is>
      </c>
      <c r="J94" t="inlineStr">
        <is>
          <t>Search-engine indexed OKCR snippet surfaced instrument 2016-002667 as Partial Release Of Lien, Book 002350, pages 0201-0677, 477 images. Full legal list is truncated.</t>
        </is>
      </c>
      <c r="K94" t="inlineStr">
        <is>
          <t>OKCountyRecords public search result via web index</t>
        </is>
      </c>
      <c r="L94" t="inlineStr">
        <is>
          <t>Candidate from search result page</t>
        </is>
      </c>
      <c r="M94" t="inlineStr">
        <is>
          <t>https://okcountyrecords.com/detail/roger+mills/2016-002667</t>
        </is>
      </c>
      <c r="N94" t="inlineStr">
        <is>
          <t>Candidate public index text only; image/exhibits still required</t>
        </is>
      </c>
      <c r="O94" t="inlineStr">
        <is>
          <t>https://okcountyrecords.com/results/omni%3DS31%2BT12N%2BR24W%2BLALEXANDER%3Asite%3Droger%20mills</t>
        </is>
      </c>
      <c r="P94" t="inlineStr">
        <is>
          <t>Obtain release/exhibits; verify if Section 31 collateral is released.</t>
        </is>
      </c>
      <c r="Q94" t="inlineStr">
        <is>
          <t>Medium</t>
        </is>
      </c>
      <c r="R94" t="inlineStr">
        <is>
          <t>Lien / Release</t>
        </is>
      </c>
      <c r="S94" s="903" t="n">
        <v>42723</v>
      </c>
      <c r="T94" t="inlineStr">
        <is>
          <t>Recorded / indexed date from public snippet</t>
        </is>
      </c>
      <c r="U94" s="903" t="n">
        <v>42723</v>
      </c>
      <c r="W94" t="inlineStr">
        <is>
          <t>Exact Section 31 call not visible in row snippet</t>
        </is>
      </c>
      <c r="X94" t="inlineStr">
        <is>
          <t>Candidate – related target search page, legal list truncated</t>
        </is>
      </c>
      <c r="Y94" t="inlineStr">
        <is>
          <t>Yes – verify against certified document image</t>
        </is>
      </c>
      <c r="Z94" t="inlineStr">
        <is>
          <t>Candidate only; do not rely without full image/exhibit.</t>
        </is>
      </c>
    </row>
    <row r="95">
      <c r="A95" t="n">
        <v>426</v>
      </c>
      <c r="B95" t="inlineStr">
        <is>
          <t>OKCR Web Workaround</t>
        </is>
      </c>
      <c r="C95" t="inlineStr">
        <is>
          <t>Water Rights</t>
        </is>
      </c>
      <c r="D95" t="inlineStr">
        <is>
          <t>2202/0462 - 0511</t>
        </is>
      </c>
      <c r="F95" s="903" t="n">
        <v>41592</v>
      </c>
      <c r="G95" t="inlineStr">
        <is>
          <t>WINCHESTER LLC</t>
        </is>
      </c>
      <c r="H95" t="inlineStr">
        <is>
          <t>CANADIAN RIVER PIPELINE LLC</t>
        </is>
      </c>
      <c r="I95" t="inlineStr">
        <is>
          <t>S15 T13N R21W A; S22 T13N R21W A; 58 more; candidate from related target search page</t>
        </is>
      </c>
      <c r="J95" t="inlineStr">
        <is>
          <t>Search-engine indexed OKCR snippet surfaced instrument 2013-006616 as Water Rights, Book 002202, pages 0462-0511, 49 images. Full legal list is truncated.</t>
        </is>
      </c>
      <c r="K95" t="inlineStr">
        <is>
          <t>OKCountyRecords public search result via web index</t>
        </is>
      </c>
      <c r="L95" t="inlineStr">
        <is>
          <t>Candidate from search result page</t>
        </is>
      </c>
      <c r="M95" t="inlineStr">
        <is>
          <t>https://okcountyrecords.com/detail/roger+mills/2013-006616</t>
        </is>
      </c>
      <c r="N95" t="inlineStr">
        <is>
          <t>Candidate public index text only; image/exhibits still required</t>
        </is>
      </c>
      <c r="O95" t="inlineStr">
        <is>
          <t>https://okcountyrecords.com/results/omni%3DS31%2BT12N%2BR24W%2BLALEXANDER%3Asite%3Droger%20mills</t>
        </is>
      </c>
      <c r="P95" t="inlineStr">
        <is>
          <t>Obtain water-rights/easement document; verify any Section 31 surface or title effect.</t>
        </is>
      </c>
      <c r="Q95" t="inlineStr">
        <is>
          <t>Medium</t>
        </is>
      </c>
      <c r="R95" t="inlineStr">
        <is>
          <t>Easement / Surface</t>
        </is>
      </c>
      <c r="S95" s="903" t="n">
        <v>41592</v>
      </c>
      <c r="T95" t="inlineStr">
        <is>
          <t>Recorded / indexed date from public snippet</t>
        </is>
      </c>
      <c r="U95" s="903" t="n">
        <v>41592</v>
      </c>
      <c r="W95" t="inlineStr">
        <is>
          <t>Exact Section 31 call not visible in row snippet</t>
        </is>
      </c>
      <c r="X95" t="inlineStr">
        <is>
          <t>Candidate – related target search page, legal list truncated</t>
        </is>
      </c>
      <c r="Y95" t="inlineStr">
        <is>
          <t>Yes – verify against certified document image</t>
        </is>
      </c>
      <c r="Z95" t="inlineStr">
        <is>
          <t>Candidate only; do not rely without full image/exhibit.</t>
        </is>
      </c>
    </row>
    <row r="96">
      <c r="A96" t="n">
        <v>427</v>
      </c>
      <c r="B96" t="inlineStr">
        <is>
          <t>OKCR Web Workaround</t>
        </is>
      </c>
      <c r="C96" t="inlineStr">
        <is>
          <t>Continued Financing Statement</t>
        </is>
      </c>
      <c r="D96" t="inlineStr">
        <is>
          <t>2414/0624 - 0633</t>
        </is>
      </c>
      <c r="F96" s="903" t="n">
        <v>43462</v>
      </c>
      <c r="G96" t="inlineStr">
        <is>
          <t>DEVON ENERGY PRODUCTION</t>
        </is>
      </c>
      <c r="H96" t="inlineStr">
        <is>
          <t>BOKF</t>
        </is>
      </c>
      <c r="I96" t="inlineStr">
        <is>
          <t>S3 T14N R22W A; S10 T14N R22W A; 413 more; candidate from related target search page</t>
        </is>
      </c>
      <c r="J96" t="inlineStr">
        <is>
          <t>Search-engine indexed OKCR snippet surfaced instrument 2018-003358 as Continued Financing Statement, Book 002414, pages 0624-0633, 10 images. Full legal list is truncated.</t>
        </is>
      </c>
      <c r="K96" t="inlineStr">
        <is>
          <t>OKCountyRecords public search result via web index</t>
        </is>
      </c>
      <c r="L96" t="inlineStr">
        <is>
          <t>Candidate from search result page</t>
        </is>
      </c>
      <c r="M96" t="inlineStr">
        <is>
          <t>https://okcountyrecords.com/detail/roger+mills/2018-003358</t>
        </is>
      </c>
      <c r="N96" t="inlineStr">
        <is>
          <t>Candidate public index text only; image/exhibits still required</t>
        </is>
      </c>
      <c r="O96" t="inlineStr">
        <is>
          <t>https://okcountyrecords.com/results/omni%3DS31%2BT12N%2BR24W%2BLALEXANDER%3Asite%3Droger%20mills</t>
        </is>
      </c>
      <c r="P96" t="inlineStr">
        <is>
          <t>Obtain continuation/termination; confirm if Section 31 collateral remains encumbered.</t>
        </is>
      </c>
      <c r="Q96" t="inlineStr">
        <is>
          <t>High</t>
        </is>
      </c>
      <c r="R96" t="inlineStr">
        <is>
          <t>Lien / Release</t>
        </is>
      </c>
      <c r="S96" s="903" t="n">
        <v>43462</v>
      </c>
      <c r="T96" t="inlineStr">
        <is>
          <t>Recorded / indexed date from public snippet</t>
        </is>
      </c>
      <c r="U96" s="903" t="n">
        <v>43462</v>
      </c>
      <c r="W96" t="inlineStr">
        <is>
          <t>Exact Section 31 call not visible in row snippet</t>
        </is>
      </c>
      <c r="X96" t="inlineStr">
        <is>
          <t>Candidate – related target search page, legal list truncated</t>
        </is>
      </c>
      <c r="Y96" t="inlineStr">
        <is>
          <t>Yes – verify against certified document image</t>
        </is>
      </c>
      <c r="Z96" t="inlineStr">
        <is>
          <t>Candidate only; do not rely without full image/exhibit.</t>
        </is>
      </c>
    </row>
    <row r="97">
      <c r="A97" t="n">
        <v>428</v>
      </c>
      <c r="B97" t="inlineStr">
        <is>
          <t>OKCR Web Workaround</t>
        </is>
      </c>
      <c r="C97" t="inlineStr">
        <is>
          <t>Assignment Of Easement</t>
        </is>
      </c>
      <c r="D97" t="inlineStr">
        <is>
          <t>2164/0469 - 0532</t>
        </is>
      </c>
      <c r="F97" s="903" t="n">
        <v>41232</v>
      </c>
      <c r="G97" t="inlineStr">
        <is>
          <t>TRANSOK LLC</t>
        </is>
      </c>
      <c r="H97" t="inlineStr">
        <is>
          <t>DCP MIDSTREAM LP</t>
        </is>
      </c>
      <c r="I97" t="inlineStr">
        <is>
          <t>S2 T15N R25W A; S11 T15N R25W A; 95 more; candidate from related target search page</t>
        </is>
      </c>
      <c r="J97" t="inlineStr">
        <is>
          <t>Search-engine indexed OKCR snippet surfaced instrument 2012-007487 as Assignment Of Easement, Book 002164, pages 0469-0532, 64 images. Full legal list is truncated.</t>
        </is>
      </c>
      <c r="K97" t="inlineStr">
        <is>
          <t>OKCountyRecords public search result via web index</t>
        </is>
      </c>
      <c r="L97" t="inlineStr">
        <is>
          <t>Candidate from search result page</t>
        </is>
      </c>
      <c r="M97" t="inlineStr">
        <is>
          <t>https://okcountyrecords.com/detail/roger+mills/2012-007487</t>
        </is>
      </c>
      <c r="N97" t="inlineStr">
        <is>
          <t>Candidate public index text only; image/exhibits still required</t>
        </is>
      </c>
      <c r="O97" t="inlineStr">
        <is>
          <t>https://okcountyrecords.com/results/omni%3DS31%2BT12N%2BR24W%2BLALEXANDER%3Asite%3Droger%20mills</t>
        </is>
      </c>
      <c r="P97" t="inlineStr">
        <is>
          <t>Obtain easement assignment; verify any Section 31 surface/easement burden.</t>
        </is>
      </c>
      <c r="Q97" t="inlineStr">
        <is>
          <t>Medium</t>
        </is>
      </c>
      <c r="R97" t="inlineStr">
        <is>
          <t>Easement / Surface</t>
        </is>
      </c>
      <c r="S97" s="903" t="n">
        <v>41232</v>
      </c>
      <c r="T97" t="inlineStr">
        <is>
          <t>Recorded / indexed date from public snippet</t>
        </is>
      </c>
      <c r="U97" s="903" t="n">
        <v>41232</v>
      </c>
      <c r="W97" t="inlineStr">
        <is>
          <t>Exact Section 31 call not visible in row snippet</t>
        </is>
      </c>
      <c r="X97" t="inlineStr">
        <is>
          <t>Candidate – related target search page, legal list truncated</t>
        </is>
      </c>
      <c r="Y97" t="inlineStr">
        <is>
          <t>Yes – verify against certified document image</t>
        </is>
      </c>
      <c r="Z97" t="inlineStr">
        <is>
          <t>Candidate only; do not rely without full image/exhibit.</t>
        </is>
      </c>
    </row>
    <row r="98">
      <c r="A98" t="n">
        <v>429</v>
      </c>
      <c r="B98" t="inlineStr">
        <is>
          <t>OKCR Web Workaround</t>
        </is>
      </c>
      <c r="C98" t="inlineStr">
        <is>
          <t>Memorandum</t>
        </is>
      </c>
      <c r="D98" t="inlineStr">
        <is>
          <t>2179/0001 - 0354</t>
        </is>
      </c>
      <c r="F98" s="903" t="n">
        <v>41387</v>
      </c>
      <c r="G98" t="inlineStr">
        <is>
          <t>CHESAPEAKE MIDSTREAM DEVELOPMENT</t>
        </is>
      </c>
      <c r="H98" t="inlineStr">
        <is>
          <t>COMPASS BANK</t>
        </is>
      </c>
      <c r="I98" t="inlineStr">
        <is>
          <t>S29 T16N R22W A; S22 T16N R25W A; 322 more; candidate from related target search page</t>
        </is>
      </c>
      <c r="J98" t="inlineStr">
        <is>
          <t>Search-engine indexed OKCR snippet surfaced instrument 2013-002047 as Memorandum, Book 002179, pages 0001-0354, 354 images. Full legal list is truncated.</t>
        </is>
      </c>
      <c r="K98" t="inlineStr">
        <is>
          <t>OKCountyRecords public search result via web index</t>
        </is>
      </c>
      <c r="L98" t="inlineStr">
        <is>
          <t>Candidate from search result page</t>
        </is>
      </c>
      <c r="M98" t="inlineStr">
        <is>
          <t>https://okcountyrecords.com/detail/roger+mills/2013-002047</t>
        </is>
      </c>
      <c r="N98" t="inlineStr">
        <is>
          <t>Candidate public index text only; image/exhibits still required</t>
        </is>
      </c>
      <c r="O98" t="inlineStr">
        <is>
          <t>https://okcountyrecords.com/results/omni%3DS31%2BT12N%2BR24W%2BLALEXANDER%3Asite%3Droger%20mills</t>
        </is>
      </c>
      <c r="P98" t="inlineStr">
        <is>
          <t>Obtain memorandum and exhibits; verify any Section 31 easement/financing impact.</t>
        </is>
      </c>
      <c r="Q98" t="inlineStr">
        <is>
          <t>Medium</t>
        </is>
      </c>
      <c r="R98" t="inlineStr">
        <is>
          <t>Other / Memorandum</t>
        </is>
      </c>
      <c r="S98" s="903" t="n">
        <v>41387</v>
      </c>
      <c r="T98" t="inlineStr">
        <is>
          <t>Recorded / indexed date from public snippet</t>
        </is>
      </c>
      <c r="U98" s="903" t="n">
        <v>41387</v>
      </c>
      <c r="W98" t="inlineStr">
        <is>
          <t>Exact Section 31 call not visible in row snippet</t>
        </is>
      </c>
      <c r="X98" t="inlineStr">
        <is>
          <t>Candidate – related target search page, legal list truncated</t>
        </is>
      </c>
      <c r="Y98" t="inlineStr">
        <is>
          <t>Yes – verify against certified document image</t>
        </is>
      </c>
      <c r="Z98" t="inlineStr">
        <is>
          <t>Candidate only; do not rely without full image/exhibit.</t>
        </is>
      </c>
    </row>
    <row r="99">
      <c r="A99" t="n">
        <v>430</v>
      </c>
      <c r="B99" t="inlineStr">
        <is>
          <t>OKCR Web Workaround</t>
        </is>
      </c>
      <c r="C99" t="inlineStr">
        <is>
          <t>Partial Release Of Lien</t>
        </is>
      </c>
      <c r="D99" t="inlineStr">
        <is>
          <t>2368/0001 - 0004</t>
        </is>
      </c>
      <c r="F99" s="903" t="n">
        <v>42886</v>
      </c>
      <c r="G99" t="inlineStr">
        <is>
          <t>BOKF NA</t>
        </is>
      </c>
      <c r="H99" t="inlineStr">
        <is>
          <t>DEVON ENERGY PRODUCTION CO</t>
        </is>
      </c>
      <c r="I99" t="inlineStr">
        <is>
          <t>Legal not found in public snippet; candidate from related target search page</t>
        </is>
      </c>
      <c r="J99" t="inlineStr">
        <is>
          <t>Search-engine indexed OKCR snippet surfaced instrument 2017-001150 as Partial Release Of Lien, Book 002368, pages 0001-0004, 4 images. Legal was not shown in snippet.</t>
        </is>
      </c>
      <c r="K99" t="inlineStr">
        <is>
          <t>OKCountyRecords public search result via web index</t>
        </is>
      </c>
      <c r="L99" t="inlineStr">
        <is>
          <t>Candidate from search result page</t>
        </is>
      </c>
      <c r="M99" t="inlineStr">
        <is>
          <t>https://okcountyrecords.com/detail/roger+mills/2017-001150</t>
        </is>
      </c>
      <c r="N99" t="inlineStr">
        <is>
          <t>Candidate public index text only; image/exhibits still required</t>
        </is>
      </c>
      <c r="O99" t="inlineStr">
        <is>
          <t>https://okcountyrecords.com/results/omni%3DS31%2BT12N%2BR24W%2BLALEXANDER%3Asite%3Droger%20mills</t>
        </is>
      </c>
      <c r="P99" t="inlineStr">
        <is>
          <t>Obtain release and match to Devon/BOKF lien chain; verify Section 31 effect.</t>
        </is>
      </c>
      <c r="Q99" t="inlineStr">
        <is>
          <t>Medium</t>
        </is>
      </c>
      <c r="R99" t="inlineStr">
        <is>
          <t>Lien / Release</t>
        </is>
      </c>
      <c r="S99" s="903" t="n">
        <v>42886</v>
      </c>
      <c r="T99" t="inlineStr">
        <is>
          <t>Recorded / indexed date from public snippet</t>
        </is>
      </c>
      <c r="U99" s="903" t="n">
        <v>42886</v>
      </c>
      <c r="W99" t="inlineStr">
        <is>
          <t>No Section 31 call visible in snippet</t>
        </is>
      </c>
      <c r="X99" t="inlineStr">
        <is>
          <t>Candidate – search hit context only</t>
        </is>
      </c>
      <c r="Y99" t="inlineStr">
        <is>
          <t>Yes – verify against certified document image</t>
        </is>
      </c>
      <c r="Z99" t="inlineStr">
        <is>
          <t>Candidate only; do not rely without full image/exhibit.</t>
        </is>
      </c>
    </row>
    <row r="100">
      <c r="A100" t="n">
        <v>431</v>
      </c>
      <c r="B100" t="inlineStr">
        <is>
          <t>Clerk Index PDF / OKCR</t>
        </is>
      </c>
      <c r="C100" t="inlineStr">
        <is>
          <t>ASGT</t>
        </is>
      </c>
      <c r="D100" t="inlineStr">
        <is>
          <t>001608/0038</t>
        </is>
      </c>
      <c r="E100" t="inlineStr">
        <is>
          <t>Not found in reviewed materials</t>
        </is>
      </c>
      <c r="F100" s="903" t="n">
        <v>36600</v>
      </c>
      <c r="G100" t="inlineStr">
        <is>
          <t>R MICHAEL LORTZ</t>
        </is>
      </c>
      <c r="H100" t="inlineStr">
        <is>
          <t>LARIAT PETROLEUM INC</t>
        </is>
      </c>
      <c r="I100" t="inlineStr">
        <is>
          <t>S31 T12N R24W A</t>
        </is>
      </c>
      <c r="J100" t="inlineStr">
        <is>
          <t>Doc 2000-007065; attached Roger Mills County Clerk unplatted legal index image row; Index p.1; legal/quarter extracted visually from image-only PDF.</t>
        </is>
      </c>
      <c r="K100" t="inlineStr">
        <is>
          <t>63e8b9a8d056433a9994fe46ca85076b.pdf</t>
        </is>
      </c>
      <c r="L100" t="inlineStr">
        <is>
          <t>Index p.1</t>
        </is>
      </c>
      <c r="M100" t="inlineStr">
        <is>
          <t>https://okcountyrecords.com/detail/roger+mills/2000-007065</t>
        </is>
      </c>
      <c r="N100" t="inlineStr">
        <is>
          <t>Index row added - certified copy/image required</t>
        </is>
      </c>
      <c r="O100" t="inlineStr">
        <is>
          <t>https://okcountyrecords.com/detail/roger+mills/2000-007065</t>
        </is>
      </c>
      <c r="P100" t="inlineStr">
        <is>
          <t>Obtain certified instrument/image; verify parties, acreage, legal calls, status, and release/assignment chain.</t>
        </is>
      </c>
      <c r="Q100" t="inlineStr">
        <is>
          <t>High</t>
        </is>
      </c>
      <c r="R100" t="inlineStr">
        <is>
          <t>Assignment</t>
        </is>
      </c>
      <c r="S100" s="903" t="n">
        <v>36600</v>
      </c>
      <c r="T100" t="inlineStr">
        <is>
          <t>Clerk index Doc/Date from attached image-only report</t>
        </is>
      </c>
      <c r="U100" s="903" t="n">
        <v>36600</v>
      </c>
      <c r="V100" t="inlineStr">
        <is>
          <t>31-12N-24W</t>
        </is>
      </c>
      <c r="W100" t="inlineStr">
        <is>
          <t>A</t>
        </is>
      </c>
      <c r="X100" t="inlineStr">
        <is>
          <t>High - visually read from report</t>
        </is>
      </c>
      <c r="Y100" t="inlineStr">
        <is>
          <t>Yes - verify against certified document image</t>
        </is>
      </c>
      <c r="Z100" t="inlineStr">
        <is>
          <t>Supplemental import from attached image-only index; not full OCR-certified transcription.</t>
        </is>
      </c>
    </row>
    <row r="101">
      <c r="A101" t="n">
        <v>432</v>
      </c>
      <c r="B101" t="inlineStr">
        <is>
          <t>Clerk Index PDF / OKCR</t>
        </is>
      </c>
      <c r="C101" t="inlineStr">
        <is>
          <t>O/L</t>
        </is>
      </c>
      <c r="D101" t="inlineStr">
        <is>
          <t>001608/0452</t>
        </is>
      </c>
      <c r="E101" t="inlineStr">
        <is>
          <t>Not found in reviewed materials</t>
        </is>
      </c>
      <c r="F101" s="903" t="n">
        <v>36612</v>
      </c>
      <c r="G101" t="inlineStr">
        <is>
          <t>BARBIE MELINDA</t>
        </is>
      </c>
      <c r="H101" t="inlineStr">
        <is>
          <t>R MICHAEL LORTZ</t>
        </is>
      </c>
      <c r="I101" t="inlineStr">
        <is>
          <t>S31 T12N R24W L4</t>
        </is>
      </c>
      <c r="J101" t="inlineStr">
        <is>
          <t>Doc 2000-007204; attached Roger Mills County Clerk unplatted legal index image row; Index p.1; legal/quarter extracted visually from image-only PDF.</t>
        </is>
      </c>
      <c r="K101" t="inlineStr">
        <is>
          <t>63e8b9a8d056433a9994fe46ca85076b.pdf</t>
        </is>
      </c>
      <c r="L101" t="inlineStr">
        <is>
          <t>Index p.1</t>
        </is>
      </c>
      <c r="M101" t="inlineStr">
        <is>
          <t>https://okcountyrecords.com/detail/roger+mills/2000-007204</t>
        </is>
      </c>
      <c r="N101" t="inlineStr">
        <is>
          <t>Index row added - certified copy/image required</t>
        </is>
      </c>
      <c r="O101" t="inlineStr">
        <is>
          <t>https://okcountyrecords.com/detail/roger+mills/2000-007204</t>
        </is>
      </c>
      <c r="P101" t="inlineStr">
        <is>
          <t>Obtain certified instrument/image; verify parties, acreage, legal calls, status, and release/assignment chain.</t>
        </is>
      </c>
      <c r="Q101" t="inlineStr">
        <is>
          <t>High</t>
        </is>
      </c>
      <c r="R101" t="inlineStr">
        <is>
          <t>Lease</t>
        </is>
      </c>
      <c r="S101" s="903" t="n">
        <v>36612</v>
      </c>
      <c r="T101" t="inlineStr">
        <is>
          <t>Clerk index Doc/Date from attached image-only report</t>
        </is>
      </c>
      <c r="U101" s="903" t="n">
        <v>36612</v>
      </c>
      <c r="V101" t="inlineStr">
        <is>
          <t>31-12N-24W</t>
        </is>
      </c>
      <c r="W101" t="inlineStr">
        <is>
          <t>Lot 4</t>
        </is>
      </c>
      <c r="X101" t="inlineStr">
        <is>
          <t>High - visually read from report</t>
        </is>
      </c>
      <c r="Y101" t="inlineStr">
        <is>
          <t>Yes - verify against certified document image</t>
        </is>
      </c>
      <c r="Z101" t="inlineStr">
        <is>
          <t>Supplemental import from attached image-only index; not full OCR-certified transcription.</t>
        </is>
      </c>
    </row>
    <row r="102">
      <c r="A102" t="n">
        <v>436</v>
      </c>
      <c r="B102" t="inlineStr">
        <is>
          <t>Clerk Index PDF / OKCR</t>
        </is>
      </c>
      <c r="C102" t="inlineStr">
        <is>
          <t>O/L</t>
        </is>
      </c>
      <c r="D102" t="inlineStr">
        <is>
          <t>001608/0541</t>
        </is>
      </c>
      <c r="E102" t="inlineStr">
        <is>
          <t>Not found in reviewed materials</t>
        </is>
      </c>
      <c r="F102" s="903" t="n">
        <v>36613</v>
      </c>
      <c r="G102" t="inlineStr">
        <is>
          <t>MITCHELL CARRIE LEANNE</t>
        </is>
      </c>
      <c r="H102" t="inlineStr">
        <is>
          <t>EOG RESOURCES INC</t>
        </is>
      </c>
      <c r="I102" t="inlineStr">
        <is>
          <t>S31 T12N R24W E2 NW</t>
        </is>
      </c>
      <c r="J102" t="inlineStr">
        <is>
          <t>Doc 2000-007244; attached Roger Mills County Clerk unplatted legal index image row; Index p.1; legal/quarter extracted visually from image-only PDF.</t>
        </is>
      </c>
      <c r="K102" t="inlineStr">
        <is>
          <t>63e8b9a8d056433a9994fe46ca85076b.pdf</t>
        </is>
      </c>
      <c r="L102" t="inlineStr">
        <is>
          <t>Index p.1</t>
        </is>
      </c>
      <c r="M102" t="inlineStr">
        <is>
          <t>https://okcountyrecords.com/detail/roger+mills/2000-007244</t>
        </is>
      </c>
      <c r="N102" t="inlineStr">
        <is>
          <t>Index row added - certified copy/image required</t>
        </is>
      </c>
      <c r="O102" t="inlineStr">
        <is>
          <t>https://okcountyrecords.com/detail/roger+mills/2000-007244</t>
        </is>
      </c>
      <c r="P102" t="inlineStr">
        <is>
          <t>Obtain certified instrument/image; verify parties, acreage, legal calls, status, and release/assignment chain.</t>
        </is>
      </c>
      <c r="Q102" t="inlineStr">
        <is>
          <t>High</t>
        </is>
      </c>
      <c r="R102" t="inlineStr">
        <is>
          <t>Lease</t>
        </is>
      </c>
      <c r="S102" s="903" t="n">
        <v>36613</v>
      </c>
      <c r="T102" t="inlineStr">
        <is>
          <t>Clerk index Doc/Date from attached image-only report</t>
        </is>
      </c>
      <c r="U102" s="903" t="n">
        <v>36613</v>
      </c>
      <c r="V102" t="inlineStr">
        <is>
          <t>31-12N-24W</t>
        </is>
      </c>
      <c r="W102" t="inlineStr">
        <is>
          <t>E/2 NW/4</t>
        </is>
      </c>
      <c r="X102" t="inlineStr">
        <is>
          <t>High - visually read from report</t>
        </is>
      </c>
      <c r="Y102" t="inlineStr">
        <is>
          <t>Yes - verify against certified document image</t>
        </is>
      </c>
      <c r="Z102" t="inlineStr">
        <is>
          <t>Supplemental import from attached image-only index; not full OCR-certified transcription.</t>
        </is>
      </c>
    </row>
    <row r="103">
      <c r="A103" t="n">
        <v>440</v>
      </c>
      <c r="B103" t="inlineStr">
        <is>
          <t>Clerk Index PDF / OKCR</t>
        </is>
      </c>
      <c r="C103" t="inlineStr">
        <is>
          <t>O/L</t>
        </is>
      </c>
      <c r="D103" t="inlineStr">
        <is>
          <t>001608/0543</t>
        </is>
      </c>
      <c r="E103" t="inlineStr">
        <is>
          <t>Not found in reviewed materials</t>
        </is>
      </c>
      <c r="F103" s="903" t="n">
        <v>36613</v>
      </c>
      <c r="G103" t="inlineStr">
        <is>
          <t>MITCHELL NANCY SUSAN</t>
        </is>
      </c>
      <c r="H103" t="inlineStr">
        <is>
          <t>EOG RESOURCES INC</t>
        </is>
      </c>
      <c r="I103" t="inlineStr">
        <is>
          <t>S31 T12N R24W E2 NW</t>
        </is>
      </c>
      <c r="J103" t="inlineStr">
        <is>
          <t>Doc 2000-007245; attached Roger Mills County Clerk unplatted legal index image row; Index p.1; legal/quarter extracted visually from image-only PDF.</t>
        </is>
      </c>
      <c r="K103" t="inlineStr">
        <is>
          <t>63e8b9a8d056433a9994fe46ca85076b.pdf</t>
        </is>
      </c>
      <c r="L103" t="inlineStr">
        <is>
          <t>Index p.1</t>
        </is>
      </c>
      <c r="M103" t="inlineStr">
        <is>
          <t>https://okcountyrecords.com/detail/roger+mills/2000-007245</t>
        </is>
      </c>
      <c r="N103" t="inlineStr">
        <is>
          <t>Index row added - certified copy/image required</t>
        </is>
      </c>
      <c r="O103" t="inlineStr">
        <is>
          <t>https://okcountyrecords.com/detail/roger+mills/2000-007245</t>
        </is>
      </c>
      <c r="P103" t="inlineStr">
        <is>
          <t>Obtain certified instrument/image; verify parties, acreage, legal calls, status, and release/assignment chain.</t>
        </is>
      </c>
      <c r="Q103" t="inlineStr">
        <is>
          <t>High</t>
        </is>
      </c>
      <c r="R103" t="inlineStr">
        <is>
          <t>Lease</t>
        </is>
      </c>
      <c r="S103" s="903" t="n">
        <v>36613</v>
      </c>
      <c r="T103" t="inlineStr">
        <is>
          <t>Clerk index Doc/Date from attached image-only report</t>
        </is>
      </c>
      <c r="U103" s="903" t="n">
        <v>36613</v>
      </c>
      <c r="V103" t="inlineStr">
        <is>
          <t>31-12N-24W</t>
        </is>
      </c>
      <c r="W103" t="inlineStr">
        <is>
          <t>E/2 NW/4</t>
        </is>
      </c>
      <c r="X103" t="inlineStr">
        <is>
          <t>High - visually read from report</t>
        </is>
      </c>
      <c r="Y103" t="inlineStr">
        <is>
          <t>Yes - verify against certified document image</t>
        </is>
      </c>
      <c r="Z103" t="inlineStr">
        <is>
          <t>Supplemental import from attached image-only index; not full OCR-certified transcription.</t>
        </is>
      </c>
    </row>
    <row r="104">
      <c r="A104" t="n">
        <v>444</v>
      </c>
      <c r="B104" t="inlineStr">
        <is>
          <t>Clerk Index PDF / OKCR</t>
        </is>
      </c>
      <c r="C104" t="inlineStr">
        <is>
          <t>ASGT</t>
        </is>
      </c>
      <c r="D104" t="inlineStr">
        <is>
          <t>001567/0006</t>
        </is>
      </c>
      <c r="F104" s="903" t="n">
        <v>39336</v>
      </c>
      <c r="G104" t="inlineStr">
        <is>
          <t>OCEAN ENERGY INC</t>
        </is>
      </c>
      <c r="H104" t="inlineStr">
        <is>
          <t>OCEAN ENERGY RESOURCES INC</t>
        </is>
      </c>
      <c r="I104" t="inlineStr">
        <is>
          <t>S31 T12N R24W E2 NW</t>
        </is>
      </c>
      <c r="J104" t="inlineStr">
        <is>
          <t>Doc 2007-008043; attached Roger Mills County Clerk unplatted legal index image row; Index p.1; legal/quarter extracted visually from image-only PDF.</t>
        </is>
      </c>
      <c r="K104" t="inlineStr">
        <is>
          <t>63e8b9a8d056433a9994fe46ca85076b.pdf</t>
        </is>
      </c>
      <c r="L104" t="inlineStr">
        <is>
          <t>Index p.1</t>
        </is>
      </c>
      <c r="M104" t="inlineStr">
        <is>
          <t>https://okcountyrecords.com/detail/roger+mills/2007-008043</t>
        </is>
      </c>
      <c r="N104" t="inlineStr">
        <is>
          <t>Index row added - certified copy/image required</t>
        </is>
      </c>
      <c r="O104" t="inlineStr">
        <is>
          <t>https://okcountyrecords.com/detail/roger+mills/2007-008043</t>
        </is>
      </c>
      <c r="P104" t="inlineStr">
        <is>
          <t>Obtain certified instrument/image; verify parties, acreage, legal calls, status, and release/assignment chain.</t>
        </is>
      </c>
      <c r="Q104" t="inlineStr">
        <is>
          <t>High</t>
        </is>
      </c>
      <c r="R104" t="inlineStr">
        <is>
          <t>Assignment</t>
        </is>
      </c>
      <c r="S104" s="903" t="n">
        <v>39336</v>
      </c>
      <c r="T104" t="inlineStr">
        <is>
          <t>Clerk index Doc/Date from attached image-only report</t>
        </is>
      </c>
      <c r="U104" s="903" t="n">
        <v>39336</v>
      </c>
      <c r="V104" t="inlineStr">
        <is>
          <t>31-12N-24W</t>
        </is>
      </c>
      <c r="W104" t="inlineStr">
        <is>
          <t>E/2 NW/4</t>
        </is>
      </c>
      <c r="X104" t="inlineStr">
        <is>
          <t>High - visually read from report</t>
        </is>
      </c>
      <c r="Y104" t="inlineStr">
        <is>
          <t>Yes - verify against certified document image</t>
        </is>
      </c>
      <c r="Z104" t="inlineStr">
        <is>
          <t>Supplemental import from attached image-only index; not full OCR-certified transcription.</t>
        </is>
      </c>
    </row>
    <row r="105">
      <c r="A105" t="n">
        <v>448</v>
      </c>
      <c r="B105" t="inlineStr">
        <is>
          <t>Clerk Index PDF / OKCR</t>
        </is>
      </c>
      <c r="C105" t="inlineStr">
        <is>
          <t>O/L</t>
        </is>
      </c>
      <c r="D105" t="inlineStr">
        <is>
          <t>001604/0108</t>
        </is>
      </c>
      <c r="F105" s="903" t="n">
        <v>36564</v>
      </c>
      <c r="G105" t="inlineStr">
        <is>
          <t>SCHROFF JAN A TRUSTEE</t>
        </is>
      </c>
      <c r="H105" t="inlineStr">
        <is>
          <t>COPE RICHARD C</t>
        </is>
      </c>
      <c r="I105" t="inlineStr">
        <is>
          <t>S31 T12N R24W SE SE</t>
        </is>
      </c>
      <c r="J105" t="inlineStr">
        <is>
          <t>Doc 2000-006657; attached Roger Mills County Clerk unplatted legal index image row; Index p.2; legal/quarter extracted visually from image-only PDF.</t>
        </is>
      </c>
      <c r="K105" t="inlineStr">
        <is>
          <t>63e8b9a8d056433a9994fe46ca85076b.pdf</t>
        </is>
      </c>
      <c r="L105" t="inlineStr">
        <is>
          <t>Index p.2</t>
        </is>
      </c>
      <c r="M105" t="inlineStr">
        <is>
          <t>https://okcountyrecords.com/detail/roger+mills/2000-006657</t>
        </is>
      </c>
      <c r="N105" t="inlineStr">
        <is>
          <t>Index row added - certified copy/image required</t>
        </is>
      </c>
      <c r="O105" t="inlineStr">
        <is>
          <t>https://okcountyrecords.com/detail/roger+mills/2000-006657</t>
        </is>
      </c>
      <c r="P105" t="inlineStr">
        <is>
          <t>Obtain certified instrument/image; verify parties, acreage, legal calls, status, and release/assignment chain.</t>
        </is>
      </c>
      <c r="Q105" t="inlineStr">
        <is>
          <t>High</t>
        </is>
      </c>
      <c r="R105" t="inlineStr">
        <is>
          <t>Lease</t>
        </is>
      </c>
      <c r="S105" s="903" t="n">
        <v>36564</v>
      </c>
      <c r="T105" t="inlineStr">
        <is>
          <t>Clerk index Doc/Date from attached image-only report</t>
        </is>
      </c>
      <c r="U105" s="903" t="n">
        <v>36564</v>
      </c>
      <c r="V105" t="inlineStr">
        <is>
          <t>31-12N-24W</t>
        </is>
      </c>
      <c r="W105" t="inlineStr">
        <is>
          <t>SE/4 SE/4</t>
        </is>
      </c>
      <c r="X105" t="inlineStr">
        <is>
          <t>High - visually read from report</t>
        </is>
      </c>
      <c r="Y105" t="inlineStr">
        <is>
          <t>Yes - verify against certified document image</t>
        </is>
      </c>
      <c r="Z105" t="inlineStr">
        <is>
          <t>Supplemental import from attached image-only index; not full OCR-certified transcription.</t>
        </is>
      </c>
    </row>
    <row r="106">
      <c r="A106" t="n">
        <v>451</v>
      </c>
      <c r="B106" t="inlineStr">
        <is>
          <t>Clerk Index PDF / OKCR</t>
        </is>
      </c>
      <c r="C106" t="inlineStr">
        <is>
          <t>O/L</t>
        </is>
      </c>
      <c r="D106" t="inlineStr">
        <is>
          <t>001604/0115</t>
        </is>
      </c>
      <c r="F106" s="903" t="n">
        <v>36564</v>
      </c>
      <c r="G106" t="inlineStr">
        <is>
          <t>WILLIAMS JON T TRUSTEE</t>
        </is>
      </c>
      <c r="H106" t="inlineStr">
        <is>
          <t>COPE RICHARD C</t>
        </is>
      </c>
      <c r="I106" t="inlineStr">
        <is>
          <t>S31 T12N R24W SW NE</t>
        </is>
      </c>
      <c r="J106" t="inlineStr">
        <is>
          <t>Doc 2000-006661; attached Roger Mills County Clerk unplatted legal index image row; Index p.2; legal/quarter extracted visually from image-only PDF.</t>
        </is>
      </c>
      <c r="K106" t="inlineStr">
        <is>
          <t>63e8b9a8d056433a9994fe46ca85076b.pdf</t>
        </is>
      </c>
      <c r="L106" t="inlineStr">
        <is>
          <t>Index p.2</t>
        </is>
      </c>
      <c r="M106" t="inlineStr">
        <is>
          <t>https://okcountyrecords.com/detail/roger+mills/2000-006661</t>
        </is>
      </c>
      <c r="N106" t="inlineStr">
        <is>
          <t>Index row added - certified copy/image required</t>
        </is>
      </c>
      <c r="O106" t="inlineStr">
        <is>
          <t>https://okcountyrecords.com/detail/roger+mills/2000-006661</t>
        </is>
      </c>
      <c r="P106" t="inlineStr">
        <is>
          <t>Obtain certified instrument/image; verify parties, acreage, legal calls, status, and release/assignment chain.</t>
        </is>
      </c>
      <c r="Q106" t="inlineStr">
        <is>
          <t>Medium</t>
        </is>
      </c>
      <c r="R106" t="inlineStr">
        <is>
          <t>Lease</t>
        </is>
      </c>
      <c r="S106" s="903" t="n">
        <v>36564</v>
      </c>
      <c r="T106" t="inlineStr">
        <is>
          <t>Clerk index Doc/Date from attached image-only report</t>
        </is>
      </c>
      <c r="U106" s="903" t="n">
        <v>36564</v>
      </c>
      <c r="V106" t="inlineStr">
        <is>
          <t>31-12N-24W</t>
        </is>
      </c>
      <c r="W106" t="inlineStr">
        <is>
          <t>SW/4 NE/4</t>
        </is>
      </c>
      <c r="X106" t="inlineStr">
        <is>
          <t>Medium - visually read, confirm against image</t>
        </is>
      </c>
      <c r="Y106" t="inlineStr">
        <is>
          <t>Yes - verify against certified document image</t>
        </is>
      </c>
      <c r="Z106" t="inlineStr">
        <is>
          <t>Supplemental import from attached image-only index; not full OCR-certified transcription.</t>
        </is>
      </c>
    </row>
    <row r="107">
      <c r="A107" t="n">
        <v>453</v>
      </c>
      <c r="B107" t="inlineStr">
        <is>
          <t>Clerk Index PDF / OKCR</t>
        </is>
      </c>
      <c r="C107" t="inlineStr">
        <is>
          <t>O/L</t>
        </is>
      </c>
      <c r="D107" t="inlineStr">
        <is>
          <t>001604/0117</t>
        </is>
      </c>
      <c r="F107" s="903" t="n">
        <v>36564</v>
      </c>
      <c r="G107" t="inlineStr">
        <is>
          <t>WILLIAMS DWIGHT J</t>
        </is>
      </c>
      <c r="H107" t="inlineStr">
        <is>
          <t>COPE RICHARD C</t>
        </is>
      </c>
      <c r="I107" t="inlineStr">
        <is>
          <t>S31 T12N R24W SE SE</t>
        </is>
      </c>
      <c r="J107" t="inlineStr">
        <is>
          <t>Doc 2000-006662; attached Roger Mills County Clerk unplatted legal index image row; Index p.2; legal/quarter extracted visually from image-only PDF.</t>
        </is>
      </c>
      <c r="K107" t="inlineStr">
        <is>
          <t>63e8b9a8d056433a9994fe46ca85076b.pdf</t>
        </is>
      </c>
      <c r="L107" t="inlineStr">
        <is>
          <t>Index p.2</t>
        </is>
      </c>
      <c r="M107" t="inlineStr">
        <is>
          <t>https://okcountyrecords.com/detail/roger+mills/2000-006662</t>
        </is>
      </c>
      <c r="N107" t="inlineStr">
        <is>
          <t>Index row added - certified copy/image required</t>
        </is>
      </c>
      <c r="O107" t="inlineStr">
        <is>
          <t>https://okcountyrecords.com/detail/roger+mills/2000-006662</t>
        </is>
      </c>
      <c r="P107" t="inlineStr">
        <is>
          <t>Obtain certified instrument/image; verify parties, acreage, legal calls, status, and release/assignment chain.</t>
        </is>
      </c>
      <c r="Q107" t="inlineStr">
        <is>
          <t>High</t>
        </is>
      </c>
      <c r="R107" t="inlineStr">
        <is>
          <t>Lease</t>
        </is>
      </c>
      <c r="S107" s="903" t="n">
        <v>36564</v>
      </c>
      <c r="T107" t="inlineStr">
        <is>
          <t>Clerk index Doc/Date from attached image-only report</t>
        </is>
      </c>
      <c r="U107" s="903" t="n">
        <v>36564</v>
      </c>
      <c r="V107" t="inlineStr">
        <is>
          <t>31-12N-24W</t>
        </is>
      </c>
      <c r="W107" t="inlineStr">
        <is>
          <t>SE/4 SE/4</t>
        </is>
      </c>
      <c r="X107" t="inlineStr">
        <is>
          <t>High - visually read from report</t>
        </is>
      </c>
      <c r="Y107" t="inlineStr">
        <is>
          <t>Yes - verify against certified document image</t>
        </is>
      </c>
      <c r="Z107" t="inlineStr">
        <is>
          <t>Supplemental import from attached image-only index; not full OCR-certified transcription.</t>
        </is>
      </c>
    </row>
    <row r="108">
      <c r="A108" t="n">
        <v>456</v>
      </c>
      <c r="B108" t="inlineStr">
        <is>
          <t>Clerk Index PDF / OKCR</t>
        </is>
      </c>
      <c r="C108" t="inlineStr">
        <is>
          <t>O/L</t>
        </is>
      </c>
      <c r="D108" t="inlineStr">
        <is>
          <t>001604/0239</t>
        </is>
      </c>
      <c r="F108" s="903" t="n">
        <v>36565</v>
      </c>
      <c r="G108" t="inlineStr">
        <is>
          <t>WHEELER ELEANORE</t>
        </is>
      </c>
      <c r="H108" t="inlineStr">
        <is>
          <t>R MICHAEL LORTZ</t>
        </is>
      </c>
      <c r="I108" t="inlineStr">
        <is>
          <t>S31 T12N R24W NE SW L3-4 containing south half</t>
        </is>
      </c>
      <c r="J108" t="inlineStr">
        <is>
          <t>Doc 2000-006668; attached Roger Mills County Clerk unplatted legal index image row; Index p.2; legal/quarter extracted visually from image-only PDF.</t>
        </is>
      </c>
      <c r="K108" t="inlineStr">
        <is>
          <t>63e8b9a8d056433a9994fe46ca85076b.pdf</t>
        </is>
      </c>
      <c r="L108" t="inlineStr">
        <is>
          <t>Index p.2</t>
        </is>
      </c>
      <c r="M108" t="inlineStr">
        <is>
          <t>https://okcountyrecords.com/detail/roger+mills/2000-006668</t>
        </is>
      </c>
      <c r="N108" t="inlineStr">
        <is>
          <t>Index row added - certified copy/image required</t>
        </is>
      </c>
      <c r="O108" t="inlineStr">
        <is>
          <t>https://okcountyrecords.com/detail/roger+mills/2000-006668</t>
        </is>
      </c>
      <c r="P108" t="inlineStr">
        <is>
          <t>Obtain certified instrument/image; verify parties, acreage, legal calls, status, and release/assignment chain.</t>
        </is>
      </c>
      <c r="Q108" t="inlineStr">
        <is>
          <t>High</t>
        </is>
      </c>
      <c r="R108" t="inlineStr">
        <is>
          <t>Lease</t>
        </is>
      </c>
      <c r="S108" s="903" t="n">
        <v>36565</v>
      </c>
      <c r="T108" t="inlineStr">
        <is>
          <t>Clerk index Doc/Date from attached image-only report</t>
        </is>
      </c>
      <c r="U108" s="903" t="n">
        <v>36565</v>
      </c>
      <c r="V108" t="inlineStr">
        <is>
          <t>31-12N-24W</t>
        </is>
      </c>
      <c r="W108" t="inlineStr">
        <is>
          <t>NE/4 SW/4; Lots 3-4; south half</t>
        </is>
      </c>
      <c r="X108" t="inlineStr">
        <is>
          <t>High - visually read from report</t>
        </is>
      </c>
      <c r="Y108" t="inlineStr">
        <is>
          <t>Yes - verify against certified document image</t>
        </is>
      </c>
      <c r="Z108" t="inlineStr">
        <is>
          <t>Supplemental import from attached image-only index; not full OCR-certified transcription.</t>
        </is>
      </c>
    </row>
    <row r="109">
      <c r="A109" t="n">
        <v>457</v>
      </c>
      <c r="B109" t="inlineStr">
        <is>
          <t>Clerk Index PDF / OKCR</t>
        </is>
      </c>
      <c r="C109" t="inlineStr">
        <is>
          <t>O/L</t>
        </is>
      </c>
      <c r="D109" t="inlineStr">
        <is>
          <t>001604/0243</t>
        </is>
      </c>
      <c r="F109" s="903" t="n">
        <v>36565</v>
      </c>
      <c r="G109" t="inlineStr">
        <is>
          <t>KIRK MARGARET</t>
        </is>
      </c>
      <c r="H109" t="inlineStr">
        <is>
          <t>R MICHAEL LORTZ</t>
        </is>
      </c>
      <c r="I109" t="inlineStr">
        <is>
          <t>S31 T12N R24W NE SW L3-4 containing south half</t>
        </is>
      </c>
      <c r="J109" t="inlineStr">
        <is>
          <t>Doc 2000-006689; attached Roger Mills County Clerk unplatted legal index image row; Index p.2; legal/quarter extracted visually from image-only PDF.</t>
        </is>
      </c>
      <c r="K109" t="inlineStr">
        <is>
          <t>63e8b9a8d056433a9994fe46ca85076b.pdf</t>
        </is>
      </c>
      <c r="L109" t="inlineStr">
        <is>
          <t>Index p.2</t>
        </is>
      </c>
      <c r="M109" t="inlineStr">
        <is>
          <t>https://okcountyrecords.com/detail/roger+mills/2000-006689</t>
        </is>
      </c>
      <c r="N109" t="inlineStr">
        <is>
          <t>Index row added - certified copy/image required</t>
        </is>
      </c>
      <c r="O109" t="inlineStr">
        <is>
          <t>https://okcountyrecords.com/detail/roger+mills/2000-006689</t>
        </is>
      </c>
      <c r="P109" t="inlineStr">
        <is>
          <t>Obtain certified instrument/image; verify parties, acreage, legal calls, status, and release/assignment chain.</t>
        </is>
      </c>
      <c r="Q109" t="inlineStr">
        <is>
          <t>High</t>
        </is>
      </c>
      <c r="R109" t="inlineStr">
        <is>
          <t>Lease</t>
        </is>
      </c>
      <c r="S109" s="903" t="n">
        <v>36565</v>
      </c>
      <c r="T109" t="inlineStr">
        <is>
          <t>Clerk index Doc/Date from attached image-only report</t>
        </is>
      </c>
      <c r="U109" s="903" t="n">
        <v>36565</v>
      </c>
      <c r="V109" t="inlineStr">
        <is>
          <t>31-12N-24W</t>
        </is>
      </c>
      <c r="W109" t="inlineStr">
        <is>
          <t>NE/4 SW/4; Lots 3-4; south half</t>
        </is>
      </c>
      <c r="X109" t="inlineStr">
        <is>
          <t>High - visually read from report</t>
        </is>
      </c>
      <c r="Y109" t="inlineStr">
        <is>
          <t>Yes - verify against certified document image</t>
        </is>
      </c>
      <c r="Z109" t="inlineStr">
        <is>
          <t>Supplemental import from attached image-only index; not full OCR-certified transcription.</t>
        </is>
      </c>
    </row>
    <row r="110">
      <c r="A110" t="n">
        <v>458</v>
      </c>
      <c r="B110" t="inlineStr">
        <is>
          <t>Clerk Index PDF / OKCR</t>
        </is>
      </c>
      <c r="C110" t="inlineStr">
        <is>
          <t>O/L</t>
        </is>
      </c>
      <c r="D110" t="inlineStr">
        <is>
          <t>001604/0251</t>
        </is>
      </c>
      <c r="F110" s="903" t="n">
        <v>36565</v>
      </c>
      <c r="G110" t="inlineStr">
        <is>
          <t>WILKERSON JON N</t>
        </is>
      </c>
      <c r="H110" t="inlineStr">
        <is>
          <t>R MICHAEL LORTZ</t>
        </is>
      </c>
      <c r="I110" t="inlineStr">
        <is>
          <t>S31 T12N R24W SE SW</t>
        </is>
      </c>
      <c r="J110" t="inlineStr">
        <is>
          <t>Doc 2000-006692; attached Roger Mills County Clerk unplatted legal index image row; Index p.2; legal/quarter extracted visually from image-only PDF.</t>
        </is>
      </c>
      <c r="K110" t="inlineStr">
        <is>
          <t>63e8b9a8d056433a9994fe46ca85076b.pdf</t>
        </is>
      </c>
      <c r="L110" t="inlineStr">
        <is>
          <t>Index p.2</t>
        </is>
      </c>
      <c r="M110" t="inlineStr">
        <is>
          <t>https://okcountyrecords.com/detail/roger+mills/2000-006692</t>
        </is>
      </c>
      <c r="N110" t="inlineStr">
        <is>
          <t>Index row added - certified copy/image required</t>
        </is>
      </c>
      <c r="O110" t="inlineStr">
        <is>
          <t>https://okcountyrecords.com/detail/roger+mills/2000-006692</t>
        </is>
      </c>
      <c r="P110" t="inlineStr">
        <is>
          <t>Obtain certified instrument/image; verify parties, acreage, legal calls, status, and release/assignment chain.</t>
        </is>
      </c>
      <c r="Q110" t="inlineStr">
        <is>
          <t>High</t>
        </is>
      </c>
      <c r="R110" t="inlineStr">
        <is>
          <t>Lease</t>
        </is>
      </c>
      <c r="S110" s="903" t="n">
        <v>36565</v>
      </c>
      <c r="T110" t="inlineStr">
        <is>
          <t>Clerk index Doc/Date from attached image-only report</t>
        </is>
      </c>
      <c r="U110" s="903" t="n">
        <v>36565</v>
      </c>
      <c r="V110" t="inlineStr">
        <is>
          <t>31-12N-24W</t>
        </is>
      </c>
      <c r="W110" t="inlineStr">
        <is>
          <t>SE/4 SW/4</t>
        </is>
      </c>
      <c r="X110" t="inlineStr">
        <is>
          <t>High - visually read from report</t>
        </is>
      </c>
      <c r="Y110" t="inlineStr">
        <is>
          <t>Yes - verify against certified document image</t>
        </is>
      </c>
      <c r="Z110" t="inlineStr">
        <is>
          <t>Supplemental import from attached image-only index; not full OCR-certified transcription.</t>
        </is>
      </c>
    </row>
    <row r="111">
      <c r="A111" t="n">
        <v>460</v>
      </c>
      <c r="B111" t="inlineStr">
        <is>
          <t>Clerk Index PDF / OKCR</t>
        </is>
      </c>
      <c r="C111" t="inlineStr">
        <is>
          <t>O/L</t>
        </is>
      </c>
      <c r="D111" t="inlineStr">
        <is>
          <t>001604/0259</t>
        </is>
      </c>
      <c r="F111" s="903" t="n">
        <v>36565</v>
      </c>
      <c r="G111" t="inlineStr">
        <is>
          <t>KLOPFENSTEIN ROGER</t>
        </is>
      </c>
      <c r="H111" t="inlineStr">
        <is>
          <t>R MICHAEL LORTZ</t>
        </is>
      </c>
      <c r="I111" t="inlineStr">
        <is>
          <t>S31 T12N R24W NE SW L3-4 containing south half</t>
        </is>
      </c>
      <c r="J111" t="inlineStr">
        <is>
          <t>Doc 2000-006696; attached Roger Mills County Clerk unplatted legal index image row; Index p.3; legal/quarter extracted visually from image-only PDF.</t>
        </is>
      </c>
      <c r="K111" t="inlineStr">
        <is>
          <t>63e8b9a8d056433a9994fe46ca85076b.pdf</t>
        </is>
      </c>
      <c r="L111" t="inlineStr">
        <is>
          <t>Index p.3</t>
        </is>
      </c>
      <c r="M111" t="inlineStr">
        <is>
          <t>https://okcountyrecords.com/detail/roger+mills/2000-006696</t>
        </is>
      </c>
      <c r="N111" t="inlineStr">
        <is>
          <t>Index row added - certified copy/image required</t>
        </is>
      </c>
      <c r="O111" t="inlineStr">
        <is>
          <t>https://okcountyrecords.com/detail/roger+mills/2000-006696</t>
        </is>
      </c>
      <c r="P111" t="inlineStr">
        <is>
          <t>Obtain certified instrument/image; verify parties, acreage, legal calls, status, and release/assignment chain.</t>
        </is>
      </c>
      <c r="Q111" t="inlineStr">
        <is>
          <t>High</t>
        </is>
      </c>
      <c r="R111" t="inlineStr">
        <is>
          <t>Lease</t>
        </is>
      </c>
      <c r="S111" s="903" t="n">
        <v>36565</v>
      </c>
      <c r="T111" t="inlineStr">
        <is>
          <t>Clerk index Doc/Date from attached image-only report</t>
        </is>
      </c>
      <c r="U111" s="903" t="n">
        <v>36565</v>
      </c>
      <c r="V111" t="inlineStr">
        <is>
          <t>31-12N-24W</t>
        </is>
      </c>
      <c r="W111" t="inlineStr">
        <is>
          <t>NE/4 SW/4; Lots 3-4; south half</t>
        </is>
      </c>
      <c r="X111" t="inlineStr">
        <is>
          <t>High - visually read from report</t>
        </is>
      </c>
      <c r="Y111" t="inlineStr">
        <is>
          <t>Yes - verify against certified document image</t>
        </is>
      </c>
      <c r="Z111" t="inlineStr">
        <is>
          <t>Supplemental import from attached image-only index; not full OCR-certified transcription.</t>
        </is>
      </c>
    </row>
    <row r="112">
      <c r="A112" t="n">
        <v>462</v>
      </c>
      <c r="B112" t="inlineStr">
        <is>
          <t>Clerk Index PDF / OKCR</t>
        </is>
      </c>
      <c r="C112" t="inlineStr">
        <is>
          <t>O/L</t>
        </is>
      </c>
      <c r="D112" t="inlineStr">
        <is>
          <t>001604/0307</t>
        </is>
      </c>
      <c r="F112" s="903" t="n">
        <v>36565</v>
      </c>
      <c r="G112" t="inlineStr">
        <is>
          <t>MULVIHILL MELINDA MCCALL TRUSTEE</t>
        </is>
      </c>
      <c r="H112" t="inlineStr">
        <is>
          <t>COPE RICHARD C</t>
        </is>
      </c>
      <c r="I112" t="inlineStr">
        <is>
          <t>S31 T12N R24W SE</t>
        </is>
      </c>
      <c r="J112" t="inlineStr">
        <is>
          <t>Doc 2000-006710; attached Roger Mills County Clerk unplatted legal index image row; Index p.3; legal/quarter extracted visually from image-only PDF.</t>
        </is>
      </c>
      <c r="K112" t="inlineStr">
        <is>
          <t>63e8b9a8d056433a9994fe46ca85076b.pdf</t>
        </is>
      </c>
      <c r="L112" t="inlineStr">
        <is>
          <t>Index p.3</t>
        </is>
      </c>
      <c r="M112" t="inlineStr">
        <is>
          <t>https://okcountyrecords.com/detail/roger+mills/2000-006710</t>
        </is>
      </c>
      <c r="N112" t="inlineStr">
        <is>
          <t>Index row added - certified copy/image required</t>
        </is>
      </c>
      <c r="O112" t="inlineStr">
        <is>
          <t>https://okcountyrecords.com/detail/roger+mills/2000-006710</t>
        </is>
      </c>
      <c r="P112" t="inlineStr">
        <is>
          <t>Obtain certified instrument/image; verify parties, acreage, legal calls, status, and release/assignment chain.</t>
        </is>
      </c>
      <c r="Q112" t="inlineStr">
        <is>
          <t>High</t>
        </is>
      </c>
      <c r="R112" t="inlineStr">
        <is>
          <t>Lease</t>
        </is>
      </c>
      <c r="S112" s="903" t="n">
        <v>36565</v>
      </c>
      <c r="T112" t="inlineStr">
        <is>
          <t>Clerk index Doc/Date from attached image-only report</t>
        </is>
      </c>
      <c r="U112" s="903" t="n">
        <v>36565</v>
      </c>
      <c r="V112" t="inlineStr">
        <is>
          <t>31-12N-24W</t>
        </is>
      </c>
      <c r="W112" t="inlineStr">
        <is>
          <t>SE/4</t>
        </is>
      </c>
      <c r="X112" t="inlineStr">
        <is>
          <t>High - visually read from report</t>
        </is>
      </c>
      <c r="Y112" t="inlineStr">
        <is>
          <t>Yes - verify against certified document image</t>
        </is>
      </c>
      <c r="Z112" t="inlineStr">
        <is>
          <t>Supplemental import from attached image-only index; not full OCR-certified transcription.</t>
        </is>
      </c>
    </row>
    <row r="113">
      <c r="A113" t="n">
        <v>465</v>
      </c>
      <c r="B113" t="inlineStr">
        <is>
          <t>Clerk Index PDF / OKCR</t>
        </is>
      </c>
      <c r="C113" t="inlineStr">
        <is>
          <t>O/L</t>
        </is>
      </c>
      <c r="D113" t="inlineStr">
        <is>
          <t>001604/0309</t>
        </is>
      </c>
      <c r="F113" s="903" t="n">
        <v>36565</v>
      </c>
      <c r="G113" t="inlineStr">
        <is>
          <t>FUCHS MARK J</t>
        </is>
      </c>
      <c r="H113" t="inlineStr">
        <is>
          <t>COPE RICHARD C</t>
        </is>
      </c>
      <c r="I113" t="inlineStr">
        <is>
          <t>S31 T12N R24W SE</t>
        </is>
      </c>
      <c r="J113" t="inlineStr">
        <is>
          <t>Doc 2000-006711; attached Roger Mills County Clerk unplatted legal index image row; Index p.3; legal/quarter extracted visually from image-only PDF.</t>
        </is>
      </c>
      <c r="K113" t="inlineStr">
        <is>
          <t>63e8b9a8d056433a9994fe46ca85076b.pdf</t>
        </is>
      </c>
      <c r="L113" t="inlineStr">
        <is>
          <t>Index p.3</t>
        </is>
      </c>
      <c r="M113" t="inlineStr">
        <is>
          <t>https://okcountyrecords.com/detail/roger+mills/2000-006711</t>
        </is>
      </c>
      <c r="N113" t="inlineStr">
        <is>
          <t>Index row added - certified copy/image required</t>
        </is>
      </c>
      <c r="O113" t="inlineStr">
        <is>
          <t>https://okcountyrecords.com/detail/roger+mills/2000-006711</t>
        </is>
      </c>
      <c r="P113" t="inlineStr">
        <is>
          <t>Obtain certified instrument/image; verify parties, acreage, legal calls, status, and release/assignment chain.</t>
        </is>
      </c>
      <c r="Q113" t="inlineStr">
        <is>
          <t>High</t>
        </is>
      </c>
      <c r="R113" t="inlineStr">
        <is>
          <t>Lease</t>
        </is>
      </c>
      <c r="S113" s="903" t="n">
        <v>36565</v>
      </c>
      <c r="T113" t="inlineStr">
        <is>
          <t>Clerk index Doc/Date from attached image-only report</t>
        </is>
      </c>
      <c r="U113" s="903" t="n">
        <v>36565</v>
      </c>
      <c r="V113" t="inlineStr">
        <is>
          <t>31-12N-24W</t>
        </is>
      </c>
      <c r="W113" t="inlineStr">
        <is>
          <t>SE/4</t>
        </is>
      </c>
      <c r="X113" t="inlineStr">
        <is>
          <t>High - visually read from report</t>
        </is>
      </c>
      <c r="Y113" t="inlineStr">
        <is>
          <t>Yes - verify against certified document image</t>
        </is>
      </c>
      <c r="Z113" t="inlineStr">
        <is>
          <t>Supplemental import from attached image-only index; not full OCR-certified transcription.</t>
        </is>
      </c>
    </row>
    <row r="114">
      <c r="A114" t="n">
        <v>468</v>
      </c>
      <c r="B114" t="inlineStr">
        <is>
          <t>Clerk Index PDF / OKCR</t>
        </is>
      </c>
      <c r="C114" t="inlineStr">
        <is>
          <t>O/L</t>
        </is>
      </c>
      <c r="D114" t="inlineStr">
        <is>
          <t>001604/0311</t>
        </is>
      </c>
      <c r="F114" s="903" t="n">
        <v>36565</v>
      </c>
      <c r="G114" t="inlineStr">
        <is>
          <t>CRISER STEPHEN M TRUSTEE</t>
        </is>
      </c>
      <c r="H114" t="inlineStr">
        <is>
          <t>COPE RICHARD C</t>
        </is>
      </c>
      <c r="I114" t="inlineStr">
        <is>
          <t>S31 T12N R24W SE</t>
        </is>
      </c>
      <c r="J114" t="inlineStr">
        <is>
          <t>Doc 2000-006712; attached Roger Mills County Clerk unplatted legal index image row; Index p.3; legal/quarter extracted visually from image-only PDF.</t>
        </is>
      </c>
      <c r="K114" t="inlineStr">
        <is>
          <t>63e8b9a8d056433a9994fe46ca85076b.pdf</t>
        </is>
      </c>
      <c r="L114" t="inlineStr">
        <is>
          <t>Index p.3</t>
        </is>
      </c>
      <c r="M114" t="inlineStr">
        <is>
          <t>https://okcountyrecords.com/detail/roger+mills/2000-006712</t>
        </is>
      </c>
      <c r="N114" t="inlineStr">
        <is>
          <t>Index row added - certified copy/image required</t>
        </is>
      </c>
      <c r="O114" t="inlineStr">
        <is>
          <t>https://okcountyrecords.com/detail/roger+mills/2000-006712</t>
        </is>
      </c>
      <c r="P114" t="inlineStr">
        <is>
          <t>Obtain certified instrument/image; verify parties, acreage, legal calls, status, and release/assignment chain.</t>
        </is>
      </c>
      <c r="Q114" t="inlineStr">
        <is>
          <t>High</t>
        </is>
      </c>
      <c r="R114" t="inlineStr">
        <is>
          <t>Lease</t>
        </is>
      </c>
      <c r="S114" s="903" t="n">
        <v>36565</v>
      </c>
      <c r="T114" t="inlineStr">
        <is>
          <t>Clerk index Doc/Date from attached image-only report</t>
        </is>
      </c>
      <c r="U114" s="903" t="n">
        <v>36565</v>
      </c>
      <c r="V114" t="inlineStr">
        <is>
          <t>31-12N-24W</t>
        </is>
      </c>
      <c r="W114" t="inlineStr">
        <is>
          <t>SE/4</t>
        </is>
      </c>
      <c r="X114" t="inlineStr">
        <is>
          <t>High - visually read from report</t>
        </is>
      </c>
      <c r="Y114" t="inlineStr">
        <is>
          <t>Yes - verify against certified document image</t>
        </is>
      </c>
      <c r="Z114" t="inlineStr">
        <is>
          <t>Supplemental import from attached image-only index; not full OCR-certified transcription.</t>
        </is>
      </c>
    </row>
    <row r="115">
      <c r="A115" t="n">
        <v>471</v>
      </c>
      <c r="B115" t="inlineStr">
        <is>
          <t>Clerk Index PDF / OKCR</t>
        </is>
      </c>
      <c r="C115" t="inlineStr">
        <is>
          <t>O/L</t>
        </is>
      </c>
      <c r="D115" t="inlineStr">
        <is>
          <t>001604/0322</t>
        </is>
      </c>
      <c r="F115" s="903" t="n">
        <v>36566</v>
      </c>
      <c r="G115" t="inlineStr">
        <is>
          <t>YORK SANDRA LORRAIN</t>
        </is>
      </c>
      <c r="H115" t="inlineStr">
        <is>
          <t>EOG RESOURCES INC</t>
        </is>
      </c>
      <c r="I115" t="inlineStr">
        <is>
          <t>S31 T12N R24W A</t>
        </is>
      </c>
      <c r="J115" t="inlineStr">
        <is>
          <t>Doc 2000-006716; attached Roger Mills County Clerk unplatted legal index image row; Index p.3; legal/quarter extracted visually from image-only PDF.</t>
        </is>
      </c>
      <c r="K115" t="inlineStr">
        <is>
          <t>63e8b9a8d056433a9994fe46ca85076b.pdf</t>
        </is>
      </c>
      <c r="L115" t="inlineStr">
        <is>
          <t>Index p.3</t>
        </is>
      </c>
      <c r="M115" t="inlineStr">
        <is>
          <t>https://okcountyrecords.com/detail/roger+mills/2000-006716</t>
        </is>
      </c>
      <c r="N115" t="inlineStr">
        <is>
          <t>Index row added - certified copy/image required</t>
        </is>
      </c>
      <c r="O115" t="inlineStr">
        <is>
          <t>https://okcountyrecords.com/detail/roger+mills/2000-006716</t>
        </is>
      </c>
      <c r="P115" t="inlineStr">
        <is>
          <t>Obtain certified instrument/image; verify parties, acreage, legal calls, status, and release/assignment chain.</t>
        </is>
      </c>
      <c r="Q115" t="inlineStr">
        <is>
          <t>High</t>
        </is>
      </c>
      <c r="R115" t="inlineStr">
        <is>
          <t>Lease</t>
        </is>
      </c>
      <c r="S115" s="903" t="n">
        <v>36566</v>
      </c>
      <c r="T115" t="inlineStr">
        <is>
          <t>Clerk index Doc/Date from attached image-only report</t>
        </is>
      </c>
      <c r="U115" s="903" t="n">
        <v>36566</v>
      </c>
      <c r="V115" t="inlineStr">
        <is>
          <t>31-12N-24W</t>
        </is>
      </c>
      <c r="W115" t="inlineStr">
        <is>
          <t>A</t>
        </is>
      </c>
      <c r="X115" t="inlineStr">
        <is>
          <t>High - visually read from report</t>
        </is>
      </c>
      <c r="Y115" t="inlineStr">
        <is>
          <t>Yes - verify against certified document image</t>
        </is>
      </c>
      <c r="Z115" t="inlineStr">
        <is>
          <t>Supplemental import from attached image-only index; not full OCR-certified transcription.</t>
        </is>
      </c>
    </row>
    <row r="116">
      <c r="A116" t="n">
        <v>472</v>
      </c>
      <c r="B116" t="inlineStr">
        <is>
          <t>Clerk Index PDF / OKCR</t>
        </is>
      </c>
      <c r="C116" t="inlineStr">
        <is>
          <t>O/L</t>
        </is>
      </c>
      <c r="D116" t="inlineStr">
        <is>
          <t>001604/0453</t>
        </is>
      </c>
      <c r="F116" s="903" t="n">
        <v>36572</v>
      </c>
      <c r="G116" t="inlineStr">
        <is>
          <t>BARNETT NANALEE FAYE</t>
        </is>
      </c>
      <c r="H116" t="inlineStr">
        <is>
          <t>COPE RICHARD C</t>
        </is>
      </c>
      <c r="I116" t="inlineStr">
        <is>
          <t>S31 T12N R24W E2 NW</t>
        </is>
      </c>
      <c r="J116" t="inlineStr">
        <is>
          <t>Doc 2000-006763; attached Roger Mills County Clerk unplatted legal index image row; Index p.3; legal/quarter extracted visually from image-only PDF.</t>
        </is>
      </c>
      <c r="K116" t="inlineStr">
        <is>
          <t>63e8b9a8d056433a9994fe46ca85076b.pdf</t>
        </is>
      </c>
      <c r="L116" t="inlineStr">
        <is>
          <t>Index p.3</t>
        </is>
      </c>
      <c r="M116" t="inlineStr">
        <is>
          <t>https://okcountyrecords.com/detail/roger+mills/2000-006763</t>
        </is>
      </c>
      <c r="N116" t="inlineStr">
        <is>
          <t>Index row added - certified copy/image required</t>
        </is>
      </c>
      <c r="O116" t="inlineStr">
        <is>
          <t>https://okcountyrecords.com/detail/roger+mills/2000-006763</t>
        </is>
      </c>
      <c r="P116" t="inlineStr">
        <is>
          <t>Obtain certified instrument/image; verify parties, acreage, legal calls, status, and release/assignment chain.</t>
        </is>
      </c>
      <c r="Q116" t="inlineStr">
        <is>
          <t>High</t>
        </is>
      </c>
      <c r="R116" t="inlineStr">
        <is>
          <t>Lease</t>
        </is>
      </c>
      <c r="S116" s="903" t="n">
        <v>36572</v>
      </c>
      <c r="T116" t="inlineStr">
        <is>
          <t>Clerk index Doc/Date from attached image-only report</t>
        </is>
      </c>
      <c r="U116" s="903" t="n">
        <v>36572</v>
      </c>
      <c r="V116" t="inlineStr">
        <is>
          <t>31-12N-24W</t>
        </is>
      </c>
      <c r="W116" t="inlineStr">
        <is>
          <t>E/2 NW/4</t>
        </is>
      </c>
      <c r="X116" t="inlineStr">
        <is>
          <t>High - visually read from report</t>
        </is>
      </c>
      <c r="Y116" t="inlineStr">
        <is>
          <t>Yes - verify against certified document image</t>
        </is>
      </c>
      <c r="Z116" t="inlineStr">
        <is>
          <t>Supplemental import from attached image-only index; not full OCR-certified transcription.</t>
        </is>
      </c>
    </row>
    <row r="117">
      <c r="A117" t="n">
        <v>475</v>
      </c>
      <c r="B117" t="inlineStr">
        <is>
          <t>Clerk Index PDF / OKCR</t>
        </is>
      </c>
      <c r="C117" t="inlineStr">
        <is>
          <t>QC/MD</t>
        </is>
      </c>
      <c r="D117" t="inlineStr">
        <is>
          <t>002342/0219</t>
        </is>
      </c>
      <c r="F117" s="903" t="n">
        <v>42593</v>
      </c>
      <c r="G117" t="inlineStr">
        <is>
          <t>DEVON ENERGY PRODUCTION CO</t>
        </is>
      </c>
      <c r="H117" t="inlineStr">
        <is>
          <t>TECOLOTE HOLDINGS</t>
        </is>
      </c>
      <c r="I117" t="inlineStr">
        <is>
          <t>S31 T12N R24W N2 NE</t>
        </is>
      </c>
      <c r="J117" t="inlineStr">
        <is>
          <t>Doc 2016-001882; attached Roger Mills County Clerk unplatted legal index image row; Index p.55; legal/quarter extracted visually from image-only PDF.</t>
        </is>
      </c>
      <c r="K117" t="inlineStr">
        <is>
          <t>63e8b9a8d056433a9994fe46ca85076b.pdf</t>
        </is>
      </c>
      <c r="L117" t="inlineStr">
        <is>
          <t>Index p.55</t>
        </is>
      </c>
      <c r="M117" t="inlineStr">
        <is>
          <t>https://okcountyrecords.com/detail/roger+mills/2016-001882</t>
        </is>
      </c>
      <c r="N117" t="inlineStr">
        <is>
          <t>Index row added - certified copy/image required</t>
        </is>
      </c>
      <c r="O117" t="inlineStr">
        <is>
          <t>https://okcountyrecords.com/detail/roger+mills/2016-001882</t>
        </is>
      </c>
      <c r="P117" t="inlineStr">
        <is>
          <t>Obtain certified instrument/image; verify parties, acreage, legal calls, status, and release/assignment chain.</t>
        </is>
      </c>
      <c r="Q117" t="inlineStr">
        <is>
          <t>High</t>
        </is>
      </c>
      <c r="R117" t="inlineStr">
        <is>
          <t>Deed / Chain</t>
        </is>
      </c>
      <c r="S117" s="903" t="n">
        <v>42593</v>
      </c>
      <c r="T117" t="inlineStr">
        <is>
          <t>Clerk index Doc/Date from attached image-only report</t>
        </is>
      </c>
      <c r="U117" s="903" t="n">
        <v>42593</v>
      </c>
      <c r="V117" t="inlineStr">
        <is>
          <t>31-12N-24W</t>
        </is>
      </c>
      <c r="W117" t="inlineStr">
        <is>
          <t>N/2 NE/4</t>
        </is>
      </c>
      <c r="X117" t="inlineStr">
        <is>
          <t>High - visually read from report</t>
        </is>
      </c>
      <c r="Y117" t="inlineStr">
        <is>
          <t>Yes - verify against certified document image</t>
        </is>
      </c>
      <c r="Z117" t="inlineStr">
        <is>
          <t>Supplemental import from attached image-only index; not full OCR-certified transcription.</t>
        </is>
      </c>
    </row>
    <row r="118">
      <c r="A118" t="n">
        <v>477</v>
      </c>
      <c r="B118" t="inlineStr">
        <is>
          <t>Clerk Index PDF / OKCR</t>
        </is>
      </c>
      <c r="C118" t="inlineStr">
        <is>
          <t>ASGT</t>
        </is>
      </c>
      <c r="D118" t="inlineStr">
        <is>
          <t>002343/0001</t>
        </is>
      </c>
      <c r="F118" s="903" t="n">
        <v>42593</v>
      </c>
      <c r="G118" t="inlineStr">
        <is>
          <t>DEVON ENERGY PRODUCTION CO</t>
        </is>
      </c>
      <c r="H118" t="inlineStr">
        <is>
          <t>TECOLOTE HOLDINGS LLC</t>
        </is>
      </c>
      <c r="I118" t="inlineStr">
        <is>
          <t>S31 T12N R24W A</t>
        </is>
      </c>
      <c r="J118" t="inlineStr">
        <is>
          <t>Doc 2016-001883; attached Roger Mills County Clerk unplatted legal index image row; Index p.55; legal/quarter extracted visually from image-only PDF.</t>
        </is>
      </c>
      <c r="K118" t="inlineStr">
        <is>
          <t>63e8b9a8d056433a9994fe46ca85076b.pdf</t>
        </is>
      </c>
      <c r="L118" t="inlineStr">
        <is>
          <t>Index p.55</t>
        </is>
      </c>
      <c r="M118" t="inlineStr">
        <is>
          <t>https://okcountyrecords.com/detail/roger+mills/2016-001883</t>
        </is>
      </c>
      <c r="N118" t="inlineStr">
        <is>
          <t>Index row added - certified copy/image required</t>
        </is>
      </c>
      <c r="O118" t="inlineStr">
        <is>
          <t>https://okcountyrecords.com/detail/roger+mills/2016-001883</t>
        </is>
      </c>
      <c r="P118" t="inlineStr">
        <is>
          <t>Obtain certified instrument/image; verify parties, acreage, legal calls, status, and release/assignment chain.</t>
        </is>
      </c>
      <c r="Q118" t="inlineStr">
        <is>
          <t>High</t>
        </is>
      </c>
      <c r="R118" t="inlineStr">
        <is>
          <t>Assignment</t>
        </is>
      </c>
      <c r="S118" s="903" t="n">
        <v>42593</v>
      </c>
      <c r="T118" t="inlineStr">
        <is>
          <t>Clerk index Doc/Date from attached image-only report</t>
        </is>
      </c>
      <c r="U118" s="903" t="n">
        <v>42593</v>
      </c>
      <c r="V118" t="inlineStr">
        <is>
          <t>31-12N-24W</t>
        </is>
      </c>
      <c r="W118" t="inlineStr">
        <is>
          <t>A</t>
        </is>
      </c>
      <c r="X118" t="inlineStr">
        <is>
          <t>High - visually read from report</t>
        </is>
      </c>
      <c r="Y118" t="inlineStr">
        <is>
          <t>Yes - verify against certified document image</t>
        </is>
      </c>
      <c r="Z118" t="inlineStr">
        <is>
          <t>Supplemental import from attached image-only index; not full OCR-certified transcription.</t>
        </is>
      </c>
    </row>
    <row r="119">
      <c r="A119" t="n">
        <v>478</v>
      </c>
      <c r="B119" t="inlineStr">
        <is>
          <t>Clerk Index PDF / OKCR</t>
        </is>
      </c>
      <c r="C119" t="inlineStr">
        <is>
          <t>MTG</t>
        </is>
      </c>
      <c r="D119" t="inlineStr">
        <is>
          <t>002344/0001</t>
        </is>
      </c>
      <c r="F119" s="903" t="n">
        <v>42593</v>
      </c>
      <c r="G119" t="inlineStr">
        <is>
          <t>TECOLOTE HOLDINGS LLC</t>
        </is>
      </c>
      <c r="H119" t="inlineStr">
        <is>
          <t>WELLS FARGO BANK</t>
        </is>
      </c>
      <c r="I119" t="inlineStr">
        <is>
          <t>S31 T12N R24W A</t>
        </is>
      </c>
      <c r="J119" t="inlineStr">
        <is>
          <t>Doc 2016-001884; attached Roger Mills County Clerk unplatted legal index image row; Index p.55; legal/quarter extracted visually from image-only PDF.</t>
        </is>
      </c>
      <c r="K119" t="inlineStr">
        <is>
          <t>63e8b9a8d056433a9994fe46ca85076b.pdf</t>
        </is>
      </c>
      <c r="L119" t="inlineStr">
        <is>
          <t>Index p.55</t>
        </is>
      </c>
      <c r="M119" t="inlineStr">
        <is>
          <t>https://okcountyrecords.com/detail/roger+mills/2016-001884</t>
        </is>
      </c>
      <c r="N119" t="inlineStr">
        <is>
          <t>Index row added - certified copy/image required</t>
        </is>
      </c>
      <c r="O119" t="inlineStr">
        <is>
          <t>https://okcountyrecords.com/detail/roger+mills/2016-001884</t>
        </is>
      </c>
      <c r="P119" t="inlineStr">
        <is>
          <t>Obtain certified instrument/image; verify parties, acreage, legal calls, status, and release/assignment chain.</t>
        </is>
      </c>
      <c r="Q119" t="inlineStr">
        <is>
          <t>High</t>
        </is>
      </c>
      <c r="R119" t="inlineStr">
        <is>
          <t>Lien / Release</t>
        </is>
      </c>
      <c r="S119" s="903" t="n">
        <v>42593</v>
      </c>
      <c r="T119" t="inlineStr">
        <is>
          <t>Clerk index Doc/Date from attached image-only report</t>
        </is>
      </c>
      <c r="U119" s="903" t="n">
        <v>42593</v>
      </c>
      <c r="V119" t="inlineStr">
        <is>
          <t>31-12N-24W</t>
        </is>
      </c>
      <c r="W119" t="inlineStr">
        <is>
          <t>A</t>
        </is>
      </c>
      <c r="X119" t="inlineStr">
        <is>
          <t>High - visually read from report</t>
        </is>
      </c>
      <c r="Y119" t="inlineStr">
        <is>
          <t>Yes - verify against certified document image</t>
        </is>
      </c>
      <c r="Z119" t="inlineStr">
        <is>
          <t>Supplemental import from attached image-only index; not full OCR-certified transcription.</t>
        </is>
      </c>
    </row>
    <row r="120">
      <c r="A120" t="n">
        <v>479</v>
      </c>
      <c r="B120" t="inlineStr">
        <is>
          <t>Clerk Index PDF / OKCR</t>
        </is>
      </c>
      <c r="C120" t="inlineStr">
        <is>
          <t>RELLIEN</t>
        </is>
      </c>
      <c r="D120" t="inlineStr">
        <is>
          <t>002348/0001</t>
        </is>
      </c>
      <c r="F120" s="903" t="n">
        <v>42641</v>
      </c>
      <c r="G120" t="inlineStr">
        <is>
          <t>CITIBANK</t>
        </is>
      </c>
      <c r="H120" t="inlineStr">
        <is>
          <t>TEMPLAR ENERGY et al</t>
        </is>
      </c>
      <c r="I120" t="inlineStr">
        <is>
          <t>S31 T12N R24W E2 NW</t>
        </is>
      </c>
      <c r="J120" t="inlineStr">
        <is>
          <t>Doc 2016-002261; attached Roger Mills County Clerk unplatted legal index image row; Index p.55; legal/quarter extracted visually from image-only PDF.</t>
        </is>
      </c>
      <c r="K120" t="inlineStr">
        <is>
          <t>63e8b9a8d056433a9994fe46ca85076b.pdf</t>
        </is>
      </c>
      <c r="L120" t="inlineStr">
        <is>
          <t>Index p.55</t>
        </is>
      </c>
      <c r="M120" t="inlineStr">
        <is>
          <t>https://okcountyrecords.com/detail/roger+mills/2016-002261</t>
        </is>
      </c>
      <c r="N120" t="inlineStr">
        <is>
          <t>Index row added - certified copy/image required</t>
        </is>
      </c>
      <c r="O120" t="inlineStr">
        <is>
          <t>https://okcountyrecords.com/detail/roger+mills/2016-002261</t>
        </is>
      </c>
      <c r="P120" t="inlineStr">
        <is>
          <t>Obtain certified instrument/image; verify parties, acreage, legal calls, status, and release/assignment chain.</t>
        </is>
      </c>
      <c r="Q120" t="inlineStr">
        <is>
          <t>High</t>
        </is>
      </c>
      <c r="R120" t="inlineStr">
        <is>
          <t>Lien / Release</t>
        </is>
      </c>
      <c r="S120" s="903" t="n">
        <v>42641</v>
      </c>
      <c r="T120" t="inlineStr">
        <is>
          <t>Clerk index Doc/Date from attached image-only report</t>
        </is>
      </c>
      <c r="U120" s="903" t="n">
        <v>42641</v>
      </c>
      <c r="V120" t="inlineStr">
        <is>
          <t>31-12N-24W</t>
        </is>
      </c>
      <c r="W120" t="inlineStr">
        <is>
          <t>E/2 NW/4</t>
        </is>
      </c>
      <c r="X120" t="inlineStr">
        <is>
          <t>High - visually read from report</t>
        </is>
      </c>
      <c r="Y120" t="inlineStr">
        <is>
          <t>Yes - verify against certified document image</t>
        </is>
      </c>
      <c r="Z120" t="inlineStr">
        <is>
          <t>Supplemental import from attached image-only index; not full OCR-certified transcription.</t>
        </is>
      </c>
    </row>
    <row r="121">
      <c r="A121" t="n">
        <v>482</v>
      </c>
      <c r="B121" t="inlineStr">
        <is>
          <t>Clerk Index PDF / OKCR</t>
        </is>
      </c>
      <c r="C121" t="inlineStr">
        <is>
          <t>ASGT</t>
        </is>
      </c>
      <c r="D121" t="inlineStr">
        <is>
          <t>002354/0229</t>
        </is>
      </c>
      <c r="F121" s="903" t="n">
        <v>42719</v>
      </c>
      <c r="G121" t="inlineStr">
        <is>
          <t>HEFNER COMPANY INC</t>
        </is>
      </c>
      <c r="H121" t="inlineStr">
        <is>
          <t>CHEYENNE RESOURCES LLC</t>
        </is>
      </c>
      <c r="I121" t="inlineStr">
        <is>
          <t>S31 T12N R24W A</t>
        </is>
      </c>
      <c r="J121" t="inlineStr">
        <is>
          <t>Doc 2016-002793; attached Roger Mills County Clerk unplatted legal index image row; Index p.55; legal/quarter extracted visually from image-only PDF.</t>
        </is>
      </c>
      <c r="K121" t="inlineStr">
        <is>
          <t>63e8b9a8d056433a9994fe46ca85076b.pdf</t>
        </is>
      </c>
      <c r="L121" t="inlineStr">
        <is>
          <t>Index p.55</t>
        </is>
      </c>
      <c r="M121" t="inlineStr">
        <is>
          <t>https://okcountyrecords.com/detail/roger+mills/2016-002793</t>
        </is>
      </c>
      <c r="N121" t="inlineStr">
        <is>
          <t>Index row added - certified copy/image required</t>
        </is>
      </c>
      <c r="O121" t="inlineStr">
        <is>
          <t>https://okcountyrecords.com/detail/roger+mills/2016-002793</t>
        </is>
      </c>
      <c r="P121" t="inlineStr">
        <is>
          <t>Obtain certified instrument/image; verify parties, acreage, legal calls, status, and release/assignment chain.</t>
        </is>
      </c>
      <c r="Q121" t="inlineStr">
        <is>
          <t>High</t>
        </is>
      </c>
      <c r="R121" t="inlineStr">
        <is>
          <t>Assignment</t>
        </is>
      </c>
      <c r="S121" s="903" t="n">
        <v>42719</v>
      </c>
      <c r="T121" t="inlineStr">
        <is>
          <t>Clerk index Doc/Date from attached image-only report</t>
        </is>
      </c>
      <c r="U121" s="903" t="n">
        <v>42719</v>
      </c>
      <c r="V121" t="inlineStr">
        <is>
          <t>31-12N-24W</t>
        </is>
      </c>
      <c r="W121" t="inlineStr">
        <is>
          <t>A</t>
        </is>
      </c>
      <c r="X121" t="inlineStr">
        <is>
          <t>High - visually read from report</t>
        </is>
      </c>
      <c r="Y121" t="inlineStr">
        <is>
          <t>Yes - verify against certified document image</t>
        </is>
      </c>
      <c r="Z121" t="inlineStr">
        <is>
          <t>Supplemental import from attached image-only index; not full OCR-certified transcription.</t>
        </is>
      </c>
    </row>
    <row r="122">
      <c r="A122" t="n">
        <v>483</v>
      </c>
      <c r="B122" t="inlineStr">
        <is>
          <t>Clerk Index PDF / OKCR</t>
        </is>
      </c>
      <c r="C122" t="inlineStr">
        <is>
          <t>PTRELIE</t>
        </is>
      </c>
      <c r="D122" t="inlineStr">
        <is>
          <t>002356/0001</t>
        </is>
      </c>
      <c r="F122" s="903" t="n">
        <v>42752</v>
      </c>
      <c r="G122" t="inlineStr">
        <is>
          <t>DEUTSCHE BANK</t>
        </is>
      </c>
      <c r="H122" t="inlineStr">
        <is>
          <t>SAMSON RESOURCES et al</t>
        </is>
      </c>
      <c r="I122" t="inlineStr">
        <is>
          <t>S31 T12N R24W ALEXANDER</t>
        </is>
      </c>
      <c r="J122" t="inlineStr">
        <is>
          <t>Doc 2017-000081; attached Roger Mills County Clerk unplatted legal index image row; Index p.55; legal/quarter extracted visually from image-only PDF.</t>
        </is>
      </c>
      <c r="K122" t="inlineStr">
        <is>
          <t>63e8b9a8d056433a9994fe46ca85076b.pdf</t>
        </is>
      </c>
      <c r="L122" t="inlineStr">
        <is>
          <t>Index p.55</t>
        </is>
      </c>
      <c r="M122" t="inlineStr">
        <is>
          <t>https://okcountyrecords.com/detail/roger+mills/2017-000081</t>
        </is>
      </c>
      <c r="N122" t="inlineStr">
        <is>
          <t>Index row added - certified copy/image required</t>
        </is>
      </c>
      <c r="O122" t="inlineStr">
        <is>
          <t>https://okcountyrecords.com/detail/roger+mills/2017-000081</t>
        </is>
      </c>
      <c r="P122" t="inlineStr">
        <is>
          <t>Obtain certified instrument/image; verify parties, acreage, legal calls, status, and release/assignment chain.</t>
        </is>
      </c>
      <c r="Q122" t="inlineStr">
        <is>
          <t>High</t>
        </is>
      </c>
      <c r="R122" t="inlineStr">
        <is>
          <t>Lien / Release</t>
        </is>
      </c>
      <c r="S122" s="903" t="n">
        <v>42752</v>
      </c>
      <c r="T122" t="inlineStr">
        <is>
          <t>Clerk index Doc/Date from attached image-only report</t>
        </is>
      </c>
      <c r="U122" s="903" t="n">
        <v>42752</v>
      </c>
      <c r="V122" t="inlineStr">
        <is>
          <t>31-12N-24W</t>
        </is>
      </c>
      <c r="W122" t="inlineStr">
        <is>
          <t>Alexander / all target section reference</t>
        </is>
      </c>
      <c r="X122" t="inlineStr">
        <is>
          <t>High - visually read from report</t>
        </is>
      </c>
      <c r="Y122" t="inlineStr">
        <is>
          <t>Yes - verify against certified document image</t>
        </is>
      </c>
      <c r="Z122" t="inlineStr">
        <is>
          <t>Supplemental import from attached image-only index; not full OCR-certified transcription.</t>
        </is>
      </c>
    </row>
    <row r="123">
      <c r="A123" t="n">
        <v>484</v>
      </c>
      <c r="B123" t="inlineStr">
        <is>
          <t>Clerk Index PDF / OKCR</t>
        </is>
      </c>
      <c r="C123" t="inlineStr">
        <is>
          <t>PTRELIE</t>
        </is>
      </c>
      <c r="D123" t="inlineStr">
        <is>
          <t>002356/0200</t>
        </is>
      </c>
      <c r="F123" s="903" t="n">
        <v>42752</v>
      </c>
      <c r="G123" t="inlineStr">
        <is>
          <t>JPMORGAN CHASE BANK</t>
        </is>
      </c>
      <c r="H123" t="inlineStr">
        <is>
          <t>SAMSON RESOURCES et al</t>
        </is>
      </c>
      <c r="I123" t="inlineStr">
        <is>
          <t>S31 T12N R24W ALEXANDER</t>
        </is>
      </c>
      <c r="J123" t="inlineStr">
        <is>
          <t>Doc 2017-000082; attached Roger Mills County Clerk unplatted legal index image row; Index p.55; legal/quarter extracted visually from image-only PDF.</t>
        </is>
      </c>
      <c r="K123" t="inlineStr">
        <is>
          <t>63e8b9a8d056433a9994fe46ca85076b.pdf</t>
        </is>
      </c>
      <c r="L123" t="inlineStr">
        <is>
          <t>Index p.55</t>
        </is>
      </c>
      <c r="M123" t="inlineStr">
        <is>
          <t>https://okcountyrecords.com/detail/roger+mills/2017-000082</t>
        </is>
      </c>
      <c r="N123" t="inlineStr">
        <is>
          <t>Index row added - certified copy/image required</t>
        </is>
      </c>
      <c r="O123" t="inlineStr">
        <is>
          <t>https://okcountyrecords.com/detail/roger+mills/2017-000082</t>
        </is>
      </c>
      <c r="P123" t="inlineStr">
        <is>
          <t>Obtain certified instrument/image; verify parties, acreage, legal calls, status, and release/assignment chain.</t>
        </is>
      </c>
      <c r="Q123" t="inlineStr">
        <is>
          <t>High</t>
        </is>
      </c>
      <c r="R123" t="inlineStr">
        <is>
          <t>Lien / Release</t>
        </is>
      </c>
      <c r="S123" s="903" t="n">
        <v>42752</v>
      </c>
      <c r="T123" t="inlineStr">
        <is>
          <t>Clerk index Doc/Date from attached image-only report</t>
        </is>
      </c>
      <c r="U123" s="903" t="n">
        <v>42752</v>
      </c>
      <c r="V123" t="inlineStr">
        <is>
          <t>31-12N-24W</t>
        </is>
      </c>
      <c r="W123" t="inlineStr">
        <is>
          <t>Alexander / all target section reference</t>
        </is>
      </c>
      <c r="X123" t="inlineStr">
        <is>
          <t>High - visually read from report</t>
        </is>
      </c>
      <c r="Y123" t="inlineStr">
        <is>
          <t>Yes - verify against certified document image</t>
        </is>
      </c>
      <c r="Z123" t="inlineStr">
        <is>
          <t>Supplemental import from attached image-only index; not full OCR-certified transcription.</t>
        </is>
      </c>
    </row>
    <row r="124">
      <c r="A124" t="n">
        <v>485</v>
      </c>
      <c r="B124" t="inlineStr">
        <is>
          <t>Clerk Index PDF / OKCR</t>
        </is>
      </c>
      <c r="C124" t="inlineStr">
        <is>
          <t>ASGT</t>
        </is>
      </c>
      <c r="D124" t="inlineStr">
        <is>
          <t>002356/0399</t>
        </is>
      </c>
      <c r="F124" s="903" t="n">
        <v>42752</v>
      </c>
      <c r="G124" t="inlineStr">
        <is>
          <t>SAMSON RESOURCES COMPANY et al</t>
        </is>
      </c>
      <c r="H124" t="inlineStr">
        <is>
          <t>FAIRWAY RESOURCES III LLC</t>
        </is>
      </c>
      <c r="I124" t="inlineStr">
        <is>
          <t>S31 T12N R24W ALEXANDER</t>
        </is>
      </c>
      <c r="J124" t="inlineStr">
        <is>
          <t>Doc 2017-000083; attached Roger Mills County Clerk unplatted legal index image row; Index p.55; legal/quarter extracted visually from image-only PDF.</t>
        </is>
      </c>
      <c r="K124" t="inlineStr">
        <is>
          <t>63e8b9a8d056433a9994fe46ca85076b.pdf</t>
        </is>
      </c>
      <c r="L124" t="inlineStr">
        <is>
          <t>Index p.55</t>
        </is>
      </c>
      <c r="M124" t="inlineStr">
        <is>
          <t>https://okcountyrecords.com/detail/roger+mills/2017-000083</t>
        </is>
      </c>
      <c r="N124" t="inlineStr">
        <is>
          <t>Index row added - certified copy/image required</t>
        </is>
      </c>
      <c r="O124" t="inlineStr">
        <is>
          <t>https://okcountyrecords.com/detail/roger+mills/2017-000083</t>
        </is>
      </c>
      <c r="P124" t="inlineStr">
        <is>
          <t>Obtain certified instrument/image; verify parties, acreage, legal calls, status, and release/assignment chain.</t>
        </is>
      </c>
      <c r="Q124" t="inlineStr">
        <is>
          <t>High</t>
        </is>
      </c>
      <c r="R124" t="inlineStr">
        <is>
          <t>Assignment</t>
        </is>
      </c>
      <c r="S124" s="903" t="n">
        <v>42752</v>
      </c>
      <c r="T124" t="inlineStr">
        <is>
          <t>Clerk index Doc/Date from attached image-only report</t>
        </is>
      </c>
      <c r="U124" s="903" t="n">
        <v>42752</v>
      </c>
      <c r="V124" t="inlineStr">
        <is>
          <t>31-12N-24W</t>
        </is>
      </c>
      <c r="W124" t="inlineStr">
        <is>
          <t>Alexander / all target section reference</t>
        </is>
      </c>
      <c r="X124" t="inlineStr">
        <is>
          <t>High - visually read from report</t>
        </is>
      </c>
      <c r="Y124" t="inlineStr">
        <is>
          <t>Yes - verify against certified document image</t>
        </is>
      </c>
      <c r="Z124" t="inlineStr">
        <is>
          <t>Supplemental import from attached image-only index; not full OCR-certified transcription.</t>
        </is>
      </c>
    </row>
    <row r="125">
      <c r="A125" t="n">
        <v>486</v>
      </c>
      <c r="B125" t="inlineStr">
        <is>
          <t>Clerk Index PDF / OKCR</t>
        </is>
      </c>
      <c r="C125" t="inlineStr">
        <is>
          <t>MTG</t>
        </is>
      </c>
      <c r="D125" t="inlineStr">
        <is>
          <t>002357/0001</t>
        </is>
      </c>
      <c r="F125" s="903" t="n">
        <v>42752</v>
      </c>
      <c r="G125" t="inlineStr">
        <is>
          <t>FAIRWAY RESOURCES III LLC</t>
        </is>
      </c>
      <c r="H125" t="inlineStr">
        <is>
          <t>JPMORGAN CHASE BANK</t>
        </is>
      </c>
      <c r="I125" t="inlineStr">
        <is>
          <t>S31 T12N R24W ALEXANDER</t>
        </is>
      </c>
      <c r="J125" t="inlineStr">
        <is>
          <t>Doc 2017-000084; attached Roger Mills County Clerk unplatted legal index image row; Index p.55; legal/quarter extracted visually from image-only PDF.</t>
        </is>
      </c>
      <c r="K125" t="inlineStr">
        <is>
          <t>63e8b9a8d056433a9994fe46ca85076b.pdf</t>
        </is>
      </c>
      <c r="L125" t="inlineStr">
        <is>
          <t>Index p.55</t>
        </is>
      </c>
      <c r="M125" t="inlineStr">
        <is>
          <t>https://okcountyrecords.com/detail/roger+mills/2017-000084</t>
        </is>
      </c>
      <c r="N125" t="inlineStr">
        <is>
          <t>Index row added - certified copy/image required</t>
        </is>
      </c>
      <c r="O125" t="inlineStr">
        <is>
          <t>https://okcountyrecords.com/detail/roger+mills/2017-000084</t>
        </is>
      </c>
      <c r="P125" t="inlineStr">
        <is>
          <t>Obtain certified instrument/image; verify parties, acreage, legal calls, status, and release/assignment chain.</t>
        </is>
      </c>
      <c r="Q125" t="inlineStr">
        <is>
          <t>High</t>
        </is>
      </c>
      <c r="R125" t="inlineStr">
        <is>
          <t>Lien / Release</t>
        </is>
      </c>
      <c r="S125" s="903" t="n">
        <v>42752</v>
      </c>
      <c r="T125" t="inlineStr">
        <is>
          <t>Clerk index Doc/Date from attached image-only report</t>
        </is>
      </c>
      <c r="U125" s="903" t="n">
        <v>42752</v>
      </c>
      <c r="V125" t="inlineStr">
        <is>
          <t>31-12N-24W</t>
        </is>
      </c>
      <c r="W125" t="inlineStr">
        <is>
          <t>Alexander / all target section reference</t>
        </is>
      </c>
      <c r="X125" t="inlineStr">
        <is>
          <t>High - visually read from report</t>
        </is>
      </c>
      <c r="Y125" t="inlineStr">
        <is>
          <t>Yes - verify against certified document image</t>
        </is>
      </c>
      <c r="Z125" t="inlineStr">
        <is>
          <t>Supplemental import from attached image-only index; not full OCR-certified transcription.</t>
        </is>
      </c>
    </row>
    <row r="126">
      <c r="A126" t="n">
        <v>487</v>
      </c>
      <c r="B126" t="inlineStr">
        <is>
          <t>Clerk Index PDF / OKCR</t>
        </is>
      </c>
      <c r="C126" t="inlineStr">
        <is>
          <t>CHNG/ADD</t>
        </is>
      </c>
      <c r="D126" t="inlineStr">
        <is>
          <t>002370/0359</t>
        </is>
      </c>
      <c r="F126" s="903" t="n">
        <v>42930</v>
      </c>
      <c r="G126" t="inlineStr">
        <is>
          <t>KING EXPLORATION</t>
        </is>
      </c>
      <c r="H126" t="inlineStr">
        <is>
          <t>PUBLIC</t>
        </is>
      </c>
      <c r="I126" t="inlineStr">
        <is>
          <t>S31 T12N R24W A</t>
        </is>
      </c>
      <c r="J126" t="inlineStr">
        <is>
          <t>Doc 2017-001403; attached Roger Mills County Clerk unplatted legal index image row; Index p.56; legal/quarter extracted visually from image-only PDF.</t>
        </is>
      </c>
      <c r="K126" t="inlineStr">
        <is>
          <t>63e8b9a8d056433a9994fe46ca85076b.pdf</t>
        </is>
      </c>
      <c r="L126" t="inlineStr">
        <is>
          <t>Index p.56</t>
        </is>
      </c>
      <c r="M126" t="inlineStr">
        <is>
          <t>https://okcountyrecords.com/detail/roger+mills/2017-001403</t>
        </is>
      </c>
      <c r="N126" t="inlineStr">
        <is>
          <t>Index row added - certified copy/image required</t>
        </is>
      </c>
      <c r="O126" t="inlineStr">
        <is>
          <t>https://okcountyrecords.com/detail/roger+mills/2017-001403</t>
        </is>
      </c>
      <c r="P126" t="inlineStr">
        <is>
          <t>Obtain certified instrument/image; verify parties, acreage, legal calls, status, and release/assignment chain.</t>
        </is>
      </c>
      <c r="Q126" t="inlineStr">
        <is>
          <t>Medium</t>
        </is>
      </c>
      <c r="R126" t="inlineStr">
        <is>
          <t>Other / Memorandum</t>
        </is>
      </c>
      <c r="S126" s="903" t="n">
        <v>42930</v>
      </c>
      <c r="T126" t="inlineStr">
        <is>
          <t>Clerk index Doc/Date from attached image-only report</t>
        </is>
      </c>
      <c r="U126" s="903" t="n">
        <v>42930</v>
      </c>
      <c r="V126" t="inlineStr">
        <is>
          <t>31-12N-24W</t>
        </is>
      </c>
      <c r="W126" t="inlineStr">
        <is>
          <t>A</t>
        </is>
      </c>
      <c r="X126" t="inlineStr">
        <is>
          <t>Medium - visually read, confirm against image</t>
        </is>
      </c>
      <c r="Y126" t="inlineStr">
        <is>
          <t>Yes - verify against certified document image</t>
        </is>
      </c>
      <c r="Z126" t="inlineStr">
        <is>
          <t>Supplemental import from attached image-only index; not full OCR-certified transcription.</t>
        </is>
      </c>
    </row>
    <row r="127">
      <c r="A127" t="n">
        <v>488</v>
      </c>
      <c r="B127" t="inlineStr">
        <is>
          <t>Clerk Index PDF / OKCR</t>
        </is>
      </c>
      <c r="C127" t="inlineStr">
        <is>
          <t>CONVY</t>
        </is>
      </c>
      <c r="D127" t="inlineStr">
        <is>
          <t>002383/0169</t>
        </is>
      </c>
      <c r="F127" s="903" t="n">
        <v>43088</v>
      </c>
      <c r="G127" t="inlineStr">
        <is>
          <t>TECOLOTE HOLDINGS LLC</t>
        </is>
      </c>
      <c r="H127" t="inlineStr">
        <is>
          <t>TECOLOTE ROYALTY LP</t>
        </is>
      </c>
      <c r="I127" t="inlineStr">
        <is>
          <t>S31 T12N R24W A</t>
        </is>
      </c>
      <c r="J127" t="inlineStr">
        <is>
          <t>Doc 2017-002694; attached Roger Mills County Clerk unplatted legal index image row; Index p.56; legal/quarter extracted visually from image-only PDF.</t>
        </is>
      </c>
      <c r="K127" t="inlineStr">
        <is>
          <t>63e8b9a8d056433a9994fe46ca85076b.pdf</t>
        </is>
      </c>
      <c r="L127" t="inlineStr">
        <is>
          <t>Index p.56</t>
        </is>
      </c>
      <c r="M127" t="inlineStr">
        <is>
          <t>https://okcountyrecords.com/detail/roger+mills/2017-002694</t>
        </is>
      </c>
      <c r="N127" t="inlineStr">
        <is>
          <t>Index row added - certified copy/image required</t>
        </is>
      </c>
      <c r="O127" t="inlineStr">
        <is>
          <t>https://okcountyrecords.com/detail/roger+mills/2017-002694</t>
        </is>
      </c>
      <c r="P127" t="inlineStr">
        <is>
          <t>Obtain certified instrument/image; verify parties, acreage, legal calls, status, and release/assignment chain.</t>
        </is>
      </c>
      <c r="Q127" t="inlineStr">
        <is>
          <t>High</t>
        </is>
      </c>
      <c r="R127" t="inlineStr">
        <is>
          <t>Deed / Chain</t>
        </is>
      </c>
      <c r="S127" s="903" t="n">
        <v>43088</v>
      </c>
      <c r="T127" t="inlineStr">
        <is>
          <t>Clerk index Doc/Date from attached image-only report</t>
        </is>
      </c>
      <c r="U127" s="903" t="n">
        <v>43088</v>
      </c>
      <c r="V127" t="inlineStr">
        <is>
          <t>31-12N-24W</t>
        </is>
      </c>
      <c r="W127" t="inlineStr">
        <is>
          <t>A</t>
        </is>
      </c>
      <c r="X127" t="inlineStr">
        <is>
          <t>High - visually read from report</t>
        </is>
      </c>
      <c r="Y127" t="inlineStr">
        <is>
          <t>Yes - verify against certified document image</t>
        </is>
      </c>
      <c r="Z127" t="inlineStr">
        <is>
          <t>Supplemental import from attached image-only index; not full OCR-certified transcription.</t>
        </is>
      </c>
    </row>
    <row r="128">
      <c r="A128" t="n">
        <v>489</v>
      </c>
      <c r="B128" t="inlineStr">
        <is>
          <t>Clerk Index PDF / OKCR</t>
        </is>
      </c>
      <c r="C128" t="inlineStr">
        <is>
          <t>ASGT</t>
        </is>
      </c>
      <c r="D128" t="inlineStr">
        <is>
          <t>002385/0072</t>
        </is>
      </c>
      <c r="F128" s="903" t="n">
        <v>43119</v>
      </c>
      <c r="G128" t="inlineStr">
        <is>
          <t>CHEYENNE RESOURCES</t>
        </is>
      </c>
      <c r="H128" t="inlineStr">
        <is>
          <t>TEMPLAR ENERGY LLC</t>
        </is>
      </c>
      <c r="I128" t="inlineStr">
        <is>
          <t>S31 T12N R24W ALEXANDER 1-31</t>
        </is>
      </c>
      <c r="J128" t="inlineStr">
        <is>
          <t>Doc 2018-000119; attached Roger Mills County Clerk unplatted legal index image row; Index p.56; legal/quarter extracted visually from image-only PDF.</t>
        </is>
      </c>
      <c r="K128" t="inlineStr">
        <is>
          <t>63e8b9a8d056433a9994fe46ca85076b.pdf</t>
        </is>
      </c>
      <c r="L128" t="inlineStr">
        <is>
          <t>Index p.56</t>
        </is>
      </c>
      <c r="M128" t="inlineStr">
        <is>
          <t>https://okcountyrecords.com/detail/roger+mills/2018-000119</t>
        </is>
      </c>
      <c r="N128" t="inlineStr">
        <is>
          <t>Index row added - certified copy/image required</t>
        </is>
      </c>
      <c r="O128" t="inlineStr">
        <is>
          <t>https://okcountyrecords.com/detail/roger+mills/2018-000119</t>
        </is>
      </c>
      <c r="P128" t="inlineStr">
        <is>
          <t>Obtain certified instrument/image; verify parties, acreage, legal calls, status, and release/assignment chain.</t>
        </is>
      </c>
      <c r="Q128" t="inlineStr">
        <is>
          <t>High</t>
        </is>
      </c>
      <c r="R128" t="inlineStr">
        <is>
          <t>Assignment</t>
        </is>
      </c>
      <c r="S128" s="903" t="n">
        <v>43119</v>
      </c>
      <c r="T128" t="inlineStr">
        <is>
          <t>Clerk index Doc/Date from attached image-only report</t>
        </is>
      </c>
      <c r="U128" s="903" t="n">
        <v>43119</v>
      </c>
      <c r="V128" t="inlineStr">
        <is>
          <t>31-12N-24W</t>
        </is>
      </c>
      <c r="W128" t="inlineStr">
        <is>
          <t>Alexander 1-31</t>
        </is>
      </c>
      <c r="X128" t="inlineStr">
        <is>
          <t>High - visually read from report</t>
        </is>
      </c>
      <c r="Y128" t="inlineStr">
        <is>
          <t>Yes - verify against certified document image</t>
        </is>
      </c>
      <c r="Z128" t="inlineStr">
        <is>
          <t>Supplemental import from attached image-only index; not full OCR-certified transcription.</t>
        </is>
      </c>
    </row>
    <row r="129">
      <c r="A129" t="n">
        <v>490</v>
      </c>
      <c r="B129" t="inlineStr">
        <is>
          <t>Clerk Index PDF / OKCR</t>
        </is>
      </c>
      <c r="C129" t="inlineStr">
        <is>
          <t>MEMO</t>
        </is>
      </c>
      <c r="D129" t="inlineStr">
        <is>
          <t>002399/0188</t>
        </is>
      </c>
      <c r="F129" s="903" t="n">
        <v>43327</v>
      </c>
      <c r="G129" t="inlineStr">
        <is>
          <t>ENERVEST OPERATING et al</t>
        </is>
      </c>
      <c r="H129" t="inlineStr">
        <is>
          <t>PUBLIC</t>
        </is>
      </c>
      <c r="I129" t="inlineStr">
        <is>
          <t>S31 T12N R24W ALL ALEXANDER 1-31</t>
        </is>
      </c>
      <c r="J129" t="inlineStr">
        <is>
          <t>Doc 2018-002049; attached Roger Mills County Clerk unplatted legal index image row; Index p.56; legal/quarter extracted visually from image-only PDF.</t>
        </is>
      </c>
      <c r="K129" t="inlineStr">
        <is>
          <t>63e8b9a8d056433a9994fe46ca85076b.pdf</t>
        </is>
      </c>
      <c r="L129" t="inlineStr">
        <is>
          <t>Index p.56</t>
        </is>
      </c>
      <c r="M129" t="inlineStr">
        <is>
          <t>https://okcountyrecords.com/detail/roger+mills/2018-002049</t>
        </is>
      </c>
      <c r="N129" t="inlineStr">
        <is>
          <t>Index row added - certified copy/image required</t>
        </is>
      </c>
      <c r="O129" t="inlineStr">
        <is>
          <t>https://okcountyrecords.com/detail/roger+mills/2018-002049</t>
        </is>
      </c>
      <c r="P129" t="inlineStr">
        <is>
          <t>Obtain certified instrument/image; verify parties, acreage, legal calls, status, and release/assignment chain.</t>
        </is>
      </c>
      <c r="Q129" t="inlineStr">
        <is>
          <t>High</t>
        </is>
      </c>
      <c r="R129" t="inlineStr">
        <is>
          <t>Other / Memorandum</t>
        </is>
      </c>
      <c r="S129" s="903" t="n">
        <v>43327</v>
      </c>
      <c r="T129" t="inlineStr">
        <is>
          <t>Clerk index Doc/Date from attached image-only report</t>
        </is>
      </c>
      <c r="U129" s="903" t="n">
        <v>43327</v>
      </c>
      <c r="V129" t="inlineStr">
        <is>
          <t>31-12N-24W</t>
        </is>
      </c>
      <c r="W129" t="inlineStr">
        <is>
          <t>All / Alexander 1-31</t>
        </is>
      </c>
      <c r="X129" t="inlineStr">
        <is>
          <t>High - visually read from report</t>
        </is>
      </c>
      <c r="Y129" t="inlineStr">
        <is>
          <t>Yes - verify against certified document image</t>
        </is>
      </c>
      <c r="Z129" t="inlineStr">
        <is>
          <t>Supplemental import from attached image-only index; not full OCR-certified transcription.</t>
        </is>
      </c>
    </row>
    <row r="130">
      <c r="A130" t="n">
        <v>491</v>
      </c>
      <c r="B130" t="inlineStr">
        <is>
          <t>Clerk Index PDF / OKCR</t>
        </is>
      </c>
      <c r="C130" t="inlineStr">
        <is>
          <t>AMND/MTG</t>
        </is>
      </c>
      <c r="D130" t="inlineStr">
        <is>
          <t>002402/0001</t>
        </is>
      </c>
      <c r="F130" s="903" t="n">
        <v>43353</v>
      </c>
      <c r="G130" t="inlineStr">
        <is>
          <t>TECOLOTE ROYALTY</t>
        </is>
      </c>
      <c r="H130" t="inlineStr">
        <is>
          <t>WELLS FARGO BANK</t>
        </is>
      </c>
      <c r="I130" t="inlineStr">
        <is>
          <t>S31 T12N R24W A</t>
        </is>
      </c>
      <c r="J130" t="inlineStr">
        <is>
          <t>Doc 2018-002315; attached Roger Mills County Clerk unplatted legal index image row; Index p.56; legal/quarter extracted visually from image-only PDF.</t>
        </is>
      </c>
      <c r="K130" t="inlineStr">
        <is>
          <t>63e8b9a8d056433a9994fe46ca85076b.pdf</t>
        </is>
      </c>
      <c r="L130" t="inlineStr">
        <is>
          <t>Index p.56</t>
        </is>
      </c>
      <c r="M130" t="inlineStr">
        <is>
          <t>https://okcountyrecords.com/detail/roger+mills/2018-002315</t>
        </is>
      </c>
      <c r="N130" t="inlineStr">
        <is>
          <t>Index row added - certified copy/image required</t>
        </is>
      </c>
      <c r="O130" t="inlineStr">
        <is>
          <t>https://okcountyrecords.com/detail/roger+mills/2018-002315</t>
        </is>
      </c>
      <c r="P130" t="inlineStr">
        <is>
          <t>Obtain certified instrument/image; verify parties, acreage, legal calls, status, and release/assignment chain.</t>
        </is>
      </c>
      <c r="Q130" t="inlineStr">
        <is>
          <t>High</t>
        </is>
      </c>
      <c r="R130" t="inlineStr">
        <is>
          <t>Lien / Release</t>
        </is>
      </c>
      <c r="S130" s="903" t="n">
        <v>43353</v>
      </c>
      <c r="T130" t="inlineStr">
        <is>
          <t>Clerk index Doc/Date from attached image-only report</t>
        </is>
      </c>
      <c r="U130" s="903" t="n">
        <v>43353</v>
      </c>
      <c r="V130" t="inlineStr">
        <is>
          <t>31-12N-24W</t>
        </is>
      </c>
      <c r="W130" t="inlineStr">
        <is>
          <t>A</t>
        </is>
      </c>
      <c r="X130" t="inlineStr">
        <is>
          <t>High - visually read from report</t>
        </is>
      </c>
      <c r="Y130" t="inlineStr">
        <is>
          <t>Yes - verify against certified document image</t>
        </is>
      </c>
      <c r="Z130" t="inlineStr">
        <is>
          <t>Supplemental import from attached image-only index; not full OCR-certified transcription.</t>
        </is>
      </c>
    </row>
    <row r="131">
      <c r="A131" t="n">
        <v>492</v>
      </c>
      <c r="B131" t="inlineStr">
        <is>
          <t>Clerk Index PDF / OKCR</t>
        </is>
      </c>
      <c r="C131" t="inlineStr">
        <is>
          <t>REL MTG</t>
        </is>
      </c>
      <c r="D131" t="inlineStr">
        <is>
          <t>002414/0468</t>
        </is>
      </c>
      <c r="F131" s="903" t="n">
        <v>43521</v>
      </c>
      <c r="G131" t="inlineStr">
        <is>
          <t>INTERBANK</t>
        </is>
      </c>
      <c r="H131" t="inlineStr">
        <is>
          <t>TUCKER MONTE E et al</t>
        </is>
      </c>
      <c r="I131" t="inlineStr">
        <is>
          <t>S31 T12N R24W N2 NE</t>
        </is>
      </c>
      <c r="J131" t="inlineStr">
        <is>
          <t>Doc 2019-000432; attached Roger Mills County Clerk unplatted legal index image row; Index p.57; legal/quarter extracted visually from image-only PDF.</t>
        </is>
      </c>
      <c r="K131" t="inlineStr">
        <is>
          <t>63e8b9a8d056433a9994fe46ca85076b.pdf</t>
        </is>
      </c>
      <c r="L131" t="inlineStr">
        <is>
          <t>Index p.57</t>
        </is>
      </c>
      <c r="M131" t="inlineStr">
        <is>
          <t>https://okcountyrecords.com/detail/roger+mills/2019-000432</t>
        </is>
      </c>
      <c r="N131" t="inlineStr">
        <is>
          <t>Index row added - certified copy/image required</t>
        </is>
      </c>
      <c r="O131" t="inlineStr">
        <is>
          <t>https://okcountyrecords.com/detail/roger+mills/2019-000432</t>
        </is>
      </c>
      <c r="P131" t="inlineStr">
        <is>
          <t>Obtain certified instrument/image; verify parties, acreage, legal calls, status, and release/assignment chain.</t>
        </is>
      </c>
      <c r="Q131" t="inlineStr">
        <is>
          <t>High</t>
        </is>
      </c>
      <c r="R131" t="inlineStr">
        <is>
          <t>Lien / Release</t>
        </is>
      </c>
      <c r="S131" s="903" t="n">
        <v>43521</v>
      </c>
      <c r="T131" t="inlineStr">
        <is>
          <t>Clerk index Doc/Date from attached image-only report</t>
        </is>
      </c>
      <c r="U131" s="903" t="n">
        <v>43521</v>
      </c>
      <c r="V131" t="inlineStr">
        <is>
          <t>31-12N-24W</t>
        </is>
      </c>
      <c r="W131" t="inlineStr">
        <is>
          <t>N/2 NE/4</t>
        </is>
      </c>
      <c r="X131" t="inlineStr">
        <is>
          <t>High - visually read from report</t>
        </is>
      </c>
      <c r="Y131" t="inlineStr">
        <is>
          <t>Yes - verify against certified document image</t>
        </is>
      </c>
      <c r="Z131" t="inlineStr">
        <is>
          <t>Supplemental import from attached image-only index; not full OCR-certified transcription.</t>
        </is>
      </c>
    </row>
    <row r="132">
      <c r="A132" t="n">
        <v>495</v>
      </c>
      <c r="B132" t="inlineStr">
        <is>
          <t>Clerk Index PDF / OKCR</t>
        </is>
      </c>
      <c r="C132" t="inlineStr">
        <is>
          <t>ASGT</t>
        </is>
      </c>
      <c r="D132" t="inlineStr">
        <is>
          <t>002425/0380</t>
        </is>
      </c>
      <c r="F132" s="903" t="n">
        <v>43698</v>
      </c>
      <c r="G132" t="inlineStr">
        <is>
          <t>BHP BILLITON PETROLEUM</t>
        </is>
      </c>
      <c r="H132" t="inlineStr">
        <is>
          <t>COHETE ROJO LLC</t>
        </is>
      </c>
      <c r="I132" t="inlineStr">
        <is>
          <t>S31 T12N R24W ALL</t>
        </is>
      </c>
      <c r="J132" t="inlineStr">
        <is>
          <t>Doc 2019-001779; attached Roger Mills County Clerk unplatted legal index image row; Index p.57; legal/quarter extracted visually from image-only PDF.</t>
        </is>
      </c>
      <c r="K132" t="inlineStr">
        <is>
          <t>63e8b9a8d056433a9994fe46ca85076b.pdf</t>
        </is>
      </c>
      <c r="L132" t="inlineStr">
        <is>
          <t>Index p.57</t>
        </is>
      </c>
      <c r="M132" t="inlineStr">
        <is>
          <t>https://okcountyrecords.com/detail/roger+mills/2019-001779</t>
        </is>
      </c>
      <c r="N132" t="inlineStr">
        <is>
          <t>Index row added - certified copy/image required</t>
        </is>
      </c>
      <c r="O132" t="inlineStr">
        <is>
          <t>https://okcountyrecords.com/detail/roger+mills/2019-001779</t>
        </is>
      </c>
      <c r="P132" t="inlineStr">
        <is>
          <t>Obtain certified instrument/image; verify parties, acreage, legal calls, status, and release/assignment chain.</t>
        </is>
      </c>
      <c r="Q132" t="inlineStr">
        <is>
          <t>High</t>
        </is>
      </c>
      <c r="R132" t="inlineStr">
        <is>
          <t>Assignment</t>
        </is>
      </c>
      <c r="S132" s="903" t="n">
        <v>43698</v>
      </c>
      <c r="T132" t="inlineStr">
        <is>
          <t>Clerk index Doc/Date from attached image-only report</t>
        </is>
      </c>
      <c r="U132" s="903" t="n">
        <v>43698</v>
      </c>
      <c r="V132" t="inlineStr">
        <is>
          <t>31-12N-24W</t>
        </is>
      </c>
      <c r="W132" t="inlineStr">
        <is>
          <t>All</t>
        </is>
      </c>
      <c r="X132" t="inlineStr">
        <is>
          <t>High - visually read from report</t>
        </is>
      </c>
      <c r="Y132" t="inlineStr">
        <is>
          <t>Yes - verify against certified document image</t>
        </is>
      </c>
      <c r="Z132" t="inlineStr">
        <is>
          <t>Supplemental import from attached image-only index; not full OCR-certified transcription.</t>
        </is>
      </c>
    </row>
    <row r="133">
      <c r="A133" t="n">
        <v>496</v>
      </c>
      <c r="B133" t="inlineStr">
        <is>
          <t>Clerk Index PDF / OKCR</t>
        </is>
      </c>
      <c r="C133" t="inlineStr">
        <is>
          <t>AMND/MTG</t>
        </is>
      </c>
      <c r="D133" t="inlineStr">
        <is>
          <t>002430/0396</t>
        </is>
      </c>
      <c r="F133" s="903" t="n">
        <v>43759</v>
      </c>
      <c r="G133" t="inlineStr">
        <is>
          <t>TEMPLAR ENERGY LLC et al</t>
        </is>
      </c>
      <c r="H133" t="inlineStr">
        <is>
          <t>BANK OF AMERICA</t>
        </is>
      </c>
      <c r="I133" t="inlineStr">
        <is>
          <t>S31 T12N R24W A</t>
        </is>
      </c>
      <c r="J133" t="inlineStr">
        <is>
          <t>Doc 2019-002252; attached Roger Mills County Clerk unplatted legal index image row; Index p.57; legal/quarter extracted visually from image-only PDF.</t>
        </is>
      </c>
      <c r="K133" t="inlineStr">
        <is>
          <t>63e8b9a8d056433a9994fe46ca85076b.pdf</t>
        </is>
      </c>
      <c r="L133" t="inlineStr">
        <is>
          <t>Index p.57</t>
        </is>
      </c>
      <c r="M133" t="inlineStr">
        <is>
          <t>https://okcountyrecords.com/detail/roger+mills/2019-002252</t>
        </is>
      </c>
      <c r="N133" t="inlineStr">
        <is>
          <t>Index row added - certified copy/image required</t>
        </is>
      </c>
      <c r="O133" t="inlineStr">
        <is>
          <t>https://okcountyrecords.com/detail/roger+mills/2019-002252</t>
        </is>
      </c>
      <c r="P133" t="inlineStr">
        <is>
          <t>Obtain certified instrument/image; verify parties, acreage, legal calls, status, and release/assignment chain.</t>
        </is>
      </c>
      <c r="Q133" t="inlineStr">
        <is>
          <t>High</t>
        </is>
      </c>
      <c r="R133" t="inlineStr">
        <is>
          <t>Lien / Release</t>
        </is>
      </c>
      <c r="S133" s="903" t="n">
        <v>43759</v>
      </c>
      <c r="T133" t="inlineStr">
        <is>
          <t>Clerk index Doc/Date from attached image-only report</t>
        </is>
      </c>
      <c r="U133" s="903" t="n">
        <v>43759</v>
      </c>
      <c r="V133" t="inlineStr">
        <is>
          <t>31-12N-24W</t>
        </is>
      </c>
      <c r="W133" t="inlineStr">
        <is>
          <t>A</t>
        </is>
      </c>
      <c r="X133" t="inlineStr">
        <is>
          <t>High - visually read from report</t>
        </is>
      </c>
      <c r="Y133" t="inlineStr">
        <is>
          <t>Yes - verify against certified document image</t>
        </is>
      </c>
      <c r="Z133" t="inlineStr">
        <is>
          <t>Supplemental import from attached image-only index; not full OCR-certified transcription.</t>
        </is>
      </c>
    </row>
    <row r="134">
      <c r="A134" t="n">
        <v>497</v>
      </c>
      <c r="B134" t="inlineStr">
        <is>
          <t>Clerk Index PDF / OKCR</t>
        </is>
      </c>
      <c r="C134" t="inlineStr">
        <is>
          <t>FS</t>
        </is>
      </c>
      <c r="D134" t="inlineStr">
        <is>
          <t>002431/0001</t>
        </is>
      </c>
      <c r="F134" s="903" t="n">
        <v>43759</v>
      </c>
      <c r="G134" t="inlineStr">
        <is>
          <t>TEMPLAR ENERGY LLC et al</t>
        </is>
      </c>
      <c r="H134" t="inlineStr">
        <is>
          <t>BANK OF AMERICA</t>
        </is>
      </c>
      <c r="I134" t="inlineStr">
        <is>
          <t>S31 T12N R24W A</t>
        </is>
      </c>
      <c r="J134" t="inlineStr">
        <is>
          <t>Doc 2019-002253; attached Roger Mills County Clerk unplatted legal index image row; Index p.57; legal/quarter extracted visually from image-only PDF.</t>
        </is>
      </c>
      <c r="K134" t="inlineStr">
        <is>
          <t>63e8b9a8d056433a9994fe46ca85076b.pdf</t>
        </is>
      </c>
      <c r="L134" t="inlineStr">
        <is>
          <t>Index p.57</t>
        </is>
      </c>
      <c r="M134" t="inlineStr">
        <is>
          <t>https://okcountyrecords.com/detail/roger+mills/2019-002253</t>
        </is>
      </c>
      <c r="N134" t="inlineStr">
        <is>
          <t>Index row added - certified copy/image required</t>
        </is>
      </c>
      <c r="O134" t="inlineStr">
        <is>
          <t>https://okcountyrecords.com/detail/roger+mills/2019-002253</t>
        </is>
      </c>
      <c r="P134" t="inlineStr">
        <is>
          <t>Obtain certified instrument/image; verify parties, acreage, legal calls, status, and release/assignment chain.</t>
        </is>
      </c>
      <c r="Q134" t="inlineStr">
        <is>
          <t>High</t>
        </is>
      </c>
      <c r="R134" t="inlineStr">
        <is>
          <t>Lien / Release</t>
        </is>
      </c>
      <c r="S134" s="903" t="n">
        <v>43759</v>
      </c>
      <c r="T134" t="inlineStr">
        <is>
          <t>Clerk index Doc/Date from attached image-only report</t>
        </is>
      </c>
      <c r="U134" s="903" t="n">
        <v>43759</v>
      </c>
      <c r="V134" t="inlineStr">
        <is>
          <t>31-12N-24W</t>
        </is>
      </c>
      <c r="W134" t="inlineStr">
        <is>
          <t>A</t>
        </is>
      </c>
      <c r="X134" t="inlineStr">
        <is>
          <t>High - visually read from report</t>
        </is>
      </c>
      <c r="Y134" t="inlineStr">
        <is>
          <t>Yes - verify against certified document image</t>
        </is>
      </c>
      <c r="Z134" t="inlineStr">
        <is>
          <t>Supplemental import from attached image-only index; not full OCR-certified transcription.</t>
        </is>
      </c>
    </row>
    <row r="135">
      <c r="A135" t="n">
        <v>498</v>
      </c>
      <c r="B135" t="inlineStr">
        <is>
          <t>Clerk Index PDF / OKCR</t>
        </is>
      </c>
      <c r="C135" t="inlineStr">
        <is>
          <t>REL MTG</t>
        </is>
      </c>
      <c r="D135" t="inlineStr">
        <is>
          <t>002434/0001</t>
        </is>
      </c>
      <c r="F135" s="903" t="n">
        <v>43802</v>
      </c>
      <c r="G135" t="inlineStr">
        <is>
          <t>WELLS FARGO</t>
        </is>
      </c>
      <c r="H135" t="inlineStr">
        <is>
          <t>TECOLOTE HOLDINGS et al</t>
        </is>
      </c>
      <c r="I135" t="inlineStr">
        <is>
          <t>S31 T12N R24W A</t>
        </is>
      </c>
      <c r="J135" t="inlineStr">
        <is>
          <t>Doc 2019-002558; attached Roger Mills County Clerk unplatted legal index image row; Index p.57; legal/quarter extracted visually from image-only PDF.</t>
        </is>
      </c>
      <c r="K135" t="inlineStr">
        <is>
          <t>63e8b9a8d056433a9994fe46ca85076b.pdf</t>
        </is>
      </c>
      <c r="L135" t="inlineStr">
        <is>
          <t>Index p.57</t>
        </is>
      </c>
      <c r="M135" t="inlineStr">
        <is>
          <t>https://okcountyrecords.com/detail/roger+mills/2019-002558</t>
        </is>
      </c>
      <c r="N135" t="inlineStr">
        <is>
          <t>Index row added - certified copy/image required</t>
        </is>
      </c>
      <c r="O135" t="inlineStr">
        <is>
          <t>https://okcountyrecords.com/detail/roger+mills/2019-002558</t>
        </is>
      </c>
      <c r="P135" t="inlineStr">
        <is>
          <t>Obtain certified instrument/image; verify parties, acreage, legal calls, status, and release/assignment chain.</t>
        </is>
      </c>
      <c r="Q135" t="inlineStr">
        <is>
          <t>High</t>
        </is>
      </c>
      <c r="R135" t="inlineStr">
        <is>
          <t>Lien / Release</t>
        </is>
      </c>
      <c r="S135" s="903" t="n">
        <v>43802</v>
      </c>
      <c r="T135" t="inlineStr">
        <is>
          <t>Clerk index Doc/Date from attached image-only report</t>
        </is>
      </c>
      <c r="U135" s="903" t="n">
        <v>43802</v>
      </c>
      <c r="V135" t="inlineStr">
        <is>
          <t>31-12N-24W</t>
        </is>
      </c>
      <c r="W135" t="inlineStr">
        <is>
          <t>A</t>
        </is>
      </c>
      <c r="X135" t="inlineStr">
        <is>
          <t>High - visually read from report</t>
        </is>
      </c>
      <c r="Y135" t="inlineStr">
        <is>
          <t>Yes - verify against certified document image</t>
        </is>
      </c>
      <c r="Z135" t="inlineStr">
        <is>
          <t>Supplemental import from attached image-only index; not full OCR-certified transcription.</t>
        </is>
      </c>
    </row>
    <row r="136">
      <c r="A136" t="n">
        <v>499</v>
      </c>
      <c r="B136" t="inlineStr">
        <is>
          <t>Clerk Index PDF / OKCR</t>
        </is>
      </c>
      <c r="C136" t="inlineStr">
        <is>
          <t>MTG</t>
        </is>
      </c>
      <c r="D136" t="inlineStr">
        <is>
          <t>002435/0001</t>
        </is>
      </c>
      <c r="F136" s="903" t="n">
        <v>43802</v>
      </c>
      <c r="G136" t="inlineStr">
        <is>
          <t>TECOLOTE HOLDINGS et al</t>
        </is>
      </c>
      <c r="H136" t="inlineStr">
        <is>
          <t>JPMORGAN CHASE BANK</t>
        </is>
      </c>
      <c r="I136" t="inlineStr">
        <is>
          <t>S31 T12N R24W A</t>
        </is>
      </c>
      <c r="J136" t="inlineStr">
        <is>
          <t>Doc 2019-002559; attached Roger Mills County Clerk unplatted legal index image row; Index p.57; legal/quarter extracted visually from image-only PDF.</t>
        </is>
      </c>
      <c r="K136" t="inlineStr">
        <is>
          <t>63e8b9a8d056433a9994fe46ca85076b.pdf</t>
        </is>
      </c>
      <c r="L136" t="inlineStr">
        <is>
          <t>Index p.57</t>
        </is>
      </c>
      <c r="M136" t="inlineStr">
        <is>
          <t>https://okcountyrecords.com/detail/roger+mills/2019-002559</t>
        </is>
      </c>
      <c r="N136" t="inlineStr">
        <is>
          <t>Index row added - certified copy/image required</t>
        </is>
      </c>
      <c r="O136" t="inlineStr">
        <is>
          <t>https://okcountyrecords.com/detail/roger+mills/2019-002559</t>
        </is>
      </c>
      <c r="P136" t="inlineStr">
        <is>
          <t>Obtain certified instrument/image; verify parties, acreage, legal calls, status, and release/assignment chain.</t>
        </is>
      </c>
      <c r="Q136" t="inlineStr">
        <is>
          <t>High</t>
        </is>
      </c>
      <c r="R136" t="inlineStr">
        <is>
          <t>Lien / Release</t>
        </is>
      </c>
      <c r="S136" s="903" t="n">
        <v>43802</v>
      </c>
      <c r="T136" t="inlineStr">
        <is>
          <t>Clerk index Doc/Date from attached image-only report</t>
        </is>
      </c>
      <c r="U136" s="903" t="n">
        <v>43802</v>
      </c>
      <c r="V136" t="inlineStr">
        <is>
          <t>31-12N-24W</t>
        </is>
      </c>
      <c r="W136" t="inlineStr">
        <is>
          <t>A</t>
        </is>
      </c>
      <c r="X136" t="inlineStr">
        <is>
          <t>High - visually read from report</t>
        </is>
      </c>
      <c r="Y136" t="inlineStr">
        <is>
          <t>Yes - verify against certified document image</t>
        </is>
      </c>
      <c r="Z136" t="inlineStr">
        <is>
          <t>Supplemental import from attached image-only index; not full OCR-certified transcription.</t>
        </is>
      </c>
    </row>
    <row r="137">
      <c r="A137" t="n">
        <v>500</v>
      </c>
      <c r="B137" t="inlineStr">
        <is>
          <t>Clerk Index PDF / OKCR</t>
        </is>
      </c>
      <c r="C137" t="inlineStr">
        <is>
          <t>FS</t>
        </is>
      </c>
      <c r="D137" t="inlineStr">
        <is>
          <t>002435/0116</t>
        </is>
      </c>
      <c r="F137" s="903" t="n">
        <v>43802</v>
      </c>
      <c r="G137" t="inlineStr">
        <is>
          <t>TECOLOTE HOLDINGS et al</t>
        </is>
      </c>
      <c r="H137" t="inlineStr">
        <is>
          <t>JPMORGAN CHASE</t>
        </is>
      </c>
      <c r="I137" t="inlineStr">
        <is>
          <t>S31 T12N R24W A</t>
        </is>
      </c>
      <c r="J137" t="inlineStr">
        <is>
          <t>Doc 2019-002560; attached Roger Mills County Clerk unplatted legal index image row; Index p.57; legal/quarter extracted visually from image-only PDF.</t>
        </is>
      </c>
      <c r="K137" t="inlineStr">
        <is>
          <t>63e8b9a8d056433a9994fe46ca85076b.pdf</t>
        </is>
      </c>
      <c r="L137" t="inlineStr">
        <is>
          <t>Index p.57</t>
        </is>
      </c>
      <c r="M137" t="inlineStr">
        <is>
          <t>https://okcountyrecords.com/detail/roger+mills/2019-002560</t>
        </is>
      </c>
      <c r="N137" t="inlineStr">
        <is>
          <t>Index row added - certified copy/image required</t>
        </is>
      </c>
      <c r="O137" t="inlineStr">
        <is>
          <t>https://okcountyrecords.com/detail/roger+mills/2019-002560</t>
        </is>
      </c>
      <c r="P137" t="inlineStr">
        <is>
          <t>Obtain certified instrument/image; verify parties, acreage, legal calls, status, and release/assignment chain.</t>
        </is>
      </c>
      <c r="Q137" t="inlineStr">
        <is>
          <t>High</t>
        </is>
      </c>
      <c r="R137" t="inlineStr">
        <is>
          <t>Lien / Release</t>
        </is>
      </c>
      <c r="S137" s="903" t="n">
        <v>43802</v>
      </c>
      <c r="T137" t="inlineStr">
        <is>
          <t>Clerk index Doc/Date from attached image-only report</t>
        </is>
      </c>
      <c r="U137" s="903" t="n">
        <v>43802</v>
      </c>
      <c r="V137" t="inlineStr">
        <is>
          <t>31-12N-24W</t>
        </is>
      </c>
      <c r="W137" t="inlineStr">
        <is>
          <t>A</t>
        </is>
      </c>
      <c r="X137" t="inlineStr">
        <is>
          <t>High - visually read from report</t>
        </is>
      </c>
      <c r="Y137" t="inlineStr">
        <is>
          <t>Yes - verify against certified document image</t>
        </is>
      </c>
      <c r="Z137" t="inlineStr">
        <is>
          <t>Supplemental import from attached image-only index; not full OCR-certified transcription.</t>
        </is>
      </c>
    </row>
    <row r="138">
      <c r="A138" t="n">
        <v>501</v>
      </c>
      <c r="B138" t="inlineStr">
        <is>
          <t>Clerk Index PDF / OKCR</t>
        </is>
      </c>
      <c r="C138" t="inlineStr">
        <is>
          <t>REL MTG</t>
        </is>
      </c>
      <c r="D138" t="inlineStr">
        <is>
          <t>002448/0001</t>
        </is>
      </c>
      <c r="F138" s="903" t="n">
        <v>44060</v>
      </c>
      <c r="G138" t="inlineStr">
        <is>
          <t>BANK OF AMERICA et al</t>
        </is>
      </c>
      <c r="H138" t="inlineStr">
        <is>
          <t>TEMPLAR ENERGY et al</t>
        </is>
      </c>
      <c r="I138" t="inlineStr">
        <is>
          <t>S31 T12N R24W A</t>
        </is>
      </c>
      <c r="J138" t="inlineStr">
        <is>
          <t>Doc 2020-001282; attached Roger Mills County Clerk unplatted legal index image row; Index p.57; legal/quarter extracted visually from image-only PDF.</t>
        </is>
      </c>
      <c r="K138" t="inlineStr">
        <is>
          <t>63e8b9a8d056433a9994fe46ca85076b.pdf</t>
        </is>
      </c>
      <c r="L138" t="inlineStr">
        <is>
          <t>Index p.57</t>
        </is>
      </c>
      <c r="M138" t="inlineStr">
        <is>
          <t>https://okcountyrecords.com/detail/roger+mills/2020-001282</t>
        </is>
      </c>
      <c r="N138" t="inlineStr">
        <is>
          <t>Index row added - certified copy/image required</t>
        </is>
      </c>
      <c r="O138" t="inlineStr">
        <is>
          <t>https://okcountyrecords.com/detail/roger+mills/2020-001282</t>
        </is>
      </c>
      <c r="P138" t="inlineStr">
        <is>
          <t>Obtain certified instrument/image; verify parties, acreage, legal calls, status, and release/assignment chain.</t>
        </is>
      </c>
      <c r="Q138" t="inlineStr">
        <is>
          <t>High</t>
        </is>
      </c>
      <c r="R138" t="inlineStr">
        <is>
          <t>Lien / Release</t>
        </is>
      </c>
      <c r="S138" s="903" t="n">
        <v>44060</v>
      </c>
      <c r="T138" t="inlineStr">
        <is>
          <t>Clerk index Doc/Date from attached image-only report</t>
        </is>
      </c>
      <c r="U138" s="903" t="n">
        <v>44060</v>
      </c>
      <c r="V138" t="inlineStr">
        <is>
          <t>31-12N-24W</t>
        </is>
      </c>
      <c r="W138" t="inlineStr">
        <is>
          <t>A</t>
        </is>
      </c>
      <c r="X138" t="inlineStr">
        <is>
          <t>High - visually read from report</t>
        </is>
      </c>
      <c r="Y138" t="inlineStr">
        <is>
          <t>Yes - verify against certified document image</t>
        </is>
      </c>
      <c r="Z138" t="inlineStr">
        <is>
          <t>Supplemental import from attached image-only index; not full OCR-certified transcription.</t>
        </is>
      </c>
    </row>
    <row r="139">
      <c r="A139" t="n">
        <v>502</v>
      </c>
      <c r="B139" t="inlineStr">
        <is>
          <t>Clerk Index PDF / OKCR</t>
        </is>
      </c>
      <c r="C139" t="inlineStr">
        <is>
          <t>TERMINAT</t>
        </is>
      </c>
      <c r="D139" t="inlineStr">
        <is>
          <t>002449/0001</t>
        </is>
      </c>
      <c r="F139" s="903" t="n">
        <v>44060</v>
      </c>
      <c r="G139" t="inlineStr">
        <is>
          <t>BANK OF AMERICA et al</t>
        </is>
      </c>
      <c r="H139" t="inlineStr">
        <is>
          <t>TEMPLAR ENERGY</t>
        </is>
      </c>
      <c r="I139" t="inlineStr">
        <is>
          <t>S31 T12N R24W A</t>
        </is>
      </c>
      <c r="J139" t="inlineStr">
        <is>
          <t>Doc 2020-001282; attached Roger Mills County Clerk unplatted legal index image row; Index p.57; legal/quarter extracted visually from image-only PDF.</t>
        </is>
      </c>
      <c r="K139" t="inlineStr">
        <is>
          <t>63e8b9a8d056433a9994fe46ca85076b.pdf</t>
        </is>
      </c>
      <c r="L139" t="inlineStr">
        <is>
          <t>Index p.57</t>
        </is>
      </c>
      <c r="M139" t="inlineStr">
        <is>
          <t>https://okcountyrecords.com/detail/roger+mills/2020-001282</t>
        </is>
      </c>
      <c r="N139" t="inlineStr">
        <is>
          <t>Index row added - certified copy/image required</t>
        </is>
      </c>
      <c r="O139" t="inlineStr">
        <is>
          <t>https://okcountyrecords.com/detail/roger+mills/2020-001282</t>
        </is>
      </c>
      <c r="P139" t="inlineStr">
        <is>
          <t>Obtain certified instrument/image; verify parties, acreage, legal calls, status, and release/assignment chain.</t>
        </is>
      </c>
      <c r="Q139" t="inlineStr">
        <is>
          <t>High</t>
        </is>
      </c>
      <c r="R139" t="inlineStr">
        <is>
          <t>Lien / Release</t>
        </is>
      </c>
      <c r="S139" s="903" t="n">
        <v>44060</v>
      </c>
      <c r="T139" t="inlineStr">
        <is>
          <t>Clerk index Doc/Date from attached image-only report</t>
        </is>
      </c>
      <c r="U139" s="903" t="n">
        <v>44060</v>
      </c>
      <c r="V139" t="inlineStr">
        <is>
          <t>31-12N-24W</t>
        </is>
      </c>
      <c r="W139" t="inlineStr">
        <is>
          <t>A</t>
        </is>
      </c>
      <c r="X139" t="inlineStr">
        <is>
          <t>High - visually read from report</t>
        </is>
      </c>
      <c r="Y139" t="inlineStr">
        <is>
          <t>Yes - verify against certified document image</t>
        </is>
      </c>
      <c r="Z139" t="inlineStr">
        <is>
          <t>Supplemental import from attached image-only index; not full OCR-certified transcription.</t>
        </is>
      </c>
    </row>
    <row r="140">
      <c r="A140" t="n">
        <v>503</v>
      </c>
      <c r="B140" t="inlineStr">
        <is>
          <t>Clerk Index PDF / OKCR</t>
        </is>
      </c>
      <c r="C140" t="inlineStr">
        <is>
          <t>ASGT</t>
        </is>
      </c>
      <c r="D140" t="inlineStr">
        <is>
          <t>002449/0333</t>
        </is>
      </c>
      <c r="F140" s="903" t="n">
        <v>44060</v>
      </c>
      <c r="G140" t="inlineStr">
        <is>
          <t>TE HOLDCO RP LLC et al</t>
        </is>
      </c>
      <c r="H140" t="inlineStr">
        <is>
          <t>PRESIDIO WAB LLC</t>
        </is>
      </c>
      <c r="I140" t="inlineStr">
        <is>
          <t>S31 T12N R24W A</t>
        </is>
      </c>
      <c r="J140" t="inlineStr">
        <is>
          <t>Doc 2020-001283; attached Roger Mills County Clerk unplatted legal index image row; Index p.58; legal/quarter extracted visually from image-only PDF.</t>
        </is>
      </c>
      <c r="K140" t="inlineStr">
        <is>
          <t>63e8b9a8d056433a9994fe46ca85076b.pdf</t>
        </is>
      </c>
      <c r="L140" t="inlineStr">
        <is>
          <t>Index p.58</t>
        </is>
      </c>
      <c r="M140" t="inlineStr">
        <is>
          <t>https://okcountyrecords.com/detail/roger+mills/2020-001283</t>
        </is>
      </c>
      <c r="N140" t="inlineStr">
        <is>
          <t>Index row added - certified copy/image required</t>
        </is>
      </c>
      <c r="O140" t="inlineStr">
        <is>
          <t>https://okcountyrecords.com/detail/roger+mills/2020-001283</t>
        </is>
      </c>
      <c r="P140" t="inlineStr">
        <is>
          <t>Obtain certified instrument/image; verify parties, acreage, legal calls, status, and release/assignment chain.</t>
        </is>
      </c>
      <c r="Q140" t="inlineStr">
        <is>
          <t>High</t>
        </is>
      </c>
      <c r="R140" t="inlineStr">
        <is>
          <t>Assignment</t>
        </is>
      </c>
      <c r="S140" s="903" t="n">
        <v>44060</v>
      </c>
      <c r="T140" t="inlineStr">
        <is>
          <t>Clerk index Doc/Date from attached image-only report</t>
        </is>
      </c>
      <c r="U140" s="903" t="n">
        <v>44060</v>
      </c>
      <c r="V140" t="inlineStr">
        <is>
          <t>31-12N-24W</t>
        </is>
      </c>
      <c r="W140" t="inlineStr">
        <is>
          <t>A</t>
        </is>
      </c>
      <c r="X140" t="inlineStr">
        <is>
          <t>High - visually read from report</t>
        </is>
      </c>
      <c r="Y140" t="inlineStr">
        <is>
          <t>Yes - verify against certified document image</t>
        </is>
      </c>
      <c r="Z140" t="inlineStr">
        <is>
          <t>Supplemental import from attached image-only index; not full OCR-certified transcription.</t>
        </is>
      </c>
    </row>
    <row r="141">
      <c r="A141" t="n">
        <v>504</v>
      </c>
      <c r="B141" t="inlineStr">
        <is>
          <t>Clerk Index PDF / OKCR</t>
        </is>
      </c>
      <c r="C141" t="inlineStr">
        <is>
          <t>MTG</t>
        </is>
      </c>
      <c r="D141" t="inlineStr">
        <is>
          <t>002450/0001</t>
        </is>
      </c>
      <c r="F141" s="903" t="n">
        <v>44060</v>
      </c>
      <c r="G141" t="inlineStr">
        <is>
          <t>PRESIDIO WAB LLC</t>
        </is>
      </c>
      <c r="H141" t="inlineStr">
        <is>
          <t>BMO HARRIS BANK</t>
        </is>
      </c>
      <c r="I141" t="inlineStr">
        <is>
          <t>S31 T12N R24W A</t>
        </is>
      </c>
      <c r="J141" t="inlineStr">
        <is>
          <t>Doc 2020-001286; attached Roger Mills County Clerk unplatted legal index image row; Index p.58; legal/quarter extracted visually from image-only PDF.</t>
        </is>
      </c>
      <c r="K141" t="inlineStr">
        <is>
          <t>63e8b9a8d056433a9994fe46ca85076b.pdf</t>
        </is>
      </c>
      <c r="L141" t="inlineStr">
        <is>
          <t>Index p.58</t>
        </is>
      </c>
      <c r="M141" t="inlineStr">
        <is>
          <t>https://okcountyrecords.com/detail/roger+mills/2020-001286</t>
        </is>
      </c>
      <c r="N141" t="inlineStr">
        <is>
          <t>Index row added - certified copy/image required</t>
        </is>
      </c>
      <c r="O141" t="inlineStr">
        <is>
          <t>https://okcountyrecords.com/detail/roger+mills/2020-001286</t>
        </is>
      </c>
      <c r="P141" t="inlineStr">
        <is>
          <t>Obtain certified instrument/image; verify parties, acreage, legal calls, status, and release/assignment chain.</t>
        </is>
      </c>
      <c r="Q141" t="inlineStr">
        <is>
          <t>High</t>
        </is>
      </c>
      <c r="R141" t="inlineStr">
        <is>
          <t>Lien / Release</t>
        </is>
      </c>
      <c r="S141" s="903" t="n">
        <v>44060</v>
      </c>
      <c r="T141" t="inlineStr">
        <is>
          <t>Clerk index Doc/Date from attached image-only report</t>
        </is>
      </c>
      <c r="U141" s="903" t="n">
        <v>44060</v>
      </c>
      <c r="V141" t="inlineStr">
        <is>
          <t>31-12N-24W</t>
        </is>
      </c>
      <c r="W141" t="inlineStr">
        <is>
          <t>A</t>
        </is>
      </c>
      <c r="X141" t="inlineStr">
        <is>
          <t>High - visually read from report</t>
        </is>
      </c>
      <c r="Y141" t="inlineStr">
        <is>
          <t>Yes - verify against certified document image</t>
        </is>
      </c>
      <c r="Z141" t="inlineStr">
        <is>
          <t>Supplemental import from attached image-only index; not full OCR-certified transcription.</t>
        </is>
      </c>
    </row>
    <row r="142">
      <c r="A142" t="n">
        <v>505</v>
      </c>
      <c r="B142" t="inlineStr">
        <is>
          <t>Clerk Index PDF / OKCR</t>
        </is>
      </c>
      <c r="C142" t="inlineStr">
        <is>
          <t>FS</t>
        </is>
      </c>
      <c r="D142" t="inlineStr">
        <is>
          <t>002450/0121</t>
        </is>
      </c>
      <c r="F142" s="903" t="n">
        <v>44060</v>
      </c>
      <c r="G142" t="inlineStr">
        <is>
          <t>PRESIDIO WAB LLC</t>
        </is>
      </c>
      <c r="H142" t="inlineStr">
        <is>
          <t>BMO HARRIS BANK</t>
        </is>
      </c>
      <c r="I142" t="inlineStr">
        <is>
          <t>S31 T12N R24W A</t>
        </is>
      </c>
      <c r="J142" t="inlineStr">
        <is>
          <t>Doc 2020-001287; attached Roger Mills County Clerk unplatted legal index image row; Index p.58; legal/quarter extracted visually from image-only PDF.</t>
        </is>
      </c>
      <c r="K142" t="inlineStr">
        <is>
          <t>63e8b9a8d056433a9994fe46ca85076b.pdf</t>
        </is>
      </c>
      <c r="L142" t="inlineStr">
        <is>
          <t>Index p.58</t>
        </is>
      </c>
      <c r="M142" t="inlineStr">
        <is>
          <t>https://okcountyrecords.com/detail/roger+mills/2020-001287</t>
        </is>
      </c>
      <c r="N142" t="inlineStr">
        <is>
          <t>Index row added - certified copy/image required</t>
        </is>
      </c>
      <c r="O142" t="inlineStr">
        <is>
          <t>https://okcountyrecords.com/detail/roger+mills/2020-001287</t>
        </is>
      </c>
      <c r="P142" t="inlineStr">
        <is>
          <t>Obtain certified instrument/image; verify parties, acreage, legal calls, status, and release/assignment chain.</t>
        </is>
      </c>
      <c r="Q142" t="inlineStr">
        <is>
          <t>High</t>
        </is>
      </c>
      <c r="R142" t="inlineStr">
        <is>
          <t>Lien / Release</t>
        </is>
      </c>
      <c r="S142" s="903" t="n">
        <v>44060</v>
      </c>
      <c r="T142" t="inlineStr">
        <is>
          <t>Clerk index Doc/Date from attached image-only report</t>
        </is>
      </c>
      <c r="U142" s="903" t="n">
        <v>44060</v>
      </c>
      <c r="V142" t="inlineStr">
        <is>
          <t>31-12N-24W</t>
        </is>
      </c>
      <c r="W142" t="inlineStr">
        <is>
          <t>A</t>
        </is>
      </c>
      <c r="X142" t="inlineStr">
        <is>
          <t>High - visually read from report</t>
        </is>
      </c>
      <c r="Y142" t="inlineStr">
        <is>
          <t>Yes - verify against certified document image</t>
        </is>
      </c>
      <c r="Z142" t="inlineStr">
        <is>
          <t>Supplemental import from attached image-only index; not full OCR-certified transcription.</t>
        </is>
      </c>
    </row>
    <row r="143">
      <c r="A143" t="n">
        <v>506</v>
      </c>
      <c r="B143" t="inlineStr">
        <is>
          <t>Clerk Index PDF / OKCR</t>
        </is>
      </c>
      <c r="C143" t="inlineStr">
        <is>
          <t>ASGT</t>
        </is>
      </c>
      <c r="D143" t="inlineStr">
        <is>
          <t>002452/0235</t>
        </is>
      </c>
      <c r="F143" s="903" t="n">
        <v>44118</v>
      </c>
      <c r="G143" t="inlineStr">
        <is>
          <t>TECOLOTE HOLDINGS LLC et al</t>
        </is>
      </c>
      <c r="H143" t="inlineStr">
        <is>
          <t>MUSTANG FUEL CORPORATION</t>
        </is>
      </c>
      <c r="I143" t="inlineStr">
        <is>
          <t>S31 T12N R24W A</t>
        </is>
      </c>
      <c r="J143" t="inlineStr">
        <is>
          <t>Doc 2020-001577; attached Roger Mills County Clerk unplatted legal index image row; Index p.58; legal/quarter extracted visually from image-only PDF.</t>
        </is>
      </c>
      <c r="K143" t="inlineStr">
        <is>
          <t>63e8b9a8d056433a9994fe46ca85076b.pdf</t>
        </is>
      </c>
      <c r="L143" t="inlineStr">
        <is>
          <t>Index p.58</t>
        </is>
      </c>
      <c r="M143" t="inlineStr">
        <is>
          <t>https://okcountyrecords.com/detail/roger+mills/2020-001577</t>
        </is>
      </c>
      <c r="N143" t="inlineStr">
        <is>
          <t>Index row added - certified copy/image required</t>
        </is>
      </c>
      <c r="O143" t="inlineStr">
        <is>
          <t>https://okcountyrecords.com/detail/roger+mills/2020-001577</t>
        </is>
      </c>
      <c r="P143" t="inlineStr">
        <is>
          <t>Obtain certified instrument/image; verify parties, acreage, legal calls, status, and release/assignment chain.</t>
        </is>
      </c>
      <c r="Q143" t="inlineStr">
        <is>
          <t>High</t>
        </is>
      </c>
      <c r="R143" t="inlineStr">
        <is>
          <t>Assignment</t>
        </is>
      </c>
      <c r="S143" s="903" t="n">
        <v>44118</v>
      </c>
      <c r="T143" t="inlineStr">
        <is>
          <t>Clerk index Doc/Date from attached image-only report</t>
        </is>
      </c>
      <c r="U143" s="903" t="n">
        <v>44118</v>
      </c>
      <c r="V143" t="inlineStr">
        <is>
          <t>31-12N-24W</t>
        </is>
      </c>
      <c r="W143" t="inlineStr">
        <is>
          <t>A</t>
        </is>
      </c>
      <c r="X143" t="inlineStr">
        <is>
          <t>High - visually read from report</t>
        </is>
      </c>
      <c r="Y143" t="inlineStr">
        <is>
          <t>Yes - verify against certified document image</t>
        </is>
      </c>
      <c r="Z143" t="inlineStr">
        <is>
          <t>Supplemental import from attached image-only index; not full OCR-certified transcription.</t>
        </is>
      </c>
    </row>
    <row r="144">
      <c r="A144" t="n">
        <v>507</v>
      </c>
      <c r="B144" t="inlineStr">
        <is>
          <t>Clerk Index PDF / OKCR</t>
        </is>
      </c>
      <c r="C144" t="inlineStr">
        <is>
          <t>RELLIEN</t>
        </is>
      </c>
      <c r="D144" t="inlineStr">
        <is>
          <t>002453/0001</t>
        </is>
      </c>
      <c r="F144" s="903" t="n">
        <v>44126</v>
      </c>
      <c r="G144" t="inlineStr">
        <is>
          <t>JPMORGAN CHASE BANK</t>
        </is>
      </c>
      <c r="H144" t="inlineStr">
        <is>
          <t>TECOLOTE HOLDINGS LLC</t>
        </is>
      </c>
      <c r="I144" t="inlineStr">
        <is>
          <t>S31 T12N R24W A</t>
        </is>
      </c>
      <c r="J144" t="inlineStr">
        <is>
          <t>Doc 2020-001616; attached Roger Mills County Clerk unplatted legal index image row; Index p.58; legal/quarter extracted visually from image-only PDF.</t>
        </is>
      </c>
      <c r="K144" t="inlineStr">
        <is>
          <t>63e8b9a8d056433a9994fe46ca85076b.pdf</t>
        </is>
      </c>
      <c r="L144" t="inlineStr">
        <is>
          <t>Index p.58</t>
        </is>
      </c>
      <c r="M144" t="inlineStr">
        <is>
          <t>https://okcountyrecords.com/detail/roger+mills/2020-001616</t>
        </is>
      </c>
      <c r="N144" t="inlineStr">
        <is>
          <t>Index row added - certified copy/image required</t>
        </is>
      </c>
      <c r="O144" t="inlineStr">
        <is>
          <t>https://okcountyrecords.com/detail/roger+mills/2020-001616</t>
        </is>
      </c>
      <c r="P144" t="inlineStr">
        <is>
          <t>Obtain certified instrument/image; verify parties, acreage, legal calls, status, and release/assignment chain.</t>
        </is>
      </c>
      <c r="Q144" t="inlineStr">
        <is>
          <t>High</t>
        </is>
      </c>
      <c r="R144" t="inlineStr">
        <is>
          <t>Lien / Release</t>
        </is>
      </c>
      <c r="S144" s="903" t="n">
        <v>44126</v>
      </c>
      <c r="T144" t="inlineStr">
        <is>
          <t>Clerk index Doc/Date from attached image-only report</t>
        </is>
      </c>
      <c r="U144" s="903" t="n">
        <v>44126</v>
      </c>
      <c r="V144" t="inlineStr">
        <is>
          <t>31-12N-24W</t>
        </is>
      </c>
      <c r="W144" t="inlineStr">
        <is>
          <t>A</t>
        </is>
      </c>
      <c r="X144" t="inlineStr">
        <is>
          <t>High - visually read from report</t>
        </is>
      </c>
      <c r="Y144" t="inlineStr">
        <is>
          <t>Yes - verify against certified document image</t>
        </is>
      </c>
      <c r="Z144" t="inlineStr">
        <is>
          <t>Supplemental import from attached image-only index; not full OCR-certified transcription.</t>
        </is>
      </c>
    </row>
    <row r="145">
      <c r="A145" t="n">
        <v>508</v>
      </c>
      <c r="B145" t="inlineStr">
        <is>
          <t>Clerk Index PDF / OKCR</t>
        </is>
      </c>
      <c r="C145" t="inlineStr">
        <is>
          <t>MD</t>
        </is>
      </c>
      <c r="D145" t="inlineStr">
        <is>
          <t>002453/0452</t>
        </is>
      </c>
      <c r="F145" s="903" t="n">
        <v>44144</v>
      </c>
      <c r="G145" t="inlineStr">
        <is>
          <t>PAYDAY HOLDINGS LLC</t>
        </is>
      </c>
      <c r="H145" t="inlineStr">
        <is>
          <t>PENNINGTON ANDREW</t>
        </is>
      </c>
      <c r="I145" t="inlineStr">
        <is>
          <t>S31 T12N R24W A</t>
        </is>
      </c>
      <c r="J145" t="inlineStr">
        <is>
          <t>Doc 2020-001708; attached Roger Mills County Clerk unplatted legal index image row; Index p.58; legal/quarter extracted visually from image-only PDF.</t>
        </is>
      </c>
      <c r="K145" t="inlineStr">
        <is>
          <t>63e8b9a8d056433a9994fe46ca85076b.pdf</t>
        </is>
      </c>
      <c r="L145" t="inlineStr">
        <is>
          <t>Index p.58</t>
        </is>
      </c>
      <c r="M145" t="inlineStr">
        <is>
          <t>https://okcountyrecords.com/detail/roger+mills/2020-001708</t>
        </is>
      </c>
      <c r="N145" t="inlineStr">
        <is>
          <t>Index row added - certified copy/image required</t>
        </is>
      </c>
      <c r="O145" t="inlineStr">
        <is>
          <t>https://okcountyrecords.com/detail/roger+mills/2020-001708</t>
        </is>
      </c>
      <c r="P145" t="inlineStr">
        <is>
          <t>Obtain certified instrument/image; verify parties, acreage, legal calls, status, and release/assignment chain.</t>
        </is>
      </c>
      <c r="Q145" t="inlineStr">
        <is>
          <t>High</t>
        </is>
      </c>
      <c r="R145" t="inlineStr">
        <is>
          <t>Deed / Chain</t>
        </is>
      </c>
      <c r="S145" s="903" t="n">
        <v>44144</v>
      </c>
      <c r="T145" t="inlineStr">
        <is>
          <t>Clerk index Doc/Date from attached image-only report</t>
        </is>
      </c>
      <c r="U145" s="903" t="n">
        <v>44144</v>
      </c>
      <c r="V145" t="inlineStr">
        <is>
          <t>31-12N-24W</t>
        </is>
      </c>
      <c r="W145" t="inlineStr">
        <is>
          <t>A</t>
        </is>
      </c>
      <c r="X145" t="inlineStr">
        <is>
          <t>High - visually read from report</t>
        </is>
      </c>
      <c r="Y145" t="inlineStr">
        <is>
          <t>Yes - verify against certified document image</t>
        </is>
      </c>
      <c r="Z145" t="inlineStr">
        <is>
          <t>Supplemental import from attached image-only index; not full OCR-certified transcription.</t>
        </is>
      </c>
    </row>
    <row r="146">
      <c r="A146" t="n">
        <v>509</v>
      </c>
      <c r="B146" t="inlineStr">
        <is>
          <t>Clerk Index PDF / OKCR</t>
        </is>
      </c>
      <c r="C146" t="inlineStr">
        <is>
          <t>REL MTG</t>
        </is>
      </c>
      <c r="D146" t="inlineStr">
        <is>
          <t>002460/0001</t>
        </is>
      </c>
      <c r="F146" s="903" t="n">
        <v>44272</v>
      </c>
      <c r="G146" t="inlineStr">
        <is>
          <t>JPMORGAN CHASE BANK</t>
        </is>
      </c>
      <c r="H146" t="inlineStr">
        <is>
          <t>GEODYNE RESOURCES et al</t>
        </is>
      </c>
      <c r="I146" t="inlineStr">
        <is>
          <t>S31 T12N R24W A</t>
        </is>
      </c>
      <c r="J146" t="inlineStr">
        <is>
          <t>Doc 2021-000451; attached Roger Mills County Clerk unplatted legal index image row; Index p.58; legal/quarter extracted visually from image-only PDF.</t>
        </is>
      </c>
      <c r="K146" t="inlineStr">
        <is>
          <t>63e8b9a8d056433a9994fe46ca85076b.pdf</t>
        </is>
      </c>
      <c r="L146" t="inlineStr">
        <is>
          <t>Index p.58</t>
        </is>
      </c>
      <c r="M146" t="inlineStr">
        <is>
          <t>https://okcountyrecords.com/detail/roger+mills/2021-000451</t>
        </is>
      </c>
      <c r="N146" t="inlineStr">
        <is>
          <t>Index row added - certified copy/image required</t>
        </is>
      </c>
      <c r="O146" t="inlineStr">
        <is>
          <t>https://okcountyrecords.com/detail/roger+mills/2021-000451</t>
        </is>
      </c>
      <c r="P146" t="inlineStr">
        <is>
          <t>Obtain certified instrument/image; verify parties, acreage, legal calls, status, and release/assignment chain.</t>
        </is>
      </c>
      <c r="Q146" t="inlineStr">
        <is>
          <t>High</t>
        </is>
      </c>
      <c r="R146" t="inlineStr">
        <is>
          <t>Lien / Release</t>
        </is>
      </c>
      <c r="S146" s="903" t="n">
        <v>44272</v>
      </c>
      <c r="T146" t="inlineStr">
        <is>
          <t>Clerk index Doc/Date from attached image-only report</t>
        </is>
      </c>
      <c r="U146" s="903" t="n">
        <v>44272</v>
      </c>
      <c r="V146" t="inlineStr">
        <is>
          <t>31-12N-24W</t>
        </is>
      </c>
      <c r="W146" t="inlineStr">
        <is>
          <t>A</t>
        </is>
      </c>
      <c r="X146" t="inlineStr">
        <is>
          <t>High - visually read from report</t>
        </is>
      </c>
      <c r="Y146" t="inlineStr">
        <is>
          <t>Yes - verify against certified document image</t>
        </is>
      </c>
      <c r="Z146" t="inlineStr">
        <is>
          <t>Supplemental import from attached image-only index; not full OCR-certified transcription.</t>
        </is>
      </c>
    </row>
    <row r="147">
      <c r="A147" t="n">
        <v>510</v>
      </c>
      <c r="B147" t="inlineStr">
        <is>
          <t>Clerk Index PDF / OKCR</t>
        </is>
      </c>
      <c r="C147" t="inlineStr">
        <is>
          <t>RELLIEN</t>
        </is>
      </c>
      <c r="D147" t="inlineStr">
        <is>
          <t>002462/0068</t>
        </is>
      </c>
      <c r="F147" s="903" t="n">
        <v>44312</v>
      </c>
      <c r="G147" t="inlineStr">
        <is>
          <t>JPMORGAN CHASE</t>
        </is>
      </c>
      <c r="H147" t="inlineStr">
        <is>
          <t>FOURPOINT ENERGY LLC</t>
        </is>
      </c>
      <c r="I147" t="inlineStr">
        <is>
          <t>S31 T12N R24W ALL ALEXANDER</t>
        </is>
      </c>
      <c r="J147" t="inlineStr">
        <is>
          <t>Doc 2021-000675; attached Roger Mills County Clerk unplatted legal index image row; Index p.58; legal/quarter extracted visually from image-only PDF.</t>
        </is>
      </c>
      <c r="K147" t="inlineStr">
        <is>
          <t>63e8b9a8d056433a9994fe46ca85076b.pdf</t>
        </is>
      </c>
      <c r="L147" t="inlineStr">
        <is>
          <t>Index p.58</t>
        </is>
      </c>
      <c r="M147" t="inlineStr">
        <is>
          <t>https://okcountyrecords.com/detail/roger+mills/2021-000675</t>
        </is>
      </c>
      <c r="N147" t="inlineStr">
        <is>
          <t>Index row added - certified copy/image required</t>
        </is>
      </c>
      <c r="O147" t="inlineStr">
        <is>
          <t>https://okcountyrecords.com/detail/roger+mills/2021-000675</t>
        </is>
      </c>
      <c r="P147" t="inlineStr">
        <is>
          <t>Obtain certified instrument/image; verify parties, acreage, legal calls, status, and release/assignment chain.</t>
        </is>
      </c>
      <c r="Q147" t="inlineStr">
        <is>
          <t>High</t>
        </is>
      </c>
      <c r="R147" t="inlineStr">
        <is>
          <t>Lien / Release</t>
        </is>
      </c>
      <c r="S147" s="903" t="n">
        <v>44312</v>
      </c>
      <c r="T147" t="inlineStr">
        <is>
          <t>Clerk index Doc/Date from attached image-only report</t>
        </is>
      </c>
      <c r="U147" s="903" t="n">
        <v>44312</v>
      </c>
      <c r="V147" t="inlineStr">
        <is>
          <t>31-12N-24W</t>
        </is>
      </c>
      <c r="W147" t="inlineStr">
        <is>
          <t>All / Alexander</t>
        </is>
      </c>
      <c r="X147" t="inlineStr">
        <is>
          <t>High - visually read from report</t>
        </is>
      </c>
      <c r="Y147" t="inlineStr">
        <is>
          <t>Yes - verify against certified document image</t>
        </is>
      </c>
      <c r="Z147" t="inlineStr">
        <is>
          <t>Supplemental import from attached image-only index; not full OCR-certified transcription.</t>
        </is>
      </c>
    </row>
    <row r="148">
      <c r="A148" t="n">
        <v>511</v>
      </c>
      <c r="B148" t="inlineStr">
        <is>
          <t>Clerk Index PDF / OKCR</t>
        </is>
      </c>
      <c r="C148" t="inlineStr">
        <is>
          <t>CHNG/NAME</t>
        </is>
      </c>
      <c r="D148" t="inlineStr">
        <is>
          <t>002463/0147</t>
        </is>
      </c>
      <c r="F148" s="903" t="n">
        <v>44314</v>
      </c>
      <c r="G148" t="inlineStr">
        <is>
          <t>FOURPOINT ENERGY LLC</t>
        </is>
      </c>
      <c r="H148" t="inlineStr">
        <is>
          <t>UNBRIDLED RESOURCES LLC</t>
        </is>
      </c>
      <c r="I148" t="inlineStr">
        <is>
          <t>S31 T12N R24W A</t>
        </is>
      </c>
      <c r="J148" t="inlineStr">
        <is>
          <t>Doc 2021-000697; attached Roger Mills County Clerk unplatted legal index image row; Index p.58; legal/quarter extracted visually from image-only PDF.</t>
        </is>
      </c>
      <c r="K148" t="inlineStr">
        <is>
          <t>63e8b9a8d056433a9994fe46ca85076b.pdf</t>
        </is>
      </c>
      <c r="L148" t="inlineStr">
        <is>
          <t>Index p.58</t>
        </is>
      </c>
      <c r="M148" t="inlineStr">
        <is>
          <t>https://okcountyrecords.com/detail/roger+mills/2021-000697</t>
        </is>
      </c>
      <c r="N148" t="inlineStr">
        <is>
          <t>Index row added - certified copy/image required</t>
        </is>
      </c>
      <c r="O148" t="inlineStr">
        <is>
          <t>https://okcountyrecords.com/detail/roger+mills/2021-000697</t>
        </is>
      </c>
      <c r="P148" t="inlineStr">
        <is>
          <t>Obtain certified instrument/image; verify parties, acreage, legal calls, status, and release/assignment chain.</t>
        </is>
      </c>
      <c r="Q148" t="inlineStr">
        <is>
          <t>High</t>
        </is>
      </c>
      <c r="R148" t="inlineStr">
        <is>
          <t>Other / Memorandum</t>
        </is>
      </c>
      <c r="S148" s="903" t="n">
        <v>44314</v>
      </c>
      <c r="T148" t="inlineStr">
        <is>
          <t>Clerk index Doc/Date from attached image-only report</t>
        </is>
      </c>
      <c r="U148" s="903" t="n">
        <v>44314</v>
      </c>
      <c r="V148" t="inlineStr">
        <is>
          <t>31-12N-24W</t>
        </is>
      </c>
      <c r="W148" t="inlineStr">
        <is>
          <t>A</t>
        </is>
      </c>
      <c r="X148" t="inlineStr">
        <is>
          <t>High - visually read from report</t>
        </is>
      </c>
      <c r="Y148" t="inlineStr">
        <is>
          <t>Yes - verify against certified document image</t>
        </is>
      </c>
      <c r="Z148" t="inlineStr">
        <is>
          <t>Supplemental import from attached image-only index; not full OCR-certified transcription.</t>
        </is>
      </c>
    </row>
    <row r="149">
      <c r="A149" t="n">
        <v>512</v>
      </c>
      <c r="B149" t="inlineStr">
        <is>
          <t>Clerk Index PDF / OKCR</t>
        </is>
      </c>
      <c r="C149" t="inlineStr">
        <is>
          <t>MTG</t>
        </is>
      </c>
      <c r="D149" t="inlineStr">
        <is>
          <t>002475/0001</t>
        </is>
      </c>
      <c r="F149" s="903" t="n">
        <v>44462</v>
      </c>
      <c r="G149" t="inlineStr">
        <is>
          <t>PRESIDIO WAB LLC</t>
        </is>
      </c>
      <c r="H149" t="inlineStr">
        <is>
          <t>PRESIDIO FINANCE LLC</t>
        </is>
      </c>
      <c r="I149" t="inlineStr">
        <is>
          <t>S31 T12N R24W A</t>
        </is>
      </c>
      <c r="J149" t="inlineStr">
        <is>
          <t>Doc 2021-001556; attached Roger Mills County Clerk unplatted legal index image row; Index p.59; legal/quarter extracted visually from image-only PDF.</t>
        </is>
      </c>
      <c r="K149" t="inlineStr">
        <is>
          <t>63e8b9a8d056433a9994fe46ca85076b.pdf</t>
        </is>
      </c>
      <c r="L149" t="inlineStr">
        <is>
          <t>Index p.59</t>
        </is>
      </c>
      <c r="M149" t="inlineStr">
        <is>
          <t>https://okcountyrecords.com/detail/roger+mills/2021-001556</t>
        </is>
      </c>
      <c r="N149" t="inlineStr">
        <is>
          <t>Index row added - certified copy/image required</t>
        </is>
      </c>
      <c r="O149" t="inlineStr">
        <is>
          <t>https://okcountyrecords.com/detail/roger+mills/2021-001556</t>
        </is>
      </c>
      <c r="P149" t="inlineStr">
        <is>
          <t>Obtain certified instrument/image; verify parties, acreage, legal calls, status, and release/assignment chain.</t>
        </is>
      </c>
      <c r="Q149" t="inlineStr">
        <is>
          <t>High</t>
        </is>
      </c>
      <c r="R149" t="inlineStr">
        <is>
          <t>Lien / Release</t>
        </is>
      </c>
      <c r="S149" s="903" t="n">
        <v>44462</v>
      </c>
      <c r="T149" t="inlineStr">
        <is>
          <t>Clerk index Doc/Date from attached image-only report</t>
        </is>
      </c>
      <c r="U149" s="903" t="n">
        <v>44462</v>
      </c>
      <c r="V149" t="inlineStr">
        <is>
          <t>31-12N-24W</t>
        </is>
      </c>
      <c r="W149" t="inlineStr">
        <is>
          <t>A</t>
        </is>
      </c>
      <c r="X149" t="inlineStr">
        <is>
          <t>High - visually read from report</t>
        </is>
      </c>
      <c r="Y149" t="inlineStr">
        <is>
          <t>Yes - verify against certified document image</t>
        </is>
      </c>
      <c r="Z149" t="inlineStr">
        <is>
          <t>Supplemental import from attached image-only index; not full OCR-certified transcription.</t>
        </is>
      </c>
    </row>
    <row r="150">
      <c r="A150" t="n">
        <v>513</v>
      </c>
      <c r="B150" t="inlineStr">
        <is>
          <t>Clerk Index PDF / OKCR</t>
        </is>
      </c>
      <c r="C150" t="inlineStr">
        <is>
          <t>AFF</t>
        </is>
      </c>
      <c r="D150" t="inlineStr">
        <is>
          <t>002476/0001</t>
        </is>
      </c>
      <c r="F150" s="903" t="n">
        <v>44462</v>
      </c>
      <c r="G150" t="inlineStr">
        <is>
          <t>PRESIDIO INVESTMENT HOLDINGS</t>
        </is>
      </c>
      <c r="H150" t="inlineStr">
        <is>
          <t>PUBLIC</t>
        </is>
      </c>
      <c r="I150" t="inlineStr">
        <is>
          <t>S31 T12N R24W A</t>
        </is>
      </c>
      <c r="J150" t="inlineStr">
        <is>
          <t>Doc 2021-001557; attached Roger Mills County Clerk unplatted legal index image row; Index p.59; legal/quarter extracted visually from image-only PDF.</t>
        </is>
      </c>
      <c r="K150" t="inlineStr">
        <is>
          <t>63e8b9a8d056433a9994fe46ca85076b.pdf</t>
        </is>
      </c>
      <c r="L150" t="inlineStr">
        <is>
          <t>Index p.59</t>
        </is>
      </c>
      <c r="M150" t="inlineStr">
        <is>
          <t>https://okcountyrecords.com/detail/roger+mills/2021-001557</t>
        </is>
      </c>
      <c r="N150" t="inlineStr">
        <is>
          <t>Index row added - certified copy/image required</t>
        </is>
      </c>
      <c r="O150" t="inlineStr">
        <is>
          <t>https://okcountyrecords.com/detail/roger+mills/2021-001557</t>
        </is>
      </c>
      <c r="P150" t="inlineStr">
        <is>
          <t>Obtain certified instrument/image; verify parties, acreage, legal calls, status, and release/assignment chain.</t>
        </is>
      </c>
      <c r="Q150" t="inlineStr">
        <is>
          <t>High</t>
        </is>
      </c>
      <c r="R150" t="inlineStr">
        <is>
          <t>Probate / Affidavit</t>
        </is>
      </c>
      <c r="S150" s="903" t="n">
        <v>44462</v>
      </c>
      <c r="T150" t="inlineStr">
        <is>
          <t>Clerk index Doc/Date from attached image-only report</t>
        </is>
      </c>
      <c r="U150" s="903" t="n">
        <v>44462</v>
      </c>
      <c r="V150" t="inlineStr">
        <is>
          <t>31-12N-24W</t>
        </is>
      </c>
      <c r="W150" t="inlineStr">
        <is>
          <t>A</t>
        </is>
      </c>
      <c r="X150" t="inlineStr">
        <is>
          <t>High - visually read from report</t>
        </is>
      </c>
      <c r="Y150" t="inlineStr">
        <is>
          <t>Yes - verify against certified document image</t>
        </is>
      </c>
      <c r="Z150" t="inlineStr">
        <is>
          <t>Supplemental import from attached image-only index; not full OCR-certified transcription.</t>
        </is>
      </c>
    </row>
    <row r="151">
      <c r="A151" t="n">
        <v>514</v>
      </c>
      <c r="B151" t="inlineStr">
        <is>
          <t>Clerk Index PDF / OKCR</t>
        </is>
      </c>
      <c r="C151" t="inlineStr">
        <is>
          <t>MTG</t>
        </is>
      </c>
      <c r="D151" t="inlineStr">
        <is>
          <t>002477/0001</t>
        </is>
      </c>
      <c r="F151" s="903" t="n">
        <v>44462</v>
      </c>
      <c r="G151" t="inlineStr">
        <is>
          <t>PRESIDIO FINANCE LLC</t>
        </is>
      </c>
      <c r="H151" t="inlineStr">
        <is>
          <t>UMB BANK</t>
        </is>
      </c>
      <c r="I151" t="inlineStr">
        <is>
          <t>S31 T12N R24W A</t>
        </is>
      </c>
      <c r="J151" t="inlineStr">
        <is>
          <t>Doc 2021-001558; attached Roger Mills County Clerk unplatted legal index image row; Index p.59; legal/quarter extracted visually from image-only PDF.</t>
        </is>
      </c>
      <c r="K151" t="inlineStr">
        <is>
          <t>63e8b9a8d056433a9994fe46ca85076b.pdf</t>
        </is>
      </c>
      <c r="L151" t="inlineStr">
        <is>
          <t>Index p.59</t>
        </is>
      </c>
      <c r="M151" t="inlineStr">
        <is>
          <t>https://okcountyrecords.com/detail/roger+mills/2021-001558</t>
        </is>
      </c>
      <c r="N151" t="inlineStr">
        <is>
          <t>Index row added - certified copy/image required</t>
        </is>
      </c>
      <c r="O151" t="inlineStr">
        <is>
          <t>https://okcountyrecords.com/detail/roger+mills/2021-001558</t>
        </is>
      </c>
      <c r="P151" t="inlineStr">
        <is>
          <t>Obtain certified instrument/image; verify parties, acreage, legal calls, status, and release/assignment chain.</t>
        </is>
      </c>
      <c r="Q151" t="inlineStr">
        <is>
          <t>High</t>
        </is>
      </c>
      <c r="R151" t="inlineStr">
        <is>
          <t>Lien / Release</t>
        </is>
      </c>
      <c r="S151" s="903" t="n">
        <v>44462</v>
      </c>
      <c r="T151" t="inlineStr">
        <is>
          <t>Clerk index Doc/Date from attached image-only report</t>
        </is>
      </c>
      <c r="U151" s="903" t="n">
        <v>44462</v>
      </c>
      <c r="V151" t="inlineStr">
        <is>
          <t>31-12N-24W</t>
        </is>
      </c>
      <c r="W151" t="inlineStr">
        <is>
          <t>A</t>
        </is>
      </c>
      <c r="X151" t="inlineStr">
        <is>
          <t>High - visually read from report</t>
        </is>
      </c>
      <c r="Y151" t="inlineStr">
        <is>
          <t>Yes - verify against certified document image</t>
        </is>
      </c>
      <c r="Z151" t="inlineStr">
        <is>
          <t>Supplemental import from attached image-only index; not full OCR-certified transcription.</t>
        </is>
      </c>
    </row>
    <row r="152">
      <c r="A152" t="n">
        <v>515</v>
      </c>
      <c r="B152" t="inlineStr">
        <is>
          <t>Clerk Index PDF / OKCR</t>
        </is>
      </c>
      <c r="C152" t="inlineStr">
        <is>
          <t>OPER AGR</t>
        </is>
      </c>
      <c r="D152" t="inlineStr">
        <is>
          <t>002478/0001</t>
        </is>
      </c>
      <c r="F152" s="903" t="n">
        <v>44462</v>
      </c>
      <c r="G152" t="inlineStr">
        <is>
          <t>PRESIDIO PETROLEUM LLC</t>
        </is>
      </c>
      <c r="H152" t="inlineStr">
        <is>
          <t>PRESIDIO FINANCE et al</t>
        </is>
      </c>
      <c r="I152" t="inlineStr">
        <is>
          <t>S31 T12N R24W A</t>
        </is>
      </c>
      <c r="J152" t="inlineStr">
        <is>
          <t>Doc 2021-001559; attached Roger Mills County Clerk unplatted legal index image row; Index p.59; legal/quarter extracted visually from image-only PDF.</t>
        </is>
      </c>
      <c r="K152" t="inlineStr">
        <is>
          <t>63e8b9a8d056433a9994fe46ca85076b.pdf</t>
        </is>
      </c>
      <c r="L152" t="inlineStr">
        <is>
          <t>Index p.59</t>
        </is>
      </c>
      <c r="M152" t="inlineStr">
        <is>
          <t>https://okcountyrecords.com/detail/roger+mills/2021-001559</t>
        </is>
      </c>
      <c r="N152" t="inlineStr">
        <is>
          <t>Index row added - certified copy/image required</t>
        </is>
      </c>
      <c r="O152" t="inlineStr">
        <is>
          <t>https://okcountyrecords.com/detail/roger+mills/2021-001559</t>
        </is>
      </c>
      <c r="P152" t="inlineStr">
        <is>
          <t>Obtain certified instrument/image; verify parties, acreage, legal calls, status, and release/assignment chain.</t>
        </is>
      </c>
      <c r="Q152" t="inlineStr">
        <is>
          <t>High</t>
        </is>
      </c>
      <c r="R152" t="inlineStr">
        <is>
          <t>Other / Memorandum</t>
        </is>
      </c>
      <c r="S152" s="903" t="n">
        <v>44462</v>
      </c>
      <c r="T152" t="inlineStr">
        <is>
          <t>Clerk index Doc/Date from attached image-only report</t>
        </is>
      </c>
      <c r="U152" s="903" t="n">
        <v>44462</v>
      </c>
      <c r="V152" t="inlineStr">
        <is>
          <t>31-12N-24W</t>
        </is>
      </c>
      <c r="W152" t="inlineStr">
        <is>
          <t>A</t>
        </is>
      </c>
      <c r="X152" t="inlineStr">
        <is>
          <t>High - visually read from report</t>
        </is>
      </c>
      <c r="Y152" t="inlineStr">
        <is>
          <t>Yes - verify against certified document image</t>
        </is>
      </c>
      <c r="Z152" t="inlineStr">
        <is>
          <t>Supplemental import from attached image-only index; not full OCR-certified transcription.</t>
        </is>
      </c>
    </row>
    <row r="153">
      <c r="A153" t="n">
        <v>516</v>
      </c>
      <c r="B153" t="inlineStr">
        <is>
          <t>Clerk Index PDF / OKCR</t>
        </is>
      </c>
      <c r="C153" t="inlineStr">
        <is>
          <t>ASGT</t>
        </is>
      </c>
      <c r="D153" t="inlineStr">
        <is>
          <t>002479/0001</t>
        </is>
      </c>
      <c r="F153" s="903" t="n">
        <v>44463</v>
      </c>
      <c r="G153" t="inlineStr">
        <is>
          <t>FAIRWAY RESOURCES III LLC et al</t>
        </is>
      </c>
      <c r="H153" t="inlineStr">
        <is>
          <t>MUSTANG FUEL CORPORATION</t>
        </is>
      </c>
      <c r="I153" t="inlineStr">
        <is>
          <t>S31 T12N R24W E2 NW</t>
        </is>
      </c>
      <c r="J153" t="inlineStr">
        <is>
          <t>Doc 2021-001561; attached Roger Mills County Clerk unplatted legal index image row; Index p.59; legal/quarter extracted visually from image-only PDF.</t>
        </is>
      </c>
      <c r="K153" t="inlineStr">
        <is>
          <t>63e8b9a8d056433a9994fe46ca85076b.pdf</t>
        </is>
      </c>
      <c r="L153" t="inlineStr">
        <is>
          <t>Index p.59</t>
        </is>
      </c>
      <c r="M153" t="inlineStr">
        <is>
          <t>https://okcountyrecords.com/detail/roger+mills/2021-001561</t>
        </is>
      </c>
      <c r="N153" t="inlineStr">
        <is>
          <t>Index row added - certified copy/image required</t>
        </is>
      </c>
      <c r="O153" t="inlineStr">
        <is>
          <t>https://okcountyrecords.com/detail/roger+mills/2021-001561</t>
        </is>
      </c>
      <c r="P153" t="inlineStr">
        <is>
          <t>Obtain certified instrument/image; verify parties, acreage, legal calls, status, and release/assignment chain.</t>
        </is>
      </c>
      <c r="Q153" t="inlineStr">
        <is>
          <t>High</t>
        </is>
      </c>
      <c r="R153" t="inlineStr">
        <is>
          <t>Assignment</t>
        </is>
      </c>
      <c r="S153" s="903" t="n">
        <v>44463</v>
      </c>
      <c r="T153" t="inlineStr">
        <is>
          <t>Clerk index Doc/Date from attached image-only report</t>
        </is>
      </c>
      <c r="U153" s="903" t="n">
        <v>44463</v>
      </c>
      <c r="V153" t="inlineStr">
        <is>
          <t>31-12N-24W</t>
        </is>
      </c>
      <c r="W153" t="inlineStr">
        <is>
          <t>E/2 NW/4</t>
        </is>
      </c>
      <c r="X153" t="inlineStr">
        <is>
          <t>High - visually read from report</t>
        </is>
      </c>
      <c r="Y153" t="inlineStr">
        <is>
          <t>Yes - verify against certified document image</t>
        </is>
      </c>
      <c r="Z153" t="inlineStr">
        <is>
          <t>Supplemental import from attached image-only index; not full OCR-certified transcription.</t>
        </is>
      </c>
    </row>
    <row r="154">
      <c r="A154" t="n">
        <v>517</v>
      </c>
      <c r="B154" t="inlineStr">
        <is>
          <t>Clerk Index PDF / OKCR</t>
        </is>
      </c>
      <c r="C154" t="inlineStr">
        <is>
          <t>ASGT</t>
        </is>
      </c>
      <c r="D154" t="inlineStr">
        <is>
          <t>002480/0297</t>
        </is>
      </c>
      <c r="F154" s="903" t="n">
        <v>44476</v>
      </c>
      <c r="G154" t="inlineStr">
        <is>
          <t>TLW INVESTMENTS LLC</t>
        </is>
      </c>
      <c r="H154" t="inlineStr">
        <is>
          <t>CANNON FIELD MINERALS FUND LP</t>
        </is>
      </c>
      <c r="I154" t="inlineStr">
        <is>
          <t>S31 T12N R24W A</t>
        </is>
      </c>
      <c r="J154" t="inlineStr">
        <is>
          <t>Doc 2021-001605; attached Roger Mills County Clerk unplatted legal index image row; Index p.59; legal/quarter extracted visually from image-only PDF.</t>
        </is>
      </c>
      <c r="K154" t="inlineStr">
        <is>
          <t>63e8b9a8d056433a9994fe46ca85076b.pdf</t>
        </is>
      </c>
      <c r="L154" t="inlineStr">
        <is>
          <t>Index p.59</t>
        </is>
      </c>
      <c r="M154" t="inlineStr">
        <is>
          <t>https://okcountyrecords.com/detail/roger+mills/2021-001605</t>
        </is>
      </c>
      <c r="N154" t="inlineStr">
        <is>
          <t>Index row added - certified copy/image required</t>
        </is>
      </c>
      <c r="O154" t="inlineStr">
        <is>
          <t>https://okcountyrecords.com/detail/roger+mills/2021-001605</t>
        </is>
      </c>
      <c r="P154" t="inlineStr">
        <is>
          <t>Obtain certified instrument/image; verify parties, acreage, legal calls, status, and release/assignment chain.</t>
        </is>
      </c>
      <c r="Q154" t="inlineStr">
        <is>
          <t>High</t>
        </is>
      </c>
      <c r="R154" t="inlineStr">
        <is>
          <t>Assignment</t>
        </is>
      </c>
      <c r="S154" s="903" t="n">
        <v>44476</v>
      </c>
      <c r="T154" t="inlineStr">
        <is>
          <t>Clerk index Doc/Date from attached image-only report</t>
        </is>
      </c>
      <c r="U154" s="903" t="n">
        <v>44476</v>
      </c>
      <c r="V154" t="inlineStr">
        <is>
          <t>31-12N-24W</t>
        </is>
      </c>
      <c r="W154" t="inlineStr">
        <is>
          <t>A</t>
        </is>
      </c>
      <c r="X154" t="inlineStr">
        <is>
          <t>High - visually read from report</t>
        </is>
      </c>
      <c r="Y154" t="inlineStr">
        <is>
          <t>Yes - verify against certified document image</t>
        </is>
      </c>
      <c r="Z154" t="inlineStr">
        <is>
          <t>Supplemental import from attached image-only index; not full OCR-certified transcription.</t>
        </is>
      </c>
    </row>
    <row r="155">
      <c r="A155" t="n">
        <v>518</v>
      </c>
      <c r="B155" t="inlineStr">
        <is>
          <t>Clerk Index PDF / OKCR</t>
        </is>
      </c>
      <c r="C155" t="inlineStr">
        <is>
          <t>MTG</t>
        </is>
      </c>
      <c r="D155" t="inlineStr">
        <is>
          <t>002493/0001</t>
        </is>
      </c>
      <c r="F155" s="903" t="n">
        <v>44693</v>
      </c>
      <c r="G155" t="inlineStr">
        <is>
          <t>UNBRIDLED RESOURCES LLC et al</t>
        </is>
      </c>
      <c r="H155" t="inlineStr">
        <is>
          <t>JPMORGAN CHASE</t>
        </is>
      </c>
      <c r="I155" t="inlineStr">
        <is>
          <t>S31 T12N R24W A</t>
        </is>
      </c>
      <c r="J155" t="inlineStr">
        <is>
          <t>Doc 2022-000960; attached Roger Mills County Clerk unplatted legal index image row; Index p.60; legal/quarter extracted visually from image-only PDF.</t>
        </is>
      </c>
      <c r="K155" t="inlineStr">
        <is>
          <t>63e8b9a8d056433a9994fe46ca85076b.pdf</t>
        </is>
      </c>
      <c r="L155" t="inlineStr">
        <is>
          <t>Index p.60</t>
        </is>
      </c>
      <c r="M155" t="inlineStr">
        <is>
          <t>https://okcountyrecords.com/detail/roger+mills/2022-000960</t>
        </is>
      </c>
      <c r="N155" t="inlineStr">
        <is>
          <t>Index row added - certified copy/image required</t>
        </is>
      </c>
      <c r="O155" t="inlineStr">
        <is>
          <t>https://okcountyrecords.com/detail/roger+mills/2022-000960</t>
        </is>
      </c>
      <c r="P155" t="inlineStr">
        <is>
          <t>Obtain certified instrument/image; verify parties, acreage, legal calls, status, and release/assignment chain.</t>
        </is>
      </c>
      <c r="Q155" t="inlineStr">
        <is>
          <t>High</t>
        </is>
      </c>
      <c r="R155" t="inlineStr">
        <is>
          <t>Lien / Release</t>
        </is>
      </c>
      <c r="S155" s="903" t="n">
        <v>44693</v>
      </c>
      <c r="T155" t="inlineStr">
        <is>
          <t>Clerk index Doc/Date from attached image-only report</t>
        </is>
      </c>
      <c r="U155" s="903" t="n">
        <v>44693</v>
      </c>
      <c r="V155" t="inlineStr">
        <is>
          <t>31-12N-24W</t>
        </is>
      </c>
      <c r="W155" t="inlineStr">
        <is>
          <t>A</t>
        </is>
      </c>
      <c r="X155" t="inlineStr">
        <is>
          <t>High - visually read from report</t>
        </is>
      </c>
      <c r="Y155" t="inlineStr">
        <is>
          <t>Yes - verify against certified document image</t>
        </is>
      </c>
      <c r="Z155" t="inlineStr">
        <is>
          <t>Supplemental import from attached image-only index; not full OCR-certified transcription.</t>
        </is>
      </c>
    </row>
    <row r="156">
      <c r="A156" t="n">
        <v>519</v>
      </c>
      <c r="B156" t="inlineStr">
        <is>
          <t>Clerk Index PDF / OKCR</t>
        </is>
      </c>
      <c r="C156" t="inlineStr">
        <is>
          <t>FS</t>
        </is>
      </c>
      <c r="D156" t="inlineStr">
        <is>
          <t>002494/0001</t>
        </is>
      </c>
      <c r="F156" s="903" t="n">
        <v>44693</v>
      </c>
      <c r="G156" t="inlineStr">
        <is>
          <t>UNBRIDLED RESOURCES LLC et al</t>
        </is>
      </c>
      <c r="H156" t="inlineStr">
        <is>
          <t>JP MORGAN CHASE</t>
        </is>
      </c>
      <c r="I156" t="inlineStr">
        <is>
          <t>S31 T12N R24W A</t>
        </is>
      </c>
      <c r="J156" t="inlineStr">
        <is>
          <t>Doc 2022-000961; attached Roger Mills County Clerk unplatted legal index image row; Index p.60; legal/quarter extracted visually from image-only PDF.</t>
        </is>
      </c>
      <c r="K156" t="inlineStr">
        <is>
          <t>63e8b9a8d056433a9994fe46ca85076b.pdf</t>
        </is>
      </c>
      <c r="L156" t="inlineStr">
        <is>
          <t>Index p.60</t>
        </is>
      </c>
      <c r="M156" t="inlineStr">
        <is>
          <t>https://okcountyrecords.com/detail/roger+mills/2022-000961</t>
        </is>
      </c>
      <c r="N156" t="inlineStr">
        <is>
          <t>Index row added - certified copy/image required</t>
        </is>
      </c>
      <c r="O156" t="inlineStr">
        <is>
          <t>https://okcountyrecords.com/detail/roger+mills/2022-000961</t>
        </is>
      </c>
      <c r="P156" t="inlineStr">
        <is>
          <t>Obtain certified instrument/image; verify parties, acreage, legal calls, status, and release/assignment chain.</t>
        </is>
      </c>
      <c r="Q156" t="inlineStr">
        <is>
          <t>High</t>
        </is>
      </c>
      <c r="R156" t="inlineStr">
        <is>
          <t>Lien / Release</t>
        </is>
      </c>
      <c r="S156" s="903" t="n">
        <v>44693</v>
      </c>
      <c r="T156" t="inlineStr">
        <is>
          <t>Clerk index Doc/Date from attached image-only report</t>
        </is>
      </c>
      <c r="U156" s="903" t="n">
        <v>44693</v>
      </c>
      <c r="V156" t="inlineStr">
        <is>
          <t>31-12N-24W</t>
        </is>
      </c>
      <c r="W156" t="inlineStr">
        <is>
          <t>A</t>
        </is>
      </c>
      <c r="X156" t="inlineStr">
        <is>
          <t>High - visually read from report</t>
        </is>
      </c>
      <c r="Y156" t="inlineStr">
        <is>
          <t>Yes - verify against certified document image</t>
        </is>
      </c>
      <c r="Z156" t="inlineStr">
        <is>
          <t>Supplemental import from attached image-only index; not full OCR-certified transcription.</t>
        </is>
      </c>
    </row>
    <row r="157">
      <c r="A157" t="n">
        <v>520</v>
      </c>
      <c r="B157" t="inlineStr">
        <is>
          <t>Clerk Index PDF / OKCR</t>
        </is>
      </c>
      <c r="C157" t="inlineStr">
        <is>
          <t>TERM-UCC</t>
        </is>
      </c>
      <c r="D157" t="inlineStr">
        <is>
          <t>002496/0460</t>
        </is>
      </c>
      <c r="F157" s="903" t="n">
        <v>44741</v>
      </c>
      <c r="G157" t="inlineStr">
        <is>
          <t>JPMORGAN CHASE BANK</t>
        </is>
      </c>
      <c r="H157" t="inlineStr">
        <is>
          <t>TECOLOTE HOLDINGS LLC et al</t>
        </is>
      </c>
      <c r="I157" t="inlineStr">
        <is>
          <t>S31 T12N R24W A</t>
        </is>
      </c>
      <c r="J157" t="inlineStr">
        <is>
          <t>Doc 2022-001242; attached Roger Mills County Clerk unplatted legal index image row; Index p.60; legal/quarter extracted visually from image-only PDF.</t>
        </is>
      </c>
      <c r="K157" t="inlineStr">
        <is>
          <t>63e8b9a8d056433a9994fe46ca85076b.pdf</t>
        </is>
      </c>
      <c r="L157" t="inlineStr">
        <is>
          <t>Index p.60</t>
        </is>
      </c>
      <c r="M157" t="inlineStr">
        <is>
          <t>https://okcountyrecords.com/detail/roger+mills/2022-001242</t>
        </is>
      </c>
      <c r="N157" t="inlineStr">
        <is>
          <t>Index row added - certified copy/image required</t>
        </is>
      </c>
      <c r="O157" t="inlineStr">
        <is>
          <t>https://okcountyrecords.com/detail/roger+mills/2022-001242</t>
        </is>
      </c>
      <c r="P157" t="inlineStr">
        <is>
          <t>Obtain certified instrument/image; verify parties, acreage, legal calls, status, and release/assignment chain.</t>
        </is>
      </c>
      <c r="Q157" t="inlineStr">
        <is>
          <t>High</t>
        </is>
      </c>
      <c r="R157" t="inlineStr">
        <is>
          <t>Lien / Release</t>
        </is>
      </c>
      <c r="S157" s="903" t="n">
        <v>44741</v>
      </c>
      <c r="T157" t="inlineStr">
        <is>
          <t>Clerk index Doc/Date from attached image-only report</t>
        </is>
      </c>
      <c r="U157" s="903" t="n">
        <v>44741</v>
      </c>
      <c r="V157" t="inlineStr">
        <is>
          <t>31-12N-24W</t>
        </is>
      </c>
      <c r="W157" t="inlineStr">
        <is>
          <t>A</t>
        </is>
      </c>
      <c r="X157" t="inlineStr">
        <is>
          <t>High - visually read from report</t>
        </is>
      </c>
      <c r="Y157" t="inlineStr">
        <is>
          <t>Yes - verify against certified document image</t>
        </is>
      </c>
      <c r="Z157" t="inlineStr">
        <is>
          <t>Supplemental import from attached image-only index; not full OCR-certified transcription.</t>
        </is>
      </c>
    </row>
    <row r="158">
      <c r="A158" t="n">
        <v>521</v>
      </c>
      <c r="B158" t="inlineStr">
        <is>
          <t>Clerk Index PDF / OKCR</t>
        </is>
      </c>
      <c r="C158" t="inlineStr">
        <is>
          <t>REL MTG</t>
        </is>
      </c>
      <c r="D158" t="inlineStr">
        <is>
          <t>002511/0016</t>
        </is>
      </c>
      <c r="F158" s="903" t="n">
        <v>44914</v>
      </c>
      <c r="G158" t="inlineStr">
        <is>
          <t>SECURITY STATE BANK</t>
        </is>
      </c>
      <c r="H158" t="inlineStr">
        <is>
          <t>BRYANT WILLIAM et al</t>
        </is>
      </c>
      <c r="I158" t="inlineStr">
        <is>
          <t>S31 T12N R24W SW L1 TRACT</t>
        </is>
      </c>
      <c r="J158" t="inlineStr">
        <is>
          <t>Doc 2022-002667; attached Roger Mills County Clerk unplatted legal index image row; Index p.60; legal/quarter extracted visually from image-only PDF.</t>
        </is>
      </c>
      <c r="K158" t="inlineStr">
        <is>
          <t>63e8b9a8d056433a9994fe46ca85076b.pdf</t>
        </is>
      </c>
      <c r="L158" t="inlineStr">
        <is>
          <t>Index p.60</t>
        </is>
      </c>
      <c r="M158" t="inlineStr">
        <is>
          <t>https://okcountyrecords.com/detail/roger+mills/2022-002667</t>
        </is>
      </c>
      <c r="N158" t="inlineStr">
        <is>
          <t>Index row added - certified copy/image required</t>
        </is>
      </c>
      <c r="O158" t="inlineStr">
        <is>
          <t>https://okcountyrecords.com/detail/roger+mills/2022-002667</t>
        </is>
      </c>
      <c r="P158" t="inlineStr">
        <is>
          <t>Obtain certified instrument/image; verify parties, acreage, legal calls, status, and release/assignment chain.</t>
        </is>
      </c>
      <c r="Q158" t="inlineStr">
        <is>
          <t>Medium</t>
        </is>
      </c>
      <c r="R158" t="inlineStr">
        <is>
          <t>Lien / Release</t>
        </is>
      </c>
      <c r="S158" s="903" t="n">
        <v>44914</v>
      </c>
      <c r="T158" t="inlineStr">
        <is>
          <t>Clerk index Doc/Date from attached image-only report</t>
        </is>
      </c>
      <c r="U158" s="903" t="n">
        <v>44914</v>
      </c>
      <c r="V158" t="inlineStr">
        <is>
          <t>31-12N-24W</t>
        </is>
      </c>
      <c r="W158" t="inlineStr">
        <is>
          <t>SW Lot 1 tract</t>
        </is>
      </c>
      <c r="X158" t="inlineStr">
        <is>
          <t>Medium - visually read, confirm against image</t>
        </is>
      </c>
      <c r="Y158" t="inlineStr">
        <is>
          <t>Yes - verify against certified document image</t>
        </is>
      </c>
      <c r="Z158" t="inlineStr">
        <is>
          <t>Supplemental import from attached image-only index; not full OCR-certified transcription.</t>
        </is>
      </c>
    </row>
    <row r="159">
      <c r="A159" t="n">
        <v>522</v>
      </c>
      <c r="B159" t="inlineStr">
        <is>
          <t>Clerk Index PDF / OKCR</t>
        </is>
      </c>
      <c r="C159" t="inlineStr">
        <is>
          <t>TERM-UCC</t>
        </is>
      </c>
      <c r="D159" t="inlineStr">
        <is>
          <t>002514/0196</t>
        </is>
      </c>
      <c r="F159" s="903" t="n">
        <v>44936</v>
      </c>
      <c r="G159" t="inlineStr">
        <is>
          <t>JP MORGAN CHASE</t>
        </is>
      </c>
      <c r="H159" t="inlineStr">
        <is>
          <t>TECOLOTE HOLDINGS LLC</t>
        </is>
      </c>
      <c r="I159" t="inlineStr">
        <is>
          <t>S31 T12N R24W A</t>
        </is>
      </c>
      <c r="J159" t="inlineStr">
        <is>
          <t>Doc 2023-000029; attached Roger Mills County Clerk unplatted legal index image row; Index p.60; legal/quarter extracted visually from image-only PDF.</t>
        </is>
      </c>
      <c r="K159" t="inlineStr">
        <is>
          <t>63e8b9a8d056433a9994fe46ca85076b.pdf</t>
        </is>
      </c>
      <c r="L159" t="inlineStr">
        <is>
          <t>Index p.60</t>
        </is>
      </c>
      <c r="M159" t="inlineStr">
        <is>
          <t>https://okcountyrecords.com/detail/roger+mills/2023-000029</t>
        </is>
      </c>
      <c r="N159" t="inlineStr">
        <is>
          <t>Index row added - certified copy/image required</t>
        </is>
      </c>
      <c r="O159" t="inlineStr">
        <is>
          <t>https://okcountyrecords.com/detail/roger+mills/2023-000029</t>
        </is>
      </c>
      <c r="P159" t="inlineStr">
        <is>
          <t>Obtain certified instrument/image; verify parties, acreage, legal calls, status, and release/assignment chain.</t>
        </is>
      </c>
      <c r="Q159" t="inlineStr">
        <is>
          <t>High</t>
        </is>
      </c>
      <c r="R159" t="inlineStr">
        <is>
          <t>Lien / Release</t>
        </is>
      </c>
      <c r="S159" s="903" t="n">
        <v>44936</v>
      </c>
      <c r="T159" t="inlineStr">
        <is>
          <t>Clerk index Doc/Date from attached image-only report</t>
        </is>
      </c>
      <c r="U159" s="903" t="n">
        <v>44936</v>
      </c>
      <c r="V159" t="inlineStr">
        <is>
          <t>31-12N-24W</t>
        </is>
      </c>
      <c r="W159" t="inlineStr">
        <is>
          <t>A</t>
        </is>
      </c>
      <c r="X159" t="inlineStr">
        <is>
          <t>High - visually read from report</t>
        </is>
      </c>
      <c r="Y159" t="inlineStr">
        <is>
          <t>Yes - verify against certified document image</t>
        </is>
      </c>
      <c r="Z159" t="inlineStr">
        <is>
          <t>Supplemental import from attached image-only index; not full OCR-certified transcription.</t>
        </is>
      </c>
    </row>
    <row r="160">
      <c r="A160" t="n">
        <v>523</v>
      </c>
      <c r="B160" t="inlineStr">
        <is>
          <t>Clerk Index PDF / OKCR</t>
        </is>
      </c>
      <c r="C160" t="inlineStr">
        <is>
          <t>MTG</t>
        </is>
      </c>
      <c r="D160" t="inlineStr">
        <is>
          <t>002535/0001</t>
        </is>
      </c>
      <c r="F160" s="903" t="n">
        <v>45170</v>
      </c>
      <c r="G160" t="inlineStr">
        <is>
          <t>PRESIDIO FINANCE LLC</t>
        </is>
      </c>
      <c r="H160" t="inlineStr">
        <is>
          <t>UMB BANK</t>
        </is>
      </c>
      <c r="I160" t="inlineStr">
        <is>
          <t>S31 T12N R24W A</t>
        </is>
      </c>
      <c r="J160" t="inlineStr">
        <is>
          <t>Doc 2023-002871; attached Roger Mills County Clerk unplatted legal index image row; Index p.60; legal/quarter extracted visually from image-only PDF.</t>
        </is>
      </c>
      <c r="K160" t="inlineStr">
        <is>
          <t>63e8b9a8d056433a9994fe46ca85076b.pdf</t>
        </is>
      </c>
      <c r="L160" t="inlineStr">
        <is>
          <t>Index p.60</t>
        </is>
      </c>
      <c r="M160" t="inlineStr">
        <is>
          <t>https://okcountyrecords.com/detail/roger+mills/2023-002871</t>
        </is>
      </c>
      <c r="N160" t="inlineStr">
        <is>
          <t>Index row added - certified copy/image required</t>
        </is>
      </c>
      <c r="O160" t="inlineStr">
        <is>
          <t>https://okcountyrecords.com/detail/roger+mills/2023-002871</t>
        </is>
      </c>
      <c r="P160" t="inlineStr">
        <is>
          <t>Obtain certified instrument/image; verify parties, acreage, legal calls, status, and release/assignment chain.</t>
        </is>
      </c>
      <c r="Q160" t="inlineStr">
        <is>
          <t>High</t>
        </is>
      </c>
      <c r="R160" t="inlineStr">
        <is>
          <t>Lien / Release</t>
        </is>
      </c>
      <c r="S160" s="903" t="n">
        <v>45170</v>
      </c>
      <c r="T160" t="inlineStr">
        <is>
          <t>Clerk index Doc/Date from attached image-only report</t>
        </is>
      </c>
      <c r="U160" s="903" t="n">
        <v>45170</v>
      </c>
      <c r="V160" t="inlineStr">
        <is>
          <t>31-12N-24W</t>
        </is>
      </c>
      <c r="W160" t="inlineStr">
        <is>
          <t>A</t>
        </is>
      </c>
      <c r="X160" t="inlineStr">
        <is>
          <t>High - visually read from report</t>
        </is>
      </c>
      <c r="Y160" t="inlineStr">
        <is>
          <t>Yes - verify against certified document image</t>
        </is>
      </c>
      <c r="Z160" t="inlineStr">
        <is>
          <t>Supplemental import from attached image-only index; not full OCR-certified transcription.</t>
        </is>
      </c>
    </row>
    <row r="161">
      <c r="A161" t="n">
        <v>524</v>
      </c>
      <c r="B161" t="inlineStr">
        <is>
          <t>Clerk Index PDF / OKCR</t>
        </is>
      </c>
      <c r="C161" t="inlineStr">
        <is>
          <t>PTRELIE</t>
        </is>
      </c>
      <c r="D161" t="inlineStr">
        <is>
          <t>002542/0149</t>
        </is>
      </c>
      <c r="F161" s="903" t="n">
        <v>45247</v>
      </c>
      <c r="G161" t="inlineStr">
        <is>
          <t>JPMORGAN CHASE BANK NA</t>
        </is>
      </c>
      <c r="H161" t="inlineStr">
        <is>
          <t>UNBRIDLED RESOURCES LLC et al</t>
        </is>
      </c>
      <c r="I161" t="inlineStr">
        <is>
          <t>S31 T12N R24W ALL ALEXANDER</t>
        </is>
      </c>
      <c r="J161" t="inlineStr">
        <is>
          <t>Doc 2023-003358; attached Roger Mills County Clerk unplatted legal index image row; Index p.60; legal/quarter extracted visually from image-only PDF.</t>
        </is>
      </c>
      <c r="K161" t="inlineStr">
        <is>
          <t>63e8b9a8d056433a9994fe46ca85076b.pdf</t>
        </is>
      </c>
      <c r="L161" t="inlineStr">
        <is>
          <t>Index p.60</t>
        </is>
      </c>
      <c r="M161" t="inlineStr">
        <is>
          <t>https://okcountyrecords.com/detail/roger+mills/2023-003358</t>
        </is>
      </c>
      <c r="N161" t="inlineStr">
        <is>
          <t>Index row added - certified copy/image required</t>
        </is>
      </c>
      <c r="O161" t="inlineStr">
        <is>
          <t>https://okcountyrecords.com/detail/roger+mills/2023-003358</t>
        </is>
      </c>
      <c r="P161" t="inlineStr">
        <is>
          <t>Obtain certified instrument/image; verify parties, acreage, legal calls, status, and release/assignment chain.</t>
        </is>
      </c>
      <c r="Q161" t="inlineStr">
        <is>
          <t>High</t>
        </is>
      </c>
      <c r="R161" t="inlineStr">
        <is>
          <t>Lien / Release</t>
        </is>
      </c>
      <c r="S161" s="903" t="n">
        <v>45247</v>
      </c>
      <c r="T161" t="inlineStr">
        <is>
          <t>Clerk index Doc/Date from attached image-only report</t>
        </is>
      </c>
      <c r="U161" s="903" t="n">
        <v>45247</v>
      </c>
      <c r="V161" t="inlineStr">
        <is>
          <t>31-12N-24W</t>
        </is>
      </c>
      <c r="W161" t="inlineStr">
        <is>
          <t>All / Alexander</t>
        </is>
      </c>
      <c r="X161" t="inlineStr">
        <is>
          <t>High - visually read from report</t>
        </is>
      </c>
      <c r="Y161" t="inlineStr">
        <is>
          <t>Yes - verify against certified document image</t>
        </is>
      </c>
      <c r="Z161" t="inlineStr">
        <is>
          <t>Supplemental import from attached image-only index; not full OCR-certified transcription.</t>
        </is>
      </c>
    </row>
    <row r="162">
      <c r="A162" t="n">
        <v>525</v>
      </c>
      <c r="B162" t="inlineStr">
        <is>
          <t>Clerk Index PDF / OKCR</t>
        </is>
      </c>
      <c r="C162" t="inlineStr">
        <is>
          <t>WELBOR E-ASGT</t>
        </is>
      </c>
      <c r="D162" t="inlineStr">
        <is>
          <t>002542/0413</t>
        </is>
      </c>
      <c r="F162" s="903" t="n">
        <v>45247</v>
      </c>
      <c r="G162" t="inlineStr">
        <is>
          <t>UNBRIDLED RESOURCES LLC</t>
        </is>
      </c>
      <c r="H162" t="inlineStr">
        <is>
          <t>MNR ABS ISSUER I LLC</t>
        </is>
      </c>
      <c r="I162" t="inlineStr">
        <is>
          <t>S31 T12N R24W ALL ALEXANDER 1-31</t>
        </is>
      </c>
      <c r="J162" t="inlineStr">
        <is>
          <t>Doc 2023-003590; attached Roger Mills County Clerk unplatted legal index image row; Index p.61; legal/quarter extracted visually from image-only PDF.</t>
        </is>
      </c>
      <c r="K162" t="inlineStr">
        <is>
          <t>63e8b9a8d056433a9994fe46ca85076b.pdf</t>
        </is>
      </c>
      <c r="L162" t="inlineStr">
        <is>
          <t>Index p.61</t>
        </is>
      </c>
      <c r="M162" t="inlineStr">
        <is>
          <t>https://okcountyrecords.com/detail/roger+mills/2023-003590</t>
        </is>
      </c>
      <c r="N162" t="inlineStr">
        <is>
          <t>Index row added - certified copy/image required</t>
        </is>
      </c>
      <c r="O162" t="inlineStr">
        <is>
          <t>https://okcountyrecords.com/detail/roger+mills/2023-003590</t>
        </is>
      </c>
      <c r="P162" t="inlineStr">
        <is>
          <t>Obtain certified instrument/image; verify parties, acreage, legal calls, status, and release/assignment chain.</t>
        </is>
      </c>
      <c r="Q162" t="inlineStr">
        <is>
          <t>High</t>
        </is>
      </c>
      <c r="R162" t="inlineStr">
        <is>
          <t>Assignment</t>
        </is>
      </c>
      <c r="S162" s="903" t="n">
        <v>45247</v>
      </c>
      <c r="T162" t="inlineStr">
        <is>
          <t>Clerk index Doc/Date from attached image-only report</t>
        </is>
      </c>
      <c r="U162" s="903" t="n">
        <v>45247</v>
      </c>
      <c r="V162" t="inlineStr">
        <is>
          <t>31-12N-24W</t>
        </is>
      </c>
      <c r="W162" t="inlineStr">
        <is>
          <t>All / Alexander 1-31</t>
        </is>
      </c>
      <c r="X162" t="inlineStr">
        <is>
          <t>High - visually read from report</t>
        </is>
      </c>
      <c r="Y162" t="inlineStr">
        <is>
          <t>Yes - verify against certified document image</t>
        </is>
      </c>
      <c r="Z162" t="inlineStr">
        <is>
          <t>Supplemental import from attached image-only index; not full OCR-certified transcription.</t>
        </is>
      </c>
    </row>
    <row r="163">
      <c r="A163" t="n">
        <v>526</v>
      </c>
      <c r="B163" t="inlineStr">
        <is>
          <t>Clerk Index PDF / OKCR</t>
        </is>
      </c>
      <c r="C163" t="inlineStr">
        <is>
          <t>MTG</t>
        </is>
      </c>
      <c r="D163" t="inlineStr">
        <is>
          <t>002543/0025</t>
        </is>
      </c>
      <c r="F163" s="903" t="n">
        <v>45247</v>
      </c>
      <c r="G163" t="inlineStr">
        <is>
          <t>MNR ABS ISSUER I LLC</t>
        </is>
      </c>
      <c r="H163" t="inlineStr">
        <is>
          <t>UMB BANK NA</t>
        </is>
      </c>
      <c r="I163" t="inlineStr">
        <is>
          <t>S31 T12N R24W ALL ALEXANDER 1-31</t>
        </is>
      </c>
      <c r="J163" t="inlineStr">
        <is>
          <t>Doc 2023-003592; attached Roger Mills County Clerk unplatted legal index image row; Index p.61; legal/quarter extracted visually from image-only PDF.</t>
        </is>
      </c>
      <c r="K163" t="inlineStr">
        <is>
          <t>63e8b9a8d056433a9994fe46ca85076b.pdf</t>
        </is>
      </c>
      <c r="L163" t="inlineStr">
        <is>
          <t>Index p.61</t>
        </is>
      </c>
      <c r="M163" t="inlineStr">
        <is>
          <t>https://okcountyrecords.com/detail/roger+mills/2023-003592</t>
        </is>
      </c>
      <c r="N163" t="inlineStr">
        <is>
          <t>Index row added - certified copy/image required</t>
        </is>
      </c>
      <c r="O163" t="inlineStr">
        <is>
          <t>https://okcountyrecords.com/detail/roger+mills/2023-003592</t>
        </is>
      </c>
      <c r="P163" t="inlineStr">
        <is>
          <t>Obtain certified instrument/image; verify parties, acreage, legal calls, status, and release/assignment chain.</t>
        </is>
      </c>
      <c r="Q163" t="inlineStr">
        <is>
          <t>High</t>
        </is>
      </c>
      <c r="R163" t="inlineStr">
        <is>
          <t>Lien / Release</t>
        </is>
      </c>
      <c r="S163" s="903" t="n">
        <v>45247</v>
      </c>
      <c r="T163" t="inlineStr">
        <is>
          <t>Clerk index Doc/Date from attached image-only report</t>
        </is>
      </c>
      <c r="U163" s="903" t="n">
        <v>45247</v>
      </c>
      <c r="V163" t="inlineStr">
        <is>
          <t>31-12N-24W</t>
        </is>
      </c>
      <c r="W163" t="inlineStr">
        <is>
          <t>All / Alexander 1-31</t>
        </is>
      </c>
      <c r="X163" t="inlineStr">
        <is>
          <t>High - visually read from report</t>
        </is>
      </c>
      <c r="Y163" t="inlineStr">
        <is>
          <t>Yes - verify against certified document image</t>
        </is>
      </c>
      <c r="Z163" t="inlineStr">
        <is>
          <t>Supplemental import from attached image-only index; not full OCR-certified transcription.</t>
        </is>
      </c>
    </row>
    <row r="164">
      <c r="A164" t="n">
        <v>527</v>
      </c>
      <c r="B164" t="inlineStr">
        <is>
          <t>Clerk Index PDF / OKCR</t>
        </is>
      </c>
      <c r="C164" t="inlineStr">
        <is>
          <t>MTG</t>
        </is>
      </c>
      <c r="D164" t="inlineStr">
        <is>
          <t>002544/0001</t>
        </is>
      </c>
      <c r="F164" s="903" t="n">
        <v>45247</v>
      </c>
      <c r="G164" t="inlineStr">
        <is>
          <t>UNBRIDLED RESOURCES LLC et al</t>
        </is>
      </c>
      <c r="H164" t="inlineStr">
        <is>
          <t>MNR ABS ISSUER I LLC</t>
        </is>
      </c>
      <c r="I164" t="inlineStr">
        <is>
          <t>S31 T12N R24W ALL</t>
        </is>
      </c>
      <c r="J164" t="inlineStr">
        <is>
          <t>Doc 2023-003593; attached Roger Mills County Clerk unplatted legal index image row; Index p.61; legal/quarter extracted visually from image-only PDF.</t>
        </is>
      </c>
      <c r="K164" t="inlineStr">
        <is>
          <t>63e8b9a8d056433a9994fe46ca85076b.pdf</t>
        </is>
      </c>
      <c r="L164" t="inlineStr">
        <is>
          <t>Index p.61</t>
        </is>
      </c>
      <c r="M164" t="inlineStr">
        <is>
          <t>https://okcountyrecords.com/detail/roger+mills/2023-003593</t>
        </is>
      </c>
      <c r="N164" t="inlineStr">
        <is>
          <t>Index row added - certified copy/image required</t>
        </is>
      </c>
      <c r="O164" t="inlineStr">
        <is>
          <t>https://okcountyrecords.com/detail/roger+mills/2023-003593</t>
        </is>
      </c>
      <c r="P164" t="inlineStr">
        <is>
          <t>Obtain certified instrument/image; verify parties, acreage, legal calls, status, and release/assignment chain.</t>
        </is>
      </c>
      <c r="Q164" t="inlineStr">
        <is>
          <t>High</t>
        </is>
      </c>
      <c r="R164" t="inlineStr">
        <is>
          <t>Lien / Release</t>
        </is>
      </c>
      <c r="S164" s="903" t="n">
        <v>45247</v>
      </c>
      <c r="T164" t="inlineStr">
        <is>
          <t>Clerk index Doc/Date from attached image-only report</t>
        </is>
      </c>
      <c r="U164" s="903" t="n">
        <v>45247</v>
      </c>
      <c r="V164" t="inlineStr">
        <is>
          <t>31-12N-24W</t>
        </is>
      </c>
      <c r="W164" t="inlineStr">
        <is>
          <t>All</t>
        </is>
      </c>
      <c r="X164" t="inlineStr">
        <is>
          <t>High - visually read from report</t>
        </is>
      </c>
      <c r="Y164" t="inlineStr">
        <is>
          <t>Yes - verify against certified document image</t>
        </is>
      </c>
      <c r="Z164" t="inlineStr">
        <is>
          <t>Supplemental import from attached image-only index; not full OCR-certified transcription.</t>
        </is>
      </c>
    </row>
    <row r="165">
      <c r="A165" t="n">
        <v>528</v>
      </c>
      <c r="B165" t="inlineStr">
        <is>
          <t>Clerk Index PDF / OKCR</t>
        </is>
      </c>
      <c r="C165" t="inlineStr">
        <is>
          <t>AMEND</t>
        </is>
      </c>
      <c r="D165" t="inlineStr">
        <is>
          <t>002545/0001</t>
        </is>
      </c>
      <c r="F165" s="903" t="n">
        <v>45247</v>
      </c>
      <c r="G165" t="inlineStr">
        <is>
          <t>UNBRIDLED RESOURCES LLC et al</t>
        </is>
      </c>
      <c r="H165" t="inlineStr">
        <is>
          <t>MNS ABS ISSUER I LLC et al</t>
        </is>
      </c>
      <c r="I165" t="inlineStr">
        <is>
          <t>S31 T12N R24W ALL</t>
        </is>
      </c>
      <c r="J165" t="inlineStr">
        <is>
          <t>Doc 2023-003594; attached Roger Mills County Clerk unplatted legal index image row; Index p.61; legal/quarter extracted visually from image-only PDF.</t>
        </is>
      </c>
      <c r="K165" t="inlineStr">
        <is>
          <t>63e8b9a8d056433a9994fe46ca85076b.pdf</t>
        </is>
      </c>
      <c r="L165" t="inlineStr">
        <is>
          <t>Index p.61</t>
        </is>
      </c>
      <c r="M165" t="inlineStr">
        <is>
          <t>https://okcountyrecords.com/detail/roger+mills/2023-003594</t>
        </is>
      </c>
      <c r="N165" t="inlineStr">
        <is>
          <t>Index row added - certified copy/image required</t>
        </is>
      </c>
      <c r="O165" t="inlineStr">
        <is>
          <t>https://okcountyrecords.com/detail/roger+mills/2023-003594</t>
        </is>
      </c>
      <c r="P165" t="inlineStr">
        <is>
          <t>Obtain certified instrument/image; verify parties, acreage, legal calls, status, and release/assignment chain.</t>
        </is>
      </c>
      <c r="Q165" t="inlineStr">
        <is>
          <t>High</t>
        </is>
      </c>
      <c r="R165" t="inlineStr">
        <is>
          <t>Other / Memorandum</t>
        </is>
      </c>
      <c r="S165" s="903" t="n">
        <v>45247</v>
      </c>
      <c r="T165" t="inlineStr">
        <is>
          <t>Clerk index Doc/Date from attached image-only report</t>
        </is>
      </c>
      <c r="U165" s="903" t="n">
        <v>45247</v>
      </c>
      <c r="V165" t="inlineStr">
        <is>
          <t>31-12N-24W</t>
        </is>
      </c>
      <c r="W165" t="inlineStr">
        <is>
          <t>All</t>
        </is>
      </c>
      <c r="X165" t="inlineStr">
        <is>
          <t>High - visually read from report</t>
        </is>
      </c>
      <c r="Y165" t="inlineStr">
        <is>
          <t>Yes - verify against certified document image</t>
        </is>
      </c>
      <c r="Z165" t="inlineStr">
        <is>
          <t>Supplemental import from attached image-only index; not full OCR-certified transcription.</t>
        </is>
      </c>
    </row>
    <row r="166">
      <c r="A166" t="n">
        <v>529</v>
      </c>
      <c r="B166" t="inlineStr">
        <is>
          <t>Clerk Index PDF / OKCR</t>
        </is>
      </c>
      <c r="C166" t="inlineStr">
        <is>
          <t>AMEND</t>
        </is>
      </c>
      <c r="D166" t="inlineStr">
        <is>
          <t>002546/0001</t>
        </is>
      </c>
      <c r="F166" s="903" t="n">
        <v>45250</v>
      </c>
      <c r="G166" t="inlineStr">
        <is>
          <t>UNBRIDLED RESOURCES LLC</t>
        </is>
      </c>
      <c r="H166" t="inlineStr">
        <is>
          <t>JP MORGAN CHASE BANK</t>
        </is>
      </c>
      <c r="I166" t="inlineStr">
        <is>
          <t>S31 T12N R24W ALL</t>
        </is>
      </c>
      <c r="J166" t="inlineStr">
        <is>
          <t>Doc 2023-003598; attached Roger Mills County Clerk unplatted legal index image row; Index p.61; legal/quarter extracted visually from image-only PDF.</t>
        </is>
      </c>
      <c r="K166" t="inlineStr">
        <is>
          <t>63e8b9a8d056433a9994fe46ca85076b.pdf</t>
        </is>
      </c>
      <c r="L166" t="inlineStr">
        <is>
          <t>Index p.61</t>
        </is>
      </c>
      <c r="M166" t="inlineStr">
        <is>
          <t>https://okcountyrecords.com/detail/roger+mills/2023-003598</t>
        </is>
      </c>
      <c r="N166" t="inlineStr">
        <is>
          <t>Index row added - certified copy/image required</t>
        </is>
      </c>
      <c r="O166" t="inlineStr">
        <is>
          <t>https://okcountyrecords.com/detail/roger+mills/2023-003598</t>
        </is>
      </c>
      <c r="P166" t="inlineStr">
        <is>
          <t>Obtain certified instrument/image; verify parties, acreage, legal calls, status, and release/assignment chain.</t>
        </is>
      </c>
      <c r="Q166" t="inlineStr">
        <is>
          <t>High</t>
        </is>
      </c>
      <c r="R166" t="inlineStr">
        <is>
          <t>Other / Memorandum</t>
        </is>
      </c>
      <c r="S166" s="903" t="n">
        <v>45250</v>
      </c>
      <c r="T166" t="inlineStr">
        <is>
          <t>Clerk index Doc/Date from attached image-only report</t>
        </is>
      </c>
      <c r="U166" s="903" t="n">
        <v>45250</v>
      </c>
      <c r="V166" t="inlineStr">
        <is>
          <t>31-12N-24W</t>
        </is>
      </c>
      <c r="W166" t="inlineStr">
        <is>
          <t>All</t>
        </is>
      </c>
      <c r="X166" t="inlineStr">
        <is>
          <t>High - visually read from report</t>
        </is>
      </c>
      <c r="Y166" t="inlineStr">
        <is>
          <t>Yes - verify against certified document image</t>
        </is>
      </c>
      <c r="Z166" t="inlineStr">
        <is>
          <t>Supplemental import from attached image-only index; not full OCR-certified transcription.</t>
        </is>
      </c>
    </row>
    <row r="167">
      <c r="A167" t="n">
        <v>530</v>
      </c>
      <c r="B167" t="inlineStr">
        <is>
          <t>Clerk Index PDF / OKCR</t>
        </is>
      </c>
      <c r="C167" t="inlineStr">
        <is>
          <t>AMND/MTG</t>
        </is>
      </c>
      <c r="D167" t="inlineStr">
        <is>
          <t>002548/0001</t>
        </is>
      </c>
      <c r="F167" s="903" t="n">
        <v>45265</v>
      </c>
      <c r="G167" t="inlineStr">
        <is>
          <t>UNBRIDLED RESOURCES LLC et al</t>
        </is>
      </c>
      <c r="H167" t="inlineStr">
        <is>
          <t>JP MORGAN CHASE BANK</t>
        </is>
      </c>
      <c r="I167" t="inlineStr">
        <is>
          <t>S31 T12N R24W ALL</t>
        </is>
      </c>
      <c r="J167" t="inlineStr">
        <is>
          <t>Doc 2023-003755; attached Roger Mills County Clerk unplatted legal index image row; Index p.61; legal/quarter extracted visually from image-only PDF.</t>
        </is>
      </c>
      <c r="K167" t="inlineStr">
        <is>
          <t>63e8b9a8d056433a9994fe46ca85076b.pdf</t>
        </is>
      </c>
      <c r="L167" t="inlineStr">
        <is>
          <t>Index p.61</t>
        </is>
      </c>
      <c r="M167" t="inlineStr">
        <is>
          <t>https://okcountyrecords.com/detail/roger+mills/2023-003755</t>
        </is>
      </c>
      <c r="N167" t="inlineStr">
        <is>
          <t>Index row added - certified copy/image required</t>
        </is>
      </c>
      <c r="O167" t="inlineStr">
        <is>
          <t>https://okcountyrecords.com/detail/roger+mills/2023-003755</t>
        </is>
      </c>
      <c r="P167" t="inlineStr">
        <is>
          <t>Obtain certified instrument/image; verify parties, acreage, legal calls, status, and release/assignment chain.</t>
        </is>
      </c>
      <c r="Q167" t="inlineStr">
        <is>
          <t>High</t>
        </is>
      </c>
      <c r="R167" t="inlineStr">
        <is>
          <t>Lien / Release</t>
        </is>
      </c>
      <c r="S167" s="903" t="n">
        <v>45265</v>
      </c>
      <c r="T167" t="inlineStr">
        <is>
          <t>Clerk index Doc/Date from attached image-only report</t>
        </is>
      </c>
      <c r="U167" s="903" t="n">
        <v>45265</v>
      </c>
      <c r="V167" t="inlineStr">
        <is>
          <t>31-12N-24W</t>
        </is>
      </c>
      <c r="W167" t="inlineStr">
        <is>
          <t>All</t>
        </is>
      </c>
      <c r="X167" t="inlineStr">
        <is>
          <t>High - visually read from report</t>
        </is>
      </c>
      <c r="Y167" t="inlineStr">
        <is>
          <t>Yes - verify against certified document image</t>
        </is>
      </c>
      <c r="Z167" t="inlineStr">
        <is>
          <t>Supplemental import from attached image-only index; not full OCR-certified transcription.</t>
        </is>
      </c>
    </row>
    <row r="168">
      <c r="A168" t="n">
        <v>531</v>
      </c>
      <c r="B168" t="inlineStr">
        <is>
          <t>Clerk Index PDF / OKCR</t>
        </is>
      </c>
      <c r="C168" t="inlineStr">
        <is>
          <t>FS</t>
        </is>
      </c>
      <c r="D168" t="inlineStr">
        <is>
          <t>002556/0010</t>
        </is>
      </c>
      <c r="F168" s="903" t="n">
        <v>45336</v>
      </c>
      <c r="G168" t="inlineStr">
        <is>
          <t>UNBRIDLED AGENT CORP</t>
        </is>
      </c>
      <c r="H168" t="inlineStr">
        <is>
          <t>JPMORGAN CHASE BANK</t>
        </is>
      </c>
      <c r="I168" t="inlineStr">
        <is>
          <t>S31 T12N R24W ALL</t>
        </is>
      </c>
      <c r="J168" t="inlineStr">
        <is>
          <t>Doc 2024-000579; attached Roger Mills County Clerk unplatted legal index image row; Index p.61; legal/quarter extracted visually from image-only PDF.</t>
        </is>
      </c>
      <c r="K168" t="inlineStr">
        <is>
          <t>63e8b9a8d056433a9994fe46ca85076b.pdf</t>
        </is>
      </c>
      <c r="L168" t="inlineStr">
        <is>
          <t>Index p.61</t>
        </is>
      </c>
      <c r="M168" t="inlineStr">
        <is>
          <t>https://okcountyrecords.com/detail/roger+mills/2024-000579</t>
        </is>
      </c>
      <c r="N168" t="inlineStr">
        <is>
          <t>Index row added - certified copy/image required</t>
        </is>
      </c>
      <c r="O168" t="inlineStr">
        <is>
          <t>https://okcountyrecords.com/detail/roger+mills/2024-000579</t>
        </is>
      </c>
      <c r="P168" t="inlineStr">
        <is>
          <t>Obtain certified instrument/image; verify parties, acreage, legal calls, status, and release/assignment chain.</t>
        </is>
      </c>
      <c r="Q168" t="inlineStr">
        <is>
          <t>High</t>
        </is>
      </c>
      <c r="R168" t="inlineStr">
        <is>
          <t>Lien / Release</t>
        </is>
      </c>
      <c r="S168" s="903" t="n">
        <v>45336</v>
      </c>
      <c r="T168" t="inlineStr">
        <is>
          <t>Clerk index Doc/Date from attached image-only report</t>
        </is>
      </c>
      <c r="U168" s="903" t="n">
        <v>45336</v>
      </c>
      <c r="V168" t="inlineStr">
        <is>
          <t>31-12N-24W</t>
        </is>
      </c>
      <c r="W168" t="inlineStr">
        <is>
          <t>All</t>
        </is>
      </c>
      <c r="X168" t="inlineStr">
        <is>
          <t>High - visually read from report</t>
        </is>
      </c>
      <c r="Y168" t="inlineStr">
        <is>
          <t>Yes - verify against certified document image</t>
        </is>
      </c>
      <c r="Z168" t="inlineStr">
        <is>
          <t>Supplemental import from attached image-only index; not full OCR-certified transcription.</t>
        </is>
      </c>
    </row>
    <row r="169">
      <c r="A169" t="n">
        <v>532</v>
      </c>
      <c r="B169" t="inlineStr">
        <is>
          <t>Clerk Index PDF / OKCR</t>
        </is>
      </c>
      <c r="C169" t="inlineStr">
        <is>
          <t>FS</t>
        </is>
      </c>
      <c r="D169" t="inlineStr">
        <is>
          <t>002556/0269</t>
        </is>
      </c>
      <c r="F169" s="903" t="n">
        <v>45336</v>
      </c>
      <c r="G169" t="inlineStr">
        <is>
          <t>UNBRIDLED RESOURCES LLC</t>
        </is>
      </c>
      <c r="H169" t="inlineStr">
        <is>
          <t>JPMORGAN CHASE BANK NA</t>
        </is>
      </c>
      <c r="I169" t="inlineStr">
        <is>
          <t>S31 T12N R24W ALL</t>
        </is>
      </c>
      <c r="J169" t="inlineStr">
        <is>
          <t>Doc 2024-000580; attached Roger Mills County Clerk unplatted legal index image row; Index p.61; legal/quarter extracted visually from image-only PDF.</t>
        </is>
      </c>
      <c r="K169" t="inlineStr">
        <is>
          <t>63e8b9a8d056433a9994fe46ca85076b.pdf</t>
        </is>
      </c>
      <c r="L169" t="inlineStr">
        <is>
          <t>Index p.61</t>
        </is>
      </c>
      <c r="M169" t="inlineStr">
        <is>
          <t>https://okcountyrecords.com/detail/roger+mills/2024-000580</t>
        </is>
      </c>
      <c r="N169" t="inlineStr">
        <is>
          <t>Index row added - certified copy/image required</t>
        </is>
      </c>
      <c r="O169" t="inlineStr">
        <is>
          <t>https://okcountyrecords.com/detail/roger+mills/2024-000580</t>
        </is>
      </c>
      <c r="P169" t="inlineStr">
        <is>
          <t>Obtain certified instrument/image; verify parties, acreage, legal calls, status, and release/assignment chain.</t>
        </is>
      </c>
      <c r="Q169" t="inlineStr">
        <is>
          <t>High</t>
        </is>
      </c>
      <c r="R169" t="inlineStr">
        <is>
          <t>Lien / Release</t>
        </is>
      </c>
      <c r="S169" s="903" t="n">
        <v>45336</v>
      </c>
      <c r="T169" t="inlineStr">
        <is>
          <t>Clerk index Doc/Date from attached image-only report</t>
        </is>
      </c>
      <c r="U169" s="903" t="n">
        <v>45336</v>
      </c>
      <c r="V169" t="inlineStr">
        <is>
          <t>31-12N-24W</t>
        </is>
      </c>
      <c r="W169" t="inlineStr">
        <is>
          <t>All</t>
        </is>
      </c>
      <c r="X169" t="inlineStr">
        <is>
          <t>High - visually read from report</t>
        </is>
      </c>
      <c r="Y169" t="inlineStr">
        <is>
          <t>Yes - verify against certified document image</t>
        </is>
      </c>
      <c r="Z169" t="inlineStr">
        <is>
          <t>Supplemental import from attached image-only index; not full OCR-certified transcription.</t>
        </is>
      </c>
    </row>
    <row r="170">
      <c r="A170" t="n">
        <v>533</v>
      </c>
      <c r="B170" t="inlineStr">
        <is>
          <t>Clerk Index PDF / OKCR</t>
        </is>
      </c>
      <c r="C170" t="inlineStr">
        <is>
          <t>ASGT</t>
        </is>
      </c>
      <c r="D170" t="inlineStr">
        <is>
          <t>002567/0102</t>
        </is>
      </c>
      <c r="F170" s="903" t="n">
        <v>45401</v>
      </c>
      <c r="G170" t="inlineStr">
        <is>
          <t>YALE OIL ASSOCIATION INC</t>
        </is>
      </c>
      <c r="H170" t="inlineStr">
        <is>
          <t>K C PRODUCTION LLC</t>
        </is>
      </c>
      <c r="I170" t="inlineStr">
        <is>
          <t>S31 T12N R24W ALL</t>
        </is>
      </c>
      <c r="J170" t="inlineStr">
        <is>
          <t>Doc 2024-002310; attached Roger Mills County Clerk unplatted legal index image row; Index p.61; legal/quarter extracted visually from image-only PDF.</t>
        </is>
      </c>
      <c r="K170" t="inlineStr">
        <is>
          <t>63e8b9a8d056433a9994fe46ca85076b.pdf</t>
        </is>
      </c>
      <c r="L170" t="inlineStr">
        <is>
          <t>Index p.61</t>
        </is>
      </c>
      <c r="M170" t="inlineStr">
        <is>
          <t>https://okcountyrecords.com/detail/roger+mills/2024-002310</t>
        </is>
      </c>
      <c r="N170" t="inlineStr">
        <is>
          <t>Index row added - certified copy/image required</t>
        </is>
      </c>
      <c r="O170" t="inlineStr">
        <is>
          <t>https://okcountyrecords.com/detail/roger+mills/2024-002310</t>
        </is>
      </c>
      <c r="P170" t="inlineStr">
        <is>
          <t>Obtain certified instrument/image; verify parties, acreage, legal calls, status, and release/assignment chain.</t>
        </is>
      </c>
      <c r="Q170" t="inlineStr">
        <is>
          <t>High</t>
        </is>
      </c>
      <c r="R170" t="inlineStr">
        <is>
          <t>Assignment</t>
        </is>
      </c>
      <c r="S170" s="903" t="n">
        <v>45401</v>
      </c>
      <c r="T170" t="inlineStr">
        <is>
          <t>Clerk index Doc/Date from attached image-only report</t>
        </is>
      </c>
      <c r="U170" s="903" t="n">
        <v>45401</v>
      </c>
      <c r="V170" t="inlineStr">
        <is>
          <t>31-12N-24W</t>
        </is>
      </c>
      <c r="W170" t="inlineStr">
        <is>
          <t>All</t>
        </is>
      </c>
      <c r="X170" t="inlineStr">
        <is>
          <t>High - visually read from report</t>
        </is>
      </c>
      <c r="Y170" t="inlineStr">
        <is>
          <t>Yes - verify against certified document image</t>
        </is>
      </c>
      <c r="Z170" t="inlineStr">
        <is>
          <t>Supplemental import from attached image-only index; not full OCR-certified transcription.</t>
        </is>
      </c>
    </row>
    <row r="171">
      <c r="A171" t="n">
        <v>534</v>
      </c>
      <c r="B171" t="inlineStr">
        <is>
          <t>Clerk Index PDF / OKCR</t>
        </is>
      </c>
      <c r="C171" t="inlineStr">
        <is>
          <t>ASGT</t>
        </is>
      </c>
      <c r="D171" t="inlineStr">
        <is>
          <t>002571/0579</t>
        </is>
      </c>
      <c r="F171" s="903" t="n">
        <v>45432</v>
      </c>
      <c r="G171" t="inlineStr">
        <is>
          <t>YALE OIL ASSOCIATION INC</t>
        </is>
      </c>
      <c r="H171" t="inlineStr">
        <is>
          <t>CDX GREG et al</t>
        </is>
      </c>
      <c r="I171" t="inlineStr">
        <is>
          <t>S31 T12N R24W ALL ALEXANDER 1-31</t>
        </is>
      </c>
      <c r="J171" t="inlineStr">
        <is>
          <t>Doc 2024-003107; attached Roger Mills County Clerk unplatted legal index image row; Index p.61; legal/quarter extracted visually from image-only PDF.</t>
        </is>
      </c>
      <c r="K171" t="inlineStr">
        <is>
          <t>63e8b9a8d056433a9994fe46ca85076b.pdf</t>
        </is>
      </c>
      <c r="L171" t="inlineStr">
        <is>
          <t>Index p.61</t>
        </is>
      </c>
      <c r="M171" t="inlineStr">
        <is>
          <t>https://okcountyrecords.com/detail/roger+mills/2024-003107</t>
        </is>
      </c>
      <c r="N171" t="inlineStr">
        <is>
          <t>Index row added - certified copy/image required</t>
        </is>
      </c>
      <c r="O171" t="inlineStr">
        <is>
          <t>https://okcountyrecords.com/detail/roger+mills/2024-003107</t>
        </is>
      </c>
      <c r="P171" t="inlineStr">
        <is>
          <t>Obtain certified instrument/image; verify parties, acreage, legal calls, status, and release/assignment chain.</t>
        </is>
      </c>
      <c r="Q171" t="inlineStr">
        <is>
          <t>High</t>
        </is>
      </c>
      <c r="R171" t="inlineStr">
        <is>
          <t>Assignment</t>
        </is>
      </c>
      <c r="S171" s="903" t="n">
        <v>45432</v>
      </c>
      <c r="T171" t="inlineStr">
        <is>
          <t>Clerk index Doc/Date from attached image-only report</t>
        </is>
      </c>
      <c r="U171" s="903" t="n">
        <v>45432</v>
      </c>
      <c r="V171" t="inlineStr">
        <is>
          <t>31-12N-24W</t>
        </is>
      </c>
      <c r="W171" t="inlineStr">
        <is>
          <t>All / Alexander 1-31</t>
        </is>
      </c>
      <c r="X171" t="inlineStr">
        <is>
          <t>High - visually read from report</t>
        </is>
      </c>
      <c r="Y171" t="inlineStr">
        <is>
          <t>Yes - verify against certified document image</t>
        </is>
      </c>
      <c r="Z171" t="inlineStr">
        <is>
          <t>Supplemental import from attached image-only index; not full OCR-certified transcription.</t>
        </is>
      </c>
    </row>
    <row r="172">
      <c r="A172" t="n">
        <v>535</v>
      </c>
      <c r="B172" t="inlineStr">
        <is>
          <t>Clerk Index PDF / OKCR</t>
        </is>
      </c>
      <c r="C172" t="inlineStr">
        <is>
          <t>UCC CONT</t>
        </is>
      </c>
      <c r="D172" t="inlineStr">
        <is>
          <t>002579/0357</t>
        </is>
      </c>
      <c r="F172" s="903" t="n">
        <v>45478</v>
      </c>
      <c r="G172" t="inlineStr">
        <is>
          <t>JP MORGAN CHASE BANK</t>
        </is>
      </c>
      <c r="H172" t="inlineStr">
        <is>
          <t>JP MORGAN CHASE</t>
        </is>
      </c>
      <c r="I172" t="inlineStr">
        <is>
          <t>S31 T12N R24W A</t>
        </is>
      </c>
      <c r="J172" t="inlineStr">
        <is>
          <t>Doc 2024-004258; attached Roger Mills County Clerk unplatted legal index image row; Index p.61; legal/quarter extracted visually from image-only PDF.</t>
        </is>
      </c>
      <c r="K172" t="inlineStr">
        <is>
          <t>63e8b9a8d056433a9994fe46ca85076b.pdf</t>
        </is>
      </c>
      <c r="L172" t="inlineStr">
        <is>
          <t>Index p.61</t>
        </is>
      </c>
      <c r="M172" t="inlineStr">
        <is>
          <t>https://okcountyrecords.com/detail/roger+mills/2024-004258</t>
        </is>
      </c>
      <c r="N172" t="inlineStr">
        <is>
          <t>Index row added - certified copy/image required</t>
        </is>
      </c>
      <c r="O172" t="inlineStr">
        <is>
          <t>https://okcountyrecords.com/detail/roger+mills/2024-004258</t>
        </is>
      </c>
      <c r="P172" t="inlineStr">
        <is>
          <t>Obtain certified instrument/image; verify parties, acreage, legal calls, status, and release/assignment chain.</t>
        </is>
      </c>
      <c r="Q172" t="inlineStr">
        <is>
          <t>High</t>
        </is>
      </c>
      <c r="R172" t="inlineStr">
        <is>
          <t>Lien / Release</t>
        </is>
      </c>
      <c r="S172" s="903" t="n">
        <v>45478</v>
      </c>
      <c r="T172" t="inlineStr">
        <is>
          <t>Clerk index Doc/Date from attached image-only report</t>
        </is>
      </c>
      <c r="U172" s="903" t="n">
        <v>45478</v>
      </c>
      <c r="V172" t="inlineStr">
        <is>
          <t>31-12N-24W</t>
        </is>
      </c>
      <c r="W172" t="inlineStr">
        <is>
          <t>A</t>
        </is>
      </c>
      <c r="X172" t="inlineStr">
        <is>
          <t>High - visually read from report</t>
        </is>
      </c>
      <c r="Y172" t="inlineStr">
        <is>
          <t>Yes - verify against certified document image</t>
        </is>
      </c>
      <c r="Z172" t="inlineStr">
        <is>
          <t>Supplemental import from attached image-only index; not full OCR-certified transcription.</t>
        </is>
      </c>
    </row>
    <row r="173">
      <c r="A173" t="n">
        <v>536</v>
      </c>
      <c r="B173" t="inlineStr">
        <is>
          <t>Clerk Index PDF / OKCR</t>
        </is>
      </c>
      <c r="C173" t="inlineStr">
        <is>
          <t>PT-ASGT</t>
        </is>
      </c>
      <c r="D173" t="inlineStr">
        <is>
          <t>002584/0149</t>
        </is>
      </c>
      <c r="F173" s="903" t="n">
        <v>45509</v>
      </c>
      <c r="G173" t="inlineStr">
        <is>
          <t>CHANAS PARTNERS LLC</t>
        </is>
      </c>
      <c r="H173" t="inlineStr">
        <is>
          <t>NWR MINERAL PARTNERS LLC</t>
        </is>
      </c>
      <c r="I173" t="inlineStr">
        <is>
          <t>S31 T12N R24W ALL</t>
        </is>
      </c>
      <c r="J173" t="inlineStr">
        <is>
          <t>Doc 2024-004916; attached Roger Mills County Clerk unplatted legal index image row; Index p.61; legal/quarter extracted visually from image-only PDF.</t>
        </is>
      </c>
      <c r="K173" t="inlineStr">
        <is>
          <t>63e8b9a8d056433a9994fe46ca85076b.pdf</t>
        </is>
      </c>
      <c r="L173" t="inlineStr">
        <is>
          <t>Index p.61</t>
        </is>
      </c>
      <c r="M173" t="inlineStr">
        <is>
          <t>https://okcountyrecords.com/detail/roger+mills/2024-004916</t>
        </is>
      </c>
      <c r="N173" t="inlineStr">
        <is>
          <t>Index row added - certified copy/image required</t>
        </is>
      </c>
      <c r="O173" t="inlineStr">
        <is>
          <t>https://okcountyrecords.com/detail/roger+mills/2024-004916</t>
        </is>
      </c>
      <c r="P173" t="inlineStr">
        <is>
          <t>Obtain certified instrument/image; verify parties, acreage, legal calls, status, and release/assignment chain.</t>
        </is>
      </c>
      <c r="Q173" t="inlineStr">
        <is>
          <t>High</t>
        </is>
      </c>
      <c r="R173" t="inlineStr">
        <is>
          <t>Assignment</t>
        </is>
      </c>
      <c r="S173" s="903" t="n">
        <v>45509</v>
      </c>
      <c r="T173" t="inlineStr">
        <is>
          <t>Clerk index Doc/Date from attached image-only report</t>
        </is>
      </c>
      <c r="U173" s="903" t="n">
        <v>45509</v>
      </c>
      <c r="V173" t="inlineStr">
        <is>
          <t>31-12N-24W</t>
        </is>
      </c>
      <c r="W173" t="inlineStr">
        <is>
          <t>All</t>
        </is>
      </c>
      <c r="X173" t="inlineStr">
        <is>
          <t>High - visually read from report</t>
        </is>
      </c>
      <c r="Y173" t="inlineStr">
        <is>
          <t>Yes - verify against certified document image</t>
        </is>
      </c>
      <c r="Z173" t="inlineStr">
        <is>
          <t>Supplemental import from attached image-only index; not full OCR-certified transcription.</t>
        </is>
      </c>
    </row>
    <row r="174">
      <c r="A174" t="n">
        <v>537</v>
      </c>
      <c r="B174" t="inlineStr">
        <is>
          <t>Clerk Index PDF / OKCR</t>
        </is>
      </c>
      <c r="C174" t="inlineStr">
        <is>
          <t>CONVY</t>
        </is>
      </c>
      <c r="D174" t="inlineStr">
        <is>
          <t>002599/0463</t>
        </is>
      </c>
      <c r="F174" s="903" t="n">
        <v>45614</v>
      </c>
      <c r="G174" t="inlineStr">
        <is>
          <t>ONIGBE CONSULTING LLC</t>
        </is>
      </c>
      <c r="H174" t="inlineStr">
        <is>
          <t>COMANCHE OIL &amp; GAS INC</t>
        </is>
      </c>
      <c r="I174" t="inlineStr">
        <is>
          <t>S31 T12N R24W ALL</t>
        </is>
      </c>
      <c r="J174" t="inlineStr">
        <is>
          <t>Doc 2024-007198; attached Roger Mills County Clerk unplatted legal index image row; Index p.61; legal/quarter extracted visually from image-only PDF.</t>
        </is>
      </c>
      <c r="K174" t="inlineStr">
        <is>
          <t>63e8b9a8d056433a9994fe46ca85076b.pdf</t>
        </is>
      </c>
      <c r="L174" t="inlineStr">
        <is>
          <t>Index p.61</t>
        </is>
      </c>
      <c r="M174" t="inlineStr">
        <is>
          <t>https://okcountyrecords.com/detail/roger+mills/2024-007198</t>
        </is>
      </c>
      <c r="N174" t="inlineStr">
        <is>
          <t>Index row added - certified copy/image required</t>
        </is>
      </c>
      <c r="O174" t="inlineStr">
        <is>
          <t>https://okcountyrecords.com/detail/roger+mills/2024-007198</t>
        </is>
      </c>
      <c r="P174" t="inlineStr">
        <is>
          <t>Obtain certified instrument/image; verify parties, acreage, legal calls, status, and release/assignment chain.</t>
        </is>
      </c>
      <c r="Q174" t="inlineStr">
        <is>
          <t>High</t>
        </is>
      </c>
      <c r="R174" t="inlineStr">
        <is>
          <t>Deed / Chain</t>
        </is>
      </c>
      <c r="S174" s="903" t="n">
        <v>45614</v>
      </c>
      <c r="T174" t="inlineStr">
        <is>
          <t>Clerk index Doc/Date from attached image-only report</t>
        </is>
      </c>
      <c r="U174" s="903" t="n">
        <v>45614</v>
      </c>
      <c r="V174" t="inlineStr">
        <is>
          <t>31-12N-24W</t>
        </is>
      </c>
      <c r="W174" t="inlineStr">
        <is>
          <t>All</t>
        </is>
      </c>
      <c r="X174" t="inlineStr">
        <is>
          <t>High - visually read from report</t>
        </is>
      </c>
      <c r="Y174" t="inlineStr">
        <is>
          <t>Yes - verify against certified document image</t>
        </is>
      </c>
      <c r="Z174" t="inlineStr">
        <is>
          <t>Supplemental import from attached image-only index; not full OCR-certified transcription.</t>
        </is>
      </c>
    </row>
    <row r="175">
      <c r="A175" t="n">
        <v>538</v>
      </c>
      <c r="B175" t="inlineStr">
        <is>
          <t>Clerk Index PDF / OKCR</t>
        </is>
      </c>
      <c r="C175" t="inlineStr">
        <is>
          <t>MERGER</t>
        </is>
      </c>
      <c r="D175" t="inlineStr">
        <is>
          <t>002599/0505</t>
        </is>
      </c>
      <c r="F175" s="903" t="n">
        <v>45614</v>
      </c>
      <c r="G175" t="inlineStr">
        <is>
          <t>CITIZEN ENERGY OPERATING LLC et al</t>
        </is>
      </c>
      <c r="H175" t="inlineStr">
        <is>
          <t>PUBLIC</t>
        </is>
      </c>
      <c r="I175" t="inlineStr">
        <is>
          <t>S31 T12N R24W ALL</t>
        </is>
      </c>
      <c r="J175" t="inlineStr">
        <is>
          <t>Doc 2024-007203; attached Roger Mills County Clerk unplatted legal index image row; Index p.61; legal/quarter extracted visually from image-only PDF.</t>
        </is>
      </c>
      <c r="K175" t="inlineStr">
        <is>
          <t>63e8b9a8d056433a9994fe46ca85076b.pdf</t>
        </is>
      </c>
      <c r="L175" t="inlineStr">
        <is>
          <t>Index p.61</t>
        </is>
      </c>
      <c r="M175" t="inlineStr">
        <is>
          <t>https://okcountyrecords.com/detail/roger+mills/2024-007203</t>
        </is>
      </c>
      <c r="N175" t="inlineStr">
        <is>
          <t>Index row added - certified copy/image required</t>
        </is>
      </c>
      <c r="O175" t="inlineStr">
        <is>
          <t>https://okcountyrecords.com/detail/roger+mills/2024-007203</t>
        </is>
      </c>
      <c r="P175" t="inlineStr">
        <is>
          <t>Obtain certified instrument/image; verify parties, acreage, legal calls, status, and release/assignment chain.</t>
        </is>
      </c>
      <c r="Q175" t="inlineStr">
        <is>
          <t>High</t>
        </is>
      </c>
      <c r="R175" t="inlineStr">
        <is>
          <t>Other / Memorandum</t>
        </is>
      </c>
      <c r="S175" s="903" t="n">
        <v>45614</v>
      </c>
      <c r="T175" t="inlineStr">
        <is>
          <t>Clerk index Doc/Date from attached image-only report</t>
        </is>
      </c>
      <c r="U175" s="903" t="n">
        <v>45614</v>
      </c>
      <c r="V175" t="inlineStr">
        <is>
          <t>31-12N-24W</t>
        </is>
      </c>
      <c r="W175" t="inlineStr">
        <is>
          <t>All</t>
        </is>
      </c>
      <c r="X175" t="inlineStr">
        <is>
          <t>High - visually read from report</t>
        </is>
      </c>
      <c r="Y175" t="inlineStr">
        <is>
          <t>Yes - verify against certified document image</t>
        </is>
      </c>
      <c r="Z175" t="inlineStr">
        <is>
          <t>Supplemental import from attached image-only index; not full OCR-certified transcription.</t>
        </is>
      </c>
    </row>
    <row r="176">
      <c r="A176" t="n">
        <v>539</v>
      </c>
      <c r="B176" t="inlineStr">
        <is>
          <t>Clerk Index PDF / OKCR</t>
        </is>
      </c>
      <c r="C176" t="inlineStr">
        <is>
          <t>MD</t>
        </is>
      </c>
      <c r="D176" t="inlineStr">
        <is>
          <t>002600/0472</t>
        </is>
      </c>
      <c r="F176" s="903" t="n">
        <v>45621</v>
      </c>
      <c r="G176" t="inlineStr">
        <is>
          <t>MITCHELL CARRIE LEEANN</t>
        </is>
      </c>
      <c r="H176" t="inlineStr">
        <is>
          <t>BUONACCORSI JAMES GERARD et al</t>
        </is>
      </c>
      <c r="I176" t="inlineStr">
        <is>
          <t>S31 T12N R24W SW</t>
        </is>
      </c>
      <c r="J176" t="inlineStr">
        <is>
          <t>Doc 2024-007338; attached Roger Mills County Clerk unplatted legal index image row; Index p.61; legal/quarter extracted visually from image-only PDF.</t>
        </is>
      </c>
      <c r="K176" t="inlineStr">
        <is>
          <t>63e8b9a8d056433a9994fe46ca85076b.pdf</t>
        </is>
      </c>
      <c r="L176" t="inlineStr">
        <is>
          <t>Index p.61</t>
        </is>
      </c>
      <c r="M176" t="inlineStr">
        <is>
          <t>https://okcountyrecords.com/detail/roger+mills/2024-007338</t>
        </is>
      </c>
      <c r="N176" t="inlineStr">
        <is>
          <t>Index row added - certified copy/image required</t>
        </is>
      </c>
      <c r="O176" t="inlineStr">
        <is>
          <t>https://okcountyrecords.com/detail/roger+mills/2024-007338</t>
        </is>
      </c>
      <c r="P176" t="inlineStr">
        <is>
          <t>Obtain certified instrument/image; verify parties, acreage, legal calls, status, and release/assignment chain.</t>
        </is>
      </c>
      <c r="Q176" t="inlineStr">
        <is>
          <t>High</t>
        </is>
      </c>
      <c r="R176" t="inlineStr">
        <is>
          <t>Deed / Chain</t>
        </is>
      </c>
      <c r="S176" s="903" t="n">
        <v>45621</v>
      </c>
      <c r="T176" t="inlineStr">
        <is>
          <t>Clerk index Doc/Date from attached image-only report</t>
        </is>
      </c>
      <c r="U176" s="903" t="n">
        <v>45621</v>
      </c>
      <c r="V176" t="inlineStr">
        <is>
          <t>31-12N-24W</t>
        </is>
      </c>
      <c r="W176" t="inlineStr">
        <is>
          <t>SW/4</t>
        </is>
      </c>
      <c r="X176" t="inlineStr">
        <is>
          <t>High - visually read from report</t>
        </is>
      </c>
      <c r="Y176" t="inlineStr">
        <is>
          <t>Yes - verify against certified document image</t>
        </is>
      </c>
      <c r="Z176" t="inlineStr">
        <is>
          <t>Supplemental import from attached image-only index; not full OCR-certified transcription.</t>
        </is>
      </c>
    </row>
    <row r="177">
      <c r="A177" t="n">
        <v>540</v>
      </c>
      <c r="B177" t="inlineStr">
        <is>
          <t>Clerk Index PDF / OKCR</t>
        </is>
      </c>
      <c r="C177" t="inlineStr">
        <is>
          <t>ASGT</t>
        </is>
      </c>
      <c r="D177" t="inlineStr">
        <is>
          <t>002604/0111</t>
        </is>
      </c>
      <c r="F177" s="903" t="n">
        <v>45642</v>
      </c>
      <c r="G177" t="inlineStr">
        <is>
          <t>GREENE CHRISTOPHER D TTEE et al</t>
        </is>
      </c>
      <c r="H177" t="inlineStr">
        <is>
          <t>TRISON HOLDINGS LLC</t>
        </is>
      </c>
      <c r="I177" t="inlineStr">
        <is>
          <t>S31 T12N R24W ALL</t>
        </is>
      </c>
      <c r="J177" t="inlineStr">
        <is>
          <t>Doc 2024-007374; attached Roger Mills County Clerk unplatted legal index image row; Index p.61; legal/quarter extracted visually from image-only PDF.</t>
        </is>
      </c>
      <c r="K177" t="inlineStr">
        <is>
          <t>63e8b9a8d056433a9994fe46ca85076b.pdf</t>
        </is>
      </c>
      <c r="L177" t="inlineStr">
        <is>
          <t>Index p.61</t>
        </is>
      </c>
      <c r="M177" t="inlineStr">
        <is>
          <t>https://okcountyrecords.com/detail/roger+mills/2024-007374</t>
        </is>
      </c>
      <c r="N177" t="inlineStr">
        <is>
          <t>Index row added - certified copy/image required</t>
        </is>
      </c>
      <c r="O177" t="inlineStr">
        <is>
          <t>https://okcountyrecords.com/detail/roger+mills/2024-007374</t>
        </is>
      </c>
      <c r="P177" t="inlineStr">
        <is>
          <t>Obtain certified instrument/image; verify parties, acreage, legal calls, status, and release/assignment chain.</t>
        </is>
      </c>
      <c r="Q177" t="inlineStr">
        <is>
          <t>High</t>
        </is>
      </c>
      <c r="R177" t="inlineStr">
        <is>
          <t>Assignment</t>
        </is>
      </c>
      <c r="S177" s="903" t="n">
        <v>45642</v>
      </c>
      <c r="T177" t="inlineStr">
        <is>
          <t>Clerk index Doc/Date from attached image-only report</t>
        </is>
      </c>
      <c r="U177" s="903" t="n">
        <v>45642</v>
      </c>
      <c r="V177" t="inlineStr">
        <is>
          <t>31-12N-24W</t>
        </is>
      </c>
      <c r="W177" t="inlineStr">
        <is>
          <t>All</t>
        </is>
      </c>
      <c r="X177" t="inlineStr">
        <is>
          <t>High - visually read from report</t>
        </is>
      </c>
      <c r="Y177" t="inlineStr">
        <is>
          <t>Yes - verify against certified document image</t>
        </is>
      </c>
      <c r="Z177" t="inlineStr">
        <is>
          <t>Supplemental import from attached image-only index; not full OCR-certified transcription.</t>
        </is>
      </c>
    </row>
    <row r="178">
      <c r="A178" t="n">
        <v>541</v>
      </c>
      <c r="B178" t="inlineStr">
        <is>
          <t>Clerk Index PDF / OKCR</t>
        </is>
      </c>
      <c r="C178" t="inlineStr">
        <is>
          <t>COR</t>
        </is>
      </c>
      <c r="D178" t="inlineStr">
        <is>
          <t>002608/0397</t>
        </is>
      </c>
      <c r="F178" s="903" t="n">
        <v>45672</v>
      </c>
      <c r="G178" t="inlineStr">
        <is>
          <t>FAIRWAY RESOURCES III LLC et al</t>
        </is>
      </c>
      <c r="H178" t="inlineStr">
        <is>
          <t>MUSTANG FUEL CORPORATION</t>
        </is>
      </c>
      <c r="I178" t="inlineStr">
        <is>
          <t>S31 T12N R24W ALL</t>
        </is>
      </c>
      <c r="J178" t="inlineStr">
        <is>
          <t>Doc 2025-000522; attached Roger Mills County Clerk unplatted legal index image row; Index p.61; legal/quarter extracted visually from image-only PDF.</t>
        </is>
      </c>
      <c r="K178" t="inlineStr">
        <is>
          <t>63e8b9a8d056433a9994fe46ca85076b.pdf</t>
        </is>
      </c>
      <c r="L178" t="inlineStr">
        <is>
          <t>Index p.61</t>
        </is>
      </c>
      <c r="M178" t="inlineStr">
        <is>
          <t>https://okcountyrecords.com/detail/roger+mills/2025-000522</t>
        </is>
      </c>
      <c r="N178" t="inlineStr">
        <is>
          <t>Index row added - certified copy/image required</t>
        </is>
      </c>
      <c r="O178" t="inlineStr">
        <is>
          <t>https://okcountyrecords.com/detail/roger+mills/2025-000522</t>
        </is>
      </c>
      <c r="P178" t="inlineStr">
        <is>
          <t>Obtain certified instrument/image; verify parties, acreage, legal calls, status, and release/assignment chain.</t>
        </is>
      </c>
      <c r="Q178" t="inlineStr">
        <is>
          <t>High</t>
        </is>
      </c>
      <c r="R178" t="inlineStr">
        <is>
          <t>Other / Memorandum</t>
        </is>
      </c>
      <c r="S178" s="903" t="n">
        <v>45672</v>
      </c>
      <c r="T178" t="inlineStr">
        <is>
          <t>Clerk index Doc/Date from attached image-only report</t>
        </is>
      </c>
      <c r="U178" s="903" t="n">
        <v>45672</v>
      </c>
      <c r="V178" t="inlineStr">
        <is>
          <t>31-12N-24W</t>
        </is>
      </c>
      <c r="W178" t="inlineStr">
        <is>
          <t>All</t>
        </is>
      </c>
      <c r="X178" t="inlineStr">
        <is>
          <t>High - visually read from report</t>
        </is>
      </c>
      <c r="Y178" t="inlineStr">
        <is>
          <t>Yes - verify against certified document image</t>
        </is>
      </c>
      <c r="Z178" t="inlineStr">
        <is>
          <t>Supplemental import from attached image-only index; not full OCR-certified transcription.</t>
        </is>
      </c>
    </row>
    <row r="179">
      <c r="A179" t="n">
        <v>542</v>
      </c>
      <c r="B179" t="inlineStr">
        <is>
          <t>Clerk Index PDF / OKCR</t>
        </is>
      </c>
      <c r="C179" t="inlineStr">
        <is>
          <t>AFF</t>
        </is>
      </c>
      <c r="D179" t="inlineStr">
        <is>
          <t>002628/0429</t>
        </is>
      </c>
      <c r="F179" s="903" t="n">
        <v>45792</v>
      </c>
      <c r="G179" t="inlineStr">
        <is>
          <t>DIVERSIFIED ENERGY COMPANY</t>
        </is>
      </c>
      <c r="H179" t="inlineStr">
        <is>
          <t>PUBLIC et al</t>
        </is>
      </c>
      <c r="I179" t="inlineStr">
        <is>
          <t>S31 T12N R24W ALL</t>
        </is>
      </c>
      <c r="J179" t="inlineStr">
        <is>
          <t>Doc 2025-002923; attached Roger Mills County Clerk unplatted legal index image row; Index p.62; legal/quarter extracted visually from image-only PDF.</t>
        </is>
      </c>
      <c r="K179" t="inlineStr">
        <is>
          <t>63e8b9a8d056433a9994fe46ca85076b.pdf</t>
        </is>
      </c>
      <c r="L179" t="inlineStr">
        <is>
          <t>Index p.62</t>
        </is>
      </c>
      <c r="M179" t="inlineStr">
        <is>
          <t>https://okcountyrecords.com/detail/roger+mills/2025-002923</t>
        </is>
      </c>
      <c r="N179" t="inlineStr">
        <is>
          <t>Index row added - certified copy/image required</t>
        </is>
      </c>
      <c r="O179" t="inlineStr">
        <is>
          <t>https://okcountyrecords.com/detail/roger+mills/2025-002923</t>
        </is>
      </c>
      <c r="P179" t="inlineStr">
        <is>
          <t>Obtain certified instrument/image; verify parties, acreage, legal calls, status, and release/assignment chain.</t>
        </is>
      </c>
      <c r="Q179" t="inlineStr">
        <is>
          <t>High</t>
        </is>
      </c>
      <c r="R179" t="inlineStr">
        <is>
          <t>Probate / Affidavit</t>
        </is>
      </c>
      <c r="S179" s="903" t="n">
        <v>45792</v>
      </c>
      <c r="T179" t="inlineStr">
        <is>
          <t>Clerk index Doc/Date from attached image-only report</t>
        </is>
      </c>
      <c r="U179" s="903" t="n">
        <v>45792</v>
      </c>
      <c r="V179" t="inlineStr">
        <is>
          <t>31-12N-24W</t>
        </is>
      </c>
      <c r="W179" t="inlineStr">
        <is>
          <t>All</t>
        </is>
      </c>
      <c r="X179" t="inlineStr">
        <is>
          <t>High - visually read from report</t>
        </is>
      </c>
      <c r="Y179" t="inlineStr">
        <is>
          <t>Yes - verify against certified document image</t>
        </is>
      </c>
      <c r="Z179" t="inlineStr">
        <is>
          <t>Supplemental import from attached image-only index; not full OCR-certified transcription.</t>
        </is>
      </c>
    </row>
    <row r="180">
      <c r="A180" t="n">
        <v>543</v>
      </c>
      <c r="B180" t="inlineStr">
        <is>
          <t>Clerk Index PDF / OKCR</t>
        </is>
      </c>
      <c r="C180" t="inlineStr">
        <is>
          <t>RELLIEN</t>
        </is>
      </c>
      <c r="D180" t="inlineStr">
        <is>
          <t>002634/0001</t>
        </is>
      </c>
      <c r="F180" s="903" t="n">
        <v>45825</v>
      </c>
      <c r="G180" t="inlineStr">
        <is>
          <t>JPMORGAN CHASE BANK</t>
        </is>
      </c>
      <c r="H180" t="inlineStr">
        <is>
          <t>BREITBURN OPERATING LP et al</t>
        </is>
      </c>
      <c r="I180" t="inlineStr">
        <is>
          <t>S31 T12N R24W A</t>
        </is>
      </c>
      <c r="J180" t="inlineStr">
        <is>
          <t>Doc 2025-003650; attached Roger Mills County Clerk unplatted legal index image row; Index p.62; legal/quarter extracted visually from image-only PDF.</t>
        </is>
      </c>
      <c r="K180" t="inlineStr">
        <is>
          <t>63e8b9a8d056433a9994fe46ca85076b.pdf</t>
        </is>
      </c>
      <c r="L180" t="inlineStr">
        <is>
          <t>Index p.62</t>
        </is>
      </c>
      <c r="M180" t="inlineStr">
        <is>
          <t>https://okcountyrecords.com/detail/roger+mills/2025-003650</t>
        </is>
      </c>
      <c r="N180" t="inlineStr">
        <is>
          <t>Index row added - certified copy/image required</t>
        </is>
      </c>
      <c r="O180" t="inlineStr">
        <is>
          <t>https://okcountyrecords.com/detail/roger+mills/2025-003650</t>
        </is>
      </c>
      <c r="P180" t="inlineStr">
        <is>
          <t>Obtain certified instrument/image; verify parties, acreage, legal calls, status, and release/assignment chain.</t>
        </is>
      </c>
      <c r="Q180" t="inlineStr">
        <is>
          <t>High</t>
        </is>
      </c>
      <c r="R180" t="inlineStr">
        <is>
          <t>Lien / Release</t>
        </is>
      </c>
      <c r="S180" s="903" t="n">
        <v>45825</v>
      </c>
      <c r="T180" t="inlineStr">
        <is>
          <t>Clerk index Doc/Date from attached image-only report</t>
        </is>
      </c>
      <c r="U180" s="903" t="n">
        <v>45825</v>
      </c>
      <c r="V180" t="inlineStr">
        <is>
          <t>31-12N-24W</t>
        </is>
      </c>
      <c r="W180" t="inlineStr">
        <is>
          <t>A</t>
        </is>
      </c>
      <c r="X180" t="inlineStr">
        <is>
          <t>High - visually read from report</t>
        </is>
      </c>
      <c r="Y180" t="inlineStr">
        <is>
          <t>Yes - verify against certified document image</t>
        </is>
      </c>
      <c r="Z180" t="inlineStr">
        <is>
          <t>Supplemental import from attached image-only index; not full OCR-certified transcription.</t>
        </is>
      </c>
    </row>
    <row r="181">
      <c r="A181" t="n">
        <v>544</v>
      </c>
      <c r="B181" t="inlineStr">
        <is>
          <t>Clerk Index PDF / OKCR</t>
        </is>
      </c>
      <c r="C181" t="inlineStr">
        <is>
          <t>REL MTG</t>
        </is>
      </c>
      <c r="D181" t="inlineStr">
        <is>
          <t>002650/0484</t>
        </is>
      </c>
      <c r="F181" s="903" t="n">
        <v>45915</v>
      </c>
      <c r="G181" t="inlineStr">
        <is>
          <t>SOUTHEAST BANK NA et al</t>
        </is>
      </c>
      <c r="H181" t="inlineStr">
        <is>
          <t>PHX MINERALS INC</t>
        </is>
      </c>
      <c r="I181" t="inlineStr">
        <is>
          <t>S31 T12N R24W ALL</t>
        </is>
      </c>
      <c r="J181" t="inlineStr">
        <is>
          <t>Doc 2025-005621; attached Roger Mills County Clerk unplatted legal index image row; Index p.62; legal/quarter extracted visually from image-only PDF.</t>
        </is>
      </c>
      <c r="K181" t="inlineStr">
        <is>
          <t>63e8b9a8d056433a9994fe46ca85076b.pdf</t>
        </is>
      </c>
      <c r="L181" t="inlineStr">
        <is>
          <t>Index p.62</t>
        </is>
      </c>
      <c r="M181" t="inlineStr">
        <is>
          <t>https://okcountyrecords.com/detail/roger+mills/2025-005621</t>
        </is>
      </c>
      <c r="N181" t="inlineStr">
        <is>
          <t>Index row added - certified copy/image required</t>
        </is>
      </c>
      <c r="O181" t="inlineStr">
        <is>
          <t>https://okcountyrecords.com/detail/roger+mills/2025-005621</t>
        </is>
      </c>
      <c r="P181" t="inlineStr">
        <is>
          <t>Obtain certified instrument/image; verify parties, acreage, legal calls, status, and release/assignment chain.</t>
        </is>
      </c>
      <c r="Q181" t="inlineStr">
        <is>
          <t>High</t>
        </is>
      </c>
      <c r="R181" t="inlineStr">
        <is>
          <t>Lien / Release</t>
        </is>
      </c>
      <c r="S181" s="903" t="n">
        <v>45915</v>
      </c>
      <c r="T181" t="inlineStr">
        <is>
          <t>Clerk index Doc/Date from attached image-only report</t>
        </is>
      </c>
      <c r="U181" s="903" t="n">
        <v>45915</v>
      </c>
      <c r="V181" t="inlineStr">
        <is>
          <t>31-12N-24W</t>
        </is>
      </c>
      <c r="W181" t="inlineStr">
        <is>
          <t>All</t>
        </is>
      </c>
      <c r="X181" t="inlineStr">
        <is>
          <t>High - visually read from report</t>
        </is>
      </c>
      <c r="Y181" t="inlineStr">
        <is>
          <t>Yes - verify against certified document image</t>
        </is>
      </c>
      <c r="Z181" t="inlineStr">
        <is>
          <t>Supplemental import from attached image-only index; not full OCR-certified transcription.</t>
        </is>
      </c>
    </row>
    <row r="182">
      <c r="A182" t="n">
        <v>545</v>
      </c>
      <c r="B182" t="inlineStr">
        <is>
          <t>Clerk Index PDF / OKCR</t>
        </is>
      </c>
      <c r="C182" t="inlineStr">
        <is>
          <t>MTG</t>
        </is>
      </c>
      <c r="D182" t="inlineStr">
        <is>
          <t>002653/0035</t>
        </is>
      </c>
      <c r="F182" s="903" t="n">
        <v>45925</v>
      </c>
      <c r="G182" t="inlineStr">
        <is>
          <t>PHX MINERALS INC</t>
        </is>
      </c>
      <c r="H182" t="inlineStr">
        <is>
          <t>US BANK TRUST COMPANY NA</t>
        </is>
      </c>
      <c r="I182" t="inlineStr">
        <is>
          <t>S31 T12N R24W ALL</t>
        </is>
      </c>
      <c r="J182" t="inlineStr">
        <is>
          <t>Doc 2025-005899; attached Roger Mills County Clerk unplatted legal index image row; Index p.62; legal/quarter extracted visually from image-only PDF.</t>
        </is>
      </c>
      <c r="K182" t="inlineStr">
        <is>
          <t>63e8b9a8d056433a9994fe46ca85076b.pdf</t>
        </is>
      </c>
      <c r="L182" t="inlineStr">
        <is>
          <t>Index p.62</t>
        </is>
      </c>
      <c r="M182" t="inlineStr">
        <is>
          <t>https://okcountyrecords.com/detail/roger+mills/2025-005899</t>
        </is>
      </c>
      <c r="N182" t="inlineStr">
        <is>
          <t>Index row added - certified copy/image required</t>
        </is>
      </c>
      <c r="O182" t="inlineStr">
        <is>
          <t>https://okcountyrecords.com/detail/roger+mills/2025-005899</t>
        </is>
      </c>
      <c r="P182" t="inlineStr">
        <is>
          <t>Obtain certified instrument/image; verify parties, acreage, legal calls, status, and release/assignment chain.</t>
        </is>
      </c>
      <c r="Q182" t="inlineStr">
        <is>
          <t>High</t>
        </is>
      </c>
      <c r="R182" t="inlineStr">
        <is>
          <t>Lien / Release</t>
        </is>
      </c>
      <c r="S182" s="903" t="n">
        <v>45925</v>
      </c>
      <c r="T182" t="inlineStr">
        <is>
          <t>Clerk index Doc/Date from attached image-only report</t>
        </is>
      </c>
      <c r="U182" s="903" t="n">
        <v>45925</v>
      </c>
      <c r="V182" t="inlineStr">
        <is>
          <t>31-12N-24W</t>
        </is>
      </c>
      <c r="W182" t="inlineStr">
        <is>
          <t>All</t>
        </is>
      </c>
      <c r="X182" t="inlineStr">
        <is>
          <t>High - visually read from report</t>
        </is>
      </c>
      <c r="Y182" t="inlineStr">
        <is>
          <t>Yes - verify against certified document image</t>
        </is>
      </c>
      <c r="Z182" t="inlineStr">
        <is>
          <t>Supplemental import from attached image-only index; not full OCR-certified transcription.</t>
        </is>
      </c>
    </row>
    <row r="183">
      <c r="A183" t="n">
        <v>546</v>
      </c>
      <c r="B183" t="inlineStr">
        <is>
          <t>Clerk Index PDF / OKCR</t>
        </is>
      </c>
      <c r="C183" t="inlineStr">
        <is>
          <t>MTG</t>
        </is>
      </c>
      <c r="D183" t="inlineStr">
        <is>
          <t>002660/0233</t>
        </is>
      </c>
      <c r="F183" s="903" t="n">
        <v>45954</v>
      </c>
      <c r="G183" t="inlineStr">
        <is>
          <t>MIDCON ENERGY PRODUCTION LLC</t>
        </is>
      </c>
      <c r="H183" t="inlineStr">
        <is>
          <t>US BANK TRUST COMPANY</t>
        </is>
      </c>
      <c r="I183" t="inlineStr">
        <is>
          <t>S31 T12N R24W ALL</t>
        </is>
      </c>
      <c r="J183" t="inlineStr">
        <is>
          <t>Doc 2025-006540; attached Roger Mills County Clerk unplatted legal index image row; Index p.63; legal/quarter extracted visually from image-only PDF.</t>
        </is>
      </c>
      <c r="K183" t="inlineStr">
        <is>
          <t>63e8b9a8d056433a9994fe46ca85076b.pdf</t>
        </is>
      </c>
      <c r="L183" t="inlineStr">
        <is>
          <t>Index p.63</t>
        </is>
      </c>
      <c r="M183" t="inlineStr">
        <is>
          <t>https://okcountyrecords.com/detail/roger+mills/2025-006540</t>
        </is>
      </c>
      <c r="N183" t="inlineStr">
        <is>
          <t>Index row added - certified copy/image required</t>
        </is>
      </c>
      <c r="O183" t="inlineStr">
        <is>
          <t>https://okcountyrecords.com/detail/roger+mills/2025-006540</t>
        </is>
      </c>
      <c r="P183" t="inlineStr">
        <is>
          <t>Obtain certified instrument/image; verify parties, acreage, legal calls, status, and release/assignment chain.</t>
        </is>
      </c>
      <c r="Q183" t="inlineStr">
        <is>
          <t>High</t>
        </is>
      </c>
      <c r="R183" t="inlineStr">
        <is>
          <t>Lien / Release</t>
        </is>
      </c>
      <c r="S183" s="903" t="n">
        <v>45954</v>
      </c>
      <c r="T183" t="inlineStr">
        <is>
          <t>Clerk index Doc/Date from attached image-only report</t>
        </is>
      </c>
      <c r="U183" s="903" t="n">
        <v>45954</v>
      </c>
      <c r="V183" t="inlineStr">
        <is>
          <t>31-12N-24W</t>
        </is>
      </c>
      <c r="W183" t="inlineStr">
        <is>
          <t>All</t>
        </is>
      </c>
      <c r="X183" t="inlineStr">
        <is>
          <t>High - visually read from report</t>
        </is>
      </c>
      <c r="Y183" t="inlineStr">
        <is>
          <t>Yes - verify against certified document image</t>
        </is>
      </c>
      <c r="Z183" t="inlineStr">
        <is>
          <t>Supplemental import from attached image-only index; not full OCR-certified transcription.</t>
        </is>
      </c>
    </row>
    <row r="184">
      <c r="A184" t="n">
        <v>547</v>
      </c>
      <c r="B184" t="inlineStr">
        <is>
          <t>Clerk Index PDF / OKCR</t>
        </is>
      </c>
      <c r="C184" t="inlineStr">
        <is>
          <t>MEMO</t>
        </is>
      </c>
      <c r="D184" t="inlineStr">
        <is>
          <t>002660/0341</t>
        </is>
      </c>
      <c r="F184" s="903" t="n">
        <v>45954</v>
      </c>
      <c r="G184" t="inlineStr">
        <is>
          <t>WINDSOR OK LLC et al</t>
        </is>
      </c>
      <c r="H184" t="inlineStr">
        <is>
          <t>WINDSOR OK DEVELOPMENT SUB LLC et al</t>
        </is>
      </c>
      <c r="I184" t="inlineStr">
        <is>
          <t>S31 T12N R24W ALL</t>
        </is>
      </c>
      <c r="J184" t="inlineStr">
        <is>
          <t>Doc 2025-006541; attached Roger Mills County Clerk unplatted legal index image row; Index p.63; legal/quarter extracted visually from image-only PDF.</t>
        </is>
      </c>
      <c r="K184" t="inlineStr">
        <is>
          <t>63e8b9a8d056433a9994fe46ca85076b.pdf</t>
        </is>
      </c>
      <c r="L184" t="inlineStr">
        <is>
          <t>Index p.63</t>
        </is>
      </c>
      <c r="M184" t="inlineStr">
        <is>
          <t>https://okcountyrecords.com/detail/roger+mills/2025-006541</t>
        </is>
      </c>
      <c r="N184" t="inlineStr">
        <is>
          <t>Index row added - certified copy/image required</t>
        </is>
      </c>
      <c r="O184" t="inlineStr">
        <is>
          <t>https://okcountyrecords.com/detail/roger+mills/2025-006541</t>
        </is>
      </c>
      <c r="P184" t="inlineStr">
        <is>
          <t>Obtain certified instrument/image; verify parties, acreage, legal calls, status, and release/assignment chain.</t>
        </is>
      </c>
      <c r="Q184" t="inlineStr">
        <is>
          <t>High</t>
        </is>
      </c>
      <c r="R184" t="inlineStr">
        <is>
          <t>Other / Memorandum</t>
        </is>
      </c>
      <c r="S184" s="903" t="n">
        <v>45954</v>
      </c>
      <c r="T184" t="inlineStr">
        <is>
          <t>Clerk index Doc/Date from attached image-only report</t>
        </is>
      </c>
      <c r="U184" s="903" t="n">
        <v>45954</v>
      </c>
      <c r="V184" t="inlineStr">
        <is>
          <t>31-12N-24W</t>
        </is>
      </c>
      <c r="W184" t="inlineStr">
        <is>
          <t>All</t>
        </is>
      </c>
      <c r="X184" t="inlineStr">
        <is>
          <t>High - visually read from report</t>
        </is>
      </c>
      <c r="Y184" t="inlineStr">
        <is>
          <t>Yes - verify against certified document image</t>
        </is>
      </c>
      <c r="Z184" t="inlineStr">
        <is>
          <t>Supplemental import from attached image-only index; not full OCR-certified transcription.</t>
        </is>
      </c>
    </row>
    <row r="185">
      <c r="A185" t="n">
        <v>548</v>
      </c>
      <c r="B185" t="inlineStr">
        <is>
          <t>Clerk Index PDF / OKCR</t>
        </is>
      </c>
      <c r="C185" t="inlineStr">
        <is>
          <t>PTRELIE</t>
        </is>
      </c>
      <c r="D185" t="inlineStr">
        <is>
          <t>002664/0001</t>
        </is>
      </c>
      <c r="F185" s="903" t="n">
        <v>45975</v>
      </c>
      <c r="G185" t="inlineStr">
        <is>
          <t>UMB BANK N A</t>
        </is>
      </c>
      <c r="H185" t="inlineStr">
        <is>
          <t>PRESIDIO FINANCE LLC</t>
        </is>
      </c>
      <c r="I185" t="inlineStr">
        <is>
          <t>S31 T12N R24W ALL</t>
        </is>
      </c>
      <c r="J185" t="inlineStr">
        <is>
          <t>Doc 2025-006986; attached Roger Mills County Clerk unplatted legal index image row; Index p.63; legal/quarter extracted visually from image-only PDF.</t>
        </is>
      </c>
      <c r="K185" t="inlineStr">
        <is>
          <t>63e8b9a8d056433a9994fe46ca85076b.pdf</t>
        </is>
      </c>
      <c r="L185" t="inlineStr">
        <is>
          <t>Index p.63</t>
        </is>
      </c>
      <c r="M185" t="inlineStr">
        <is>
          <t>https://okcountyrecords.com/detail/roger+mills/2025-006986</t>
        </is>
      </c>
      <c r="N185" t="inlineStr">
        <is>
          <t>Index row added - certified copy/image required</t>
        </is>
      </c>
      <c r="O185" t="inlineStr">
        <is>
          <t>https://okcountyrecords.com/detail/roger+mills/2025-006986</t>
        </is>
      </c>
      <c r="P185" t="inlineStr">
        <is>
          <t>Obtain certified instrument/image; verify parties, acreage, legal calls, status, and release/assignment chain.</t>
        </is>
      </c>
      <c r="Q185" t="inlineStr">
        <is>
          <t>High</t>
        </is>
      </c>
      <c r="R185" t="inlineStr">
        <is>
          <t>Lien / Release</t>
        </is>
      </c>
      <c r="S185" s="903" t="n">
        <v>45975</v>
      </c>
      <c r="T185" t="inlineStr">
        <is>
          <t>Clerk index Doc/Date from attached image-only report</t>
        </is>
      </c>
      <c r="U185" s="903" t="n">
        <v>45975</v>
      </c>
      <c r="V185" t="inlineStr">
        <is>
          <t>31-12N-24W</t>
        </is>
      </c>
      <c r="W185" t="inlineStr">
        <is>
          <t>All</t>
        </is>
      </c>
      <c r="X185" t="inlineStr">
        <is>
          <t>High - visually read from report</t>
        </is>
      </c>
      <c r="Y185" t="inlineStr">
        <is>
          <t>Yes - verify against certified document image</t>
        </is>
      </c>
      <c r="Z185" t="inlineStr">
        <is>
          <t>Supplemental import from attached image-only index; not full OCR-certified transcription.</t>
        </is>
      </c>
    </row>
    <row r="186">
      <c r="A186" t="n">
        <v>549</v>
      </c>
      <c r="B186" t="inlineStr">
        <is>
          <t>Clerk Index PDF / OKCR</t>
        </is>
      </c>
      <c r="C186" t="inlineStr">
        <is>
          <t>WELBOR E-ASGT</t>
        </is>
      </c>
      <c r="D186" t="inlineStr">
        <is>
          <t>002664/0169</t>
        </is>
      </c>
      <c r="F186" s="903" t="n">
        <v>45975</v>
      </c>
      <c r="G186" t="inlineStr">
        <is>
          <t>PRESIDIO FINANCE LLC</t>
        </is>
      </c>
      <c r="H186" t="inlineStr">
        <is>
          <t>MARTINS EMPIRE LLC</t>
        </is>
      </c>
      <c r="I186" t="inlineStr">
        <is>
          <t>S31 T12N R24W ALL</t>
        </is>
      </c>
      <c r="J186" t="inlineStr">
        <is>
          <t>Doc 2025-006987; attached Roger Mills County Clerk unplatted legal index image row; Index p.63; legal/quarter extracted visually from image-only PDF.</t>
        </is>
      </c>
      <c r="K186" t="inlineStr">
        <is>
          <t>63e8b9a8d056433a9994fe46ca85076b.pdf</t>
        </is>
      </c>
      <c r="L186" t="inlineStr">
        <is>
          <t>Index p.63</t>
        </is>
      </c>
      <c r="M186" t="inlineStr">
        <is>
          <t>https://okcountyrecords.com/detail/roger+mills/2025-006987</t>
        </is>
      </c>
      <c r="N186" t="inlineStr">
        <is>
          <t>Index row added - certified copy/image required</t>
        </is>
      </c>
      <c r="O186" t="inlineStr">
        <is>
          <t>https://okcountyrecords.com/detail/roger+mills/2025-006987</t>
        </is>
      </c>
      <c r="P186" t="inlineStr">
        <is>
          <t>Obtain certified instrument/image; verify parties, acreage, legal calls, status, and release/assignment chain.</t>
        </is>
      </c>
      <c r="Q186" t="inlineStr">
        <is>
          <t>High</t>
        </is>
      </c>
      <c r="R186" t="inlineStr">
        <is>
          <t>Assignment</t>
        </is>
      </c>
      <c r="S186" s="903" t="n">
        <v>45975</v>
      </c>
      <c r="T186" t="inlineStr">
        <is>
          <t>Clerk index Doc/Date from attached image-only report</t>
        </is>
      </c>
      <c r="U186" s="903" t="n">
        <v>45975</v>
      </c>
      <c r="V186" t="inlineStr">
        <is>
          <t>31-12N-24W</t>
        </is>
      </c>
      <c r="W186" t="inlineStr">
        <is>
          <t>All</t>
        </is>
      </c>
      <c r="X186" t="inlineStr">
        <is>
          <t>High - visually read from report</t>
        </is>
      </c>
      <c r="Y186" t="inlineStr">
        <is>
          <t>Yes - verify against certified document image</t>
        </is>
      </c>
      <c r="Z186" t="inlineStr">
        <is>
          <t>Supplemental import from attached image-only index; not full OCR-certified transcription.</t>
        </is>
      </c>
    </row>
    <row r="187">
      <c r="A187" t="n">
        <v>550</v>
      </c>
      <c r="B187" t="inlineStr">
        <is>
          <t>Clerk Index PDF / OKCR</t>
        </is>
      </c>
      <c r="C187" t="inlineStr">
        <is>
          <t>COR</t>
        </is>
      </c>
      <c r="D187" t="inlineStr">
        <is>
          <t>002679/0001</t>
        </is>
      </c>
      <c r="F187" s="903" t="n">
        <v>46052</v>
      </c>
      <c r="G187" t="inlineStr">
        <is>
          <t>WINDSOR OK LLC et al</t>
        </is>
      </c>
      <c r="H187" t="inlineStr">
        <is>
          <t>PUBLIC</t>
        </is>
      </c>
      <c r="I187" t="inlineStr">
        <is>
          <t>S31 T12N R24W ALL</t>
        </is>
      </c>
      <c r="J187" t="inlineStr">
        <is>
          <t>Doc 2026-000506; attached Roger Mills County Clerk unplatted legal index image row; Index p.63; legal/quarter extracted visually from image-only PDF.</t>
        </is>
      </c>
      <c r="K187" t="inlineStr">
        <is>
          <t>63e8b9a8d056433a9994fe46ca85076b.pdf</t>
        </is>
      </c>
      <c r="L187" t="inlineStr">
        <is>
          <t>Index p.63</t>
        </is>
      </c>
      <c r="M187" t="inlineStr">
        <is>
          <t>https://okcountyrecords.com/detail/roger+mills/2026-000506</t>
        </is>
      </c>
      <c r="N187" t="inlineStr">
        <is>
          <t>Index row added - certified copy/image required</t>
        </is>
      </c>
      <c r="O187" t="inlineStr">
        <is>
          <t>https://okcountyrecords.com/detail/roger+mills/2026-000506</t>
        </is>
      </c>
      <c r="P187" t="inlineStr">
        <is>
          <t>Obtain certified instrument/image; verify parties, acreage, legal calls, status, and release/assignment chain.</t>
        </is>
      </c>
      <c r="Q187" t="inlineStr">
        <is>
          <t>Medium</t>
        </is>
      </c>
      <c r="R187" t="inlineStr">
        <is>
          <t>Other / Memorandum</t>
        </is>
      </c>
      <c r="S187" s="903" t="n">
        <v>46052</v>
      </c>
      <c r="T187" t="inlineStr">
        <is>
          <t>Clerk index Doc/Date from attached image-only report</t>
        </is>
      </c>
      <c r="U187" s="903" t="n">
        <v>46052</v>
      </c>
      <c r="V187" t="inlineStr">
        <is>
          <t>31-12N-24W</t>
        </is>
      </c>
      <c r="W187" t="inlineStr">
        <is>
          <t>All</t>
        </is>
      </c>
      <c r="X187" t="inlineStr">
        <is>
          <t>Medium - visually read, confirm against image</t>
        </is>
      </c>
      <c r="Y187" t="inlineStr">
        <is>
          <t>Yes - verify against certified document image</t>
        </is>
      </c>
      <c r="Z187" t="inlineStr">
        <is>
          <t>Supplemental import from attached image-only index; not full OCR-certified transcription.</t>
        </is>
      </c>
    </row>
    <row r="188">
      <c r="A188" t="n">
        <v>551</v>
      </c>
      <c r="B188" t="inlineStr">
        <is>
          <t>Clerk Index PDF / OKCR</t>
        </is>
      </c>
      <c r="C188" t="inlineStr">
        <is>
          <t>AFF</t>
        </is>
      </c>
      <c r="D188" t="inlineStr">
        <is>
          <t>002692/0412</t>
        </is>
      </c>
      <c r="F188" s="903" t="n">
        <v>46119</v>
      </c>
      <c r="G188" t="inlineStr">
        <is>
          <t>MIDCON ENERGY PRODUCTION LLC et al</t>
        </is>
      </c>
      <c r="H188" t="inlineStr">
        <is>
          <t>PUBLIC</t>
        </is>
      </c>
      <c r="I188" t="inlineStr">
        <is>
          <t>S31 T12N R24W ALL</t>
        </is>
      </c>
      <c r="J188" t="inlineStr">
        <is>
          <t>Doc 2026-001884; attached Roger Mills County Clerk unplatted legal index image row; Index p.63; legal/quarter extracted visually from image-only PDF.</t>
        </is>
      </c>
      <c r="K188" t="inlineStr">
        <is>
          <t>63e8b9a8d056433a9994fe46ca85076b.pdf</t>
        </is>
      </c>
      <c r="L188" t="inlineStr">
        <is>
          <t>Index p.63</t>
        </is>
      </c>
      <c r="M188" t="inlineStr">
        <is>
          <t>https://okcountyrecords.com/detail/roger+mills/2026-001884</t>
        </is>
      </c>
      <c r="N188" t="inlineStr">
        <is>
          <t>Index row added - certified copy/image required</t>
        </is>
      </c>
      <c r="O188" t="inlineStr">
        <is>
          <t>https://okcountyrecords.com/detail/roger+mills/2026-001884</t>
        </is>
      </c>
      <c r="P188" t="inlineStr">
        <is>
          <t>Obtain certified instrument/image; verify parties, acreage, legal calls, status, and release/assignment chain.</t>
        </is>
      </c>
      <c r="Q188" t="inlineStr">
        <is>
          <t>High</t>
        </is>
      </c>
      <c r="R188" t="inlineStr">
        <is>
          <t>Probate / Affidavit</t>
        </is>
      </c>
      <c r="S188" s="903" t="n">
        <v>46119</v>
      </c>
      <c r="T188" t="inlineStr">
        <is>
          <t>Clerk index Doc/Date from attached image-only report</t>
        </is>
      </c>
      <c r="U188" s="903" t="n">
        <v>46119</v>
      </c>
      <c r="V188" t="inlineStr">
        <is>
          <t>31-12N-24W</t>
        </is>
      </c>
      <c r="W188" t="inlineStr">
        <is>
          <t>All</t>
        </is>
      </c>
      <c r="X188" t="inlineStr">
        <is>
          <t>High - visually read from report</t>
        </is>
      </c>
      <c r="Y188" t="inlineStr">
        <is>
          <t>Yes - verify against certified document image</t>
        </is>
      </c>
      <c r="Z188" t="inlineStr">
        <is>
          <t>Supplemental import from attached image-only index; not full OCR-certified transcription.</t>
        </is>
      </c>
    </row>
    <row r="189">
      <c r="A189" t="n">
        <v>552</v>
      </c>
      <c r="B189" t="inlineStr">
        <is>
          <t>Clerk Index PDF / OKCR</t>
        </is>
      </c>
      <c r="C189" t="inlineStr">
        <is>
          <t>AFF</t>
        </is>
      </c>
      <c r="D189" t="inlineStr">
        <is>
          <t>002692/0431</t>
        </is>
      </c>
      <c r="F189" s="903" t="n">
        <v>46119</v>
      </c>
      <c r="G189" t="inlineStr">
        <is>
          <t>MIDCON ENERGY PROD LLC et al</t>
        </is>
      </c>
      <c r="H189" t="inlineStr">
        <is>
          <t>PUBLIC</t>
        </is>
      </c>
      <c r="I189" t="inlineStr">
        <is>
          <t>S31 T12N R24W ALL</t>
        </is>
      </c>
      <c r="J189" t="inlineStr">
        <is>
          <t>Doc 2026-001865; attached Roger Mills County Clerk unplatted legal index image row; Index p.63; legal/quarter extracted visually from image-only PDF.</t>
        </is>
      </c>
      <c r="K189" t="inlineStr">
        <is>
          <t>63e8b9a8d056433a9994fe46ca85076b.pdf</t>
        </is>
      </c>
      <c r="L189" t="inlineStr">
        <is>
          <t>Index p.63</t>
        </is>
      </c>
      <c r="M189" t="inlineStr">
        <is>
          <t>https://okcountyrecords.com/detail/roger+mills/2026-001865</t>
        </is>
      </c>
      <c r="N189" t="inlineStr">
        <is>
          <t>Index row added - certified copy/image required</t>
        </is>
      </c>
      <c r="O189" t="inlineStr">
        <is>
          <t>https://okcountyrecords.com/detail/roger+mills/2026-001865</t>
        </is>
      </c>
      <c r="P189" t="inlineStr">
        <is>
          <t>Obtain certified instrument/image; verify parties, acreage, legal calls, status, and release/assignment chain.</t>
        </is>
      </c>
      <c r="Q189" t="inlineStr">
        <is>
          <t>High</t>
        </is>
      </c>
      <c r="R189" t="inlineStr">
        <is>
          <t>Probate / Affidavit</t>
        </is>
      </c>
      <c r="S189" s="903" t="n">
        <v>46119</v>
      </c>
      <c r="T189" t="inlineStr">
        <is>
          <t>Clerk index Doc/Date from attached image-only report</t>
        </is>
      </c>
      <c r="U189" s="903" t="n">
        <v>46119</v>
      </c>
      <c r="V189" t="inlineStr">
        <is>
          <t>31-12N-24W</t>
        </is>
      </c>
      <c r="W189" t="inlineStr">
        <is>
          <t>All</t>
        </is>
      </c>
      <c r="X189" t="inlineStr">
        <is>
          <t>High - visually read from report</t>
        </is>
      </c>
      <c r="Y189" t="inlineStr">
        <is>
          <t>Yes - verify against certified document image</t>
        </is>
      </c>
      <c r="Z189" t="inlineStr">
        <is>
          <t>Supplemental import from attached image-only index; not full OCR-certified transcription.</t>
        </is>
      </c>
    </row>
    <row r="190">
      <c r="A190" t="n">
        <v>553</v>
      </c>
      <c r="B190" t="inlineStr">
        <is>
          <t>Clerk Index PDF / OKCR</t>
        </is>
      </c>
      <c r="C190" t="inlineStr">
        <is>
          <t>O/L</t>
        </is>
      </c>
      <c r="D190" t="inlineStr">
        <is>
          <t>002693/0337</t>
        </is>
      </c>
      <c r="F190" s="903" t="n">
        <v>46122</v>
      </c>
      <c r="G190" t="inlineStr">
        <is>
          <t>MITCHELL BUONACCORSI LIVING TRUST U/A et al</t>
        </is>
      </c>
      <c r="H190" t="inlineStr">
        <is>
          <t>SILVEROAK NATURAL RESOURCES LLC</t>
        </is>
      </c>
      <c r="I190" t="inlineStr">
        <is>
          <t>S31 T12N R24W E2 NW</t>
        </is>
      </c>
      <c r="J190" t="inlineStr">
        <is>
          <t>Doc 2026-001949; attached Roger Mills County Clerk unplatted legal index image row; Index p.63; legal/quarter extracted visually from image-only PDF.</t>
        </is>
      </c>
      <c r="K190" t="inlineStr">
        <is>
          <t>63e8b9a8d056433a9994fe46ca85076b.pdf</t>
        </is>
      </c>
      <c r="L190" t="inlineStr">
        <is>
          <t>Index p.63</t>
        </is>
      </c>
      <c r="M190" t="inlineStr">
        <is>
          <t>https://okcountyrecords.com/detail/roger+mills/2026-001949</t>
        </is>
      </c>
      <c r="N190" t="inlineStr">
        <is>
          <t>Index row added - certified copy/image required</t>
        </is>
      </c>
      <c r="O190" t="inlineStr">
        <is>
          <t>https://okcountyrecords.com/detail/roger+mills/2026-001949</t>
        </is>
      </c>
      <c r="P190" t="inlineStr">
        <is>
          <t>Obtain certified instrument/image; verify parties, acreage, legal calls, status, and release/assignment chain.</t>
        </is>
      </c>
      <c r="Q190" t="inlineStr">
        <is>
          <t>High</t>
        </is>
      </c>
      <c r="R190" t="inlineStr">
        <is>
          <t>Lease</t>
        </is>
      </c>
      <c r="S190" s="903" t="n">
        <v>46122</v>
      </c>
      <c r="T190" t="inlineStr">
        <is>
          <t>Clerk index Doc/Date from attached image-only report</t>
        </is>
      </c>
      <c r="U190" s="903" t="n">
        <v>46122</v>
      </c>
      <c r="V190" t="inlineStr">
        <is>
          <t>31-12N-24W</t>
        </is>
      </c>
      <c r="W190" t="inlineStr">
        <is>
          <t>E/2 NW/4</t>
        </is>
      </c>
      <c r="X190" t="inlineStr">
        <is>
          <t>High - visually read from report</t>
        </is>
      </c>
      <c r="Y190" t="inlineStr">
        <is>
          <t>Yes - verify against certified document image</t>
        </is>
      </c>
      <c r="Z190" t="inlineStr">
        <is>
          <t>Supplemental import from attached image-only index; not full OCR-certified transcription.</t>
        </is>
      </c>
    </row>
    <row r="191">
      <c r="A191" t="n">
        <v>559</v>
      </c>
      <c r="B191" t="inlineStr">
        <is>
          <t>Clerk Index PDF / OKCR</t>
        </is>
      </c>
      <c r="C191" t="inlineStr">
        <is>
          <t>O/L</t>
        </is>
      </c>
      <c r="D191" t="inlineStr">
        <is>
          <t>002693/0345</t>
        </is>
      </c>
      <c r="F191" s="903" t="n">
        <v>46122</v>
      </c>
      <c r="G191" t="inlineStr">
        <is>
          <t>KEVIN WARNER JOHNSON TRUST et al</t>
        </is>
      </c>
      <c r="H191" t="inlineStr">
        <is>
          <t>SILVEROAK NATURAL RESOURCES LLC</t>
        </is>
      </c>
      <c r="I191" t="inlineStr">
        <is>
          <t>S31 T12N R24W W2 NW</t>
        </is>
      </c>
      <c r="J191" t="inlineStr">
        <is>
          <t>Doc 2026-001951; attached Roger Mills County Clerk unplatted legal index image row; Index p.64; legal/quarter extracted visually from image-only PDF.</t>
        </is>
      </c>
      <c r="K191" t="inlineStr">
        <is>
          <t>63e8b9a8d056433a9994fe46ca85076b.pdf</t>
        </is>
      </c>
      <c r="L191" t="inlineStr">
        <is>
          <t>Index p.64</t>
        </is>
      </c>
      <c r="M191" t="inlineStr">
        <is>
          <t>https://okcountyrecords.com/detail/roger+mills/2026-001951</t>
        </is>
      </c>
      <c r="N191" t="inlineStr">
        <is>
          <t>Index row added - certified copy/image required</t>
        </is>
      </c>
      <c r="O191" t="inlineStr">
        <is>
          <t>https://okcountyrecords.com/detail/roger+mills/2026-001951</t>
        </is>
      </c>
      <c r="P191" t="inlineStr">
        <is>
          <t>Obtain certified instrument/image; verify parties, acreage, legal calls, status, and release/assignment chain.</t>
        </is>
      </c>
      <c r="Q191" t="inlineStr">
        <is>
          <t>High</t>
        </is>
      </c>
      <c r="R191" t="inlineStr">
        <is>
          <t>Lease</t>
        </is>
      </c>
      <c r="S191" s="903" t="n">
        <v>46122</v>
      </c>
      <c r="T191" t="inlineStr">
        <is>
          <t>Clerk index Doc/Date from attached image-only report</t>
        </is>
      </c>
      <c r="U191" s="903" t="n">
        <v>46122</v>
      </c>
      <c r="V191" t="inlineStr">
        <is>
          <t>31-12N-24W</t>
        </is>
      </c>
      <c r="W191" t="inlineStr">
        <is>
          <t>W/2 NW/4</t>
        </is>
      </c>
      <c r="X191" t="inlineStr">
        <is>
          <t>High - visually read from report</t>
        </is>
      </c>
      <c r="Y191" t="inlineStr">
        <is>
          <t>Yes - verify against certified document image</t>
        </is>
      </c>
      <c r="Z191" t="inlineStr">
        <is>
          <t>Supplemental import from attached image-only index; not full OCR-certified transcription.</t>
        </is>
      </c>
    </row>
    <row r="192">
      <c r="A192" t="n">
        <v>562</v>
      </c>
      <c r="B192" t="inlineStr">
        <is>
          <t>Clerk Index PDF / OKCR</t>
        </is>
      </c>
      <c r="C192" t="inlineStr">
        <is>
          <t>O/L</t>
        </is>
      </c>
      <c r="D192" t="inlineStr">
        <is>
          <t>002693/0349</t>
        </is>
      </c>
      <c r="F192" s="903" t="n">
        <v>46122</v>
      </c>
      <c r="G192" t="inlineStr">
        <is>
          <t>MARK ASHLEY DAIGLE TRUST et al</t>
        </is>
      </c>
      <c r="H192" t="inlineStr">
        <is>
          <t>SILVEROAK NATURAL RESOURCES LLC</t>
        </is>
      </c>
      <c r="I192" t="inlineStr">
        <is>
          <t>S31 T12N R24W E2 NW</t>
        </is>
      </c>
      <c r="J192" t="inlineStr">
        <is>
          <t>Doc 2026-001952; attached Roger Mills County Clerk unplatted legal index image row; Index p.64; legal/quarter extracted visually from image-only PDF.</t>
        </is>
      </c>
      <c r="K192" t="inlineStr">
        <is>
          <t>63e8b9a8d056433a9994fe46ca85076b.pdf</t>
        </is>
      </c>
      <c r="L192" t="inlineStr">
        <is>
          <t>Index p.64</t>
        </is>
      </c>
      <c r="M192" t="inlineStr">
        <is>
          <t>https://okcountyrecords.com/detail/roger+mills/2026-001952</t>
        </is>
      </c>
      <c r="N192" t="inlineStr">
        <is>
          <t>Index row added - certified copy/image required</t>
        </is>
      </c>
      <c r="O192" t="inlineStr">
        <is>
          <t>https://okcountyrecords.com/detail/roger+mills/2026-001952</t>
        </is>
      </c>
      <c r="P192" t="inlineStr">
        <is>
          <t>Obtain certified instrument/image; verify parties, acreage, legal calls, status, and release/assignment chain.</t>
        </is>
      </c>
      <c r="Q192" t="inlineStr">
        <is>
          <t>High</t>
        </is>
      </c>
      <c r="R192" t="inlineStr">
        <is>
          <t>Lease</t>
        </is>
      </c>
      <c r="S192" s="903" t="n">
        <v>46122</v>
      </c>
      <c r="T192" t="inlineStr">
        <is>
          <t>Clerk index Doc/Date from attached image-only report</t>
        </is>
      </c>
      <c r="U192" s="903" t="n">
        <v>46122</v>
      </c>
      <c r="V192" t="inlineStr">
        <is>
          <t>31-12N-24W</t>
        </is>
      </c>
      <c r="W192" t="inlineStr">
        <is>
          <t>E/2 NW/4</t>
        </is>
      </c>
      <c r="X192" t="inlineStr">
        <is>
          <t>High - visually read from report</t>
        </is>
      </c>
      <c r="Y192" t="inlineStr">
        <is>
          <t>Yes - verify against certified document image</t>
        </is>
      </c>
      <c r="Z192" t="inlineStr">
        <is>
          <t>Supplemental import from attached image-only index; not full OCR-certified transcription.</t>
        </is>
      </c>
    </row>
    <row r="193">
      <c r="A193" t="n">
        <v>565</v>
      </c>
      <c r="B193" t="inlineStr">
        <is>
          <t>Clerk Index PDF / OKCR</t>
        </is>
      </c>
      <c r="C193" t="inlineStr">
        <is>
          <t>AFF/HRSHIP</t>
        </is>
      </c>
      <c r="D193" t="inlineStr">
        <is>
          <t>002697/0517</t>
        </is>
      </c>
      <c r="F193" s="903" t="n">
        <v>46143</v>
      </c>
      <c r="G193" t="inlineStr">
        <is>
          <t>MITCHELL CARRIE LEEANN et al</t>
        </is>
      </c>
      <c r="H193" t="inlineStr">
        <is>
          <t>PUBLIC</t>
        </is>
      </c>
      <c r="I193" t="inlineStr">
        <is>
          <t>S31 T12N R24W ALL</t>
        </is>
      </c>
      <c r="J193" t="inlineStr">
        <is>
          <t>Doc 2026-002509; attached Roger Mills County Clerk unplatted legal index image row; Index p.64; legal/quarter extracted visually from image-only PDF.</t>
        </is>
      </c>
      <c r="K193" t="inlineStr">
        <is>
          <t>63e8b9a8d056433a9994fe46ca85076b.pdf</t>
        </is>
      </c>
      <c r="L193" t="inlineStr">
        <is>
          <t>Index p.64</t>
        </is>
      </c>
      <c r="M193" t="inlineStr">
        <is>
          <t>https://okcountyrecords.com/detail/roger+mills/2026-002509</t>
        </is>
      </c>
      <c r="N193" t="inlineStr">
        <is>
          <t>Index row added - certified copy/image required</t>
        </is>
      </c>
      <c r="O193" t="inlineStr">
        <is>
          <t>https://okcountyrecords.com/detail/roger+mills/2026-002509</t>
        </is>
      </c>
      <c r="P193" t="inlineStr">
        <is>
          <t>Obtain certified instrument/image; verify parties, acreage, legal calls, status, and release/assignment chain.</t>
        </is>
      </c>
      <c r="Q193" t="inlineStr">
        <is>
          <t>High</t>
        </is>
      </c>
      <c r="R193" t="inlineStr">
        <is>
          <t>Probate / Affidavit</t>
        </is>
      </c>
      <c r="S193" s="903" t="n">
        <v>46143</v>
      </c>
      <c r="T193" t="inlineStr">
        <is>
          <t>Clerk index Doc/Date from attached image-only report</t>
        </is>
      </c>
      <c r="U193" s="903" t="n">
        <v>46143</v>
      </c>
      <c r="V193" t="inlineStr">
        <is>
          <t>31-12N-24W</t>
        </is>
      </c>
      <c r="W193" t="inlineStr">
        <is>
          <t>All</t>
        </is>
      </c>
      <c r="X193" t="inlineStr">
        <is>
          <t>High - visually read from report</t>
        </is>
      </c>
      <c r="Y193" t="inlineStr">
        <is>
          <t>Yes - verify against certified document image</t>
        </is>
      </c>
      <c r="Z193" t="inlineStr">
        <is>
          <t>Supplemental import from attached image-only index; not full OCR-certified transcription.</t>
        </is>
      </c>
    </row>
    <row r="194">
      <c r="A194" t="n">
        <v>566</v>
      </c>
      <c r="B194" t="inlineStr">
        <is>
          <t>Clerk Index PDF / OKCR</t>
        </is>
      </c>
      <c r="C194" t="inlineStr">
        <is>
          <t>AFF</t>
        </is>
      </c>
      <c r="D194" t="inlineStr">
        <is>
          <t>002697/0519</t>
        </is>
      </c>
      <c r="F194" s="903" t="n">
        <v>46143</v>
      </c>
      <c r="G194" t="inlineStr">
        <is>
          <t>TUCKER KERI L et al</t>
        </is>
      </c>
      <c r="H194" t="inlineStr">
        <is>
          <t>PUBLIC</t>
        </is>
      </c>
      <c r="I194" t="inlineStr">
        <is>
          <t>S31 T12N R24W E2 NW</t>
        </is>
      </c>
      <c r="J194" t="inlineStr">
        <is>
          <t>Doc 2026-002510; attached Roger Mills County Clerk unplatted legal index image row; Index p.64; legal/quarter extracted visually from image-only PDF.</t>
        </is>
      </c>
      <c r="K194" t="inlineStr">
        <is>
          <t>63e8b9a8d056433a9994fe46ca85076b.pdf</t>
        </is>
      </c>
      <c r="L194" t="inlineStr">
        <is>
          <t>Index p.64</t>
        </is>
      </c>
      <c r="M194" t="inlineStr">
        <is>
          <t>https://okcountyrecords.com/detail/roger+mills/2026-002510</t>
        </is>
      </c>
      <c r="N194" t="inlineStr">
        <is>
          <t>Index row added - certified copy/image required</t>
        </is>
      </c>
      <c r="O194" t="inlineStr">
        <is>
          <t>https://okcountyrecords.com/detail/roger+mills/2026-002510</t>
        </is>
      </c>
      <c r="P194" t="inlineStr">
        <is>
          <t>Obtain certified instrument/image; verify parties, acreage, legal calls, status, and release/assignment chain.</t>
        </is>
      </c>
      <c r="Q194" t="inlineStr">
        <is>
          <t>High</t>
        </is>
      </c>
      <c r="R194" t="inlineStr">
        <is>
          <t>Probate / Affidavit</t>
        </is>
      </c>
      <c r="S194" s="903" t="n">
        <v>46143</v>
      </c>
      <c r="T194" t="inlineStr">
        <is>
          <t>Clerk index Doc/Date from attached image-only report</t>
        </is>
      </c>
      <c r="U194" s="903" t="n">
        <v>46143</v>
      </c>
      <c r="V194" t="inlineStr">
        <is>
          <t>31-12N-24W</t>
        </is>
      </c>
      <c r="W194" t="inlineStr">
        <is>
          <t>E/2 NW/4</t>
        </is>
      </c>
      <c r="X194" t="inlineStr">
        <is>
          <t>High - visually read from report</t>
        </is>
      </c>
      <c r="Y194" t="inlineStr">
        <is>
          <t>Yes - verify against certified document image</t>
        </is>
      </c>
      <c r="Z194" t="inlineStr">
        <is>
          <t>Supplemental import from attached image-only index; not full OCR-certified transcription.</t>
        </is>
      </c>
    </row>
    <row r="195">
      <c r="A195" t="n">
        <v>567</v>
      </c>
      <c r="B195" t="inlineStr">
        <is>
          <t>Clerk Index PDF / OKCR</t>
        </is>
      </c>
      <c r="C195" t="inlineStr">
        <is>
          <t>O/L</t>
        </is>
      </c>
      <c r="D195" t="inlineStr">
        <is>
          <t>002697/0520</t>
        </is>
      </c>
      <c r="F195" s="903" t="n">
        <v>46143</v>
      </c>
      <c r="G195" t="inlineStr">
        <is>
          <t>TUCKER KERI LEE DAIGLE TRUST et al</t>
        </is>
      </c>
      <c r="H195" t="inlineStr">
        <is>
          <t>SILVEROAK NATURAL RESOURCES LLC</t>
        </is>
      </c>
      <c r="I195" t="inlineStr">
        <is>
          <t>S31 T12N R24W E2 NW</t>
        </is>
      </c>
      <c r="J195" t="inlineStr">
        <is>
          <t>Doc 2026-002511; attached Roger Mills County Clerk unplatted legal index image row; Index p.64; legal/quarter extracted visually from image-only PDF.</t>
        </is>
      </c>
      <c r="K195" t="inlineStr">
        <is>
          <t>63e8b9a8d056433a9994fe46ca85076b.pdf</t>
        </is>
      </c>
      <c r="L195" t="inlineStr">
        <is>
          <t>Index p.64</t>
        </is>
      </c>
      <c r="M195" t="inlineStr">
        <is>
          <t>https://okcountyrecords.com/detail/roger+mills/2026-002511</t>
        </is>
      </c>
      <c r="N195" t="inlineStr">
        <is>
          <t>Index row added - certified copy/image required</t>
        </is>
      </c>
      <c r="O195" t="inlineStr">
        <is>
          <t>https://okcountyrecords.com/detail/roger+mills/2026-002511</t>
        </is>
      </c>
      <c r="P195" t="inlineStr">
        <is>
          <t>Obtain certified instrument/image; verify parties, acreage, legal calls, status, and release/assignment chain.</t>
        </is>
      </c>
      <c r="Q195" t="inlineStr">
        <is>
          <t>High</t>
        </is>
      </c>
      <c r="R195" t="inlineStr">
        <is>
          <t>Lease</t>
        </is>
      </c>
      <c r="S195" s="903" t="n">
        <v>46143</v>
      </c>
      <c r="T195" t="inlineStr">
        <is>
          <t>Clerk index Doc/Date from attached image-only report</t>
        </is>
      </c>
      <c r="U195" s="903" t="n">
        <v>46143</v>
      </c>
      <c r="V195" t="inlineStr">
        <is>
          <t>31-12N-24W</t>
        </is>
      </c>
      <c r="W195" t="inlineStr">
        <is>
          <t>E/2 NW/4</t>
        </is>
      </c>
      <c r="X195" t="inlineStr">
        <is>
          <t>High - visually read from report</t>
        </is>
      </c>
      <c r="Y195" t="inlineStr">
        <is>
          <t>Yes - verify against certified document image</t>
        </is>
      </c>
      <c r="Z195" t="inlineStr">
        <is>
          <t>Supplemental import from attached image-only index; not full OCR-certified transcription.</t>
        </is>
      </c>
    </row>
    <row r="196">
      <c r="A196" t="n">
        <v>571</v>
      </c>
      <c r="B196" t="inlineStr">
        <is>
          <t>Clerk Index PDF / OKCR</t>
        </is>
      </c>
      <c r="C196" t="inlineStr">
        <is>
          <t>O/L</t>
        </is>
      </c>
      <c r="D196" t="inlineStr">
        <is>
          <t>002697/0524</t>
        </is>
      </c>
      <c r="F196" s="903" t="n">
        <v>46143</v>
      </c>
      <c r="G196" t="inlineStr">
        <is>
          <t>DOLD RONALD PAUL</t>
        </is>
      </c>
      <c r="H196" t="inlineStr">
        <is>
          <t>SILVEROAK NATURAL RESOURCES LLC</t>
        </is>
      </c>
      <c r="I196" t="inlineStr">
        <is>
          <t>S31 T12N R24W N2</t>
        </is>
      </c>
      <c r="J196" t="inlineStr">
        <is>
          <t>Doc 2026-002512; attached Roger Mills County Clerk unplatted legal index image row; Index p.65; legal/quarter extracted visually from image-only PDF.</t>
        </is>
      </c>
      <c r="K196" t="inlineStr">
        <is>
          <t>63e8b9a8d056433a9994fe46ca85076b.pdf</t>
        </is>
      </c>
      <c r="L196" t="inlineStr">
        <is>
          <t>Index p.65</t>
        </is>
      </c>
      <c r="M196" t="inlineStr">
        <is>
          <t>https://okcountyrecords.com/detail/roger+mills/2026-002512</t>
        </is>
      </c>
      <c r="N196" t="inlineStr">
        <is>
          <t>Index row added - certified copy/image required</t>
        </is>
      </c>
      <c r="O196" t="inlineStr">
        <is>
          <t>https://okcountyrecords.com/detail/roger+mills/2026-002512</t>
        </is>
      </c>
      <c r="P196" t="inlineStr">
        <is>
          <t>Obtain certified instrument/image; verify parties, acreage, legal calls, status, and release/assignment chain.</t>
        </is>
      </c>
      <c r="Q196" t="inlineStr">
        <is>
          <t>High</t>
        </is>
      </c>
      <c r="R196" t="inlineStr">
        <is>
          <t>Lease</t>
        </is>
      </c>
      <c r="S196" s="903" t="n">
        <v>46143</v>
      </c>
      <c r="T196" t="inlineStr">
        <is>
          <t>Clerk index Doc/Date from attached image-only report</t>
        </is>
      </c>
      <c r="U196" s="903" t="n">
        <v>46143</v>
      </c>
      <c r="V196" t="inlineStr">
        <is>
          <t>31-12N-24W</t>
        </is>
      </c>
      <c r="W196" t="inlineStr">
        <is>
          <t>N/2</t>
        </is>
      </c>
      <c r="X196" t="inlineStr">
        <is>
          <t>High - visually read from report</t>
        </is>
      </c>
      <c r="Y196" t="inlineStr">
        <is>
          <t>Yes - verify against certified document image</t>
        </is>
      </c>
      <c r="Z196" t="inlineStr">
        <is>
          <t>Supplemental import from attached image-only index; not full OCR-certified transcription.</t>
        </is>
      </c>
    </row>
    <row r="197">
      <c r="A197" t="n">
        <v>577</v>
      </c>
      <c r="B197" t="inlineStr">
        <is>
          <t>Clerk Index PDF / OKCR</t>
        </is>
      </c>
      <c r="C197" t="inlineStr">
        <is>
          <t>WELBOR E-ASGT</t>
        </is>
      </c>
      <c r="D197" t="inlineStr">
        <is>
          <t>002698/0069</t>
        </is>
      </c>
      <c r="F197" s="903" t="n">
        <v>46146</v>
      </c>
      <c r="G197" t="inlineStr">
        <is>
          <t>MARTINS EMPIRE LLC</t>
        </is>
      </c>
      <c r="H197" t="inlineStr">
        <is>
          <t>STRIDE BANK TTEE et al</t>
        </is>
      </c>
      <c r="I197" t="inlineStr">
        <is>
          <t>S31 T12N R24W NW NW</t>
        </is>
      </c>
      <c r="J197" t="inlineStr">
        <is>
          <t>Doc 2026-002574; attached Roger Mills County Clerk unplatted legal index image row; Index p.65; legal/quarter extracted visually from image-only PDF.</t>
        </is>
      </c>
      <c r="K197" t="inlineStr">
        <is>
          <t>63e8b9a8d056433a9994fe46ca85076b.pdf</t>
        </is>
      </c>
      <c r="L197" t="inlineStr">
        <is>
          <t>Index p.65</t>
        </is>
      </c>
      <c r="M197" t="inlineStr">
        <is>
          <t>https://okcountyrecords.com/detail/roger+mills/2026-002574</t>
        </is>
      </c>
      <c r="N197" t="inlineStr">
        <is>
          <t>Index row added - certified copy/image required</t>
        </is>
      </c>
      <c r="O197" t="inlineStr">
        <is>
          <t>https://okcountyrecords.com/detail/roger+mills/2026-002574</t>
        </is>
      </c>
      <c r="P197" t="inlineStr">
        <is>
          <t>Obtain certified instrument/image; verify parties, acreage, legal calls, status, and release/assignment chain.</t>
        </is>
      </c>
      <c r="Q197" t="inlineStr">
        <is>
          <t>High</t>
        </is>
      </c>
      <c r="R197" t="inlineStr">
        <is>
          <t>Assignment</t>
        </is>
      </c>
      <c r="S197" s="903" t="n">
        <v>46146</v>
      </c>
      <c r="T197" t="inlineStr">
        <is>
          <t>Clerk index Doc/Date from attached image-only report</t>
        </is>
      </c>
      <c r="U197" s="903" t="n">
        <v>46146</v>
      </c>
      <c r="V197" t="inlineStr">
        <is>
          <t>31-12N-24W</t>
        </is>
      </c>
      <c r="W197" t="inlineStr">
        <is>
          <t>NW/4 NW/4</t>
        </is>
      </c>
      <c r="X197" t="inlineStr">
        <is>
          <t>High - visually read from report</t>
        </is>
      </c>
      <c r="Y197" t="inlineStr">
        <is>
          <t>Yes - verify against certified document image</t>
        </is>
      </c>
      <c r="Z197" t="inlineStr">
        <is>
          <t>Supplemental import from attached image-only index; not full OCR-certified transcription.</t>
        </is>
      </c>
    </row>
    <row r="198">
      <c r="B198" t="n">
        <v>1</v>
      </c>
      <c r="C198" t="inlineStr">
        <is>
          <t>Oil and Gas Lease</t>
        </is>
      </c>
      <c r="D198" t="inlineStr">
        <is>
          <t>1604/108</t>
        </is>
      </c>
      <c r="E198" s="903" t="n">
        <v>36564</v>
      </c>
      <c r="F198" s="903" t="n">
        <v>36564</v>
      </c>
      <c r="G198" t="inlineStr">
        <is>
          <t>Jan A. Schroff, Trustee</t>
        </is>
      </c>
      <c r="H198" t="inlineStr">
        <is>
          <t>Richard C. Cope</t>
        </is>
      </c>
      <c r="I198" t="inlineStr">
        <is>
          <t>SE/4 SE/4 of 31-12N-24W</t>
        </is>
      </c>
      <c r="J198" t="inlineStr">
        <is>
          <t>Primary term expired; HBP status uncertain*
Recorded 2000-02-08. Leasing era 2000-2006; presumed expired absent production/HBP.
Merged duplicate rows: 710</t>
        </is>
      </c>
      <c r="K198" t="inlineStr">
        <is>
          <t>county record
63e8b9a8d056433a9994fe46ca85076b.pdf</t>
        </is>
      </c>
    </row>
    <row r="199">
      <c r="B199" t="n">
        <v>2</v>
      </c>
      <c r="C199" t="inlineStr">
        <is>
          <t>Oil and Gas Lease</t>
        </is>
      </c>
      <c r="D199" t="inlineStr">
        <is>
          <t>1604/115</t>
        </is>
      </c>
      <c r="E199" s="903" t="n">
        <v>36564</v>
      </c>
      <c r="F199" s="903" t="n">
        <v>36564</v>
      </c>
      <c r="G199" t="inlineStr">
        <is>
          <t>Jon T. Williams, Trustee</t>
        </is>
      </c>
      <c r="H199" t="inlineStr">
        <is>
          <t>Richard C. Cope</t>
        </is>
      </c>
      <c r="I199" t="inlineStr">
        <is>
          <t>SW/4 NE/4 of 31-12N-24W</t>
        </is>
      </c>
      <c r="J199" t="inlineStr">
        <is>
          <t>Primary term expired; HBP status uncertain*
Recorded 2000-02-08. Leasing era 2000-2006; presumed expired absent production/HBP.
Merged duplicate rows: 711</t>
        </is>
      </c>
      <c r="K199" t="inlineStr">
        <is>
          <t>county record
63e8b9a8d056433a9994fe46ca85076b.pdf</t>
        </is>
      </c>
    </row>
    <row r="200">
      <c r="B200" t="n">
        <v>3</v>
      </c>
      <c r="C200" t="inlineStr">
        <is>
          <t>Oil and Gas Lease</t>
        </is>
      </c>
      <c r="D200" t="inlineStr">
        <is>
          <t>1604/117</t>
        </is>
      </c>
      <c r="E200" s="903" t="n">
        <v>36564</v>
      </c>
      <c r="F200" s="903" t="n">
        <v>36564</v>
      </c>
      <c r="G200" t="inlineStr">
        <is>
          <t>Dwight J. Williams</t>
        </is>
      </c>
      <c r="H200" t="inlineStr">
        <is>
          <t>Richard C. Cope</t>
        </is>
      </c>
      <c r="I200" t="inlineStr">
        <is>
          <t>SE/4 SE/4 of 31-12N-24W</t>
        </is>
      </c>
      <c r="J200" t="inlineStr">
        <is>
          <t>Primary term expired; HBP status uncertain*
Recorded 2000-02-08. Leasing era 2000-2006; presumed expired absent production/HBP.
Merged duplicate rows: 712</t>
        </is>
      </c>
      <c r="K200" t="inlineStr">
        <is>
          <t>county record
63e8b9a8d056433a9994fe46ca85076b.pdf</t>
        </is>
      </c>
    </row>
    <row r="201">
      <c r="B201" t="n">
        <v>4</v>
      </c>
      <c r="C201" t="inlineStr">
        <is>
          <t>Oil and Gas Lease</t>
        </is>
      </c>
      <c r="D201" t="inlineStr">
        <is>
          <t>1604/239</t>
        </is>
      </c>
      <c r="E201" s="903" t="n">
        <v>36565</v>
      </c>
      <c r="F201" s="903" t="n">
        <v>36565</v>
      </c>
      <c r="G201" t="inlineStr">
        <is>
          <t>Eleanore Wheeler</t>
        </is>
      </c>
      <c r="H201" t="inlineStr">
        <is>
          <t>R. Michael Lortz</t>
        </is>
      </c>
      <c r="I201" t="inlineStr">
        <is>
          <t>NE/4 SW/4 Lots 3-4 containing south half of 31-12N-24W; NE/4 SW/4, Lots 3-4 of 31-12N-24W</t>
        </is>
      </c>
      <c r="J201" t="inlineStr">
        <is>
          <t>Primary term expired; HBP status uncertain*
Recorded 2000-02-09. Leasing era 2000-2006; presumed expired absent production/HBP.
Merged duplicate rows: 713</t>
        </is>
      </c>
      <c r="K201" t="inlineStr">
        <is>
          <t>county record
63e8b9a8d056433a9994fe46ca85076b.pdf</t>
        </is>
      </c>
    </row>
    <row r="202">
      <c r="B202" t="n">
        <v>5</v>
      </c>
      <c r="C202" t="inlineStr">
        <is>
          <t>Oil and Gas Lease</t>
        </is>
      </c>
      <c r="D202" t="inlineStr">
        <is>
          <t>1604/243</t>
        </is>
      </c>
      <c r="E202" s="903" t="n">
        <v>36565</v>
      </c>
      <c r="F202" s="903" t="n">
        <v>36565</v>
      </c>
      <c r="G202" t="inlineStr">
        <is>
          <t>Margaret Kirk</t>
        </is>
      </c>
      <c r="H202" t="inlineStr">
        <is>
          <t>R. Michael Lortz</t>
        </is>
      </c>
      <c r="I202" t="inlineStr">
        <is>
          <t>NE/4 SW/4 Lots 3-4 containing south half of 31-12N-24W; NE/4 SW/4, Lots 3-4 of 31-12N-24W</t>
        </is>
      </c>
      <c r="J202" t="inlineStr">
        <is>
          <t>Primary term expired; HBP status uncertain*
Recorded 2000-02-09. Leasing era 2000-2006; presumed expired absent production/HBP.
Merged duplicate rows: 714</t>
        </is>
      </c>
      <c r="K202" t="inlineStr">
        <is>
          <t>county record
63e8b9a8d056433a9994fe46ca85076b.pdf</t>
        </is>
      </c>
    </row>
    <row r="203">
      <c r="B203" t="n">
        <v>6</v>
      </c>
      <c r="C203" t="inlineStr">
        <is>
          <t>Oil and Gas Lease</t>
        </is>
      </c>
      <c r="D203" t="inlineStr">
        <is>
          <t>1604/251</t>
        </is>
      </c>
      <c r="E203" s="903" t="n">
        <v>36565</v>
      </c>
      <c r="F203" s="903" t="n">
        <v>36565</v>
      </c>
      <c r="G203" t="inlineStr">
        <is>
          <t>Jon N. Wilkerson</t>
        </is>
      </c>
      <c r="H203" t="inlineStr">
        <is>
          <t>R. Michael Lortz</t>
        </is>
      </c>
      <c r="I203" t="inlineStr">
        <is>
          <t>S/2 NE/4 Lots 3-4 containing south half of 31-12N-24W; S/2 NE/4, Lots 3-4 of 31-12N-24W, aol</t>
        </is>
      </c>
      <c r="J203" t="inlineStr">
        <is>
          <t>Primary term expired; HBP status uncertain*
Recorded 2000-02-09. Leasing era 2000-2006; presumed expired absent production/HBP.
Merged duplicate rows: 715</t>
        </is>
      </c>
      <c r="K203" t="inlineStr">
        <is>
          <t>county record
63e8b9a8d056433a9994fe46ca85076b.pdf</t>
        </is>
      </c>
    </row>
    <row r="204">
      <c r="B204" t="n">
        <v>7</v>
      </c>
      <c r="C204" t="inlineStr">
        <is>
          <t>Oil and Gas Lease</t>
        </is>
      </c>
      <c r="D204" t="inlineStr">
        <is>
          <t>1604/259</t>
        </is>
      </c>
      <c r="E204" s="903" t="n">
        <v>36565</v>
      </c>
      <c r="F204" s="903" t="n">
        <v>36565</v>
      </c>
      <c r="G204" t="inlineStr">
        <is>
          <t>Roger Klopfenstein</t>
        </is>
      </c>
      <c r="H204" t="inlineStr">
        <is>
          <t>R. Michael Lortz</t>
        </is>
      </c>
      <c r="I204" t="inlineStr">
        <is>
          <t>NE/4 SW/4 Lots 3-4 containing south half of 31-12N-24W; NE/4 SW/4, Lots 3-4 of 31-12N-24W</t>
        </is>
      </c>
      <c r="J204" t="inlineStr">
        <is>
          <t>Primary term expired; HBP status uncertain*
Recorded 2000-02-09. Leasing era 2000-2006; presumed expired absent production/HBP.
Merged duplicate rows: 716</t>
        </is>
      </c>
      <c r="K204" t="inlineStr">
        <is>
          <t>county record
63e8b9a8d056433a9994fe46ca85076b.pdf</t>
        </is>
      </c>
    </row>
    <row r="205">
      <c r="B205" t="n">
        <v>8</v>
      </c>
      <c r="C205" t="inlineStr">
        <is>
          <t>Oil and Gas Lease</t>
        </is>
      </c>
      <c r="D205" t="inlineStr">
        <is>
          <t>1604/307</t>
        </is>
      </c>
      <c r="E205" s="903" t="n">
        <v>36565</v>
      </c>
      <c r="F205" s="903" t="n">
        <v>36565</v>
      </c>
      <c r="G205" t="inlineStr">
        <is>
          <t>Melinda McCall Mulvihill, Trustee</t>
        </is>
      </c>
      <c r="H205" t="inlineStr">
        <is>
          <t>Richard C. Cope</t>
        </is>
      </c>
      <c r="I205" t="inlineStr">
        <is>
          <t>SW/4 NE/4 of 31-12N-24W</t>
        </is>
      </c>
      <c r="J205" t="inlineStr">
        <is>
          <t>Primary term expired; HBP status uncertain*
Recorded 2000-02-09. Leasing era 2000-2006; presumed expired absent production/HBP.
Merged duplicate rows: 717</t>
        </is>
      </c>
      <c r="K205" t="inlineStr">
        <is>
          <t>county record
63e8b9a8d056433a9994fe46ca85076b.pdf</t>
        </is>
      </c>
    </row>
    <row r="206">
      <c r="B206" t="n">
        <v>9</v>
      </c>
      <c r="C206" t="inlineStr">
        <is>
          <t>Oil and Gas Lease</t>
        </is>
      </c>
      <c r="D206" t="inlineStr">
        <is>
          <t>1604/309</t>
        </is>
      </c>
      <c r="E206" s="903" t="n">
        <v>36565</v>
      </c>
      <c r="F206" s="903" t="n">
        <v>36565</v>
      </c>
      <c r="G206" t="inlineStr">
        <is>
          <t>Mark J. Fuchs</t>
        </is>
      </c>
      <c r="H206" t="inlineStr">
        <is>
          <t>Richard C. Cope</t>
        </is>
      </c>
      <c r="I206" t="inlineStr">
        <is>
          <t>SW/4 NE/4 of 31-12N-24W</t>
        </is>
      </c>
      <c r="J206" t="inlineStr">
        <is>
          <t>Primary term expired; HBP status uncertain*
Recorded 2000-02-09. Leasing era 2000-2006; presumed expired absent production/HBP.
Merged duplicate rows: 718</t>
        </is>
      </c>
      <c r="K206" t="inlineStr">
        <is>
          <t>county record
63e8b9a8d056433a9994fe46ca85076b.pdf</t>
        </is>
      </c>
    </row>
    <row r="207">
      <c r="B207" t="n">
        <v>10</v>
      </c>
      <c r="C207" t="inlineStr">
        <is>
          <t>Oil and Gas Lease</t>
        </is>
      </c>
      <c r="D207" t="inlineStr">
        <is>
          <t>1604/311</t>
        </is>
      </c>
      <c r="E207" s="903" t="n">
        <v>36565</v>
      </c>
      <c r="F207" s="903" t="n">
        <v>36565</v>
      </c>
      <c r="G207" t="inlineStr">
        <is>
          <t>Stephen M. Criser, Trustee</t>
        </is>
      </c>
      <c r="H207" t="inlineStr">
        <is>
          <t>Richard C. Cope</t>
        </is>
      </c>
      <c r="I207" t="inlineStr">
        <is>
          <t>SW/4 NE/4 of 31-12N-24W</t>
        </is>
      </c>
      <c r="J207" t="inlineStr">
        <is>
          <t>Primary term expired; HBP status uncertain*
Recorded 2000-02-09. Leasing era 2000-2006; presumed expired absent production/HBP.
Merged duplicate rows: 719</t>
        </is>
      </c>
      <c r="K207" t="inlineStr">
        <is>
          <t>county record
63e8b9a8d056433a9994fe46ca85076b.pdf</t>
        </is>
      </c>
    </row>
    <row r="208">
      <c r="C208" t="inlineStr">
        <is>
          <t>Oil and Gas Lease</t>
        </is>
      </c>
      <c r="D208" t="inlineStr">
        <is>
          <t>1604/322</t>
        </is>
      </c>
      <c r="E208" s="903" t="n">
        <v>36566</v>
      </c>
      <c r="F208" s="903" t="n">
        <v>36566</v>
      </c>
      <c r="G208" t="inlineStr">
        <is>
          <t>Sandra Lorrain York</t>
        </is>
      </c>
      <c r="H208" t="inlineStr">
        <is>
          <t>EOG Resources, Inc.</t>
        </is>
      </c>
      <c r="I208" t="inlineStr">
        <is>
          <t>All of 31-12N-24W</t>
        </is>
      </c>
      <c r="K208" t="inlineStr">
        <is>
          <t>county record</t>
        </is>
      </c>
    </row>
    <row r="209">
      <c r="B209" t="n">
        <v>12</v>
      </c>
      <c r="C209" t="inlineStr">
        <is>
          <t>Oil and Gas Lease</t>
        </is>
      </c>
      <c r="D209" t="inlineStr">
        <is>
          <t>1604/453</t>
        </is>
      </c>
      <c r="E209" s="903" t="n">
        <v>36572</v>
      </c>
      <c r="F209" s="903" t="n">
        <v>36572</v>
      </c>
      <c r="G209" t="inlineStr">
        <is>
          <t>Nanalee Faye Barnett</t>
        </is>
      </c>
      <c r="H209" t="inlineStr">
        <is>
          <t>Richard C. Cope</t>
        </is>
      </c>
      <c r="I209" t="inlineStr">
        <is>
          <t>NE/4 SW/4 of 31-12N-24W; E/2 NW/4 of 31-12N-24W</t>
        </is>
      </c>
      <c r="J209" t="inlineStr">
        <is>
          <t>Primary term expired; HBP status uncertain*
Recorded 2000-02-16. Leasing era 2000-2006; presumed expired absent production/HBP.
Merged duplicate rows: 721</t>
        </is>
      </c>
      <c r="K209" t="inlineStr">
        <is>
          <t>county record
63e8b9a8d056433a9994fe46ca85076b.pdf</t>
        </is>
      </c>
    </row>
    <row r="210">
      <c r="C210" t="inlineStr">
        <is>
          <t>Assignment</t>
        </is>
      </c>
      <c r="D210" t="inlineStr">
        <is>
          <t>1608/38</t>
        </is>
      </c>
      <c r="E210" s="903" t="n">
        <v>36600</v>
      </c>
      <c r="F210" s="903" t="n">
        <v>36600</v>
      </c>
      <c r="G210" t="inlineStr">
        <is>
          <t>R. Michael Lortz</t>
        </is>
      </c>
      <c r="H210" t="inlineStr">
        <is>
          <t>Lariat Petroleum, Inc.</t>
        </is>
      </c>
      <c r="I210" t="inlineStr">
        <is>
          <t>All of 31-12N-24W</t>
        </is>
      </c>
      <c r="J210" t="inlineStr">
        <is>
          <t>Leasehold assignment; confirm leases, depths &amp; retained burdens from recorded image.</t>
        </is>
      </c>
      <c r="K210" t="inlineStr">
        <is>
          <t>county record</t>
        </is>
      </c>
    </row>
    <row r="211">
      <c r="B211" t="n">
        <v>70</v>
      </c>
      <c r="C211" t="inlineStr">
        <is>
          <t>Oil and Gas Lease</t>
        </is>
      </c>
      <c r="D211" t="inlineStr">
        <is>
          <t>1608/452</t>
        </is>
      </c>
      <c r="E211" s="903" t="n">
        <v>36612</v>
      </c>
      <c r="F211" s="903" t="n">
        <v>36612</v>
      </c>
      <c r="G211" t="inlineStr">
        <is>
          <t>Melinda Barbie</t>
        </is>
      </c>
      <c r="H211" t="inlineStr">
        <is>
          <t>R. Michael Lortz</t>
        </is>
      </c>
      <c r="I211" t="inlineStr">
        <is>
          <t>Lot 4, S/2 Lot 3, S/2 NE/4 SW/4, SE/4 SW/4 of 31-12N-24W; Lot 4 S/2, Lot 3 S/2 NE/4 SW/4 SE/4 SW/4 of 31-12N-24W, aol</t>
        </is>
      </c>
      <c r="J211" t="inlineStr">
        <is>
          <t>Primary term expired; HBP status uncertain*
Recorded 2000-03-27. Leasing era 2000-2006; presumed expired absent production/HBP.
Merged duplicate rows: 779</t>
        </is>
      </c>
      <c r="K211" t="inlineStr">
        <is>
          <t>county record
31-12N-24W_Roger_Mills_Cursory_Title_Report_(6-10-2026)_BEST_UPDATED</t>
        </is>
      </c>
    </row>
    <row r="212">
      <c r="C212" t="inlineStr">
        <is>
          <t>Oil and Gas Lease</t>
        </is>
      </c>
      <c r="D212" t="inlineStr">
        <is>
          <t>1608/541</t>
        </is>
      </c>
      <c r="E212" s="903" t="n">
        <v>36613</v>
      </c>
      <c r="F212" s="903" t="n">
        <v>36613</v>
      </c>
      <c r="G212" t="inlineStr">
        <is>
          <t>Carrie Leeanne Mitchell</t>
        </is>
      </c>
      <c r="H212" t="inlineStr">
        <is>
          <t>EOG Resources, Inc.</t>
        </is>
      </c>
      <c r="I212" t="inlineStr">
        <is>
          <t>E/2 NW/4, E/2 SW/4 Lots 3-4, N/2 NE/4, NE/4 SE/4, SE/4 NE/4 of 31-12N-24W</t>
        </is>
      </c>
      <c r="K212" t="inlineStr">
        <is>
          <t>county record</t>
        </is>
      </c>
    </row>
    <row r="213">
      <c r="C213" t="inlineStr">
        <is>
          <t>Oil and Gas Lease</t>
        </is>
      </c>
      <c r="D213" t="inlineStr">
        <is>
          <t>1608/543</t>
        </is>
      </c>
      <c r="E213" s="903" t="n">
        <v>36613</v>
      </c>
      <c r="F213" s="903" t="n">
        <v>36613</v>
      </c>
      <c r="G213" t="inlineStr">
        <is>
          <t>Nancy Susan Mitchell</t>
        </is>
      </c>
      <c r="H213" t="inlineStr">
        <is>
          <t>EOG Resources, Inc.</t>
        </is>
      </c>
      <c r="I213" t="inlineStr">
        <is>
          <t>E/2 NW/4, E/2 SW/4 Lots 3-4, N/2 NE/4, NE/4 SE/4, SE/4 NE/4 of 31-12N-24W</t>
        </is>
      </c>
      <c r="K213" t="inlineStr">
        <is>
          <t>county record</t>
        </is>
      </c>
    </row>
    <row r="214">
      <c r="C214" t="inlineStr">
        <is>
          <t>Assignment</t>
        </is>
      </c>
      <c r="D214" t="inlineStr">
        <is>
          <t>1567/6</t>
        </is>
      </c>
      <c r="E214" s="903" t="n">
        <v>39336</v>
      </c>
      <c r="F214" s="903" t="n">
        <v>39336</v>
      </c>
      <c r="G214" t="inlineStr">
        <is>
          <t>Ocean Energy, Inc.</t>
        </is>
      </c>
      <c r="H214" t="inlineStr">
        <is>
          <t>Ocean Energy Resources, Inc.</t>
        </is>
      </c>
      <c r="I214" t="inlineStr">
        <is>
          <t>NE/4 SE/4 of 31-12N-24W</t>
        </is>
      </c>
      <c r="J214" t="inlineStr">
        <is>
          <t>Leasehold assignment; confirm leases, depths &amp; retained burdens from recorded image.</t>
        </is>
      </c>
      <c r="K214" t="inlineStr">
        <is>
          <t>county record</t>
        </is>
      </c>
    </row>
    <row r="215">
      <c r="C215" t="inlineStr">
        <is>
          <t>Memorandum of Lease</t>
        </is>
      </c>
      <c r="D215" t="inlineStr">
        <is>
          <t>2159/63</t>
        </is>
      </c>
      <c r="E215" s="903" t="n">
        <v>41190</v>
      </c>
      <c r="F215" s="903" t="n">
        <v>41190</v>
      </c>
      <c r="G215" t="inlineStr">
        <is>
          <t>Bank of America</t>
        </is>
      </c>
      <c r="H215" t="inlineStr">
        <is>
          <t>Chesapeake Energy Corp.
Chesapeake Midstream Development
Latigo</t>
        </is>
      </c>
      <c r="I215" t="inlineStr">
        <is>
          <t>31-12N-24W</t>
        </is>
      </c>
      <c r="K215" t="inlineStr">
        <is>
          <t>county record</t>
        </is>
      </c>
    </row>
    <row r="216">
      <c r="C216" t="inlineStr">
        <is>
          <t>Memorandum of Lease</t>
        </is>
      </c>
      <c r="D216" t="inlineStr">
        <is>
          <t>2179/1</t>
        </is>
      </c>
      <c r="E216" s="903" t="n">
        <v>41387</v>
      </c>
      <c r="F216" s="903" t="n">
        <v>41387</v>
      </c>
      <c r="G216" t="inlineStr">
        <is>
          <t>Chesapeake Midstream Development</t>
        </is>
      </c>
      <c r="H216" t="inlineStr">
        <is>
          <t>Compass Bank</t>
        </is>
      </c>
      <c r="I216" t="inlineStr">
        <is>
          <t>31-12N-24W aol</t>
        </is>
      </c>
      <c r="K216" t="inlineStr">
        <is>
          <t>county record</t>
        </is>
      </c>
    </row>
    <row r="217">
      <c r="B217" t="n">
        <v>43</v>
      </c>
      <c r="C217" t="inlineStr">
        <is>
          <t>Assignment</t>
        </is>
      </c>
      <c r="D217" t="inlineStr">
        <is>
          <t>2343/1</t>
        </is>
      </c>
      <c r="E217" s="903" t="n">
        <v>42593</v>
      </c>
      <c r="F217" s="903" t="n">
        <v>42593</v>
      </c>
      <c r="G217" t="inlineStr">
        <is>
          <t>Devon Energy Production Co.</t>
        </is>
      </c>
      <c r="H217" t="inlineStr">
        <is>
          <t>Tecolote Holdings, LLC</t>
        </is>
      </c>
      <c r="I217" t="inlineStr">
        <is>
          <t>All of 31-12N-24W; S30 T15N R22W A S12 T13N R22W A 312 more target likely within omitted legals from same indexed search hit of 31-12N-24W, aol</t>
        </is>
      </c>
      <c r="J217" t="inlineStr">
        <is>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is>
      </c>
      <c r="K217" t="inlineStr">
        <is>
          <t>county record
OKCountyRecords public search result via web index</t>
        </is>
      </c>
    </row>
    <row r="218">
      <c r="C218" t="inlineStr">
        <is>
          <t>Quit Claim Mineral Deed</t>
        </is>
      </c>
      <c r="D218" t="inlineStr">
        <is>
          <t>2342/219</t>
        </is>
      </c>
      <c r="E218" s="903" t="n">
        <v>42593</v>
      </c>
      <c r="F218" s="903" t="n">
        <v>42593</v>
      </c>
      <c r="G218" t="inlineStr">
        <is>
          <t>Devon Energy Production Co.</t>
        </is>
      </c>
      <c r="H218" t="inlineStr">
        <is>
          <t>Tecolote Holdings</t>
        </is>
      </c>
      <c r="I218" t="inlineStr">
        <is>
          <t>N/2 NE/4 of 31-12N-24W; N/2 NE/4, W/2 NW/4 of 31-12N-24W aol</t>
        </is>
      </c>
      <c r="J218" t="inlineStr">
        <is>
          <t>Mineral conveyance; confirm net acres/fraction &amp; reservations from recorded image.
Merged row 569 Effective Date: 42370
Merged duplicate rows: 569</t>
        </is>
      </c>
      <c r="K218" t="inlineStr">
        <is>
          <t>county record</t>
        </is>
      </c>
    </row>
    <row r="219">
      <c r="C219" t="inlineStr">
        <is>
          <t>Assignment</t>
        </is>
      </c>
      <c r="D219" t="inlineStr">
        <is>
          <t>2354/229</t>
        </is>
      </c>
      <c r="E219" s="903" t="n">
        <v>42719</v>
      </c>
      <c r="F219" s="903" t="n">
        <v>42719</v>
      </c>
      <c r="G219" t="inlineStr">
        <is>
          <t>Hefner Company, Inc.</t>
        </is>
      </c>
      <c r="H219" t="inlineStr">
        <is>
          <t>Cheyenne Resources, LLC</t>
        </is>
      </c>
      <c r="I219" t="inlineStr">
        <is>
          <t>All of 31-12N-24W</t>
        </is>
      </c>
      <c r="J219" t="inlineStr">
        <is>
          <t>Leasehold assignment; confirm leases, depths &amp; retained burdens from recorded image.</t>
        </is>
      </c>
      <c r="K219" t="inlineStr">
        <is>
          <t>county record</t>
        </is>
      </c>
    </row>
    <row r="220">
      <c r="C220" t="inlineStr">
        <is>
          <t>Assignment</t>
        </is>
      </c>
      <c r="D220" t="inlineStr">
        <is>
          <t>2351/1</t>
        </is>
      </c>
      <c r="E220" s="903" t="n">
        <v>42723</v>
      </c>
      <c r="F220" s="903" t="n">
        <v>42723</v>
      </c>
      <c r="G220" t="inlineStr">
        <is>
          <t>Rio Oil
Gas II, LLC</t>
        </is>
      </c>
      <c r="H220" t="inlineStr">
        <is>
          <t>Samson Resources Co.</t>
        </is>
      </c>
      <c r="I220" t="inlineStr">
        <is>
          <t>31-12N-24W aol</t>
        </is>
      </c>
      <c r="J220" t="inlineStr">
        <is>
          <t>Leasehold assignment; confirm leases, depths &amp; retained burdens from recorded image.</t>
        </is>
      </c>
      <c r="K220" t="inlineStr">
        <is>
          <t>county record</t>
        </is>
      </c>
    </row>
    <row r="221">
      <c r="C221" t="inlineStr">
        <is>
          <t>Assignment</t>
        </is>
      </c>
      <c r="D221" t="inlineStr">
        <is>
          <t>2356/399</t>
        </is>
      </c>
      <c r="E221" s="903" t="n">
        <v>42752</v>
      </c>
      <c r="F221" s="903" t="n">
        <v>42752</v>
      </c>
      <c r="G221" t="inlineStr">
        <is>
          <t>Geodyne Resources, Inc.
Samson Lone Star, LLC
Samson Resources Company</t>
        </is>
      </c>
      <c r="H221" t="inlineStr">
        <is>
          <t>Fairway Resources III, LLC</t>
        </is>
      </c>
      <c r="I221" t="inlineStr">
        <is>
          <t>31-12N-24W</t>
        </is>
      </c>
      <c r="J221" t="inlineStr">
        <is>
          <t>Leasehold assignment; confirm leases, depths &amp; retained burdens from recorded image.</t>
        </is>
      </c>
      <c r="K221" t="inlineStr">
        <is>
          <t>county record</t>
        </is>
      </c>
    </row>
    <row r="222">
      <c r="C222" t="inlineStr">
        <is>
          <t>Mineral Deed</t>
        </is>
      </c>
      <c r="D222" t="inlineStr">
        <is>
          <t>2365/338</t>
        </is>
      </c>
      <c r="E222" s="903" t="n">
        <v>42858</v>
      </c>
      <c r="F222" s="903" t="n">
        <v>42858</v>
      </c>
      <c r="G222" t="inlineStr">
        <is>
          <t>Ella Pearl Kirk</t>
        </is>
      </c>
      <c r="H222" t="inlineStr">
        <is>
          <t>Calvin Wayne Kirk</t>
        </is>
      </c>
      <c r="I222" t="inlineStr">
        <is>
          <t>NW/4 of 31-12N-24W aol; NW/4 Partial of 31-12N-24W aol</t>
        </is>
      </c>
      <c r="J222" t="inlineStr">
        <is>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is>
      </c>
      <c r="K222" t="inlineStr">
        <is>
          <t>county record
link unavailable</t>
        </is>
      </c>
    </row>
    <row r="223">
      <c r="C223" t="inlineStr">
        <is>
          <t>Conveyance</t>
        </is>
      </c>
      <c r="D223" t="inlineStr">
        <is>
          <t>2383/169</t>
        </is>
      </c>
      <c r="E223" s="903" t="n">
        <v>43088</v>
      </c>
      <c r="F223" s="903" t="n">
        <v>43088</v>
      </c>
      <c r="G223" t="inlineStr">
        <is>
          <t>Tecolote Holdings, LLC</t>
        </is>
      </c>
      <c r="H223" t="inlineStr">
        <is>
          <t>Tecolote Royalty LP</t>
        </is>
      </c>
      <c r="I223" t="inlineStr">
        <is>
          <t>All of 31-12N-24W</t>
        </is>
      </c>
      <c r="K223" t="inlineStr">
        <is>
          <t>county record</t>
        </is>
      </c>
    </row>
    <row r="224">
      <c r="B224" t="n">
        <v>47</v>
      </c>
      <c r="C224" t="inlineStr">
        <is>
          <t>Assignment</t>
        </is>
      </c>
      <c r="D224" t="inlineStr">
        <is>
          <t>2385/72</t>
        </is>
      </c>
      <c r="E224" s="903" t="n">
        <v>43119</v>
      </c>
      <c r="F224" s="903" t="n">
        <v>43119</v>
      </c>
      <c r="G224" t="inlineStr">
        <is>
          <t>Cheyenne Resources</t>
        </is>
      </c>
      <c r="H224" t="inlineStr">
        <is>
          <t>Templar Energy, LLC</t>
        </is>
      </c>
      <c r="I224" t="inlineStr">
        <is>
          <t>31-12N-24W; Lalexander 1-31 of 31-12N-24W</t>
        </is>
      </c>
      <c r="J224" t="inlineStr">
        <is>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is>
      </c>
      <c r="K224" t="inlineStr">
        <is>
          <t>county record
link unavailable
31-12N-24W_Roger_Mills_Cursory_Title_Report_FINAL</t>
        </is>
      </c>
    </row>
    <row r="225">
      <c r="C225" t="inlineStr">
        <is>
          <t>Memorandum of Lease</t>
        </is>
      </c>
      <c r="D225" t="inlineStr">
        <is>
          <t>2399/188</t>
        </is>
      </c>
      <c r="E225" s="903" t="n">
        <v>43327</v>
      </c>
      <c r="F225" s="903" t="n">
        <v>43327</v>
      </c>
      <c r="G225" t="inlineStr">
        <is>
          <t>Enervest Operating, et al.</t>
        </is>
      </c>
      <c r="H225" t="inlineStr">
        <is>
          <t>The Public</t>
        </is>
      </c>
      <c r="I225" t="inlineStr">
        <is>
          <t>31-12N-24W</t>
        </is>
      </c>
      <c r="K225" t="inlineStr">
        <is>
          <t>county record</t>
        </is>
      </c>
    </row>
    <row r="226">
      <c r="C226" t="inlineStr">
        <is>
          <t>Quit Claim Mineral Deed</t>
        </is>
      </c>
      <c r="D226" t="inlineStr">
        <is>
          <t>2406/228</t>
        </is>
      </c>
      <c r="E226" s="903" t="n">
        <v>43382</v>
      </c>
      <c r="F226" s="903" t="n">
        <v>43382</v>
      </c>
      <c r="G226" t="inlineStr">
        <is>
          <t>Cindy Lou Vignal, Trustee of the Luther and Veronica Liv Thurman Trust</t>
        </is>
      </c>
      <c r="H226" t="inlineStr">
        <is>
          <t>Gary Wayne Vignal, Trustee of the Gary and Cindy Liv Vignal Trust
Cindy Lou Vignal, Trustee of the Gary and Cindy Liv Vignal Trust</t>
        </is>
      </c>
      <c r="I226" t="inlineStr">
        <is>
          <t>E/2 NW/4 of 31-12N-24W aol</t>
        </is>
      </c>
      <c r="J226" t="inlineStr">
        <is>
          <t>Mineral conveyance; confirm net acres/fraction &amp; reservations from recorded image.</t>
        </is>
      </c>
      <c r="K226" t="inlineStr">
        <is>
          <t>county record</t>
        </is>
      </c>
    </row>
    <row r="227">
      <c r="B227" t="n">
        <v>49</v>
      </c>
      <c r="C227" t="inlineStr">
        <is>
          <t>Assignment</t>
        </is>
      </c>
      <c r="D227" t="inlineStr">
        <is>
          <t>2425/380</t>
        </is>
      </c>
      <c r="E227" s="903" t="n">
        <v>43698</v>
      </c>
      <c r="F227" s="903" t="n">
        <v>43698</v>
      </c>
      <c r="G227" t="inlineStr">
        <is>
          <t>BHP Billiton Petroleum</t>
        </is>
      </c>
      <c r="H227" t="inlineStr">
        <is>
          <t>Cohete Rojo, LLC</t>
        </is>
      </c>
      <c r="I227" t="inlineStr">
        <is>
          <t>All of 31-12N-24W; All of 10-11N-26W aol</t>
        </is>
      </c>
      <c r="J227" t="inlineStr">
        <is>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is>
      </c>
      <c r="K227" t="inlineStr">
        <is>
          <t>county record
link unavailable
63e8b9a8d056433a9994fe46ca85076b.pdf</t>
        </is>
      </c>
    </row>
    <row r="228">
      <c r="C228" t="inlineStr">
        <is>
          <t>Mineral Deed</t>
        </is>
      </c>
      <c r="D228" t="inlineStr">
        <is>
          <t>2426/154</t>
        </is>
      </c>
      <c r="E228" s="903" t="n">
        <v>43711</v>
      </c>
      <c r="F228" s="903" t="n">
        <v>43711</v>
      </c>
      <c r="G228" t="inlineStr">
        <is>
          <t>Colt Development
Roca Development</t>
        </is>
      </c>
      <c r="H228" t="inlineStr">
        <is>
          <t>Dustin Deal, LLC</t>
        </is>
      </c>
      <c r="I228" t="inlineStr">
        <is>
          <t>E/2 NW/4 of 31-12N-24W</t>
        </is>
      </c>
      <c r="J228" t="inlineStr">
        <is>
          <t>Mineral conveyance; confirm net acres/fraction &amp; reservations from recorded image.
Index row only reviewed. Mineral deed interest/net acres not stated in available index; full deed image required for exact fractional interest and reservation language.
Merged duplicate rows: 120</t>
        </is>
      </c>
      <c r="K228" t="inlineStr">
        <is>
          <t>county record
link unavailable</t>
        </is>
      </c>
    </row>
    <row r="229">
      <c r="C229" t="inlineStr">
        <is>
          <t>Assignment</t>
        </is>
      </c>
      <c r="D229" t="inlineStr">
        <is>
          <t>2449/333</t>
        </is>
      </c>
      <c r="E229" s="903" t="n">
        <v>44060</v>
      </c>
      <c r="F229" s="903" t="n">
        <v>44060</v>
      </c>
      <c r="G229" t="inlineStr">
        <is>
          <t>TE Holdco RP, LLC, et al.</t>
        </is>
      </c>
      <c r="H229" t="inlineStr">
        <is>
          <t>Presidio Wab, LLC</t>
        </is>
      </c>
      <c r="I229" t="inlineStr">
        <is>
          <t>All of 31-12N-24W</t>
        </is>
      </c>
      <c r="J229" t="inlineStr">
        <is>
          <t>Leasehold assignment; confirm leases, depths &amp; retained burdens from recorded image.</t>
        </is>
      </c>
      <c r="K229" t="inlineStr">
        <is>
          <t>county record</t>
        </is>
      </c>
    </row>
    <row r="230">
      <c r="C230" t="inlineStr">
        <is>
          <t>Assignment</t>
        </is>
      </c>
      <c r="D230" t="inlineStr">
        <is>
          <t>2452/235</t>
        </is>
      </c>
      <c r="E230" s="903" t="n">
        <v>44118</v>
      </c>
      <c r="F230" s="903" t="n">
        <v>44118</v>
      </c>
      <c r="G230" t="inlineStr">
        <is>
          <t>Tecolote Holdings, LLC, et al.</t>
        </is>
      </c>
      <c r="H230" t="inlineStr">
        <is>
          <t>Mustang Fuel Corporation</t>
        </is>
      </c>
      <c r="I230" t="inlineStr">
        <is>
          <t>All of 31-12N-24W</t>
        </is>
      </c>
      <c r="J230" t="inlineStr">
        <is>
          <t>Leasehold assignment; confirm leases, depths &amp; retained burdens from recorded image.</t>
        </is>
      </c>
      <c r="K230" t="inlineStr">
        <is>
          <t>county record</t>
        </is>
      </c>
    </row>
    <row r="231">
      <c r="C231" t="inlineStr">
        <is>
          <t>Mineral Deed</t>
        </is>
      </c>
      <c r="D231" t="inlineStr">
        <is>
          <t>2453/452</t>
        </is>
      </c>
      <c r="E231" s="903" t="n">
        <v>44144</v>
      </c>
      <c r="F231" s="903" t="n">
        <v>44144</v>
      </c>
      <c r="G231" t="inlineStr">
        <is>
          <t>Payday Holdings, LLC</t>
        </is>
      </c>
      <c r="H231" t="inlineStr">
        <is>
          <t>Andrew Pennington</t>
        </is>
      </c>
      <c r="I231" t="inlineStr">
        <is>
          <t>All of 31-12N-24W; A. of 4-13N-26W aol; All of 31-12N-24W aol</t>
        </is>
      </c>
      <c r="J231" t="inlineStr">
        <is>
          <t>Mineral conveyance; confirm net acres/fraction &amp; reservations from recorded image.
Merged row 584 Effective Date: 44136
Merged duplicate rows: 137, 584</t>
        </is>
      </c>
      <c r="K231" t="inlineStr">
        <is>
          <t>county record
link unavailable</t>
        </is>
      </c>
    </row>
    <row r="232">
      <c r="C232" t="inlineStr">
        <is>
          <t>Assignment</t>
        </is>
      </c>
      <c r="D232" t="inlineStr">
        <is>
          <t>2455/446</t>
        </is>
      </c>
      <c r="E232" s="903" t="n">
        <v>44175</v>
      </c>
      <c r="F232" s="903" t="n">
        <v>44175</v>
      </c>
      <c r="G232" t="inlineStr">
        <is>
          <t>Hani Tabally</t>
        </is>
      </c>
      <c r="H232" t="inlineStr">
        <is>
          <t>Santos J. Dominguez</t>
        </is>
      </c>
      <c r="I232" t="inlineStr">
        <is>
          <t>31-12N-24W aol; Lalexander of 31-12N-24W</t>
        </is>
      </c>
      <c r="J232" t="inlineStr">
        <is>
          <t>Leasehold assignment; confirm leases, depths &amp; retained burdens from recorded image.
Index row only reviewed. Assignment terms/interest not fully stated in index; full assignment image required to confirm leases, depths, burdens, and retained interests.
Merged duplicate rows: 138</t>
        </is>
      </c>
      <c r="K232" t="inlineStr">
        <is>
          <t>county record
link unavailable</t>
        </is>
      </c>
    </row>
    <row r="233">
      <c r="C233" t="inlineStr">
        <is>
          <t>Affidavit</t>
        </is>
      </c>
      <c r="D233" t="inlineStr">
        <is>
          <t>2476/1</t>
        </is>
      </c>
      <c r="E233" s="903" t="n">
        <v>44462</v>
      </c>
      <c r="F233" s="903" t="n">
        <v>44462</v>
      </c>
      <c r="G233" t="inlineStr">
        <is>
          <t>Presidio Investment Holdings</t>
        </is>
      </c>
      <c r="H233" t="inlineStr">
        <is>
          <t>The Public</t>
        </is>
      </c>
      <c r="I233" t="inlineStr">
        <is>
          <t>All of 31-12N-24W; A. of 3-11N-23W aol; All of 31-12N-24W aol</t>
        </is>
      </c>
      <c r="J233" t="inlineStr">
        <is>
          <t>Probate/heirship instrument; confirm heirs &amp; distribution from recorded image.
Merged row 586 Effective Date: 44407
Merged duplicate rows: 149, 586</t>
        </is>
      </c>
      <c r="K233" t="inlineStr">
        <is>
          <t>county record
link unavailable</t>
        </is>
      </c>
    </row>
    <row r="234">
      <c r="C234" t="inlineStr">
        <is>
          <t>Operating Agreement</t>
        </is>
      </c>
      <c r="D234" t="inlineStr">
        <is>
          <t>2478/1</t>
        </is>
      </c>
      <c r="E234" s="903" t="n">
        <v>44462</v>
      </c>
      <c r="F234" s="903" t="n">
        <v>44462</v>
      </c>
      <c r="G234" t="inlineStr">
        <is>
          <t>Presidio Petroleum, LLC</t>
        </is>
      </c>
      <c r="H234" t="inlineStr">
        <is>
          <t>Presidio Finance, et al.</t>
        </is>
      </c>
      <c r="I234" t="inlineStr">
        <is>
          <t>All of 31-12N-24W</t>
        </is>
      </c>
      <c r="K234" t="inlineStr">
        <is>
          <t>county record</t>
        </is>
      </c>
    </row>
    <row r="235">
      <c r="C235" t="inlineStr">
        <is>
          <t>Assignment</t>
        </is>
      </c>
      <c r="D235" t="inlineStr">
        <is>
          <t>2479/1</t>
        </is>
      </c>
      <c r="E235" s="903" t="n">
        <v>44463</v>
      </c>
      <c r="F235" s="903" t="n">
        <v>44463</v>
      </c>
      <c r="G235" t="inlineStr">
        <is>
          <t>Fairway Resources III, LLC, et al.</t>
        </is>
      </c>
      <c r="H235" t="inlineStr">
        <is>
          <t>Mustang Fuel Corporation</t>
        </is>
      </c>
      <c r="I235" t="inlineStr">
        <is>
          <t>E/2 NW/4 of 31-12N-24W</t>
        </is>
      </c>
      <c r="J235" t="inlineStr">
        <is>
          <t>Leasehold assignment; confirm leases, depths &amp; retained burdens from recorded image.</t>
        </is>
      </c>
      <c r="K235" t="inlineStr">
        <is>
          <t>county record</t>
        </is>
      </c>
    </row>
    <row r="236">
      <c r="C236" t="inlineStr">
        <is>
          <t>Assignment</t>
        </is>
      </c>
      <c r="D236" t="inlineStr">
        <is>
          <t>2480/297</t>
        </is>
      </c>
      <c r="E236" s="903" t="n">
        <v>44476</v>
      </c>
      <c r="F236" s="903" t="n">
        <v>44476</v>
      </c>
      <c r="G236" t="inlineStr">
        <is>
          <t>TLW Investments, LLC</t>
        </is>
      </c>
      <c r="H236" t="inlineStr">
        <is>
          <t>Cannon Field Minerals Fund LP</t>
        </is>
      </c>
      <c r="I236" t="inlineStr">
        <is>
          <t>All of 31-12N-24W</t>
        </is>
      </c>
      <c r="J236" t="inlineStr">
        <is>
          <t>Leasehold assignment; confirm leases, depths &amp; retained burdens from recorded image.</t>
        </is>
      </c>
      <c r="K236" t="inlineStr">
        <is>
          <t>county record</t>
        </is>
      </c>
    </row>
    <row r="237">
      <c r="C237" t="inlineStr">
        <is>
          <t>Mineral Deed</t>
        </is>
      </c>
      <c r="D237" t="inlineStr">
        <is>
          <t>2481/287</t>
        </is>
      </c>
      <c r="E237" s="903" t="n">
        <v>44491</v>
      </c>
      <c r="F237" s="903" t="n">
        <v>44491</v>
      </c>
      <c r="G237" t="inlineStr">
        <is>
          <t>Greystone Energy
Minerals</t>
        </is>
      </c>
      <c r="H237" t="inlineStr">
        <is>
          <t>Cardinal Land Company, LLC
EDR, LLC</t>
        </is>
      </c>
      <c r="I237" t="inlineStr">
        <is>
          <t>SW/4 NE/4 of 31-12N-24W aol</t>
        </is>
      </c>
      <c r="J237" t="inlineStr">
        <is>
          <t>Mineral conveyance; confirm net acres/fraction &amp; reservations from recorded image.</t>
        </is>
      </c>
      <c r="K237" t="inlineStr">
        <is>
          <t>county record</t>
        </is>
      </c>
    </row>
    <row r="238">
      <c r="B238" t="n">
        <v>56</v>
      </c>
      <c r="C238" t="inlineStr">
        <is>
          <t>Wellbore Assignment</t>
        </is>
      </c>
      <c r="D238" t="inlineStr">
        <is>
          <t>2542/413</t>
        </is>
      </c>
      <c r="E238" s="903" t="n">
        <v>45247</v>
      </c>
      <c r="F238" s="903" t="n">
        <v>45247</v>
      </c>
      <c r="G238" t="inlineStr">
        <is>
          <t>Unbridled Resources, LLC</t>
        </is>
      </c>
      <c r="H238" t="inlineStr">
        <is>
          <t>MNR ABS Issuer I., LLC</t>
        </is>
      </c>
      <c r="I238" t="inlineStr">
        <is>
          <t>31-12N-24W; ALL ALEXANDER 1-31 of 31-12N-24W</t>
        </is>
      </c>
      <c r="J238" t="inlineStr">
        <is>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is>
      </c>
      <c r="K238" t="inlineStr">
        <is>
          <t>county record
63e8b9a8d056433a9994fe46ca85076b.pdf</t>
        </is>
      </c>
    </row>
    <row r="239">
      <c r="C239" t="inlineStr">
        <is>
          <t>Amendment</t>
        </is>
      </c>
      <c r="D239" t="inlineStr">
        <is>
          <t>2545/1</t>
        </is>
      </c>
      <c r="E239" s="903" t="n">
        <v>45247</v>
      </c>
      <c r="F239" s="903" t="n">
        <v>45247</v>
      </c>
      <c r="G239" t="inlineStr">
        <is>
          <t>Unbridled Resources, LLC, et al.</t>
        </is>
      </c>
      <c r="H239" t="inlineStr">
        <is>
          <t>MNS ABS Issuer I., LLC, et al.</t>
        </is>
      </c>
      <c r="I239" t="inlineStr">
        <is>
          <t>All of 31-12N-24W</t>
        </is>
      </c>
      <c r="K239" t="inlineStr">
        <is>
          <t>county record</t>
        </is>
      </c>
    </row>
    <row r="240">
      <c r="C240" t="inlineStr">
        <is>
          <t>Amendment</t>
        </is>
      </c>
      <c r="D240" t="inlineStr">
        <is>
          <t>2546/1</t>
        </is>
      </c>
      <c r="E240" s="903" t="n">
        <v>45250</v>
      </c>
      <c r="F240" s="903" t="n">
        <v>45250</v>
      </c>
      <c r="G240" t="inlineStr">
        <is>
          <t>Unbridled Resources, LLC</t>
        </is>
      </c>
      <c r="H240" t="inlineStr">
        <is>
          <t>JP Morgan Chase Bank</t>
        </is>
      </c>
      <c r="I240" t="inlineStr">
        <is>
          <t>All of 31-12N-24W; All of 6-11N-26W aol</t>
        </is>
      </c>
      <c r="J240" t="inlineStr">
        <is>
          <t>Merged duplicate rows: 174</t>
        </is>
      </c>
      <c r="K240" t="inlineStr">
        <is>
          <t>county record
link unavailable</t>
        </is>
      </c>
    </row>
    <row r="241">
      <c r="C241" t="inlineStr">
        <is>
          <t>Assignment</t>
        </is>
      </c>
      <c r="D241" t="inlineStr">
        <is>
          <t>2567/102</t>
        </is>
      </c>
      <c r="E241" s="903" t="n">
        <v>45401</v>
      </c>
      <c r="F241" s="903" t="n">
        <v>45401</v>
      </c>
      <c r="G241" t="inlineStr">
        <is>
          <t>Yale Oil Association, Inc.</t>
        </is>
      </c>
      <c r="H241" t="inlineStr">
        <is>
          <t>K. C. Production, LLC</t>
        </is>
      </c>
      <c r="I241" t="inlineStr">
        <is>
          <t>All of 31-12N-24W</t>
        </is>
      </c>
      <c r="J241" t="inlineStr">
        <is>
          <t>Leasehold assignment; confirm leases, depths &amp; retained burdens from recorded image.</t>
        </is>
      </c>
      <c r="K241" t="inlineStr">
        <is>
          <t>county record</t>
        </is>
      </c>
    </row>
    <row r="242">
      <c r="C242" t="inlineStr">
        <is>
          <t>Assignment</t>
        </is>
      </c>
      <c r="D242" t="inlineStr">
        <is>
          <t>2571/579</t>
        </is>
      </c>
      <c r="E242" s="903" t="n">
        <v>45432</v>
      </c>
      <c r="F242" s="903" t="n">
        <v>45432</v>
      </c>
      <c r="G242" t="inlineStr">
        <is>
          <t>Yale Oil Association, Inc.</t>
        </is>
      </c>
      <c r="H242" t="inlineStr">
        <is>
          <t>CDX Greg, et al.</t>
        </is>
      </c>
      <c r="I242" t="inlineStr">
        <is>
          <t>31-12N-24W</t>
        </is>
      </c>
      <c r="J242" t="inlineStr">
        <is>
          <t>Leasehold assignment; confirm leases, depths &amp; retained burdens from recorded image.</t>
        </is>
      </c>
      <c r="K242" t="inlineStr">
        <is>
          <t>county record</t>
        </is>
      </c>
    </row>
    <row r="243">
      <c r="B243" t="n">
        <v>59</v>
      </c>
      <c r="C243" t="inlineStr">
        <is>
          <t>Assignment</t>
        </is>
      </c>
      <c r="D243" t="inlineStr">
        <is>
          <t>2584/149</t>
        </is>
      </c>
      <c r="E243" s="903" t="n">
        <v>45509</v>
      </c>
      <c r="F243" s="903" t="n">
        <v>45509</v>
      </c>
      <c r="G243" t="inlineStr">
        <is>
          <t>Chanas Partners, LLC</t>
        </is>
      </c>
      <c r="H243" t="inlineStr">
        <is>
          <t>NWR Mineral Partners, LLC</t>
        </is>
      </c>
      <c r="I243" t="inlineStr">
        <is>
          <t>All of 31-12N-24W</t>
        </is>
      </c>
      <c r="J243" t="inlineStr">
        <is>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is>
      </c>
      <c r="K243" t="inlineStr">
        <is>
          <t>county record
63e8b9a8d056433a9994fe46ca85076b.pdf</t>
        </is>
      </c>
    </row>
    <row r="244">
      <c r="C244" t="inlineStr">
        <is>
          <t>Conveyance</t>
        </is>
      </c>
      <c r="D244" t="inlineStr">
        <is>
          <t>2599/463</t>
        </is>
      </c>
      <c r="E244" s="903" t="n">
        <v>45614</v>
      </c>
      <c r="F244" s="903" t="n">
        <v>45614</v>
      </c>
      <c r="G244" t="inlineStr">
        <is>
          <t>Onigbe Consulting, LLC</t>
        </is>
      </c>
      <c r="H244" t="inlineStr">
        <is>
          <t>Comanche Oil
Gas, Inc.</t>
        </is>
      </c>
      <c r="I244" t="inlineStr">
        <is>
          <t>All of 31-12N-24W</t>
        </is>
      </c>
      <c r="K244" t="inlineStr">
        <is>
          <t>county record</t>
        </is>
      </c>
    </row>
    <row r="245">
      <c r="C245" t="inlineStr">
        <is>
          <t>Merger</t>
        </is>
      </c>
      <c r="D245" t="inlineStr">
        <is>
          <t>2599/505</t>
        </is>
      </c>
      <c r="E245" s="903" t="n">
        <v>45614</v>
      </c>
      <c r="F245" s="903" t="n">
        <v>45614</v>
      </c>
      <c r="G245" t="inlineStr">
        <is>
          <t>Citizen Energy Operating, LLC, et al.</t>
        </is>
      </c>
      <c r="H245" t="inlineStr">
        <is>
          <t>The Public</t>
        </is>
      </c>
      <c r="I245" t="inlineStr">
        <is>
          <t>All of 31-12N-24W</t>
        </is>
      </c>
      <c r="K245" t="inlineStr">
        <is>
          <t>county record</t>
        </is>
      </c>
    </row>
    <row r="246">
      <c r="C246" t="inlineStr">
        <is>
          <t>Mineral Deed</t>
        </is>
      </c>
      <c r="D246" t="inlineStr">
        <is>
          <t>2600/472</t>
        </is>
      </c>
      <c r="E246" s="903" t="n">
        <v>45621</v>
      </c>
      <c r="F246" s="903" t="n">
        <v>45621</v>
      </c>
      <c r="G246" t="inlineStr">
        <is>
          <t>Carrie Leeann Mitchell</t>
        </is>
      </c>
      <c r="H246" t="inlineStr">
        <is>
          <t>James Gerard Buonaccorsi, Trustee of the Mitchell-Buonaccorsi Living Trust
Carrie Leeann Mitchell, Trustee of the Mitchell-Buonaccorsi Living Trust</t>
        </is>
      </c>
      <c r="I246" t="inlineStr">
        <is>
          <t>SW/4 of 31-12N-24W</t>
        </is>
      </c>
      <c r="J246" t="inlineStr">
        <is>
          <t>Mineral conveyance; confirm net acres/fraction &amp; reservations from recorded image.</t>
        </is>
      </c>
      <c r="K246" t="inlineStr">
        <is>
          <t>county record</t>
        </is>
      </c>
    </row>
    <row r="247">
      <c r="C247" t="inlineStr">
        <is>
          <t>Assignment</t>
        </is>
      </c>
      <c r="D247" t="inlineStr">
        <is>
          <t>2604/111</t>
        </is>
      </c>
      <c r="E247" s="903" t="n">
        <v>45642</v>
      </c>
      <c r="F247" s="903" t="n">
        <v>45642</v>
      </c>
      <c r="G247" t="inlineStr">
        <is>
          <t>Christopher D. Greene, Trustee of the Gregg M. Satherlie and Chelin H. Satherlie 1989 Rev Trust</t>
        </is>
      </c>
      <c r="H247" t="inlineStr">
        <is>
          <t>Trison Holdings, LLC</t>
        </is>
      </c>
      <c r="I247" t="inlineStr">
        <is>
          <t>All of 31-12N-24W aol</t>
        </is>
      </c>
      <c r="J247" t="inlineStr">
        <is>
          <t>Leasehold assignment; confirm leases, depths &amp; retained burdens from recorded image.</t>
        </is>
      </c>
      <c r="K247" t="inlineStr">
        <is>
          <t>county record</t>
        </is>
      </c>
    </row>
    <row r="248">
      <c r="C248" t="inlineStr">
        <is>
          <t>Correction</t>
        </is>
      </c>
      <c r="D248" t="inlineStr">
        <is>
          <t>2608/397</t>
        </is>
      </c>
      <c r="E248" s="903" t="n">
        <v>45672</v>
      </c>
      <c r="F248" s="903" t="n">
        <v>45672</v>
      </c>
      <c r="G248" t="inlineStr">
        <is>
          <t>Fairway Resources III, LLC, et al.</t>
        </is>
      </c>
      <c r="H248" t="inlineStr">
        <is>
          <t>Mustang Fuel Corporation</t>
        </is>
      </c>
      <c r="I248" t="inlineStr">
        <is>
          <t>All of 31-12N-24W</t>
        </is>
      </c>
      <c r="K248" t="inlineStr">
        <is>
          <t>county record</t>
        </is>
      </c>
    </row>
    <row r="249">
      <c r="C249" t="inlineStr">
        <is>
          <t>Mineral Deed</t>
        </is>
      </c>
      <c r="D249" t="inlineStr">
        <is>
          <t>2625/233</t>
        </is>
      </c>
      <c r="E249" s="903" t="n">
        <v>45771</v>
      </c>
      <c r="F249" s="903" t="n">
        <v>45771</v>
      </c>
      <c r="G249" t="inlineStr">
        <is>
          <t>EDR, LLC</t>
        </is>
      </c>
      <c r="H249" t="inlineStr">
        <is>
          <t>Del Monte Royalty Partners, LLC</t>
        </is>
      </c>
      <c r="I249" t="inlineStr">
        <is>
          <t>SW/4 NE/4 of 31-12N-24W aol; NW/4 SE/4, S/2 SE/4, SW/4 NE/4 of 31-12N-24W aol</t>
        </is>
      </c>
      <c r="J249" t="inlineStr">
        <is>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is>
      </c>
      <c r="K249" t="inlineStr">
        <is>
          <t>county record
link unavailable</t>
        </is>
      </c>
    </row>
    <row r="250">
      <c r="C250" t="inlineStr">
        <is>
          <t>Mineral Deed</t>
        </is>
      </c>
      <c r="D250" t="inlineStr">
        <is>
          <t>2625/231</t>
        </is>
      </c>
      <c r="E250" s="903" t="n">
        <v>45771</v>
      </c>
      <c r="F250" s="903" t="n">
        <v>45771</v>
      </c>
      <c r="G250" t="inlineStr">
        <is>
          <t>EDR, LLC</t>
        </is>
      </c>
      <c r="H250" t="inlineStr">
        <is>
          <t>OKKI Industries, LLC</t>
        </is>
      </c>
      <c r="I250" t="inlineStr">
        <is>
          <t>SW/4 NE/4 of 31-12N-24W aol; NW/4 SE/4, S/2 SE/4, SW/4 NE/4 of 31-12N-24W aol</t>
        </is>
      </c>
      <c r="J250" t="inlineStr">
        <is>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is>
      </c>
      <c r="K250" t="inlineStr">
        <is>
          <t>county record
link unavailable</t>
        </is>
      </c>
    </row>
    <row r="251">
      <c r="C251" t="inlineStr">
        <is>
          <t>Affidavit</t>
        </is>
      </c>
      <c r="D251" t="inlineStr">
        <is>
          <t>2628/429</t>
        </is>
      </c>
      <c r="E251" s="903" t="n">
        <v>45792</v>
      </c>
      <c r="F251" s="903" t="n">
        <v>45792</v>
      </c>
      <c r="G251" t="inlineStr">
        <is>
          <t>Diversified Energy Company</t>
        </is>
      </c>
      <c r="H251" t="inlineStr">
        <is>
          <t>The Public, et al.</t>
        </is>
      </c>
      <c r="I251" t="inlineStr">
        <is>
          <t>All of 31-12N-24W</t>
        </is>
      </c>
      <c r="J251" t="inlineStr">
        <is>
          <t>Probate/heirship instrument; confirm heirs &amp; distribution from recorded image.</t>
        </is>
      </c>
      <c r="K251" t="inlineStr">
        <is>
          <t>county record</t>
        </is>
      </c>
    </row>
    <row r="252">
      <c r="C252" t="inlineStr">
        <is>
          <t>Memorandum of Lease</t>
        </is>
      </c>
      <c r="D252" t="inlineStr">
        <is>
          <t>2660/341</t>
        </is>
      </c>
      <c r="E252" s="903" t="n">
        <v>45954</v>
      </c>
      <c r="F252" s="903" t="n">
        <v>45954</v>
      </c>
      <c r="G252" t="inlineStr">
        <is>
          <t>Windsor OK, LLC, et al.</t>
        </is>
      </c>
      <c r="H252" t="inlineStr">
        <is>
          <t>Windsor OK Development Sub, LLC, et al.</t>
        </is>
      </c>
      <c r="I252" t="inlineStr">
        <is>
          <t>All of 31-12N-24W</t>
        </is>
      </c>
      <c r="K252" t="inlineStr">
        <is>
          <t>county record</t>
        </is>
      </c>
    </row>
    <row r="253">
      <c r="B253" t="n">
        <v>63</v>
      </c>
      <c r="C253" t="inlineStr">
        <is>
          <t>Wellbore Assignment</t>
        </is>
      </c>
      <c r="D253" t="inlineStr">
        <is>
          <t>2664/169</t>
        </is>
      </c>
      <c r="E253" s="903" t="n">
        <v>45975</v>
      </c>
      <c r="F253" s="903" t="n">
        <v>45975</v>
      </c>
      <c r="G253" t="inlineStr">
        <is>
          <t>Presidio Finance, LLC</t>
        </is>
      </c>
      <c r="H253" t="inlineStr">
        <is>
          <t>Martins Empire, LLC</t>
        </is>
      </c>
      <c r="I253" t="inlineStr">
        <is>
          <t>All of 31-12N-24W</t>
        </is>
      </c>
      <c r="J253" t="inlineStr">
        <is>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is>
      </c>
      <c r="K253" t="inlineStr">
        <is>
          <t>county record
63e8b9a8d056433a9994fe46ca85076b.pdf</t>
        </is>
      </c>
    </row>
    <row r="254">
      <c r="C254" t="inlineStr">
        <is>
          <t>Correction</t>
        </is>
      </c>
      <c r="D254" t="inlineStr">
        <is>
          <t>2679/1</t>
        </is>
      </c>
      <c r="E254" s="903" t="n">
        <v>46052</v>
      </c>
      <c r="F254" s="903" t="n">
        <v>46052</v>
      </c>
      <c r="G254" t="inlineStr">
        <is>
          <t>Windsor OK, LLC, et al.</t>
        </is>
      </c>
      <c r="H254" t="inlineStr">
        <is>
          <t>The Public</t>
        </is>
      </c>
      <c r="I254" t="inlineStr">
        <is>
          <t>All of 31-12N-24W</t>
        </is>
      </c>
      <c r="K254" t="inlineStr">
        <is>
          <t>county record</t>
        </is>
      </c>
    </row>
    <row r="255">
      <c r="C255" t="inlineStr">
        <is>
          <t>Affidavit</t>
        </is>
      </c>
      <c r="D255" t="inlineStr">
        <is>
          <t>2692/412</t>
        </is>
      </c>
      <c r="E255" s="903" t="n">
        <v>46119</v>
      </c>
      <c r="F255" s="903" t="n">
        <v>46119</v>
      </c>
      <c r="G255" t="inlineStr">
        <is>
          <t>Midcon Energy Production, LLC, et al.</t>
        </is>
      </c>
      <c r="H255" t="inlineStr">
        <is>
          <t>The Public</t>
        </is>
      </c>
      <c r="I255" t="inlineStr">
        <is>
          <t>All of 31-12N-24W</t>
        </is>
      </c>
      <c r="J255" t="inlineStr">
        <is>
          <t>Probate/heirship instrument; confirm heirs &amp; distribution from recorded image.</t>
        </is>
      </c>
      <c r="K255" t="inlineStr">
        <is>
          <t>county record</t>
        </is>
      </c>
    </row>
    <row r="256">
      <c r="C256" t="inlineStr">
        <is>
          <t>Affidavit</t>
        </is>
      </c>
      <c r="D256" t="inlineStr">
        <is>
          <t>2692/431</t>
        </is>
      </c>
      <c r="E256" s="903" t="n">
        <v>46119</v>
      </c>
      <c r="F256" s="903" t="n">
        <v>46119</v>
      </c>
      <c r="G256" t="inlineStr">
        <is>
          <t>Midcon Energy Prod, LLC, et al.</t>
        </is>
      </c>
      <c r="H256" t="inlineStr">
        <is>
          <t>The Public</t>
        </is>
      </c>
      <c r="I256" t="inlineStr">
        <is>
          <t>All of 31-12N-24W</t>
        </is>
      </c>
      <c r="J256" t="inlineStr">
        <is>
          <t>Probate/heirship instrument; confirm heirs &amp; distribution from recorded image.</t>
        </is>
      </c>
      <c r="K256" t="inlineStr">
        <is>
          <t>county record</t>
        </is>
      </c>
    </row>
    <row r="257">
      <c r="C257" t="inlineStr">
        <is>
          <t>Oil and Gas Lease</t>
        </is>
      </c>
      <c r="D257" t="inlineStr">
        <is>
          <t>2693/349</t>
        </is>
      </c>
      <c r="E257" s="903" t="n">
        <v>46122</v>
      </c>
      <c r="F257" s="903" t="n">
        <v>46122</v>
      </c>
      <c r="G257" t="inlineStr">
        <is>
          <t>Mark Ashley Daigle, Trustee of the Mark Ashley Daigle Trust</t>
        </is>
      </c>
      <c r="H257" t="inlineStr">
        <is>
          <t>Silver Oak Natural Resources, LLC</t>
        </is>
      </c>
      <c r="I257" t="inlineStr">
        <is>
          <t>SE/4 NE/4, NE/4 SE/4 of 31-12N-24W aol</t>
        </is>
      </c>
      <c r="K257" t="inlineStr">
        <is>
          <t>county record</t>
        </is>
      </c>
    </row>
    <row r="258">
      <c r="C258" t="inlineStr">
        <is>
          <t>Oil and Gas Lease</t>
        </is>
      </c>
      <c r="D258" t="inlineStr">
        <is>
          <t>2693/337</t>
        </is>
      </c>
      <c r="E258" s="903" t="n">
        <v>46122</v>
      </c>
      <c r="F258" s="903" t="n">
        <v>46122</v>
      </c>
      <c r="G258" t="inlineStr">
        <is>
          <t>James Gerard Buonaccorsi, Trustee of the Mitchell Buonaccorsi Living Trust
Carrie Leeann Mitchell, Trustee of the Mitchell Buonaccorsi Living Trust</t>
        </is>
      </c>
      <c r="H258" t="inlineStr">
        <is>
          <t>Silver Oak Natural Resources, LLC</t>
        </is>
      </c>
      <c r="I258" t="inlineStr">
        <is>
          <t>N/2 NE/4, SE/4 NE/4 of 31-12N-24W aol</t>
        </is>
      </c>
      <c r="K258" t="inlineStr">
        <is>
          <t>county record</t>
        </is>
      </c>
    </row>
    <row r="259">
      <c r="C259" t="inlineStr">
        <is>
          <t>Oil and Gas Lease</t>
        </is>
      </c>
      <c r="D259" t="inlineStr">
        <is>
          <t>2693/345</t>
        </is>
      </c>
      <c r="E259" s="903" t="n">
        <v>46122</v>
      </c>
      <c r="F259" s="903" t="n">
        <v>46122</v>
      </c>
      <c r="G259" t="inlineStr">
        <is>
          <t>Kevin Warner Johnson, Trustee of the Kevin Warner Johnson Trust</t>
        </is>
      </c>
      <c r="H259" t="inlineStr">
        <is>
          <t>Silver Oak Natural Resources, LLC</t>
        </is>
      </c>
      <c r="I259" t="inlineStr">
        <is>
          <t>SE/4 NE/4, NE/4 SE/4 of 31-12N-24W aol</t>
        </is>
      </c>
      <c r="K259" t="inlineStr">
        <is>
          <t>county record</t>
        </is>
      </c>
    </row>
    <row r="260">
      <c r="C260" t="inlineStr">
        <is>
          <t>Affidavit of Heirship</t>
        </is>
      </c>
      <c r="D260" t="inlineStr">
        <is>
          <t>2697/517</t>
        </is>
      </c>
      <c r="E260" s="903" t="n">
        <v>46143</v>
      </c>
      <c r="F260" s="903" t="n">
        <v>46143</v>
      </c>
      <c r="G260" t="inlineStr">
        <is>
          <t>Carrie Leeann Mitchell, et al.</t>
        </is>
      </c>
      <c r="H260" t="inlineStr">
        <is>
          <t>The Public
RE: Nancy Susan Mitchell, Deceased</t>
        </is>
      </c>
      <c r="I260" t="inlineStr">
        <is>
          <t>All of 31-12N-24W aol</t>
        </is>
      </c>
      <c r="J260" t="inlineStr">
        <is>
          <t>Probate/heirship instrument; confirm heirs &amp; distribution from recorded image.</t>
        </is>
      </c>
      <c r="K260" t="inlineStr">
        <is>
          <t>county record</t>
        </is>
      </c>
    </row>
    <row r="261">
      <c r="C261" t="inlineStr">
        <is>
          <t>Oil and Gas Lease</t>
        </is>
      </c>
      <c r="D261" t="inlineStr">
        <is>
          <t>2697/520</t>
        </is>
      </c>
      <c r="E261" s="903" t="n">
        <v>46143</v>
      </c>
      <c r="F261" s="903" t="n">
        <v>46143</v>
      </c>
      <c r="G261" t="inlineStr">
        <is>
          <t>Keri Lee Daigle Tucker, Trustee of the Keri Lee Daigle Tucker Trust</t>
        </is>
      </c>
      <c r="H261" t="inlineStr">
        <is>
          <t>Silver Oak Natural Resources, LLC</t>
        </is>
      </c>
      <c r="I261" t="inlineStr">
        <is>
          <t>N/2 NE/4 SW/4, NE/4 SE/4, SE/4 NE/4 of 31-12N-24W</t>
        </is>
      </c>
      <c r="K261" t="inlineStr">
        <is>
          <t>county record</t>
        </is>
      </c>
    </row>
    <row r="262">
      <c r="C262" t="inlineStr">
        <is>
          <t>Oil and Gas Lease</t>
        </is>
      </c>
      <c r="D262" t="inlineStr">
        <is>
          <t>2697/524</t>
        </is>
      </c>
      <c r="E262" s="903" t="n">
        <v>46143</v>
      </c>
      <c r="F262" s="903" t="n">
        <v>46143</v>
      </c>
      <c r="G262" t="inlineStr">
        <is>
          <t>Ronald Paul Dold</t>
        </is>
      </c>
      <c r="H262" t="inlineStr">
        <is>
          <t>Silver Oak Natural Resources, LLC</t>
        </is>
      </c>
      <c r="I262" t="inlineStr">
        <is>
          <t>E/2 NW/4, N/2, N/2 NE/4 SW/4, NE/4 SE/4, S/2 Lots 3-4, S/2 NE/4 SW/4, SE/4 NE/4, SE/4 SW/4 of 31-12N-24W; N/2, SE/4 NE/4 of 31-12N-24W aol</t>
        </is>
      </c>
      <c r="J262" t="inlineStr">
        <is>
          <t>Index row only reviewed. Full 2026 Silver Oak OGL image not accessible; exact lease royalty/term/effective date/special clauses must be confirmed.
Merged duplicate rows: 212</t>
        </is>
      </c>
      <c r="K262" t="inlineStr">
        <is>
          <t>county record
link unavailable</t>
        </is>
      </c>
    </row>
    <row r="263">
      <c r="C263" t="inlineStr">
        <is>
          <t>Affidavit</t>
        </is>
      </c>
      <c r="D263" t="inlineStr">
        <is>
          <t>2697/519</t>
        </is>
      </c>
      <c r="E263" s="903" t="n">
        <v>46143</v>
      </c>
      <c r="F263" s="903" t="n">
        <v>46143</v>
      </c>
      <c r="G263" t="inlineStr">
        <is>
          <t>Keri Lee Daigle Tucker, Trustee of the Keri Lee Daigle Tucker Trust</t>
        </is>
      </c>
      <c r="H263" t="inlineStr">
        <is>
          <t>The Public</t>
        </is>
      </c>
      <c r="I263" t="inlineStr">
        <is>
          <t>SE/4 NE/4, NE/4 SE/4 of 31-12N-24W aol</t>
        </is>
      </c>
      <c r="J263" t="inlineStr">
        <is>
          <t>Probate/heirship instrument; confirm heirs &amp; distribution from recorded image.</t>
        </is>
      </c>
      <c r="K263" t="inlineStr">
        <is>
          <t>county record</t>
        </is>
      </c>
    </row>
    <row r="264">
      <c r="C264" t="inlineStr">
        <is>
          <t>Wellbore Assignment</t>
        </is>
      </c>
      <c r="D264" t="inlineStr">
        <is>
          <t>2698/69</t>
        </is>
      </c>
      <c r="E264" s="903" t="n">
        <v>46146</v>
      </c>
      <c r="F264" s="903" t="n">
        <v>46146</v>
      </c>
      <c r="G264" t="inlineStr">
        <is>
          <t>Martin's Empire, LLC</t>
        </is>
      </c>
      <c r="H264" t="inlineStr">
        <is>
          <t>Stride Bank, Trustee of the Unbrella Trust</t>
        </is>
      </c>
      <c r="I264" t="inlineStr">
        <is>
          <t>NW/4 NW/4 of 31-12N-24W</t>
        </is>
      </c>
      <c r="J264" t="inlineStr">
        <is>
          <t>Leasehold assignment; confirm leases, depths &amp; retained burdens from recorded image.</t>
        </is>
      </c>
      <c r="K264" t="inlineStr">
        <is>
          <t>county record</t>
        </is>
      </c>
    </row>
    <row r="265">
      <c r="C265" t="inlineStr">
        <is>
          <t>Final Decree</t>
        </is>
      </c>
      <c r="D265" t="inlineStr">
        <is>
          <t>2700/395</t>
        </is>
      </c>
      <c r="E265" s="903" t="n">
        <v>46160</v>
      </c>
      <c r="F265" s="903" t="n">
        <v>46160</v>
      </c>
      <c r="G265" t="inlineStr">
        <is>
          <t>Estate of Audy C. Campbell</t>
        </is>
      </c>
      <c r="H265" t="inlineStr">
        <is>
          <t>The Public</t>
        </is>
      </c>
      <c r="I265" t="inlineStr">
        <is>
          <t>S/2 Lot 4, S/2 NE/4 SW/4 of 31-12N-24W aol; S/2, Lot 4, S/2 NE/4 SW/4, SE/4 SW/4 of 31-12N-24W aol</t>
        </is>
      </c>
      <c r="J265" t="inlineStr">
        <is>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is>
      </c>
      <c r="K265" t="inlineStr">
        <is>
          <t>county record
link unavailable</t>
        </is>
      </c>
    </row>
    <row r="266">
      <c r="C266" t="inlineStr">
        <is>
          <t>Affidavit of Heirship</t>
        </is>
      </c>
      <c r="D266" t="inlineStr">
        <is>
          <t>2702/503</t>
        </is>
      </c>
      <c r="E266" s="903" t="n">
        <v>46170</v>
      </c>
      <c r="F266" s="903" t="n">
        <v>46170</v>
      </c>
      <c r="G266" t="inlineStr">
        <is>
          <t>Carrie Leeann Mitchell</t>
        </is>
      </c>
      <c r="H266" t="inlineStr">
        <is>
          <t>The Public
RE: Marvin Mitchell Williams, Deceased</t>
        </is>
      </c>
      <c r="I266" t="inlineStr">
        <is>
          <t>All of 31-12N-24W aol</t>
        </is>
      </c>
      <c r="J266" t="inlineStr">
        <is>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is>
      </c>
      <c r="K266" t="inlineStr">
        <is>
          <t>county record
link unavailable</t>
        </is>
      </c>
    </row>
    <row r="267">
      <c r="C267" t="inlineStr">
        <is>
          <t>Affidavit of Heirship</t>
        </is>
      </c>
      <c r="D267" t="inlineStr">
        <is>
          <t>2702/500</t>
        </is>
      </c>
      <c r="E267" s="903" t="n">
        <v>46170</v>
      </c>
      <c r="F267" s="903" t="n">
        <v>46170</v>
      </c>
      <c r="G267" t="inlineStr">
        <is>
          <t>Carrie Leeann Mitchell</t>
        </is>
      </c>
      <c r="H267" t="inlineStr">
        <is>
          <t>The Public
RE: Gene Gilbert Williams, Deceased</t>
        </is>
      </c>
      <c r="I267" t="inlineStr">
        <is>
          <t>All of 31-12N-24W aol</t>
        </is>
      </c>
      <c r="J267" t="inlineStr">
        <is>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is>
      </c>
      <c r="K267" t="inlineStr">
        <is>
          <t>county record
link unavailable</t>
        </is>
      </c>
    </row>
    <row r="268">
      <c r="C268" t="inlineStr">
        <is>
          <t>Oil and Gas Lease</t>
        </is>
      </c>
      <c r="D268" t="inlineStr">
        <is>
          <t>2702/505</t>
        </is>
      </c>
      <c r="E268" s="903" t="n">
        <v>46170</v>
      </c>
      <c r="F268" s="903" t="n">
        <v>46170</v>
      </c>
      <c r="G268" t="inlineStr">
        <is>
          <t>Gena Mitchell Williams
Gena Williams
Gena W. Moore</t>
        </is>
      </c>
      <c r="H268" t="inlineStr">
        <is>
          <t>Silver Oak Natural Resources, LLC</t>
        </is>
      </c>
      <c r="I268" t="inlineStr">
        <is>
          <t>N/2 NE/4, SE/4 NE/4 of 31-12N-24W aol</t>
        </is>
      </c>
      <c r="K268" t="inlineStr">
        <is>
          <t>county record</t>
        </is>
      </c>
    </row>
    <row r="269">
      <c r="C269" t="inlineStr">
        <is>
          <t>Affidavit</t>
        </is>
      </c>
      <c r="D269" t="inlineStr">
        <is>
          <t>2702/504</t>
        </is>
      </c>
      <c r="E269" s="903" t="n">
        <v>46170</v>
      </c>
      <c r="F269" s="903" t="n">
        <v>46170</v>
      </c>
      <c r="G269" t="inlineStr">
        <is>
          <t>Gena Williams
Gena Williams Moore
Gena W. Moore
Gena Mitchell Williams</t>
        </is>
      </c>
      <c r="H269" t="inlineStr">
        <is>
          <t>The Public</t>
        </is>
      </c>
      <c r="I269" t="inlineStr">
        <is>
          <t>N/2 NE/4, SE/4 NE/4 of 31-12N-24W aol</t>
        </is>
      </c>
      <c r="J269" t="inlineStr">
        <is>
          <t>Probate/heirship instrument; confirm heirs &amp; distribution from recorded image.
Index row only reviewed. Full affidavit/identity image not accessible; identity facts and effect on Nancy Susan Mitchell chain require verification.
Merged duplicate rows: 220</t>
        </is>
      </c>
      <c r="K269" t="inlineStr">
        <is>
          <t>county record
link unavailable</t>
        </is>
      </c>
    </row>
    <row r="270">
      <c r="C270" t="inlineStr">
        <is>
          <t>Final Decree</t>
        </is>
      </c>
      <c r="D270" t="inlineStr">
        <is>
          <t>2704/142</t>
        </is>
      </c>
      <c r="E270" s="903" t="n">
        <v>46178</v>
      </c>
      <c r="F270" s="903" t="n">
        <v>46178</v>
      </c>
      <c r="G270" t="inlineStr">
        <is>
          <t>Estate of Darrell Edward Hamilton</t>
        </is>
      </c>
      <c r="H270" t="inlineStr">
        <is>
          <t>The Public</t>
        </is>
      </c>
      <c r="I270" t="inlineStr">
        <is>
          <t>SW/4 NE/4, NW/4 SE/4 of 31-12N-24W aol; NW/4 SE/4, S/2 SE/4, SW/4 NE/4 of 31-12N-24W aol</t>
        </is>
      </c>
      <c r="J270" t="inlineStr">
        <is>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is>
      </c>
      <c r="K270" t="inlineStr">
        <is>
          <t>county record
link unavailable</t>
        </is>
      </c>
    </row>
    <row r="271">
      <c r="C271" t="inlineStr">
        <is>
          <t>Change of Address</t>
        </is>
      </c>
      <c r="D271" t="inlineStr">
        <is>
          <t>2370/0359</t>
        </is>
      </c>
      <c r="F271" s="903" t="n">
        <v>42930</v>
      </c>
      <c r="G271" t="inlineStr">
        <is>
          <t>King Exploration</t>
        </is>
      </c>
      <c r="H271" t="inlineStr">
        <is>
          <t>The Public</t>
        </is>
      </c>
      <c r="I271" t="inlineStr">
        <is>
          <t>A. of 29-12N-24W aol</t>
        </is>
      </c>
      <c r="K271" t="inlineStr">
        <is>
          <t>OKCountyRecords index only / link unavailable</t>
        </is>
      </c>
    </row>
    <row r="272">
      <c r="C272" t="inlineStr">
        <is>
          <t>Amendment of Mortgage</t>
        </is>
      </c>
      <c r="D272" t="inlineStr">
        <is>
          <t>2402/0001</t>
        </is>
      </c>
      <c r="F272" s="903" t="n">
        <v>43353</v>
      </c>
      <c r="G272" t="inlineStr">
        <is>
          <t>Tecolote Royalty</t>
        </is>
      </c>
      <c r="H272" t="inlineStr">
        <is>
          <t>Wells Fargo Bank</t>
        </is>
      </c>
      <c r="I272" t="inlineStr">
        <is>
          <t>A. of 30-15N-22W aol</t>
        </is>
      </c>
      <c r="K272" t="inlineStr">
        <is>
          <t>OKCountyRecords index only / link unavailable</t>
        </is>
      </c>
    </row>
    <row r="273">
      <c r="C273" t="inlineStr">
        <is>
          <t>Amendment of Mortgage</t>
        </is>
      </c>
      <c r="D273" t="inlineStr">
        <is>
          <t>2424/0447</t>
        </is>
      </c>
      <c r="F273" s="903" t="n">
        <v>43679</v>
      </c>
      <c r="G273" t="inlineStr">
        <is>
          <t>Grizzly Operating, LLC</t>
        </is>
      </c>
      <c r="H273" t="inlineStr">
        <is>
          <t>Citibank</t>
        </is>
      </c>
      <c r="I273" t="inlineStr">
        <is>
          <t>A. of 14-12N-21W aol</t>
        </is>
      </c>
      <c r="K273" t="inlineStr">
        <is>
          <t>OKCountyRecords index only / link unavailable</t>
        </is>
      </c>
    </row>
    <row r="274">
      <c r="C274" t="inlineStr">
        <is>
          <t>Partial Release of Lien</t>
        </is>
      </c>
      <c r="D274" t="inlineStr">
        <is>
          <t>2428/0328</t>
        </is>
      </c>
      <c r="F274" s="903" t="n">
        <v>43754</v>
      </c>
      <c r="G274" t="inlineStr">
        <is>
          <t>Enervest Energy Fund Xiii Wib
Enervest Energy Fund Xiii Wic
Enervest Energy Fund Xiii A.</t>
        </is>
      </c>
      <c r="H274" t="inlineStr">
        <is>
          <t>Bce Mach Ii, LLC</t>
        </is>
      </c>
      <c r="I274" t="inlineStr">
        <is>
          <t>A. of 1-11N-23W aol</t>
        </is>
      </c>
      <c r="K274" t="inlineStr">
        <is>
          <t>OKCountyRecords index only / link unavailable</t>
        </is>
      </c>
    </row>
    <row r="275">
      <c r="C275" t="inlineStr">
        <is>
          <t>Financing Statement</t>
        </is>
      </c>
      <c r="D275" t="inlineStr">
        <is>
          <t>2431/0001</t>
        </is>
      </c>
      <c r="F275" s="903" t="n">
        <v>43759</v>
      </c>
      <c r="G275" t="inlineStr">
        <is>
          <t>Templar Energy, LLC
Templar Operating</t>
        </is>
      </c>
      <c r="H275" t="inlineStr">
        <is>
          <t>Bank of America</t>
        </is>
      </c>
      <c r="I275" t="inlineStr">
        <is>
          <t>A. of 1-17N-25W aol</t>
        </is>
      </c>
      <c r="K275" t="inlineStr">
        <is>
          <t>OKCountyRecords index only / link unavailable</t>
        </is>
      </c>
    </row>
    <row r="276">
      <c r="C276" t="inlineStr">
        <is>
          <t>Amendment of Mortgage</t>
        </is>
      </c>
      <c r="D276" t="inlineStr">
        <is>
          <t>2430/0396</t>
        </is>
      </c>
      <c r="F276" s="903" t="n">
        <v>43759</v>
      </c>
      <c r="G276" t="inlineStr">
        <is>
          <t>Templar Energy, LLC
Templar Operating, LLC</t>
        </is>
      </c>
      <c r="H276" t="inlineStr">
        <is>
          <t>Bank of America</t>
        </is>
      </c>
      <c r="I276" t="inlineStr">
        <is>
          <t>A. of 32-12N-23W aol</t>
        </is>
      </c>
      <c r="K276" t="inlineStr">
        <is>
          <t>OKCountyRecords index only / link unavailable</t>
        </is>
      </c>
    </row>
    <row r="277">
      <c r="C277" t="inlineStr">
        <is>
          <t>Mortgage</t>
        </is>
      </c>
      <c r="D277" t="inlineStr">
        <is>
          <t>2435/0001</t>
        </is>
      </c>
      <c r="F277" s="903" t="n">
        <v>43802</v>
      </c>
      <c r="G277" t="inlineStr">
        <is>
          <t>Tecolote Holdings
Tecolote, Royalty</t>
        </is>
      </c>
      <c r="H277" t="inlineStr">
        <is>
          <t>Jpmorgan Chase Bank</t>
        </is>
      </c>
      <c r="I277" t="inlineStr">
        <is>
          <t>A. of 1-11N-24W aol</t>
        </is>
      </c>
      <c r="K277" t="inlineStr">
        <is>
          <t>OKCountyRecords index only / link unavailable</t>
        </is>
      </c>
    </row>
    <row r="278">
      <c r="C278" t="inlineStr">
        <is>
          <t>Financing Statement</t>
        </is>
      </c>
      <c r="D278" t="inlineStr">
        <is>
          <t>2435/0116</t>
        </is>
      </c>
      <c r="F278" s="903" t="n">
        <v>43802</v>
      </c>
      <c r="G278" t="inlineStr">
        <is>
          <t>Tecolote Holdings
Tecolote Royalty</t>
        </is>
      </c>
      <c r="H278" t="inlineStr">
        <is>
          <t>Jpmorgan Chase</t>
        </is>
      </c>
      <c r="I278" t="inlineStr">
        <is>
          <t>A. of 1-11N-24W aol</t>
        </is>
      </c>
      <c r="K278" t="inlineStr">
        <is>
          <t>OKCountyRecords index only / link unavailable</t>
        </is>
      </c>
    </row>
    <row r="279">
      <c r="C279" t="inlineStr">
        <is>
          <t>Release of Mortgage</t>
        </is>
      </c>
      <c r="D279" t="inlineStr">
        <is>
          <t>2434/0001</t>
        </is>
      </c>
      <c r="F279" s="903" t="n">
        <v>43802</v>
      </c>
      <c r="G279" t="inlineStr">
        <is>
          <t>Wells Fargo</t>
        </is>
      </c>
      <c r="H279" t="inlineStr">
        <is>
          <t>Tecolote Holdings
Tecolote Royalty</t>
        </is>
      </c>
      <c r="I279" t="inlineStr">
        <is>
          <t>A. of 30-15N-22W aol</t>
        </is>
      </c>
      <c r="K279" t="inlineStr">
        <is>
          <t>OKCountyRecords index only / link unavailable</t>
        </is>
      </c>
    </row>
    <row r="280">
      <c r="C280" t="inlineStr">
        <is>
          <t>Release of Mortgage</t>
        </is>
      </c>
      <c r="D280" t="inlineStr">
        <is>
          <t>2448/0001</t>
        </is>
      </c>
      <c r="F280" s="903" t="n">
        <v>44060</v>
      </c>
      <c r="G280" t="inlineStr">
        <is>
          <t>Bank of America</t>
        </is>
      </c>
      <c r="H280" t="inlineStr">
        <is>
          <t>Templar Energy
Templar Operating</t>
        </is>
      </c>
      <c r="I280" t="inlineStr">
        <is>
          <t>Lagnes 1-12 of 12-17N-25W aol</t>
        </is>
      </c>
      <c r="K280" t="inlineStr">
        <is>
          <t>OKCountyRecords index only / link unavailable</t>
        </is>
      </c>
    </row>
    <row r="281">
      <c r="C281" t="inlineStr">
        <is>
          <t>Mortgage</t>
        </is>
      </c>
      <c r="D281" t="inlineStr">
        <is>
          <t>2450/0001</t>
        </is>
      </c>
      <c r="F281" s="903" t="n">
        <v>44060</v>
      </c>
      <c r="G281" t="inlineStr">
        <is>
          <t>Presidio Wab, LLC</t>
        </is>
      </c>
      <c r="H281" t="inlineStr">
        <is>
          <t>BMO Harris Bank</t>
        </is>
      </c>
      <c r="I281" t="inlineStr">
        <is>
          <t>A. of 26-12N-26W aol</t>
        </is>
      </c>
      <c r="K281" t="inlineStr">
        <is>
          <t>OKCountyRecords index only / link unavailable</t>
        </is>
      </c>
    </row>
    <row r="282">
      <c r="C282" t="inlineStr">
        <is>
          <t>Financing Statement</t>
        </is>
      </c>
      <c r="D282" t="inlineStr">
        <is>
          <t>2450/0121</t>
        </is>
      </c>
      <c r="F282" s="903" t="n">
        <v>44060</v>
      </c>
      <c r="G282" t="inlineStr">
        <is>
          <t>Presidio Wab, LLC</t>
        </is>
      </c>
      <c r="H282" t="inlineStr">
        <is>
          <t>BMO Harris Bank</t>
        </is>
      </c>
      <c r="I282" t="inlineStr">
        <is>
          <t>A. of 26-12N-26W aol</t>
        </is>
      </c>
      <c r="K282" t="inlineStr">
        <is>
          <t>OKCountyRecords index only / link unavailable</t>
        </is>
      </c>
    </row>
    <row r="283">
      <c r="C283" t="inlineStr">
        <is>
          <t>Release of Lien</t>
        </is>
      </c>
      <c r="D283" t="inlineStr">
        <is>
          <t>2453/0001</t>
        </is>
      </c>
      <c r="F283" s="903" t="n">
        <v>44126</v>
      </c>
      <c r="G283" t="inlineStr">
        <is>
          <t>JP Morgan Chase Bank</t>
        </is>
      </c>
      <c r="H283" t="inlineStr">
        <is>
          <t>Tecolote Holdings, LLC</t>
        </is>
      </c>
      <c r="I283" t="inlineStr">
        <is>
          <t>A. of 1-11N-24W aol</t>
        </is>
      </c>
      <c r="K283" t="inlineStr">
        <is>
          <t>OKCountyRecords index only / link unavailable</t>
        </is>
      </c>
    </row>
    <row r="284">
      <c r="C284" t="inlineStr">
        <is>
          <t>Release of Mortgage</t>
        </is>
      </c>
      <c r="D284" t="inlineStr">
        <is>
          <t>2460/0001</t>
        </is>
      </c>
      <c r="F284" s="903" t="n">
        <v>44272</v>
      </c>
      <c r="G284" t="inlineStr">
        <is>
          <t>JP Morgan Chase Bank</t>
        </is>
      </c>
      <c r="H284" t="inlineStr">
        <is>
          <t>Geodyne Resources
Samson Resources Company, LLC</t>
        </is>
      </c>
      <c r="I284" t="inlineStr">
        <is>
          <t>A. of 8-11N-23W aol</t>
        </is>
      </c>
      <c r="K284" t="inlineStr">
        <is>
          <t>OKCountyRecords index only / link unavailable</t>
        </is>
      </c>
    </row>
    <row r="285">
      <c r="C285" t="inlineStr">
        <is>
          <t>Release of Lien</t>
        </is>
      </c>
      <c r="D285" t="inlineStr">
        <is>
          <t>2462/0068</t>
        </is>
      </c>
      <c r="F285" s="903" t="n">
        <v>44312</v>
      </c>
      <c r="G285" t="inlineStr">
        <is>
          <t>Jpmorgan Chase</t>
        </is>
      </c>
      <c r="H285" t="inlineStr">
        <is>
          <t>Fourpoint Energy, LLC</t>
        </is>
      </c>
      <c r="I285" t="inlineStr">
        <is>
          <t>All of 2-11N-23W aol</t>
        </is>
      </c>
      <c r="K285" t="inlineStr">
        <is>
          <t>OKCountyRecords index only / link unavailable</t>
        </is>
      </c>
    </row>
    <row r="286">
      <c r="C286" t="inlineStr">
        <is>
          <t>Mortgage</t>
        </is>
      </c>
      <c r="D286" t="inlineStr">
        <is>
          <t>2477/0001</t>
        </is>
      </c>
      <c r="F286" s="903" t="n">
        <v>44462</v>
      </c>
      <c r="G286" t="inlineStr">
        <is>
          <t>Presidio Finance, LLC</t>
        </is>
      </c>
      <c r="H286" t="inlineStr">
        <is>
          <t>UMB Bank</t>
        </is>
      </c>
      <c r="I286" t="inlineStr">
        <is>
          <t>A. of 3-11N-23W aol</t>
        </is>
      </c>
      <c r="K286" t="inlineStr">
        <is>
          <t>OKCountyRecords index only / link unavailable</t>
        </is>
      </c>
    </row>
    <row r="287">
      <c r="C287" t="inlineStr">
        <is>
          <t>Mortgage</t>
        </is>
      </c>
      <c r="D287" t="inlineStr">
        <is>
          <t>2475/0001</t>
        </is>
      </c>
      <c r="F287" s="903" t="n">
        <v>44462</v>
      </c>
      <c r="G287" t="inlineStr">
        <is>
          <t>Presidio Wab, LLC</t>
        </is>
      </c>
      <c r="H287" t="inlineStr">
        <is>
          <t>Presidio Finance, LLC</t>
        </is>
      </c>
      <c r="I287" t="inlineStr">
        <is>
          <t>A. of 3-11N-23W aol</t>
        </is>
      </c>
      <c r="K287" t="inlineStr">
        <is>
          <t>OKCountyRecords index only / link unavailable</t>
        </is>
      </c>
    </row>
    <row r="288">
      <c r="C288" t="inlineStr">
        <is>
          <t>Mortgage</t>
        </is>
      </c>
      <c r="D288" t="inlineStr">
        <is>
          <t>2480/0426</t>
        </is>
      </c>
      <c r="F288" s="903" t="n">
        <v>44477</v>
      </c>
      <c r="G288" t="inlineStr">
        <is>
          <t>PHX Minerals</t>
        </is>
      </c>
      <c r="H288" t="inlineStr">
        <is>
          <t>Independent Bank</t>
        </is>
      </c>
      <c r="I288" t="inlineStr">
        <is>
          <t>A. of 3-11N-23W aol</t>
        </is>
      </c>
      <c r="K288" t="inlineStr">
        <is>
          <t>OKCountyRecords index only / link unavailable</t>
        </is>
      </c>
    </row>
    <row r="289">
      <c r="C289" t="inlineStr">
        <is>
          <t>Financing Statement</t>
        </is>
      </c>
      <c r="D289" t="inlineStr">
        <is>
          <t>2494/0001</t>
        </is>
      </c>
      <c r="F289" s="903" t="n">
        <v>44693</v>
      </c>
      <c r="G289" t="inlineStr">
        <is>
          <t>Unbridled Resources, LLC
Unbridled Agent, Corp.</t>
        </is>
      </c>
      <c r="H289" t="inlineStr">
        <is>
          <t>JP Morgan Chase</t>
        </is>
      </c>
      <c r="I289" t="inlineStr">
        <is>
          <t>A. of 1-11N-23W aol</t>
        </is>
      </c>
      <c r="K289" t="inlineStr">
        <is>
          <t>OKCountyRecords index only / link unavailable</t>
        </is>
      </c>
    </row>
    <row r="290">
      <c r="C290" t="inlineStr">
        <is>
          <t>Mortgage</t>
        </is>
      </c>
      <c r="D290" t="inlineStr">
        <is>
          <t>2493/0001</t>
        </is>
      </c>
      <c r="F290" s="903" t="n">
        <v>44693</v>
      </c>
      <c r="G290" t="inlineStr">
        <is>
          <t>Unbridled Resources, LLC
Unbridled Agent, Corp.</t>
        </is>
      </c>
      <c r="H290" t="inlineStr">
        <is>
          <t>JP Morgan Chase</t>
        </is>
      </c>
      <c r="I290" t="inlineStr">
        <is>
          <t>A. of 1-11N-23W aol</t>
        </is>
      </c>
      <c r="K290" t="inlineStr">
        <is>
          <t>OKCountyRecords index only / link unavailable</t>
        </is>
      </c>
    </row>
    <row r="291">
      <c r="C291" t="inlineStr">
        <is>
          <t>Termination of Ucc</t>
        </is>
      </c>
      <c r="D291" t="inlineStr">
        <is>
          <t>2496/0460</t>
        </is>
      </c>
      <c r="F291" s="903" t="n">
        <v>44741</v>
      </c>
      <c r="G291" t="inlineStr">
        <is>
          <t>Jpmorgan Chase Bank</t>
        </is>
      </c>
      <c r="H291" t="inlineStr">
        <is>
          <t>Tecolote Holdings, LLC
Tecolote Royalty, LP</t>
        </is>
      </c>
      <c r="I291" t="inlineStr">
        <is>
          <t>A. of 1-11N-24W aol</t>
        </is>
      </c>
      <c r="K291" t="inlineStr">
        <is>
          <t>OKCountyRecords index only / link unavailable</t>
        </is>
      </c>
    </row>
    <row r="292">
      <c r="C292" t="inlineStr">
        <is>
          <t>Termination of Ucc</t>
        </is>
      </c>
      <c r="D292" t="inlineStr">
        <is>
          <t>2514/0196</t>
        </is>
      </c>
      <c r="F292" s="903" t="n">
        <v>44936</v>
      </c>
      <c r="G292" t="inlineStr">
        <is>
          <t>JP Morgan Chase</t>
        </is>
      </c>
      <c r="H292" t="inlineStr">
        <is>
          <t>Tecolote Holdings, LLC</t>
        </is>
      </c>
      <c r="I292" t="inlineStr">
        <is>
          <t>A. of 1-11N-24W aol</t>
        </is>
      </c>
      <c r="K292" t="inlineStr">
        <is>
          <t>OKCountyRecords index only / link unavailable</t>
        </is>
      </c>
    </row>
    <row r="293">
      <c r="C293" t="inlineStr">
        <is>
          <t>Mortgage</t>
        </is>
      </c>
      <c r="D293" t="inlineStr">
        <is>
          <t>2535/0001</t>
        </is>
      </c>
      <c r="F293" s="903" t="n">
        <v>45170</v>
      </c>
      <c r="G293" t="inlineStr">
        <is>
          <t>Presidio Finance, LLC</t>
        </is>
      </c>
      <c r="H293" t="inlineStr">
        <is>
          <t>UMB Bank</t>
        </is>
      </c>
      <c r="I293" t="inlineStr">
        <is>
          <t>All of 3-11N-23W aol</t>
        </is>
      </c>
      <c r="K293" t="inlineStr">
        <is>
          <t>OKCountyRecords index only / link unavailable</t>
        </is>
      </c>
    </row>
    <row r="294">
      <c r="C294" t="inlineStr">
        <is>
          <t>Mortgage</t>
        </is>
      </c>
      <c r="D294" t="inlineStr">
        <is>
          <t>2543/0025</t>
        </is>
      </c>
      <c r="F294" s="903" t="n">
        <v>45247</v>
      </c>
      <c r="G294" t="inlineStr">
        <is>
          <t>MNR Abs Issuer I., LLC</t>
        </is>
      </c>
      <c r="H294" t="inlineStr">
        <is>
          <t>UMB Bank N.a</t>
        </is>
      </c>
      <c r="I294" t="inlineStr">
        <is>
          <t>All of 6-11N-26W aol</t>
        </is>
      </c>
      <c r="K294" t="inlineStr">
        <is>
          <t>OKCountyRecords index only / link unavailable</t>
        </is>
      </c>
    </row>
    <row r="295">
      <c r="C295" t="inlineStr">
        <is>
          <t>Partial Release of Lien</t>
        </is>
      </c>
      <c r="D295" t="inlineStr">
        <is>
          <t>2542/0149</t>
        </is>
      </c>
      <c r="F295" s="903" t="n">
        <v>45247</v>
      </c>
      <c r="G295" t="inlineStr">
        <is>
          <t>JP Morgan Chase Bank NA</t>
        </is>
      </c>
      <c r="H295" t="inlineStr">
        <is>
          <t>Unbridled Resources, LLC
MNR Abs Issuer I., LLC</t>
        </is>
      </c>
      <c r="I295" t="inlineStr">
        <is>
          <t>All of 1-11N-23W aol</t>
        </is>
      </c>
      <c r="K295" t="inlineStr">
        <is>
          <t>OKCountyRecords index only / link unavailable</t>
        </is>
      </c>
    </row>
    <row r="296">
      <c r="C296" t="inlineStr">
        <is>
          <t>Mortgage</t>
        </is>
      </c>
      <c r="D296" t="inlineStr">
        <is>
          <t>2544/0001</t>
        </is>
      </c>
      <c r="F296" s="903" t="n">
        <v>45247</v>
      </c>
      <c r="G296" t="inlineStr">
        <is>
          <t>Unbridled Resources, LLC
Unbridled Agent, Corp.</t>
        </is>
      </c>
      <c r="H296" t="inlineStr">
        <is>
          <t>MNR Abs Issuer I, LLC</t>
        </is>
      </c>
      <c r="I296" t="inlineStr">
        <is>
          <t>All of 6-11N-26W aol</t>
        </is>
      </c>
      <c r="K296" t="inlineStr">
        <is>
          <t>OKCountyRecords index only / link unavailable</t>
        </is>
      </c>
    </row>
    <row r="297">
      <c r="C297" t="inlineStr">
        <is>
          <t>Amendment of Mortgage</t>
        </is>
      </c>
      <c r="D297" t="inlineStr">
        <is>
          <t>2548/0001</t>
        </is>
      </c>
      <c r="F297" s="903" t="n">
        <v>45265</v>
      </c>
      <c r="G297" t="inlineStr">
        <is>
          <t>Unbridled Resources, LLC
Unbridled Agent, Corp.</t>
        </is>
      </c>
      <c r="H297" t="inlineStr">
        <is>
          <t>JP Morgan Chase Bank</t>
        </is>
      </c>
      <c r="I297" t="inlineStr">
        <is>
          <t>All of 25-18N-25W aol</t>
        </is>
      </c>
      <c r="K297" t="inlineStr">
        <is>
          <t>OKCountyRecords index only / link unavailable</t>
        </is>
      </c>
    </row>
    <row r="298">
      <c r="C298" t="inlineStr">
        <is>
          <t>Financing Statement</t>
        </is>
      </c>
      <c r="D298" t="inlineStr">
        <is>
          <t>2556/0269</t>
        </is>
      </c>
      <c r="F298" s="903" t="n">
        <v>45336</v>
      </c>
      <c r="G298" t="inlineStr">
        <is>
          <t>Unbridled Resources, LLC</t>
        </is>
      </c>
      <c r="H298" t="inlineStr">
        <is>
          <t>JP Morgan Chase Bank N.a</t>
        </is>
      </c>
      <c r="I298" t="inlineStr">
        <is>
          <t>All of 1-11N-23W aol</t>
        </is>
      </c>
      <c r="K298" t="inlineStr">
        <is>
          <t>OKCountyRecords index only / link unavailable</t>
        </is>
      </c>
    </row>
    <row r="299">
      <c r="C299" t="inlineStr">
        <is>
          <t>Financing Statement</t>
        </is>
      </c>
      <c r="D299" t="inlineStr">
        <is>
          <t>2556/0010</t>
        </is>
      </c>
      <c r="F299" s="903" t="n">
        <v>45336</v>
      </c>
      <c r="G299" t="inlineStr">
        <is>
          <t>Unbridled Agent, Corp.</t>
        </is>
      </c>
      <c r="H299" t="inlineStr">
        <is>
          <t>JP Morgan Chase Bank</t>
        </is>
      </c>
      <c r="I299" t="inlineStr">
        <is>
          <t>All of 1-11N-23W aol</t>
        </is>
      </c>
      <c r="K299" t="inlineStr">
        <is>
          <t>OKCountyRecords index only / link unavailable</t>
        </is>
      </c>
    </row>
    <row r="300">
      <c r="C300" t="inlineStr">
        <is>
          <t>Ucc Continuation</t>
        </is>
      </c>
      <c r="D300" t="inlineStr">
        <is>
          <t>2579/0357</t>
        </is>
      </c>
      <c r="F300" s="903" t="n">
        <v>45478</v>
      </c>
      <c r="G300" t="inlineStr">
        <is>
          <t>Tecolote Holdings, LLC</t>
        </is>
      </c>
      <c r="H300" t="inlineStr">
        <is>
          <t>JP Morgan Chase Bank</t>
        </is>
      </c>
      <c r="I300" t="inlineStr">
        <is>
          <t>A. of 20-16N-21W aol</t>
        </is>
      </c>
      <c r="K300" t="inlineStr">
        <is>
          <t>OKCountyRecords index only / link unavailable</t>
        </is>
      </c>
    </row>
    <row r="301">
      <c r="C301" t="inlineStr">
        <is>
          <t>Release of Lien</t>
        </is>
      </c>
      <c r="D301" t="inlineStr">
        <is>
          <t>2634/0001</t>
        </is>
      </c>
      <c r="F301" s="903" t="n">
        <v>45825</v>
      </c>
      <c r="G301" t="inlineStr">
        <is>
          <t>JP Morgan Chase Bank</t>
        </is>
      </c>
      <c r="H301" t="inlineStr">
        <is>
          <t>Breitburn Operating, LP
Breitburn Oklahoma, LLC
Unbridled Resources, LLC
Unbridled Agent, Corp.</t>
        </is>
      </c>
      <c r="I301" t="inlineStr">
        <is>
          <t>A. of 36-16N-23W aol</t>
        </is>
      </c>
      <c r="K301" t="inlineStr">
        <is>
          <t>OKCountyRecords index only / link unavailable</t>
        </is>
      </c>
    </row>
    <row r="302">
      <c r="C302" t="inlineStr">
        <is>
          <t>Release of Mortgage</t>
        </is>
      </c>
      <c r="D302" t="inlineStr">
        <is>
          <t>2650/0484</t>
        </is>
      </c>
      <c r="F302" s="903" t="n">
        <v>45915</v>
      </c>
      <c r="G302" t="inlineStr">
        <is>
          <t>Southstate Bank NA
Independent Bank, Administrative Agent</t>
        </is>
      </c>
      <c r="H302" t="inlineStr">
        <is>
          <t>PHX Minerals, Inc.</t>
        </is>
      </c>
      <c r="I302" t="inlineStr">
        <is>
          <t>All of 3-11N-23W aol</t>
        </is>
      </c>
      <c r="K302" t="inlineStr">
        <is>
          <t>OKCountyRecords index only / link unavailable</t>
        </is>
      </c>
    </row>
    <row r="303">
      <c r="C303" t="inlineStr">
        <is>
          <t>Mortgage</t>
        </is>
      </c>
      <c r="D303" t="inlineStr">
        <is>
          <t>2653/0035</t>
        </is>
      </c>
      <c r="F303" s="903" t="n">
        <v>45925</v>
      </c>
      <c r="G303" t="inlineStr">
        <is>
          <t>PHX Minerals, Inc.</t>
        </is>
      </c>
      <c r="H303" t="inlineStr">
        <is>
          <t>US Bank Trust Company, NA</t>
        </is>
      </c>
      <c r="I303" t="inlineStr">
        <is>
          <t>All of 5-11N-23W aol</t>
        </is>
      </c>
      <c r="K303" t="inlineStr">
        <is>
          <t>OKCountyRecords index only / link unavailable</t>
        </is>
      </c>
    </row>
    <row r="304">
      <c r="C304" t="inlineStr">
        <is>
          <t>Mortgage</t>
        </is>
      </c>
      <c r="D304" t="inlineStr">
        <is>
          <t>2660/0233</t>
        </is>
      </c>
      <c r="F304" s="903" t="n">
        <v>45954</v>
      </c>
      <c r="G304" t="inlineStr">
        <is>
          <t>Midcon Energy Production, LLC</t>
        </is>
      </c>
      <c r="H304" t="inlineStr">
        <is>
          <t>US Bank Trust Company</t>
        </is>
      </c>
      <c r="I304" t="inlineStr">
        <is>
          <t>All of 4-12N-26W aol</t>
        </is>
      </c>
      <c r="K304" t="inlineStr">
        <is>
          <t>OKCountyRecords index only / link unavailable</t>
        </is>
      </c>
    </row>
    <row r="305">
      <c r="C305" t="inlineStr">
        <is>
          <t>Partial Release of Lien</t>
        </is>
      </c>
      <c r="D305" t="inlineStr">
        <is>
          <t>2664/0001</t>
        </is>
      </c>
      <c r="F305" s="903" t="n">
        <v>45975</v>
      </c>
      <c r="G305" t="inlineStr">
        <is>
          <t>UMB Bank, N.a</t>
        </is>
      </c>
      <c r="H305" t="inlineStr">
        <is>
          <t>Presidio Finance, LLC</t>
        </is>
      </c>
      <c r="I305" t="inlineStr">
        <is>
          <t>All of 5-12N-21W aol</t>
        </is>
      </c>
      <c r="K305" t="inlineStr">
        <is>
          <t>OKCountyRecords index only / link unavailable</t>
        </is>
      </c>
    </row>
    <row r="306">
      <c r="C306" t="inlineStr">
        <is>
          <t>Change of Address</t>
        </is>
      </c>
      <c r="D306" t="inlineStr">
        <is>
          <t>2700/0268</t>
        </is>
      </c>
      <c r="F306" s="903" t="n">
        <v>46160</v>
      </c>
      <c r="G306" t="inlineStr">
        <is>
          <t>Royfin Natural Gas, LLC
Tamworth Resources, LLC
Scott Martin
Longreach Energy Investments, Inc.</t>
        </is>
      </c>
      <c r="H306" t="inlineStr">
        <is>
          <t>The Public</t>
        </is>
      </c>
      <c r="I306" t="inlineStr">
        <is>
          <t>All of 11-12N-21W aol</t>
        </is>
      </c>
      <c r="K306" t="inlineStr">
        <is>
          <t>OKCountyRecords index only / link unavailable</t>
        </is>
      </c>
    </row>
    <row r="307">
      <c r="C307" t="inlineStr">
        <is>
          <t>Homestead</t>
        </is>
      </c>
      <c r="D307" t="inlineStr">
        <is>
          <t>FR0001/0470</t>
        </is>
      </c>
      <c r="F307" s="903" t="n">
        <v>2063</v>
      </c>
      <c r="G307" t="inlineStr">
        <is>
          <t>General Land Office</t>
        </is>
      </c>
      <c r="H307" t="inlineStr">
        <is>
          <t>Leo Kinnett</t>
        </is>
      </c>
      <c r="I307" t="inlineStr">
        <is>
          <t>All of 31-12N-24W</t>
        </is>
      </c>
    </row>
    <row r="308">
      <c r="C308" t="inlineStr">
        <is>
          <t>Homestead</t>
        </is>
      </c>
      <c r="D308" t="inlineStr">
        <is>
          <t>FR0002/0199</t>
        </is>
      </c>
      <c r="F308" s="903" t="n">
        <v>2601</v>
      </c>
      <c r="G308" t="inlineStr">
        <is>
          <t>General Land Office</t>
        </is>
      </c>
      <c r="H308" t="inlineStr">
        <is>
          <t>Charles F. Kennett</t>
        </is>
      </c>
      <c r="I308" t="inlineStr">
        <is>
          <t>All of 31-12N-24W</t>
        </is>
      </c>
    </row>
    <row r="309">
      <c r="C309" t="inlineStr">
        <is>
          <t>Patent</t>
        </is>
      </c>
      <c r="D309" t="inlineStr">
        <is>
          <t>PAT003/0495</t>
        </is>
      </c>
      <c r="F309" s="903" t="n">
        <v>2752</v>
      </c>
      <c r="G309" t="inlineStr">
        <is>
          <t>United States of America</t>
        </is>
      </c>
      <c r="H309" t="inlineStr">
        <is>
          <t>Leo Kennett</t>
        </is>
      </c>
      <c r="I309" t="inlineStr">
        <is>
          <t>All of 31-12N-24W</t>
        </is>
      </c>
    </row>
    <row r="310">
      <c r="C310" t="inlineStr">
        <is>
          <t>Homestead</t>
        </is>
      </c>
      <c r="D310" t="inlineStr">
        <is>
          <t>FR0002/0292</t>
        </is>
      </c>
      <c r="F310" s="903" t="n">
        <v>2754</v>
      </c>
      <c r="G310" t="inlineStr">
        <is>
          <t>General Land Office</t>
        </is>
      </c>
      <c r="H310" t="inlineStr">
        <is>
          <t>Hobert E. McGuire</t>
        </is>
      </c>
      <c r="I310" t="inlineStr">
        <is>
          <t>All of 31-12N-24W</t>
        </is>
      </c>
    </row>
    <row r="311">
      <c r="C311" t="inlineStr">
        <is>
          <t>Homestead</t>
        </is>
      </c>
      <c r="D311" t="inlineStr">
        <is>
          <t>FR0002/0293</t>
        </is>
      </c>
      <c r="F311" s="903" t="n">
        <v>2754</v>
      </c>
      <c r="G311" t="inlineStr">
        <is>
          <t>General Land Office</t>
        </is>
      </c>
      <c r="H311" t="inlineStr">
        <is>
          <t>Ernest Brooks</t>
        </is>
      </c>
      <c r="I311" t="inlineStr">
        <is>
          <t>All of 31-12N-24W</t>
        </is>
      </c>
    </row>
    <row r="312">
      <c r="C312" t="inlineStr">
        <is>
          <t>Homestead</t>
        </is>
      </c>
      <c r="D312" t="inlineStr">
        <is>
          <t>FR0002/0448</t>
        </is>
      </c>
      <c r="F312" s="903" t="n">
        <v>3121</v>
      </c>
      <c r="G312" t="inlineStr">
        <is>
          <t>General Land Office</t>
        </is>
      </c>
      <c r="H312" t="inlineStr">
        <is>
          <t>Roy a. Garrison</t>
        </is>
      </c>
      <c r="I312" t="inlineStr">
        <is>
          <t>All of 31-12N-24W aol</t>
        </is>
      </c>
    </row>
    <row r="313">
      <c r="C313" t="inlineStr">
        <is>
          <t>Patent</t>
        </is>
      </c>
      <c r="D313" t="inlineStr">
        <is>
          <t>PAT006/0007</t>
        </is>
      </c>
      <c r="F313" s="903" t="n">
        <v>3652</v>
      </c>
      <c r="G313" t="inlineStr">
        <is>
          <t>United States of America</t>
        </is>
      </c>
      <c r="H313" t="inlineStr">
        <is>
          <t>Ernest Brooks</t>
        </is>
      </c>
      <c r="I313" t="inlineStr">
        <is>
          <t>All of 31-12N-24W</t>
        </is>
      </c>
    </row>
    <row r="314">
      <c r="C314" t="inlineStr">
        <is>
          <t>Patent</t>
        </is>
      </c>
      <c r="D314" t="inlineStr">
        <is>
          <t>PAT010/0234</t>
        </is>
      </c>
      <c r="F314" s="903" t="n">
        <v>11021</v>
      </c>
      <c r="G314" t="inlineStr">
        <is>
          <t>United States of America</t>
        </is>
      </c>
      <c r="H314" t="inlineStr">
        <is>
          <t>Roy a. Garrison</t>
        </is>
      </c>
      <c r="I314" t="inlineStr">
        <is>
          <t>All of 31-12N-24W aol</t>
        </is>
      </c>
    </row>
    <row r="315">
      <c r="C315" t="inlineStr">
        <is>
          <t>Patent</t>
        </is>
      </c>
      <c r="D315" t="inlineStr">
        <is>
          <t>PAT007/0374</t>
        </is>
      </c>
      <c r="F315" s="903" t="n">
        <v>11450</v>
      </c>
      <c r="G315" t="inlineStr">
        <is>
          <t>United States of America</t>
        </is>
      </c>
      <c r="H315" t="inlineStr">
        <is>
          <t>Herbert E. McGuire</t>
        </is>
      </c>
      <c r="I315" t="inlineStr">
        <is>
          <t>All of 31-12N-24W</t>
        </is>
      </c>
    </row>
    <row r="316">
      <c r="C316" t="inlineStr">
        <is>
          <t>Deed</t>
        </is>
      </c>
      <c r="D316" t="inlineStr">
        <is>
          <t>162/0162</t>
        </is>
      </c>
      <c r="F316" s="903" t="n">
        <v>27121</v>
      </c>
      <c r="G316" t="inlineStr">
        <is>
          <t>J. B. Campbell,
Lillie a. Campbell</t>
        </is>
      </c>
      <c r="H316" t="inlineStr">
        <is>
          <t>Elmo W. Kirk,
Freeda Kirk</t>
        </is>
      </c>
      <c r="I316" t="inlineStr">
        <is>
          <t>All of 31-12N-24W</t>
        </is>
      </c>
    </row>
    <row r="317">
      <c r="C317" t="inlineStr">
        <is>
          <t>Deed</t>
        </is>
      </c>
      <c r="D317" t="inlineStr">
        <is>
          <t>163/0565</t>
        </is>
      </c>
      <c r="F317" s="903" t="n">
        <v>27163</v>
      </c>
      <c r="G317" t="inlineStr">
        <is>
          <t>L. E. Thurman,
Veronica Thurman</t>
        </is>
      </c>
      <c r="H317" t="inlineStr">
        <is>
          <t>Marie Lister</t>
        </is>
      </c>
      <c r="I317" t="inlineStr">
        <is>
          <t>All of 31-12N-24W aol</t>
        </is>
      </c>
    </row>
    <row r="318">
      <c r="C318" t="inlineStr">
        <is>
          <t>Deed</t>
        </is>
      </c>
      <c r="D318" t="inlineStr">
        <is>
          <t>164/0066</t>
        </is>
      </c>
      <c r="F318" s="903" t="n">
        <v>27171</v>
      </c>
      <c r="G318" t="inlineStr">
        <is>
          <t>Marie Lister</t>
        </is>
      </c>
      <c r="H318" t="inlineStr">
        <is>
          <t>W. H. Sorenson</t>
        </is>
      </c>
      <c r="I318" t="inlineStr">
        <is>
          <t>All of 31-12N-24W aol</t>
        </is>
      </c>
    </row>
    <row r="319">
      <c r="C319" t="inlineStr">
        <is>
          <t>Deed</t>
        </is>
      </c>
      <c r="D319" t="inlineStr">
        <is>
          <t>165/0087</t>
        </is>
      </c>
      <c r="F319" s="903" t="n">
        <v>27207</v>
      </c>
      <c r="G319" t="inlineStr">
        <is>
          <t>Marie Lister</t>
        </is>
      </c>
      <c r="H319" t="inlineStr">
        <is>
          <t>The Mann Childrens Trust</t>
        </is>
      </c>
      <c r="I319" t="inlineStr">
        <is>
          <t>All of 31-12N-24W aol</t>
        </is>
      </c>
    </row>
    <row r="320">
      <c r="C320" t="inlineStr">
        <is>
          <t>Deed</t>
        </is>
      </c>
      <c r="D320" t="inlineStr">
        <is>
          <t>176/0144</t>
        </is>
      </c>
      <c r="F320" s="903" t="n">
        <v>27481</v>
      </c>
      <c r="G320" t="inlineStr">
        <is>
          <t>Marie Lister</t>
        </is>
      </c>
      <c r="H320" t="inlineStr">
        <is>
          <t>J. E. Barnett</t>
        </is>
      </c>
      <c r="I320" t="inlineStr">
        <is>
          <t>All of 31-12N-24W aol</t>
        </is>
      </c>
    </row>
    <row r="321">
      <c r="C321" t="inlineStr">
        <is>
          <t>Deed</t>
        </is>
      </c>
      <c r="D321" t="inlineStr">
        <is>
          <t>197/0116</t>
        </is>
      </c>
      <c r="F321" s="903" t="n">
        <v>28005</v>
      </c>
      <c r="G321" t="inlineStr">
        <is>
          <t>Elmo W. Kirk,
Freeda Kirk</t>
        </is>
      </c>
      <c r="H321" t="inlineStr">
        <is>
          <t>Margie Kirk</t>
        </is>
      </c>
      <c r="I321" t="inlineStr">
        <is>
          <t>All of 31-12N-24W</t>
        </is>
      </c>
    </row>
    <row r="322">
      <c r="C322" t="inlineStr">
        <is>
          <t>Deed</t>
        </is>
      </c>
      <c r="D322" t="inlineStr">
        <is>
          <t>227/0089</t>
        </is>
      </c>
      <c r="F322" s="903" t="n">
        <v>28445</v>
      </c>
      <c r="G322" t="inlineStr">
        <is>
          <t>Margie Kirk</t>
        </is>
      </c>
      <c r="H322" t="inlineStr">
        <is>
          <t>Ella Pearl Kirk,
Gordon E. Kirk</t>
        </is>
      </c>
      <c r="I322" t="inlineStr">
        <is>
          <t>All of 31-12N-24W</t>
        </is>
      </c>
    </row>
    <row r="323">
      <c r="C323" t="inlineStr">
        <is>
          <t>Deed</t>
        </is>
      </c>
      <c r="D323" t="inlineStr">
        <is>
          <t>237/0371</t>
        </is>
      </c>
      <c r="F323" s="903" t="n">
        <v>28583</v>
      </c>
      <c r="G323" t="inlineStr">
        <is>
          <t>Eula Bain,
W. C. Bain,
William C. Bain,
W. M. Bain</t>
        </is>
      </c>
      <c r="H323" t="inlineStr">
        <is>
          <t>Carl L. Bain</t>
        </is>
      </c>
      <c r="I323" t="inlineStr">
        <is>
          <t>All of 31-12N-24W aol</t>
        </is>
      </c>
    </row>
    <row r="324">
      <c r="C324" t="inlineStr">
        <is>
          <t>Deed</t>
        </is>
      </c>
      <c r="D324" t="inlineStr">
        <is>
          <t>237/0372</t>
        </is>
      </c>
      <c r="F324" s="903" t="n">
        <v>28583</v>
      </c>
      <c r="G324" t="inlineStr">
        <is>
          <t>Eula Bain,
W. C. Bain,
William C. Bain,
W. M. Bain</t>
        </is>
      </c>
      <c r="H324" t="inlineStr">
        <is>
          <t>Dow C. Bain</t>
        </is>
      </c>
      <c r="I324" t="inlineStr">
        <is>
          <t>All of 31-12N-24W aol</t>
        </is>
      </c>
    </row>
    <row r="325">
      <c r="C325" t="inlineStr">
        <is>
          <t>Deed</t>
        </is>
      </c>
      <c r="D325" t="inlineStr">
        <is>
          <t>237/0367</t>
        </is>
      </c>
      <c r="F325" s="903" t="n">
        <v>28583</v>
      </c>
      <c r="G325" t="inlineStr">
        <is>
          <t>Eula Bain,
W. C. Bain,
William C. Bain,
W. M. Bain</t>
        </is>
      </c>
      <c r="H325" t="inlineStr">
        <is>
          <t>Hazel a. Hamilton</t>
        </is>
      </c>
      <c r="I325" t="inlineStr">
        <is>
          <t>All of 31-12N-24W aol</t>
        </is>
      </c>
    </row>
    <row r="326">
      <c r="C326" t="inlineStr">
        <is>
          <t>Deed</t>
        </is>
      </c>
      <c r="D326" t="inlineStr">
        <is>
          <t>237/0370</t>
        </is>
      </c>
      <c r="F326" s="903" t="n">
        <v>28583</v>
      </c>
      <c r="G326" t="inlineStr">
        <is>
          <t>Eula Bain,
W. C. Bain,
William C. Bain,
W. M. Bain</t>
        </is>
      </c>
      <c r="H326" t="inlineStr">
        <is>
          <t>Opal L. Fuchs</t>
        </is>
      </c>
      <c r="I326" t="inlineStr">
        <is>
          <t>All of 31-12N-24W aol</t>
        </is>
      </c>
    </row>
    <row r="327">
      <c r="C327" t="inlineStr">
        <is>
          <t>Deed</t>
        </is>
      </c>
      <c r="D327" t="inlineStr">
        <is>
          <t>237/0373</t>
        </is>
      </c>
      <c r="F327" s="903" t="n">
        <v>28583</v>
      </c>
      <c r="G327" t="inlineStr">
        <is>
          <t>Eula Bain,
W. C. Bain,
William C. Bain,
W. M. Bain</t>
        </is>
      </c>
      <c r="H327" t="inlineStr">
        <is>
          <t>Wilda E. Jensen</t>
        </is>
      </c>
      <c r="I327" t="inlineStr">
        <is>
          <t>All of 31-12N-24W aol</t>
        </is>
      </c>
    </row>
    <row r="328">
      <c r="C328" t="inlineStr">
        <is>
          <t>Deed</t>
        </is>
      </c>
      <c r="D328" t="inlineStr">
        <is>
          <t>237/0374</t>
        </is>
      </c>
      <c r="F328" s="903" t="n">
        <v>28583</v>
      </c>
      <c r="G328" t="inlineStr">
        <is>
          <t>Eula Bain,
W. C. Bain,
William C. Bain,
W. M. Bain</t>
        </is>
      </c>
      <c r="H328" t="inlineStr">
        <is>
          <t>William C. Bain, Jr.</t>
        </is>
      </c>
      <c r="I328" t="inlineStr">
        <is>
          <t>All of 31-12N-24W aol</t>
        </is>
      </c>
    </row>
    <row r="329">
      <c r="C329" t="inlineStr">
        <is>
          <t>Deed</t>
        </is>
      </c>
      <c r="D329" t="inlineStr">
        <is>
          <t>237/0376</t>
        </is>
      </c>
      <c r="F329" s="903" t="n">
        <v>28583</v>
      </c>
      <c r="G329" t="inlineStr">
        <is>
          <t>Eula Bain,
W. C. Bain,
William C. Bain,
W. M. Bain</t>
        </is>
      </c>
      <c r="H329" t="inlineStr">
        <is>
          <t>Billy W. Bain</t>
        </is>
      </c>
      <c r="I329" t="inlineStr">
        <is>
          <t>All of 31-12N-24W aol</t>
        </is>
      </c>
    </row>
    <row r="330">
      <c r="C330" t="inlineStr">
        <is>
          <t>Deed</t>
        </is>
      </c>
      <c r="D330" t="inlineStr">
        <is>
          <t>237/0381</t>
        </is>
      </c>
      <c r="F330" s="903" t="n">
        <v>28583</v>
      </c>
      <c r="G330" t="inlineStr">
        <is>
          <t>Bliss Reeves,
Valiria Reeves</t>
        </is>
      </c>
      <c r="H330" t="inlineStr">
        <is>
          <t>Troy B. Reeves,
Vera June Reeves</t>
        </is>
      </c>
      <c r="I330" t="inlineStr">
        <is>
          <t>All of 31-12N-24W aol</t>
        </is>
      </c>
    </row>
    <row r="331">
      <c r="C331" t="inlineStr">
        <is>
          <t>Mineral Deed</t>
        </is>
      </c>
      <c r="D331" t="inlineStr">
        <is>
          <t>237/0375</t>
        </is>
      </c>
      <c r="F331" s="903" t="n">
        <v>28584</v>
      </c>
      <c r="G331" t="inlineStr">
        <is>
          <t>Eula Bain,
W. C. Bain,
William C. Bain,
W. M. Bain</t>
        </is>
      </c>
      <c r="H331" t="inlineStr">
        <is>
          <t>Juanita M. Wolff</t>
        </is>
      </c>
      <c r="I331" t="inlineStr">
        <is>
          <t>All of 31-12N-24W aol</t>
        </is>
      </c>
    </row>
    <row r="332">
      <c r="C332" t="inlineStr">
        <is>
          <t>Deed</t>
        </is>
      </c>
      <c r="D332" t="inlineStr">
        <is>
          <t>262/0460</t>
        </is>
      </c>
      <c r="F332" s="903" t="n">
        <v>28923</v>
      </c>
      <c r="G332" t="inlineStr">
        <is>
          <t>Freeda Kirk</t>
        </is>
      </c>
      <c r="H332" t="inlineStr">
        <is>
          <t>Rod Kirk</t>
        </is>
      </c>
      <c r="I332" t="inlineStr">
        <is>
          <t>All of 31-12N-24W</t>
        </is>
      </c>
    </row>
    <row r="333">
      <c r="C333" t="inlineStr">
        <is>
          <t>Final Decree</t>
        </is>
      </c>
      <c r="D333" t="inlineStr">
        <is>
          <t>264/0428</t>
        </is>
      </c>
      <c r="F333" s="903" t="n">
        <v>28961</v>
      </c>
      <c r="G333" t="inlineStr">
        <is>
          <t>Lillie Campbell</t>
        </is>
      </c>
      <c r="H333" t="inlineStr">
        <is>
          <t>Letty Atha,
Virgil Hambrook,
The Public</t>
        </is>
      </c>
      <c r="I333" t="inlineStr">
        <is>
          <t>All of 31-12N-24W aol</t>
        </is>
      </c>
    </row>
    <row r="334">
      <c r="C334" t="inlineStr">
        <is>
          <t>Final Decree</t>
        </is>
      </c>
      <c r="D334" t="inlineStr">
        <is>
          <t>272/0042</t>
        </is>
      </c>
      <c r="F334" s="903" t="n">
        <v>29049</v>
      </c>
      <c r="G334" t="inlineStr">
        <is>
          <t>Elmo W. Kirk</t>
        </is>
      </c>
      <c r="H334" t="inlineStr">
        <is>
          <t>Freeda Kirk,
The Public</t>
        </is>
      </c>
      <c r="I334" t="inlineStr">
        <is>
          <t>All of 31-12N-24W</t>
        </is>
      </c>
    </row>
    <row r="335">
      <c r="C335" t="inlineStr">
        <is>
          <t>Deed</t>
        </is>
      </c>
      <c r="D335" t="inlineStr">
        <is>
          <t>272/0051</t>
        </is>
      </c>
      <c r="F335" s="903" t="n">
        <v>29049</v>
      </c>
      <c r="G335" t="inlineStr">
        <is>
          <t>Rod Kirk</t>
        </is>
      </c>
      <c r="H335" t="inlineStr">
        <is>
          <t>Herman M. Sidees,
Laury C. Sidees</t>
        </is>
      </c>
      <c r="I335" t="inlineStr">
        <is>
          <t>All of 31-12N-24W</t>
        </is>
      </c>
    </row>
    <row r="336">
      <c r="C336" t="inlineStr">
        <is>
          <t>Deed</t>
        </is>
      </c>
      <c r="D336" t="inlineStr">
        <is>
          <t>273/0010</t>
        </is>
      </c>
      <c r="F336" s="903" t="n">
        <v>29063</v>
      </c>
      <c r="G336" t="inlineStr">
        <is>
          <t>Rod Kirk</t>
        </is>
      </c>
      <c r="H336" t="inlineStr">
        <is>
          <t>Herman M. Sides,
Laury C. Sides</t>
        </is>
      </c>
      <c r="I336" t="inlineStr">
        <is>
          <t>All of 31-12N-24W</t>
        </is>
      </c>
    </row>
    <row r="337">
      <c r="C337" t="inlineStr">
        <is>
          <t>Mineral Deed</t>
        </is>
      </c>
      <c r="D337" t="inlineStr">
        <is>
          <t>274/0566</t>
        </is>
      </c>
      <c r="F337" s="903" t="n">
        <v>29094</v>
      </c>
      <c r="G337" t="inlineStr">
        <is>
          <t>Juanita M. Wolff</t>
        </is>
      </c>
      <c r="H337" t="inlineStr">
        <is>
          <t>Alpine Oil &amp; Royalty Company Incorporated</t>
        </is>
      </c>
      <c r="I337" t="inlineStr">
        <is>
          <t>All of 31-12N-24W aol</t>
        </is>
      </c>
    </row>
    <row r="338">
      <c r="C338" t="inlineStr">
        <is>
          <t>Mineral Deed</t>
        </is>
      </c>
      <c r="D338" t="inlineStr">
        <is>
          <t>277/0064</t>
        </is>
      </c>
      <c r="E338" s="903" t="n">
        <v>29126</v>
      </c>
      <c r="F338" s="903" t="n">
        <v>29132</v>
      </c>
      <c r="G338" t="inlineStr">
        <is>
          <t>Panhandle Cooperative Royalty Co.</t>
        </is>
      </c>
      <c r="H338" t="inlineStr">
        <is>
          <t>Panhandle Royalty Co.</t>
        </is>
      </c>
      <c r="I338" t="inlineStr">
        <is>
          <t>All of 31-12N-24W aol</t>
        </is>
      </c>
    </row>
    <row r="339">
      <c r="C339" t="inlineStr">
        <is>
          <t>Deed</t>
        </is>
      </c>
      <c r="D339" t="inlineStr">
        <is>
          <t>303/0363</t>
        </is>
      </c>
      <c r="F339" s="903" t="n">
        <v>29438</v>
      </c>
      <c r="G339" t="inlineStr">
        <is>
          <t>Rodney L. Kirk</t>
        </is>
      </c>
      <c r="H339" t="inlineStr">
        <is>
          <t>Freeda Kirk</t>
        </is>
      </c>
      <c r="I339" t="inlineStr">
        <is>
          <t>All of 31-12N-24W</t>
        </is>
      </c>
    </row>
    <row r="340">
      <c r="C340" t="inlineStr">
        <is>
          <t>Deed</t>
        </is>
      </c>
      <c r="D340" t="inlineStr">
        <is>
          <t>303/0364</t>
        </is>
      </c>
      <c r="F340" s="903" t="n">
        <v>29438</v>
      </c>
      <c r="G340" t="inlineStr">
        <is>
          <t>Freeda Kirk</t>
        </is>
      </c>
      <c r="H340" t="inlineStr">
        <is>
          <t>Margie Kirk</t>
        </is>
      </c>
      <c r="I340" t="inlineStr">
        <is>
          <t>All of 31-12N-24W</t>
        </is>
      </c>
    </row>
    <row r="341">
      <c r="C341" t="inlineStr">
        <is>
          <t>Deed</t>
        </is>
      </c>
      <c r="D341" t="inlineStr">
        <is>
          <t>332/0238</t>
        </is>
      </c>
      <c r="F341" s="903" t="n">
        <v>29675</v>
      </c>
      <c r="G341" t="inlineStr">
        <is>
          <t>L. E. Thurman</t>
        </is>
      </c>
      <c r="H341" t="inlineStr">
        <is>
          <t>Moore-Stansberry Inc.</t>
        </is>
      </c>
      <c r="I341" t="inlineStr">
        <is>
          <t>All of 31-12N-24W</t>
        </is>
      </c>
    </row>
    <row r="342">
      <c r="C342" t="inlineStr">
        <is>
          <t>Deed</t>
        </is>
      </c>
      <c r="D342" t="inlineStr">
        <is>
          <t>341/0154</t>
        </is>
      </c>
      <c r="F342" s="903" t="n">
        <v>29714</v>
      </c>
      <c r="G342" t="inlineStr">
        <is>
          <t>Glenn D. Mitchel,
Hazel P. Mitchel</t>
        </is>
      </c>
      <c r="H342" t="inlineStr">
        <is>
          <t>Nolan E Britton Inc.</t>
        </is>
      </c>
      <c r="I342" t="inlineStr">
        <is>
          <t>All of 31-12N-24W aol</t>
        </is>
      </c>
    </row>
    <row r="343">
      <c r="C343" t="inlineStr">
        <is>
          <t>Deed</t>
        </is>
      </c>
      <c r="D343" t="inlineStr">
        <is>
          <t>341/0155</t>
        </is>
      </c>
      <c r="F343" s="903" t="n">
        <v>29714</v>
      </c>
      <c r="G343" t="inlineStr">
        <is>
          <t>Nolan E Britton Inc.</t>
        </is>
      </c>
      <c r="H343" t="inlineStr">
        <is>
          <t>Chinook Resources Inc.</t>
        </is>
      </c>
      <c r="I343" t="inlineStr">
        <is>
          <t>All of 31-12N-24W aol</t>
        </is>
      </c>
    </row>
    <row r="344">
      <c r="C344" t="inlineStr">
        <is>
          <t>Deed</t>
        </is>
      </c>
      <c r="D344" t="inlineStr">
        <is>
          <t>355/0341</t>
        </is>
      </c>
      <c r="F344" s="903" t="n">
        <v>29767</v>
      </c>
      <c r="G344" t="inlineStr">
        <is>
          <t>Moore-Stansberry Inc.</t>
        </is>
      </c>
      <c r="H344" t="inlineStr">
        <is>
          <t>Leede Exploration</t>
        </is>
      </c>
      <c r="I344" t="inlineStr">
        <is>
          <t>All of 31-12N-24W</t>
        </is>
      </c>
    </row>
    <row r="345">
      <c r="C345" t="inlineStr">
        <is>
          <t>Deed</t>
        </is>
      </c>
      <c r="D345" t="inlineStr">
        <is>
          <t>368/0272</t>
        </is>
      </c>
      <c r="F345" s="903" t="n">
        <v>29812</v>
      </c>
      <c r="G345" t="inlineStr">
        <is>
          <t>Moore-Stansberry Inc.</t>
        </is>
      </c>
      <c r="H345" t="inlineStr">
        <is>
          <t>Brent L. Schooley</t>
        </is>
      </c>
      <c r="I345" t="inlineStr">
        <is>
          <t>All of 31-12N-24W</t>
        </is>
      </c>
    </row>
    <row r="346">
      <c r="C346" t="inlineStr">
        <is>
          <t>Deed</t>
        </is>
      </c>
      <c r="D346" t="inlineStr">
        <is>
          <t>423/0078</t>
        </is>
      </c>
      <c r="F346" s="903" t="n">
        <v>30015</v>
      </c>
      <c r="G346" t="inlineStr">
        <is>
          <t>Margie Kirk</t>
        </is>
      </c>
      <c r="H346" t="inlineStr">
        <is>
          <t>Ella Pearl Kirk,
Gordon E. Kirk</t>
        </is>
      </c>
      <c r="I346" t="inlineStr">
        <is>
          <t>All of 31-12N-24W</t>
        </is>
      </c>
    </row>
    <row r="347">
      <c r="C347" t="inlineStr">
        <is>
          <t>Deed</t>
        </is>
      </c>
      <c r="D347" t="inlineStr">
        <is>
          <t>432/0110</t>
        </is>
      </c>
      <c r="F347" s="903" t="n">
        <v>30054</v>
      </c>
      <c r="G347" t="inlineStr">
        <is>
          <t>W. H. Sorenson</t>
        </is>
      </c>
      <c r="H347" t="inlineStr">
        <is>
          <t>Michelle Sorenson Johnson, Marchelle Sorenson Uaigle, Trustee of The Sorenson Oil &amp; Gas Trust</t>
        </is>
      </c>
      <c r="I347" t="inlineStr">
        <is>
          <t>All of 31-12N-24W</t>
        </is>
      </c>
    </row>
    <row r="348">
      <c r="C348" t="inlineStr">
        <is>
          <t>Deed</t>
        </is>
      </c>
      <c r="D348" t="inlineStr">
        <is>
          <t>438/0128</t>
        </is>
      </c>
      <c r="F348" s="903" t="n">
        <v>30081</v>
      </c>
      <c r="G348" t="inlineStr">
        <is>
          <t>Moore Stansberry Inc.</t>
        </is>
      </c>
      <c r="H348" t="inlineStr">
        <is>
          <t>Leede Exploration</t>
        </is>
      </c>
      <c r="I348" t="inlineStr">
        <is>
          <t>All of 31-12N-24W</t>
        </is>
      </c>
    </row>
    <row r="349">
      <c r="C349" t="inlineStr">
        <is>
          <t>Deed</t>
        </is>
      </c>
      <c r="D349" t="inlineStr">
        <is>
          <t>440/0099</t>
        </is>
      </c>
      <c r="F349" s="903" t="n">
        <v>30088</v>
      </c>
      <c r="G349" t="inlineStr">
        <is>
          <t>Ella Pearl Kirk,
Gordon E. Kirk</t>
        </is>
      </c>
      <c r="H349" t="inlineStr">
        <is>
          <t>Eula Cross</t>
        </is>
      </c>
      <c r="I349" t="inlineStr">
        <is>
          <t>All of 31-12N-24W</t>
        </is>
      </c>
    </row>
    <row r="350">
      <c r="C350" t="inlineStr">
        <is>
          <t>Deed</t>
        </is>
      </c>
      <c r="D350" t="inlineStr">
        <is>
          <t>451/0176</t>
        </is>
      </c>
      <c r="F350" s="903" t="n">
        <v>30124</v>
      </c>
      <c r="G350" t="inlineStr">
        <is>
          <t>Margie Ann Kirk</t>
        </is>
      </c>
      <c r="H350" t="inlineStr">
        <is>
          <t>Eddie Tom Lakey</t>
        </is>
      </c>
      <c r="I350" t="inlineStr">
        <is>
          <t>All of 31-12N-24W</t>
        </is>
      </c>
    </row>
    <row r="351">
      <c r="C351" t="inlineStr">
        <is>
          <t>Deed</t>
        </is>
      </c>
      <c r="D351" t="inlineStr">
        <is>
          <t>480/0070</t>
        </is>
      </c>
      <c r="F351" s="903" t="n">
        <v>30250</v>
      </c>
      <c r="G351" t="inlineStr">
        <is>
          <t>Barbara J. Bain,
Billy W. Bain</t>
        </is>
      </c>
      <c r="H351" t="inlineStr">
        <is>
          <t>Myron V. Slobin</t>
        </is>
      </c>
      <c r="I351" t="inlineStr">
        <is>
          <t>All of 31-12N-24W aol</t>
        </is>
      </c>
    </row>
    <row r="352">
      <c r="C352" t="inlineStr">
        <is>
          <t>Deed</t>
        </is>
      </c>
      <c r="D352" t="inlineStr">
        <is>
          <t>480/0071</t>
        </is>
      </c>
      <c r="F352" s="903" t="n">
        <v>30250</v>
      </c>
      <c r="G352" t="inlineStr">
        <is>
          <t>Barbara J. Bain,
Billy W. Bain</t>
        </is>
      </c>
      <c r="H352" t="inlineStr">
        <is>
          <t>Gregory J. Winneke</t>
        </is>
      </c>
      <c r="I352" t="inlineStr">
        <is>
          <t>All of 31-12N-24W aol</t>
        </is>
      </c>
    </row>
    <row r="353">
      <c r="C353" t="inlineStr">
        <is>
          <t>Deed</t>
        </is>
      </c>
      <c r="D353" t="inlineStr">
        <is>
          <t>480/0072</t>
        </is>
      </c>
      <c r="F353" s="903" t="n">
        <v>30250</v>
      </c>
      <c r="G353" t="inlineStr">
        <is>
          <t>Barbara J. Bain,
Billy W. Bain</t>
        </is>
      </c>
      <c r="H353" t="inlineStr">
        <is>
          <t>Lyle T. Ibeling</t>
        </is>
      </c>
      <c r="I353" t="inlineStr">
        <is>
          <t>All of 31-12N-24W aol</t>
        </is>
      </c>
    </row>
    <row r="354">
      <c r="C354" t="inlineStr">
        <is>
          <t>Final Decree</t>
        </is>
      </c>
      <c r="D354" t="inlineStr">
        <is>
          <t>512/0067</t>
        </is>
      </c>
      <c r="F354" s="903" t="n">
        <v>30369</v>
      </c>
      <c r="G354" t="inlineStr">
        <is>
          <t>Jesse G. French</t>
        </is>
      </c>
      <c r="H354" t="inlineStr">
        <is>
          <t>Lois B. French,
The Public</t>
        </is>
      </c>
      <c r="I354" t="inlineStr">
        <is>
          <t>All of 31-12N-24W aol</t>
        </is>
      </c>
    </row>
    <row r="355">
      <c r="C355" t="inlineStr">
        <is>
          <t>Deed</t>
        </is>
      </c>
      <c r="D355" t="inlineStr">
        <is>
          <t>512/0065</t>
        </is>
      </c>
      <c r="F355" s="903" t="n">
        <v>30369</v>
      </c>
      <c r="G355" t="inlineStr">
        <is>
          <t>Billy Wayne Bain, Trustee of The Hazel a. Hamilton Trust</t>
        </is>
      </c>
      <c r="H355" t="inlineStr">
        <is>
          <t>O K Oil Venture</t>
        </is>
      </c>
      <c r="I355" t="inlineStr">
        <is>
          <t>All of 31-12N-24W aol</t>
        </is>
      </c>
    </row>
    <row r="356">
      <c r="C356" t="inlineStr">
        <is>
          <t>Deed</t>
        </is>
      </c>
      <c r="D356" t="inlineStr">
        <is>
          <t>517/0134</t>
        </is>
      </c>
      <c r="F356" s="903" t="n">
        <v>30388</v>
      </c>
      <c r="G356" t="inlineStr">
        <is>
          <t>O K Oil Venture</t>
        </is>
      </c>
      <c r="H356" t="inlineStr">
        <is>
          <t>Jonathan E. Jensen</t>
        </is>
      </c>
      <c r="I356" t="inlineStr">
        <is>
          <t>All of 31-12N-24W aol</t>
        </is>
      </c>
    </row>
    <row r="357">
      <c r="C357" t="inlineStr">
        <is>
          <t>Deed</t>
        </is>
      </c>
      <c r="D357" t="inlineStr">
        <is>
          <t>517/0135</t>
        </is>
      </c>
      <c r="F357" s="903" t="n">
        <v>30388</v>
      </c>
      <c r="G357" t="inlineStr">
        <is>
          <t>O K Oil Venture</t>
        </is>
      </c>
      <c r="H357" t="inlineStr">
        <is>
          <t>John R. Bringle</t>
        </is>
      </c>
      <c r="I357" t="inlineStr">
        <is>
          <t>All of 31-12N-24W aol</t>
        </is>
      </c>
    </row>
    <row r="358">
      <c r="C358" t="inlineStr">
        <is>
          <t>Deed</t>
        </is>
      </c>
      <c r="D358" t="inlineStr">
        <is>
          <t>517/0136</t>
        </is>
      </c>
      <c r="F358" s="903" t="n">
        <v>30388</v>
      </c>
      <c r="G358" t="inlineStr">
        <is>
          <t>O K Oil Venture</t>
        </is>
      </c>
      <c r="H358" t="inlineStr">
        <is>
          <t>James F. Menehan</t>
        </is>
      </c>
      <c r="I358" t="inlineStr">
        <is>
          <t>All of 31-12N-24W aol</t>
        </is>
      </c>
    </row>
    <row r="359">
      <c r="C359" t="inlineStr">
        <is>
          <t>Deed</t>
        </is>
      </c>
      <c r="D359" t="inlineStr">
        <is>
          <t>517/0137</t>
        </is>
      </c>
      <c r="F359" s="903" t="n">
        <v>30388</v>
      </c>
      <c r="G359" t="inlineStr">
        <is>
          <t>O K Oil Venture</t>
        </is>
      </c>
      <c r="H359" t="inlineStr">
        <is>
          <t>L. a. Persicke</t>
        </is>
      </c>
      <c r="I359" t="inlineStr">
        <is>
          <t>All of 31-12N-24W aol</t>
        </is>
      </c>
    </row>
    <row r="360">
      <c r="C360" t="inlineStr">
        <is>
          <t>Deed</t>
        </is>
      </c>
      <c r="D360" t="inlineStr">
        <is>
          <t>517/0138</t>
        </is>
      </c>
      <c r="F360" s="903" t="n">
        <v>30388</v>
      </c>
      <c r="G360" t="inlineStr">
        <is>
          <t>O K Oil Venture</t>
        </is>
      </c>
      <c r="H360" t="inlineStr">
        <is>
          <t>Richard M. Heins</t>
        </is>
      </c>
      <c r="I360" t="inlineStr">
        <is>
          <t>All of 31-12N-24W aol</t>
        </is>
      </c>
    </row>
    <row r="361">
      <c r="C361" t="inlineStr">
        <is>
          <t>Mineral Deed</t>
        </is>
      </c>
      <c r="D361" t="inlineStr">
        <is>
          <t>604/0350</t>
        </is>
      </c>
      <c r="E361" s="903" t="n">
        <v>30741</v>
      </c>
      <c r="F361" s="903" t="n">
        <v>30770</v>
      </c>
      <c r="G361" t="inlineStr">
        <is>
          <t>Leede Exploration</t>
        </is>
      </c>
      <c r="H361" t="inlineStr">
        <is>
          <t>O I L Energy Inc.</t>
        </is>
      </c>
      <c r="I361" t="inlineStr">
        <is>
          <t>E/2 NW/4 of 31-12N-24W aol</t>
        </is>
      </c>
    </row>
    <row r="362">
      <c r="C362" t="inlineStr">
        <is>
          <t>Mineral Deed</t>
        </is>
      </c>
      <c r="D362" t="inlineStr">
        <is>
          <t>605/0027</t>
        </is>
      </c>
      <c r="F362" s="903" t="n">
        <v>30770</v>
      </c>
      <c r="G362" t="inlineStr">
        <is>
          <t>Leede Exploration</t>
        </is>
      </c>
      <c r="H362" t="inlineStr">
        <is>
          <t>Robert H. Frazier,
Clyde a. Pine,
Charles D. Ray</t>
        </is>
      </c>
      <c r="I362" t="inlineStr">
        <is>
          <t>E/2 NW/4 of 31-12N-24W aol</t>
        </is>
      </c>
    </row>
    <row r="363">
      <c r="C363" t="inlineStr">
        <is>
          <t>Mineral Deed</t>
        </is>
      </c>
      <c r="D363" t="inlineStr">
        <is>
          <t>611/0058</t>
        </is>
      </c>
      <c r="F363" s="903" t="n">
        <v>30791</v>
      </c>
      <c r="G363" t="inlineStr">
        <is>
          <t>Juanita M. Wolff</t>
        </is>
      </c>
      <c r="H363" t="inlineStr">
        <is>
          <t>David S. Silverberry</t>
        </is>
      </c>
      <c r="I363" t="inlineStr">
        <is>
          <t>All of 31-12N-24W aol</t>
        </is>
      </c>
    </row>
    <row r="364">
      <c r="C364" t="inlineStr">
        <is>
          <t>Deed</t>
        </is>
      </c>
      <c r="D364" t="inlineStr">
        <is>
          <t>696/0139</t>
        </is>
      </c>
      <c r="F364" s="903" t="n">
        <v>31100</v>
      </c>
      <c r="G364" t="inlineStr">
        <is>
          <t>Energy Reserves Group Inc.</t>
        </is>
      </c>
      <c r="H364" t="inlineStr">
        <is>
          <t>Commonwealth Royalties Inc.</t>
        </is>
      </c>
      <c r="I364" t="inlineStr">
        <is>
          <t>All of 31-12N-24W</t>
        </is>
      </c>
    </row>
    <row r="365">
      <c r="C365" t="inlineStr">
        <is>
          <t>Deed</t>
        </is>
      </c>
      <c r="D365" t="inlineStr">
        <is>
          <t>710/0034</t>
        </is>
      </c>
      <c r="F365" s="903" t="n">
        <v>31158</v>
      </c>
      <c r="G365" t="inlineStr">
        <is>
          <t>Chinook Resources Inc.</t>
        </is>
      </c>
      <c r="H365" t="inlineStr">
        <is>
          <t>Continental Illinois Energy Development Corp.</t>
        </is>
      </c>
      <c r="I365" t="inlineStr">
        <is>
          <t>All of 31-12N-24W aol</t>
        </is>
      </c>
    </row>
    <row r="366">
      <c r="C366" t="inlineStr">
        <is>
          <t>Deed</t>
        </is>
      </c>
      <c r="D366" t="inlineStr">
        <is>
          <t>745/0075</t>
        </is>
      </c>
      <c r="F366" s="903" t="n">
        <v>31279</v>
      </c>
      <c r="G366" t="inlineStr">
        <is>
          <t>Roger Mills County Sheriff</t>
        </is>
      </c>
      <c r="H366" t="inlineStr">
        <is>
          <t>City National Bank of Sayre</t>
        </is>
      </c>
      <c r="I366" t="inlineStr">
        <is>
          <t>All of 31-12N-24W</t>
        </is>
      </c>
    </row>
    <row r="367">
      <c r="C367" t="inlineStr">
        <is>
          <t>Deed</t>
        </is>
      </c>
      <c r="D367" t="inlineStr">
        <is>
          <t>751/0068</t>
        </is>
      </c>
      <c r="F367" s="903" t="n">
        <v>31308</v>
      </c>
      <c r="G367" t="inlineStr">
        <is>
          <t>Billy W. Bain</t>
        </is>
      </c>
      <c r="H367" t="inlineStr">
        <is>
          <t>David S. Silverberg</t>
        </is>
      </c>
      <c r="I367" t="inlineStr">
        <is>
          <t>All of 31-12N-24W aol</t>
        </is>
      </c>
    </row>
    <row r="368">
      <c r="C368" t="inlineStr">
        <is>
          <t>Deed</t>
        </is>
      </c>
      <c r="D368" t="inlineStr">
        <is>
          <t>756/0016</t>
        </is>
      </c>
      <c r="F368" s="903" t="n">
        <v>31329</v>
      </c>
      <c r="G368" t="inlineStr">
        <is>
          <t>C. W. Hall, Deceased,
Liberty National Bank &amp; Trust Company</t>
        </is>
      </c>
      <c r="H368" t="inlineStr">
        <is>
          <t>Darlene Hall Cox,
Sunya Lee Westkaemper</t>
        </is>
      </c>
      <c r="I368" t="inlineStr">
        <is>
          <t>All of 31-12N-24W aol</t>
        </is>
      </c>
    </row>
    <row r="369">
      <c r="C369" t="inlineStr">
        <is>
          <t>Deed</t>
        </is>
      </c>
      <c r="D369" t="inlineStr">
        <is>
          <t>756/0079</t>
        </is>
      </c>
      <c r="F369" s="903" t="n">
        <v>31330</v>
      </c>
      <c r="G369" t="inlineStr">
        <is>
          <t>Margie Kirk</t>
        </is>
      </c>
      <c r="H369" t="inlineStr">
        <is>
          <t>Herman M. Sides,
Laury C. Sides</t>
        </is>
      </c>
      <c r="I369" t="inlineStr">
        <is>
          <t>All of 31-12N-24W aol</t>
        </is>
      </c>
    </row>
    <row r="370">
      <c r="C370" t="inlineStr">
        <is>
          <t>Mineral Deed</t>
        </is>
      </c>
      <c r="D370" t="inlineStr">
        <is>
          <t>583/0234</t>
        </is>
      </c>
      <c r="F370" s="903" t="n">
        <v>31408</v>
      </c>
      <c r="G370" t="inlineStr">
        <is>
          <t>Juanita M. Wolff</t>
        </is>
      </c>
      <c r="H370" t="inlineStr">
        <is>
          <t>Laura L. Snyder</t>
        </is>
      </c>
      <c r="I370" t="inlineStr">
        <is>
          <t>All of 31-12N-24W aol</t>
        </is>
      </c>
    </row>
    <row r="371">
      <c r="C371" t="inlineStr">
        <is>
          <t>Mineral Deed</t>
        </is>
      </c>
      <c r="D371" t="inlineStr">
        <is>
          <t>583/0236</t>
        </is>
      </c>
      <c r="F371" s="903" t="n">
        <v>31408</v>
      </c>
      <c r="G371" t="inlineStr">
        <is>
          <t>Juanita M. Wolff</t>
        </is>
      </c>
      <c r="H371" t="inlineStr">
        <is>
          <t>Deborah a. Deutsch,
Paul R. Deutsch</t>
        </is>
      </c>
      <c r="I371" t="inlineStr">
        <is>
          <t>All of 31-12N-24W aol</t>
        </is>
      </c>
    </row>
    <row r="372">
      <c r="C372" t="inlineStr">
        <is>
          <t>Deed</t>
        </is>
      </c>
      <c r="D372" t="inlineStr">
        <is>
          <t>781/0183</t>
        </is>
      </c>
      <c r="F372" s="903" t="n">
        <v>31418</v>
      </c>
      <c r="G372" t="inlineStr">
        <is>
          <t>Walter J. Rusek, Trustee of The Mann Childrens Trust</t>
        </is>
      </c>
      <c r="H372" t="inlineStr">
        <is>
          <t>Mann Group Investment Company</t>
        </is>
      </c>
      <c r="I372" t="inlineStr">
        <is>
          <t>All of 31-12N-24W aol</t>
        </is>
      </c>
    </row>
    <row r="373">
      <c r="C373" t="inlineStr">
        <is>
          <t>Deed</t>
        </is>
      </c>
      <c r="D373" t="inlineStr">
        <is>
          <t>786/0270</t>
        </is>
      </c>
      <c r="F373" s="903" t="n">
        <v>31434</v>
      </c>
      <c r="G373" t="inlineStr">
        <is>
          <t>O I L Energy Inc.</t>
        </is>
      </c>
      <c r="H373" t="inlineStr">
        <is>
          <t>Black Hawk Oil Company</t>
        </is>
      </c>
      <c r="I373" t="inlineStr">
        <is>
          <t>All of 31-12N-24W</t>
        </is>
      </c>
    </row>
    <row r="374">
      <c r="C374" t="inlineStr">
        <is>
          <t>Deed</t>
        </is>
      </c>
      <c r="D374" t="inlineStr">
        <is>
          <t>815/0191</t>
        </is>
      </c>
      <c r="F374" s="903" t="n">
        <v>31582</v>
      </c>
      <c r="G374" t="inlineStr">
        <is>
          <t>Billy W. Bain</t>
        </is>
      </c>
      <c r="H374" t="inlineStr">
        <is>
          <t>Deborah a. Deutsch,
Paul R. Deutsch</t>
        </is>
      </c>
      <c r="I374" t="inlineStr">
        <is>
          <t>All of 31-12N-24W aol</t>
        </is>
      </c>
    </row>
    <row r="375">
      <c r="C375" t="inlineStr">
        <is>
          <t>Deed</t>
        </is>
      </c>
      <c r="D375" t="inlineStr">
        <is>
          <t>829/0007</t>
        </is>
      </c>
      <c r="F375" s="903" t="n">
        <v>31657</v>
      </c>
      <c r="G375" t="inlineStr">
        <is>
          <t>Billy W. Bain</t>
        </is>
      </c>
      <c r="H375" t="inlineStr">
        <is>
          <t>Clarence C. Bain</t>
        </is>
      </c>
      <c r="I375" t="inlineStr">
        <is>
          <t>All of 31-12N-24W aol</t>
        </is>
      </c>
    </row>
    <row r="376">
      <c r="C376" t="inlineStr">
        <is>
          <t>Deed</t>
        </is>
      </c>
      <c r="D376" t="inlineStr">
        <is>
          <t>837/0199</t>
        </is>
      </c>
      <c r="F376" s="903" t="n">
        <v>31684</v>
      </c>
      <c r="G376" t="inlineStr">
        <is>
          <t>Billy Wayne Bain</t>
        </is>
      </c>
      <c r="H376" t="inlineStr">
        <is>
          <t>Ted L. Herbold</t>
        </is>
      </c>
      <c r="I376" t="inlineStr">
        <is>
          <t>All of 31-12N-24W aol</t>
        </is>
      </c>
    </row>
    <row r="377">
      <c r="C377" t="inlineStr">
        <is>
          <t>Deed</t>
        </is>
      </c>
      <c r="D377" t="inlineStr">
        <is>
          <t>839/0100</t>
        </is>
      </c>
      <c r="F377" s="903" t="n">
        <v>31723</v>
      </c>
      <c r="G377" t="inlineStr">
        <is>
          <t>Black Hawk Oil Company</t>
        </is>
      </c>
      <c r="H377" t="inlineStr">
        <is>
          <t>Proven Properties Inc.</t>
        </is>
      </c>
      <c r="I377" t="inlineStr">
        <is>
          <t>All of 31-12N-24W</t>
        </is>
      </c>
    </row>
    <row r="378">
      <c r="C378" t="inlineStr">
        <is>
          <t>Deed</t>
        </is>
      </c>
      <c r="D378" t="inlineStr">
        <is>
          <t>883/0168</t>
        </is>
      </c>
      <c r="F378" s="903" t="n">
        <v>31917</v>
      </c>
      <c r="G378" t="inlineStr">
        <is>
          <t>Billy W. Bain</t>
        </is>
      </c>
      <c r="H378" t="inlineStr">
        <is>
          <t>Theodore L. Herbold</t>
        </is>
      </c>
      <c r="I378" t="inlineStr">
        <is>
          <t>All of 31-12N-24W aol</t>
        </is>
      </c>
    </row>
    <row r="379">
      <c r="C379" t="inlineStr">
        <is>
          <t>Deed</t>
        </is>
      </c>
      <c r="D379" t="inlineStr">
        <is>
          <t>913/0261</t>
        </is>
      </c>
      <c r="F379" s="903" t="n">
        <v>32031</v>
      </c>
      <c r="G379" t="inlineStr">
        <is>
          <t>Billy N. Bein</t>
        </is>
      </c>
      <c r="H379" t="inlineStr">
        <is>
          <t>Bary Ellen Sitzman</t>
        </is>
      </c>
      <c r="I379" t="inlineStr">
        <is>
          <t>All of 31-12N-24W aol</t>
        </is>
      </c>
    </row>
    <row r="380">
      <c r="C380" t="inlineStr">
        <is>
          <t>Affidavit</t>
        </is>
      </c>
      <c r="D380" t="inlineStr">
        <is>
          <t>924/0136</t>
        </is>
      </c>
      <c r="F380" s="903" t="n">
        <v>32072</v>
      </c>
      <c r="G380" t="inlineStr">
        <is>
          <t>Paul S. Taylor</t>
        </is>
      </c>
      <c r="H380" t="inlineStr">
        <is>
          <t>The Public</t>
        </is>
      </c>
      <c r="I380" t="inlineStr">
        <is>
          <t>All of 31-12N-24W aol</t>
        </is>
      </c>
    </row>
    <row r="381">
      <c r="C381" t="inlineStr">
        <is>
          <t>Deed</t>
        </is>
      </c>
      <c r="D381" t="inlineStr">
        <is>
          <t>924/0138</t>
        </is>
      </c>
      <c r="F381" s="903" t="n">
        <v>32072</v>
      </c>
      <c r="G381" t="inlineStr">
        <is>
          <t>Myron V. Slobin</t>
        </is>
      </c>
      <c r="H381" t="inlineStr">
        <is>
          <t>David Slobin</t>
        </is>
      </c>
      <c r="I381" t="inlineStr">
        <is>
          <t>All of 31-12N-24W aol</t>
        </is>
      </c>
    </row>
    <row r="382">
      <c r="C382" t="inlineStr">
        <is>
          <t>Deed</t>
        </is>
      </c>
      <c r="D382" t="inlineStr">
        <is>
          <t>924/0139</t>
        </is>
      </c>
      <c r="F382" s="903" t="n">
        <v>32072</v>
      </c>
      <c r="G382" t="inlineStr">
        <is>
          <t>Myron V. Slobin</t>
        </is>
      </c>
      <c r="H382" t="inlineStr">
        <is>
          <t>David Slobin</t>
        </is>
      </c>
      <c r="I382" t="inlineStr">
        <is>
          <t>All of 31-12N-24W aol</t>
        </is>
      </c>
    </row>
    <row r="383">
      <c r="C383" t="inlineStr">
        <is>
          <t>Deed</t>
        </is>
      </c>
      <c r="D383" t="inlineStr">
        <is>
          <t>933/0226</t>
        </is>
      </c>
      <c r="F383" s="903" t="n">
        <v>32118</v>
      </c>
      <c r="G383" t="inlineStr">
        <is>
          <t>Clarence C. Bain</t>
        </is>
      </c>
      <c r="H383" t="inlineStr">
        <is>
          <t>Billy Wayne Bain</t>
        </is>
      </c>
      <c r="I383" t="inlineStr">
        <is>
          <t>All of 31-12N-24W aol</t>
        </is>
      </c>
    </row>
    <row r="384">
      <c r="C384" t="inlineStr">
        <is>
          <t>Deed</t>
        </is>
      </c>
      <c r="D384" t="inlineStr">
        <is>
          <t>946/0223</t>
        </is>
      </c>
      <c r="F384" s="903" t="n">
        <v>32177</v>
      </c>
      <c r="G384" t="inlineStr">
        <is>
          <t>Brent L. Schooley</t>
        </is>
      </c>
      <c r="H384" t="inlineStr">
        <is>
          <t>Kaiser Francis Oil Co.</t>
        </is>
      </c>
      <c r="I384" t="inlineStr">
        <is>
          <t>All of 31-12N-24W aol</t>
        </is>
      </c>
    </row>
    <row r="385">
      <c r="C385" t="inlineStr">
        <is>
          <t>Deed</t>
        </is>
      </c>
      <c r="D385" t="inlineStr">
        <is>
          <t>981/0002</t>
        </is>
      </c>
      <c r="E385" s="903" t="n">
        <v>32216</v>
      </c>
      <c r="F385" s="903" t="n">
        <v>32329</v>
      </c>
      <c r="G385" t="inlineStr">
        <is>
          <t>Flag-Redfern Oil Company</t>
        </is>
      </c>
      <c r="H385" t="inlineStr">
        <is>
          <t>First City National Bank of Midland, Trustee of The Eta-Flag Royalty Trust</t>
        </is>
      </c>
      <c r="I385" t="inlineStr">
        <is>
          <t>N/2 NE/4, W/2 NW/4 of 31-12N-24W aol</t>
        </is>
      </c>
    </row>
    <row r="386">
      <c r="C386" t="inlineStr">
        <is>
          <t>Deed</t>
        </is>
      </c>
      <c r="D386" t="inlineStr">
        <is>
          <t>966/0090</t>
        </is>
      </c>
      <c r="F386" s="903" t="n">
        <v>32255</v>
      </c>
      <c r="G386" t="inlineStr">
        <is>
          <t>Clara Mae Bryan,
George M. Bryan</t>
        </is>
      </c>
      <c r="H386" t="inlineStr">
        <is>
          <t>Eula Cross</t>
        </is>
      </c>
      <c r="I386" t="inlineStr">
        <is>
          <t>All of 31-12N-24W aol</t>
        </is>
      </c>
    </row>
    <row r="387">
      <c r="C387" t="inlineStr">
        <is>
          <t>Deed</t>
        </is>
      </c>
      <c r="D387" t="inlineStr">
        <is>
          <t>984/0185</t>
        </is>
      </c>
      <c r="F387" s="903" t="n">
        <v>32344</v>
      </c>
      <c r="G387" t="inlineStr">
        <is>
          <t>Clarence C. Bain</t>
        </is>
      </c>
      <c r="H387" t="inlineStr">
        <is>
          <t>Paul Milton Bain</t>
        </is>
      </c>
      <c r="I387" t="inlineStr">
        <is>
          <t>All of 31-12N-24W aol</t>
        </is>
      </c>
    </row>
    <row r="388">
      <c r="C388" t="inlineStr">
        <is>
          <t>Deed</t>
        </is>
      </c>
      <c r="D388" t="inlineStr">
        <is>
          <t>984/0187</t>
        </is>
      </c>
      <c r="F388" s="903" t="n">
        <v>32344</v>
      </c>
      <c r="G388" t="inlineStr">
        <is>
          <t>Clarence C. Bain</t>
        </is>
      </c>
      <c r="H388" t="inlineStr">
        <is>
          <t>Ronald Dean Bain</t>
        </is>
      </c>
      <c r="I388" t="inlineStr">
        <is>
          <t>All of 31-12N-24W aol</t>
        </is>
      </c>
    </row>
    <row r="389">
      <c r="C389" t="inlineStr">
        <is>
          <t>Deed</t>
        </is>
      </c>
      <c r="D389" t="inlineStr">
        <is>
          <t>984/0181</t>
        </is>
      </c>
      <c r="F389" s="903" t="n">
        <v>32344</v>
      </c>
      <c r="G389" t="inlineStr">
        <is>
          <t>Clarence C. Bain</t>
        </is>
      </c>
      <c r="H389" t="inlineStr">
        <is>
          <t>William Clifton Bain</t>
        </is>
      </c>
      <c r="I389" t="inlineStr">
        <is>
          <t>All of 31-12N-24W aol</t>
        </is>
      </c>
    </row>
    <row r="390">
      <c r="C390" t="inlineStr">
        <is>
          <t>Deed</t>
        </is>
      </c>
      <c r="D390" t="inlineStr">
        <is>
          <t>984/0183</t>
        </is>
      </c>
      <c r="F390" s="903" t="n">
        <v>32344</v>
      </c>
      <c r="G390" t="inlineStr">
        <is>
          <t>Clarence C. Bain</t>
        </is>
      </c>
      <c r="H390" t="inlineStr">
        <is>
          <t>Michael Lee Bain</t>
        </is>
      </c>
      <c r="I390" t="inlineStr">
        <is>
          <t>All of 31-12N-24W aol</t>
        </is>
      </c>
    </row>
    <row r="391">
      <c r="C391" t="inlineStr">
        <is>
          <t>Final Decree</t>
        </is>
      </c>
      <c r="D391" t="inlineStr">
        <is>
          <t>986/0185</t>
        </is>
      </c>
      <c r="F391" s="903" t="n">
        <v>32350</v>
      </c>
      <c r="G391" t="inlineStr">
        <is>
          <t>Margaret Gray</t>
        </is>
      </c>
      <c r="H391" t="inlineStr">
        <is>
          <t>The Public,
Fred a. Standiford, Jr.</t>
        </is>
      </c>
      <c r="I391" t="inlineStr">
        <is>
          <t>All of 31-12N-24W aol</t>
        </is>
      </c>
    </row>
    <row r="392">
      <c r="C392" t="inlineStr">
        <is>
          <t>Deed</t>
        </is>
      </c>
      <c r="D392" t="inlineStr">
        <is>
          <t>998/0204</t>
        </is>
      </c>
      <c r="F392" s="903" t="n">
        <v>32405</v>
      </c>
      <c r="G392" t="inlineStr">
        <is>
          <t>Cimarron Mineral Corporation</t>
        </is>
      </c>
      <c r="H392" t="inlineStr">
        <is>
          <t>Inter-American Corporation</t>
        </is>
      </c>
      <c r="I392" t="inlineStr">
        <is>
          <t>All of 31-12N-24W aol</t>
        </is>
      </c>
    </row>
    <row r="393">
      <c r="B393" t="n">
        <v>1</v>
      </c>
      <c r="C393" t="inlineStr">
        <is>
          <t>Oil and Gas Lease</t>
        </is>
      </c>
      <c r="D393" t="n">
        <v>36564</v>
      </c>
      <c r="E393" s="903" t="n">
        <v>36564</v>
      </c>
      <c r="F393" t="inlineStr">
        <is>
          <t>1604/0108</t>
        </is>
      </c>
      <c r="G393" t="inlineStr">
        <is>
          <t>Jan A. Schroff, Trustee</t>
        </is>
      </c>
      <c r="H393" t="inlineStr">
        <is>
          <t>Richard C. Cope</t>
        </is>
      </c>
      <c r="I393" t="inlineStr">
        <is>
          <t>SE/4 SE/4 of 31-12N-24W</t>
        </is>
      </c>
      <c r="J393" t="inlineStr">
        <is>
          <t>Creates oil &amp; gas leasehold burden</t>
        </is>
      </c>
      <c r="K393" t="inlineStr">
        <is>
          <t>63e8b9a8d056433a9994fe46ca85076b.pdf | https://okcountyrecords.com/detail/roger+mills/2000-006657</t>
        </is>
      </c>
    </row>
    <row r="394">
      <c r="B394" t="n">
        <v>4</v>
      </c>
      <c r="C394" t="inlineStr">
        <is>
          <t>Oil and Gas Lease</t>
        </is>
      </c>
      <c r="D394" t="n">
        <v>36565</v>
      </c>
      <c r="E394" s="903" t="n">
        <v>36565</v>
      </c>
      <c r="F394" t="inlineStr">
        <is>
          <t>1604/0239</t>
        </is>
      </c>
      <c r="G394" t="inlineStr">
        <is>
          <t>Eleanore Wheeler</t>
        </is>
      </c>
      <c r="H394" t="inlineStr">
        <is>
          <t>R. Michael Lortz</t>
        </is>
      </c>
      <c r="I394" t="inlineStr">
        <is>
          <t>NE/4 SW/4, Lots 3-4 of 31-12N-24W</t>
        </is>
      </c>
      <c r="J394" t="inlineStr">
        <is>
          <t>Creates oil &amp; gas leasehold burden</t>
        </is>
      </c>
      <c r="K394" t="inlineStr">
        <is>
          <t>63e8b9a8d056433a9994fe46ca85076b.pdf | https://okcountyrecords.com/detail/roger+mills/2000-006668</t>
        </is>
      </c>
    </row>
    <row r="395">
      <c r="B395" t="n">
        <v>11</v>
      </c>
      <c r="C395" t="inlineStr">
        <is>
          <t>Oil and Gas Lease</t>
        </is>
      </c>
      <c r="D395" t="n">
        <v>36566</v>
      </c>
      <c r="E395" s="903" t="n">
        <v>36566</v>
      </c>
      <c r="F395" t="inlineStr">
        <is>
          <t>1604/0322</t>
        </is>
      </c>
      <c r="G395" t="inlineStr">
        <is>
          <t>Sandra Lorrain York</t>
        </is>
      </c>
      <c r="H395" t="inlineStr">
        <is>
          <t>Eog Resources Inc.</t>
        </is>
      </c>
      <c r="I395" t="inlineStr">
        <is>
          <t>A of 31-12N-24W</t>
        </is>
      </c>
      <c r="J395" t="inlineStr">
        <is>
          <t>Creates oil &amp; gas leasehold burden</t>
        </is>
      </c>
      <c r="K395" t="inlineStr">
        <is>
          <t>63e8b9a8d056433a9994fe46ca85076b.pdf | https://okcountyrecords.com/detail/roger+mills/2000-006716</t>
        </is>
      </c>
    </row>
    <row r="396">
      <c r="B396" t="n">
        <v>12</v>
      </c>
      <c r="C396" t="inlineStr">
        <is>
          <t>Oil and Gas Lease</t>
        </is>
      </c>
      <c r="D396" t="n">
        <v>36572</v>
      </c>
      <c r="E396" s="903" t="n">
        <v>36572</v>
      </c>
      <c r="F396" t="inlineStr">
        <is>
          <t>1604/0453</t>
        </is>
      </c>
      <c r="G396" t="inlineStr">
        <is>
          <t>Nanalee Faye Barnett</t>
        </is>
      </c>
      <c r="H396" t="inlineStr">
        <is>
          <t>Richard C. Cope</t>
        </is>
      </c>
      <c r="I396" t="inlineStr">
        <is>
          <t>E/2 NW/4 of 31-12N-24W</t>
        </is>
      </c>
      <c r="J396" t="inlineStr">
        <is>
          <t>Creates oil &amp; gas leasehold burden</t>
        </is>
      </c>
      <c r="K396" t="inlineStr">
        <is>
          <t>63e8b9a8d056433a9994fe46ca85076b.pdf | https://okcountyrecords.com/detail/roger+mills/2000-006763</t>
        </is>
      </c>
    </row>
    <row r="397">
      <c r="B397" t="n">
        <v>13</v>
      </c>
      <c r="C397" t="inlineStr">
        <is>
          <t>Oil and Gas Lease</t>
        </is>
      </c>
      <c r="D397" t="n">
        <v>37372</v>
      </c>
      <c r="E397" s="903" t="n">
        <v>37348</v>
      </c>
      <c r="F397" t="inlineStr">
        <is>
          <t>1676/0377</t>
        </is>
      </c>
      <c r="G397" t="inlineStr">
        <is>
          <t>V. Slobin Myron</t>
        </is>
      </c>
      <c r="H397" t="inlineStr">
        <is>
          <t>Chesapeake Exploration, Ltd. Ptn</t>
        </is>
      </c>
      <c r="I397" t="inlineStr">
        <is>
          <t>All of 31-12N-24W</t>
        </is>
      </c>
      <c r="J397" t="inlineStr">
        <is>
          <t>Creates oil &amp; gas leasehold burden</t>
        </is>
      </c>
      <c r="K397" t="inlineStr">
        <is>
          <t>31-12N-24W_Roger_Mills_Best_Full_Cursory_Title_Report_2026-06-10</t>
        </is>
      </c>
    </row>
    <row r="398">
      <c r="B398" t="n">
        <v>15</v>
      </c>
      <c r="C398" t="inlineStr">
        <is>
          <t>Oil and Gas Lease</t>
        </is>
      </c>
      <c r="D398" t="n">
        <v>37503</v>
      </c>
      <c r="E398" s="903" t="n">
        <v>37354</v>
      </c>
      <c r="F398" t="inlineStr">
        <is>
          <t>1688/0108</t>
        </is>
      </c>
      <c r="G398" t="inlineStr">
        <is>
          <t>L. A. Persicke</t>
        </is>
      </c>
      <c r="H398" t="inlineStr">
        <is>
          <t>Chesapeake Exploration, Ltd. Ptn</t>
        </is>
      </c>
      <c r="I398" t="inlineStr">
        <is>
          <t>All of 31-12N-24W</t>
        </is>
      </c>
      <c r="J398" t="inlineStr">
        <is>
          <t>Creates oil &amp; gas leasehold burden</t>
        </is>
      </c>
      <c r="K398" t="inlineStr">
        <is>
          <t>31-12N-24W_Roger_Mills_Best_Full_Cursory_Title_Report_2026-06-10</t>
        </is>
      </c>
    </row>
    <row r="399">
      <c r="B399" t="n">
        <v>16</v>
      </c>
      <c r="C399" t="inlineStr">
        <is>
          <t>Oil and Gas Lease</t>
        </is>
      </c>
      <c r="D399" t="n">
        <v>37389</v>
      </c>
      <c r="E399" s="903" t="n">
        <v>37361</v>
      </c>
      <c r="F399" t="inlineStr">
        <is>
          <t>1677/0533</t>
        </is>
      </c>
      <c r="G399" t="inlineStr">
        <is>
          <t>S. Silverberg David</t>
        </is>
      </c>
      <c r="H399" t="inlineStr">
        <is>
          <t>Eog Resources, Inc.</t>
        </is>
      </c>
      <c r="I399" t="inlineStr">
        <is>
          <t>All of 31-12N-24W</t>
        </is>
      </c>
      <c r="J399" t="inlineStr">
        <is>
          <t>Creates oil &amp; gas leasehold burden</t>
        </is>
      </c>
      <c r="K399" t="inlineStr">
        <is>
          <t>31-12N-24W_Roger_Mills_Best_Full_Cursory_Title_Report_2026-06-10</t>
        </is>
      </c>
    </row>
    <row r="400">
      <c r="B400" t="n">
        <v>18</v>
      </c>
      <c r="C400" t="inlineStr">
        <is>
          <t>Oil and Gas Lease</t>
        </is>
      </c>
      <c r="D400" t="n">
        <v>37433</v>
      </c>
      <c r="E400" s="903" t="n">
        <v>37381</v>
      </c>
      <c r="F400" t="inlineStr">
        <is>
          <t>1683/0001</t>
        </is>
      </c>
      <c r="G400" t="inlineStr">
        <is>
          <t>Paul R. Deutseh,
A. Deborah</t>
        </is>
      </c>
      <c r="H400" t="inlineStr">
        <is>
          <t>Eog Resources</t>
        </is>
      </c>
      <c r="I400" t="inlineStr">
        <is>
          <t>All of 31-12N-24W</t>
        </is>
      </c>
      <c r="J400" t="inlineStr">
        <is>
          <t>Creates oil &amp; gas leasehold burden</t>
        </is>
      </c>
      <c r="K400" t="inlineStr">
        <is>
          <t>31-12N-24W_Roger_Mills_Best_Full_Cursory_Title_Report_2026-06-10</t>
        </is>
      </c>
    </row>
    <row r="401">
      <c r="B401" t="n">
        <v>20</v>
      </c>
      <c r="C401" t="inlineStr">
        <is>
          <t>Oil and Gas Lease</t>
        </is>
      </c>
      <c r="D401" t="n">
        <v>37484</v>
      </c>
      <c r="E401" s="903" t="n">
        <v>37425</v>
      </c>
      <c r="F401" t="inlineStr">
        <is>
          <t>1686/0580</t>
        </is>
      </c>
      <c r="G401" t="inlineStr">
        <is>
          <t>Peggy Brawner Bain William C. Jr., Attorney for</t>
        </is>
      </c>
      <c r="H401" t="inlineStr">
        <is>
          <t>Eog Resources</t>
        </is>
      </c>
      <c r="I401" t="inlineStr">
        <is>
          <t>All of 31-12N-24W</t>
        </is>
      </c>
      <c r="J401" t="inlineStr">
        <is>
          <t>Creates oil &amp; gas leasehold burden</t>
        </is>
      </c>
      <c r="K401" t="inlineStr">
        <is>
          <t>31-12N-24W_Roger_Mills_Best_Full_Cursory_Title_Report_2026-06-10</t>
        </is>
      </c>
    </row>
    <row r="402">
      <c r="B402" t="n">
        <v>21</v>
      </c>
      <c r="C402" t="inlineStr">
        <is>
          <t>Oil and Gas Lease</t>
        </is>
      </c>
      <c r="D402" t="n">
        <v>37525</v>
      </c>
      <c r="E402" s="903" t="n">
        <v>37496</v>
      </c>
      <c r="F402" t="inlineStr">
        <is>
          <t>1689/0464</t>
        </is>
      </c>
      <c r="G402" t="inlineStr">
        <is>
          <t>J. Winneke Gregory</t>
        </is>
      </c>
      <c r="H402" t="inlineStr">
        <is>
          <t>Eog Resources</t>
        </is>
      </c>
      <c r="I402" t="inlineStr">
        <is>
          <t>All of 31-12N-24W</t>
        </is>
      </c>
      <c r="J402" t="inlineStr">
        <is>
          <t>Creates oil &amp; gas leasehold burden</t>
        </is>
      </c>
      <c r="K402" t="inlineStr">
        <is>
          <t>31-12N-24W_Roger_Mills_Best_Full_Cursory_Title_Report_2026-06-10</t>
        </is>
      </c>
    </row>
    <row r="403">
      <c r="B403" t="n">
        <v>22</v>
      </c>
      <c r="C403" t="inlineStr">
        <is>
          <t>Oil and Gas Lease</t>
        </is>
      </c>
      <c r="D403" t="n">
        <v>38029</v>
      </c>
      <c r="E403" s="903" t="n">
        <v>38000</v>
      </c>
      <c r="F403" t="inlineStr">
        <is>
          <t>1736/0592</t>
        </is>
      </c>
      <c r="G403" t="inlineStr">
        <is>
          <t>Mitchell Williams Nancy</t>
        </is>
      </c>
      <c r="H403" t="inlineStr">
        <is>
          <t>R. Michael Lortz</t>
        </is>
      </c>
      <c r="I403" t="inlineStr">
        <is>
          <t>All of 31-12N-24W</t>
        </is>
      </c>
      <c r="J403" t="inlineStr">
        <is>
          <t>Creates oil &amp; gas leasehold burden</t>
        </is>
      </c>
      <c r="K403" t="inlineStr">
        <is>
          <t>31-12N-24W_Roger_Mills_Best_Full_Cursory_Title_Report_2026-06-10</t>
        </is>
      </c>
    </row>
    <row r="404">
      <c r="B404" t="n">
        <v>24</v>
      </c>
      <c r="C404" t="inlineStr">
        <is>
          <t>Oil and Gas Lease</t>
        </is>
      </c>
      <c r="D404" t="n">
        <v>38049</v>
      </c>
      <c r="E404" s="903" t="n">
        <v>38023</v>
      </c>
      <c r="F404" t="inlineStr">
        <is>
          <t>1738/0479</t>
        </is>
      </c>
      <c r="G404" t="inlineStr">
        <is>
          <t>F. Richards Lola</t>
        </is>
      </c>
      <c r="H404" t="inlineStr">
        <is>
          <t>R. Michael Lortz</t>
        </is>
      </c>
      <c r="I404" t="inlineStr">
        <is>
          <t>All of 31-12N-24W</t>
        </is>
      </c>
      <c r="J404" t="inlineStr">
        <is>
          <t>Creates oil &amp; gas leasehold burden</t>
        </is>
      </c>
      <c r="K404" t="inlineStr">
        <is>
          <t>31-12N-24W_Roger_Mills_Best_Full_Cursory_Title_Report_2026-06-10</t>
        </is>
      </c>
    </row>
    <row r="405">
      <c r="B405" t="n">
        <v>25</v>
      </c>
      <c r="C405" t="inlineStr">
        <is>
          <t>Oil and Gas Lease</t>
        </is>
      </c>
      <c r="D405" t="n">
        <v>38027</v>
      </c>
      <c r="E405" s="903" t="n">
        <v>38026</v>
      </c>
      <c r="F405" t="inlineStr">
        <is>
          <t>1736/0473</t>
        </is>
      </c>
      <c r="G405" t="inlineStr">
        <is>
          <t>Allen Atha Charles</t>
        </is>
      </c>
      <c r="H405" t="inlineStr">
        <is>
          <t>R. Michael Lortz</t>
        </is>
      </c>
      <c r="I405" t="inlineStr">
        <is>
          <t>All of 31-12N-24W</t>
        </is>
      </c>
      <c r="J405" t="inlineStr">
        <is>
          <t>Creates oil &amp; gas leasehold burden</t>
        </is>
      </c>
      <c r="K405" t="inlineStr">
        <is>
          <t>31-12N-24W_Roger_Mills_Best_Full_Cursory_Title_Report_2026-06-10</t>
        </is>
      </c>
    </row>
    <row r="406">
      <c r="B406" t="n">
        <v>26</v>
      </c>
      <c r="C406" t="inlineStr">
        <is>
          <t>Oil and Gas Lease</t>
        </is>
      </c>
      <c r="D406" t="n">
        <v>38504</v>
      </c>
      <c r="E406" s="903" t="n">
        <v>38441</v>
      </c>
      <c r="F406" t="inlineStr">
        <is>
          <t>1792/0517</t>
        </is>
      </c>
      <c r="G406" t="inlineStr">
        <is>
          <t>Ann Devenas Martha</t>
        </is>
      </c>
      <c r="H406" t="inlineStr">
        <is>
          <t>Eog Resources, Inc.</t>
        </is>
      </c>
      <c r="I406" t="inlineStr">
        <is>
          <t>All of 31-12N-24W</t>
        </is>
      </c>
      <c r="J406" t="inlineStr">
        <is>
          <t>Creates oil &amp; gas leasehold burden</t>
        </is>
      </c>
      <c r="K406" t="inlineStr">
        <is>
          <t>31-12N-24W_Roger_Mills_Best_Full_Cursory_Title_Report_2026-06-10</t>
        </is>
      </c>
    </row>
    <row r="407">
      <c r="B407" t="n">
        <v>27</v>
      </c>
      <c r="C407" t="inlineStr">
        <is>
          <t>Oil and Gas Lease</t>
        </is>
      </c>
      <c r="D407" t="n">
        <v>38551</v>
      </c>
      <c r="E407" s="903" t="n">
        <v>38468</v>
      </c>
      <c r="F407" t="inlineStr">
        <is>
          <t>1798/0146</t>
        </is>
      </c>
      <c r="G407" t="inlineStr">
        <is>
          <t>E. Williams Rogene, Trustee</t>
        </is>
      </c>
      <c r="H407" t="inlineStr">
        <is>
          <t>Chesapeake Exploration, Ltd. Ptn</t>
        </is>
      </c>
      <c r="I407" t="inlineStr">
        <is>
          <t>All of 31-12N-24W</t>
        </is>
      </c>
      <c r="J407" t="inlineStr">
        <is>
          <t>Creates oil &amp; gas leasehold burden</t>
        </is>
      </c>
      <c r="K407" t="inlineStr">
        <is>
          <t>31-12N-24W_Roger_Mills_Best_Full_Cursory_Title_Report_2026-06-10</t>
        </is>
      </c>
    </row>
    <row r="408">
      <c r="B408" t="n">
        <v>28</v>
      </c>
      <c r="C408" t="inlineStr">
        <is>
          <t>Oil and Gas Lease</t>
        </is>
      </c>
      <c r="D408" t="n">
        <v>38541</v>
      </c>
      <c r="E408" s="903" t="n">
        <v>38482</v>
      </c>
      <c r="F408" t="inlineStr">
        <is>
          <t>1797/0167</t>
        </is>
      </c>
      <c r="G408" t="inlineStr">
        <is>
          <t>J. Brawner Peggy</t>
        </is>
      </c>
      <c r="H408" t="inlineStr">
        <is>
          <t>Eog Resources, Inc.</t>
        </is>
      </c>
      <c r="I408" t="inlineStr">
        <is>
          <t>All of 31-12N-24W</t>
        </is>
      </c>
      <c r="J408" t="inlineStr">
        <is>
          <t>Creates oil &amp; gas leasehold burden</t>
        </is>
      </c>
      <c r="K408" t="inlineStr">
        <is>
          <t>31-12N-24W_Roger_Mills_Best_Full_Cursory_Title_Report_2026-06-10</t>
        </is>
      </c>
    </row>
    <row r="409">
      <c r="B409" t="n">
        <v>29</v>
      </c>
      <c r="C409" t="inlineStr">
        <is>
          <t>Oil and Gas Lease</t>
        </is>
      </c>
      <c r="D409" t="n">
        <v>38709</v>
      </c>
      <c r="E409" s="903" t="n">
        <v>38621</v>
      </c>
      <c r="F409" t="inlineStr">
        <is>
          <t>1817/0386</t>
        </is>
      </c>
      <c r="G409" t="inlineStr">
        <is>
          <t>H. Britton Joe</t>
        </is>
      </c>
      <c r="H409" t="inlineStr">
        <is>
          <t>Todco Properties, Inc.</t>
        </is>
      </c>
      <c r="I409" t="inlineStr">
        <is>
          <t>All of 31-12N-24W</t>
        </is>
      </c>
      <c r="J409" t="inlineStr">
        <is>
          <t>Creates oil &amp; gas leasehold burden</t>
        </is>
      </c>
      <c r="K409" t="inlineStr">
        <is>
          <t>31-12N-24W_Roger_Mills_Best_Full_Cursory_Title_Report_2026-06-10</t>
        </is>
      </c>
    </row>
    <row r="410">
      <c r="B410" t="n">
        <v>30</v>
      </c>
      <c r="C410" t="inlineStr">
        <is>
          <t>Oil and Gas Lease</t>
        </is>
      </c>
      <c r="D410" t="n">
        <v>38701</v>
      </c>
      <c r="E410" s="903" t="n">
        <v>38636</v>
      </c>
      <c r="F410" t="inlineStr">
        <is>
          <t>1816/0352</t>
        </is>
      </c>
      <c r="G410" t="inlineStr">
        <is>
          <t>S. Walters Shawn</t>
        </is>
      </c>
      <c r="H410" t="inlineStr">
        <is>
          <t>Harris III Jess</t>
        </is>
      </c>
      <c r="I410" t="inlineStr">
        <is>
          <t>All of 31-12N-24W</t>
        </is>
      </c>
      <c r="J410" t="inlineStr">
        <is>
          <t>Creates oil &amp; gas leasehold burden</t>
        </is>
      </c>
      <c r="K410" t="inlineStr">
        <is>
          <t>31-12N-24W_Roger_Mills_Best_Full_Cursory_Title_Report_2026-06-10</t>
        </is>
      </c>
    </row>
    <row r="411">
      <c r="B411" t="n">
        <v>33</v>
      </c>
      <c r="C411" t="inlineStr">
        <is>
          <t>Oil and Gas Lease</t>
        </is>
      </c>
      <c r="D411" t="n">
        <v>38754</v>
      </c>
      <c r="E411" s="903" t="n">
        <v>38658</v>
      </c>
      <c r="F411" t="inlineStr">
        <is>
          <t>1822/0572</t>
        </is>
      </c>
      <c r="G411" t="inlineStr">
        <is>
          <t>S. Silverberg David</t>
        </is>
      </c>
      <c r="H411" t="inlineStr">
        <is>
          <t>Harris Jess Iii, Inc.</t>
        </is>
      </c>
      <c r="I411" t="inlineStr">
        <is>
          <t>All of 31-12N-24W</t>
        </is>
      </c>
      <c r="J411" t="inlineStr">
        <is>
          <t>Creates oil &amp; gas leasehold burden</t>
        </is>
      </c>
      <c r="K411" t="inlineStr">
        <is>
          <t>31-12N-24W_Roger_Mills_Best_Full_Cursory_Title_Report_2026-06-10</t>
        </is>
      </c>
    </row>
    <row r="412">
      <c r="B412" t="n">
        <v>36</v>
      </c>
      <c r="C412" t="inlineStr">
        <is>
          <t>Oil and Gas Lease</t>
        </is>
      </c>
      <c r="D412" t="n">
        <v>38733</v>
      </c>
      <c r="E412" s="903" t="n">
        <v>38709</v>
      </c>
      <c r="F412" t="inlineStr">
        <is>
          <t>1820/0015</t>
        </is>
      </c>
      <c r="G412" t="inlineStr">
        <is>
          <t>V. Slobin Myron</t>
        </is>
      </c>
      <c r="H412" t="inlineStr">
        <is>
          <t>Devon Energy Production Co., LP</t>
        </is>
      </c>
      <c r="I412" t="inlineStr">
        <is>
          <t>All of 31-12N-24W</t>
        </is>
      </c>
      <c r="J412" t="inlineStr">
        <is>
          <t>Creates oil &amp; gas leasehold burden</t>
        </is>
      </c>
      <c r="K412" t="inlineStr">
        <is>
          <t>31-12N-24W_Roger_Mills_Best_Full_Cursory_Title_Report_2026-06-10</t>
        </is>
      </c>
    </row>
    <row r="413">
      <c r="B413" t="n">
        <v>37</v>
      </c>
      <c r="C413" t="inlineStr">
        <is>
          <t>Oil and Gas Lease</t>
        </is>
      </c>
      <c r="D413" t="n">
        <v>38742</v>
      </c>
      <c r="E413" s="903" t="n">
        <v>38726</v>
      </c>
      <c r="F413" t="inlineStr">
        <is>
          <t>1821/0092</t>
        </is>
      </c>
      <c r="G413" t="inlineStr">
        <is>
          <t>Tamise Gibson Anna</t>
        </is>
      </c>
      <c r="H413" t="inlineStr">
        <is>
          <t>Devon Energy Production Co.</t>
        </is>
      </c>
      <c r="I413" t="inlineStr">
        <is>
          <t>All of 31-12N-24W</t>
        </is>
      </c>
      <c r="J413" t="inlineStr">
        <is>
          <t>Creates oil &amp; gas leasehold burden</t>
        </is>
      </c>
      <c r="K413" t="inlineStr">
        <is>
          <t>31-12N-24W_Roger_Mills_Best_Full_Cursory_Title_Report_2026-06-10</t>
        </is>
      </c>
    </row>
    <row r="414">
      <c r="B414" t="n">
        <v>38</v>
      </c>
      <c r="C414" t="inlineStr">
        <is>
          <t>Oil and Gas Lease</t>
        </is>
      </c>
      <c r="D414" t="n">
        <v>38747</v>
      </c>
      <c r="E414" s="903" t="n">
        <v>38733</v>
      </c>
      <c r="F414" t="inlineStr">
        <is>
          <t>1821/0465</t>
        </is>
      </c>
      <c r="G414" t="inlineStr">
        <is>
          <t>M. Robertson James</t>
        </is>
      </c>
      <c r="H414" t="inlineStr">
        <is>
          <t>Devon Energy Prod Co.</t>
        </is>
      </c>
      <c r="I414" t="inlineStr">
        <is>
          <t>All of 31-12N-24W</t>
        </is>
      </c>
      <c r="J414" t="inlineStr">
        <is>
          <t>Creates oil &amp; gas leasehold burden</t>
        </is>
      </c>
      <c r="K414" t="inlineStr">
        <is>
          <t>31-12N-24W_Roger_Mills_Best_Full_Cursory_Title_Report_2026-06-10</t>
        </is>
      </c>
    </row>
    <row r="415">
      <c r="B415" t="n">
        <v>39</v>
      </c>
      <c r="C415" t="inlineStr">
        <is>
          <t>Oil and Gas Lease</t>
        </is>
      </c>
      <c r="D415" t="n">
        <v>38792</v>
      </c>
      <c r="E415" s="903" t="n">
        <v>38761</v>
      </c>
      <c r="F415" t="inlineStr">
        <is>
          <t>1829/0026</t>
        </is>
      </c>
      <c r="G415" t="inlineStr">
        <is>
          <t>Termo Company</t>
        </is>
      </c>
      <c r="H415" t="inlineStr">
        <is>
          <t>Devon Energy Production Co.</t>
        </is>
      </c>
      <c r="I415" t="inlineStr">
        <is>
          <t>All of 31-12N-24W</t>
        </is>
      </c>
      <c r="J415" t="inlineStr">
        <is>
          <t>Creates oil &amp; gas leasehold burden</t>
        </is>
      </c>
      <c r="K415" t="inlineStr">
        <is>
          <t>31-12N-24W_Roger_Mills_Best_Full_Cursory_Title_Report_2026-06-10</t>
        </is>
      </c>
    </row>
    <row r="416">
      <c r="B416" t="n">
        <v>40</v>
      </c>
      <c r="C416" t="inlineStr">
        <is>
          <t>Assignment</t>
        </is>
      </c>
      <c r="D416" t="n">
        <v>39336</v>
      </c>
      <c r="E416" s="903" t="n">
        <v>39336</v>
      </c>
      <c r="F416" t="inlineStr">
        <is>
          <t>1567/0006</t>
        </is>
      </c>
      <c r="G416" t="inlineStr">
        <is>
          <t>Ocean Energy Inc.</t>
        </is>
      </c>
      <c r="H416" t="inlineStr">
        <is>
          <t>Ocean Energy Resources Inc.</t>
        </is>
      </c>
      <c r="I416" t="inlineStr">
        <is>
          <t>E/2 NW/4 of 31-12N-24W</t>
        </is>
      </c>
      <c r="J416" t="inlineStr">
        <is>
          <t>Transfers leasehold/WI in chain</t>
        </is>
      </c>
      <c r="K416" t="inlineStr">
        <is>
          <t>63e8b9a8d056433a9994fe46ca85076b.pdf | https://okcountyrecords.com/detail/roger+mills/2007-008043</t>
        </is>
      </c>
    </row>
    <row r="417">
      <c r="B417" t="n">
        <v>41</v>
      </c>
      <c r="C417" t="inlineStr">
        <is>
          <t>Memorandum</t>
        </is>
      </c>
      <c r="D417" t="n">
        <v>41190</v>
      </c>
      <c r="E417" s="903" t="n">
        <v>41190</v>
      </c>
      <c r="F417" t="inlineStr">
        <is>
          <t>2159/0063</t>
        </is>
      </c>
      <c r="G417" t="inlineStr">
        <is>
          <t>Bank of America</t>
        </is>
      </c>
      <c r="H417" t="inlineStr">
        <is>
          <t>Chesapeake Energy Corp.,
Chesapeake Midstream Development,
Latigo</t>
        </is>
      </c>
      <c r="I417" t="inlineStr">
        <is>
          <t>Legal not found in public snippet candidate from related web-index page of 31-12N-24W</t>
        </is>
      </c>
      <c r="J417" t="inlineStr">
        <is>
          <t>Provides record notice of lease</t>
        </is>
      </c>
      <c r="K417" t="inlineStr">
        <is>
          <t>OKCountyRecords public search result via web index | https://okcountyrecords.com/detail/roger+mills/2012-006698</t>
        </is>
      </c>
    </row>
    <row r="418">
      <c r="B418" t="n">
        <v>42</v>
      </c>
      <c r="C418" t="inlineStr">
        <is>
          <t>Memorandum</t>
        </is>
      </c>
      <c r="D418" t="n">
        <v>41387</v>
      </c>
      <c r="E418" s="903" t="n">
        <v>41387</v>
      </c>
      <c r="F418" t="inlineStr">
        <is>
          <t>2179/0001</t>
        </is>
      </c>
      <c r="G418" t="inlineStr">
        <is>
          <t>Chesapeake Midstream Development</t>
        </is>
      </c>
      <c r="H418" t="inlineStr">
        <is>
          <t>Compass Bank</t>
        </is>
      </c>
      <c r="I418" t="inlineStr">
        <is>
          <t>S29 T16N R22W A S22 T16N R25W A 322 more candidate from related target search page of 31-12N-24W, aol</t>
        </is>
      </c>
      <c r="J418" t="inlineStr">
        <is>
          <t>Provides record notice of lease</t>
        </is>
      </c>
      <c r="K418" t="inlineStr">
        <is>
          <t>OKCountyRecords public search result via web index | https://okcountyrecords.com/detail/roger+mills/2013-002047</t>
        </is>
      </c>
    </row>
    <row r="419">
      <c r="B419" t="n">
        <v>43</v>
      </c>
      <c r="C419" t="inlineStr">
        <is>
          <t>Quit Claim Mineral Deed</t>
        </is>
      </c>
      <c r="D419" t="n">
        <v>42593</v>
      </c>
      <c r="E419" s="903" t="n">
        <v>42593</v>
      </c>
      <c r="F419" t="inlineStr">
        <is>
          <t>2342/0219</t>
        </is>
      </c>
      <c r="G419" t="inlineStr">
        <is>
          <t>Devon Energy Production Co.</t>
        </is>
      </c>
      <c r="H419" t="inlineStr">
        <is>
          <t>Tecolote Holdings</t>
        </is>
      </c>
      <c r="I419" t="inlineStr">
        <is>
          <t>S12 R26W S/2 SE/4 W/2 NW/4 20 more of 31-12N-24W, aol</t>
        </is>
      </c>
      <c r="J419" t="inlineStr">
        <is>
          <t>Conveys/clarifies mineral interest</t>
        </is>
      </c>
      <c r="K419" t="inlineStr">
        <is>
          <t>OKCountyRecords public search result via web index | https://okcountyrecords.com/detail/roger+mills/2016-001882</t>
        </is>
      </c>
    </row>
    <row r="420">
      <c r="B420" t="n">
        <v>46</v>
      </c>
      <c r="C420" t="inlineStr">
        <is>
          <t>Assignment</t>
        </is>
      </c>
      <c r="D420" t="n">
        <v>42719</v>
      </c>
      <c r="E420" s="903" t="n">
        <v>42719</v>
      </c>
      <c r="F420" t="inlineStr">
        <is>
          <t>2354/0229</t>
        </is>
      </c>
      <c r="G420" t="inlineStr">
        <is>
          <t>Hefner Company Inc.</t>
        </is>
      </c>
      <c r="H420" t="inlineStr">
        <is>
          <t>Cheyenne Resources, LLC</t>
        </is>
      </c>
      <c r="I420" t="inlineStr">
        <is>
          <t>A of 31-12N-24W</t>
        </is>
      </c>
      <c r="J420" t="inlineStr">
        <is>
          <t>Transfers leasehold/WI in chain</t>
        </is>
      </c>
      <c r="K420" t="inlineStr">
        <is>
          <t>63e8b9a8d056433a9994fe46ca85076b.pdf | https://okcountyrecords.com/detail/roger+mills/2016-002793</t>
        </is>
      </c>
    </row>
    <row r="421">
      <c r="B421" t="n">
        <v>47</v>
      </c>
      <c r="C421" t="inlineStr">
        <is>
          <t>Assignment</t>
        </is>
      </c>
      <c r="D421" t="n">
        <v>42723</v>
      </c>
      <c r="E421" s="903" t="n">
        <v>42723</v>
      </c>
      <c r="F421" t="inlineStr">
        <is>
          <t>2351/0001</t>
        </is>
      </c>
      <c r="G421" t="inlineStr">
        <is>
          <t>Oil Rio,
Gas II, LLC</t>
        </is>
      </c>
      <c r="H421" t="inlineStr">
        <is>
          <t>Samson Resources Co.</t>
        </is>
      </c>
      <c r="I421" t="inlineStr">
        <is>
          <t>S9 T15N R23W LFUCHS 168 more candidate from related target search page of 31-12N-24W, aol</t>
        </is>
      </c>
      <c r="J421" t="inlineStr">
        <is>
          <t>Transfers leasehold/WI in chain</t>
        </is>
      </c>
      <c r="K421" t="inlineStr">
        <is>
          <t>OKCountyRecords public search result via web index | https://okcountyrecords.com/detail/roger+mills/2016-002668</t>
        </is>
      </c>
    </row>
    <row r="422">
      <c r="B422" t="n">
        <v>48</v>
      </c>
      <c r="C422" t="inlineStr">
        <is>
          <t>Assignment</t>
        </is>
      </c>
      <c r="D422" t="n">
        <v>42752</v>
      </c>
      <c r="E422" s="903" t="n">
        <v>42752</v>
      </c>
      <c r="F422" t="inlineStr">
        <is>
          <t>2356/0399</t>
        </is>
      </c>
      <c r="G422" t="inlineStr">
        <is>
          <t>Geodyne Resources Inc.,
Samson Lone Star, LLC,
Samson Resources Company</t>
        </is>
      </c>
      <c r="H422" t="inlineStr">
        <is>
          <t>Fairway Resources III, LLC</t>
        </is>
      </c>
      <c r="I422" t="inlineStr">
        <is>
          <t>S12 T13N R22W LA CROSS RANCH LALEXANDER 278 more of 31-12N-24W, aol</t>
        </is>
      </c>
      <c r="J422" t="inlineStr">
        <is>
          <t>Transfers leasehold/WI in chain</t>
        </is>
      </c>
      <c r="K422" t="inlineStr">
        <is>
          <t>Existing raw OKCR public snippet | https://okcountyrecords.com/detail/roger+mills/2017-000083</t>
        </is>
      </c>
    </row>
    <row r="423">
      <c r="B423" t="n">
        <v>49</v>
      </c>
      <c r="C423" t="inlineStr">
        <is>
          <t>Mineral Deed</t>
        </is>
      </c>
      <c r="D423" t="n">
        <v>42858</v>
      </c>
      <c r="E423" s="903" t="n">
        <v>42858</v>
      </c>
      <c r="F423" t="inlineStr">
        <is>
          <t>2365/0338</t>
        </is>
      </c>
      <c r="G423" t="inlineStr">
        <is>
          <t>Pearl Kirk Ella</t>
        </is>
      </c>
      <c r="H423" t="inlineStr">
        <is>
          <t>Wayne Kirk Calvin</t>
        </is>
      </c>
      <c r="I423" t="inlineStr">
        <is>
          <t>NW/4 Partial of 31-12N-24W, aol</t>
        </is>
      </c>
      <c r="J423" t="inlineStr">
        <is>
          <t>Conveys mineral fee</t>
        </is>
      </c>
      <c r="K423" t="inlineStr">
        <is>
          <t>31-12N-24W_Roger_Mills_Cursory_Title_Report_FINAL</t>
        </is>
      </c>
    </row>
    <row r="424">
      <c r="B424" t="n">
        <v>50</v>
      </c>
      <c r="C424" t="inlineStr">
        <is>
          <t>Conveyance</t>
        </is>
      </c>
      <c r="D424" t="n">
        <v>43088</v>
      </c>
      <c r="E424" s="903" t="n">
        <v>43088</v>
      </c>
      <c r="F424" t="inlineStr">
        <is>
          <t>2383/0169</t>
        </is>
      </c>
      <c r="G424" t="inlineStr">
        <is>
          <t>Tecolote Holdings, LLC</t>
        </is>
      </c>
      <c r="H424" t="inlineStr">
        <is>
          <t>Tecolote Royalty, LP</t>
        </is>
      </c>
      <c r="I424" t="inlineStr">
        <is>
          <t>A of 31-12N-24W</t>
        </is>
      </c>
      <c r="J424" t="inlineStr">
        <is>
          <t>Transfers interest</t>
        </is>
      </c>
      <c r="K424" t="inlineStr">
        <is>
          <t>63e8b9a8d056433a9994fe46ca85076b.pdf | https://okcountyrecords.com/detail/roger+mills/2017-002694</t>
        </is>
      </c>
    </row>
    <row r="425">
      <c r="B425" t="n">
        <v>51</v>
      </c>
      <c r="C425" t="inlineStr">
        <is>
          <t>Assignment</t>
        </is>
      </c>
      <c r="D425" t="n">
        <v>43119</v>
      </c>
      <c r="E425" s="903" t="n">
        <v>43119</v>
      </c>
      <c r="F425" t="inlineStr">
        <is>
          <t>2385/0072</t>
        </is>
      </c>
      <c r="G425" t="inlineStr">
        <is>
          <t>Cheyenne Resources</t>
        </is>
      </c>
      <c r="H425" t="inlineStr">
        <is>
          <t>Templar Energy, LLC</t>
        </is>
      </c>
      <c r="I425" t="inlineStr">
        <is>
          <t>Lalexander 1-31 of 31-12N-24W</t>
        </is>
      </c>
      <c r="J425" t="inlineStr">
        <is>
          <t>Transfers leasehold/WI in chain</t>
        </is>
      </c>
      <c r="K425" t="inlineStr">
        <is>
          <t>31-12N-24W_Roger_Mills_Cursory_Title_Report_FINAL</t>
        </is>
      </c>
    </row>
    <row r="426">
      <c r="B426" t="n">
        <v>52</v>
      </c>
      <c r="C426" t="inlineStr">
        <is>
          <t>Memorandum</t>
        </is>
      </c>
      <c r="D426" t="n">
        <v>43327</v>
      </c>
      <c r="E426" s="903" t="n">
        <v>43327</v>
      </c>
      <c r="F426" t="inlineStr">
        <is>
          <t>2399/0188</t>
        </is>
      </c>
      <c r="G426" t="inlineStr">
        <is>
          <t>Enervest Operating Et Al</t>
        </is>
      </c>
      <c r="H426" t="inlineStr">
        <is>
          <t>Public</t>
        </is>
      </c>
      <c r="I426" t="inlineStr">
        <is>
          <t>ALL ALEXANDER 1-31 of 31-12N-24W</t>
        </is>
      </c>
      <c r="J426" t="inlineStr">
        <is>
          <t>Provides record notice of lease</t>
        </is>
      </c>
      <c r="K426" t="inlineStr">
        <is>
          <t>63e8b9a8d056433a9994fe46ca85076b.pdf | https://okcountyrecords.com/detail/roger+mills/2018-002049</t>
        </is>
      </c>
    </row>
    <row r="427">
      <c r="B427" t="n">
        <v>53</v>
      </c>
      <c r="C427" t="inlineStr">
        <is>
          <t>Quit Claim Mineral Deed</t>
        </is>
      </c>
      <c r="D427" t="n">
        <v>43382</v>
      </c>
      <c r="E427" s="903" t="n">
        <v>43382</v>
      </c>
      <c r="F427" t="inlineStr">
        <is>
          <t>2406/0228</t>
        </is>
      </c>
      <c r="G427" t="inlineStr">
        <is>
          <t>Of the Luther Cindy Lou Vignal, Trustee,
Veronica Liv Thurman Trust</t>
        </is>
      </c>
      <c r="H427" t="inlineStr">
        <is>
          <t>Of the Gary Gary Wayne Vignal, Trustee,
Cindy Liv Vignal Trust, Cindy Lou Vignal, of the Gary, Trustee,
Cindy Liv Vignal Trust</t>
        </is>
      </c>
      <c r="I427" t="inlineStr">
        <is>
          <t>E/2 NW/4 of 31-12N-24W, aol</t>
        </is>
      </c>
      <c r="J427" t="inlineStr">
        <is>
          <t>Conveys/clarifies mineral interest</t>
        </is>
      </c>
      <c r="K427" t="inlineStr">
        <is>
          <t>31-12N-24W_Roger_Mills_Cursory_Title_Report_FINAL</t>
        </is>
      </c>
    </row>
    <row r="428">
      <c r="B428" t="n">
        <v>54</v>
      </c>
      <c r="C428" t="inlineStr">
        <is>
          <t>Assignment</t>
        </is>
      </c>
      <c r="D428" t="n">
        <v>43698</v>
      </c>
      <c r="E428" s="903" t="n">
        <v>43698</v>
      </c>
      <c r="F428" t="inlineStr">
        <is>
          <t>2425/0380</t>
        </is>
      </c>
      <c r="G428" t="inlineStr">
        <is>
          <t>Bhp Billiton Petroleum</t>
        </is>
      </c>
      <c r="H428" t="inlineStr">
        <is>
          <t>Cohete Rojo, LLC</t>
        </is>
      </c>
      <c r="I428" t="inlineStr">
        <is>
          <t>All of 31-12N-24W</t>
        </is>
      </c>
      <c r="J428" t="inlineStr">
        <is>
          <t>Transfers leasehold/WI in chain</t>
        </is>
      </c>
      <c r="K428" t="inlineStr">
        <is>
          <t>63e8b9a8d056433a9994fe46ca85076b.pdf | https://okcountyrecords.com/detail/roger+mills/2019-001779</t>
        </is>
      </c>
    </row>
    <row r="429">
      <c r="B429" t="n">
        <v>55</v>
      </c>
      <c r="C429" t="inlineStr">
        <is>
          <t>Mineral Deed</t>
        </is>
      </c>
      <c r="D429" t="n">
        <v>43711</v>
      </c>
      <c r="E429" s="903" t="n">
        <v>43711</v>
      </c>
      <c r="F429" t="inlineStr">
        <is>
          <t>2426/0154</t>
        </is>
      </c>
      <c r="G429" t="inlineStr">
        <is>
          <t>Roca Development Colt Development</t>
        </is>
      </c>
      <c r="H429" t="inlineStr">
        <is>
          <t>Dustin Deal, LLC</t>
        </is>
      </c>
      <c r="I429" t="inlineStr">
        <is>
          <t>E/2 NW/4 of 31-12N-24W</t>
        </is>
      </c>
      <c r="J429" t="inlineStr">
        <is>
          <t>Conveys mineral fee</t>
        </is>
      </c>
      <c r="K429" t="inlineStr">
        <is>
          <t>31-12N-24W_Roger_Mills_Cursory_Title_Report_FINAL</t>
        </is>
      </c>
    </row>
    <row r="430">
      <c r="B430" t="n">
        <v>56</v>
      </c>
      <c r="C430" t="inlineStr">
        <is>
          <t>Assignment</t>
        </is>
      </c>
      <c r="D430" t="n">
        <v>44060</v>
      </c>
      <c r="E430" s="903" t="n">
        <v>44060</v>
      </c>
      <c r="F430" t="inlineStr">
        <is>
          <t>2449/0333</t>
        </is>
      </c>
      <c r="G430" t="inlineStr">
        <is>
          <t>Te Holdco Rp, LLC Et Al</t>
        </is>
      </c>
      <c r="H430" t="inlineStr">
        <is>
          <t>Presidio Wab, LLC</t>
        </is>
      </c>
      <c r="I430" t="inlineStr">
        <is>
          <t>A of 31-12N-24W</t>
        </is>
      </c>
      <c r="J430" t="inlineStr">
        <is>
          <t>Transfers leasehold/WI in chain</t>
        </is>
      </c>
      <c r="K430" t="inlineStr">
        <is>
          <t>63e8b9a8d056433a9994fe46ca85076b.pdf | https://okcountyrecords.com/detail/roger+mills/2020-001283</t>
        </is>
      </c>
    </row>
    <row r="431">
      <c r="B431" t="n">
        <v>57</v>
      </c>
      <c r="C431" t="inlineStr">
        <is>
          <t>Assignment</t>
        </is>
      </c>
      <c r="D431" t="n">
        <v>44118</v>
      </c>
      <c r="E431" s="903" t="n">
        <v>44118</v>
      </c>
      <c r="F431" t="inlineStr">
        <is>
          <t>2452/0235</t>
        </is>
      </c>
      <c r="G431" t="inlineStr">
        <is>
          <t>Tecolote Holdings, LLC Et Al</t>
        </is>
      </c>
      <c r="H431" t="inlineStr">
        <is>
          <t>Mustang Fuel Corporation</t>
        </is>
      </c>
      <c r="I431" t="inlineStr">
        <is>
          <t>A of 31-12N-24W</t>
        </is>
      </c>
      <c r="J431" t="inlineStr">
        <is>
          <t>Transfers leasehold/WI in chain</t>
        </is>
      </c>
      <c r="K431" t="inlineStr">
        <is>
          <t>63e8b9a8d056433a9994fe46ca85076b.pdf | https://okcountyrecords.com/detail/roger+mills/2020-001577</t>
        </is>
      </c>
    </row>
    <row r="432">
      <c r="B432" t="n">
        <v>58</v>
      </c>
      <c r="C432" t="inlineStr">
        <is>
          <t>Mineral Deed</t>
        </is>
      </c>
      <c r="D432" t="n">
        <v>44144</v>
      </c>
      <c r="E432" s="903" t="n">
        <v>44144</v>
      </c>
      <c r="F432" t="inlineStr">
        <is>
          <t>2453/0452</t>
        </is>
      </c>
      <c r="G432" t="inlineStr">
        <is>
          <t>Payday Holdings, LLC</t>
        </is>
      </c>
      <c r="H432" t="inlineStr">
        <is>
          <t>Andrew Pennington</t>
        </is>
      </c>
      <c r="I432" t="inlineStr">
        <is>
          <t>A of 31-12N-24W</t>
        </is>
      </c>
      <c r="J432" t="inlineStr">
        <is>
          <t>Conveys mineral fee</t>
        </is>
      </c>
      <c r="K432" t="inlineStr">
        <is>
          <t>63e8b9a8d056433a9994fe46ca85076b.pdf | https://okcountyrecords.com/detail/roger+mills/2020-001708</t>
        </is>
      </c>
    </row>
    <row r="433">
      <c r="B433" t="n">
        <v>59</v>
      </c>
      <c r="C433" t="inlineStr">
        <is>
          <t>Assignment</t>
        </is>
      </c>
      <c r="D433" t="n">
        <v>44175</v>
      </c>
      <c r="E433" s="903" t="n">
        <v>44175</v>
      </c>
      <c r="F433" t="inlineStr">
        <is>
          <t>2455/0446</t>
        </is>
      </c>
      <c r="G433" t="inlineStr">
        <is>
          <t>Tabally Hani</t>
        </is>
      </c>
      <c r="H433" t="inlineStr">
        <is>
          <t>J. Dominguez Santos</t>
        </is>
      </c>
      <c r="I433" t="inlineStr">
        <is>
          <t>Lalexander of 31-12N-24W</t>
        </is>
      </c>
      <c r="J433" t="inlineStr">
        <is>
          <t>Transfers leasehold/WI in chain</t>
        </is>
      </c>
      <c r="K433" t="inlineStr">
        <is>
          <t>31-12N-24W_Roger_Mills_Cursory_Title_Report_FINAL</t>
        </is>
      </c>
    </row>
    <row r="434">
      <c r="B434" t="n">
        <v>60</v>
      </c>
      <c r="C434" t="inlineStr">
        <is>
          <t>Change of Name</t>
        </is>
      </c>
      <c r="D434" t="n">
        <v>44314</v>
      </c>
      <c r="E434" s="903" t="n">
        <v>44314</v>
      </c>
      <c r="F434" t="inlineStr">
        <is>
          <t>2463/0147</t>
        </is>
      </c>
      <c r="G434" t="inlineStr">
        <is>
          <t>Fourpoint Energy, LLC</t>
        </is>
      </c>
      <c r="H434" t="inlineStr">
        <is>
          <t>Unbridled Resources, LLC</t>
        </is>
      </c>
      <c r="I434" t="inlineStr">
        <is>
          <t>A of 31-12N-24W</t>
        </is>
      </c>
      <c r="J434" t="inlineStr">
        <is>
          <t>Identifies same party under new name</t>
        </is>
      </c>
      <c r="K434" t="inlineStr">
        <is>
          <t>63e8b9a8d056433a9994fe46ca85076b.pdf | https://okcountyrecords.com/detail/roger+mills/2021-000697</t>
        </is>
      </c>
    </row>
    <row r="435">
      <c r="B435" t="n">
        <v>61</v>
      </c>
      <c r="C435" t="inlineStr">
        <is>
          <t>Affidavit</t>
        </is>
      </c>
      <c r="D435" t="n">
        <v>44462</v>
      </c>
      <c r="E435" s="903" t="n">
        <v>44462</v>
      </c>
      <c r="F435" t="inlineStr">
        <is>
          <t>2476/0001</t>
        </is>
      </c>
      <c r="G435" t="inlineStr">
        <is>
          <t>Presidio Investment Holdings</t>
        </is>
      </c>
      <c r="H435" t="inlineStr">
        <is>
          <t>Public</t>
        </is>
      </c>
      <c r="I435" t="inlineStr">
        <is>
          <t>A of 31-12N-24W</t>
        </is>
      </c>
      <c r="J435" t="inlineStr">
        <is>
          <t>Supports/curative record</t>
        </is>
      </c>
      <c r="K435" t="inlineStr">
        <is>
          <t>63e8b9a8d056433a9994fe46ca85076b.pdf | https://okcountyrecords.com/detail/roger+mills/2021-001557</t>
        </is>
      </c>
    </row>
    <row r="436">
      <c r="B436" t="n">
        <v>63</v>
      </c>
      <c r="C436" t="inlineStr">
        <is>
          <t>Assignment</t>
        </is>
      </c>
      <c r="D436" t="n">
        <v>44463</v>
      </c>
      <c r="E436" s="903" t="n">
        <v>44463</v>
      </c>
      <c r="F436" t="inlineStr">
        <is>
          <t>2479/0001</t>
        </is>
      </c>
      <c r="G436" t="inlineStr">
        <is>
          <t>Fairway Resources III, LLC Et Al</t>
        </is>
      </c>
      <c r="H436" t="inlineStr">
        <is>
          <t>Mustang Fuel Corporation</t>
        </is>
      </c>
      <c r="I436" t="inlineStr">
        <is>
          <t>E/2 NW/4 of 31-12N-24W</t>
        </is>
      </c>
      <c r="J436" t="inlineStr">
        <is>
          <t>Transfers leasehold/WI in chain</t>
        </is>
      </c>
      <c r="K436" t="inlineStr">
        <is>
          <t>63e8b9a8d056433a9994fe46ca85076b.pdf | https://okcountyrecords.com/detail/roger+mills/2021-001561</t>
        </is>
      </c>
    </row>
    <row r="437">
      <c r="B437" t="n">
        <v>64</v>
      </c>
      <c r="C437" t="inlineStr">
        <is>
          <t>Assignment</t>
        </is>
      </c>
      <c r="D437" t="n">
        <v>44476</v>
      </c>
      <c r="E437" s="903" t="n">
        <v>44476</v>
      </c>
      <c r="F437" t="inlineStr">
        <is>
          <t>2480/0297</t>
        </is>
      </c>
      <c r="G437" t="inlineStr">
        <is>
          <t>Tlw Investments, LLC</t>
        </is>
      </c>
      <c r="H437" t="inlineStr">
        <is>
          <t>Cannon Field Minerals Fund, LP</t>
        </is>
      </c>
      <c r="I437" t="inlineStr">
        <is>
          <t>A of 31-12N-24W</t>
        </is>
      </c>
      <c r="J437" t="inlineStr">
        <is>
          <t>Transfers leasehold/WI in chain</t>
        </is>
      </c>
      <c r="K437" t="inlineStr">
        <is>
          <t>63e8b9a8d056433a9994fe46ca85076b.pdf | https://okcountyrecords.com/detail/roger+mills/2021-001605</t>
        </is>
      </c>
    </row>
    <row r="438">
      <c r="B438" t="n">
        <v>65</v>
      </c>
      <c r="C438" t="inlineStr">
        <is>
          <t>Mineral Deed</t>
        </is>
      </c>
      <c r="D438" t="n">
        <v>44491</v>
      </c>
      <c r="E438" s="903" t="n">
        <v>44491</v>
      </c>
      <c r="F438" t="inlineStr">
        <is>
          <t>2481/0287</t>
        </is>
      </c>
      <c r="G438" t="inlineStr">
        <is>
          <t>Greystone Energy,
Minerals</t>
        </is>
      </c>
      <c r="H438" t="inlineStr">
        <is>
          <t>Cardinal Land Company, Llc, Edr, LLC</t>
        </is>
      </c>
      <c r="I438" t="inlineStr">
        <is>
          <t>SW/4 NE/4 of 31-12N-24W, aol</t>
        </is>
      </c>
      <c r="J438" t="inlineStr">
        <is>
          <t>Conveys mineral fee</t>
        </is>
      </c>
      <c r="K438" t="inlineStr">
        <is>
          <t>31-12N-24W_Roger_Mills_Cursory_Title_Report_FINAL</t>
        </is>
      </c>
    </row>
    <row r="439">
      <c r="B439" t="n">
        <v>66</v>
      </c>
      <c r="C439" t="inlineStr">
        <is>
          <t>Wellbore Assignment</t>
        </is>
      </c>
      <c r="D439" t="n">
        <v>45247</v>
      </c>
      <c r="E439" s="903" t="n">
        <v>45247</v>
      </c>
      <c r="F439" t="inlineStr">
        <is>
          <t>2542/0413</t>
        </is>
      </c>
      <c r="G439" t="inlineStr">
        <is>
          <t>Unbridled Resources, LLC</t>
        </is>
      </c>
      <c r="H439" t="inlineStr">
        <is>
          <t>Mnr Abs Issuer I., LLC</t>
        </is>
      </c>
      <c r="I439" t="inlineStr">
        <is>
          <t>ALL ALEXANDER 1-31 of 31-12N-24W</t>
        </is>
      </c>
      <c r="J439" t="inlineStr">
        <is>
          <t>Transfers wellbore-only rights</t>
        </is>
      </c>
      <c r="K439" t="inlineStr">
        <is>
          <t>63e8b9a8d056433a9994fe46ca85076b.pdf | https://okcountyrecords.com/detail/roger+mills/2023-003590</t>
        </is>
      </c>
    </row>
    <row r="440">
      <c r="B440" t="n">
        <v>67</v>
      </c>
      <c r="C440" t="inlineStr">
        <is>
          <t>Assignment</t>
        </is>
      </c>
      <c r="D440" t="n">
        <v>45401</v>
      </c>
      <c r="E440" s="903" t="n">
        <v>45401</v>
      </c>
      <c r="F440" t="inlineStr">
        <is>
          <t>2567/0102</t>
        </is>
      </c>
      <c r="G440" t="inlineStr">
        <is>
          <t>Yale Oil Association Inc.</t>
        </is>
      </c>
      <c r="H440" t="inlineStr">
        <is>
          <t>K. C. Production, LLC</t>
        </is>
      </c>
      <c r="I440" t="inlineStr">
        <is>
          <t>All of 31-12N-24W</t>
        </is>
      </c>
      <c r="J440" t="inlineStr">
        <is>
          <t>Transfers leasehold/WI in chain</t>
        </is>
      </c>
      <c r="K440" t="inlineStr">
        <is>
          <t>63e8b9a8d056433a9994fe46ca85076b.pdf | https://okcountyrecords.com/detail/roger+mills/2024-002310</t>
        </is>
      </c>
    </row>
    <row r="441">
      <c r="B441" t="n">
        <v>68</v>
      </c>
      <c r="C441" t="inlineStr">
        <is>
          <t>Assignment</t>
        </is>
      </c>
      <c r="D441" t="n">
        <v>45432</v>
      </c>
      <c r="E441" s="903" t="n">
        <v>45432</v>
      </c>
      <c r="F441" t="inlineStr">
        <is>
          <t>2571/0579</t>
        </is>
      </c>
      <c r="G441" t="inlineStr">
        <is>
          <t>Yale Oil Association Inc.</t>
        </is>
      </c>
      <c r="H441" t="inlineStr">
        <is>
          <t>Greg Et Al Cdx</t>
        </is>
      </c>
      <c r="I441" t="inlineStr">
        <is>
          <t>ALL ALEXANDER 1-31 of 31-12N-24W</t>
        </is>
      </c>
      <c r="J441" t="inlineStr">
        <is>
          <t>Transfers leasehold/WI in chain</t>
        </is>
      </c>
      <c r="K441" t="inlineStr">
        <is>
          <t>63e8b9a8d056433a9994fe46ca85076b.pdf | https://okcountyrecords.com/detail/roger+mills/2024-003107</t>
        </is>
      </c>
    </row>
    <row r="442">
      <c r="B442" t="n">
        <v>69</v>
      </c>
      <c r="C442" t="inlineStr">
        <is>
          <t>Assignment</t>
        </is>
      </c>
      <c r="D442" t="n">
        <v>45509</v>
      </c>
      <c r="E442" s="903" t="n">
        <v>45509</v>
      </c>
      <c r="F442" t="inlineStr">
        <is>
          <t>2584/0149</t>
        </is>
      </c>
      <c r="G442" t="inlineStr">
        <is>
          <t>Chanas Partners, LLC</t>
        </is>
      </c>
      <c r="H442" t="inlineStr">
        <is>
          <t>Nwr Mineral Partners, LLC</t>
        </is>
      </c>
      <c r="I442" t="inlineStr">
        <is>
          <t>All of 31-12N-24W</t>
        </is>
      </c>
      <c r="J442" t="inlineStr">
        <is>
          <t>Transfers leasehold/WI in chain</t>
        </is>
      </c>
      <c r="K442" t="inlineStr">
        <is>
          <t>63e8b9a8d056433a9994fe46ca85076b.pdf | https://okcountyrecords.com/detail/roger+mills/2024-004916</t>
        </is>
      </c>
    </row>
    <row r="443">
      <c r="B443" t="n">
        <v>70</v>
      </c>
      <c r="C443" t="inlineStr">
        <is>
          <t>Conveyance</t>
        </is>
      </c>
      <c r="D443" t="n">
        <v>45614</v>
      </c>
      <c r="E443" s="903" t="n">
        <v>45614</v>
      </c>
      <c r="F443" t="inlineStr">
        <is>
          <t>2599/0463</t>
        </is>
      </c>
      <c r="G443" t="inlineStr">
        <is>
          <t>Onigbe Consulting, LLC</t>
        </is>
      </c>
      <c r="H443" t="inlineStr">
        <is>
          <t>Oil Comanche,
Gas Inc.</t>
        </is>
      </c>
      <c r="I443" t="inlineStr">
        <is>
          <t>All of 31-12N-24W</t>
        </is>
      </c>
      <c r="J443" t="inlineStr">
        <is>
          <t>Transfers interest</t>
        </is>
      </c>
      <c r="K443" t="inlineStr">
        <is>
          <t>63e8b9a8d056433a9994fe46ca85076b.pdf | https://okcountyrecords.com/detail/roger+mills/2024-007198</t>
        </is>
      </c>
    </row>
    <row r="444">
      <c r="B444" t="n">
        <v>72</v>
      </c>
      <c r="C444" t="inlineStr">
        <is>
          <t>Mineral Deed</t>
        </is>
      </c>
      <c r="D444" t="n">
        <v>45621</v>
      </c>
      <c r="E444" s="903" t="n">
        <v>45621</v>
      </c>
      <c r="F444" t="inlineStr">
        <is>
          <t>2600/0472</t>
        </is>
      </c>
      <c r="G444" t="inlineStr">
        <is>
          <t>Leeann Mitchell Carrie</t>
        </is>
      </c>
      <c r="H444" t="inlineStr">
        <is>
          <t>James Gerard Buonaccorsi, of the Mitchell-buonaccorsi Living Trust, Carrie Leeann Mitchell, Trustee of the Mitchell-buonaccorsi Living Trust, Trustee</t>
        </is>
      </c>
      <c r="I444" t="inlineStr">
        <is>
          <t>All of 31-12N-24W, aol</t>
        </is>
      </c>
      <c r="J444" t="inlineStr">
        <is>
          <t>Conveys mineral fee</t>
        </is>
      </c>
      <c r="K444" t="inlineStr">
        <is>
          <t>31-12N-24W_Roger_Mills_Cursory_Title_Report_FINAL</t>
        </is>
      </c>
    </row>
    <row r="445">
      <c r="B445" t="n">
        <v>73</v>
      </c>
      <c r="C445" t="inlineStr">
        <is>
          <t>Assignment</t>
        </is>
      </c>
      <c r="D445" t="n">
        <v>45642</v>
      </c>
      <c r="E445" s="903" t="n">
        <v>45642</v>
      </c>
      <c r="F445" t="inlineStr">
        <is>
          <t>2604/0111</t>
        </is>
      </c>
      <c r="G445" t="inlineStr">
        <is>
          <t>Of the Gregg M. Satherlie Christopher D. Greene, Trustee,
Chelin H. Satherlie 1989 Rev Trust</t>
        </is>
      </c>
      <c r="H445" t="inlineStr">
        <is>
          <t>Trison Holdings, LLC</t>
        </is>
      </c>
      <c r="I445" t="inlineStr">
        <is>
          <t>All of 31-12N-24W, aol</t>
        </is>
      </c>
      <c r="J445" t="inlineStr">
        <is>
          <t>Transfers leasehold/WI in chain</t>
        </is>
      </c>
      <c r="K445" t="inlineStr">
        <is>
          <t>31-12N-24W_Roger_Mills_Cursory_Title_Report_FINAL</t>
        </is>
      </c>
    </row>
    <row r="446">
      <c r="B446" t="n">
        <v>74</v>
      </c>
      <c r="C446" t="inlineStr">
        <is>
          <t>Mineral Deed</t>
        </is>
      </c>
      <c r="D446" t="n">
        <v>45771</v>
      </c>
      <c r="E446" s="903" t="n">
        <v>45771</v>
      </c>
      <c r="F446" t="inlineStr">
        <is>
          <t>2625/0231</t>
        </is>
      </c>
      <c r="G446" t="inlineStr">
        <is>
          <t>Edr, LLC</t>
        </is>
      </c>
      <c r="H446" t="inlineStr">
        <is>
          <t>Okki Industries, LLC</t>
        </is>
      </c>
      <c r="I446" t="inlineStr">
        <is>
          <t>SW/4 NE/4 of 31-12N-24W, aol</t>
        </is>
      </c>
      <c r="J446" t="inlineStr">
        <is>
          <t>Conveys mineral fee</t>
        </is>
      </c>
      <c r="K446" t="inlineStr">
        <is>
          <t>31-12N-24W_Roger_Mills_Cursory_Title_Report_FINAL</t>
        </is>
      </c>
    </row>
    <row r="447">
      <c r="B447" t="n">
        <v>76</v>
      </c>
      <c r="C447" t="inlineStr">
        <is>
          <t>Affidavit</t>
        </is>
      </c>
      <c r="D447" t="n">
        <v>45792</v>
      </c>
      <c r="E447" s="903" t="n">
        <v>45792</v>
      </c>
      <c r="F447" t="inlineStr">
        <is>
          <t>2628/0429</t>
        </is>
      </c>
      <c r="G447" t="inlineStr">
        <is>
          <t>Diversified Energy Company</t>
        </is>
      </c>
      <c r="H447" t="inlineStr">
        <is>
          <t>Et Al Public</t>
        </is>
      </c>
      <c r="I447" t="inlineStr">
        <is>
          <t>All of 31-12N-24W</t>
        </is>
      </c>
      <c r="J447" t="inlineStr">
        <is>
          <t>Supports/curative record</t>
        </is>
      </c>
      <c r="K447" t="inlineStr">
        <is>
          <t>63e8b9a8d056433a9994fe46ca85076b.pdf | https://okcountyrecords.com/detail/roger+mills/2025-002923</t>
        </is>
      </c>
    </row>
    <row r="448">
      <c r="B448" t="n">
        <v>77</v>
      </c>
      <c r="C448" t="inlineStr">
        <is>
          <t>Memorandum</t>
        </is>
      </c>
      <c r="D448" t="n">
        <v>45954</v>
      </c>
      <c r="E448" s="903" t="n">
        <v>45954</v>
      </c>
      <c r="F448" t="inlineStr">
        <is>
          <t>2660/0341</t>
        </is>
      </c>
      <c r="G448" t="inlineStr">
        <is>
          <t>Windsor Ok, LLC Et Al</t>
        </is>
      </c>
      <c r="H448" t="inlineStr">
        <is>
          <t>Windsor Ok Development Sub, LLC Et Al</t>
        </is>
      </c>
      <c r="I448" t="inlineStr">
        <is>
          <t>All of 31-12N-24W</t>
        </is>
      </c>
      <c r="J448" t="inlineStr">
        <is>
          <t>Provides record notice of lease</t>
        </is>
      </c>
      <c r="K448" t="inlineStr">
        <is>
          <t>63e8b9a8d056433a9994fe46ca85076b.pdf | https://okcountyrecords.com/detail/roger+mills/2025-006541</t>
        </is>
      </c>
    </row>
    <row r="449">
      <c r="B449" t="n">
        <v>78</v>
      </c>
      <c r="C449" t="inlineStr">
        <is>
          <t>Wellbore Assignment</t>
        </is>
      </c>
      <c r="D449" t="n">
        <v>45975</v>
      </c>
      <c r="E449" s="903" t="n">
        <v>45975</v>
      </c>
      <c r="F449" t="inlineStr">
        <is>
          <t>2664/0169</t>
        </is>
      </c>
      <c r="G449" t="inlineStr">
        <is>
          <t>Presidio Finance, LLC</t>
        </is>
      </c>
      <c r="H449" t="inlineStr">
        <is>
          <t>Martins Empire, LLC</t>
        </is>
      </c>
      <c r="I449" t="inlineStr">
        <is>
          <t>All of 31-12N-24W</t>
        </is>
      </c>
      <c r="J449" t="inlineStr">
        <is>
          <t>Transfers wellbore-only rights</t>
        </is>
      </c>
      <c r="K449" t="inlineStr">
        <is>
          <t>63e8b9a8d056433a9994fe46ca85076b.pdf | https://okcountyrecords.com/detail/roger+mills/2025-006987</t>
        </is>
      </c>
    </row>
    <row r="450">
      <c r="B450" t="n">
        <v>79</v>
      </c>
      <c r="C450" t="inlineStr">
        <is>
          <t>Affidavit</t>
        </is>
      </c>
      <c r="D450" t="n">
        <v>46119</v>
      </c>
      <c r="E450" s="903" t="n">
        <v>46119</v>
      </c>
      <c r="F450" t="inlineStr">
        <is>
          <t>2692/0412</t>
        </is>
      </c>
      <c r="G450" t="inlineStr">
        <is>
          <t>Midcon Energy Production, LLC Et Al</t>
        </is>
      </c>
      <c r="H450" t="inlineStr">
        <is>
          <t>Public</t>
        </is>
      </c>
      <c r="I450" t="inlineStr">
        <is>
          <t>All of 31-12N-24W</t>
        </is>
      </c>
      <c r="J450" t="inlineStr">
        <is>
          <t>Supports/curative record</t>
        </is>
      </c>
      <c r="K450" t="inlineStr">
        <is>
          <t>63e8b9a8d056433a9994fe46ca85076b.pdf | https://okcountyrecords.com/detail/roger+mills/2026-001884</t>
        </is>
      </c>
    </row>
    <row r="451">
      <c r="B451" t="n">
        <v>81</v>
      </c>
      <c r="C451" t="inlineStr">
        <is>
          <t>Oil and Gas Lease</t>
        </is>
      </c>
      <c r="D451" t="n">
        <v>46122</v>
      </c>
      <c r="E451" s="903" t="n">
        <v>46122</v>
      </c>
      <c r="F451" t="inlineStr">
        <is>
          <t>2693/0337</t>
        </is>
      </c>
      <c r="G451" t="inlineStr">
        <is>
          <t>James Gerard Buonaccorsi, of the Mitchell Buonaccorsi Living Trust U/a, Carrie Leeann Mitchell, Trustee of the Mitchell Buonaccorsi Living Trust U/a, Trustee</t>
        </is>
      </c>
      <c r="H451" t="inlineStr">
        <is>
          <t>Silver Oak Natural Resources, LLC</t>
        </is>
      </c>
      <c r="I451" t="inlineStr">
        <is>
          <t>N/2 NE/4, SE/4 NE/4 of 31-12N-24W, aol</t>
        </is>
      </c>
      <c r="J451" t="inlineStr">
        <is>
          <t>Creates oil &amp; gas leasehold burden</t>
        </is>
      </c>
      <c r="K451" t="inlineStr">
        <is>
          <t>31-12N-24W_Roger_Mills_Cursory_Title_Report_FINAL</t>
        </is>
      </c>
    </row>
    <row r="452">
      <c r="B452" t="n">
        <v>84</v>
      </c>
      <c r="C452" t="inlineStr">
        <is>
          <t>Affidavit of Heirship</t>
        </is>
      </c>
      <c r="D452" t="n">
        <v>46143</v>
      </c>
      <c r="E452" s="903" t="n">
        <v>46143</v>
      </c>
      <c r="F452" t="inlineStr">
        <is>
          <t>2697/0517</t>
        </is>
      </c>
      <c r="G452" t="inlineStr">
        <is>
          <t>Leeann Mitchell Carrie</t>
        </is>
      </c>
      <c r="H452" t="inlineStr">
        <is>
          <t>The Public, RE: Nancy Susan Mitchell, Deceased</t>
        </is>
      </c>
      <c r="I452" t="inlineStr">
        <is>
          <t>All of 31-12N-24W, aol</t>
        </is>
      </c>
      <c r="J452" t="inlineStr">
        <is>
          <t>Evidences heirship; curative</t>
        </is>
      </c>
      <c r="K452" t="inlineStr">
        <is>
          <t>31-12N-24W_Roger_Mills_Cursory_Title_Report_FINAL</t>
        </is>
      </c>
    </row>
    <row r="453">
      <c r="B453" t="n">
        <v>87</v>
      </c>
      <c r="C453" t="inlineStr">
        <is>
          <t>Final Decree</t>
        </is>
      </c>
      <c r="D453" t="n">
        <v>46160</v>
      </c>
      <c r="E453" s="903" t="n">
        <v>46160</v>
      </c>
      <c r="F453" t="inlineStr">
        <is>
          <t>2700/0395</t>
        </is>
      </c>
      <c r="G453" t="inlineStr">
        <is>
          <t>Estate of Audy C. Campbell</t>
        </is>
      </c>
      <c r="H453" t="inlineStr">
        <is>
          <t>The Public</t>
        </is>
      </c>
      <c r="I453" t="inlineStr">
        <is>
          <t>S/2 Lot 4, S/2 NE/4 SW/4 of 31-12N-24W, aol</t>
        </is>
      </c>
      <c r="J453" t="inlineStr">
        <is>
          <t>Vests title per probate</t>
        </is>
      </c>
      <c r="K453" t="inlineStr">
        <is>
          <t>31-12N-24W_Roger_Mills_Cursory_Title_Report_FINAL</t>
        </is>
      </c>
    </row>
    <row r="454">
      <c r="B454" t="n">
        <v>88</v>
      </c>
      <c r="C454" t="inlineStr">
        <is>
          <t>Affidavit of Heirship</t>
        </is>
      </c>
      <c r="D454" t="n">
        <v>46170</v>
      </c>
      <c r="E454" s="903" t="n">
        <v>46170</v>
      </c>
      <c r="F454" t="inlineStr">
        <is>
          <t>2702/0500</t>
        </is>
      </c>
      <c r="G454" t="inlineStr">
        <is>
          <t>Leeann Mitchell Carrie</t>
        </is>
      </c>
      <c r="H454" t="inlineStr">
        <is>
          <t>The Public, RE: Gene Gilbert Williams, Deceased</t>
        </is>
      </c>
      <c r="I454" t="inlineStr">
        <is>
          <t>All of 31-12N-24W, aol</t>
        </is>
      </c>
      <c r="J454" t="inlineStr">
        <is>
          <t>Evidences heirship; curative</t>
        </is>
      </c>
      <c r="K454" t="inlineStr">
        <is>
          <t>31-12N-24W_Roger_Mills_Cursory_Title_Report_FINAL</t>
        </is>
      </c>
    </row>
    <row r="455">
      <c r="B455" t="n">
        <v>92</v>
      </c>
      <c r="C455" t="inlineStr">
        <is>
          <t>Final Decree</t>
        </is>
      </c>
      <c r="D455" t="n">
        <v>46178</v>
      </c>
      <c r="E455" s="903" t="n">
        <v>46178</v>
      </c>
      <c r="F455" t="inlineStr">
        <is>
          <t>2704/0142</t>
        </is>
      </c>
      <c r="G455" t="inlineStr">
        <is>
          <t>Estate of Darrell Edward Hamilton</t>
        </is>
      </c>
      <c r="H455" t="inlineStr">
        <is>
          <t>The Public</t>
        </is>
      </c>
      <c r="I455" t="inlineStr">
        <is>
          <t>SW/4 NE/4, NW/4 SE/4 of 31-12N-24W, aol</t>
        </is>
      </c>
      <c r="J455" t="inlineStr">
        <is>
          <t>Vests title per probate</t>
        </is>
      </c>
      <c r="K455" t="inlineStr">
        <is>
          <t>31-12N-24W_Roger_Mills_Cursory_Title_Report_FINAL</t>
        </is>
      </c>
    </row>
    <row r="456">
      <c r="B456" t="n">
        <v>93</v>
      </c>
      <c r="C456" t="inlineStr">
        <is>
          <t>Assignment</t>
        </is>
      </c>
      <c r="D456" t="n">
        <v>36600</v>
      </c>
      <c r="E456" t="inlineStr">
        <is>
          <t>Not stated</t>
        </is>
      </c>
      <c r="F456" t="inlineStr">
        <is>
          <t>1608/0038</t>
        </is>
      </c>
      <c r="G456" t="inlineStr">
        <is>
          <t>R. Michael Lortz</t>
        </is>
      </c>
      <c r="H456" t="inlineStr">
        <is>
          <t>Lariat Petroleum Inc.</t>
        </is>
      </c>
      <c r="I456" t="inlineStr">
        <is>
          <t>A of 31-12N-24W</t>
        </is>
      </c>
      <c r="J456" t="inlineStr">
        <is>
          <t>Transfers leasehold/WI in chain</t>
        </is>
      </c>
      <c r="K456" t="inlineStr">
        <is>
          <t>31-12N-24W_Roger_Mills_Cursory_Title_Report_(6-10-2026)_BEST_UPDATED | 12N 24W 31 - Index.pdf, PDF page 24 / printed report page 1</t>
        </is>
      </c>
    </row>
    <row r="457">
      <c r="B457" t="n">
        <v>94</v>
      </c>
      <c r="C457" t="inlineStr">
        <is>
          <t>Oil and Gas Lease</t>
        </is>
      </c>
      <c r="D457" t="n">
        <v>36612</v>
      </c>
      <c r="E457" t="inlineStr">
        <is>
          <t>Not stated</t>
        </is>
      </c>
      <c r="F457" t="inlineStr">
        <is>
          <t>1608/0452</t>
        </is>
      </c>
      <c r="G457" t="inlineStr">
        <is>
          <t>Melinda Barbie</t>
        </is>
      </c>
      <c r="H457" t="inlineStr">
        <is>
          <t>R. Michael Lortz</t>
        </is>
      </c>
      <c r="I457" t="inlineStr">
        <is>
          <t>Lot 4 S/2, Lot 3 S/2 NE/4 SW/4 SE/4 SW/4 of 31-12N-24W, aol</t>
        </is>
      </c>
      <c r="J457" t="inlineStr">
        <is>
          <t>Creates oil &amp; gas leasehold burden</t>
        </is>
      </c>
      <c r="K457" t="inlineStr">
        <is>
          <t>31-12N-24W_Roger_Mills_Cursory_Title_Report_(6-10-2026)_BEST_UPDATED | 12N 24W 31 - Index.pdf, PDF page 24 / printed report page 1</t>
        </is>
      </c>
    </row>
    <row r="458">
      <c r="B458" t="n">
        <v>95</v>
      </c>
      <c r="C458" t="inlineStr">
        <is>
          <t>Oil and Gas Lease</t>
        </is>
      </c>
      <c r="D458" t="n">
        <v>36613</v>
      </c>
      <c r="E458" t="inlineStr">
        <is>
          <t>Not stated</t>
        </is>
      </c>
      <c r="F458" t="inlineStr">
        <is>
          <t>1608/0541</t>
        </is>
      </c>
      <c r="G458" t="inlineStr">
        <is>
          <t>Carrie Leeanne Mitchell</t>
        </is>
      </c>
      <c r="H458" t="inlineStr">
        <is>
          <t>Eog Resources Inc.</t>
        </is>
      </c>
      <c r="I458" t="inlineStr">
        <is>
          <t>E/2 NW/4 E/2 SW/4, Lots 3-4 N/2 NE/4 NE/4 SE/4 SE/4 NE/4 of 31-12N-24W</t>
        </is>
      </c>
      <c r="J458" t="inlineStr">
        <is>
          <t>Creates oil &amp; gas leasehold burden</t>
        </is>
      </c>
      <c r="K458" t="inlineStr">
        <is>
          <t>31-12N-24W_Roger_Mills_Cursory_Title_Report_(6-10-2026)_BEST_UPDATED | 12N 24W 31 - Index.pdf, PDF page 24 / printed report page 1</t>
        </is>
      </c>
    </row>
    <row r="459">
      <c r="B459" t="n">
        <v>98</v>
      </c>
      <c r="C459" t="inlineStr">
        <is>
          <t>Wellbore Assignment</t>
        </is>
      </c>
      <c r="D459" t="n">
        <v>46146</v>
      </c>
      <c r="E459" t="inlineStr">
        <is>
          <t>Not stated</t>
        </is>
      </c>
      <c r="F459" t="inlineStr">
        <is>
          <t>2698/0069</t>
        </is>
      </c>
      <c r="G459" t="inlineStr">
        <is>
          <t>Martin'S Empire, LLC</t>
        </is>
      </c>
      <c r="H459" t="inlineStr">
        <is>
          <t>Stride Bank, of the Unbrella Trust, Trustee</t>
        </is>
      </c>
      <c r="I459" t="inlineStr">
        <is>
          <t>NW/4 NW/4 of 31-12N-24W</t>
        </is>
      </c>
      <c r="J459" t="inlineStr">
        <is>
          <t>Transfers wellbore-only rights</t>
        </is>
      </c>
      <c r="K459" t="inlineStr">
        <is>
          <t>31-12N-24W_Roger_Mills_Cursory_Title_Report_(6-10-2026)_BEST_UPDATED | https://okcountyrecords.com/detail/roger+mills/2026-002547/35349405</t>
        </is>
      </c>
    </row>
    <row r="460">
      <c r="B460" t="n">
        <v>41</v>
      </c>
      <c r="C460" t="inlineStr">
        <is>
          <t>Memorandum</t>
        </is>
      </c>
      <c r="D460" t="inlineStr">
        <is>
          <t>2159/0063</t>
        </is>
      </c>
      <c r="F460" s="903" t="n">
        <v>41190</v>
      </c>
      <c r="G460" t="inlineStr">
        <is>
          <t>Bank of America</t>
        </is>
      </c>
      <c r="H460" t="inlineStr">
        <is>
          <t>Chesapeake Energy Corp.,
Chesapeake Midstream Development,
Latigo</t>
        </is>
      </c>
      <c r="I460" t="inlineStr">
        <is>
          <t>Legal not found in public snippet candidate from related web-index page of 31-12N-24W</t>
        </is>
      </c>
      <c r="J460" t="inlineStr">
        <is>
          <t>Memorializes OGL — see related lease
Search-engine indexed OKCR snippet surfaced instrument 2012-006698 as Memorandum, Book 002159, pages 0063-0074, 12 images. Legal was not shown in snippet.</t>
        </is>
      </c>
      <c r="K460" t="inlineStr">
        <is>
          <t>OKCountyRecords public search result via web index</t>
        </is>
      </c>
    </row>
    <row r="461">
      <c r="B461" t="n">
        <v>42</v>
      </c>
      <c r="C461" t="inlineStr">
        <is>
          <t>Memorandum</t>
        </is>
      </c>
      <c r="D461" t="inlineStr">
        <is>
          <t>2179/0001</t>
        </is>
      </c>
      <c r="F461" s="903" t="n">
        <v>41387</v>
      </c>
      <c r="G461" t="inlineStr">
        <is>
          <t>Chesapeake Midstream Development</t>
        </is>
      </c>
      <c r="H461" t="inlineStr">
        <is>
          <t>Compass Bank</t>
        </is>
      </c>
      <c r="I461" t="inlineStr">
        <is>
          <t>S29 T16N R22W A S22 T16N R25W A 322 more candidate from related target search page of 31-12N-24W, aol</t>
        </is>
      </c>
      <c r="J461" t="inlineStr">
        <is>
          <t>Memorializes OGL — see related lease
Search-engine indexed OKCR snippet surfaced instrument 2013-002047 as Memorandum, Book 002179, pages 0001-0354, 354 images. Full legal list is truncated.</t>
        </is>
      </c>
      <c r="K461" t="inlineStr">
        <is>
          <t>OKCountyRecords public search result via web index</t>
        </is>
      </c>
    </row>
    <row r="462">
      <c r="B462" t="n">
        <v>45</v>
      </c>
      <c r="C462" t="inlineStr">
        <is>
          <t>Assignment</t>
        </is>
      </c>
      <c r="D462" t="inlineStr">
        <is>
          <t>2351/0001</t>
        </is>
      </c>
      <c r="F462" s="903" t="n">
        <v>42723</v>
      </c>
      <c r="G462" t="inlineStr">
        <is>
          <t>Oil Rio,
Gas II, LLC</t>
        </is>
      </c>
      <c r="H462" t="inlineStr">
        <is>
          <t>Samson Resources Co.</t>
        </is>
      </c>
      <c r="I462" t="inlineStr">
        <is>
          <t>S9 T15N R23W LFUCHS 168 more candidate from related target search page of 31-12N-24W, aol</t>
        </is>
      </c>
      <c r="J462" t="inlineStr">
        <is>
          <t>Leasehold assigned (chain)
Search-engine indexed OKCR snippet surfaced instrument 2016-002668 as Assignment, Book 002351, pages 0001-0146, 146 images. Full legal list is truncated.</t>
        </is>
      </c>
      <c r="K462" t="inlineStr">
        <is>
          <t>OKCountyRecords public search result via web index</t>
        </is>
      </c>
    </row>
    <row r="463">
      <c r="A463" t="inlineStr">
        <is>
          <t>1905-000429</t>
        </is>
      </c>
      <c r="C463" t="inlineStr">
        <is>
          <t>Deed</t>
        </is>
      </c>
      <c r="D463" t="inlineStr">
        <is>
          <t>D00006/0206</t>
        </is>
      </c>
      <c r="E463" t="inlineStr">
        <is>
          <t>08/24/1905</t>
        </is>
      </c>
      <c r="F463" s="903" t="n">
        <v>2063</v>
      </c>
      <c r="G463" t="inlineStr">
        <is>
          <t>Leo Kennett</t>
        </is>
      </c>
      <c r="H463" t="inlineStr">
        <is>
          <t>Mack Hawbrook</t>
        </is>
      </c>
      <c r="I463" t="inlineStr">
        <is>
          <t>31-12N-24W</t>
        </is>
      </c>
      <c r="J463" t="inlineStr">
        <is>
          <t>Fee / as stated</t>
        </is>
      </c>
      <c r="K463" t="inlineStr">
        <is>
          <t>OKCountyRecords official index, Roger Mills County (instrument 1905-000429); searched 06/11/2026</t>
        </is>
      </c>
    </row>
    <row r="464">
      <c r="A464" t="inlineStr">
        <is>
          <t>1907-000709</t>
        </is>
      </c>
      <c r="C464" t="inlineStr">
        <is>
          <t>Deed</t>
        </is>
      </c>
      <c r="D464" t="inlineStr">
        <is>
          <t>D00009/0303</t>
        </is>
      </c>
      <c r="E464" t="inlineStr">
        <is>
          <t>02/13/1907</t>
        </is>
      </c>
      <c r="F464" s="903" t="n">
        <v>2601</v>
      </c>
      <c r="G464" t="inlineStr">
        <is>
          <t>Charles T. Kennett,
Sadie N. Kennett</t>
        </is>
      </c>
      <c r="H464" t="inlineStr">
        <is>
          <t>John G. Lancaster</t>
        </is>
      </c>
      <c r="I464" t="inlineStr">
        <is>
          <t>31-12N-24W</t>
        </is>
      </c>
      <c r="J464" t="inlineStr">
        <is>
          <t>Fee / as stated</t>
        </is>
      </c>
      <c r="K464" t="inlineStr">
        <is>
          <t>OKCountyRecords official index, Roger Mills County (instrument 1907-000709); searched 06/11/2026</t>
        </is>
      </c>
    </row>
    <row r="465">
      <c r="A465" t="inlineStr">
        <is>
          <t>1907-005379</t>
        </is>
      </c>
      <c r="C465" t="inlineStr">
        <is>
          <t>Patent</t>
        </is>
      </c>
      <c r="D465" t="inlineStr">
        <is>
          <t>PAT003/495</t>
        </is>
      </c>
      <c r="E465" t="inlineStr">
        <is>
          <t>07/14/1907</t>
        </is>
      </c>
      <c r="F465" s="903" t="n">
        <v>2752</v>
      </c>
      <c r="G465" t="inlineStr">
        <is>
          <t>United States of America</t>
        </is>
      </c>
      <c r="H465" t="inlineStr">
        <is>
          <t>Leo Kennett</t>
        </is>
      </c>
      <c r="I465" t="inlineStr">
        <is>
          <t>31-12N-24W</t>
        </is>
      </c>
      <c r="J465" t="inlineStr">
        <is>
          <t>Fee / as stated</t>
        </is>
      </c>
      <c r="K465" t="inlineStr">
        <is>
          <t>OKCountyRecords official index, Roger Mills County (instrument 1907-005379); searched 06/11/2026</t>
        </is>
      </c>
    </row>
    <row r="466">
      <c r="A466" t="inlineStr">
        <is>
          <t>1907-001545</t>
        </is>
      </c>
      <c r="C466" t="inlineStr">
        <is>
          <t>Deed</t>
        </is>
      </c>
      <c r="D466" t="inlineStr">
        <is>
          <t>D00011/0209</t>
        </is>
      </c>
      <c r="E466" t="inlineStr">
        <is>
          <t>07/17/1907</t>
        </is>
      </c>
      <c r="F466" s="903" t="n">
        <v>2755</v>
      </c>
      <c r="G466" t="inlineStr">
        <is>
          <t>Claude J. McGuire,
Herbert E. McGuire</t>
        </is>
      </c>
      <c r="H466" t="inlineStr">
        <is>
          <t>Mark Hambrook</t>
        </is>
      </c>
      <c r="I466" t="inlineStr">
        <is>
          <t>31-12N-24W</t>
        </is>
      </c>
      <c r="J466" t="inlineStr">
        <is>
          <t>Fee / as stated</t>
        </is>
      </c>
      <c r="K466" t="inlineStr">
        <is>
          <t>OKCountyRecords official index, Roger Mills County (instrument 1907-001545); searched 06/11/2026</t>
        </is>
      </c>
    </row>
    <row r="467">
      <c r="A467" t="inlineStr">
        <is>
          <t>1907-002970</t>
        </is>
      </c>
      <c r="C467" t="inlineStr">
        <is>
          <t>Release</t>
        </is>
      </c>
      <c r="D467" t="inlineStr">
        <is>
          <t>MIS005/0500</t>
        </is>
      </c>
      <c r="E467" t="inlineStr">
        <is>
          <t>07/23/1907</t>
        </is>
      </c>
      <c r="F467" s="903" t="n">
        <v>2761</v>
      </c>
      <c r="G467" t="inlineStr">
        <is>
          <t>Leo Kermett</t>
        </is>
      </c>
      <c r="H467" t="inlineStr">
        <is>
          <t>Mark Hambrook</t>
        </is>
      </c>
      <c r="I467" t="inlineStr">
        <is>
          <t>31-12N-24W</t>
        </is>
      </c>
      <c r="J467" t="inlineStr">
        <is>
          <t>Leasehold / WI</t>
        </is>
      </c>
      <c r="K467" t="inlineStr">
        <is>
          <t>OKCountyRecords official index, Roger Mills County (instrument 1907-002970); searched 06/11/2026</t>
        </is>
      </c>
    </row>
    <row r="468">
      <c r="A468" t="inlineStr">
        <is>
          <t>1907-000157</t>
        </is>
      </c>
      <c r="C468" t="inlineStr">
        <is>
          <t>Assignment</t>
        </is>
      </c>
      <c r="D468" t="inlineStr">
        <is>
          <t>ASN001/0103</t>
        </is>
      </c>
      <c r="E468" t="inlineStr">
        <is>
          <t>12/02/1907</t>
        </is>
      </c>
      <c r="F468" s="903" t="n">
        <v>2893</v>
      </c>
      <c r="G468" t="inlineStr">
        <is>
          <t>Oklahoma Farm Mortgage Company</t>
        </is>
      </c>
      <c r="H468" t="inlineStr">
        <is>
          <t>Abram Poole Jr.</t>
        </is>
      </c>
      <c r="I468" t="inlineStr">
        <is>
          <t>31-12N-24W</t>
        </is>
      </c>
      <c r="J468" t="inlineStr">
        <is>
          <t>Leasehold / WI</t>
        </is>
      </c>
      <c r="K468" t="inlineStr">
        <is>
          <t>OKCountyRecords official index, Roger Mills County (instrument 1907-000157); searched 06/11/2026</t>
        </is>
      </c>
    </row>
    <row r="469">
      <c r="A469" t="inlineStr">
        <is>
          <t>1908-000607</t>
        </is>
      </c>
      <c r="C469" t="inlineStr">
        <is>
          <t>Deed</t>
        </is>
      </c>
      <c r="D469" t="inlineStr">
        <is>
          <t>D00011/0448</t>
        </is>
      </c>
      <c r="E469" t="inlineStr">
        <is>
          <t>09/23/1908</t>
        </is>
      </c>
      <c r="F469" s="903" t="n">
        <v>3189</v>
      </c>
      <c r="G469" t="inlineStr">
        <is>
          <t>John G. Lancaster,
Mary C. Lancaster</t>
        </is>
      </c>
      <c r="H469" t="inlineStr">
        <is>
          <t>Eugene S. Repass</t>
        </is>
      </c>
      <c r="I469" t="inlineStr">
        <is>
          <t>31-12N-24W (AOL)</t>
        </is>
      </c>
      <c r="J469" t="inlineStr">
        <is>
          <t>Fee / as stated</t>
        </is>
      </c>
      <c r="K469" t="inlineStr">
        <is>
          <t>OKCountyRecords official index, Roger Mills County (instrument 1908-000607); searched 06/11/2026</t>
        </is>
      </c>
    </row>
    <row r="470">
      <c r="A470" t="inlineStr">
        <is>
          <t>1908-003103</t>
        </is>
      </c>
      <c r="C470" t="inlineStr">
        <is>
          <t>Release</t>
        </is>
      </c>
      <c r="D470" t="inlineStr">
        <is>
          <t>REL001/0308</t>
        </is>
      </c>
      <c r="E470" t="inlineStr">
        <is>
          <t>09/25/1908</t>
        </is>
      </c>
      <c r="F470" s="903" t="n">
        <v>3191</v>
      </c>
      <c r="G470" t="inlineStr">
        <is>
          <t>Oklahoma Western Mortgage Co</t>
        </is>
      </c>
      <c r="H470" t="inlineStr">
        <is>
          <t>Roy A. Garrison,
Virdie Garrison</t>
        </is>
      </c>
      <c r="I470" t="inlineStr">
        <is>
          <t>31-12N-24W (AOL)</t>
        </is>
      </c>
      <c r="J470" t="inlineStr">
        <is>
          <t>Leasehold / WI</t>
        </is>
      </c>
      <c r="K470" t="inlineStr">
        <is>
          <t>OKCountyRecords official index, Roger Mills County (instrument 1908-003103); searched 06/11/2026</t>
        </is>
      </c>
    </row>
    <row r="471">
      <c r="A471" t="inlineStr">
        <is>
          <t>1908-003105</t>
        </is>
      </c>
      <c r="C471" t="inlineStr">
        <is>
          <t>Release</t>
        </is>
      </c>
      <c r="D471" t="inlineStr">
        <is>
          <t>REL001/0309</t>
        </is>
      </c>
      <c r="E471" t="inlineStr">
        <is>
          <t>09/25/1908</t>
        </is>
      </c>
      <c r="F471" s="903" t="n">
        <v>3191</v>
      </c>
      <c r="G471" t="inlineStr">
        <is>
          <t>Oklahoma Western Mortgage Co</t>
        </is>
      </c>
      <c r="H471" t="inlineStr">
        <is>
          <t>Roy A. Garrison,
Virdie Garrison</t>
        </is>
      </c>
      <c r="I471" t="inlineStr">
        <is>
          <t>31-12N-24W (AOL)</t>
        </is>
      </c>
      <c r="J471" t="inlineStr">
        <is>
          <t>Leasehold / WI</t>
        </is>
      </c>
      <c r="K471" t="inlineStr">
        <is>
          <t>OKCountyRecords official index, Roger Mills County (instrument 1908-003105); searched 06/11/2026</t>
        </is>
      </c>
    </row>
    <row r="472">
      <c r="A472" t="inlineStr">
        <is>
          <t>1909-000004</t>
        </is>
      </c>
      <c r="C472" t="inlineStr">
        <is>
          <t>Assignment</t>
        </is>
      </c>
      <c r="D472" t="inlineStr">
        <is>
          <t>ASN001/0137</t>
        </is>
      </c>
      <c r="E472" t="inlineStr">
        <is>
          <t>01/25/1909</t>
        </is>
      </c>
      <c r="F472" s="903" t="n">
        <v>3313</v>
      </c>
      <c r="G472" t="inlineStr">
        <is>
          <t>Oklahoma Farm Mortgage Company</t>
        </is>
      </c>
      <c r="H472" t="inlineStr">
        <is>
          <t>Thomas Kent</t>
        </is>
      </c>
      <c r="I472" t="inlineStr">
        <is>
          <t>31-12N-24W (AOL)</t>
        </is>
      </c>
      <c r="J472" t="inlineStr">
        <is>
          <t>Leasehold / WI</t>
        </is>
      </c>
      <c r="K472" t="inlineStr">
        <is>
          <t>OKCountyRecords official index, Roger Mills County (instrument 1909-000004); searched 06/11/2026</t>
        </is>
      </c>
    </row>
    <row r="473">
      <c r="A473" t="inlineStr">
        <is>
          <t>1909-002932</t>
        </is>
      </c>
      <c r="C473" t="inlineStr">
        <is>
          <t>Patent</t>
        </is>
      </c>
      <c r="D473" t="inlineStr">
        <is>
          <t>PAT006/7</t>
        </is>
      </c>
      <c r="E473" t="inlineStr">
        <is>
          <t>12/30/1909</t>
        </is>
      </c>
      <c r="F473" s="903" t="n">
        <v>3652</v>
      </c>
      <c r="G473" t="inlineStr">
        <is>
          <t>United States of America</t>
        </is>
      </c>
      <c r="H473" t="inlineStr">
        <is>
          <t>Ernest Brooks</t>
        </is>
      </c>
      <c r="I473" t="inlineStr">
        <is>
          <t>31-12N-24W</t>
        </is>
      </c>
      <c r="J473" t="inlineStr">
        <is>
          <t>Fee / as stated</t>
        </is>
      </c>
      <c r="K473" t="inlineStr">
        <is>
          <t>OKCountyRecords official index, Roger Mills County (instrument 1909-002932); searched 06/11/2026</t>
        </is>
      </c>
    </row>
    <row r="474">
      <c r="A474" t="inlineStr">
        <is>
          <t>1910-000114</t>
        </is>
      </c>
      <c r="C474" t="inlineStr">
        <is>
          <t>Assignment</t>
        </is>
      </c>
      <c r="D474" t="inlineStr">
        <is>
          <t>ASN002/0009</t>
        </is>
      </c>
      <c r="E474" t="inlineStr">
        <is>
          <t>03/25/1910</t>
        </is>
      </c>
      <c r="F474" s="903" t="n">
        <v>3737</v>
      </c>
      <c r="G474" t="inlineStr">
        <is>
          <t>G. E. Martin</t>
        </is>
      </c>
      <c r="H474" t="inlineStr">
        <is>
          <t>Oklahoma National Life Insurance Company</t>
        </is>
      </c>
      <c r="I474" t="inlineStr">
        <is>
          <t>31-12N-24W (AOL)</t>
        </is>
      </c>
      <c r="J474" t="inlineStr">
        <is>
          <t>Leasehold / WI</t>
        </is>
      </c>
      <c r="K474" t="inlineStr">
        <is>
          <t>OKCountyRecords official index, Roger Mills County (instrument 1910-000114); searched 06/11/2026</t>
        </is>
      </c>
    </row>
    <row r="475">
      <c r="A475" t="inlineStr">
        <is>
          <t>1911-000098</t>
        </is>
      </c>
      <c r="C475" t="inlineStr">
        <is>
          <t>Assignment</t>
        </is>
      </c>
      <c r="D475" t="inlineStr">
        <is>
          <t>ASN002/0028</t>
        </is>
      </c>
      <c r="E475" t="inlineStr">
        <is>
          <t>05/25/1911</t>
        </is>
      </c>
      <c r="F475" s="903" t="n">
        <v>4163</v>
      </c>
      <c r="G475" t="inlineStr">
        <is>
          <t>A. B. Kent</t>
        </is>
      </c>
      <c r="H475" t="inlineStr">
        <is>
          <t>Sarah Jane Kent</t>
        </is>
      </c>
      <c r="I475" t="inlineStr">
        <is>
          <t>31-12N-24W (AOL)</t>
        </is>
      </c>
      <c r="J475" t="inlineStr">
        <is>
          <t>Leasehold / WI</t>
        </is>
      </c>
      <c r="K475" t="inlineStr">
        <is>
          <t>OKCountyRecords official index, Roger Mills County (instrument 1911-000098); searched 06/11/2026</t>
        </is>
      </c>
    </row>
    <row r="476">
      <c r="A476" t="inlineStr">
        <is>
          <t>1913-000413</t>
        </is>
      </c>
      <c r="C476" t="inlineStr">
        <is>
          <t>Deed</t>
        </is>
      </c>
      <c r="D476" t="inlineStr">
        <is>
          <t>D00019/0268</t>
        </is>
      </c>
      <c r="E476" t="inlineStr">
        <is>
          <t>01/10/1913</t>
        </is>
      </c>
      <c r="F476" s="903" t="n">
        <v>4759</v>
      </c>
      <c r="G476" t="inlineStr">
        <is>
          <t>Ernest Brooks,
Mary Brooks</t>
        </is>
      </c>
      <c r="H476" t="inlineStr">
        <is>
          <t>Susie Danforth,
W. C. Danforth</t>
        </is>
      </c>
      <c r="I476" t="inlineStr">
        <is>
          <t>31-12N-24W</t>
        </is>
      </c>
      <c r="J476" t="inlineStr">
        <is>
          <t>Fee / as stated</t>
        </is>
      </c>
      <c r="K476" t="inlineStr">
        <is>
          <t>OKCountyRecords official index, Roger Mills County (instrument 1913-000413); searched 06/11/2026</t>
        </is>
      </c>
    </row>
    <row r="477">
      <c r="A477" t="inlineStr">
        <is>
          <t>1913-000024</t>
        </is>
      </c>
      <c r="C477" t="inlineStr">
        <is>
          <t>Assignment</t>
        </is>
      </c>
      <c r="D477" t="inlineStr">
        <is>
          <t>ASN002/0045</t>
        </is>
      </c>
      <c r="E477" t="inlineStr">
        <is>
          <t>03/12/1913</t>
        </is>
      </c>
      <c r="F477" s="903" t="n">
        <v>4820</v>
      </c>
      <c r="G477" t="inlineStr">
        <is>
          <t>G. E. Martin</t>
        </is>
      </c>
      <c r="H477" t="inlineStr">
        <is>
          <t>Georgie S. Preston</t>
        </is>
      </c>
      <c r="I477" t="inlineStr">
        <is>
          <t>31-12N-24W</t>
        </is>
      </c>
      <c r="J477" t="inlineStr">
        <is>
          <t>Leasehold / WI</t>
        </is>
      </c>
      <c r="K477" t="inlineStr">
        <is>
          <t>OKCountyRecords official index, Roger Mills County (instrument 1913-000024); searched 06/11/2026</t>
        </is>
      </c>
    </row>
    <row r="478">
      <c r="A478" t="inlineStr">
        <is>
          <t>1913-000133</t>
        </is>
      </c>
      <c r="C478" t="inlineStr">
        <is>
          <t>Assignment</t>
        </is>
      </c>
      <c r="D478" t="inlineStr">
        <is>
          <t>ASN003/0182</t>
        </is>
      </c>
      <c r="E478" t="inlineStr">
        <is>
          <t>03/31/1913</t>
        </is>
      </c>
      <c r="F478" s="903" t="n">
        <v>4839</v>
      </c>
      <c r="G478" t="inlineStr">
        <is>
          <t>P. E. Schaub</t>
        </is>
      </c>
      <c r="H478" t="inlineStr">
        <is>
          <t>W. D. Wilson</t>
        </is>
      </c>
      <c r="I478" t="inlineStr">
        <is>
          <t>31-12N-24W (AOL)</t>
        </is>
      </c>
      <c r="J478" t="inlineStr">
        <is>
          <t>Leasehold / WI</t>
        </is>
      </c>
      <c r="K478" t="inlineStr">
        <is>
          <t>OKCountyRecords official index, Roger Mills County (instrument 1913-000133); searched 06/11/2026</t>
        </is>
      </c>
    </row>
    <row r="479">
      <c r="A479" t="inlineStr">
        <is>
          <t>1913-000192</t>
        </is>
      </c>
      <c r="C479" t="inlineStr">
        <is>
          <t>Assignment</t>
        </is>
      </c>
      <c r="D479" t="inlineStr">
        <is>
          <t>ASN004/0012</t>
        </is>
      </c>
      <c r="E479" t="inlineStr">
        <is>
          <t>04/13/1913</t>
        </is>
      </c>
      <c r="F479" s="903" t="n">
        <v>4852</v>
      </c>
      <c r="G479" t="inlineStr">
        <is>
          <t>G. E. Martin</t>
        </is>
      </c>
      <c r="H479" t="inlineStr">
        <is>
          <t>Will G. Barber</t>
        </is>
      </c>
      <c r="I479" t="inlineStr">
        <is>
          <t>31-12N-24W</t>
        </is>
      </c>
      <c r="J479" t="inlineStr">
        <is>
          <t>Leasehold / WI</t>
        </is>
      </c>
      <c r="K479" t="inlineStr">
        <is>
          <t>OKCountyRecords official index, Roger Mills County (instrument 1913-000192); searched 06/11/2026</t>
        </is>
      </c>
    </row>
    <row r="480">
      <c r="A480" t="inlineStr">
        <is>
          <t>1914-002273</t>
        </is>
      </c>
      <c r="C480" t="inlineStr">
        <is>
          <t>Release</t>
        </is>
      </c>
      <c r="D480" t="inlineStr">
        <is>
          <t>REL005/0489</t>
        </is>
      </c>
      <c r="E480" t="inlineStr">
        <is>
          <t>06/22/1914</t>
        </is>
      </c>
      <c r="F480" s="903" t="n">
        <v>5287</v>
      </c>
      <c r="G480" t="inlineStr">
        <is>
          <t>Graves Farm Loan Investment Company</t>
        </is>
      </c>
      <c r="H480" t="inlineStr">
        <is>
          <t>Roy A. Garrison,
Virdie M. Garrison</t>
        </is>
      </c>
      <c r="I480" t="inlineStr">
        <is>
          <t>31-12N-24W (AOL)</t>
        </is>
      </c>
      <c r="J480" t="inlineStr">
        <is>
          <t>Leasehold / WI</t>
        </is>
      </c>
      <c r="K480" t="inlineStr">
        <is>
          <t>OKCountyRecords official index, Roger Mills County (instrument 1914-002273); searched 06/11/2026</t>
        </is>
      </c>
    </row>
    <row r="481">
      <c r="A481" t="inlineStr">
        <is>
          <t>1914-002098</t>
        </is>
      </c>
      <c r="C481" t="inlineStr">
        <is>
          <t>Release</t>
        </is>
      </c>
      <c r="D481" t="inlineStr">
        <is>
          <t>REL004/0361</t>
        </is>
      </c>
      <c r="E481" t="inlineStr">
        <is>
          <t>08/02/1914</t>
        </is>
      </c>
      <c r="F481" s="903" t="n">
        <v>5328</v>
      </c>
      <c r="G481" t="inlineStr">
        <is>
          <t>G. E. Martin</t>
        </is>
      </c>
      <c r="H481" t="inlineStr">
        <is>
          <t>E. S. Repass,
Sarah Repass</t>
        </is>
      </c>
      <c r="I481" t="inlineStr">
        <is>
          <t>31-12N-24W (AOL)</t>
        </is>
      </c>
      <c r="J481" t="inlineStr">
        <is>
          <t>Leasehold / WI</t>
        </is>
      </c>
      <c r="K481" t="inlineStr">
        <is>
          <t>OKCountyRecords official index, Roger Mills County (instrument 1914-002098); searched 06/11/2026</t>
        </is>
      </c>
    </row>
    <row r="482">
      <c r="A482" t="inlineStr">
        <is>
          <t>1914-002382</t>
        </is>
      </c>
      <c r="C482" t="inlineStr">
        <is>
          <t>Release</t>
        </is>
      </c>
      <c r="D482" t="inlineStr">
        <is>
          <t>REL006/0104</t>
        </is>
      </c>
      <c r="E482" t="inlineStr">
        <is>
          <t>08/14/1914</t>
        </is>
      </c>
      <c r="F482" s="903" t="n">
        <v>5340</v>
      </c>
      <c r="G482" t="inlineStr">
        <is>
          <t>Oklahoma Farm Mortgage Co</t>
        </is>
      </c>
      <c r="H482" t="inlineStr">
        <is>
          <t>Claude J. McGuire,
Herbert E. McGuire</t>
        </is>
      </c>
      <c r="I482" t="inlineStr">
        <is>
          <t>31-12N-24W</t>
        </is>
      </c>
      <c r="J482" t="inlineStr">
        <is>
          <t>Leasehold / WI</t>
        </is>
      </c>
      <c r="K482" t="inlineStr">
        <is>
          <t>OKCountyRecords official index, Roger Mills County (instrument 1914-002382); searched 06/11/2026</t>
        </is>
      </c>
    </row>
    <row r="483">
      <c r="A483" t="inlineStr">
        <is>
          <t>1914-000130</t>
        </is>
      </c>
      <c r="C483" t="inlineStr">
        <is>
          <t>Assignment</t>
        </is>
      </c>
      <c r="D483" t="inlineStr">
        <is>
          <t>ASN003/0285</t>
        </is>
      </c>
      <c r="E483" t="inlineStr">
        <is>
          <t>11/21/1914</t>
        </is>
      </c>
      <c r="F483" s="903" t="n">
        <v>5439</v>
      </c>
      <c r="G483" t="inlineStr">
        <is>
          <t>E. C. Thorne</t>
        </is>
      </c>
      <c r="H483" t="inlineStr">
        <is>
          <t>State Life Insurance Company</t>
        </is>
      </c>
      <c r="I483" t="inlineStr">
        <is>
          <t>31-12N-24W</t>
        </is>
      </c>
      <c r="J483" t="inlineStr">
        <is>
          <t>Leasehold / WI</t>
        </is>
      </c>
      <c r="K483" t="inlineStr">
        <is>
          <t>OKCountyRecords official index, Roger Mills County (instrument 1914-000130); searched 06/11/2026</t>
        </is>
      </c>
    </row>
    <row r="484">
      <c r="A484" t="inlineStr">
        <is>
          <t>1914-002143</t>
        </is>
      </c>
      <c r="C484" t="inlineStr">
        <is>
          <t>Release</t>
        </is>
      </c>
      <c r="D484" t="inlineStr">
        <is>
          <t>REL004/0383</t>
        </is>
      </c>
      <c r="E484" t="inlineStr">
        <is>
          <t>11/21/1914</t>
        </is>
      </c>
      <c r="F484" s="903" t="n">
        <v>5439</v>
      </c>
      <c r="G484" t="inlineStr">
        <is>
          <t>Abram Poole Jr.</t>
        </is>
      </c>
      <c r="H484" t="inlineStr">
        <is>
          <t>Claude J. McGuire,
H. E. McGuire</t>
        </is>
      </c>
      <c r="I484" t="inlineStr">
        <is>
          <t>31-12N-24W</t>
        </is>
      </c>
      <c r="J484" t="inlineStr">
        <is>
          <t>Leasehold / WI</t>
        </is>
      </c>
      <c r="K484" t="inlineStr">
        <is>
          <t>OKCountyRecords official index, Roger Mills County (instrument 1914-002143); searched 06/11/2026</t>
        </is>
      </c>
    </row>
    <row r="485">
      <c r="A485" t="inlineStr">
        <is>
          <t>1916-001105</t>
        </is>
      </c>
      <c r="C485" t="inlineStr">
        <is>
          <t>Lease</t>
        </is>
      </c>
      <c r="D485" t="inlineStr">
        <is>
          <t>MIS009/0513</t>
        </is>
      </c>
      <c r="E485" t="inlineStr">
        <is>
          <t>03/09/1916</t>
        </is>
      </c>
      <c r="F485" s="903" t="n">
        <v>5913</v>
      </c>
      <c r="G485" t="inlineStr">
        <is>
          <t>W. D. Wilson</t>
        </is>
      </c>
      <c r="H485" t="inlineStr">
        <is>
          <t>Olo Olson</t>
        </is>
      </c>
      <c r="I485" t="inlineStr">
        <is>
          <t>31-12N-24W (AOL)</t>
        </is>
      </c>
      <c r="J485" t="inlineStr">
        <is>
          <t>Leasehold / WI</t>
        </is>
      </c>
      <c r="K485" t="inlineStr">
        <is>
          <t>OKCountyRecords official index, Roger Mills County (instrument 1916-001105); searched 06/11/2026</t>
        </is>
      </c>
    </row>
    <row r="486">
      <c r="A486" t="inlineStr">
        <is>
          <t>1916-000332</t>
        </is>
      </c>
      <c r="C486" t="inlineStr">
        <is>
          <t>Deed</t>
        </is>
      </c>
      <c r="D486" t="inlineStr">
        <is>
          <t>D00022/0248</t>
        </is>
      </c>
      <c r="E486" t="inlineStr">
        <is>
          <t>03/21/1916</t>
        </is>
      </c>
      <c r="F486" s="903" t="n">
        <v>5925</v>
      </c>
      <c r="G486" t="inlineStr">
        <is>
          <t>H. L. Rowley,
Myrtie Rowley</t>
        </is>
      </c>
      <c r="H486" t="inlineStr">
        <is>
          <t>H. E. Rupp</t>
        </is>
      </c>
      <c r="I486" t="inlineStr">
        <is>
          <t>31-12N-24W (AOL)</t>
        </is>
      </c>
      <c r="J486" t="inlineStr">
        <is>
          <t>Fee / as stated</t>
        </is>
      </c>
      <c r="K486" t="inlineStr">
        <is>
          <t>OKCountyRecords official index, Roger Mills County (instrument 1916-000332); searched 06/11/2026</t>
        </is>
      </c>
    </row>
    <row r="487">
      <c r="A487" t="inlineStr">
        <is>
          <t>1917-004125</t>
        </is>
      </c>
      <c r="C487" t="inlineStr">
        <is>
          <t>Release</t>
        </is>
      </c>
      <c r="D487" t="inlineStr">
        <is>
          <t>REL004/0563</t>
        </is>
      </c>
      <c r="E487" t="inlineStr">
        <is>
          <t>03/02/1917</t>
        </is>
      </c>
      <c r="F487" s="903" t="n">
        <v>6271</v>
      </c>
      <c r="G487" t="inlineStr">
        <is>
          <t>Abram Poole Jr.</t>
        </is>
      </c>
      <c r="H487" t="inlineStr">
        <is>
          <t>Bertha M. Hambrook,
Mark Hambrook</t>
        </is>
      </c>
      <c r="I487" t="inlineStr">
        <is>
          <t>31-12N-24W</t>
        </is>
      </c>
      <c r="J487" t="inlineStr">
        <is>
          <t>Leasehold / WI</t>
        </is>
      </c>
      <c r="K487" t="inlineStr">
        <is>
          <t>OKCountyRecords official index, Roger Mills County (instrument 1917-004125); searched 06/11/2026</t>
        </is>
      </c>
    </row>
    <row r="488">
      <c r="A488" t="inlineStr">
        <is>
          <t>1917-003351</t>
        </is>
      </c>
      <c r="C488" t="inlineStr">
        <is>
          <t>Oil and Gas Lease</t>
        </is>
      </c>
      <c r="D488" t="inlineStr">
        <is>
          <t>OGL004/0061</t>
        </is>
      </c>
      <c r="E488" t="inlineStr">
        <is>
          <t>05/03/1917</t>
        </is>
      </c>
      <c r="F488" s="903" t="n">
        <v>6333</v>
      </c>
      <c r="G488" t="inlineStr">
        <is>
          <t>H. E. Rupp,
L. M. Rupp</t>
        </is>
      </c>
      <c r="H488" t="inlineStr">
        <is>
          <t>Reo Oil &amp; Gas Company</t>
        </is>
      </c>
      <c r="I488" t="inlineStr">
        <is>
          <t>31-12N-24W (AOL)</t>
        </is>
      </c>
      <c r="J488" t="inlineStr">
        <is>
          <t>Leasehold / WI</t>
        </is>
      </c>
      <c r="K488" t="inlineStr">
        <is>
          <t>OKCountyRecords official index, Roger Mills County (instrument 1917-003351); searched 06/11/2026</t>
        </is>
      </c>
    </row>
    <row r="489">
      <c r="A489" t="inlineStr">
        <is>
          <t>1917-003354</t>
        </is>
      </c>
      <c r="C489" t="inlineStr">
        <is>
          <t>Oil and Gas Lease</t>
        </is>
      </c>
      <c r="D489" t="inlineStr">
        <is>
          <t>OGL004/0064</t>
        </is>
      </c>
      <c r="E489" t="inlineStr">
        <is>
          <t>05/03/1917</t>
        </is>
      </c>
      <c r="F489" s="903" t="n">
        <v>6333</v>
      </c>
      <c r="G489" t="inlineStr">
        <is>
          <t>M. Hambrook</t>
        </is>
      </c>
      <c r="H489" t="inlineStr">
        <is>
          <t>Reo Oil &amp; Gas Company</t>
        </is>
      </c>
      <c r="I489" t="inlineStr">
        <is>
          <t>31-12N-24W</t>
        </is>
      </c>
      <c r="J489" t="inlineStr">
        <is>
          <t>Leasehold / WI</t>
        </is>
      </c>
      <c r="K489" t="inlineStr">
        <is>
          <t>OKCountyRecords official index, Roger Mills County (instrument 1917-003354); searched 06/11/2026</t>
        </is>
      </c>
    </row>
    <row r="490">
      <c r="A490" t="inlineStr">
        <is>
          <t>1917-003731</t>
        </is>
      </c>
      <c r="C490" t="inlineStr">
        <is>
          <t>Oil and Gas Lease</t>
        </is>
      </c>
      <c r="D490" t="inlineStr">
        <is>
          <t>OGL005/0320</t>
        </is>
      </c>
      <c r="E490" t="inlineStr">
        <is>
          <t>07/08/1917</t>
        </is>
      </c>
      <c r="F490" s="903" t="n">
        <v>6399</v>
      </c>
      <c r="G490" t="inlineStr">
        <is>
          <t>Claude J. McGuire,
Herbert E. McGuire</t>
        </is>
      </c>
      <c r="H490" t="inlineStr">
        <is>
          <t>Empire Gas &amp; Fuel Company</t>
        </is>
      </c>
      <c r="I490" t="inlineStr">
        <is>
          <t>31-12N-24W</t>
        </is>
      </c>
      <c r="J490" t="inlineStr">
        <is>
          <t>Leasehold / WI</t>
        </is>
      </c>
      <c r="K490" t="inlineStr">
        <is>
          <t>OKCountyRecords official index, Roger Mills County (instrument 1917-003731); searched 06/11/2026</t>
        </is>
      </c>
    </row>
    <row r="491">
      <c r="A491" t="inlineStr">
        <is>
          <t>1917-003743</t>
        </is>
      </c>
      <c r="C491" t="inlineStr">
        <is>
          <t>Oil and Gas Lease</t>
        </is>
      </c>
      <c r="D491" t="inlineStr">
        <is>
          <t>OGL005/0332</t>
        </is>
      </c>
      <c r="E491" t="inlineStr">
        <is>
          <t>07/08/1917</t>
        </is>
      </c>
      <c r="F491" s="903" t="n">
        <v>6399</v>
      </c>
      <c r="G491" t="inlineStr">
        <is>
          <t>C. S. Repass,
Sarah Repass</t>
        </is>
      </c>
      <c r="H491" t="inlineStr">
        <is>
          <t>Empire Gas &amp; Fuel Company</t>
        </is>
      </c>
      <c r="I491" t="inlineStr">
        <is>
          <t>31-12N-24W</t>
        </is>
      </c>
      <c r="J491" t="inlineStr">
        <is>
          <t>Leasehold / WI</t>
        </is>
      </c>
      <c r="K491" t="inlineStr">
        <is>
          <t>OKCountyRecords official index, Roger Mills County (instrument 1917-003743); searched 06/11/2026</t>
        </is>
      </c>
    </row>
    <row r="492">
      <c r="A492" t="inlineStr">
        <is>
          <t>1917-004775</t>
        </is>
      </c>
      <c r="C492" t="inlineStr">
        <is>
          <t>Release</t>
        </is>
      </c>
      <c r="D492" t="inlineStr">
        <is>
          <t>REL009/0089</t>
        </is>
      </c>
      <c r="E492" t="inlineStr">
        <is>
          <t>12/22/1917</t>
        </is>
      </c>
      <c r="F492" s="903" t="n">
        <v>6566</v>
      </c>
      <c r="G492" t="inlineStr">
        <is>
          <t>Will G. Barber</t>
        </is>
      </c>
      <c r="H492" t="inlineStr">
        <is>
          <t>Mrs Susie Danforth</t>
        </is>
      </c>
      <c r="I492" t="inlineStr">
        <is>
          <t>31-12N-24W</t>
        </is>
      </c>
      <c r="J492" t="inlineStr">
        <is>
          <t>Leasehold / WI</t>
        </is>
      </c>
      <c r="K492" t="inlineStr">
        <is>
          <t>OKCountyRecords official index, Roger Mills County (instrument 1917-004775); searched 06/11/2026</t>
        </is>
      </c>
    </row>
    <row r="493">
      <c r="A493" t="inlineStr">
        <is>
          <t>1918-002463</t>
        </is>
      </c>
      <c r="C493" t="inlineStr">
        <is>
          <t>Release</t>
        </is>
      </c>
      <c r="D493" t="inlineStr">
        <is>
          <t>REL009/0108</t>
        </is>
      </c>
      <c r="E493" t="inlineStr">
        <is>
          <t>01/14/1918</t>
        </is>
      </c>
      <c r="F493" s="903" t="n">
        <v>6589</v>
      </c>
      <c r="G493" t="inlineStr">
        <is>
          <t>State Life Ins Co</t>
        </is>
      </c>
      <c r="H493" t="inlineStr">
        <is>
          <t>Claude J. McGuire,
Herbert E. McGuire</t>
        </is>
      </c>
      <c r="I493" t="inlineStr">
        <is>
          <t>31-12N-24W</t>
        </is>
      </c>
      <c r="J493" t="inlineStr">
        <is>
          <t>Leasehold / WI</t>
        </is>
      </c>
      <c r="K493" t="inlineStr">
        <is>
          <t>OKCountyRecords official index, Roger Mills County (instrument 1918-002463); searched 06/11/2026</t>
        </is>
      </c>
    </row>
    <row r="494">
      <c r="A494" t="inlineStr">
        <is>
          <t>1918-002091</t>
        </is>
      </c>
      <c r="C494" t="inlineStr">
        <is>
          <t>Release</t>
        </is>
      </c>
      <c r="D494" t="inlineStr">
        <is>
          <t>REL005/0251</t>
        </is>
      </c>
      <c r="E494" t="inlineStr">
        <is>
          <t>01/21/1918</t>
        </is>
      </c>
      <c r="F494" s="903" t="n">
        <v>6596</v>
      </c>
      <c r="G494" t="inlineStr">
        <is>
          <t>E. C. Thorne</t>
        </is>
      </c>
      <c r="H494" t="inlineStr">
        <is>
          <t>Claude McGuire,
Herbert E. McGuire</t>
        </is>
      </c>
      <c r="I494" t="inlineStr">
        <is>
          <t>31-12N-24W</t>
        </is>
      </c>
      <c r="J494" t="inlineStr">
        <is>
          <t>Leasehold / WI</t>
        </is>
      </c>
      <c r="K494" t="inlineStr">
        <is>
          <t>OKCountyRecords official index, Roger Mills County (instrument 1918-002091); searched 06/11/2026</t>
        </is>
      </c>
    </row>
    <row r="495">
      <c r="A495" t="inlineStr">
        <is>
          <t>1918-000943</t>
        </is>
      </c>
      <c r="C495" t="inlineStr">
        <is>
          <t>Deed</t>
        </is>
      </c>
      <c r="D495" t="inlineStr">
        <is>
          <t>D00027/0477</t>
        </is>
      </c>
      <c r="E495" t="inlineStr">
        <is>
          <t>11/08/1918</t>
        </is>
      </c>
      <c r="F495" s="903" t="n">
        <v>6887</v>
      </c>
      <c r="G495" t="inlineStr">
        <is>
          <t>Claude J. McGuire,
Herbert E. McGuire</t>
        </is>
      </c>
      <c r="H495" t="inlineStr">
        <is>
          <t>E. T. Gamble</t>
        </is>
      </c>
      <c r="I495" t="inlineStr">
        <is>
          <t>31-12N-24W</t>
        </is>
      </c>
      <c r="J495" t="inlineStr">
        <is>
          <t>Fee / as stated</t>
        </is>
      </c>
      <c r="K495" t="inlineStr">
        <is>
          <t>OKCountyRecords official index, Roger Mills County (instrument 1918-000943); searched 06/11/2026</t>
        </is>
      </c>
    </row>
    <row r="496">
      <c r="A496" t="inlineStr">
        <is>
          <t>1918-002849</t>
        </is>
      </c>
      <c r="C496" t="inlineStr">
        <is>
          <t>Release</t>
        </is>
      </c>
      <c r="D496" t="inlineStr">
        <is>
          <t>REL009/0340</t>
        </is>
      </c>
      <c r="E496" t="inlineStr">
        <is>
          <t>11/09/1918</t>
        </is>
      </c>
      <c r="F496" s="903" t="n">
        <v>6888</v>
      </c>
      <c r="G496" t="inlineStr">
        <is>
          <t>Empire Gas &amp; Fuel Co</t>
        </is>
      </c>
      <c r="H496" t="inlineStr">
        <is>
          <t>Claude J. McGuire,
Herbert E. McGuire</t>
        </is>
      </c>
      <c r="I496" t="inlineStr">
        <is>
          <t>31-12N-24W</t>
        </is>
      </c>
      <c r="J496" t="inlineStr">
        <is>
          <t>Leasehold / WI</t>
        </is>
      </c>
      <c r="K496" t="inlineStr">
        <is>
          <t>OKCountyRecords official index, Roger Mills County (instrument 1918-002849); searched 06/11/2026</t>
        </is>
      </c>
    </row>
    <row r="497">
      <c r="A497" t="inlineStr">
        <is>
          <t>1918-001215</t>
        </is>
      </c>
      <c r="C497" t="inlineStr">
        <is>
          <t>Miscellaneous</t>
        </is>
      </c>
      <c r="D497" t="inlineStr">
        <is>
          <t>MIS010/0485</t>
        </is>
      </c>
      <c r="E497" t="inlineStr">
        <is>
          <t>11/23/1918</t>
        </is>
      </c>
      <c r="F497" s="903" t="n">
        <v>6902</v>
      </c>
      <c r="G497" t="inlineStr">
        <is>
          <t>E. S. Repass</t>
        </is>
      </c>
      <c r="H497" t="inlineStr">
        <is>
          <t>William C. Bain</t>
        </is>
      </c>
      <c r="I497" t="inlineStr">
        <is>
          <t>31-12N-24W</t>
        </is>
      </c>
      <c r="J497" t="inlineStr">
        <is>
          <t>See instrument</t>
        </is>
      </c>
      <c r="K497" t="inlineStr">
        <is>
          <t>OKCountyRecords official index, Roger Mills County (instrument 1918-001215); searched 06/11/2026</t>
        </is>
      </c>
    </row>
    <row r="498">
      <c r="A498" t="inlineStr">
        <is>
          <t>1919-002106</t>
        </is>
      </c>
      <c r="C498" t="inlineStr">
        <is>
          <t>Oil and Gas Lease</t>
        </is>
      </c>
      <c r="D498" t="inlineStr">
        <is>
          <t>OGL004/0401</t>
        </is>
      </c>
      <c r="E498" t="inlineStr">
        <is>
          <t>05/30/1919</t>
        </is>
      </c>
      <c r="F498" s="903" t="n">
        <v>7090</v>
      </c>
      <c r="G498" t="inlineStr">
        <is>
          <t>Susie Danforth,
W. C. Danforth</t>
        </is>
      </c>
      <c r="H498" t="inlineStr">
        <is>
          <t>John R. Williams</t>
        </is>
      </c>
      <c r="I498" t="inlineStr">
        <is>
          <t>31-12N-24W</t>
        </is>
      </c>
      <c r="J498" t="inlineStr">
        <is>
          <t>Leasehold / WI</t>
        </is>
      </c>
      <c r="K498" t="inlineStr">
        <is>
          <t>OKCountyRecords official index, Roger Mills County (instrument 1919-002106); searched 06/11/2026</t>
        </is>
      </c>
    </row>
    <row r="499">
      <c r="A499" t="inlineStr">
        <is>
          <t>1919-002150</t>
        </is>
      </c>
      <c r="C499" t="inlineStr">
        <is>
          <t>Oil and Gas Lease</t>
        </is>
      </c>
      <c r="D499" t="inlineStr">
        <is>
          <t>OGL004/0445</t>
        </is>
      </c>
      <c r="E499" t="inlineStr">
        <is>
          <t>06/25/1919</t>
        </is>
      </c>
      <c r="F499" s="903" t="n">
        <v>7116</v>
      </c>
      <c r="G499" t="inlineStr">
        <is>
          <t>H. E. Rupp,
Lulu M. Rupp</t>
        </is>
      </c>
      <c r="H499" t="inlineStr">
        <is>
          <t>J. G. Queman</t>
        </is>
      </c>
      <c r="I499" t="inlineStr">
        <is>
          <t>31-12N-24W</t>
        </is>
      </c>
      <c r="J499" t="inlineStr">
        <is>
          <t>Leasehold / WI</t>
        </is>
      </c>
      <c r="K499" t="inlineStr">
        <is>
          <t>OKCountyRecords official index, Roger Mills County (instrument 1919-002150); searched 06/11/2026</t>
        </is>
      </c>
    </row>
    <row r="500">
      <c r="A500" t="inlineStr">
        <is>
          <t>1919-000296</t>
        </is>
      </c>
      <c r="C500" t="inlineStr">
        <is>
          <t>Assignment</t>
        </is>
      </c>
      <c r="D500" t="inlineStr">
        <is>
          <t>ASN005/0562</t>
        </is>
      </c>
      <c r="E500" t="inlineStr">
        <is>
          <t>12/17/1919</t>
        </is>
      </c>
      <c r="F500" s="903" t="n">
        <v>7291</v>
      </c>
      <c r="G500" t="inlineStr">
        <is>
          <t>Oklahoma National Life Insurance Company</t>
        </is>
      </c>
      <c r="H500" t="inlineStr">
        <is>
          <t>Great Southern Life Insurance Company</t>
        </is>
      </c>
      <c r="I500" t="inlineStr">
        <is>
          <t>31-12N-24W (AOL)</t>
        </is>
      </c>
      <c r="J500" t="inlineStr">
        <is>
          <t>Leasehold / WI</t>
        </is>
      </c>
      <c r="K500" t="inlineStr">
        <is>
          <t>OKCountyRecords official index, Roger Mills County (instrument 1919-000296); searched 06/11/2026</t>
        </is>
      </c>
    </row>
    <row r="501">
      <c r="A501" t="inlineStr">
        <is>
          <t>1919-000971</t>
        </is>
      </c>
      <c r="C501" t="inlineStr">
        <is>
          <t>Deed</t>
        </is>
      </c>
      <c r="D501" t="inlineStr">
        <is>
          <t>D00029/0382</t>
        </is>
      </c>
      <c r="E501" t="inlineStr">
        <is>
          <t>12/17/1919</t>
        </is>
      </c>
      <c r="F501" s="903" t="n">
        <v>7291</v>
      </c>
      <c r="G501" t="inlineStr">
        <is>
          <t>E. S. Repass,
Sarah J. Repass</t>
        </is>
      </c>
      <c r="H501" t="inlineStr">
        <is>
          <t>William C. Bain</t>
        </is>
      </c>
      <c r="I501" t="inlineStr">
        <is>
          <t>31-12N-24W</t>
        </is>
      </c>
      <c r="J501" t="inlineStr">
        <is>
          <t>Fee / as stated</t>
        </is>
      </c>
      <c r="K501" t="inlineStr">
        <is>
          <t>OKCountyRecords official index, Roger Mills County (instrument 1919-000971); searched 06/11/2026</t>
        </is>
      </c>
    </row>
    <row r="502">
      <c r="A502" t="inlineStr">
        <is>
          <t>1919-001437</t>
        </is>
      </c>
      <c r="C502" t="inlineStr">
        <is>
          <t>Affidavit</t>
        </is>
      </c>
      <c r="D502" t="inlineStr">
        <is>
          <t>MIS011/0154</t>
        </is>
      </c>
      <c r="E502" t="inlineStr">
        <is>
          <t>12/17/1919</t>
        </is>
      </c>
      <c r="F502" s="903" t="n">
        <v>7291</v>
      </c>
      <c r="G502" t="inlineStr">
        <is>
          <t>E. L. Martin</t>
        </is>
      </c>
      <c r="H502" t="inlineStr">
        <is>
          <t>The Public</t>
        </is>
      </c>
      <c r="I502" t="inlineStr">
        <is>
          <t>31-12N-24W</t>
        </is>
      </c>
      <c r="J502" t="inlineStr">
        <is>
          <t>See instrument</t>
        </is>
      </c>
      <c r="K502" t="inlineStr">
        <is>
          <t>OKCountyRecords official index, Roger Mills County (instrument 1919-001437); searched 06/11/2026</t>
        </is>
      </c>
    </row>
    <row r="503">
      <c r="A503" t="inlineStr">
        <is>
          <t>1919-003329</t>
        </is>
      </c>
      <c r="C503" t="inlineStr">
        <is>
          <t>Release</t>
        </is>
      </c>
      <c r="D503" t="inlineStr">
        <is>
          <t>REL011/0026</t>
        </is>
      </c>
      <c r="E503" t="inlineStr">
        <is>
          <t>12/17/1919</t>
        </is>
      </c>
      <c r="F503" s="903" t="n">
        <v>7291</v>
      </c>
      <c r="G503" t="inlineStr">
        <is>
          <t>Great Southern Life Ins Co</t>
        </is>
      </c>
      <c r="H503" t="inlineStr">
        <is>
          <t>E. S. Repass,
Sarah Repass</t>
        </is>
      </c>
      <c r="I503" t="inlineStr">
        <is>
          <t>31-12N-24W</t>
        </is>
      </c>
      <c r="J503" t="inlineStr">
        <is>
          <t>Leasehold / WI</t>
        </is>
      </c>
      <c r="K503" t="inlineStr">
        <is>
          <t>OKCountyRecords official index, Roger Mills County (instrument 1919-003329); searched 06/11/2026</t>
        </is>
      </c>
    </row>
    <row r="504">
      <c r="A504" t="inlineStr">
        <is>
          <t>1920-000012</t>
        </is>
      </c>
      <c r="C504" t="inlineStr">
        <is>
          <t>Assignment</t>
        </is>
      </c>
      <c r="D504" t="inlineStr">
        <is>
          <t>ASN004/0082</t>
        </is>
      </c>
      <c r="E504" t="inlineStr">
        <is>
          <t>01/12/1920</t>
        </is>
      </c>
      <c r="F504" s="903" t="n">
        <v>7317</v>
      </c>
      <c r="G504" t="inlineStr">
        <is>
          <t>Martin Loan &amp; Investment Company</t>
        </is>
      </c>
      <c r="H504" t="inlineStr">
        <is>
          <t>Florence Lewis</t>
        </is>
      </c>
      <c r="I504" t="inlineStr">
        <is>
          <t>31-12N-24W</t>
        </is>
      </c>
      <c r="J504" t="inlineStr">
        <is>
          <t>Leasehold / WI</t>
        </is>
      </c>
      <c r="K504" t="inlineStr">
        <is>
          <t>OKCountyRecords official index, Roger Mills County (instrument 1920-000012); searched 06/11/2026</t>
        </is>
      </c>
    </row>
    <row r="505">
      <c r="A505" t="inlineStr">
        <is>
          <t>1920-002046</t>
        </is>
      </c>
      <c r="C505" t="inlineStr">
        <is>
          <t>Oil and Gas Lease</t>
        </is>
      </c>
      <c r="D505" t="inlineStr">
        <is>
          <t>OGL004/0556</t>
        </is>
      </c>
      <c r="E505" t="inlineStr">
        <is>
          <t>02/05/1920</t>
        </is>
      </c>
      <c r="F505" s="903" t="n">
        <v>7341</v>
      </c>
      <c r="G505" t="inlineStr">
        <is>
          <t>Margaret V. Black,
William G. Black</t>
        </is>
      </c>
      <c r="H505" t="inlineStr">
        <is>
          <t>W. E. Thomas</t>
        </is>
      </c>
      <c r="I505" t="inlineStr">
        <is>
          <t>31-12N-24W (AOL)</t>
        </is>
      </c>
      <c r="J505" t="inlineStr">
        <is>
          <t>Leasehold / WI</t>
        </is>
      </c>
      <c r="K505" t="inlineStr">
        <is>
          <t>OKCountyRecords official index, Roger Mills County (instrument 1920-002046); searched 06/11/2026</t>
        </is>
      </c>
    </row>
    <row r="506">
      <c r="A506" t="inlineStr">
        <is>
          <t>1920-003327</t>
        </is>
      </c>
      <c r="C506" t="inlineStr">
        <is>
          <t>Release</t>
        </is>
      </c>
      <c r="D506" t="inlineStr">
        <is>
          <t>REL011/0327</t>
        </is>
      </c>
      <c r="E506" t="inlineStr">
        <is>
          <t>12/23/1920</t>
        </is>
      </c>
      <c r="F506" s="903" t="n">
        <v>7663</v>
      </c>
      <c r="G506" t="inlineStr">
        <is>
          <t>E. C. Thorne</t>
        </is>
      </c>
      <c r="H506" t="inlineStr">
        <is>
          <t>Claude J. McGuire,
Herbert E. McGuire</t>
        </is>
      </c>
      <c r="I506" t="inlineStr">
        <is>
          <t>31-12N-24W</t>
        </is>
      </c>
      <c r="J506" t="inlineStr">
        <is>
          <t>Leasehold / WI</t>
        </is>
      </c>
      <c r="K506" t="inlineStr">
        <is>
          <t>OKCountyRecords official index, Roger Mills County (instrument 1920-003327); searched 06/11/2026</t>
        </is>
      </c>
    </row>
    <row r="507">
      <c r="A507" t="inlineStr">
        <is>
          <t>1921-001533</t>
        </is>
      </c>
      <c r="C507" t="inlineStr">
        <is>
          <t>Release</t>
        </is>
      </c>
      <c r="D507" t="inlineStr">
        <is>
          <t>REL011/0342</t>
        </is>
      </c>
      <c r="E507" t="inlineStr">
        <is>
          <t>01/11/1921</t>
        </is>
      </c>
      <c r="F507" s="903" t="n">
        <v>7682</v>
      </c>
      <c r="G507" t="inlineStr">
        <is>
          <t>H. L. Rowley</t>
        </is>
      </c>
      <c r="H507" t="inlineStr">
        <is>
          <t>H. E. Rupp,
Lula M. Rupp</t>
        </is>
      </c>
      <c r="I507" t="inlineStr">
        <is>
          <t>31-12N-24W (AOL)</t>
        </is>
      </c>
      <c r="J507" t="inlineStr">
        <is>
          <t>Leasehold / WI</t>
        </is>
      </c>
      <c r="K507" t="inlineStr">
        <is>
          <t>OKCountyRecords official index, Roger Mills County (instrument 1921-001533); searched 06/11/2026</t>
        </is>
      </c>
    </row>
    <row r="508">
      <c r="A508" t="inlineStr">
        <is>
          <t>1921-001998</t>
        </is>
      </c>
      <c r="C508" t="inlineStr">
        <is>
          <t>Release</t>
        </is>
      </c>
      <c r="D508" t="inlineStr">
        <is>
          <t>REL013/0049</t>
        </is>
      </c>
      <c r="E508" t="inlineStr">
        <is>
          <t>03/20/1921</t>
        </is>
      </c>
      <c r="F508" s="903" t="n">
        <v>7750</v>
      </c>
      <c r="G508" t="inlineStr">
        <is>
          <t>H. L. Rowley</t>
        </is>
      </c>
      <c r="H508" t="inlineStr">
        <is>
          <t>H. E. Rupp,
Lula Rupp</t>
        </is>
      </c>
      <c r="I508" t="inlineStr">
        <is>
          <t>31-12N-24W (AOL)</t>
        </is>
      </c>
      <c r="J508" t="inlineStr">
        <is>
          <t>Leasehold / WI</t>
        </is>
      </c>
      <c r="K508" t="inlineStr">
        <is>
          <t>OKCountyRecords official index, Roger Mills County (instrument 1921-001998); searched 06/11/2026</t>
        </is>
      </c>
    </row>
    <row r="509">
      <c r="A509" t="inlineStr">
        <is>
          <t>1921-000501</t>
        </is>
      </c>
      <c r="C509" t="inlineStr">
        <is>
          <t>Deed</t>
        </is>
      </c>
      <c r="D509" t="inlineStr">
        <is>
          <t>D00031/0387</t>
        </is>
      </c>
      <c r="E509" t="inlineStr">
        <is>
          <t>05/14/1921</t>
        </is>
      </c>
      <c r="F509" s="903" t="n">
        <v>7805</v>
      </c>
      <c r="G509" t="inlineStr">
        <is>
          <t>H. E. Rupp,
Lulu M. Rupp</t>
        </is>
      </c>
      <c r="H509" t="inlineStr">
        <is>
          <t>E. C. Winford</t>
        </is>
      </c>
      <c r="I509" t="inlineStr">
        <is>
          <t>31-12N-24W (AOL)</t>
        </is>
      </c>
      <c r="J509" t="inlineStr">
        <is>
          <t>Fee / as stated</t>
        </is>
      </c>
      <c r="K509" t="inlineStr">
        <is>
          <t>OKCountyRecords official index, Roger Mills County (instrument 1921-000501); searched 06/11/2026</t>
        </is>
      </c>
    </row>
    <row r="510">
      <c r="A510" t="inlineStr">
        <is>
          <t>1921-000502</t>
        </is>
      </c>
      <c r="C510" t="inlineStr">
        <is>
          <t>Deed</t>
        </is>
      </c>
      <c r="D510" t="inlineStr">
        <is>
          <t>D00031/0388</t>
        </is>
      </c>
      <c r="E510" t="inlineStr">
        <is>
          <t>05/14/1921</t>
        </is>
      </c>
      <c r="F510" s="903" t="n">
        <v>7805</v>
      </c>
      <c r="G510" t="inlineStr">
        <is>
          <t>E. C. Winford,
Florence E. Winford</t>
        </is>
      </c>
      <c r="H510" t="inlineStr">
        <is>
          <t>Louis E. Jaques</t>
        </is>
      </c>
      <c r="I510" t="inlineStr">
        <is>
          <t>31-12N-24W (AOL)</t>
        </is>
      </c>
      <c r="J510" t="inlineStr">
        <is>
          <t>Fee / as stated</t>
        </is>
      </c>
      <c r="K510" t="inlineStr">
        <is>
          <t>OKCountyRecords official index, Roger Mills County (instrument 1921-000502); searched 06/11/2026</t>
        </is>
      </c>
    </row>
    <row r="511">
      <c r="A511" t="inlineStr">
        <is>
          <t>1921-001778</t>
        </is>
      </c>
      <c r="C511" t="inlineStr">
        <is>
          <t>Release</t>
        </is>
      </c>
      <c r="D511" t="inlineStr">
        <is>
          <t>REL011/0476</t>
        </is>
      </c>
      <c r="E511" t="inlineStr">
        <is>
          <t>05/16/1921</t>
        </is>
      </c>
      <c r="F511" s="903" t="n">
        <v>7807</v>
      </c>
      <c r="G511" t="inlineStr">
        <is>
          <t>Empire Gas &amp; Fuel Company</t>
        </is>
      </c>
      <c r="H511" t="inlineStr">
        <is>
          <t>E. S. Repass,
Sarah J. Repass</t>
        </is>
      </c>
      <c r="I511" t="inlineStr">
        <is>
          <t>31-12N-24W</t>
        </is>
      </c>
      <c r="J511" t="inlineStr">
        <is>
          <t>Leasehold / WI</t>
        </is>
      </c>
      <c r="K511" t="inlineStr">
        <is>
          <t>OKCountyRecords official index, Roger Mills County (instrument 1921-001778); searched 06/11/2026</t>
        </is>
      </c>
    </row>
    <row r="512">
      <c r="A512" t="inlineStr">
        <is>
          <t>1921-001835</t>
        </is>
      </c>
      <c r="C512" t="inlineStr">
        <is>
          <t>Release</t>
        </is>
      </c>
      <c r="D512" t="inlineStr">
        <is>
          <t>REL011/0509</t>
        </is>
      </c>
      <c r="E512" t="inlineStr">
        <is>
          <t>07/08/1921</t>
        </is>
      </c>
      <c r="F512" s="903" t="n">
        <v>7860</v>
      </c>
      <c r="G512" t="inlineStr">
        <is>
          <t>John R. Williams</t>
        </is>
      </c>
      <c r="H512" t="inlineStr">
        <is>
          <t>Susie Danforth,
W. C. Danforth</t>
        </is>
      </c>
      <c r="I512" t="inlineStr">
        <is>
          <t>31-12N-24W</t>
        </is>
      </c>
      <c r="J512" t="inlineStr">
        <is>
          <t>Leasehold / WI</t>
        </is>
      </c>
      <c r="K512" t="inlineStr">
        <is>
          <t>OKCountyRecords official index, Roger Mills County (instrument 1921-001835); searched 06/11/2026</t>
        </is>
      </c>
    </row>
    <row r="513">
      <c r="A513" t="inlineStr">
        <is>
          <t>1922-000463</t>
        </is>
      </c>
      <c r="C513" t="inlineStr">
        <is>
          <t>Deed</t>
        </is>
      </c>
      <c r="D513" t="inlineStr">
        <is>
          <t>D00031/0637</t>
        </is>
      </c>
      <c r="E513" t="inlineStr">
        <is>
          <t>03/26/1922</t>
        </is>
      </c>
      <c r="F513" s="903" t="n">
        <v>8121</v>
      </c>
      <c r="G513" t="inlineStr">
        <is>
          <t>Susie Danforth,
W. C. Danforth</t>
        </is>
      </c>
      <c r="H513" t="inlineStr">
        <is>
          <t>Benjamin H. Shotwell</t>
        </is>
      </c>
      <c r="I513" t="inlineStr">
        <is>
          <t>31-12N-24W</t>
        </is>
      </c>
      <c r="J513" t="inlineStr">
        <is>
          <t>Fee / as stated</t>
        </is>
      </c>
      <c r="K513" t="inlineStr">
        <is>
          <t>OKCountyRecords official index, Roger Mills County (instrument 1922-000463); searched 06/11/2026</t>
        </is>
      </c>
    </row>
    <row r="514">
      <c r="A514" t="inlineStr">
        <is>
          <t>1922-001969</t>
        </is>
      </c>
      <c r="C514" t="inlineStr">
        <is>
          <t>Release</t>
        </is>
      </c>
      <c r="D514" t="inlineStr">
        <is>
          <t>REL013/0120</t>
        </is>
      </c>
      <c r="E514" t="inlineStr">
        <is>
          <t>03/26/1922</t>
        </is>
      </c>
      <c r="F514" s="903" t="n">
        <v>8121</v>
      </c>
      <c r="G514" t="inlineStr">
        <is>
          <t>Georgie S. Preston</t>
        </is>
      </c>
      <c r="H514" t="inlineStr">
        <is>
          <t>Ernest Brooks,
Mary Brooks</t>
        </is>
      </c>
      <c r="I514" t="inlineStr">
        <is>
          <t>31-12N-24W</t>
        </is>
      </c>
      <c r="J514" t="inlineStr">
        <is>
          <t>Leasehold / WI</t>
        </is>
      </c>
      <c r="K514" t="inlineStr">
        <is>
          <t>OKCountyRecords official index, Roger Mills County (instrument 1922-001969); searched 06/11/2026</t>
        </is>
      </c>
    </row>
    <row r="515">
      <c r="A515" t="inlineStr">
        <is>
          <t>1922-001979</t>
        </is>
      </c>
      <c r="C515" t="inlineStr">
        <is>
          <t>Release</t>
        </is>
      </c>
      <c r="D515" t="inlineStr">
        <is>
          <t>REL013/0125</t>
        </is>
      </c>
      <c r="E515" t="inlineStr">
        <is>
          <t>04/17/1922</t>
        </is>
      </c>
      <c r="F515" s="903" t="n">
        <v>8143</v>
      </c>
      <c r="G515" t="inlineStr">
        <is>
          <t>Eugene P. Gum</t>
        </is>
      </c>
      <c r="H515" t="inlineStr">
        <is>
          <t>Roy A. Garrison,
Virdie Garrison</t>
        </is>
      </c>
      <c r="I515" t="inlineStr">
        <is>
          <t>31-12N-24W (AOL)</t>
        </is>
      </c>
      <c r="J515" t="inlineStr">
        <is>
          <t>Leasehold / WI</t>
        </is>
      </c>
      <c r="K515" t="inlineStr">
        <is>
          <t>OKCountyRecords official index, Roger Mills County (instrument 1922-001979); searched 06/11/2026</t>
        </is>
      </c>
    </row>
    <row r="516">
      <c r="A516" t="inlineStr">
        <is>
          <t>1923-001298</t>
        </is>
      </c>
      <c r="C516" t="inlineStr">
        <is>
          <t>Assignment</t>
        </is>
      </c>
      <c r="D516" t="inlineStr">
        <is>
          <t>MIS012/0107</t>
        </is>
      </c>
      <c r="E516" t="inlineStr">
        <is>
          <t>04/17/1923</t>
        </is>
      </c>
      <c r="F516" s="903" t="n">
        <v>8508</v>
      </c>
      <c r="G516" t="inlineStr">
        <is>
          <t>E. T. Gamble</t>
        </is>
      </c>
      <c r="H516" t="inlineStr">
        <is>
          <t>Swinburn J. Stewart</t>
        </is>
      </c>
      <c r="I516" t="inlineStr">
        <is>
          <t>31-12N-24W</t>
        </is>
      </c>
      <c r="J516" t="inlineStr">
        <is>
          <t>Leasehold / WI</t>
        </is>
      </c>
      <c r="K516" t="inlineStr">
        <is>
          <t>OKCountyRecords official index, Roger Mills County (instrument 1923-001298); searched 06/11/2026</t>
        </is>
      </c>
    </row>
    <row r="517">
      <c r="A517" t="inlineStr">
        <is>
          <t>1923-002282</t>
        </is>
      </c>
      <c r="C517" t="inlineStr">
        <is>
          <t>Oil and Gas Lease</t>
        </is>
      </c>
      <c r="D517" t="inlineStr">
        <is>
          <t>OGL006/0484</t>
        </is>
      </c>
      <c r="E517" t="inlineStr">
        <is>
          <t>04/22/1923</t>
        </is>
      </c>
      <c r="F517" s="903" t="n">
        <v>8513</v>
      </c>
      <c r="G517" t="inlineStr">
        <is>
          <t>E. T. Gamble,
Zella Gamble</t>
        </is>
      </c>
      <c r="H517" t="inlineStr">
        <is>
          <t>Calvin M. Rosser</t>
        </is>
      </c>
      <c r="I517" t="inlineStr">
        <is>
          <t>31-12N-24W</t>
        </is>
      </c>
      <c r="J517" t="inlineStr">
        <is>
          <t>Leasehold / WI</t>
        </is>
      </c>
      <c r="K517" t="inlineStr">
        <is>
          <t>OKCountyRecords official index, Roger Mills County (instrument 1923-002282); searched 06/11/2026</t>
        </is>
      </c>
    </row>
    <row r="518">
      <c r="A518" t="inlineStr">
        <is>
          <t>1923-001306</t>
        </is>
      </c>
      <c r="C518" t="inlineStr">
        <is>
          <t>Affidavit</t>
        </is>
      </c>
      <c r="D518" t="inlineStr">
        <is>
          <t>MIS012/0119</t>
        </is>
      </c>
      <c r="E518" t="inlineStr">
        <is>
          <t>04/27/1923</t>
        </is>
      </c>
      <c r="F518" s="903" t="n">
        <v>8518</v>
      </c>
      <c r="G518" t="inlineStr">
        <is>
          <t>A. H. Douglass</t>
        </is>
      </c>
      <c r="H518" t="inlineStr">
        <is>
          <t>The Public</t>
        </is>
      </c>
      <c r="I518" t="inlineStr">
        <is>
          <t>31-12N-24W</t>
        </is>
      </c>
      <c r="J518" t="inlineStr">
        <is>
          <t>See instrument</t>
        </is>
      </c>
      <c r="K518" t="inlineStr">
        <is>
          <t>OKCountyRecords official index, Roger Mills County (instrument 1923-001306); searched 06/11/2026</t>
        </is>
      </c>
    </row>
    <row r="519">
      <c r="A519" t="inlineStr">
        <is>
          <t>1925-000406</t>
        </is>
      </c>
      <c r="C519" t="inlineStr">
        <is>
          <t>Deed</t>
        </is>
      </c>
      <c r="D519" t="inlineStr">
        <is>
          <t>D00034/0104</t>
        </is>
      </c>
      <c r="E519" t="inlineStr">
        <is>
          <t>01/05/1925</t>
        </is>
      </c>
      <c r="F519" s="903" t="n">
        <v>9137</v>
      </c>
      <c r="G519" t="inlineStr">
        <is>
          <t>E. T. Gamble,
Zella M. Gamble</t>
        </is>
      </c>
      <c r="H519" t="inlineStr">
        <is>
          <t>Leo Aulbert</t>
        </is>
      </c>
      <c r="I519" t="inlineStr">
        <is>
          <t>31-12N-24W</t>
        </is>
      </c>
      <c r="J519" t="inlineStr">
        <is>
          <t>Fee / as stated</t>
        </is>
      </c>
      <c r="K519" t="inlineStr">
        <is>
          <t>OKCountyRecords official index, Roger Mills County (instrument 1925-000406); searched 06/11/2026</t>
        </is>
      </c>
    </row>
    <row r="520">
      <c r="A520" t="inlineStr">
        <is>
          <t>1926-001354</t>
        </is>
      </c>
      <c r="C520" t="inlineStr">
        <is>
          <t>Release</t>
        </is>
      </c>
      <c r="D520" t="inlineStr">
        <is>
          <t>REL007/0496</t>
        </is>
      </c>
      <c r="E520" t="inlineStr">
        <is>
          <t>10/31/1926</t>
        </is>
      </c>
      <c r="F520" s="903" t="n">
        <v>9801</v>
      </c>
      <c r="G520" t="inlineStr">
        <is>
          <t>Martin Loan &amp; Investment Company</t>
        </is>
      </c>
      <c r="H520" t="inlineStr">
        <is>
          <t>Wilda B. Bain,
William C. Bain</t>
        </is>
      </c>
      <c r="I520" t="inlineStr">
        <is>
          <t>31-12N-24W</t>
        </is>
      </c>
      <c r="J520" t="inlineStr">
        <is>
          <t>Leasehold / WI</t>
        </is>
      </c>
      <c r="K520" t="inlineStr">
        <is>
          <t>OKCountyRecords official index, Roger Mills County (instrument 1926-001354); searched 06/11/2026</t>
        </is>
      </c>
    </row>
    <row r="521">
      <c r="A521" t="inlineStr">
        <is>
          <t>1927-000706</t>
        </is>
      </c>
      <c r="C521" t="inlineStr">
        <is>
          <t>Deed</t>
        </is>
      </c>
      <c r="D521" t="inlineStr">
        <is>
          <t>D00038/0162</t>
        </is>
      </c>
      <c r="E521" t="inlineStr">
        <is>
          <t>08/03/1927</t>
        </is>
      </c>
      <c r="F521" s="903" t="n">
        <v>10077</v>
      </c>
      <c r="G521" t="inlineStr">
        <is>
          <t>Mark Hambrook</t>
        </is>
      </c>
      <c r="H521" t="inlineStr">
        <is>
          <t>Panhandle Co-operative Royalty Company</t>
        </is>
      </c>
      <c r="I521" t="inlineStr">
        <is>
          <t>31-12N-24W</t>
        </is>
      </c>
      <c r="J521" t="inlineStr">
        <is>
          <t>Fee / as stated</t>
        </is>
      </c>
      <c r="K521" t="inlineStr">
        <is>
          <t>OKCountyRecords official index, Roger Mills County (instrument 1927-000706); searched 06/11/2026</t>
        </is>
      </c>
    </row>
    <row r="522">
      <c r="A522" t="inlineStr">
        <is>
          <t>1927-000712</t>
        </is>
      </c>
      <c r="C522" t="inlineStr">
        <is>
          <t>Deed</t>
        </is>
      </c>
      <c r="D522" t="inlineStr">
        <is>
          <t>D00038/0173</t>
        </is>
      </c>
      <c r="E522" t="inlineStr">
        <is>
          <t>08/03/1927</t>
        </is>
      </c>
      <c r="F522" s="903" t="n">
        <v>10077</v>
      </c>
      <c r="G522" t="inlineStr">
        <is>
          <t>L. E. Jacques,
N. V. Jacques</t>
        </is>
      </c>
      <c r="H522" t="inlineStr">
        <is>
          <t>Panhandle Co-operative Royalty Co</t>
        </is>
      </c>
      <c r="I522" t="inlineStr">
        <is>
          <t>31-12N-24W</t>
        </is>
      </c>
      <c r="J522" t="inlineStr">
        <is>
          <t>Fee / as stated</t>
        </is>
      </c>
      <c r="K522" t="inlineStr">
        <is>
          <t>OKCountyRecords official index, Roger Mills County (instrument 1927-000712); searched 06/11/2026</t>
        </is>
      </c>
    </row>
    <row r="523">
      <c r="A523" t="inlineStr">
        <is>
          <t>1928-002014</t>
        </is>
      </c>
      <c r="C523" t="inlineStr">
        <is>
          <t>Release</t>
        </is>
      </c>
      <c r="D523" t="inlineStr">
        <is>
          <t>REL015/0588</t>
        </is>
      </c>
      <c r="E523" t="inlineStr">
        <is>
          <t>01/11/1928</t>
        </is>
      </c>
      <c r="F523" s="903" t="n">
        <v>10238</v>
      </c>
      <c r="G523" t="inlineStr">
        <is>
          <t>E. C. Thorne</t>
        </is>
      </c>
      <c r="H523" t="inlineStr">
        <is>
          <t>Claude J. McGuire,
Herbert E. McGuire</t>
        </is>
      </c>
      <c r="I523" t="inlineStr">
        <is>
          <t>31-12N-24W</t>
        </is>
      </c>
      <c r="J523" t="inlineStr">
        <is>
          <t>Leasehold / WI</t>
        </is>
      </c>
      <c r="K523" t="inlineStr">
        <is>
          <t>OKCountyRecords official index, Roger Mills County (instrument 1928-002014); searched 06/11/2026</t>
        </is>
      </c>
    </row>
    <row r="524">
      <c r="A524" t="inlineStr">
        <is>
          <t>1929-002475</t>
        </is>
      </c>
      <c r="C524" t="inlineStr">
        <is>
          <t>Release</t>
        </is>
      </c>
      <c r="D524" t="inlineStr">
        <is>
          <t>REL007/0548</t>
        </is>
      </c>
      <c r="E524" t="inlineStr">
        <is>
          <t>11/23/1929</t>
        </is>
      </c>
      <c r="F524" s="903" t="n">
        <v>10920</v>
      </c>
      <c r="G524" t="inlineStr">
        <is>
          <t>Martin Loan &amp; Investment Company</t>
        </is>
      </c>
      <c r="H524" t="inlineStr">
        <is>
          <t>Eula Bain,
William C. Bain</t>
        </is>
      </c>
      <c r="I524" t="inlineStr">
        <is>
          <t>31-12N-24W</t>
        </is>
      </c>
      <c r="J524" t="inlineStr">
        <is>
          <t>Leasehold / WI</t>
        </is>
      </c>
      <c r="K524" t="inlineStr">
        <is>
          <t>OKCountyRecords official index, Roger Mills County (instrument 1929-002475); searched 06/11/2026</t>
        </is>
      </c>
    </row>
    <row r="525">
      <c r="A525" t="inlineStr">
        <is>
          <t>1930-003190</t>
        </is>
      </c>
      <c r="C525" t="inlineStr">
        <is>
          <t>Release</t>
        </is>
      </c>
      <c r="D525" t="inlineStr">
        <is>
          <t>REL016/0331</t>
        </is>
      </c>
      <c r="E525" t="inlineStr">
        <is>
          <t>01/06/1930</t>
        </is>
      </c>
      <c r="F525" s="903" t="n">
        <v>10964</v>
      </c>
      <c r="G525" t="inlineStr">
        <is>
          <t>Albert G. Frick</t>
        </is>
      </c>
      <c r="H525" t="inlineStr">
        <is>
          <t>H. E. Rupp,
Lula Rupp</t>
        </is>
      </c>
      <c r="I525" t="inlineStr">
        <is>
          <t>31-12N-24W (AOL)</t>
        </is>
      </c>
      <c r="J525" t="inlineStr">
        <is>
          <t>Leasehold / WI</t>
        </is>
      </c>
      <c r="K525" t="inlineStr">
        <is>
          <t>OKCountyRecords official index, Roger Mills County (instrument 1930-003190); searched 06/11/2026</t>
        </is>
      </c>
    </row>
    <row r="526">
      <c r="A526" t="inlineStr">
        <is>
          <t>1930-002914</t>
        </is>
      </c>
      <c r="C526" t="inlineStr">
        <is>
          <t>Patent</t>
        </is>
      </c>
      <c r="D526" t="inlineStr">
        <is>
          <t>PAT010/234</t>
        </is>
      </c>
      <c r="E526" t="inlineStr">
        <is>
          <t>03/04/1930</t>
        </is>
      </c>
      <c r="F526" s="903" t="n">
        <v>11021</v>
      </c>
      <c r="G526" t="inlineStr">
        <is>
          <t>United States of America</t>
        </is>
      </c>
      <c r="H526" t="inlineStr">
        <is>
          <t>Roy A. Garrison</t>
        </is>
      </c>
      <c r="I526" t="inlineStr">
        <is>
          <t>31-12N-24W (AOL)</t>
        </is>
      </c>
      <c r="J526" t="inlineStr">
        <is>
          <t>Fee / as stated</t>
        </is>
      </c>
      <c r="K526" t="inlineStr">
        <is>
          <t>OKCountyRecords official index, Roger Mills County (instrument 1930-002914); searched 06/11/2026</t>
        </is>
      </c>
    </row>
    <row r="527">
      <c r="A527" t="inlineStr">
        <is>
          <t>1930-003271</t>
        </is>
      </c>
      <c r="C527" t="inlineStr">
        <is>
          <t>Release</t>
        </is>
      </c>
      <c r="D527" t="inlineStr">
        <is>
          <t>REL016/0387</t>
        </is>
      </c>
      <c r="E527" t="inlineStr">
        <is>
          <t>04/21/1930</t>
        </is>
      </c>
      <c r="F527" s="903" t="n">
        <v>11069</v>
      </c>
      <c r="G527" t="inlineStr">
        <is>
          <t>Albert G. Frick</t>
        </is>
      </c>
      <c r="H527" t="inlineStr">
        <is>
          <t>H. E. Rupp,
Lula Rupp</t>
        </is>
      </c>
      <c r="I527" t="inlineStr">
        <is>
          <t>31-12N-24W (AOL)</t>
        </is>
      </c>
      <c r="J527" t="inlineStr">
        <is>
          <t>Leasehold / WI</t>
        </is>
      </c>
      <c r="K527" t="inlineStr">
        <is>
          <t>OKCountyRecords official index, Roger Mills County (instrument 1930-003271); searched 06/11/2026</t>
        </is>
      </c>
    </row>
    <row r="528">
      <c r="A528" t="inlineStr">
        <is>
          <t>1930-001678</t>
        </is>
      </c>
      <c r="C528" t="inlineStr">
        <is>
          <t>Miscellaneous</t>
        </is>
      </c>
      <c r="D528" t="inlineStr">
        <is>
          <t>MIS015/0055</t>
        </is>
      </c>
      <c r="E528" t="inlineStr">
        <is>
          <t>06/30/1930</t>
        </is>
      </c>
      <c r="F528" s="903" t="n">
        <v>11139</v>
      </c>
      <c r="G528" t="inlineStr">
        <is>
          <t>G. D. Wooley</t>
        </is>
      </c>
      <c r="H528" t="inlineStr">
        <is>
          <t>The Public</t>
        </is>
      </c>
      <c r="I528" t="inlineStr">
        <is>
          <t>31-12N-24W (AOL)</t>
        </is>
      </c>
      <c r="J528" t="inlineStr">
        <is>
          <t>See instrument</t>
        </is>
      </c>
      <c r="K528" t="inlineStr">
        <is>
          <t>OKCountyRecords official index, Roger Mills County (instrument 1930-001678); searched 06/11/2026</t>
        </is>
      </c>
    </row>
    <row r="529">
      <c r="A529" t="inlineStr">
        <is>
          <t>1930-001681</t>
        </is>
      </c>
      <c r="C529" t="inlineStr">
        <is>
          <t>Miscellaneous</t>
        </is>
      </c>
      <c r="D529" t="inlineStr">
        <is>
          <t>MIS015/0059</t>
        </is>
      </c>
      <c r="E529" t="inlineStr">
        <is>
          <t>07/25/1930</t>
        </is>
      </c>
      <c r="F529" s="903" t="n">
        <v>11164</v>
      </c>
      <c r="G529" t="inlineStr">
        <is>
          <t>Roy M. Johnson</t>
        </is>
      </c>
      <c r="H529" t="inlineStr">
        <is>
          <t>The Public</t>
        </is>
      </c>
      <c r="I529" t="inlineStr">
        <is>
          <t>31-12N-24W (AOL)</t>
        </is>
      </c>
      <c r="J529" t="inlineStr">
        <is>
          <t>See instrument</t>
        </is>
      </c>
      <c r="K529" t="inlineStr">
        <is>
          <t>OKCountyRecords official index, Roger Mills County (instrument 1930-001681); searched 06/11/2026</t>
        </is>
      </c>
    </row>
    <row r="530">
      <c r="A530" t="inlineStr">
        <is>
          <t>1930-002708</t>
        </is>
      </c>
      <c r="C530" t="inlineStr">
        <is>
          <t>Oil and Gas Lease</t>
        </is>
      </c>
      <c r="D530" t="inlineStr">
        <is>
          <t>OGL008/0649</t>
        </is>
      </c>
      <c r="E530" t="inlineStr">
        <is>
          <t>07/25/1930</t>
        </is>
      </c>
      <c r="F530" s="903" t="n">
        <v>11164</v>
      </c>
      <c r="G530" t="inlineStr">
        <is>
          <t>Louis E. Jaques,
Virginia Jaques</t>
        </is>
      </c>
      <c r="H530" t="inlineStr">
        <is>
          <t>Roy M. Johnson</t>
        </is>
      </c>
      <c r="I530" t="inlineStr">
        <is>
          <t>31-12N-24W (AOL)</t>
        </is>
      </c>
      <c r="J530" t="inlineStr">
        <is>
          <t>Leasehold / WI</t>
        </is>
      </c>
      <c r="K530" t="inlineStr">
        <is>
          <t>OKCountyRecords official index, Roger Mills County (instrument 1930-002708); searched 06/11/2026</t>
        </is>
      </c>
    </row>
    <row r="531">
      <c r="A531" t="inlineStr">
        <is>
          <t>1930-002773</t>
        </is>
      </c>
      <c r="C531" t="inlineStr">
        <is>
          <t>Oil and Gas Lease</t>
        </is>
      </c>
      <c r="D531" t="inlineStr">
        <is>
          <t>OGL009/0032</t>
        </is>
      </c>
      <c r="E531" t="inlineStr">
        <is>
          <t>08/04/1930</t>
        </is>
      </c>
      <c r="F531" s="903" t="n">
        <v>11174</v>
      </c>
      <c r="G531" t="inlineStr">
        <is>
          <t>Lee Aulbert,
Mollie Aulbert</t>
        </is>
      </c>
      <c r="H531" t="inlineStr">
        <is>
          <t>Roy M. Johnson</t>
        </is>
      </c>
      <c r="I531" t="inlineStr">
        <is>
          <t>31-12N-24W</t>
        </is>
      </c>
      <c r="J531" t="inlineStr">
        <is>
          <t>Leasehold / WI</t>
        </is>
      </c>
      <c r="K531" t="inlineStr">
        <is>
          <t>OKCountyRecords official index, Roger Mills County (instrument 1930-002773); searched 06/11/2026</t>
        </is>
      </c>
    </row>
    <row r="532">
      <c r="A532" t="inlineStr">
        <is>
          <t>1930-002771</t>
        </is>
      </c>
      <c r="C532" t="inlineStr">
        <is>
          <t>Oil and Gas Lease</t>
        </is>
      </c>
      <c r="D532" t="inlineStr">
        <is>
          <t>OGL009/0030</t>
        </is>
      </c>
      <c r="E532" t="inlineStr">
        <is>
          <t>08/07/1930</t>
        </is>
      </c>
      <c r="F532" s="903" t="n">
        <v>11177</v>
      </c>
      <c r="G532" t="inlineStr">
        <is>
          <t>Mark Hambrook</t>
        </is>
      </c>
      <c r="H532" t="inlineStr">
        <is>
          <t>Roy M. Johnson</t>
        </is>
      </c>
      <c r="I532" t="inlineStr">
        <is>
          <t>31-12N-24W</t>
        </is>
      </c>
      <c r="J532" t="inlineStr">
        <is>
          <t>Leasehold / WI</t>
        </is>
      </c>
      <c r="K532" t="inlineStr">
        <is>
          <t>OKCountyRecords official index, Roger Mills County (instrument 1930-002771); searched 06/11/2026</t>
        </is>
      </c>
    </row>
    <row r="533">
      <c r="A533" t="inlineStr">
        <is>
          <t>1930-002803</t>
        </is>
      </c>
      <c r="C533" t="inlineStr">
        <is>
          <t>Oil and Gas Lease</t>
        </is>
      </c>
      <c r="D533" t="inlineStr">
        <is>
          <t>OGL009/0062</t>
        </is>
      </c>
      <c r="E533" t="inlineStr">
        <is>
          <t>09/22/1930</t>
        </is>
      </c>
      <c r="F533" s="903" t="n">
        <v>11223</v>
      </c>
      <c r="G533" t="inlineStr">
        <is>
          <t>Eula Bain,
William C. Bain</t>
        </is>
      </c>
      <c r="H533" t="inlineStr">
        <is>
          <t>Roy M. Johnson</t>
        </is>
      </c>
      <c r="I533" t="inlineStr">
        <is>
          <t>31-12N-24W</t>
        </is>
      </c>
      <c r="J533" t="inlineStr">
        <is>
          <t>Leasehold / WI</t>
        </is>
      </c>
      <c r="K533" t="inlineStr">
        <is>
          <t>OKCountyRecords official index, Roger Mills County (instrument 1930-002803); searched 06/11/2026</t>
        </is>
      </c>
    </row>
    <row r="534">
      <c r="A534" t="inlineStr">
        <is>
          <t>1930-001789</t>
        </is>
      </c>
      <c r="C534" t="inlineStr">
        <is>
          <t>Agreement</t>
        </is>
      </c>
      <c r="D534" t="inlineStr">
        <is>
          <t>MIS015/0290</t>
        </is>
      </c>
      <c r="E534" t="inlineStr">
        <is>
          <t>10/06/1930</t>
        </is>
      </c>
      <c r="F534" s="903" t="n">
        <v>11237</v>
      </c>
      <c r="G534" t="inlineStr">
        <is>
          <t>Lee Aulbert,
Mollie Aulbert</t>
        </is>
      </c>
      <c r="H534" t="inlineStr">
        <is>
          <t>Roy M. Johnson</t>
        </is>
      </c>
      <c r="I534" t="inlineStr">
        <is>
          <t>31-12N-24W</t>
        </is>
      </c>
      <c r="J534" t="inlineStr">
        <is>
          <t>See instrument</t>
        </is>
      </c>
      <c r="K534" t="inlineStr">
        <is>
          <t>OKCountyRecords official index, Roger Mills County (instrument 1930-001789); searched 06/11/2026</t>
        </is>
      </c>
    </row>
    <row r="535">
      <c r="A535" t="inlineStr">
        <is>
          <t>1930-001819</t>
        </is>
      </c>
      <c r="C535" t="inlineStr">
        <is>
          <t>Agreement</t>
        </is>
      </c>
      <c r="D535" t="inlineStr">
        <is>
          <t>MIS015/0330</t>
        </is>
      </c>
      <c r="E535" t="inlineStr">
        <is>
          <t>10/06/1930</t>
        </is>
      </c>
      <c r="F535" s="903" t="n">
        <v>11237</v>
      </c>
      <c r="G535" t="inlineStr">
        <is>
          <t>Louis E. Jaques,
Virginia Jaques</t>
        </is>
      </c>
      <c r="H535" t="inlineStr">
        <is>
          <t>Roy M. Johnson</t>
        </is>
      </c>
      <c r="I535" t="inlineStr">
        <is>
          <t>31-12N-24W (AOL)</t>
        </is>
      </c>
      <c r="J535" t="inlineStr">
        <is>
          <t>See instrument</t>
        </is>
      </c>
      <c r="K535" t="inlineStr">
        <is>
          <t>OKCountyRecords official index, Roger Mills County (instrument 1930-001819); searched 06/11/2026</t>
        </is>
      </c>
    </row>
    <row r="536">
      <c r="A536" t="inlineStr">
        <is>
          <t>1930-002841</t>
        </is>
      </c>
      <c r="C536" t="inlineStr">
        <is>
          <t>Oil and Gas Lease</t>
        </is>
      </c>
      <c r="D536" t="inlineStr">
        <is>
          <t>OGL009/0100</t>
        </is>
      </c>
      <c r="E536" t="inlineStr">
        <is>
          <t>10/29/1930</t>
        </is>
      </c>
      <c r="F536" s="903" t="n">
        <v>11260</v>
      </c>
      <c r="G536" t="inlineStr">
        <is>
          <t>J. G. Hambrook,
Thomas Hambrook</t>
        </is>
      </c>
      <c r="H536" t="inlineStr">
        <is>
          <t>Roy M. Johnson</t>
        </is>
      </c>
      <c r="I536" t="inlineStr">
        <is>
          <t>31-12N-24W</t>
        </is>
      </c>
      <c r="J536" t="inlineStr">
        <is>
          <t>Leasehold / WI</t>
        </is>
      </c>
      <c r="K536" t="inlineStr">
        <is>
          <t>OKCountyRecords official index, Roger Mills County (instrument 1930-002841); searched 06/11/2026</t>
        </is>
      </c>
    </row>
    <row r="537">
      <c r="A537" t="inlineStr">
        <is>
          <t>1930-002854</t>
        </is>
      </c>
      <c r="C537" t="inlineStr">
        <is>
          <t>Oil and Gas Lease</t>
        </is>
      </c>
      <c r="D537" t="inlineStr">
        <is>
          <t>OGL009/0113</t>
        </is>
      </c>
      <c r="E537" t="inlineStr">
        <is>
          <t>11/10/1930</t>
        </is>
      </c>
      <c r="F537" s="903" t="n">
        <v>11272</v>
      </c>
      <c r="G537" t="inlineStr">
        <is>
          <t>Swinburn J. Stewart</t>
        </is>
      </c>
      <c r="H537" t="inlineStr">
        <is>
          <t>Roy M. Johnson</t>
        </is>
      </c>
      <c r="I537" t="inlineStr">
        <is>
          <t>31-12N-24W</t>
        </is>
      </c>
      <c r="J537" t="inlineStr">
        <is>
          <t>Leasehold / WI</t>
        </is>
      </c>
      <c r="K537" t="inlineStr">
        <is>
          <t>OKCountyRecords official index, Roger Mills County (instrument 1930-002854); searched 06/11/2026</t>
        </is>
      </c>
    </row>
    <row r="538">
      <c r="A538" t="inlineStr">
        <is>
          <t>1930-002857</t>
        </is>
      </c>
      <c r="C538" t="inlineStr">
        <is>
          <t>Oil and Gas Lease</t>
        </is>
      </c>
      <c r="D538" t="inlineStr">
        <is>
          <t>OGL009/0116</t>
        </is>
      </c>
      <c r="E538" t="inlineStr">
        <is>
          <t>11/17/1930</t>
        </is>
      </c>
      <c r="F538" s="903" t="n">
        <v>11279</v>
      </c>
      <c r="G538" t="inlineStr">
        <is>
          <t>Maggie S. Bennett,
A. M. Cuff,
Ida M. Cuff,
O. L. Davis,
Pearl L. Davis,
Eli Shotwell,
Ida Shotwell,
Josie D. Shotwell,
Roy T. Shotwell</t>
        </is>
      </c>
      <c r="H538" t="inlineStr">
        <is>
          <t>Roy M. Johnson</t>
        </is>
      </c>
      <c r="I538" t="inlineStr">
        <is>
          <t>31-12N-24W</t>
        </is>
      </c>
      <c r="J538" t="inlineStr">
        <is>
          <t>Leasehold / WI</t>
        </is>
      </c>
      <c r="K538" t="inlineStr">
        <is>
          <t>OKCountyRecords official index, Roger Mills County (instrument 1930-002857); searched 06/11/2026</t>
        </is>
      </c>
    </row>
    <row r="539">
      <c r="A539" t="inlineStr">
        <is>
          <t>1930-000125</t>
        </is>
      </c>
      <c r="C539" t="inlineStr">
        <is>
          <t>Assignment</t>
        </is>
      </c>
      <c r="D539" t="inlineStr">
        <is>
          <t>ASN009/0394</t>
        </is>
      </c>
      <c r="E539" t="inlineStr">
        <is>
          <t>12/12/1930</t>
        </is>
      </c>
      <c r="F539" s="903" t="n">
        <v>11304</v>
      </c>
      <c r="G539" t="inlineStr">
        <is>
          <t>William C. Bain</t>
        </is>
      </c>
      <c r="H539" t="inlineStr">
        <is>
          <t>First State Bank of Cheyenne</t>
        </is>
      </c>
      <c r="I539" t="inlineStr">
        <is>
          <t>31-12N-24W</t>
        </is>
      </c>
      <c r="J539" t="inlineStr">
        <is>
          <t>Leasehold / WI</t>
        </is>
      </c>
      <c r="K539" t="inlineStr">
        <is>
          <t>OKCountyRecords official index, Roger Mills County (instrument 1930-000125); searched 06/11/2026</t>
        </is>
      </c>
    </row>
    <row r="540">
      <c r="A540" t="inlineStr">
        <is>
          <t>1931-001768</t>
        </is>
      </c>
      <c r="C540" t="inlineStr">
        <is>
          <t>Oil and Gas Lease</t>
        </is>
      </c>
      <c r="D540" t="inlineStr">
        <is>
          <t>OGL009/0176</t>
        </is>
      </c>
      <c r="E540" t="inlineStr">
        <is>
          <t>02/10/1931</t>
        </is>
      </c>
      <c r="F540" s="903" t="n">
        <v>11364</v>
      </c>
      <c r="G540" t="inlineStr">
        <is>
          <t>Swinburn J. Stewart</t>
        </is>
      </c>
      <c r="H540" t="inlineStr">
        <is>
          <t>Roy M. Johnson</t>
        </is>
      </c>
      <c r="I540" t="inlineStr">
        <is>
          <t>31-12N-24W</t>
        </is>
      </c>
      <c r="J540" t="inlineStr">
        <is>
          <t>Leasehold / WI</t>
        </is>
      </c>
      <c r="K540" t="inlineStr">
        <is>
          <t>OKCountyRecords official index, Roger Mills County (instrument 1931-001768); searched 06/11/2026</t>
        </is>
      </c>
    </row>
    <row r="541">
      <c r="A541" t="inlineStr">
        <is>
          <t>1931-001962</t>
        </is>
      </c>
      <c r="C541" t="inlineStr">
        <is>
          <t>Release</t>
        </is>
      </c>
      <c r="D541" t="inlineStr">
        <is>
          <t>REL016/0531</t>
        </is>
      </c>
      <c r="E541" t="inlineStr">
        <is>
          <t>02/10/1931</t>
        </is>
      </c>
      <c r="F541" s="903" t="n">
        <v>11364</v>
      </c>
      <c r="G541" t="inlineStr">
        <is>
          <t>Roy M. Johnson</t>
        </is>
      </c>
      <c r="H541" t="inlineStr">
        <is>
          <t>Swinburn J. Stewart</t>
        </is>
      </c>
      <c r="I541" t="inlineStr">
        <is>
          <t>31-12N-24W (AOL)</t>
        </is>
      </c>
      <c r="J541" t="inlineStr">
        <is>
          <t>Leasehold / WI</t>
        </is>
      </c>
      <c r="K541" t="inlineStr">
        <is>
          <t>OKCountyRecords official index, Roger Mills County (instrument 1931-001962); searched 06/11/2026</t>
        </is>
      </c>
    </row>
    <row r="542">
      <c r="A542" t="inlineStr">
        <is>
          <t>1931-000573</t>
        </is>
      </c>
      <c r="C542" t="inlineStr">
        <is>
          <t>Deed</t>
        </is>
      </c>
      <c r="D542" t="inlineStr">
        <is>
          <t>D00041/0447</t>
        </is>
      </c>
      <c r="E542" t="inlineStr">
        <is>
          <t>03/12/1931</t>
        </is>
      </c>
      <c r="F542" s="903" t="n">
        <v>11394</v>
      </c>
      <c r="G542" t="inlineStr">
        <is>
          <t>Flora E. Hambrook,
Thomas O. Hambrook</t>
        </is>
      </c>
      <c r="H542" t="inlineStr">
        <is>
          <t>James G. Hambrook</t>
        </is>
      </c>
      <c r="I542" t="inlineStr">
        <is>
          <t>31-12N-24W</t>
        </is>
      </c>
      <c r="J542" t="inlineStr">
        <is>
          <t>Fee / as stated</t>
        </is>
      </c>
      <c r="K542" t="inlineStr">
        <is>
          <t>OKCountyRecords official index, Roger Mills County (instrument 1931-000573); searched 06/11/2026</t>
        </is>
      </c>
    </row>
    <row r="543">
      <c r="A543" t="inlineStr">
        <is>
          <t>1931-001910</t>
        </is>
      </c>
      <c r="C543" t="inlineStr">
        <is>
          <t>Release</t>
        </is>
      </c>
      <c r="D543" t="inlineStr">
        <is>
          <t>REL013/0608</t>
        </is>
      </c>
      <c r="E543" t="inlineStr">
        <is>
          <t>03/18/1931</t>
        </is>
      </c>
      <c r="F543" s="903" t="n">
        <v>11400</v>
      </c>
      <c r="G543" t="inlineStr">
        <is>
          <t>O. M. Marsh</t>
        </is>
      </c>
      <c r="H543" t="inlineStr">
        <is>
          <t>Mark Hambrook</t>
        </is>
      </c>
      <c r="I543" t="inlineStr">
        <is>
          <t>31-12N-24W</t>
        </is>
      </c>
      <c r="J543" t="inlineStr">
        <is>
          <t>Leasehold / WI</t>
        </is>
      </c>
      <c r="K543" t="inlineStr">
        <is>
          <t>OKCountyRecords official index, Roger Mills County (instrument 1931-001910); searched 06/11/2026</t>
        </is>
      </c>
    </row>
    <row r="544">
      <c r="A544" t="inlineStr">
        <is>
          <t>1931-001789</t>
        </is>
      </c>
      <c r="C544" t="inlineStr">
        <is>
          <t>Patent</t>
        </is>
      </c>
      <c r="D544" t="inlineStr">
        <is>
          <t>PAT007/374</t>
        </is>
      </c>
      <c r="E544" t="inlineStr">
        <is>
          <t>05/07/1931</t>
        </is>
      </c>
      <c r="F544" s="903" t="n">
        <v>11450</v>
      </c>
      <c r="G544" t="inlineStr">
        <is>
          <t>United States of America</t>
        </is>
      </c>
      <c r="H544" t="inlineStr">
        <is>
          <t>Herbert E. McGuire</t>
        </is>
      </c>
      <c r="I544" t="inlineStr">
        <is>
          <t>31-12N-24W</t>
        </is>
      </c>
      <c r="J544" t="inlineStr">
        <is>
          <t>Fee / as stated</t>
        </is>
      </c>
      <c r="K544" t="inlineStr">
        <is>
          <t>OKCountyRecords official index, Roger Mills County (instrument 1931-001789); searched 06/11/2026</t>
        </is>
      </c>
    </row>
    <row r="545">
      <c r="A545" t="inlineStr">
        <is>
          <t>1931-000994</t>
        </is>
      </c>
      <c r="C545" t="inlineStr">
        <is>
          <t>Deed</t>
        </is>
      </c>
      <c r="D545" t="inlineStr">
        <is>
          <t>D00043/0608</t>
        </is>
      </c>
      <c r="E545" t="inlineStr">
        <is>
          <t>09/12/1931</t>
        </is>
      </c>
      <c r="F545" s="903" t="n">
        <v>11578</v>
      </c>
      <c r="G545" t="inlineStr">
        <is>
          <t>Ethel Shotwell,
Lawrence E. Shotwell</t>
        </is>
      </c>
      <c r="H545" t="inlineStr">
        <is>
          <t>Maggie Bennett,
Pearl L. Davis,
Eli L. Shotwell,
Roy T. Shotwell</t>
        </is>
      </c>
      <c r="I545" t="inlineStr">
        <is>
          <t>31-12N-24W</t>
        </is>
      </c>
      <c r="J545" t="inlineStr">
        <is>
          <t>Fee / as stated</t>
        </is>
      </c>
      <c r="K545" t="inlineStr">
        <is>
          <t>OKCountyRecords official index, Roger Mills County (instrument 1931-000994); searched 06/11/2026</t>
        </is>
      </c>
    </row>
    <row r="546">
      <c r="A546" t="inlineStr">
        <is>
          <t>1932-001278</t>
        </is>
      </c>
      <c r="C546" t="inlineStr">
        <is>
          <t>Release</t>
        </is>
      </c>
      <c r="D546" t="inlineStr">
        <is>
          <t>REL017/0490</t>
        </is>
      </c>
      <c r="E546" t="inlineStr">
        <is>
          <t>06/02/1932</t>
        </is>
      </c>
      <c r="F546" s="903" t="n">
        <v>11842</v>
      </c>
      <c r="G546" t="inlineStr">
        <is>
          <t>Roy M. Johnson</t>
        </is>
      </c>
      <c r="H546" t="inlineStr">
        <is>
          <t>Swinburn J. Stewart</t>
        </is>
      </c>
      <c r="I546" t="inlineStr">
        <is>
          <t>31-12N-24W (AOL)</t>
        </is>
      </c>
      <c r="J546" t="inlineStr">
        <is>
          <t>Leasehold / WI</t>
        </is>
      </c>
      <c r="K546" t="inlineStr">
        <is>
          <t>OKCountyRecords official index, Roger Mills County (instrument 1932-001278); searched 06/11/2026</t>
        </is>
      </c>
    </row>
    <row r="547">
      <c r="A547" t="inlineStr">
        <is>
          <t>1932-000511</t>
        </is>
      </c>
      <c r="C547" t="inlineStr">
        <is>
          <t>Deed</t>
        </is>
      </c>
      <c r="D547" t="inlineStr">
        <is>
          <t>D00046/0089</t>
        </is>
      </c>
      <c r="E547" t="inlineStr">
        <is>
          <t>12/12/1932</t>
        </is>
      </c>
      <c r="F547" s="903" t="n">
        <v>12035</v>
      </c>
      <c r="G547" t="inlineStr">
        <is>
          <t>James G. Hambrook</t>
        </is>
      </c>
      <c r="H547" t="inlineStr">
        <is>
          <t>Lillie Hambrook</t>
        </is>
      </c>
      <c r="I547" t="inlineStr">
        <is>
          <t>31-12N-24W (AOL)</t>
        </is>
      </c>
      <c r="J547" t="inlineStr">
        <is>
          <t>Fee / as stated</t>
        </is>
      </c>
      <c r="K547" t="inlineStr">
        <is>
          <t>OKCountyRecords official index, Roger Mills County (instrument 1932-000511); searched 06/11/2026</t>
        </is>
      </c>
    </row>
    <row r="548">
      <c r="A548" t="inlineStr">
        <is>
          <t>1933-000028</t>
        </is>
      </c>
      <c r="C548" t="inlineStr">
        <is>
          <t>Assignment</t>
        </is>
      </c>
      <c r="D548" t="inlineStr">
        <is>
          <t>ASN012/0165</t>
        </is>
      </c>
      <c r="E548" t="inlineStr">
        <is>
          <t>08/05/1933</t>
        </is>
      </c>
      <c r="F548" s="903" t="n">
        <v>12271</v>
      </c>
      <c r="G548" t="inlineStr">
        <is>
          <t>First State Bank of Cheyenne</t>
        </is>
      </c>
      <c r="H548" t="inlineStr">
        <is>
          <t>Sprowls Cronin and Company</t>
        </is>
      </c>
      <c r="I548" t="inlineStr">
        <is>
          <t>31-12N-24W</t>
        </is>
      </c>
      <c r="J548" t="inlineStr">
        <is>
          <t>Leasehold / WI</t>
        </is>
      </c>
      <c r="K548" t="inlineStr">
        <is>
          <t>OKCountyRecords official index, Roger Mills County (instrument 1933-000028); searched 06/11/2026</t>
        </is>
      </c>
    </row>
    <row r="549">
      <c r="A549" t="inlineStr">
        <is>
          <t>1934-001693</t>
        </is>
      </c>
      <c r="C549" t="inlineStr">
        <is>
          <t>Release</t>
        </is>
      </c>
      <c r="D549" t="inlineStr">
        <is>
          <t>REL018/0049</t>
        </is>
      </c>
      <c r="E549" t="inlineStr">
        <is>
          <t>06/26/1934</t>
        </is>
      </c>
      <c r="F549" s="903" t="n">
        <v>12596</v>
      </c>
      <c r="G549" t="inlineStr">
        <is>
          <t>Swinburn J. Stewart</t>
        </is>
      </c>
      <c r="H549" t="inlineStr">
        <is>
          <t>Lee Aulbert,
Mollie Aulbert</t>
        </is>
      </c>
      <c r="I549" t="inlineStr">
        <is>
          <t>31-12N-24W</t>
        </is>
      </c>
      <c r="J549" t="inlineStr">
        <is>
          <t>Leasehold / WI</t>
        </is>
      </c>
      <c r="K549" t="inlineStr">
        <is>
          <t>OKCountyRecords official index, Roger Mills County (instrument 1934-001693); searched 06/11/2026</t>
        </is>
      </c>
    </row>
    <row r="550">
      <c r="A550" t="inlineStr">
        <is>
          <t>1935-000201</t>
        </is>
      </c>
      <c r="C550" t="inlineStr">
        <is>
          <t>Deed</t>
        </is>
      </c>
      <c r="D550" t="inlineStr">
        <is>
          <t>D00045/0395</t>
        </is>
      </c>
      <c r="E550" t="inlineStr">
        <is>
          <t>03/01/1935</t>
        </is>
      </c>
      <c r="F550" s="903" t="n">
        <v>12844</v>
      </c>
      <c r="G550" t="inlineStr">
        <is>
          <t>Ethel Brister,
L. E. Jaques</t>
        </is>
      </c>
      <c r="H550" t="inlineStr">
        <is>
          <t>Virginia Jaques</t>
        </is>
      </c>
      <c r="I550" t="inlineStr">
        <is>
          <t>31-12N-24W (AOL)</t>
        </is>
      </c>
      <c r="J550" t="inlineStr">
        <is>
          <t>Fee / as stated</t>
        </is>
      </c>
      <c r="K550" t="inlineStr">
        <is>
          <t>OKCountyRecords official index, Roger Mills County (instrument 1935-000201); searched 06/11/2026</t>
        </is>
      </c>
    </row>
    <row r="551">
      <c r="A551" t="inlineStr">
        <is>
          <t>1935-000554</t>
        </is>
      </c>
      <c r="C551" t="inlineStr">
        <is>
          <t>Deed</t>
        </is>
      </c>
      <c r="D551" t="inlineStr">
        <is>
          <t>D00046/0540</t>
        </is>
      </c>
      <c r="E551" t="inlineStr">
        <is>
          <t>12/03/1935</t>
        </is>
      </c>
      <c r="F551" s="903" t="n">
        <v>13121</v>
      </c>
      <c r="G551" t="inlineStr">
        <is>
          <t>Flora E. Hambrook,
Thomas O. Hambrook</t>
        </is>
      </c>
      <c r="H551" t="inlineStr">
        <is>
          <t>H. M. Carter</t>
        </is>
      </c>
      <c r="I551" t="inlineStr">
        <is>
          <t>31-12N-24W (AOL)</t>
        </is>
      </c>
      <c r="J551" t="inlineStr">
        <is>
          <t>Fee / as stated</t>
        </is>
      </c>
      <c r="K551" t="inlineStr">
        <is>
          <t>OKCountyRecords official index, Roger Mills County (instrument 1935-000554); searched 06/11/2026</t>
        </is>
      </c>
    </row>
    <row r="552">
      <c r="A552" t="inlineStr">
        <is>
          <t>1935-001793</t>
        </is>
      </c>
      <c r="C552" t="inlineStr">
        <is>
          <t>Release</t>
        </is>
      </c>
      <c r="D552" t="inlineStr">
        <is>
          <t>REL019/0547</t>
        </is>
      </c>
      <c r="E552" t="inlineStr">
        <is>
          <t>12/03/1935</t>
        </is>
      </c>
      <c r="F552" s="903" t="n">
        <v>13121</v>
      </c>
      <c r="G552" t="inlineStr">
        <is>
          <t>Roy M. Johnson</t>
        </is>
      </c>
      <c r="H552" t="inlineStr">
        <is>
          <t>J. G. Hambrook,
Thomas Hambrook</t>
        </is>
      </c>
      <c r="I552" t="inlineStr">
        <is>
          <t>31-12N-24W</t>
        </is>
      </c>
      <c r="J552" t="inlineStr">
        <is>
          <t>Leasehold / WI</t>
        </is>
      </c>
      <c r="K552" t="inlineStr">
        <is>
          <t>OKCountyRecords official index, Roger Mills County (instrument 1935-001793); searched 06/11/2026</t>
        </is>
      </c>
    </row>
    <row r="553">
      <c r="A553" t="inlineStr">
        <is>
          <t>1935-001795</t>
        </is>
      </c>
      <c r="C553" t="inlineStr">
        <is>
          <t>Release</t>
        </is>
      </c>
      <c r="D553" t="inlineStr">
        <is>
          <t>REL019/0548</t>
        </is>
      </c>
      <c r="E553" t="inlineStr">
        <is>
          <t>12/03/1935</t>
        </is>
      </c>
      <c r="F553" s="903" t="n">
        <v>13121</v>
      </c>
      <c r="G553" t="inlineStr">
        <is>
          <t>Roy M. Johnson</t>
        </is>
      </c>
      <c r="H553" t="inlineStr">
        <is>
          <t>Mark Hambrook</t>
        </is>
      </c>
      <c r="I553" t="inlineStr">
        <is>
          <t>31-12N-24W</t>
        </is>
      </c>
      <c r="J553" t="inlineStr">
        <is>
          <t>Leasehold / WI</t>
        </is>
      </c>
      <c r="K553" t="inlineStr">
        <is>
          <t>OKCountyRecords official index, Roger Mills County (instrument 1935-001795); searched 06/11/2026</t>
        </is>
      </c>
    </row>
    <row r="554">
      <c r="A554" t="inlineStr">
        <is>
          <t>1937-000416</t>
        </is>
      </c>
      <c r="C554" t="inlineStr">
        <is>
          <t>Deed</t>
        </is>
      </c>
      <c r="D554" t="inlineStr">
        <is>
          <t>D00048/0072</t>
        </is>
      </c>
      <c r="E554" t="inlineStr">
        <is>
          <t>01/30/1937</t>
        </is>
      </c>
      <c r="F554" s="903" t="n">
        <v>13545</v>
      </c>
      <c r="G554" t="inlineStr">
        <is>
          <t>N. Virgina Jacques,
Virginia Jaques</t>
        </is>
      </c>
      <c r="H554" t="inlineStr">
        <is>
          <t>H. M. Carter</t>
        </is>
      </c>
      <c r="I554" t="inlineStr">
        <is>
          <t>31-12N-24W (AOL)</t>
        </is>
      </c>
      <c r="J554" t="inlineStr">
        <is>
          <t>Fee / as stated</t>
        </is>
      </c>
      <c r="K554" t="inlineStr">
        <is>
          <t>OKCountyRecords official index, Roger Mills County (instrument 1937-000416); searched 06/11/2026</t>
        </is>
      </c>
    </row>
    <row r="555">
      <c r="A555" t="inlineStr">
        <is>
          <t>1938-000632</t>
        </is>
      </c>
      <c r="C555" t="inlineStr">
        <is>
          <t>Affidavit</t>
        </is>
      </c>
      <c r="D555" t="inlineStr">
        <is>
          <t>MIS019/0466</t>
        </is>
      </c>
      <c r="E555" t="inlineStr">
        <is>
          <t>02/13/1938</t>
        </is>
      </c>
      <c r="F555" s="903" t="n">
        <v>13924</v>
      </c>
      <c r="G555" t="inlineStr">
        <is>
          <t>M. R. Slief</t>
        </is>
      </c>
      <c r="H555" t="inlineStr">
        <is>
          <t>The Public</t>
        </is>
      </c>
      <c r="I555" t="inlineStr">
        <is>
          <t>31-12N-24W (AOL)</t>
        </is>
      </c>
      <c r="J555" t="inlineStr">
        <is>
          <t>See instrument</t>
        </is>
      </c>
      <c r="K555" t="inlineStr">
        <is>
          <t>OKCountyRecords official index, Roger Mills County (instrument 1938-000632); searched 06/11/2026</t>
        </is>
      </c>
    </row>
    <row r="556">
      <c r="A556" t="inlineStr">
        <is>
          <t>1938-000969</t>
        </is>
      </c>
      <c r="C556" t="inlineStr">
        <is>
          <t>Release</t>
        </is>
      </c>
      <c r="D556" t="inlineStr">
        <is>
          <t>REL018/0166</t>
        </is>
      </c>
      <c r="E556" t="inlineStr">
        <is>
          <t>10/30/1938</t>
        </is>
      </c>
      <c r="F556" s="903" t="n">
        <v>14183</v>
      </c>
      <c r="G556" t="inlineStr">
        <is>
          <t>Beckham County National Bank</t>
        </is>
      </c>
      <c r="H556" t="inlineStr">
        <is>
          <t>Louis E. Jaques,
N. Virginia Jaques</t>
        </is>
      </c>
      <c r="I556" t="inlineStr">
        <is>
          <t>31-12N-24W (AOL)</t>
        </is>
      </c>
      <c r="J556" t="inlineStr">
        <is>
          <t>Leasehold / WI</t>
        </is>
      </c>
      <c r="K556" t="inlineStr">
        <is>
          <t>OKCountyRecords official index, Roger Mills County (instrument 1938-000969); searched 06/11/2026</t>
        </is>
      </c>
    </row>
    <row r="557">
      <c r="A557" t="inlineStr">
        <is>
          <t>1939-001120</t>
        </is>
      </c>
      <c r="C557" t="inlineStr">
        <is>
          <t>Deed</t>
        </is>
      </c>
      <c r="D557" t="inlineStr">
        <is>
          <t>QCD003/0491</t>
        </is>
      </c>
      <c r="E557" t="inlineStr">
        <is>
          <t>02/13/1939</t>
        </is>
      </c>
      <c r="F557" s="903" t="n">
        <v>14289</v>
      </c>
      <c r="G557" t="inlineStr">
        <is>
          <t>Ethel Brister,
Jack Brister</t>
        </is>
      </c>
      <c r="H557" t="inlineStr">
        <is>
          <t>Virginia Jaques</t>
        </is>
      </c>
      <c r="I557" t="inlineStr">
        <is>
          <t>31-12N-24W</t>
        </is>
      </c>
      <c r="J557" t="inlineStr">
        <is>
          <t>Fee / as stated</t>
        </is>
      </c>
      <c r="K557" t="inlineStr">
        <is>
          <t>OKCountyRecords official index, Roger Mills County (instrument 1939-001120); searched 06/11/2026</t>
        </is>
      </c>
    </row>
    <row r="558">
      <c r="A558" t="inlineStr">
        <is>
          <t>1939-001197</t>
        </is>
      </c>
      <c r="C558" t="inlineStr">
        <is>
          <t>Release</t>
        </is>
      </c>
      <c r="D558" t="inlineStr">
        <is>
          <t>REL018/0174</t>
        </is>
      </c>
      <c r="E558" t="inlineStr">
        <is>
          <t>02/24/1939</t>
        </is>
      </c>
      <c r="F558" s="903" t="n">
        <v>14300</v>
      </c>
      <c r="G558" t="inlineStr">
        <is>
          <t>Beckham County National Bank</t>
        </is>
      </c>
      <c r="H558" t="inlineStr">
        <is>
          <t>Louis E. Jaques,
N. Virginia Jaques</t>
        </is>
      </c>
      <c r="I558" t="inlineStr">
        <is>
          <t>31-12N-24W (AOL)</t>
        </is>
      </c>
      <c r="J558" t="inlineStr">
        <is>
          <t>Leasehold / WI</t>
        </is>
      </c>
      <c r="K558" t="inlineStr">
        <is>
          <t>OKCountyRecords official index, Roger Mills County (instrument 1939-001197); searched 06/11/2026</t>
        </is>
      </c>
    </row>
    <row r="559">
      <c r="A559" t="inlineStr">
        <is>
          <t>1939-001202</t>
        </is>
      </c>
      <c r="C559" t="inlineStr">
        <is>
          <t>Release</t>
        </is>
      </c>
      <c r="D559" t="inlineStr">
        <is>
          <t>REL018/0177</t>
        </is>
      </c>
      <c r="E559" t="inlineStr">
        <is>
          <t>03/30/1939</t>
        </is>
      </c>
      <c r="F559" s="903" t="n">
        <v>14334</v>
      </c>
      <c r="G559" t="inlineStr">
        <is>
          <t>O. M. Marsh</t>
        </is>
      </c>
      <c r="H559" t="inlineStr">
        <is>
          <t>Mark Hambrook</t>
        </is>
      </c>
      <c r="I559" t="inlineStr">
        <is>
          <t>31-12N-24W</t>
        </is>
      </c>
      <c r="J559" t="inlineStr">
        <is>
          <t>Leasehold / WI</t>
        </is>
      </c>
      <c r="K559" t="inlineStr">
        <is>
          <t>OKCountyRecords official index, Roger Mills County (instrument 1939-001202); searched 06/11/2026</t>
        </is>
      </c>
    </row>
    <row r="560">
      <c r="A560" t="inlineStr">
        <is>
          <t>1939-000083</t>
        </is>
      </c>
      <c r="C560" t="inlineStr">
        <is>
          <t>Assignment</t>
        </is>
      </c>
      <c r="D560" t="inlineStr">
        <is>
          <t>ASN013/0186</t>
        </is>
      </c>
      <c r="E560" t="inlineStr">
        <is>
          <t>10/04/1939</t>
        </is>
      </c>
      <c r="F560" s="903" t="n">
        <v>14522</v>
      </c>
      <c r="G560" t="inlineStr">
        <is>
          <t>Panhandle Cooperative Royalty Company</t>
        </is>
      </c>
      <c r="H560" t="inlineStr">
        <is>
          <t>Flag Oil Company of Oklahoma</t>
        </is>
      </c>
      <c r="I560" t="inlineStr">
        <is>
          <t>31-12N-24W</t>
        </is>
      </c>
      <c r="J560" t="inlineStr">
        <is>
          <t>Leasehold / WI</t>
        </is>
      </c>
      <c r="K560" t="inlineStr">
        <is>
          <t>OKCountyRecords official index, Roger Mills County (instrument 1939-000083); searched 06/11/2026</t>
        </is>
      </c>
    </row>
    <row r="561">
      <c r="A561" t="inlineStr">
        <is>
          <t>1939-000085</t>
        </is>
      </c>
      <c r="C561" t="inlineStr">
        <is>
          <t>Assignment</t>
        </is>
      </c>
      <c r="D561" t="inlineStr">
        <is>
          <t>ASN013/0188</t>
        </is>
      </c>
      <c r="E561" t="inlineStr">
        <is>
          <t>10/04/1939</t>
        </is>
      </c>
      <c r="F561" s="903" t="n">
        <v>14522</v>
      </c>
      <c r="G561" t="inlineStr">
        <is>
          <t>Panhandle Cooperative Royalty Company</t>
        </is>
      </c>
      <c r="H561" t="inlineStr">
        <is>
          <t>Flag Oil Company of Oklahoma</t>
        </is>
      </c>
      <c r="I561" t="inlineStr">
        <is>
          <t>31-12N-24W</t>
        </is>
      </c>
      <c r="J561" t="inlineStr">
        <is>
          <t>Leasehold / WI</t>
        </is>
      </c>
      <c r="K561" t="inlineStr">
        <is>
          <t>OKCountyRecords official index, Roger Mills County (instrument 1939-000085); searched 06/11/2026</t>
        </is>
      </c>
    </row>
    <row r="562">
      <c r="A562" t="inlineStr">
        <is>
          <t>1942-000982</t>
        </is>
      </c>
      <c r="C562" t="inlineStr">
        <is>
          <t>Release</t>
        </is>
      </c>
      <c r="D562" t="inlineStr">
        <is>
          <t>REL021/0004</t>
        </is>
      </c>
      <c r="E562" t="inlineStr">
        <is>
          <t>02/04/1942</t>
        </is>
      </c>
      <c r="F562" s="903" t="n">
        <v>15376</v>
      </c>
      <c r="G562" t="inlineStr">
        <is>
          <t>Federal Farm Mortgage Corporation,
Land Bank Commissioner</t>
        </is>
      </c>
      <c r="H562" t="inlineStr">
        <is>
          <t>Lee Aulbert,
Mollie Aulbert</t>
        </is>
      </c>
      <c r="I562" t="inlineStr">
        <is>
          <t>31-12N-24W</t>
        </is>
      </c>
      <c r="J562" t="inlineStr">
        <is>
          <t>Leasehold / WI</t>
        </is>
      </c>
      <c r="K562" t="inlineStr">
        <is>
          <t>OKCountyRecords official index, Roger Mills County (instrument 1942-000982); searched 06/11/2026</t>
        </is>
      </c>
    </row>
    <row r="563">
      <c r="A563" t="inlineStr">
        <is>
          <t>1942-000630</t>
        </is>
      </c>
      <c r="C563" t="inlineStr">
        <is>
          <t>Final Decree</t>
        </is>
      </c>
      <c r="D563" t="inlineStr">
        <is>
          <t>MIS021/0471</t>
        </is>
      </c>
      <c r="E563" t="inlineStr">
        <is>
          <t>05/29/1942</t>
        </is>
      </c>
      <c r="F563" s="903" t="n">
        <v>15490</v>
      </c>
      <c r="G563" t="inlineStr">
        <is>
          <t>Beckham County Court,
Swinburn J. Stewart</t>
        </is>
      </c>
      <c r="H563" t="inlineStr">
        <is>
          <t>The Public</t>
        </is>
      </c>
      <c r="I563" t="inlineStr">
        <is>
          <t>31-12N-24W (AOL)</t>
        </is>
      </c>
      <c r="J563" t="inlineStr">
        <is>
          <t>Fee / as stated</t>
        </is>
      </c>
      <c r="K563" t="inlineStr">
        <is>
          <t>OKCountyRecords official index, Roger Mills County (instrument 1942-000630); searched 06/11/2026</t>
        </is>
      </c>
    </row>
    <row r="564">
      <c r="A564" t="inlineStr">
        <is>
          <t>1944-001314</t>
        </is>
      </c>
      <c r="C564" t="inlineStr">
        <is>
          <t>Release</t>
        </is>
      </c>
      <c r="D564" t="inlineStr">
        <is>
          <t>REL021/0313</t>
        </is>
      </c>
      <c r="E564" t="inlineStr">
        <is>
          <t>09/28/1944</t>
        </is>
      </c>
      <c r="F564" s="903" t="n">
        <v>16343</v>
      </c>
      <c r="G564" t="inlineStr">
        <is>
          <t>Sprowls Cronin &amp; Co</t>
        </is>
      </c>
      <c r="H564" t="inlineStr">
        <is>
          <t>Eula Bain,
William C. Bain</t>
        </is>
      </c>
      <c r="I564" t="inlineStr">
        <is>
          <t>31-12N-24W</t>
        </is>
      </c>
      <c r="J564" t="inlineStr">
        <is>
          <t>Leasehold / WI</t>
        </is>
      </c>
      <c r="K564" t="inlineStr">
        <is>
          <t>OKCountyRecords official index, Roger Mills County (instrument 1944-001314); searched 06/11/2026</t>
        </is>
      </c>
    </row>
    <row r="565">
      <c r="A565" t="inlineStr">
        <is>
          <t>1945-000816</t>
        </is>
      </c>
      <c r="C565" t="inlineStr">
        <is>
          <t>Final Decree</t>
        </is>
      </c>
      <c r="D565" t="inlineStr">
        <is>
          <t>MIS022/0628</t>
        </is>
      </c>
      <c r="E565" t="inlineStr">
        <is>
          <t>01/02/1945</t>
        </is>
      </c>
      <c r="F565" s="903" t="n">
        <v>16439</v>
      </c>
      <c r="G565" t="inlineStr">
        <is>
          <t>Beckham County Court,
Benjamin H. Shotwell</t>
        </is>
      </c>
      <c r="H565" t="inlineStr">
        <is>
          <t>The Public</t>
        </is>
      </c>
      <c r="I565" t="inlineStr">
        <is>
          <t>31-12N-24W</t>
        </is>
      </c>
      <c r="J565" t="inlineStr">
        <is>
          <t>Fee / as stated</t>
        </is>
      </c>
      <c r="K565" t="inlineStr">
        <is>
          <t>OKCountyRecords official index, Roger Mills County (instrument 1945-000816); searched 06/11/2026</t>
        </is>
      </c>
    </row>
    <row r="566">
      <c r="A566" t="inlineStr">
        <is>
          <t>1945-001445</t>
        </is>
      </c>
      <c r="C566" t="inlineStr">
        <is>
          <t>Release</t>
        </is>
      </c>
      <c r="D566" t="inlineStr">
        <is>
          <t>REL018/0328</t>
        </is>
      </c>
      <c r="E566" t="inlineStr">
        <is>
          <t>02/09/1945</t>
        </is>
      </c>
      <c r="F566" s="903" t="n">
        <v>16477</v>
      </c>
      <c r="G566" t="inlineStr">
        <is>
          <t>Walter Sprowls</t>
        </is>
      </c>
      <c r="H566" t="inlineStr">
        <is>
          <t>Eula Bain,
William C. Bain</t>
        </is>
      </c>
      <c r="I566" t="inlineStr">
        <is>
          <t>31-12N-24W</t>
        </is>
      </c>
      <c r="J566" t="inlineStr">
        <is>
          <t>Leasehold / WI</t>
        </is>
      </c>
      <c r="K566" t="inlineStr">
        <is>
          <t>OKCountyRecords official index, Roger Mills County (instrument 1945-001445); searched 06/11/2026</t>
        </is>
      </c>
    </row>
    <row r="567">
      <c r="A567" t="inlineStr">
        <is>
          <t>1945-001524</t>
        </is>
      </c>
      <c r="C567" t="inlineStr">
        <is>
          <t>Release</t>
        </is>
      </c>
      <c r="D567" t="inlineStr">
        <is>
          <t>REL021/0347</t>
        </is>
      </c>
      <c r="E567" t="inlineStr">
        <is>
          <t>02/09/1945</t>
        </is>
      </c>
      <c r="F567" s="903" t="n">
        <v>16477</v>
      </c>
      <c r="G567" t="inlineStr">
        <is>
          <t>Sebring, Carl B. Bank Comm</t>
        </is>
      </c>
      <c r="H567" t="inlineStr">
        <is>
          <t>Eula Bain,
William C. Bain</t>
        </is>
      </c>
      <c r="I567" t="inlineStr">
        <is>
          <t>31-12N-24W</t>
        </is>
      </c>
      <c r="J567" t="inlineStr">
        <is>
          <t>Leasehold / WI</t>
        </is>
      </c>
      <c r="K567" t="inlineStr">
        <is>
          <t>OKCountyRecords official index, Roger Mills County (instrument 1945-001524); searched 06/11/2026</t>
        </is>
      </c>
    </row>
    <row r="568">
      <c r="A568" t="inlineStr">
        <is>
          <t>1945-000171</t>
        </is>
      </c>
      <c r="C568" t="inlineStr">
        <is>
          <t>Deed</t>
        </is>
      </c>
      <c r="D568" t="inlineStr">
        <is>
          <t>D00055/0254</t>
        </is>
      </c>
      <c r="E568" t="inlineStr">
        <is>
          <t>03/12/1945</t>
        </is>
      </c>
      <c r="F568" s="903" t="n">
        <v>16508</v>
      </c>
      <c r="G568" t="inlineStr">
        <is>
          <t>Maggie Bennett,
A. M. Cuff,
Ida M. Cuff,
H. V. Davis,
Maggie Davis,
O. L. Davis,
Pearl L. Davis,
Eli L. Shotwell,
Ida M. Shotwell,
Josie A. Shotwell,
Roy T. Shotwell</t>
        </is>
      </c>
      <c r="H568" t="inlineStr">
        <is>
          <t>H. M. Carter</t>
        </is>
      </c>
      <c r="I568" t="inlineStr">
        <is>
          <t>31-12N-24W</t>
        </is>
      </c>
      <c r="J568" t="inlineStr">
        <is>
          <t>Fee / as stated</t>
        </is>
      </c>
      <c r="K568" t="inlineStr">
        <is>
          <t>OKCountyRecords official index, Roger Mills County (instrument 1945-000171); searched 06/11/2026</t>
        </is>
      </c>
    </row>
    <row r="569">
      <c r="A569" t="inlineStr">
        <is>
          <t>1946-001487</t>
        </is>
      </c>
      <c r="C569" t="inlineStr">
        <is>
          <t>Oil and Gas Lease</t>
        </is>
      </c>
      <c r="D569" t="inlineStr">
        <is>
          <t>OGL011/0083</t>
        </is>
      </c>
      <c r="E569" t="inlineStr">
        <is>
          <t>02/27/1946</t>
        </is>
      </c>
      <c r="F569" s="903" t="n">
        <v>16860</v>
      </c>
      <c r="G569" t="inlineStr">
        <is>
          <t>Lee Aulbert,
Mollie Aulbert</t>
        </is>
      </c>
      <c r="H569" t="inlineStr">
        <is>
          <t>Tom R. Johnson Jr.</t>
        </is>
      </c>
      <c r="I569" t="inlineStr">
        <is>
          <t>31-12N-24W</t>
        </is>
      </c>
      <c r="J569" t="inlineStr">
        <is>
          <t>Leasehold / WI</t>
        </is>
      </c>
      <c r="K569" t="inlineStr">
        <is>
          <t>OKCountyRecords official index, Roger Mills County (instrument 1946-001487); searched 06/11/2026</t>
        </is>
      </c>
    </row>
    <row r="570">
      <c r="A570" t="inlineStr">
        <is>
          <t>1946-001492</t>
        </is>
      </c>
      <c r="C570" t="inlineStr">
        <is>
          <t>Oil and Gas Lease</t>
        </is>
      </c>
      <c r="D570" t="inlineStr">
        <is>
          <t>OGL011/0088</t>
        </is>
      </c>
      <c r="E570" t="inlineStr">
        <is>
          <t>02/27/1946</t>
        </is>
      </c>
      <c r="F570" s="903" t="n">
        <v>16860</v>
      </c>
      <c r="G570" t="inlineStr">
        <is>
          <t>Eula Bain,
William C. Bain</t>
        </is>
      </c>
      <c r="H570" t="inlineStr">
        <is>
          <t>O. C. Robinson</t>
        </is>
      </c>
      <c r="I570" t="inlineStr">
        <is>
          <t>31-12N-24W</t>
        </is>
      </c>
      <c r="J570" t="inlineStr">
        <is>
          <t>Leasehold / WI</t>
        </is>
      </c>
      <c r="K570" t="inlineStr">
        <is>
          <t>OKCountyRecords official index, Roger Mills County (instrument 1946-001492); searched 06/11/2026</t>
        </is>
      </c>
    </row>
    <row r="571">
      <c r="A571" t="inlineStr">
        <is>
          <t>1946-001409</t>
        </is>
      </c>
      <c r="C571" t="inlineStr">
        <is>
          <t>Oil and Gas Lease</t>
        </is>
      </c>
      <c r="D571" t="inlineStr">
        <is>
          <t>OGL010/0262</t>
        </is>
      </c>
      <c r="E571" t="inlineStr">
        <is>
          <t>06/24/1946</t>
        </is>
      </c>
      <c r="F571" s="903" t="n">
        <v>16977</v>
      </c>
      <c r="G571" t="inlineStr">
        <is>
          <t>Ethel Carter,
H. M. Carter</t>
        </is>
      </c>
      <c r="H571" t="inlineStr">
        <is>
          <t>Atlantic Refining Company</t>
        </is>
      </c>
      <c r="I571" t="inlineStr">
        <is>
          <t>31-12N-24W (AOL)</t>
        </is>
      </c>
      <c r="J571" t="inlineStr">
        <is>
          <t>Leasehold / WI</t>
        </is>
      </c>
      <c r="K571" t="inlineStr">
        <is>
          <t>OKCountyRecords official index, Roger Mills County (instrument 1946-001409); searched 06/11/2026</t>
        </is>
      </c>
    </row>
    <row r="572">
      <c r="A572" t="inlineStr">
        <is>
          <t>1947-001785</t>
        </is>
      </c>
      <c r="C572" t="inlineStr">
        <is>
          <t>Release</t>
        </is>
      </c>
      <c r="D572" t="inlineStr">
        <is>
          <t>REL021/0563</t>
        </is>
      </c>
      <c r="E572" t="inlineStr">
        <is>
          <t>01/31/1947</t>
        </is>
      </c>
      <c r="F572" s="903" t="n">
        <v>17198</v>
      </c>
      <c r="G572" t="inlineStr">
        <is>
          <t>Roy M. Johnson</t>
        </is>
      </c>
      <c r="H572" t="inlineStr">
        <is>
          <t>Eula Bain,
W. M. Bain</t>
        </is>
      </c>
      <c r="I572" t="inlineStr">
        <is>
          <t>31-12N-24W</t>
        </is>
      </c>
      <c r="J572" t="inlineStr">
        <is>
          <t>Leasehold / WI</t>
        </is>
      </c>
      <c r="K572" t="inlineStr">
        <is>
          <t>OKCountyRecords official index, Roger Mills County (instrument 1947-001785); searched 06/11/2026</t>
        </is>
      </c>
    </row>
    <row r="573">
      <c r="A573" t="inlineStr">
        <is>
          <t>1947-001286</t>
        </is>
      </c>
      <c r="C573" t="inlineStr">
        <is>
          <t>Oil and Gas Lease</t>
        </is>
      </c>
      <c r="D573" t="inlineStr">
        <is>
          <t>OGL010/0457</t>
        </is>
      </c>
      <c r="E573" t="inlineStr">
        <is>
          <t>12/03/1947</t>
        </is>
      </c>
      <c r="F573" s="903" t="n">
        <v>17504</v>
      </c>
      <c r="G573" t="inlineStr">
        <is>
          <t>J. B. Campbell,
Lillie A. Campbell,
Lillie A. Hambrook</t>
        </is>
      </c>
      <c r="H573" t="inlineStr">
        <is>
          <t>C. L. Moss</t>
        </is>
      </c>
      <c r="I573" t="inlineStr">
        <is>
          <t>31-12N-24W</t>
        </is>
      </c>
      <c r="J573" t="inlineStr">
        <is>
          <t>Leasehold / WI</t>
        </is>
      </c>
      <c r="K573" t="inlineStr">
        <is>
          <t>OKCountyRecords official index, Roger Mills County (instrument 1947-001286); searched 06/11/2026</t>
        </is>
      </c>
    </row>
    <row r="574">
      <c r="A574" t="inlineStr">
        <is>
          <t>1948-002010</t>
        </is>
      </c>
      <c r="C574" t="inlineStr">
        <is>
          <t>Oil and Gas Lease</t>
        </is>
      </c>
      <c r="D574" t="inlineStr">
        <is>
          <t>OGL011/0337</t>
        </is>
      </c>
      <c r="E574" t="inlineStr">
        <is>
          <t>01/17/1948</t>
        </is>
      </c>
      <c r="F574" s="903" t="n">
        <v>17549</v>
      </c>
      <c r="G574" t="inlineStr">
        <is>
          <t>J. E. Campbell,
Lillie A. Campbell</t>
        </is>
      </c>
      <c r="H574" t="inlineStr">
        <is>
          <t>C. L. Moss</t>
        </is>
      </c>
      <c r="I574" t="inlineStr">
        <is>
          <t>31-12N-24W</t>
        </is>
      </c>
      <c r="J574" t="inlineStr">
        <is>
          <t>Leasehold / WI</t>
        </is>
      </c>
      <c r="K574" t="inlineStr">
        <is>
          <t>OKCountyRecords official index, Roger Mills County (instrument 1948-002010); searched 06/11/2026</t>
        </is>
      </c>
    </row>
    <row r="575">
      <c r="A575" t="inlineStr">
        <is>
          <t>1948-000087</t>
        </is>
      </c>
      <c r="C575" t="inlineStr">
        <is>
          <t>Assignment</t>
        </is>
      </c>
      <c r="D575" t="inlineStr">
        <is>
          <t>ASN014/0269</t>
        </is>
      </c>
      <c r="E575" t="inlineStr">
        <is>
          <t>01/22/1948</t>
        </is>
      </c>
      <c r="F575" s="903" t="n">
        <v>17554</v>
      </c>
      <c r="G575" t="inlineStr">
        <is>
          <t>J. B. Campbell,
Lillie A. Campbell,
Lillie A. Hambrook</t>
        </is>
      </c>
      <c r="H575" t="inlineStr">
        <is>
          <t>Commissioners of the Land Office</t>
        </is>
      </c>
      <c r="I575" t="inlineStr">
        <is>
          <t>31-12N-24W</t>
        </is>
      </c>
      <c r="J575" t="inlineStr">
        <is>
          <t>Leasehold / WI</t>
        </is>
      </c>
      <c r="K575" t="inlineStr">
        <is>
          <t>OKCountyRecords official index, Roger Mills County (instrument 1948-000087); searched 06/11/2026</t>
        </is>
      </c>
    </row>
    <row r="576">
      <c r="A576" t="inlineStr">
        <is>
          <t>1948-002054</t>
        </is>
      </c>
      <c r="C576" t="inlineStr">
        <is>
          <t>Oil and Gas Lease</t>
        </is>
      </c>
      <c r="D576" t="inlineStr">
        <is>
          <t>OGL011/0498</t>
        </is>
      </c>
      <c r="E576" t="inlineStr">
        <is>
          <t>02/03/1948</t>
        </is>
      </c>
      <c r="F576" s="903" t="n">
        <v>17566</v>
      </c>
      <c r="G576" t="inlineStr">
        <is>
          <t>Gladys Priest</t>
        </is>
      </c>
      <c r="H576" t="inlineStr">
        <is>
          <t>Tom R. Johnson</t>
        </is>
      </c>
      <c r="I576" t="inlineStr">
        <is>
          <t>31-12N-24W</t>
        </is>
      </c>
      <c r="J576" t="inlineStr">
        <is>
          <t>Leasehold / WI</t>
        </is>
      </c>
      <c r="K576" t="inlineStr">
        <is>
          <t>OKCountyRecords official index, Roger Mills County (instrument 1948-002054); searched 06/11/2026</t>
        </is>
      </c>
    </row>
    <row r="577">
      <c r="A577" t="inlineStr">
        <is>
          <t>1948-000106</t>
        </is>
      </c>
      <c r="C577" t="inlineStr">
        <is>
          <t>Assignment</t>
        </is>
      </c>
      <c r="D577" t="inlineStr">
        <is>
          <t>ASN014/0298</t>
        </is>
      </c>
      <c r="E577" t="inlineStr">
        <is>
          <t>02/17/1948</t>
        </is>
      </c>
      <c r="F577" s="903" t="n">
        <v>17580</v>
      </c>
      <c r="G577" t="inlineStr">
        <is>
          <t>C. L. Moss,
Rilda O. Moss</t>
        </is>
      </c>
      <c r="H577" t="inlineStr">
        <is>
          <t>Superior Oil Company</t>
        </is>
      </c>
      <c r="I577" t="inlineStr">
        <is>
          <t>31-12N-24W</t>
        </is>
      </c>
      <c r="J577" t="inlineStr">
        <is>
          <t>Leasehold / WI</t>
        </is>
      </c>
      <c r="K577" t="inlineStr">
        <is>
          <t>OKCountyRecords official index, Roger Mills County (instrument 1948-000106); searched 06/11/2026</t>
        </is>
      </c>
    </row>
    <row r="578">
      <c r="A578" t="inlineStr">
        <is>
          <t>1949-002129</t>
        </is>
      </c>
      <c r="C578" t="inlineStr">
        <is>
          <t>Certificate</t>
        </is>
      </c>
      <c r="D578" t="inlineStr">
        <is>
          <t>MIS025/0030</t>
        </is>
      </c>
      <c r="E578" t="inlineStr">
        <is>
          <t>03/29/1949</t>
        </is>
      </c>
      <c r="F578" s="903" t="n">
        <v>17986</v>
      </c>
      <c r="G578" t="inlineStr">
        <is>
          <t>Corporation Commission of Oklahoma</t>
        </is>
      </c>
      <c r="H578" t="inlineStr">
        <is>
          <t>The Public</t>
        </is>
      </c>
      <c r="I578" t="inlineStr">
        <is>
          <t>31-12N-24W (AOL)</t>
        </is>
      </c>
      <c r="J578" t="inlineStr">
        <is>
          <t>See instrument</t>
        </is>
      </c>
      <c r="K578" t="inlineStr">
        <is>
          <t>OKCountyRecords official index, Roger Mills County (instrument 1949-002129); searched 06/11/2026</t>
        </is>
      </c>
    </row>
    <row r="579">
      <c r="A579" t="inlineStr">
        <is>
          <t>1949-002138</t>
        </is>
      </c>
      <c r="C579" t="inlineStr">
        <is>
          <t>Contract</t>
        </is>
      </c>
      <c r="D579" t="inlineStr">
        <is>
          <t>MIS025/0041</t>
        </is>
      </c>
      <c r="E579" t="inlineStr">
        <is>
          <t>04/03/1949</t>
        </is>
      </c>
      <c r="F579" s="903" t="n">
        <v>17991</v>
      </c>
      <c r="G579" t="inlineStr">
        <is>
          <t>Ethel Carter,
N. M. Carter</t>
        </is>
      </c>
      <c r="H579" t="inlineStr">
        <is>
          <t>Marvin G. Mitchell</t>
        </is>
      </c>
      <c r="I579" t="inlineStr">
        <is>
          <t>31-12N-24W (AOL)</t>
        </is>
      </c>
      <c r="J579" t="inlineStr">
        <is>
          <t>See instrument</t>
        </is>
      </c>
      <c r="K579" t="inlineStr">
        <is>
          <t>OKCountyRecords official index, Roger Mills County (instrument 1949-002138); searched 06/11/2026</t>
        </is>
      </c>
    </row>
    <row r="580">
      <c r="A580" t="inlineStr">
        <is>
          <t>1949-003597</t>
        </is>
      </c>
      <c r="C580" t="inlineStr">
        <is>
          <t>Release</t>
        </is>
      </c>
      <c r="D580" t="inlineStr">
        <is>
          <t>REL024/0128</t>
        </is>
      </c>
      <c r="E580" t="inlineStr">
        <is>
          <t>04/07/1949</t>
        </is>
      </c>
      <c r="F580" s="903" t="n">
        <v>17995</v>
      </c>
      <c r="G580" t="inlineStr">
        <is>
          <t>Beckham County National Bank</t>
        </is>
      </c>
      <c r="H580" t="inlineStr">
        <is>
          <t>Mark Hambrook</t>
        </is>
      </c>
      <c r="I580" t="inlineStr">
        <is>
          <t>31-12N-24W</t>
        </is>
      </c>
      <c r="J580" t="inlineStr">
        <is>
          <t>Leasehold / WI</t>
        </is>
      </c>
      <c r="K580" t="inlineStr">
        <is>
          <t>OKCountyRecords official index, Roger Mills County (instrument 1949-003597); searched 06/11/2026</t>
        </is>
      </c>
    </row>
    <row r="581">
      <c r="A581" t="inlineStr">
        <is>
          <t>1949-002521</t>
        </is>
      </c>
      <c r="C581" t="inlineStr">
        <is>
          <t>Oil and Gas Lease</t>
        </is>
      </c>
      <c r="D581" t="inlineStr">
        <is>
          <t>OGL012/0452</t>
        </is>
      </c>
      <c r="E581" t="inlineStr">
        <is>
          <t>04/27/1949</t>
        </is>
      </c>
      <c r="F581" s="903" t="n">
        <v>18015</v>
      </c>
      <c r="G581" t="inlineStr">
        <is>
          <t>Lee Aulbert,
Mollie Aulbert</t>
        </is>
      </c>
      <c r="H581" t="inlineStr">
        <is>
          <t>Tom R. Johnson Jr.</t>
        </is>
      </c>
      <c r="I581" t="inlineStr">
        <is>
          <t>31-12N-24W</t>
        </is>
      </c>
      <c r="J581" t="inlineStr">
        <is>
          <t>Leasehold / WI</t>
        </is>
      </c>
      <c r="K581" t="inlineStr">
        <is>
          <t>OKCountyRecords official index, Roger Mills County (instrument 1949-002521); searched 06/11/2026</t>
        </is>
      </c>
    </row>
    <row r="582">
      <c r="A582" t="inlineStr">
        <is>
          <t>1949-003605</t>
        </is>
      </c>
      <c r="C582" t="inlineStr">
        <is>
          <t>Release</t>
        </is>
      </c>
      <c r="D582" t="inlineStr">
        <is>
          <t>REL024/0133</t>
        </is>
      </c>
      <c r="E582" t="inlineStr">
        <is>
          <t>04/27/1949</t>
        </is>
      </c>
      <c r="F582" s="903" t="n">
        <v>18015</v>
      </c>
      <c r="G582" t="inlineStr">
        <is>
          <t>Tom R. Johnson Jr.</t>
        </is>
      </c>
      <c r="H582" t="inlineStr">
        <is>
          <t>Lee Aulbert,
Mollie Aulbert</t>
        </is>
      </c>
      <c r="I582" t="inlineStr">
        <is>
          <t>31-12N-24W</t>
        </is>
      </c>
      <c r="J582" t="inlineStr">
        <is>
          <t>Leasehold / WI</t>
        </is>
      </c>
      <c r="K582" t="inlineStr">
        <is>
          <t>OKCountyRecords official index, Roger Mills County (instrument 1949-003605); searched 06/11/2026</t>
        </is>
      </c>
    </row>
    <row r="583">
      <c r="A583" t="inlineStr">
        <is>
          <t>1949-003394</t>
        </is>
      </c>
      <c r="C583" t="inlineStr">
        <is>
          <t>Deed</t>
        </is>
      </c>
      <c r="D583" t="inlineStr">
        <is>
          <t>QCD005/0092</t>
        </is>
      </c>
      <c r="E583" t="inlineStr">
        <is>
          <t>07/05/1949</t>
        </is>
      </c>
      <c r="F583" s="903" t="n">
        <v>18084</v>
      </c>
      <c r="G583" t="inlineStr">
        <is>
          <t>A. H. Douglas</t>
        </is>
      </c>
      <c r="H583" t="inlineStr">
        <is>
          <t>Marvin G. Mitchell</t>
        </is>
      </c>
      <c r="I583" t="inlineStr">
        <is>
          <t>31-12N-24W</t>
        </is>
      </c>
      <c r="J583" t="inlineStr">
        <is>
          <t>Fee / as stated</t>
        </is>
      </c>
      <c r="K583" t="inlineStr">
        <is>
          <t>OKCountyRecords official index, Roger Mills County (instrument 1949-003394); searched 06/11/2026</t>
        </is>
      </c>
    </row>
    <row r="584">
      <c r="A584" t="inlineStr">
        <is>
          <t>1949-000809</t>
        </is>
      </c>
      <c r="C584" t="inlineStr">
        <is>
          <t>Deed</t>
        </is>
      </c>
      <c r="D584" t="inlineStr">
        <is>
          <t>D00059/0246</t>
        </is>
      </c>
      <c r="E584" t="inlineStr">
        <is>
          <t>07/16/1949</t>
        </is>
      </c>
      <c r="F584" s="903" t="n">
        <v>18095</v>
      </c>
      <c r="G584" t="inlineStr">
        <is>
          <t>Lee Aulbert,
Mollie Aulbert</t>
        </is>
      </c>
      <c r="H584" t="inlineStr">
        <is>
          <t>Carrie Lou Mitchell,
Marvin G. Mitchell</t>
        </is>
      </c>
      <c r="I584" t="inlineStr">
        <is>
          <t>31-12N-24W</t>
        </is>
      </c>
      <c r="J584" t="inlineStr">
        <is>
          <t>Fee / as stated</t>
        </is>
      </c>
      <c r="K584" t="inlineStr">
        <is>
          <t>OKCountyRecords official index, Roger Mills County (instrument 1949-000809); searched 06/11/2026</t>
        </is>
      </c>
    </row>
    <row r="585">
      <c r="A585" t="inlineStr">
        <is>
          <t>1949-000814</t>
        </is>
      </c>
      <c r="C585" t="inlineStr">
        <is>
          <t>Deed</t>
        </is>
      </c>
      <c r="D585" t="inlineStr">
        <is>
          <t>D00059/0251</t>
        </is>
      </c>
      <c r="E585" t="inlineStr">
        <is>
          <t>08/02/1949</t>
        </is>
      </c>
      <c r="F585" s="903" t="n">
        <v>18112</v>
      </c>
      <c r="G585" t="inlineStr">
        <is>
          <t>H. M. Carter,
Mrs Ethel Carter</t>
        </is>
      </c>
      <c r="H585" t="inlineStr">
        <is>
          <t>Carrie Lou Mitchell,
Marvin G. Mitchell</t>
        </is>
      </c>
      <c r="I585" t="inlineStr">
        <is>
          <t>31-12N-24W (AOL)</t>
        </is>
      </c>
      <c r="J585" t="inlineStr">
        <is>
          <t>Fee / as stated</t>
        </is>
      </c>
      <c r="K585" t="inlineStr">
        <is>
          <t>OKCountyRecords official index, Roger Mills County (instrument 1949-000814); searched 06/11/2026</t>
        </is>
      </c>
    </row>
    <row r="586">
      <c r="A586" t="inlineStr">
        <is>
          <t>1949-000505</t>
        </is>
      </c>
      <c r="C586" t="inlineStr">
        <is>
          <t>Assignment</t>
        </is>
      </c>
      <c r="D586" t="inlineStr">
        <is>
          <t>ASN016/0312</t>
        </is>
      </c>
      <c r="E586" t="inlineStr">
        <is>
          <t>09/14/1949</t>
        </is>
      </c>
      <c r="F586" s="903" t="n">
        <v>18155</v>
      </c>
      <c r="G586" t="inlineStr">
        <is>
          <t>Maxlyn M. Johnson,
Tom R. Johnson</t>
        </is>
      </c>
      <c r="H586" t="inlineStr">
        <is>
          <t>Gulf Oil Corporation</t>
        </is>
      </c>
      <c r="I586" t="inlineStr">
        <is>
          <t>31-12N-24W</t>
        </is>
      </c>
      <c r="J586" t="inlineStr">
        <is>
          <t>Leasehold / WI</t>
        </is>
      </c>
      <c r="K586" t="inlineStr">
        <is>
          <t>OKCountyRecords official index, Roger Mills County (instrument 1949-000505); searched 06/11/2026</t>
        </is>
      </c>
    </row>
    <row r="587">
      <c r="A587" t="inlineStr">
        <is>
          <t>1949-000506</t>
        </is>
      </c>
      <c r="C587" t="inlineStr">
        <is>
          <t>Assignment</t>
        </is>
      </c>
      <c r="D587" t="inlineStr">
        <is>
          <t>ASN016/0313</t>
        </is>
      </c>
      <c r="E587" t="inlineStr">
        <is>
          <t>09/14/1949</t>
        </is>
      </c>
      <c r="F587" s="903" t="n">
        <v>18155</v>
      </c>
      <c r="G587" t="inlineStr">
        <is>
          <t>Maxlyn M. Johnson,
Tom R. Johnson</t>
        </is>
      </c>
      <c r="H587" t="inlineStr">
        <is>
          <t>Gulf Oil Corporation</t>
        </is>
      </c>
      <c r="I587" t="inlineStr">
        <is>
          <t>31-12N-24W</t>
        </is>
      </c>
      <c r="J587" t="inlineStr">
        <is>
          <t>Leasehold / WI</t>
        </is>
      </c>
      <c r="K587" t="inlineStr">
        <is>
          <t>OKCountyRecords official index, Roger Mills County (instrument 1949-000506); searched 06/11/2026</t>
        </is>
      </c>
    </row>
    <row r="588">
      <c r="A588" t="inlineStr">
        <is>
          <t>1949-000111</t>
        </is>
      </c>
      <c r="C588" t="inlineStr">
        <is>
          <t>Assignment</t>
        </is>
      </c>
      <c r="D588" t="inlineStr">
        <is>
          <t>ASN015/0149</t>
        </is>
      </c>
      <c r="E588" t="inlineStr">
        <is>
          <t>09/19/1949</t>
        </is>
      </c>
      <c r="F588" s="903" t="n">
        <v>18160</v>
      </c>
      <c r="G588" t="inlineStr">
        <is>
          <t>Eula Bain,
William C. Bain</t>
        </is>
      </c>
      <c r="H588" t="inlineStr">
        <is>
          <t>Commissioners of Land Office</t>
        </is>
      </c>
      <c r="I588" t="inlineStr">
        <is>
          <t>31-12N-24W</t>
        </is>
      </c>
      <c r="J588" t="inlineStr">
        <is>
          <t>Leasehold / WI</t>
        </is>
      </c>
      <c r="K588" t="inlineStr">
        <is>
          <t>OKCountyRecords official index, Roger Mills County (instrument 1949-000111); searched 06/11/2026</t>
        </is>
      </c>
    </row>
    <row r="589">
      <c r="A589" t="inlineStr">
        <is>
          <t>1949-000517</t>
        </is>
      </c>
      <c r="C589" t="inlineStr">
        <is>
          <t>Assignment</t>
        </is>
      </c>
      <c r="D589" t="inlineStr">
        <is>
          <t>ASN016/0324</t>
        </is>
      </c>
      <c r="E589" t="inlineStr">
        <is>
          <t>09/19/1949</t>
        </is>
      </c>
      <c r="F589" s="903" t="n">
        <v>18160</v>
      </c>
      <c r="G589" t="inlineStr">
        <is>
          <t>Maxine P. Robinson,
O. C. Robinson</t>
        </is>
      </c>
      <c r="H589" t="inlineStr">
        <is>
          <t>Gulf Oil Corporation</t>
        </is>
      </c>
      <c r="I589" t="inlineStr">
        <is>
          <t>31-12N-24W</t>
        </is>
      </c>
      <c r="J589" t="inlineStr">
        <is>
          <t>Leasehold / WI</t>
        </is>
      </c>
      <c r="K589" t="inlineStr">
        <is>
          <t>OKCountyRecords official index, Roger Mills County (instrument 1949-000517); searched 06/11/2026</t>
        </is>
      </c>
    </row>
    <row r="590">
      <c r="A590" t="inlineStr">
        <is>
          <t>1949-003639</t>
        </is>
      </c>
      <c r="C590" t="inlineStr">
        <is>
          <t>Release</t>
        </is>
      </c>
      <c r="D590" t="inlineStr">
        <is>
          <t>REL024/0150</t>
        </is>
      </c>
      <c r="E590" t="inlineStr">
        <is>
          <t>09/28/1949</t>
        </is>
      </c>
      <c r="F590" s="903" t="n">
        <v>18169</v>
      </c>
      <c r="G590" t="inlineStr">
        <is>
          <t>Roy M. Johnson</t>
        </is>
      </c>
      <c r="H590" t="inlineStr">
        <is>
          <t>Eula Bain,
William C. Bain</t>
        </is>
      </c>
      <c r="I590" t="inlineStr">
        <is>
          <t>31-12N-24W</t>
        </is>
      </c>
      <c r="J590" t="inlineStr">
        <is>
          <t>Leasehold / WI</t>
        </is>
      </c>
      <c r="K590" t="inlineStr">
        <is>
          <t>OKCountyRecords official index, Roger Mills County (instrument 1949-003639); searched 06/11/2026</t>
        </is>
      </c>
    </row>
    <row r="591">
      <c r="A591" t="inlineStr">
        <is>
          <t>1949-001867</t>
        </is>
      </c>
      <c r="C591" t="inlineStr">
        <is>
          <t>Deed</t>
        </is>
      </c>
      <c r="D591" t="inlineStr">
        <is>
          <t>D00063/0097</t>
        </is>
      </c>
      <c r="E591" t="inlineStr">
        <is>
          <t>09/29/1949</t>
        </is>
      </c>
      <c r="F591" s="903" t="n">
        <v>18170</v>
      </c>
      <c r="G591" t="inlineStr">
        <is>
          <t>Ethel Carter,
H. M. Carter</t>
        </is>
      </c>
      <c r="H591" t="inlineStr">
        <is>
          <t>G. C. Mitchel,
Glenn D. Mitchel</t>
        </is>
      </c>
      <c r="I591" t="inlineStr">
        <is>
          <t>31-12N-24W (AOL)</t>
        </is>
      </c>
      <c r="J591" t="inlineStr">
        <is>
          <t>Fee / as stated</t>
        </is>
      </c>
      <c r="K591" t="inlineStr">
        <is>
          <t>OKCountyRecords official index, Roger Mills County (instrument 1949-001867); searched 06/11/2026</t>
        </is>
      </c>
    </row>
    <row r="592">
      <c r="A592" t="inlineStr">
        <is>
          <t>1950-001326</t>
        </is>
      </c>
      <c r="C592" t="inlineStr">
        <is>
          <t>Miscellaneous</t>
        </is>
      </c>
      <c r="D592" t="inlineStr">
        <is>
          <t>MIS025/0335</t>
        </is>
      </c>
      <c r="E592" t="inlineStr">
        <is>
          <t>02/27/1950</t>
        </is>
      </c>
      <c r="F592" s="903" t="n">
        <v>18321</v>
      </c>
      <c r="G592" t="inlineStr">
        <is>
          <t>Carrie Lou Mitchell,
Marvin G. Mitchell</t>
        </is>
      </c>
      <c r="H592" t="inlineStr">
        <is>
          <t>Gulf Oil Corp</t>
        </is>
      </c>
      <c r="I592" t="inlineStr">
        <is>
          <t>31-12N-24W</t>
        </is>
      </c>
      <c r="J592" t="inlineStr">
        <is>
          <t>See instrument</t>
        </is>
      </c>
      <c r="K592" t="inlineStr">
        <is>
          <t>OKCountyRecords official index, Roger Mills County (instrument 1950-001326); searched 06/11/2026</t>
        </is>
      </c>
    </row>
    <row r="593">
      <c r="A593" t="inlineStr">
        <is>
          <t>1950-000383</t>
        </is>
      </c>
      <c r="C593" t="inlineStr">
        <is>
          <t>Deed</t>
        </is>
      </c>
      <c r="D593" t="inlineStr">
        <is>
          <t>D00059/0410</t>
        </is>
      </c>
      <c r="E593" t="inlineStr">
        <is>
          <t>06/06/1950</t>
        </is>
      </c>
      <c r="F593" s="903" t="n">
        <v>18420</v>
      </c>
      <c r="G593" t="inlineStr">
        <is>
          <t>Ethel Carter,
H. M. Carter</t>
        </is>
      </c>
      <c r="H593" t="inlineStr">
        <is>
          <t>Carrie Lou Mitchell,
Marvin G. Mitchell</t>
        </is>
      </c>
      <c r="I593" t="inlineStr">
        <is>
          <t>31-12N-24W (AOL)</t>
        </is>
      </c>
      <c r="J593" t="inlineStr">
        <is>
          <t>Fee / as stated</t>
        </is>
      </c>
      <c r="K593" t="inlineStr">
        <is>
          <t>OKCountyRecords official index, Roger Mills County (instrument 1950-000383); searched 06/11/2026</t>
        </is>
      </c>
    </row>
    <row r="594">
      <c r="A594" t="inlineStr">
        <is>
          <t>1951-001020</t>
        </is>
      </c>
      <c r="C594" t="inlineStr">
        <is>
          <t>Deed</t>
        </is>
      </c>
      <c r="D594" t="inlineStr">
        <is>
          <t>D00065/0063</t>
        </is>
      </c>
      <c r="E594" t="inlineStr">
        <is>
          <t>02/21/1951</t>
        </is>
      </c>
      <c r="F594" s="903" t="n">
        <v>18680</v>
      </c>
      <c r="G594" t="inlineStr">
        <is>
          <t>Carrie Lou Mitchell,
Marvin G. Mitchell</t>
        </is>
      </c>
      <c r="H594" t="inlineStr">
        <is>
          <t>Elvin J. Ridling</t>
        </is>
      </c>
      <c r="I594" t="inlineStr">
        <is>
          <t>31-12N-24W (AOL)</t>
        </is>
      </c>
      <c r="J594" t="inlineStr">
        <is>
          <t>Fee / as stated</t>
        </is>
      </c>
      <c r="K594" t="inlineStr">
        <is>
          <t>OKCountyRecords official index, Roger Mills County (instrument 1951-001020); searched 06/11/2026</t>
        </is>
      </c>
    </row>
    <row r="595">
      <c r="A595" t="inlineStr">
        <is>
          <t>1952-001426</t>
        </is>
      </c>
      <c r="C595" t="inlineStr">
        <is>
          <t>Release</t>
        </is>
      </c>
      <c r="D595" t="inlineStr">
        <is>
          <t>REL025/0007</t>
        </is>
      </c>
      <c r="E595" t="inlineStr">
        <is>
          <t>04/15/1952</t>
        </is>
      </c>
      <c r="F595" s="903" t="n">
        <v>19099</v>
      </c>
      <c r="G595" t="inlineStr">
        <is>
          <t>Commissioners of the Land Office</t>
        </is>
      </c>
      <c r="H595" t="inlineStr">
        <is>
          <t>Ethel Carter,
H. M. Carter</t>
        </is>
      </c>
      <c r="I595" t="inlineStr">
        <is>
          <t>31-12N-24W</t>
        </is>
      </c>
      <c r="J595" t="inlineStr">
        <is>
          <t>Leasehold / WI</t>
        </is>
      </c>
      <c r="K595" t="inlineStr">
        <is>
          <t>OKCountyRecords official index, Roger Mills County (instrument 1952-001426); searched 06/11/2026</t>
        </is>
      </c>
    </row>
    <row r="596">
      <c r="A596" t="inlineStr">
        <is>
          <t>1952-001427</t>
        </is>
      </c>
      <c r="C596" t="inlineStr">
        <is>
          <t>Release</t>
        </is>
      </c>
      <c r="D596" t="inlineStr">
        <is>
          <t>REL025/0008</t>
        </is>
      </c>
      <c r="E596" t="inlineStr">
        <is>
          <t>04/15/1952</t>
        </is>
      </c>
      <c r="F596" s="903" t="n">
        <v>19099</v>
      </c>
      <c r="G596" t="inlineStr">
        <is>
          <t>Commissioners of the Land Office</t>
        </is>
      </c>
      <c r="H596" t="inlineStr">
        <is>
          <t>Louis E. Jacques,
N. Virginia Jacques</t>
        </is>
      </c>
      <c r="I596" t="inlineStr">
        <is>
          <t>31-12N-24W (AOL)</t>
        </is>
      </c>
      <c r="J596" t="inlineStr">
        <is>
          <t>Leasehold / WI</t>
        </is>
      </c>
      <c r="K596" t="inlineStr">
        <is>
          <t>OKCountyRecords official index, Roger Mills County (instrument 1952-001427); searched 06/11/2026</t>
        </is>
      </c>
    </row>
    <row r="597">
      <c r="A597" t="inlineStr">
        <is>
          <t>1953-000493</t>
        </is>
      </c>
      <c r="C597" t="inlineStr">
        <is>
          <t>Deed</t>
        </is>
      </c>
      <c r="D597" t="inlineStr">
        <is>
          <t>D00067/0154</t>
        </is>
      </c>
      <c r="E597" t="inlineStr">
        <is>
          <t>02/06/1953</t>
        </is>
      </c>
      <c r="F597" s="903" t="n">
        <v>19396</v>
      </c>
      <c r="G597" t="inlineStr">
        <is>
          <t>Dorothy Jean Ridling,
Elvin J. Ridling</t>
        </is>
      </c>
      <c r="H597" t="inlineStr">
        <is>
          <t>Carrie Lou Mitchell,
M. G. Mitchell</t>
        </is>
      </c>
      <c r="I597" t="inlineStr">
        <is>
          <t>31-12N-24W (AOL)</t>
        </is>
      </c>
      <c r="J597" t="inlineStr">
        <is>
          <t>Fee / as stated</t>
        </is>
      </c>
      <c r="K597" t="inlineStr">
        <is>
          <t>OKCountyRecords official index, Roger Mills County (instrument 1953-000493); searched 06/11/2026</t>
        </is>
      </c>
    </row>
    <row r="598">
      <c r="A598" t="inlineStr">
        <is>
          <t>1953-001402</t>
        </is>
      </c>
      <c r="C598" t="inlineStr">
        <is>
          <t>Release</t>
        </is>
      </c>
      <c r="D598" t="inlineStr">
        <is>
          <t>REL024/0339</t>
        </is>
      </c>
      <c r="E598" t="inlineStr">
        <is>
          <t>02/13/1953</t>
        </is>
      </c>
      <c r="F598" s="903" t="n">
        <v>19403</v>
      </c>
      <c r="G598" t="inlineStr">
        <is>
          <t>Carrie Lou Mitchell,
M. G. Mitchell</t>
        </is>
      </c>
      <c r="H598" t="inlineStr">
        <is>
          <t>Dorothy Jean Ridling,
Elvin J. Ridling</t>
        </is>
      </c>
      <c r="I598" t="inlineStr">
        <is>
          <t>31-12N-24W (AOL)</t>
        </is>
      </c>
      <c r="J598" t="inlineStr">
        <is>
          <t>Leasehold / WI</t>
        </is>
      </c>
      <c r="K598" t="inlineStr">
        <is>
          <t>OKCountyRecords official index, Roger Mills County (instrument 1953-001402); searched 06/11/2026</t>
        </is>
      </c>
    </row>
    <row r="599">
      <c r="A599" t="inlineStr">
        <is>
          <t>1953-000498</t>
        </is>
      </c>
      <c r="C599" t="inlineStr">
        <is>
          <t>Deed</t>
        </is>
      </c>
      <c r="D599" t="inlineStr">
        <is>
          <t>D00067/0159</t>
        </is>
      </c>
      <c r="E599" t="inlineStr">
        <is>
          <t>02/27/1953</t>
        </is>
      </c>
      <c r="F599" s="903" t="n">
        <v>19417</v>
      </c>
      <c r="G599" t="inlineStr">
        <is>
          <t>Carrie Lou Mitchell,
Marvin G. Mitchell</t>
        </is>
      </c>
      <c r="H599" t="inlineStr">
        <is>
          <t>Hazel Avers,
W. L. Avers</t>
        </is>
      </c>
      <c r="I599" t="inlineStr">
        <is>
          <t>31-12N-24W</t>
        </is>
      </c>
      <c r="J599" t="inlineStr">
        <is>
          <t>Fee / as stated</t>
        </is>
      </c>
      <c r="K599" t="inlineStr">
        <is>
          <t>OKCountyRecords official index, Roger Mills County (instrument 1953-000498); searched 06/11/2026</t>
        </is>
      </c>
    </row>
    <row r="600">
      <c r="A600" t="inlineStr">
        <is>
          <t>1953-000389</t>
        </is>
      </c>
      <c r="C600" t="inlineStr">
        <is>
          <t>Deed</t>
        </is>
      </c>
      <c r="D600" t="inlineStr">
        <is>
          <t>D00065/0208</t>
        </is>
      </c>
      <c r="E600" t="inlineStr">
        <is>
          <t>02/27/1953</t>
        </is>
      </c>
      <c r="F600" s="903" t="n">
        <v>19417</v>
      </c>
      <c r="G600" t="inlineStr">
        <is>
          <t>Carrie Lou Mitchell,
Marvin G. Mitchell</t>
        </is>
      </c>
      <c r="H600" t="inlineStr">
        <is>
          <t>Hazel Ayers,
W. L. Ayers</t>
        </is>
      </c>
      <c r="I600" t="inlineStr">
        <is>
          <t>31-12N-24W (AOL)</t>
        </is>
      </c>
      <c r="J600" t="inlineStr">
        <is>
          <t>Fee / as stated</t>
        </is>
      </c>
      <c r="K600" t="inlineStr">
        <is>
          <t>OKCountyRecords official index, Roger Mills County (instrument 1953-000389); searched 06/11/2026</t>
        </is>
      </c>
    </row>
    <row r="601">
      <c r="A601" t="inlineStr">
        <is>
          <t>1954-001418</t>
        </is>
      </c>
      <c r="C601" t="inlineStr">
        <is>
          <t>Release</t>
        </is>
      </c>
      <c r="D601" t="inlineStr">
        <is>
          <t>REL024/0469</t>
        </is>
      </c>
      <c r="E601" t="inlineStr">
        <is>
          <t>07/30/1954</t>
        </is>
      </c>
      <c r="F601" s="903" t="n">
        <v>19935</v>
      </c>
      <c r="G601" t="inlineStr">
        <is>
          <t>Atlantic Refining Company</t>
        </is>
      </c>
      <c r="H601" t="inlineStr">
        <is>
          <t>Ethel Carter,
H. M. Carter</t>
        </is>
      </c>
      <c r="I601" t="inlineStr">
        <is>
          <t>31-12N-24W (AOL)</t>
        </is>
      </c>
      <c r="J601" t="inlineStr">
        <is>
          <t>Leasehold / WI</t>
        </is>
      </c>
      <c r="K601" t="inlineStr">
        <is>
          <t>OKCountyRecords official index, Roger Mills County (instrument 1954-001418); searched 06/11/2026</t>
        </is>
      </c>
    </row>
    <row r="602">
      <c r="A602" t="inlineStr">
        <is>
          <t>1956-001415</t>
        </is>
      </c>
      <c r="C602" t="inlineStr">
        <is>
          <t>Release</t>
        </is>
      </c>
      <c r="D602" t="inlineStr">
        <is>
          <t>REL025/0052</t>
        </is>
      </c>
      <c r="E602" t="inlineStr">
        <is>
          <t>06/11/1956</t>
        </is>
      </c>
      <c r="F602" s="903" t="n">
        <v>20617</v>
      </c>
      <c r="G602" t="inlineStr">
        <is>
          <t>Commissioners of the Land Office</t>
        </is>
      </c>
      <c r="H602" t="inlineStr">
        <is>
          <t>Lillie Hambrook</t>
        </is>
      </c>
      <c r="I602" t="inlineStr">
        <is>
          <t>31-12N-24W</t>
        </is>
      </c>
      <c r="J602" t="inlineStr">
        <is>
          <t>Leasehold / WI</t>
        </is>
      </c>
      <c r="K602" t="inlineStr">
        <is>
          <t>OKCountyRecords official index, Roger Mills County (instrument 1956-001415); searched 06/11/2026</t>
        </is>
      </c>
    </row>
    <row r="603">
      <c r="A603" t="inlineStr">
        <is>
          <t>1956-001377</t>
        </is>
      </c>
      <c r="C603" t="inlineStr">
        <is>
          <t>Release</t>
        </is>
      </c>
      <c r="D603" t="inlineStr">
        <is>
          <t>REL024/0628</t>
        </is>
      </c>
      <c r="E603" t="inlineStr">
        <is>
          <t>07/18/1956</t>
        </is>
      </c>
      <c r="F603" s="903" t="n">
        <v>20654</v>
      </c>
      <c r="G603" t="inlineStr">
        <is>
          <t>Gulf Oil Corporation</t>
        </is>
      </c>
      <c r="H603" t="inlineStr">
        <is>
          <t>William C. Bain</t>
        </is>
      </c>
      <c r="I603" t="inlineStr">
        <is>
          <t>31-12N-24W</t>
        </is>
      </c>
      <c r="J603" t="inlineStr">
        <is>
          <t>Leasehold / WI</t>
        </is>
      </c>
      <c r="K603" t="inlineStr">
        <is>
          <t>OKCountyRecords official index, Roger Mills County (instrument 1956-001377); searched 06/11/2026</t>
        </is>
      </c>
    </row>
    <row r="604">
      <c r="A604" t="inlineStr">
        <is>
          <t>1957-001086</t>
        </is>
      </c>
      <c r="C604" t="inlineStr">
        <is>
          <t>Contract</t>
        </is>
      </c>
      <c r="D604" t="inlineStr">
        <is>
          <t>MIS027/0380</t>
        </is>
      </c>
      <c r="E604" t="inlineStr">
        <is>
          <t>02/25/1957</t>
        </is>
      </c>
      <c r="F604" s="903" t="n">
        <v>20876</v>
      </c>
      <c r="G604" t="inlineStr">
        <is>
          <t>W. L. Ayers</t>
        </is>
      </c>
      <c r="H604" t="inlineStr">
        <is>
          <t>Clara Mae Bryan,
George M. Bryan</t>
        </is>
      </c>
      <c r="I604" t="inlineStr">
        <is>
          <t>31-12N-24W (AOL)</t>
        </is>
      </c>
      <c r="J604" t="inlineStr">
        <is>
          <t>See instrument</t>
        </is>
      </c>
      <c r="K604" t="inlineStr">
        <is>
          <t>OKCountyRecords official index, Roger Mills County (instrument 1957-001086); searched 06/11/2026</t>
        </is>
      </c>
    </row>
    <row r="605">
      <c r="A605" t="inlineStr">
        <is>
          <t>1957-002580</t>
        </is>
      </c>
      <c r="C605" t="inlineStr">
        <is>
          <t>Release</t>
        </is>
      </c>
      <c r="D605" t="inlineStr">
        <is>
          <t>REL025/0397</t>
        </is>
      </c>
      <c r="E605" t="inlineStr">
        <is>
          <t>12/23/1957</t>
        </is>
      </c>
      <c r="F605" s="903" t="n">
        <v>21177</v>
      </c>
      <c r="G605" t="inlineStr">
        <is>
          <t>Superior Oil Company</t>
        </is>
      </c>
      <c r="H605" t="inlineStr">
        <is>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is>
      </c>
      <c r="I605" t="inlineStr">
        <is>
          <t>All of 31-12N-24W (AOL)</t>
        </is>
      </c>
      <c r="J605" t="inlineStr">
        <is>
          <t>Leasehold / WI</t>
        </is>
      </c>
      <c r="K605" t="inlineStr">
        <is>
          <t>OKCountyRecords official index, Roger Mills County (instrument 1957-002580); searched 06/11/2026</t>
        </is>
      </c>
    </row>
    <row r="606">
      <c r="A606" t="inlineStr">
        <is>
          <t>1958-002778</t>
        </is>
      </c>
      <c r="C606" t="inlineStr">
        <is>
          <t>Release</t>
        </is>
      </c>
      <c r="D606" t="inlineStr">
        <is>
          <t>REL025/0454</t>
        </is>
      </c>
      <c r="E606" t="inlineStr">
        <is>
          <t>04/11/1958</t>
        </is>
      </c>
      <c r="F606" s="903" t="n">
        <v>21286</v>
      </c>
      <c r="G606" t="inlineStr">
        <is>
          <t>Gulf Oil Corporation</t>
        </is>
      </c>
      <c r="H606" t="inlineStr">
        <is>
          <t>Ira J. Fish,
Gladys Priest,
Inez L. Cobb Sears</t>
        </is>
      </c>
      <c r="I606" t="inlineStr">
        <is>
          <t>31-12N-24W (AOL)</t>
        </is>
      </c>
      <c r="J606" t="inlineStr">
        <is>
          <t>Leasehold / WI</t>
        </is>
      </c>
      <c r="K606" t="inlineStr">
        <is>
          <t>OKCountyRecords official index, Roger Mills County (instrument 1958-002778); searched 06/11/2026</t>
        </is>
      </c>
    </row>
    <row r="607">
      <c r="A607" t="inlineStr">
        <is>
          <t>1958-002810</t>
        </is>
      </c>
      <c r="C607" t="inlineStr">
        <is>
          <t>Release</t>
        </is>
      </c>
      <c r="D607" t="inlineStr">
        <is>
          <t>REL025/0472</t>
        </is>
      </c>
      <c r="E607" t="inlineStr">
        <is>
          <t>05/02/1958</t>
        </is>
      </c>
      <c r="F607" s="903" t="n">
        <v>21307</v>
      </c>
      <c r="G607" t="inlineStr">
        <is>
          <t>Gulf Oil Corporation</t>
        </is>
      </c>
      <c r="H607" t="inlineStr">
        <is>
          <t>Lee Aulbert,
James Devine,
Elizabeth R. McCauley,
C. M. Neilson,
Pan Mutual Royalties</t>
        </is>
      </c>
      <c r="I607" t="inlineStr">
        <is>
          <t>31-12N-24W (AOL)</t>
        </is>
      </c>
      <c r="J607" t="inlineStr">
        <is>
          <t>Leasehold / WI</t>
        </is>
      </c>
      <c r="K607" t="inlineStr">
        <is>
          <t>OKCountyRecords official index, Roger Mills County (instrument 1958-002810); searched 06/11/2026</t>
        </is>
      </c>
    </row>
    <row r="608">
      <c r="A608" t="inlineStr">
        <is>
          <t>1958-002487</t>
        </is>
      </c>
      <c r="C608" t="inlineStr">
        <is>
          <t>Oil and Gas Lease</t>
        </is>
      </c>
      <c r="D608" t="inlineStr">
        <is>
          <t>OGL022/0198</t>
        </is>
      </c>
      <c r="E608" t="inlineStr">
        <is>
          <t>11/06/1958</t>
        </is>
      </c>
      <c r="F608" s="903" t="n">
        <v>21495</v>
      </c>
      <c r="G608" t="inlineStr">
        <is>
          <t>Eula M. Bain,
W. M. Bain</t>
        </is>
      </c>
      <c r="H608" t="inlineStr">
        <is>
          <t>Ed Puls</t>
        </is>
      </c>
      <c r="I608" t="inlineStr">
        <is>
          <t>31-12N-24W (AOL)</t>
        </is>
      </c>
      <c r="J608" t="inlineStr">
        <is>
          <t>Leasehold / WI</t>
        </is>
      </c>
      <c r="K608" t="inlineStr">
        <is>
          <t>OKCountyRecords official index, Roger Mills County (instrument 1958-002487); searched 06/11/2026</t>
        </is>
      </c>
    </row>
    <row r="609">
      <c r="A609" t="inlineStr">
        <is>
          <t>1959-001270</t>
        </is>
      </c>
      <c r="C609" t="inlineStr">
        <is>
          <t>Miscellaneous</t>
        </is>
      </c>
      <c r="D609" t="inlineStr">
        <is>
          <t>MIS029/0334</t>
        </is>
      </c>
      <c r="E609" t="inlineStr">
        <is>
          <t>05/26/1959</t>
        </is>
      </c>
      <c r="F609" s="903" t="n">
        <v>21696</v>
      </c>
      <c r="G609" t="inlineStr">
        <is>
          <t>Southwestern Bell Telephone Co</t>
        </is>
      </c>
      <c r="H609" t="inlineStr">
        <is>
          <t>The Public</t>
        </is>
      </c>
      <c r="I609" t="inlineStr">
        <is>
          <t>31-12N-24W (AOL)</t>
        </is>
      </c>
      <c r="J609" t="inlineStr">
        <is>
          <t>See instrument</t>
        </is>
      </c>
      <c r="K609" t="inlineStr">
        <is>
          <t>OKCountyRecords official index, Roger Mills County (instrument 1959-001270); searched 06/11/2026</t>
        </is>
      </c>
    </row>
    <row r="610">
      <c r="A610" t="inlineStr">
        <is>
          <t>1959-002917</t>
        </is>
      </c>
      <c r="C610" t="inlineStr">
        <is>
          <t>Release</t>
        </is>
      </c>
      <c r="D610" t="inlineStr">
        <is>
          <t>REL017/0186</t>
        </is>
      </c>
      <c r="E610" t="inlineStr">
        <is>
          <t>11/18/1959</t>
        </is>
      </c>
      <c r="F610" s="903" t="n">
        <v>21872</v>
      </c>
      <c r="G610" t="inlineStr">
        <is>
          <t>Ed Puls</t>
        </is>
      </c>
      <c r="H610" t="inlineStr">
        <is>
          <t>Eula M. Bain,
W. M. Bain</t>
        </is>
      </c>
      <c r="I610" t="inlineStr">
        <is>
          <t>31-12N-24W (AOL)</t>
        </is>
      </c>
      <c r="J610" t="inlineStr">
        <is>
          <t>Leasehold / WI</t>
        </is>
      </c>
      <c r="K610" t="inlineStr">
        <is>
          <t>OKCountyRecords official index, Roger Mills County (instrument 1959-002917); searched 06/11/2026</t>
        </is>
      </c>
    </row>
    <row r="611">
      <c r="A611" t="inlineStr">
        <is>
          <t>1960-000414</t>
        </is>
      </c>
      <c r="C611" t="inlineStr">
        <is>
          <t>Merger</t>
        </is>
      </c>
      <c r="D611" t="inlineStr">
        <is>
          <t>MIS032/0144</t>
        </is>
      </c>
      <c r="E611" t="inlineStr">
        <is>
          <t>02/23/1960</t>
        </is>
      </c>
      <c r="F611" s="903" t="n">
        <v>21969</v>
      </c>
      <c r="G611" t="inlineStr">
        <is>
          <t>Magnolia Petroleum,
Magnolia Petroleum Co,
Socony Mobil Oil Co</t>
        </is>
      </c>
      <c r="H611" t="inlineStr">
        <is>
          <t>The Public</t>
        </is>
      </c>
      <c r="I611" t="inlineStr">
        <is>
          <t>31-12N-24W (AOL)</t>
        </is>
      </c>
      <c r="J611" t="inlineStr">
        <is>
          <t>Fee / as stated</t>
        </is>
      </c>
      <c r="K611" t="inlineStr">
        <is>
          <t>OKCountyRecords official index, Roger Mills County (instrument 1960-000414); searched 06/11/2026</t>
        </is>
      </c>
    </row>
    <row r="612">
      <c r="A612" t="inlineStr">
        <is>
          <t>1962-000500</t>
        </is>
      </c>
      <c r="C612" t="inlineStr">
        <is>
          <t>Oil and Gas Lease</t>
        </is>
      </c>
      <c r="D612" t="inlineStr">
        <is>
          <t>MIS045/0202</t>
        </is>
      </c>
      <c r="E612" t="inlineStr">
        <is>
          <t>04/25/1962</t>
        </is>
      </c>
      <c r="F612" s="903" t="n">
        <v>22761</v>
      </c>
      <c r="G612" t="inlineStr">
        <is>
          <t>Joseph Devenas,
Mary Margaret Devenas</t>
        </is>
      </c>
      <c r="H612" t="inlineStr">
        <is>
          <t>Robert O. Lister Jr.</t>
        </is>
      </c>
      <c r="I612" t="inlineStr">
        <is>
          <t>31-12N-24W (AOL)</t>
        </is>
      </c>
      <c r="J612" t="inlineStr">
        <is>
          <t>Leasehold / WI</t>
        </is>
      </c>
      <c r="K612" t="inlineStr">
        <is>
          <t>OKCountyRecords official index, Roger Mills County (instrument 1962-000500); searched 06/11/2026</t>
        </is>
      </c>
    </row>
    <row r="613">
      <c r="A613" t="inlineStr">
        <is>
          <t>1962-000501</t>
        </is>
      </c>
      <c r="C613" t="inlineStr">
        <is>
          <t>Oil and Gas Lease</t>
        </is>
      </c>
      <c r="D613" t="inlineStr">
        <is>
          <t>MIS045/0204</t>
        </is>
      </c>
      <c r="E613" t="inlineStr">
        <is>
          <t>04/25/1962</t>
        </is>
      </c>
      <c r="F613" s="903" t="n">
        <v>22761</v>
      </c>
      <c r="G613" t="inlineStr">
        <is>
          <t>Margaret Gray,
Murrell Gray</t>
        </is>
      </c>
      <c r="H613" t="inlineStr">
        <is>
          <t>Robert O. Lister Jr.</t>
        </is>
      </c>
      <c r="I613" t="inlineStr">
        <is>
          <t>31-12N-24W (AOL)</t>
        </is>
      </c>
      <c r="J613" t="inlineStr">
        <is>
          <t>Leasehold / WI</t>
        </is>
      </c>
      <c r="K613" t="inlineStr">
        <is>
          <t>OKCountyRecords official index, Roger Mills County (instrument 1962-000501); searched 06/11/2026</t>
        </is>
      </c>
    </row>
    <row r="614">
      <c r="A614" t="inlineStr">
        <is>
          <t>1962-000502</t>
        </is>
      </c>
      <c r="C614" t="inlineStr">
        <is>
          <t>Oil and Gas Lease</t>
        </is>
      </c>
      <c r="D614" t="inlineStr">
        <is>
          <t>MIS045/0206</t>
        </is>
      </c>
      <c r="E614" t="inlineStr">
        <is>
          <t>04/25/1962</t>
        </is>
      </c>
      <c r="F614" s="903" t="n">
        <v>22761</v>
      </c>
      <c r="G614" t="inlineStr">
        <is>
          <t>Gladys Priest</t>
        </is>
      </c>
      <c r="H614" t="inlineStr">
        <is>
          <t>Robert O. Lister Jr.</t>
        </is>
      </c>
      <c r="I614" t="inlineStr">
        <is>
          <t>31-12N-24W (AOL)</t>
        </is>
      </c>
      <c r="J614" t="inlineStr">
        <is>
          <t>Leasehold / WI</t>
        </is>
      </c>
      <c r="K614" t="inlineStr">
        <is>
          <t>OKCountyRecords official index, Roger Mills County (instrument 1962-000502); searched 06/11/2026</t>
        </is>
      </c>
    </row>
    <row r="615">
      <c r="A615" t="inlineStr">
        <is>
          <t>1962-000503</t>
        </is>
      </c>
      <c r="C615" t="inlineStr">
        <is>
          <t>Oil and Gas Lease</t>
        </is>
      </c>
      <c r="D615" t="inlineStr">
        <is>
          <t>MIS045/0208</t>
        </is>
      </c>
      <c r="E615" t="inlineStr">
        <is>
          <t>04/25/1962</t>
        </is>
      </c>
      <c r="F615" s="903" t="n">
        <v>22761</v>
      </c>
      <c r="G615" t="inlineStr">
        <is>
          <t>Ethel I. Carter,
H. M. Carter</t>
        </is>
      </c>
      <c r="H615" t="inlineStr">
        <is>
          <t>Robert O. Lister Jr.</t>
        </is>
      </c>
      <c r="I615" t="inlineStr">
        <is>
          <t>31-12N-24W (AOL)</t>
        </is>
      </c>
      <c r="J615" t="inlineStr">
        <is>
          <t>Leasehold / WI</t>
        </is>
      </c>
      <c r="K615" t="inlineStr">
        <is>
          <t>OKCountyRecords official index, Roger Mills County (instrument 1962-000503); searched 06/11/2026</t>
        </is>
      </c>
    </row>
    <row r="616">
      <c r="A616" t="inlineStr">
        <is>
          <t>1962-000505</t>
        </is>
      </c>
      <c r="C616" t="inlineStr">
        <is>
          <t>Oil and Gas Lease</t>
        </is>
      </c>
      <c r="D616" t="inlineStr">
        <is>
          <t>MIS045/0212</t>
        </is>
      </c>
      <c r="E616" t="inlineStr">
        <is>
          <t>04/25/1962</t>
        </is>
      </c>
      <c r="F616" s="903" t="n">
        <v>22761</v>
      </c>
      <c r="G616" t="inlineStr">
        <is>
          <t>Carrie Lou Mitchell,
Marvin G. Mitchell</t>
        </is>
      </c>
      <c r="H616" t="inlineStr">
        <is>
          <t>Robert O. Lister Jr.</t>
        </is>
      </c>
      <c r="I616" t="inlineStr">
        <is>
          <t>31-12N-24W</t>
        </is>
      </c>
      <c r="J616" t="inlineStr">
        <is>
          <t>Leasehold / WI</t>
        </is>
      </c>
      <c r="K616" t="inlineStr">
        <is>
          <t>OKCountyRecords official index, Roger Mills County (instrument 1962-000505); searched 06/11/2026</t>
        </is>
      </c>
    </row>
    <row r="617">
      <c r="A617" t="inlineStr">
        <is>
          <t>1962-000506</t>
        </is>
      </c>
      <c r="C617" t="inlineStr">
        <is>
          <t>Oil and Gas Lease</t>
        </is>
      </c>
      <c r="D617" t="inlineStr">
        <is>
          <t>MIS045/0214</t>
        </is>
      </c>
      <c r="E617" t="inlineStr">
        <is>
          <t>04/25/1962</t>
        </is>
      </c>
      <c r="F617" s="903" t="n">
        <v>22761</v>
      </c>
      <c r="G617" t="inlineStr">
        <is>
          <t>Carrie Lou Mitchell,
Marvin G. Mitchell</t>
        </is>
      </c>
      <c r="H617" t="inlineStr">
        <is>
          <t>Robert O. Lister Jr.</t>
        </is>
      </c>
      <c r="I617" t="inlineStr">
        <is>
          <t>31-12N-24W</t>
        </is>
      </c>
      <c r="J617" t="inlineStr">
        <is>
          <t>Leasehold / WI</t>
        </is>
      </c>
      <c r="K617" t="inlineStr">
        <is>
          <t>OKCountyRecords official index, Roger Mills County (instrument 1962-000506); searched 06/11/2026</t>
        </is>
      </c>
    </row>
    <row r="618">
      <c r="A618" t="inlineStr">
        <is>
          <t>1962-000726</t>
        </is>
      </c>
      <c r="C618" t="inlineStr">
        <is>
          <t>Oil and Gas Lease</t>
        </is>
      </c>
      <c r="D618" t="inlineStr">
        <is>
          <t>MIS045/0598</t>
        </is>
      </c>
      <c r="E618" t="inlineStr">
        <is>
          <t>06/19/1962</t>
        </is>
      </c>
      <c r="F618" s="903" t="n">
        <v>22816</v>
      </c>
      <c r="G618" t="inlineStr">
        <is>
          <t>Carrie Lou Mitchell,
Marvin G. Mitchell</t>
        </is>
      </c>
      <c r="H618" t="inlineStr">
        <is>
          <t>Robert O. Lister Jr.</t>
        </is>
      </c>
      <c r="I618" t="inlineStr">
        <is>
          <t>31-12N-24W</t>
        </is>
      </c>
      <c r="J618" t="inlineStr">
        <is>
          <t>Leasehold / WI</t>
        </is>
      </c>
      <c r="K618" t="inlineStr">
        <is>
          <t>OKCountyRecords official index, Roger Mills County (instrument 1962-000726); searched 06/11/2026</t>
        </is>
      </c>
    </row>
    <row r="619">
      <c r="A619" t="inlineStr">
        <is>
          <t>1962-000727</t>
        </is>
      </c>
      <c r="C619" t="inlineStr">
        <is>
          <t>Oil and Gas Lease</t>
        </is>
      </c>
      <c r="D619" t="inlineStr">
        <is>
          <t>MIS045/0600</t>
        </is>
      </c>
      <c r="E619" t="inlineStr">
        <is>
          <t>06/19/1962</t>
        </is>
      </c>
      <c r="F619" s="903" t="n">
        <v>22816</v>
      </c>
      <c r="G619" t="inlineStr">
        <is>
          <t>Carrie Lou Mitchell,
Marvin G. Mitchell</t>
        </is>
      </c>
      <c r="H619" t="inlineStr">
        <is>
          <t>Robert O. Lister Jr.</t>
        </is>
      </c>
      <c r="I619" t="inlineStr">
        <is>
          <t>31-12N-24W</t>
        </is>
      </c>
      <c r="J619" t="inlineStr">
        <is>
          <t>Leasehold / WI</t>
        </is>
      </c>
      <c r="K619" t="inlineStr">
        <is>
          <t>OKCountyRecords official index, Roger Mills County (instrument 1962-000727); searched 06/11/2026</t>
        </is>
      </c>
    </row>
    <row r="620">
      <c r="A620" t="inlineStr">
        <is>
          <t>1962-001141</t>
        </is>
      </c>
      <c r="C620" t="inlineStr">
        <is>
          <t>Deed</t>
        </is>
      </c>
      <c r="D620" t="inlineStr">
        <is>
          <t>MIS047/0164</t>
        </is>
      </c>
      <c r="E620" t="inlineStr">
        <is>
          <t>09/17/1962</t>
        </is>
      </c>
      <c r="F620" s="903" t="n">
        <v>22906</v>
      </c>
      <c r="G620" t="inlineStr">
        <is>
          <t>Hazel Ayers,
W. L. Ayers</t>
        </is>
      </c>
      <c r="H620" t="inlineStr">
        <is>
          <t>Robert O. Lister Jr.</t>
        </is>
      </c>
      <c r="I620" t="inlineStr">
        <is>
          <t>31-12N-24W</t>
        </is>
      </c>
      <c r="J620" t="inlineStr">
        <is>
          <t>Fee / as stated</t>
        </is>
      </c>
      <c r="K620" t="inlineStr">
        <is>
          <t>OKCountyRecords official index, Roger Mills County (instrument 1962-001141); searched 06/11/2026</t>
        </is>
      </c>
    </row>
    <row r="621">
      <c r="A621" t="inlineStr">
        <is>
          <t>1962-001142</t>
        </is>
      </c>
      <c r="C621" t="inlineStr">
        <is>
          <t>Deed</t>
        </is>
      </c>
      <c r="D621" t="inlineStr">
        <is>
          <t>MIS047/0165</t>
        </is>
      </c>
      <c r="E621" t="inlineStr">
        <is>
          <t>09/17/1962</t>
        </is>
      </c>
      <c r="F621" s="903" t="n">
        <v>22906</v>
      </c>
      <c r="G621" t="inlineStr">
        <is>
          <t>Hazel Ayers,
W. L. Ayers</t>
        </is>
      </c>
      <c r="H621" t="inlineStr">
        <is>
          <t>Robert O. Lister Jr.</t>
        </is>
      </c>
      <c r="I621" t="inlineStr">
        <is>
          <t>31-12N-24W (AOL)</t>
        </is>
      </c>
      <c r="J621" t="inlineStr">
        <is>
          <t>Fee / as stated</t>
        </is>
      </c>
      <c r="K621" t="inlineStr">
        <is>
          <t>OKCountyRecords official index, Roger Mills County (instrument 1962-001142); searched 06/11/2026</t>
        </is>
      </c>
    </row>
    <row r="622">
      <c r="A622" t="inlineStr">
        <is>
          <t>1962-001143</t>
        </is>
      </c>
      <c r="C622" t="inlineStr">
        <is>
          <t>Oil and Gas Lease</t>
        </is>
      </c>
      <c r="D622" t="inlineStr">
        <is>
          <t>MIS047/0166</t>
        </is>
      </c>
      <c r="E622" t="inlineStr">
        <is>
          <t>09/17/1962</t>
        </is>
      </c>
      <c r="F622" s="903" t="n">
        <v>22906</v>
      </c>
      <c r="G622" t="inlineStr">
        <is>
          <t>Marie Lister,
Robert O. Lister Jr.</t>
        </is>
      </c>
      <c r="H622" t="inlineStr">
        <is>
          <t>W. V. Lister</t>
        </is>
      </c>
      <c r="I622" t="inlineStr">
        <is>
          <t>31-12N-24W (AOL)</t>
        </is>
      </c>
      <c r="J622" t="inlineStr">
        <is>
          <t>Leasehold / WI</t>
        </is>
      </c>
      <c r="K622" t="inlineStr">
        <is>
          <t>OKCountyRecords official index, Roger Mills County (instrument 1962-001143); searched 06/11/2026</t>
        </is>
      </c>
    </row>
    <row r="623">
      <c r="A623" t="inlineStr">
        <is>
          <t>1962-001144</t>
        </is>
      </c>
      <c r="C623" t="inlineStr">
        <is>
          <t>Deed</t>
        </is>
      </c>
      <c r="D623" t="inlineStr">
        <is>
          <t>MIS047/0168</t>
        </is>
      </c>
      <c r="E623" t="inlineStr">
        <is>
          <t>09/17/1962</t>
        </is>
      </c>
      <c r="F623" s="903" t="n">
        <v>22906</v>
      </c>
      <c r="G623" t="inlineStr">
        <is>
          <t>Marie Lister,
Robert O. Lister Jr.</t>
        </is>
      </c>
      <c r="H623" t="inlineStr">
        <is>
          <t>Carrie Lou Mitchell,
Marvin G. Mitchell</t>
        </is>
      </c>
      <c r="I623" t="inlineStr">
        <is>
          <t>31-12N-24W</t>
        </is>
      </c>
      <c r="J623" t="inlineStr">
        <is>
          <t>Fee / as stated</t>
        </is>
      </c>
      <c r="K623" t="inlineStr">
        <is>
          <t>OKCountyRecords official index, Roger Mills County (instrument 1962-001144); searched 06/11/2026</t>
        </is>
      </c>
    </row>
    <row r="624">
      <c r="A624" t="inlineStr">
        <is>
          <t>1962-001145</t>
        </is>
      </c>
      <c r="C624" t="inlineStr">
        <is>
          <t>Deed</t>
        </is>
      </c>
      <c r="D624" t="inlineStr">
        <is>
          <t>MIS047/0169</t>
        </is>
      </c>
      <c r="E624" t="inlineStr">
        <is>
          <t>09/17/1962</t>
        </is>
      </c>
      <c r="F624" s="903" t="n">
        <v>22906</v>
      </c>
      <c r="G624" t="inlineStr">
        <is>
          <t>Marie Lister,
Robert O. Lister Jr.</t>
        </is>
      </c>
      <c r="H624" t="inlineStr">
        <is>
          <t>Carrie Lou Mitchell</t>
        </is>
      </c>
      <c r="I624" t="inlineStr">
        <is>
          <t>31-12N-24W</t>
        </is>
      </c>
      <c r="J624" t="inlineStr">
        <is>
          <t>Fee / as stated</t>
        </is>
      </c>
      <c r="K624" t="inlineStr">
        <is>
          <t>OKCountyRecords official index, Roger Mills County (instrument 1962-001145); searched 06/11/2026</t>
        </is>
      </c>
    </row>
    <row r="625">
      <c r="A625" t="inlineStr">
        <is>
          <t>1962-001196</t>
        </is>
      </c>
      <c r="C625" t="inlineStr">
        <is>
          <t>Oil and Gas Lease</t>
        </is>
      </c>
      <c r="D625" t="inlineStr">
        <is>
          <t>MIS047/0240</t>
        </is>
      </c>
      <c r="E625" t="inlineStr">
        <is>
          <t>09/24/1962</t>
        </is>
      </c>
      <c r="F625" s="903" t="n">
        <v>22913</v>
      </c>
      <c r="G625" t="inlineStr">
        <is>
          <t>Eula Bain,
W. M. Bain</t>
        </is>
      </c>
      <c r="H625" t="inlineStr">
        <is>
          <t>Jack Campbell</t>
        </is>
      </c>
      <c r="I625" t="inlineStr">
        <is>
          <t>31-12N-24W</t>
        </is>
      </c>
      <c r="J625" t="inlineStr">
        <is>
          <t>Leasehold / WI</t>
        </is>
      </c>
      <c r="K625" t="inlineStr">
        <is>
          <t>OKCountyRecords official index, Roger Mills County (instrument 1962-001196); searched 06/11/2026</t>
        </is>
      </c>
    </row>
    <row r="626">
      <c r="A626" t="inlineStr">
        <is>
          <t>1962-001271</t>
        </is>
      </c>
      <c r="C626" t="inlineStr">
        <is>
          <t>Release</t>
        </is>
      </c>
      <c r="D626" t="inlineStr">
        <is>
          <t>MIS047/0367</t>
        </is>
      </c>
      <c r="E626" t="inlineStr">
        <is>
          <t>10/08/1962</t>
        </is>
      </c>
      <c r="F626" s="903" t="n">
        <v>22927</v>
      </c>
      <c r="G626" t="inlineStr">
        <is>
          <t>Commissioners of the Land Office</t>
        </is>
      </c>
      <c r="H626" t="inlineStr">
        <is>
          <t>Eula Bain,
William C. Bain</t>
        </is>
      </c>
      <c r="I626" t="inlineStr">
        <is>
          <t>31-12N-24W</t>
        </is>
      </c>
      <c r="J626" t="inlineStr">
        <is>
          <t>Leasehold / WI</t>
        </is>
      </c>
      <c r="K626" t="inlineStr">
        <is>
          <t>OKCountyRecords official index, Roger Mills County (instrument 1962-001271); searched 06/11/2026</t>
        </is>
      </c>
    </row>
    <row r="627">
      <c r="A627" t="inlineStr">
        <is>
          <t>1962-001281</t>
        </is>
      </c>
      <c r="C627" t="inlineStr">
        <is>
          <t>Assignment</t>
        </is>
      </c>
      <c r="D627" t="inlineStr">
        <is>
          <t>MIS047/0377</t>
        </is>
      </c>
      <c r="E627" t="inlineStr">
        <is>
          <t>10/09/1962</t>
        </is>
      </c>
      <c r="F627" s="903" t="n">
        <v>22928</v>
      </c>
      <c r="G627" t="inlineStr">
        <is>
          <t>Jack Campbell</t>
        </is>
      </c>
      <c r="H627" t="inlineStr">
        <is>
          <t>Midwest Oil Corporation</t>
        </is>
      </c>
      <c r="I627" t="inlineStr">
        <is>
          <t>31-12N-24W</t>
        </is>
      </c>
      <c r="J627" t="inlineStr">
        <is>
          <t>Leasehold / WI</t>
        </is>
      </c>
      <c r="K627" t="inlineStr">
        <is>
          <t>OKCountyRecords official index, Roger Mills County (instrument 1962-001281); searched 06/11/2026</t>
        </is>
      </c>
    </row>
    <row r="628">
      <c r="A628" t="inlineStr">
        <is>
          <t>1962-001389</t>
        </is>
      </c>
      <c r="C628" t="inlineStr">
        <is>
          <t>Deed</t>
        </is>
      </c>
      <c r="D628" t="inlineStr">
        <is>
          <t>MIS047/0558</t>
        </is>
      </c>
      <c r="E628" t="inlineStr">
        <is>
          <t>10/19/1962</t>
        </is>
      </c>
      <c r="F628" s="903" t="n">
        <v>22938</v>
      </c>
      <c r="G628" t="inlineStr">
        <is>
          <t>Robert O. Lister Jr.</t>
        </is>
      </c>
      <c r="H628" t="inlineStr">
        <is>
          <t>A. C. Campbell</t>
        </is>
      </c>
      <c r="I628" t="inlineStr">
        <is>
          <t>31-12N-24W</t>
        </is>
      </c>
      <c r="J628" t="inlineStr">
        <is>
          <t>Fee / as stated</t>
        </is>
      </c>
      <c r="K628" t="inlineStr">
        <is>
          <t>OKCountyRecords official index, Roger Mills County (instrument 1962-001389); searched 06/11/2026</t>
        </is>
      </c>
    </row>
    <row r="629">
      <c r="A629" t="inlineStr">
        <is>
          <t>1962-001390</t>
        </is>
      </c>
      <c r="C629" t="inlineStr">
        <is>
          <t>Deed</t>
        </is>
      </c>
      <c r="D629" t="inlineStr">
        <is>
          <t>MIS047/0559</t>
        </is>
      </c>
      <c r="E629" t="inlineStr">
        <is>
          <t>10/19/1962</t>
        </is>
      </c>
      <c r="F629" s="903" t="n">
        <v>22938</v>
      </c>
      <c r="G629" t="inlineStr">
        <is>
          <t>Robert O. Lister Jr.</t>
        </is>
      </c>
      <c r="H629" t="inlineStr">
        <is>
          <t>J. W. Klopfenstein</t>
        </is>
      </c>
      <c r="I629" t="inlineStr">
        <is>
          <t>31-12N-24W</t>
        </is>
      </c>
      <c r="J629" t="inlineStr">
        <is>
          <t>Fee / as stated</t>
        </is>
      </c>
      <c r="K629" t="inlineStr">
        <is>
          <t>OKCountyRecords official index, Roger Mills County (instrument 1962-001390); searched 06/11/2026</t>
        </is>
      </c>
    </row>
    <row r="630">
      <c r="A630" t="inlineStr">
        <is>
          <t>1963-000284</t>
        </is>
      </c>
      <c r="C630" t="inlineStr">
        <is>
          <t>Assignment</t>
        </is>
      </c>
      <c r="D630" t="inlineStr">
        <is>
          <t>MIS050/0067</t>
        </is>
      </c>
      <c r="E630" t="inlineStr">
        <is>
          <t>02/12/1963</t>
        </is>
      </c>
      <c r="F630" s="903" t="n">
        <v>23054</v>
      </c>
      <c r="G630" t="inlineStr">
        <is>
          <t>Robert O. Lister Jr.</t>
        </is>
      </c>
      <c r="H630" t="inlineStr">
        <is>
          <t>W. V. Lister</t>
        </is>
      </c>
      <c r="I630" t="inlineStr">
        <is>
          <t>31-12N-24W (AOL)</t>
        </is>
      </c>
      <c r="J630" t="inlineStr">
        <is>
          <t>Leasehold / WI</t>
        </is>
      </c>
      <c r="K630" t="inlineStr">
        <is>
          <t>OKCountyRecords official index, Roger Mills County (instrument 1963-000284); searched 06/11/2026</t>
        </is>
      </c>
    </row>
    <row r="631">
      <c r="A631" t="inlineStr">
        <is>
          <t>1963-000285</t>
        </is>
      </c>
      <c r="C631" t="inlineStr">
        <is>
          <t>Assignment</t>
        </is>
      </c>
      <c r="D631" t="inlineStr">
        <is>
          <t>MIS050/0068</t>
        </is>
      </c>
      <c r="E631" t="inlineStr">
        <is>
          <t>02/12/1963</t>
        </is>
      </c>
      <c r="F631" s="903" t="n">
        <v>23054</v>
      </c>
      <c r="G631" t="inlineStr">
        <is>
          <t>Robert O. Lister Jr.</t>
        </is>
      </c>
      <c r="H631" t="inlineStr">
        <is>
          <t>W. V. Lister</t>
        </is>
      </c>
      <c r="I631" t="inlineStr">
        <is>
          <t>31-12N-24W (AOL)</t>
        </is>
      </c>
      <c r="J631" t="inlineStr">
        <is>
          <t>Leasehold / WI</t>
        </is>
      </c>
      <c r="K631" t="inlineStr">
        <is>
          <t>OKCountyRecords official index, Roger Mills County (instrument 1963-000285); searched 06/11/2026</t>
        </is>
      </c>
    </row>
    <row r="632">
      <c r="A632" t="inlineStr">
        <is>
          <t>1963-000286</t>
        </is>
      </c>
      <c r="C632" t="inlineStr">
        <is>
          <t>Assignment</t>
        </is>
      </c>
      <c r="D632" t="inlineStr">
        <is>
          <t>MIS050/0069</t>
        </is>
      </c>
      <c r="E632" t="inlineStr">
        <is>
          <t>02/12/1963</t>
        </is>
      </c>
      <c r="F632" s="903" t="n">
        <v>23054</v>
      </c>
      <c r="G632" t="inlineStr">
        <is>
          <t>Robert O. Lister Jr.</t>
        </is>
      </c>
      <c r="H632" t="inlineStr">
        <is>
          <t>W. V. Lister</t>
        </is>
      </c>
      <c r="I632" t="inlineStr">
        <is>
          <t>31-12N-24W (AOL)</t>
        </is>
      </c>
      <c r="J632" t="inlineStr">
        <is>
          <t>Leasehold / WI</t>
        </is>
      </c>
      <c r="K632" t="inlineStr">
        <is>
          <t>OKCountyRecords official index, Roger Mills County (instrument 1963-000286); searched 06/11/2026</t>
        </is>
      </c>
    </row>
    <row r="633">
      <c r="A633" t="inlineStr">
        <is>
          <t>1963-000287</t>
        </is>
      </c>
      <c r="C633" t="inlineStr">
        <is>
          <t>Assignment</t>
        </is>
      </c>
      <c r="D633" t="inlineStr">
        <is>
          <t>MIS050/0070</t>
        </is>
      </c>
      <c r="E633" t="inlineStr">
        <is>
          <t>02/12/1963</t>
        </is>
      </c>
      <c r="F633" s="903" t="n">
        <v>23054</v>
      </c>
      <c r="G633" t="inlineStr">
        <is>
          <t>Robert O. Lister Jr.</t>
        </is>
      </c>
      <c r="H633" t="inlineStr">
        <is>
          <t>W. V. Lister</t>
        </is>
      </c>
      <c r="I633" t="inlineStr">
        <is>
          <t>31-12N-24W (AOL)</t>
        </is>
      </c>
      <c r="J633" t="inlineStr">
        <is>
          <t>Leasehold / WI</t>
        </is>
      </c>
      <c r="K633" t="inlineStr">
        <is>
          <t>OKCountyRecords official index, Roger Mills County (instrument 1963-000287); searched 06/11/2026</t>
        </is>
      </c>
    </row>
    <row r="634">
      <c r="A634" t="inlineStr">
        <is>
          <t>1965-000770</t>
        </is>
      </c>
      <c r="C634" t="inlineStr">
        <is>
          <t>Release</t>
        </is>
      </c>
      <c r="D634" t="inlineStr">
        <is>
          <t>MIS062/0462</t>
        </is>
      </c>
      <c r="E634" t="inlineStr">
        <is>
          <t>05/28/1965</t>
        </is>
      </c>
      <c r="F634" s="903" t="n">
        <v>23890</v>
      </c>
      <c r="G634" t="inlineStr">
        <is>
          <t>Hazel Ayers,
W. L. Ayers</t>
        </is>
      </c>
      <c r="H634" t="inlineStr">
        <is>
          <t>Carrie Lou Mitchell</t>
        </is>
      </c>
      <c r="I634" t="inlineStr">
        <is>
          <t>31-12N-24W (AOL)</t>
        </is>
      </c>
      <c r="J634" t="inlineStr">
        <is>
          <t>Leasehold / WI</t>
        </is>
      </c>
      <c r="K634" t="inlineStr">
        <is>
          <t>OKCountyRecords official index, Roger Mills County (instrument 1965-000770); searched 06/11/2026</t>
        </is>
      </c>
    </row>
    <row r="635">
      <c r="A635" t="inlineStr">
        <is>
          <t>1965-000771</t>
        </is>
      </c>
      <c r="C635" t="inlineStr">
        <is>
          <t>Deed</t>
        </is>
      </c>
      <c r="D635" t="inlineStr">
        <is>
          <t>MIS062/0464</t>
        </is>
      </c>
      <c r="E635" t="inlineStr">
        <is>
          <t>05/28/1965</t>
        </is>
      </c>
      <c r="F635" s="903" t="n">
        <v>23890</v>
      </c>
      <c r="G635" t="inlineStr">
        <is>
          <t>Carrie Lou Mitchell,
Marvin G. Mitchell</t>
        </is>
      </c>
      <c r="H635" t="inlineStr">
        <is>
          <t>Clara Mae Bryan,
George M. Bryan</t>
        </is>
      </c>
      <c r="I635" t="inlineStr">
        <is>
          <t>31-12N-24W (AOL)</t>
        </is>
      </c>
      <c r="J635" t="inlineStr">
        <is>
          <t>Fee / as stated</t>
        </is>
      </c>
      <c r="K635" t="inlineStr">
        <is>
          <t>OKCountyRecords official index, Roger Mills County (instrument 1965-000771); searched 06/11/2026</t>
        </is>
      </c>
    </row>
    <row r="636">
      <c r="A636" t="inlineStr">
        <is>
          <t>1966-000665</t>
        </is>
      </c>
      <c r="C636" t="inlineStr">
        <is>
          <t>Release</t>
        </is>
      </c>
      <c r="D636" t="inlineStr">
        <is>
          <t>MIS069/0512</t>
        </is>
      </c>
      <c r="E636" t="inlineStr">
        <is>
          <t>03/02/1966</t>
        </is>
      </c>
      <c r="F636" s="903" t="n">
        <v>24168</v>
      </c>
      <c r="G636" t="inlineStr">
        <is>
          <t>Clinton Production Credit Association</t>
        </is>
      </c>
      <c r="H636" t="inlineStr">
        <is>
          <t>Beatrice Marshall,
C. W. Marshall</t>
        </is>
      </c>
      <c r="I636" t="inlineStr">
        <is>
          <t>31-12N-24W</t>
        </is>
      </c>
      <c r="J636" t="inlineStr">
        <is>
          <t>Leasehold / WI</t>
        </is>
      </c>
      <c r="K636" t="inlineStr">
        <is>
          <t>OKCountyRecords official index, Roger Mills County (instrument 1966-000665); searched 06/11/2026</t>
        </is>
      </c>
    </row>
    <row r="637">
      <c r="A637" t="inlineStr">
        <is>
          <t>1967-000241</t>
        </is>
      </c>
      <c r="C637" t="inlineStr">
        <is>
          <t>Miscellaneous</t>
        </is>
      </c>
      <c r="D637" t="inlineStr">
        <is>
          <t>MIS078/0112</t>
        </is>
      </c>
      <c r="E637" t="inlineStr">
        <is>
          <t>01/30/1967</t>
        </is>
      </c>
      <c r="F637" s="903" t="n">
        <v>24502</v>
      </c>
      <c r="G637" t="inlineStr">
        <is>
          <t>Clark Exec Ellison,
Ellison, Kenneth A. Estate of Dcd</t>
        </is>
      </c>
      <c r="H637" t="inlineStr">
        <is>
          <t>Robert O. Lister Jr.</t>
        </is>
      </c>
      <c r="I637" t="inlineStr">
        <is>
          <t>31-12N-24W (AOL)</t>
        </is>
      </c>
      <c r="J637" t="inlineStr">
        <is>
          <t>See instrument</t>
        </is>
      </c>
      <c r="K637" t="inlineStr">
        <is>
          <t>OKCountyRecords official index, Roger Mills County (instrument 1967-000241); searched 06/11/2026</t>
        </is>
      </c>
    </row>
    <row r="638">
      <c r="A638" t="inlineStr">
        <is>
          <t>1967-000351</t>
        </is>
      </c>
      <c r="C638" t="inlineStr">
        <is>
          <t>Oil and Gas Lease</t>
        </is>
      </c>
      <c r="D638" t="inlineStr">
        <is>
          <t>MIS078/0309</t>
        </is>
      </c>
      <c r="E638" t="inlineStr">
        <is>
          <t>02/09/1967</t>
        </is>
      </c>
      <c r="F638" s="903" t="n">
        <v>24512</v>
      </c>
      <c r="G638" t="inlineStr">
        <is>
          <t>J. B. Campbell,
Lillie A. Campbell</t>
        </is>
      </c>
      <c r="H638" t="inlineStr">
        <is>
          <t>J. R. Groves</t>
        </is>
      </c>
      <c r="I638" t="inlineStr">
        <is>
          <t>31-12N-24W</t>
        </is>
      </c>
      <c r="J638" t="inlineStr">
        <is>
          <t>Leasehold / WI</t>
        </is>
      </c>
      <c r="K638" t="inlineStr">
        <is>
          <t>OKCountyRecords official index, Roger Mills County (instrument 1967-000351); searched 06/11/2026</t>
        </is>
      </c>
    </row>
    <row r="639">
      <c r="A639" t="inlineStr">
        <is>
          <t>1967-002816</t>
        </is>
      </c>
      <c r="C639" t="inlineStr">
        <is>
          <t>Final Decree</t>
        </is>
      </c>
      <c r="D639" t="inlineStr">
        <is>
          <t>MIS086/0033</t>
        </is>
      </c>
      <c r="E639" t="inlineStr">
        <is>
          <t>10/05/1967</t>
        </is>
      </c>
      <c r="F639" s="903" t="n">
        <v>24750</v>
      </c>
      <c r="G639" t="inlineStr">
        <is>
          <t>Carrie Lou Mitchell</t>
        </is>
      </c>
      <c r="H639" t="inlineStr">
        <is>
          <t>Max Carder,
The Public</t>
        </is>
      </c>
      <c r="I639" t="inlineStr">
        <is>
          <t>31-12N-24W (AOL)</t>
        </is>
      </c>
      <c r="J639" t="inlineStr">
        <is>
          <t>Fee / as stated</t>
        </is>
      </c>
      <c r="K639" t="inlineStr">
        <is>
          <t>OKCountyRecords official index, Roger Mills County (instrument 1967-002816); searched 06/11/2026</t>
        </is>
      </c>
    </row>
    <row r="640">
      <c r="A640" t="inlineStr">
        <is>
          <t>1968-003045</t>
        </is>
      </c>
      <c r="C640" t="inlineStr">
        <is>
          <t>Assignment</t>
        </is>
      </c>
      <c r="D640" t="inlineStr">
        <is>
          <t>MIS097/0020</t>
        </is>
      </c>
      <c r="E640" t="inlineStr">
        <is>
          <t>12/04/1968</t>
        </is>
      </c>
      <c r="F640" s="903" t="n">
        <v>25176</v>
      </c>
      <c r="G640" t="inlineStr">
        <is>
          <t>J. R. Groves</t>
        </is>
      </c>
      <c r="H640" t="inlineStr">
        <is>
          <t>Tenneco Oil Company</t>
        </is>
      </c>
      <c r="I640" t="inlineStr">
        <is>
          <t>31-12N-24W (AOL)</t>
        </is>
      </c>
      <c r="J640" t="inlineStr">
        <is>
          <t>Leasehold / WI</t>
        </is>
      </c>
      <c r="K640" t="inlineStr">
        <is>
          <t>OKCountyRecords official index, Roger Mills County (instrument 1968-003045); searched 06/11/2026</t>
        </is>
      </c>
    </row>
    <row r="641">
      <c r="A641" t="inlineStr">
        <is>
          <t>1968-003144</t>
        </is>
      </c>
      <c r="C641" t="inlineStr">
        <is>
          <t>Rental Division Order</t>
        </is>
      </c>
      <c r="D641" t="inlineStr">
        <is>
          <t>MIS097/0120</t>
        </is>
      </c>
      <c r="E641" t="inlineStr">
        <is>
          <t>12/04/1968</t>
        </is>
      </c>
      <c r="F641" s="903" t="n">
        <v>25176</v>
      </c>
      <c r="G641" t="inlineStr">
        <is>
          <t>J. B. Campbell,
Lillie A. Campbell</t>
        </is>
      </c>
      <c r="H641" t="inlineStr">
        <is>
          <t>J. R. Groves</t>
        </is>
      </c>
      <c r="I641" t="inlineStr">
        <is>
          <t>31-12N-24W</t>
        </is>
      </c>
      <c r="J641" t="inlineStr">
        <is>
          <t>Leasehold / WI</t>
        </is>
      </c>
      <c r="K641" t="inlineStr">
        <is>
          <t>OKCountyRecords official index, Roger Mills County (instrument 1968-003144); searched 06/11/2026</t>
        </is>
      </c>
    </row>
    <row r="642">
      <c r="A642" t="inlineStr">
        <is>
          <t>1970-001176</t>
        </is>
      </c>
      <c r="C642" t="inlineStr">
        <is>
          <t>Oil and Gas Lease</t>
        </is>
      </c>
      <c r="D642" t="inlineStr">
        <is>
          <t>0110/0054</t>
        </is>
      </c>
      <c r="E642" t="inlineStr">
        <is>
          <t>06/24/1970</t>
        </is>
      </c>
      <c r="F642" s="903" t="n">
        <v>25743</v>
      </c>
      <c r="G642" t="inlineStr">
        <is>
          <t>Crystal Henson,
O. K. Henson Jr.</t>
        </is>
      </c>
      <c r="H642" t="inlineStr">
        <is>
          <t>Union Oil Company of California</t>
        </is>
      </c>
      <c r="I642" t="inlineStr">
        <is>
          <t>31-12N-24W (AOL)</t>
        </is>
      </c>
      <c r="J642" t="inlineStr">
        <is>
          <t>Leasehold / WI</t>
        </is>
      </c>
      <c r="K642" t="inlineStr">
        <is>
          <t>OKCountyRecords official index, Roger Mills County (instrument 1970-001176); searched 06/11/2026</t>
        </is>
      </c>
    </row>
    <row r="643">
      <c r="A643" t="inlineStr">
        <is>
          <t>1970-001971</t>
        </is>
      </c>
      <c r="C643" t="inlineStr">
        <is>
          <t>Oil and Gas Lease</t>
        </is>
      </c>
      <c r="D643" t="inlineStr">
        <is>
          <t>0112/0464</t>
        </is>
      </c>
      <c r="E643" t="inlineStr">
        <is>
          <t>09/18/1970</t>
        </is>
      </c>
      <c r="F643" s="903" t="n">
        <v>25829</v>
      </c>
      <c r="G643" t="inlineStr">
        <is>
          <t>Gladys Priest</t>
        </is>
      </c>
      <c r="H643" t="inlineStr">
        <is>
          <t>Ghk Corporation</t>
        </is>
      </c>
      <c r="I643" t="inlineStr">
        <is>
          <t>31-12N-24W (AOL)</t>
        </is>
      </c>
      <c r="J643" t="inlineStr">
        <is>
          <t>Leasehold / WI</t>
        </is>
      </c>
      <c r="K643" t="inlineStr">
        <is>
          <t>OKCountyRecords official index, Roger Mills County (instrument 1970-001971); searched 06/11/2026</t>
        </is>
      </c>
    </row>
    <row r="644">
      <c r="A644" t="inlineStr">
        <is>
          <t>1970-001972</t>
        </is>
      </c>
      <c r="C644" t="inlineStr">
        <is>
          <t>Oil and Gas Lease</t>
        </is>
      </c>
      <c r="D644" t="inlineStr">
        <is>
          <t>0112/0466</t>
        </is>
      </c>
      <c r="E644" t="inlineStr">
        <is>
          <t>09/18/1970</t>
        </is>
      </c>
      <c r="F644" s="903" t="n">
        <v>25829</v>
      </c>
      <c r="G644" t="inlineStr">
        <is>
          <t>Joseph Devanas,
Mary Margaret Devanas</t>
        </is>
      </c>
      <c r="H644" t="inlineStr">
        <is>
          <t>Ghk Corporation</t>
        </is>
      </c>
      <c r="I644" t="inlineStr">
        <is>
          <t>31-12N-24W (AOL)</t>
        </is>
      </c>
      <c r="J644" t="inlineStr">
        <is>
          <t>Leasehold / WI</t>
        </is>
      </c>
      <c r="K644" t="inlineStr">
        <is>
          <t>OKCountyRecords official index, Roger Mills County (instrument 1970-001972); searched 06/11/2026</t>
        </is>
      </c>
    </row>
    <row r="645">
      <c r="A645" t="inlineStr">
        <is>
          <t>1970-001973</t>
        </is>
      </c>
      <c r="C645" t="inlineStr">
        <is>
          <t>Oil and Gas Lease</t>
        </is>
      </c>
      <c r="D645" t="inlineStr">
        <is>
          <t>0112/0468</t>
        </is>
      </c>
      <c r="E645" t="inlineStr">
        <is>
          <t>09/18/1970</t>
        </is>
      </c>
      <c r="F645" s="903" t="n">
        <v>25829</v>
      </c>
      <c r="G645" t="inlineStr">
        <is>
          <t>Margaret Gray,
Murrell Gray</t>
        </is>
      </c>
      <c r="H645" t="inlineStr">
        <is>
          <t>Ghk Corporation</t>
        </is>
      </c>
      <c r="I645" t="inlineStr">
        <is>
          <t>31-12N-24W (AOL)</t>
        </is>
      </c>
      <c r="J645" t="inlineStr">
        <is>
          <t>Leasehold / WI</t>
        </is>
      </c>
      <c r="K645" t="inlineStr">
        <is>
          <t>OKCountyRecords official index, Roger Mills County (instrument 1970-001973); searched 06/11/2026</t>
        </is>
      </c>
    </row>
    <row r="646">
      <c r="A646" t="inlineStr">
        <is>
          <t>1970-002603</t>
        </is>
      </c>
      <c r="C646" t="inlineStr">
        <is>
          <t>Oil and Gas Lease</t>
        </is>
      </c>
      <c r="D646" t="inlineStr">
        <is>
          <t>0114/0483</t>
        </is>
      </c>
      <c r="E646" t="inlineStr">
        <is>
          <t>11/12/1970</t>
        </is>
      </c>
      <c r="F646" s="903" t="n">
        <v>25884</v>
      </c>
      <c r="G646" t="inlineStr">
        <is>
          <t>Capitola Yell Harmon,
Fred Harmon</t>
        </is>
      </c>
      <c r="H646" t="inlineStr">
        <is>
          <t>Kerr McGee Corporation</t>
        </is>
      </c>
      <c r="I646" t="inlineStr">
        <is>
          <t>31-12N-24W (AOL)</t>
        </is>
      </c>
      <c r="J646" t="inlineStr">
        <is>
          <t>Leasehold / WI</t>
        </is>
      </c>
      <c r="K646" t="inlineStr">
        <is>
          <t>OKCountyRecords official index, Roger Mills County (instrument 1970-002603); searched 06/11/2026</t>
        </is>
      </c>
    </row>
    <row r="647">
      <c r="A647" t="inlineStr">
        <is>
          <t>1970-002661</t>
        </is>
      </c>
      <c r="C647" t="inlineStr">
        <is>
          <t>Assignment</t>
        </is>
      </c>
      <c r="D647" t="inlineStr">
        <is>
          <t>0114/0553</t>
        </is>
      </c>
      <c r="E647" t="inlineStr">
        <is>
          <t>11/13/1970</t>
        </is>
      </c>
      <c r="F647" s="903" t="n">
        <v>25885</v>
      </c>
      <c r="G647" t="inlineStr">
        <is>
          <t>W. V. Lister</t>
        </is>
      </c>
      <c r="H647" t="inlineStr">
        <is>
          <t>Gasanadarko, Ltd.</t>
        </is>
      </c>
      <c r="I647" t="inlineStr">
        <is>
          <t>31-12N-24W (AOL)</t>
        </is>
      </c>
      <c r="J647" t="inlineStr">
        <is>
          <t>Leasehold / WI</t>
        </is>
      </c>
      <c r="K647" t="inlineStr">
        <is>
          <t>OKCountyRecords official index, Roger Mills County (instrument 1970-002661); searched 06/11/2026</t>
        </is>
      </c>
    </row>
    <row r="648">
      <c r="A648" t="inlineStr">
        <is>
          <t>1970-002662</t>
        </is>
      </c>
      <c r="C648" t="inlineStr">
        <is>
          <t>Assignment</t>
        </is>
      </c>
      <c r="D648" t="inlineStr">
        <is>
          <t>0114/0554</t>
        </is>
      </c>
      <c r="E648" t="inlineStr">
        <is>
          <t>11/13/1970</t>
        </is>
      </c>
      <c r="F648" s="903" t="n">
        <v>25885</v>
      </c>
      <c r="G648" t="inlineStr">
        <is>
          <t>W. V. Lister</t>
        </is>
      </c>
      <c r="H648" t="inlineStr">
        <is>
          <t>Gasanadarko, Ltd.</t>
        </is>
      </c>
      <c r="I648" t="inlineStr">
        <is>
          <t>31-12N-24W (AOL)</t>
        </is>
      </c>
      <c r="J648" t="inlineStr">
        <is>
          <t>Leasehold / WI</t>
        </is>
      </c>
      <c r="K648" t="inlineStr">
        <is>
          <t>OKCountyRecords official index, Roger Mills County (instrument 1970-002662); searched 06/11/2026</t>
        </is>
      </c>
    </row>
    <row r="649">
      <c r="A649" t="inlineStr">
        <is>
          <t>1970-002663</t>
        </is>
      </c>
      <c r="C649" t="inlineStr">
        <is>
          <t>Assignment</t>
        </is>
      </c>
      <c r="D649" t="inlineStr">
        <is>
          <t>0114/0555</t>
        </is>
      </c>
      <c r="E649" t="inlineStr">
        <is>
          <t>11/13/1970</t>
        </is>
      </c>
      <c r="F649" s="903" t="n">
        <v>25885</v>
      </c>
      <c r="G649" t="inlineStr">
        <is>
          <t>W. V. Lister</t>
        </is>
      </c>
      <c r="H649" t="inlineStr">
        <is>
          <t>Gasanadarko, Ltd.</t>
        </is>
      </c>
      <c r="I649" t="inlineStr">
        <is>
          <t>31-12N-24W (AOL)</t>
        </is>
      </c>
      <c r="J649" t="inlineStr">
        <is>
          <t>Leasehold / WI</t>
        </is>
      </c>
      <c r="K649" t="inlineStr">
        <is>
          <t>OKCountyRecords official index, Roger Mills County (instrument 1970-002663); searched 06/11/2026</t>
        </is>
      </c>
    </row>
    <row r="650">
      <c r="A650" t="inlineStr">
        <is>
          <t>1970-002664</t>
        </is>
      </c>
      <c r="C650" t="inlineStr">
        <is>
          <t>Assignment</t>
        </is>
      </c>
      <c r="D650" t="inlineStr">
        <is>
          <t>0114/0556</t>
        </is>
      </c>
      <c r="E650" t="inlineStr">
        <is>
          <t>11/13/1970</t>
        </is>
      </c>
      <c r="F650" s="903" t="n">
        <v>25885</v>
      </c>
      <c r="G650" t="inlineStr">
        <is>
          <t>Ghk Corporation</t>
        </is>
      </c>
      <c r="H650" t="inlineStr">
        <is>
          <t>Gasanadarko, Ltd.</t>
        </is>
      </c>
      <c r="I650" t="inlineStr">
        <is>
          <t>31-12N-24W (AOL)</t>
        </is>
      </c>
      <c r="J650" t="inlineStr">
        <is>
          <t>Leasehold / WI</t>
        </is>
      </c>
      <c r="K650" t="inlineStr">
        <is>
          <t>OKCountyRecords official index, Roger Mills County (instrument 1970-002664); searched 06/11/2026</t>
        </is>
      </c>
    </row>
    <row r="651">
      <c r="A651" t="inlineStr">
        <is>
          <t>1970-002665</t>
        </is>
      </c>
      <c r="C651" t="inlineStr">
        <is>
          <t>Assignment</t>
        </is>
      </c>
      <c r="D651" t="inlineStr">
        <is>
          <t>0114/0557</t>
        </is>
      </c>
      <c r="E651" t="inlineStr">
        <is>
          <t>11/13/1970</t>
        </is>
      </c>
      <c r="F651" s="903" t="n">
        <v>25885</v>
      </c>
      <c r="G651" t="inlineStr">
        <is>
          <t>Ghk Corporation</t>
        </is>
      </c>
      <c r="H651" t="inlineStr">
        <is>
          <t>Gasanadarko, Ltd.</t>
        </is>
      </c>
      <c r="I651" t="inlineStr">
        <is>
          <t>31-12N-24W (AOL)</t>
        </is>
      </c>
      <c r="J651" t="inlineStr">
        <is>
          <t>Leasehold / WI</t>
        </is>
      </c>
      <c r="K651" t="inlineStr">
        <is>
          <t>OKCountyRecords official index, Roger Mills County (instrument 1970-002665); searched 06/11/2026</t>
        </is>
      </c>
    </row>
    <row r="652">
      <c r="A652" t="inlineStr">
        <is>
          <t>1970-002666</t>
        </is>
      </c>
      <c r="C652" t="inlineStr">
        <is>
          <t>Assignment</t>
        </is>
      </c>
      <c r="D652" t="inlineStr">
        <is>
          <t>0114/0558</t>
        </is>
      </c>
      <c r="E652" t="inlineStr">
        <is>
          <t>11/13/1970</t>
        </is>
      </c>
      <c r="F652" s="903" t="n">
        <v>25885</v>
      </c>
      <c r="G652" t="inlineStr">
        <is>
          <t>Ghk Corporation</t>
        </is>
      </c>
      <c r="H652" t="inlineStr">
        <is>
          <t>Gasanadarko, Ltd.</t>
        </is>
      </c>
      <c r="I652" t="inlineStr">
        <is>
          <t>31-12N-24W (AOL)</t>
        </is>
      </c>
      <c r="J652" t="inlineStr">
        <is>
          <t>Leasehold / WI</t>
        </is>
      </c>
      <c r="K652" t="inlineStr">
        <is>
          <t>OKCountyRecords official index, Roger Mills County (instrument 1970-002666); searched 06/11/2026</t>
        </is>
      </c>
    </row>
    <row r="653">
      <c r="A653" t="inlineStr">
        <is>
          <t>1970-002991</t>
        </is>
      </c>
      <c r="C653" t="inlineStr">
        <is>
          <t>Assignment</t>
        </is>
      </c>
      <c r="D653" t="inlineStr">
        <is>
          <t>0115/0456</t>
        </is>
      </c>
      <c r="E653" t="inlineStr">
        <is>
          <t>12/03/1970</t>
        </is>
      </c>
      <c r="F653" s="903" t="n">
        <v>25905</v>
      </c>
      <c r="G653" t="inlineStr">
        <is>
          <t>W. V. Lister</t>
        </is>
      </c>
      <c r="H653" t="inlineStr">
        <is>
          <t>Ghk Corporation</t>
        </is>
      </c>
      <c r="I653" t="inlineStr">
        <is>
          <t>31-12N-24W (AOL)</t>
        </is>
      </c>
      <c r="J653" t="inlineStr">
        <is>
          <t>Leasehold / WI</t>
        </is>
      </c>
      <c r="K653" t="inlineStr">
        <is>
          <t>OKCountyRecords official index, Roger Mills County (instrument 1970-002991); searched 06/11/2026</t>
        </is>
      </c>
    </row>
    <row r="654">
      <c r="A654" t="inlineStr">
        <is>
          <t>1970-002992</t>
        </is>
      </c>
      <c r="C654" t="inlineStr">
        <is>
          <t>Assignment</t>
        </is>
      </c>
      <c r="D654" t="inlineStr">
        <is>
          <t>0115/0457</t>
        </is>
      </c>
      <c r="E654" t="inlineStr">
        <is>
          <t>12/03/1970</t>
        </is>
      </c>
      <c r="F654" s="903" t="n">
        <v>25905</v>
      </c>
      <c r="G654" t="inlineStr">
        <is>
          <t>Ghk Corporation</t>
        </is>
      </c>
      <c r="H654" t="inlineStr">
        <is>
          <t>Gasanadarko, Ltd.</t>
        </is>
      </c>
      <c r="I654" t="inlineStr">
        <is>
          <t>31-12N-24W (AOL)</t>
        </is>
      </c>
      <c r="J654" t="inlineStr">
        <is>
          <t>Leasehold / WI</t>
        </is>
      </c>
      <c r="K654" t="inlineStr">
        <is>
          <t>OKCountyRecords official index, Roger Mills County (instrument 1970-002992); searched 06/11/2026</t>
        </is>
      </c>
    </row>
    <row r="655">
      <c r="A655" t="inlineStr">
        <is>
          <t>1970-003015</t>
        </is>
      </c>
      <c r="C655" t="inlineStr">
        <is>
          <t>Rental Division Order</t>
        </is>
      </c>
      <c r="D655" t="inlineStr">
        <is>
          <t>0115/0485</t>
        </is>
      </c>
      <c r="E655" t="inlineStr">
        <is>
          <t>12/03/1970</t>
        </is>
      </c>
      <c r="F655" s="903" t="n">
        <v>25905</v>
      </c>
      <c r="G655" t="inlineStr">
        <is>
          <t>Marie Lister,
Robert O. Lister Jr.</t>
        </is>
      </c>
      <c r="H655" t="inlineStr">
        <is>
          <t>W. V. Lister</t>
        </is>
      </c>
      <c r="I655" t="inlineStr">
        <is>
          <t>31-12N-24W</t>
        </is>
      </c>
      <c r="J655" t="inlineStr">
        <is>
          <t>Leasehold / WI</t>
        </is>
      </c>
      <c r="K655" t="inlineStr">
        <is>
          <t>OKCountyRecords official index, Roger Mills County (instrument 1970-003015); searched 06/11/2026</t>
        </is>
      </c>
    </row>
    <row r="656">
      <c r="A656" t="inlineStr">
        <is>
          <t>1970-003106</t>
        </is>
      </c>
      <c r="C656" t="inlineStr">
        <is>
          <t>Oil and Gas Lease</t>
        </is>
      </c>
      <c r="D656" t="inlineStr">
        <is>
          <t>0116/0044</t>
        </is>
      </c>
      <c r="E656" t="inlineStr">
        <is>
          <t>12/08/1970</t>
        </is>
      </c>
      <c r="F656" s="903" t="n">
        <v>25910</v>
      </c>
      <c r="G656" t="inlineStr">
        <is>
          <t>L. E. Thurman</t>
        </is>
      </c>
      <c r="H656" t="inlineStr">
        <is>
          <t>Ghk Corporation</t>
        </is>
      </c>
      <c r="I656" t="inlineStr">
        <is>
          <t>31-12N-24W (AOL)</t>
        </is>
      </c>
      <c r="J656" t="inlineStr">
        <is>
          <t>Leasehold / WI</t>
        </is>
      </c>
      <c r="K656" t="inlineStr">
        <is>
          <t>OKCountyRecords official index, Roger Mills County (instrument 1970-003106); searched 06/11/2026</t>
        </is>
      </c>
    </row>
    <row r="657">
      <c r="A657" t="inlineStr">
        <is>
          <t>1970-003107</t>
        </is>
      </c>
      <c r="C657" t="inlineStr">
        <is>
          <t>Assignment</t>
        </is>
      </c>
      <c r="D657" t="inlineStr">
        <is>
          <t>0116/0047</t>
        </is>
      </c>
      <c r="E657" t="inlineStr">
        <is>
          <t>12/08/1970</t>
        </is>
      </c>
      <c r="F657" s="903" t="n">
        <v>25910</v>
      </c>
      <c r="G657" t="inlineStr">
        <is>
          <t>Ghk Corporation</t>
        </is>
      </c>
      <c r="H657" t="inlineStr">
        <is>
          <t>Gasanadarko, Ltd.</t>
        </is>
      </c>
      <c r="I657" t="inlineStr">
        <is>
          <t>31-12N-24W (AOL)</t>
        </is>
      </c>
      <c r="J657" t="inlineStr">
        <is>
          <t>Leasehold / WI</t>
        </is>
      </c>
      <c r="K657" t="inlineStr">
        <is>
          <t>OKCountyRecords official index, Roger Mills County (instrument 1970-003107); searched 06/11/2026</t>
        </is>
      </c>
    </row>
    <row r="658">
      <c r="A658" t="inlineStr">
        <is>
          <t>1971-001694</t>
        </is>
      </c>
      <c r="C658" t="inlineStr">
        <is>
          <t>Release</t>
        </is>
      </c>
      <c r="D658" t="inlineStr">
        <is>
          <t>0122/0046</t>
        </is>
      </c>
      <c r="E658" t="inlineStr">
        <is>
          <t>05/18/1971</t>
        </is>
      </c>
      <c r="F658" s="903" t="n">
        <v>26071</v>
      </c>
      <c r="G658" t="inlineStr">
        <is>
          <t>Gasanadarko, Ltd.</t>
        </is>
      </c>
      <c r="H658" t="inlineStr">
        <is>
          <t>Marie Lister,
Robert O. Lister Jr.</t>
        </is>
      </c>
      <c r="I658" t="inlineStr">
        <is>
          <t>31-12N-24W</t>
        </is>
      </c>
      <c r="J658" t="inlineStr">
        <is>
          <t>Leasehold / WI</t>
        </is>
      </c>
      <c r="K658" t="inlineStr">
        <is>
          <t>OKCountyRecords official index, Roger Mills County (instrument 1971-001694); searched 06/11/2026</t>
        </is>
      </c>
    </row>
    <row r="659">
      <c r="A659" t="inlineStr">
        <is>
          <t>1971-002243</t>
        </is>
      </c>
      <c r="C659" t="inlineStr">
        <is>
          <t>Oil and Gas Lease</t>
        </is>
      </c>
      <c r="D659" t="inlineStr">
        <is>
          <t>0123/0448</t>
        </is>
      </c>
      <c r="E659" t="inlineStr">
        <is>
          <t>07/16/1971</t>
        </is>
      </c>
      <c r="F659" s="903" t="n">
        <v>26130</v>
      </c>
      <c r="G659" t="inlineStr">
        <is>
          <t>Eula M. Bain,
William C. Bain</t>
        </is>
      </c>
      <c r="H659" t="inlineStr">
        <is>
          <t>W. V. Lister</t>
        </is>
      </c>
      <c r="I659" t="inlineStr">
        <is>
          <t>31-12N-24W</t>
        </is>
      </c>
      <c r="J659" t="inlineStr">
        <is>
          <t>Leasehold / WI</t>
        </is>
      </c>
      <c r="K659" t="inlineStr">
        <is>
          <t>OKCountyRecords official index, Roger Mills County (instrument 1971-002243); searched 06/11/2026</t>
        </is>
      </c>
    </row>
    <row r="660">
      <c r="A660" t="inlineStr">
        <is>
          <t>1971-002244</t>
        </is>
      </c>
      <c r="C660" t="inlineStr">
        <is>
          <t>Assignment</t>
        </is>
      </c>
      <c r="D660" t="inlineStr">
        <is>
          <t>0123/0450</t>
        </is>
      </c>
      <c r="E660" t="inlineStr">
        <is>
          <t>07/16/1971</t>
        </is>
      </c>
      <c r="F660" s="903" t="n">
        <v>26130</v>
      </c>
      <c r="G660" t="inlineStr">
        <is>
          <t>W. V. Lister</t>
        </is>
      </c>
      <c r="H660" t="inlineStr">
        <is>
          <t>Gasanadarko, Ltd.</t>
        </is>
      </c>
      <c r="I660" t="inlineStr">
        <is>
          <t>31-12N-24W</t>
        </is>
      </c>
      <c r="J660" t="inlineStr">
        <is>
          <t>Leasehold / WI</t>
        </is>
      </c>
      <c r="K660" t="inlineStr">
        <is>
          <t>OKCountyRecords official index, Roger Mills County (instrument 1971-002244); searched 06/11/2026</t>
        </is>
      </c>
    </row>
    <row r="661">
      <c r="A661" t="inlineStr">
        <is>
          <t>1971-002664</t>
        </is>
      </c>
      <c r="C661" t="inlineStr">
        <is>
          <t>Oil and Gas Lease</t>
        </is>
      </c>
      <c r="D661" t="inlineStr">
        <is>
          <t>0125/0007</t>
        </is>
      </c>
      <c r="E661" t="inlineStr">
        <is>
          <t>08/13/1971</t>
        </is>
      </c>
      <c r="F661" s="903" t="n">
        <v>26158</v>
      </c>
      <c r="G661" t="inlineStr">
        <is>
          <t>A. C. Campbell,
Fern Campbell,
J. W. Klopfenstein,
Ruby M. Klopfenstein</t>
        </is>
      </c>
      <c r="H661" t="inlineStr">
        <is>
          <t>Chalfant Magee &amp; Hansen, Inc.</t>
        </is>
      </c>
      <c r="I661" t="inlineStr">
        <is>
          <t>31-12N-24W</t>
        </is>
      </c>
      <c r="J661" t="inlineStr">
        <is>
          <t>Leasehold / WI</t>
        </is>
      </c>
      <c r="K661" t="inlineStr">
        <is>
          <t>OKCountyRecords official index, Roger Mills County (instrument 1971-002664); searched 06/11/2026</t>
        </is>
      </c>
    </row>
    <row r="662">
      <c r="A662" t="inlineStr">
        <is>
          <t>1971-003272</t>
        </is>
      </c>
      <c r="C662" t="inlineStr">
        <is>
          <t>Assignment</t>
        </is>
      </c>
      <c r="D662" t="inlineStr">
        <is>
          <t>0127/0028</t>
        </is>
      </c>
      <c r="E662" t="inlineStr">
        <is>
          <t>09/17/1971</t>
        </is>
      </c>
      <c r="F662" s="903" t="n">
        <v>26193</v>
      </c>
      <c r="G662" t="inlineStr">
        <is>
          <t>A. C. Campbell,
Fern Campbell,
J. W. Klopfenstein,
Ruby M. Klopfenstein</t>
        </is>
      </c>
      <c r="H662" t="inlineStr">
        <is>
          <t>Chalfant Magee and Hansen, Inc.</t>
        </is>
      </c>
      <c r="I662" t="inlineStr">
        <is>
          <t>31-12N-24W</t>
        </is>
      </c>
      <c r="J662" t="inlineStr">
        <is>
          <t>Leasehold / WI</t>
        </is>
      </c>
      <c r="K662" t="inlineStr">
        <is>
          <t>OKCountyRecords official index, Roger Mills County (instrument 1971-003272); searched 06/11/2026</t>
        </is>
      </c>
    </row>
    <row r="663">
      <c r="A663" t="inlineStr">
        <is>
          <t>1971-003746</t>
        </is>
      </c>
      <c r="C663" t="inlineStr">
        <is>
          <t>Assignment</t>
        </is>
      </c>
      <c r="D663" t="inlineStr">
        <is>
          <t>0128/0290</t>
        </is>
      </c>
      <c r="E663" t="inlineStr">
        <is>
          <t>10/25/1971</t>
        </is>
      </c>
      <c r="F663" s="903" t="n">
        <v>26231</v>
      </c>
      <c r="G663" t="inlineStr">
        <is>
          <t>Gasanadarko, Ltd.</t>
        </is>
      </c>
      <c r="H663" t="inlineStr">
        <is>
          <t>El Paso Natural Gas Co</t>
        </is>
      </c>
      <c r="I663" t="inlineStr">
        <is>
          <t>All of 31-12N-24W (AOL)</t>
        </is>
      </c>
      <c r="J663" t="inlineStr">
        <is>
          <t>Leasehold / WI</t>
        </is>
      </c>
      <c r="K663" t="inlineStr">
        <is>
          <t>OKCountyRecords official index, Roger Mills County (instrument 1971-003746); searched 06/11/2026</t>
        </is>
      </c>
    </row>
    <row r="664">
      <c r="A664" t="inlineStr">
        <is>
          <t>1971-004499</t>
        </is>
      </c>
      <c r="C664" t="inlineStr">
        <is>
          <t>Assignment</t>
        </is>
      </c>
      <c r="D664" t="inlineStr">
        <is>
          <t>0130/0483</t>
        </is>
      </c>
      <c r="E664" t="inlineStr">
        <is>
          <t>12/20/1971</t>
        </is>
      </c>
      <c r="F664" s="903" t="n">
        <v>26287</v>
      </c>
      <c r="G664" t="inlineStr">
        <is>
          <t>Gasanadarko, Ltd.</t>
        </is>
      </c>
      <c r="H664" t="inlineStr">
        <is>
          <t>El Paso Natural Gas Co</t>
        </is>
      </c>
      <c r="I664" t="inlineStr">
        <is>
          <t>31-12N-24W (AOL)</t>
        </is>
      </c>
      <c r="J664" t="inlineStr">
        <is>
          <t>Leasehold / WI</t>
        </is>
      </c>
      <c r="K664" t="inlineStr">
        <is>
          <t>OKCountyRecords official index, Roger Mills County (instrument 1971-004499); searched 06/11/2026</t>
        </is>
      </c>
    </row>
    <row r="665">
      <c r="A665" t="inlineStr">
        <is>
          <t>1972-002543</t>
        </is>
      </c>
      <c r="C665" t="inlineStr">
        <is>
          <t>Oil and Gas Lease</t>
        </is>
      </c>
      <c r="D665" t="inlineStr">
        <is>
          <t>0139/0036</t>
        </is>
      </c>
      <c r="E665" t="inlineStr">
        <is>
          <t>07/20/1972</t>
        </is>
      </c>
      <c r="F665" s="903" t="n">
        <v>26500</v>
      </c>
      <c r="G665" t="inlineStr">
        <is>
          <t>Gena (minor) Williams,
Gene G. Guardian Williams,
Marvin Mitchell (minor) Williams</t>
        </is>
      </c>
      <c r="H665" t="inlineStr">
        <is>
          <t>Chalfant Magee &amp; Hansen, Inc.</t>
        </is>
      </c>
      <c r="I665" t="inlineStr">
        <is>
          <t>31-12N-24W (AOL)</t>
        </is>
      </c>
      <c r="J665" t="inlineStr">
        <is>
          <t>Leasehold / WI</t>
        </is>
      </c>
      <c r="K665" t="inlineStr">
        <is>
          <t>OKCountyRecords official index, Roger Mills County (instrument 1972-002543); searched 06/11/2026</t>
        </is>
      </c>
    </row>
    <row r="666">
      <c r="A666" t="inlineStr">
        <is>
          <t>1972-002544</t>
        </is>
      </c>
      <c r="C666" t="inlineStr">
        <is>
          <t>Assignment</t>
        </is>
      </c>
      <c r="D666" t="inlineStr">
        <is>
          <t>0139/0038</t>
        </is>
      </c>
      <c r="E666" t="inlineStr">
        <is>
          <t>07/20/1972</t>
        </is>
      </c>
      <c r="F666" s="903" t="n">
        <v>26500</v>
      </c>
      <c r="G666" t="inlineStr">
        <is>
          <t>Gena Williams,
Gene C. Guard Williams,
Marvin Mitchell Williams</t>
        </is>
      </c>
      <c r="H666" t="inlineStr">
        <is>
          <t>Chalfant Magee &amp; Hansen, Inc.</t>
        </is>
      </c>
      <c r="I666" t="inlineStr">
        <is>
          <t>31-12N-24W (AOL)</t>
        </is>
      </c>
      <c r="J666" t="inlineStr">
        <is>
          <t>Leasehold / WI</t>
        </is>
      </c>
      <c r="K666" t="inlineStr">
        <is>
          <t>OKCountyRecords official index, Roger Mills County (instrument 1972-002544); searched 06/11/2026</t>
        </is>
      </c>
    </row>
    <row r="667">
      <c r="A667" t="inlineStr">
        <is>
          <t>1972-002545</t>
        </is>
      </c>
      <c r="C667" t="inlineStr">
        <is>
          <t>Miscellaneous</t>
        </is>
      </c>
      <c r="D667" t="inlineStr">
        <is>
          <t>0139/0039</t>
        </is>
      </c>
      <c r="E667" t="inlineStr">
        <is>
          <t>07/20/1972</t>
        </is>
      </c>
      <c r="F667" s="903" t="n">
        <v>26500</v>
      </c>
      <c r="G667" t="inlineStr">
        <is>
          <t>Gena Williams,
Marvin Mitchell Williams</t>
        </is>
      </c>
      <c r="H667" t="inlineStr">
        <is>
          <t>Gene G. Williams</t>
        </is>
      </c>
      <c r="I667" t="inlineStr">
        <is>
          <t>31-12N-24W (AOL)</t>
        </is>
      </c>
      <c r="J667" t="inlineStr">
        <is>
          <t>See instrument</t>
        </is>
      </c>
      <c r="K667" t="inlineStr">
        <is>
          <t>OKCountyRecords official index, Roger Mills County (instrument 1972-002545); searched 06/11/2026</t>
        </is>
      </c>
    </row>
    <row r="668">
      <c r="A668" t="inlineStr">
        <is>
          <t>1972-002561</t>
        </is>
      </c>
      <c r="C668" t="inlineStr">
        <is>
          <t>Oil and Gas Lease</t>
        </is>
      </c>
      <c r="D668" t="inlineStr">
        <is>
          <t>0139/0070</t>
        </is>
      </c>
      <c r="E668" t="inlineStr">
        <is>
          <t>07/20/1972</t>
        </is>
      </c>
      <c r="F668" s="903" t="n">
        <v>26500</v>
      </c>
      <c r="G668" t="inlineStr">
        <is>
          <t>Carrie Leeann (minor) Mitchell,
John L. Guardian Mitchell,
Nancy Susan (minor) Mitchell</t>
        </is>
      </c>
      <c r="H668" t="inlineStr">
        <is>
          <t>Chalfant Magee &amp; Hansen, Inc.</t>
        </is>
      </c>
      <c r="I668" t="inlineStr">
        <is>
          <t>31-12N-24W (AOL)</t>
        </is>
      </c>
      <c r="J668" t="inlineStr">
        <is>
          <t>Leasehold / WI</t>
        </is>
      </c>
      <c r="K668" t="inlineStr">
        <is>
          <t>OKCountyRecords official index, Roger Mills County (instrument 1972-002561); searched 06/11/2026</t>
        </is>
      </c>
    </row>
    <row r="669">
      <c r="A669" t="inlineStr">
        <is>
          <t>1972-002562</t>
        </is>
      </c>
      <c r="C669" t="inlineStr">
        <is>
          <t>Miscellaneous</t>
        </is>
      </c>
      <c r="D669" t="inlineStr">
        <is>
          <t>0139/0072</t>
        </is>
      </c>
      <c r="E669" t="inlineStr">
        <is>
          <t>07/20/1972</t>
        </is>
      </c>
      <c r="F669" s="903" t="n">
        <v>26500</v>
      </c>
      <c r="G669" t="inlineStr">
        <is>
          <t>Carrie Lee Ann Mitchell,
Nancy Susan Mitchell</t>
        </is>
      </c>
      <c r="H669" t="inlineStr">
        <is>
          <t>John L. Mitchell</t>
        </is>
      </c>
      <c r="I669" t="inlineStr">
        <is>
          <t>31-12N-24W (AOL)</t>
        </is>
      </c>
      <c r="J669" t="inlineStr">
        <is>
          <t>See instrument</t>
        </is>
      </c>
      <c r="K669" t="inlineStr">
        <is>
          <t>OKCountyRecords official index, Roger Mills County (instrument 1972-002562); searched 06/11/2026</t>
        </is>
      </c>
    </row>
    <row r="670">
      <c r="A670" t="inlineStr">
        <is>
          <t>1972-002563</t>
        </is>
      </c>
      <c r="C670" t="inlineStr">
        <is>
          <t>Assignment</t>
        </is>
      </c>
      <c r="D670" t="inlineStr">
        <is>
          <t>0139/0073</t>
        </is>
      </c>
      <c r="E670" t="inlineStr">
        <is>
          <t>07/20/1972</t>
        </is>
      </c>
      <c r="F670" s="903" t="n">
        <v>26500</v>
      </c>
      <c r="G670" t="inlineStr">
        <is>
          <t>Carrie Leeann Mitchell,
John J. Guard Mitchell,
Nancy Susqn Mitchell</t>
        </is>
      </c>
      <c r="H670" t="inlineStr">
        <is>
          <t>Chalfant Magee &amp; Hansen, Inc.</t>
        </is>
      </c>
      <c r="I670" t="inlineStr">
        <is>
          <t>31-12N-24W (AOL)</t>
        </is>
      </c>
      <c r="J670" t="inlineStr">
        <is>
          <t>Leasehold / WI</t>
        </is>
      </c>
      <c r="K670" t="inlineStr">
        <is>
          <t>OKCountyRecords official index, Roger Mills County (instrument 1972-002563); searched 06/11/2026</t>
        </is>
      </c>
    </row>
    <row r="671">
      <c r="A671" t="inlineStr">
        <is>
          <t>1973-001367</t>
        </is>
      </c>
      <c r="C671" t="inlineStr">
        <is>
          <t>Oil and Gas Lease</t>
        </is>
      </c>
      <c r="D671" t="inlineStr">
        <is>
          <t>0149/0559</t>
        </is>
      </c>
      <c r="E671" t="inlineStr">
        <is>
          <t>05/07/1973</t>
        </is>
      </c>
      <c r="F671" s="903" t="n">
        <v>26791</v>
      </c>
      <c r="G671" t="inlineStr">
        <is>
          <t>Oleta Florene Flanagan,
Oleta Florene Wylie</t>
        </is>
      </c>
      <c r="H671" t="inlineStr">
        <is>
          <t>El Paso Natural Gas Company</t>
        </is>
      </c>
      <c r="I671" t="inlineStr">
        <is>
          <t>31-12N-24W</t>
        </is>
      </c>
      <c r="J671" t="inlineStr">
        <is>
          <t>Leasehold / WI</t>
        </is>
      </c>
      <c r="K671" t="inlineStr">
        <is>
          <t>OKCountyRecords official index, Roger Mills County (instrument 1973-001367); searched 06/11/2026</t>
        </is>
      </c>
    </row>
    <row r="672">
      <c r="A672" t="inlineStr">
        <is>
          <t>1973-002502</t>
        </is>
      </c>
      <c r="C672" t="inlineStr">
        <is>
          <t>Oil and Gas Lease</t>
        </is>
      </c>
      <c r="D672" t="inlineStr">
        <is>
          <t>0153/0344</t>
        </is>
      </c>
      <c r="E672" t="inlineStr">
        <is>
          <t>08/06/1973</t>
        </is>
      </c>
      <c r="F672" s="903" t="n">
        <v>26882</v>
      </c>
      <c r="G672" t="inlineStr">
        <is>
          <t>Glen D. Mitchel,
Hazel P. Mitchel</t>
        </is>
      </c>
      <c r="H672" t="inlineStr">
        <is>
          <t>El Paso Natural Gas Company</t>
        </is>
      </c>
      <c r="I672" t="inlineStr">
        <is>
          <t>31-12N-24W</t>
        </is>
      </c>
      <c r="J672" t="inlineStr">
        <is>
          <t>Leasehold / WI</t>
        </is>
      </c>
      <c r="K672" t="inlineStr">
        <is>
          <t>OKCountyRecords official index, Roger Mills County (instrument 1973-002502); searched 06/11/2026</t>
        </is>
      </c>
    </row>
    <row r="673">
      <c r="A673" t="inlineStr">
        <is>
          <t>1974-000130</t>
        </is>
      </c>
      <c r="C673" t="inlineStr">
        <is>
          <t>Oil and Gas Lease</t>
        </is>
      </c>
      <c r="D673" t="inlineStr">
        <is>
          <t>0159/0001</t>
        </is>
      </c>
      <c r="E673" t="inlineStr">
        <is>
          <t>01/07/1974</t>
        </is>
      </c>
      <c r="F673" s="903" t="n">
        <v>27036</v>
      </c>
      <c r="G673" t="inlineStr">
        <is>
          <t>Annie E. Mitchel</t>
        </is>
      </c>
      <c r="H673" t="inlineStr">
        <is>
          <t>El Paso Natural Gas Company</t>
        </is>
      </c>
      <c r="I673" t="inlineStr">
        <is>
          <t>31-12N-24W (AOL)</t>
        </is>
      </c>
      <c r="J673" t="inlineStr">
        <is>
          <t>Leasehold / WI</t>
        </is>
      </c>
      <c r="K673" t="inlineStr">
        <is>
          <t>OKCountyRecords official index, Roger Mills County (instrument 1974-000130); searched 06/11/2026</t>
        </is>
      </c>
    </row>
    <row r="674">
      <c r="A674" t="inlineStr">
        <is>
          <t>1974-001152</t>
        </is>
      </c>
      <c r="C674" t="inlineStr">
        <is>
          <t>Deed</t>
        </is>
      </c>
      <c r="D674" t="inlineStr">
        <is>
          <t>0162/0162</t>
        </is>
      </c>
      <c r="E674" t="inlineStr">
        <is>
          <t>04/02/1974</t>
        </is>
      </c>
      <c r="F674" s="903" t="n">
        <v>27121</v>
      </c>
      <c r="G674" t="inlineStr">
        <is>
          <t>J. B. Campbell,
Lillie A. Campbell</t>
        </is>
      </c>
      <c r="H674" t="inlineStr">
        <is>
          <t>Elmo W. Kirk,
Freeda Kirk</t>
        </is>
      </c>
      <c r="I674" t="inlineStr">
        <is>
          <t>31-12N-24W</t>
        </is>
      </c>
      <c r="J674" t="inlineStr">
        <is>
          <t>Fee / as stated</t>
        </is>
      </c>
      <c r="K674" t="inlineStr">
        <is>
          <t>OKCountyRecords official index, Roger Mills County (instrument 1974-001152); searched 06/11/2026</t>
        </is>
      </c>
    </row>
    <row r="675">
      <c r="A675" t="inlineStr">
        <is>
          <t>1974-001419</t>
        </is>
      </c>
      <c r="C675" t="inlineStr">
        <is>
          <t>Oil and Gas Lease</t>
        </is>
      </c>
      <c r="D675" t="inlineStr">
        <is>
          <t>0163/0132</t>
        </is>
      </c>
      <c r="E675" t="inlineStr">
        <is>
          <t>04/29/1974</t>
        </is>
      </c>
      <c r="F675" s="903" t="n">
        <v>27148</v>
      </c>
      <c r="G675" t="inlineStr">
        <is>
          <t>R. O. Wilkin</t>
        </is>
      </c>
      <c r="H675" t="inlineStr">
        <is>
          <t>Exxon Corporation</t>
        </is>
      </c>
      <c r="I675" t="inlineStr">
        <is>
          <t>31-12N-24W (AOL)</t>
        </is>
      </c>
      <c r="J675" t="inlineStr">
        <is>
          <t>Leasehold / WI</t>
        </is>
      </c>
      <c r="K675" t="inlineStr">
        <is>
          <t>OKCountyRecords official index, Roger Mills County (instrument 1974-001419); searched 06/11/2026</t>
        </is>
      </c>
    </row>
    <row r="676">
      <c r="A676" t="inlineStr">
        <is>
          <t>1974-001639</t>
        </is>
      </c>
      <c r="C676" t="inlineStr">
        <is>
          <t>Deed</t>
        </is>
      </c>
      <c r="D676" t="inlineStr">
        <is>
          <t>0163/0565</t>
        </is>
      </c>
      <c r="E676" t="inlineStr">
        <is>
          <t>05/14/1974</t>
        </is>
      </c>
      <c r="F676" s="903" t="n">
        <v>27163</v>
      </c>
      <c r="G676" t="inlineStr">
        <is>
          <t>L. E. Thurman,
Veronica Thurman</t>
        </is>
      </c>
      <c r="H676" t="inlineStr">
        <is>
          <t>Marie Lister</t>
        </is>
      </c>
      <c r="I676" t="inlineStr">
        <is>
          <t>31-12N-24W (AOL)</t>
        </is>
      </c>
      <c r="J676" t="inlineStr">
        <is>
          <t>Fee / as stated</t>
        </is>
      </c>
      <c r="K676" t="inlineStr">
        <is>
          <t>OKCountyRecords official index, Roger Mills County (instrument 1974-001639); searched 06/11/2026</t>
        </is>
      </c>
    </row>
    <row r="677">
      <c r="A677" t="inlineStr">
        <is>
          <t>1974-001700</t>
        </is>
      </c>
      <c r="C677" t="inlineStr">
        <is>
          <t>Deed</t>
        </is>
      </c>
      <c r="D677" t="inlineStr">
        <is>
          <t>0164/0066</t>
        </is>
      </c>
      <c r="E677" t="inlineStr">
        <is>
          <t>05/22/1974</t>
        </is>
      </c>
      <c r="F677" s="903" t="n">
        <v>27171</v>
      </c>
      <c r="G677" t="inlineStr">
        <is>
          <t>Marie Lister</t>
        </is>
      </c>
      <c r="H677" t="inlineStr">
        <is>
          <t>W. H. Sorenson</t>
        </is>
      </c>
      <c r="I677" t="inlineStr">
        <is>
          <t>31-12N-24W (AOL)</t>
        </is>
      </c>
      <c r="J677" t="inlineStr">
        <is>
          <t>Fee / as stated</t>
        </is>
      </c>
      <c r="K677" t="inlineStr">
        <is>
          <t>OKCountyRecords official index, Roger Mills County (instrument 1974-001700); searched 06/11/2026</t>
        </is>
      </c>
    </row>
    <row r="678">
      <c r="A678" t="inlineStr">
        <is>
          <t>1974-002044</t>
        </is>
      </c>
      <c r="C678" t="inlineStr">
        <is>
          <t>Deed</t>
        </is>
      </c>
      <c r="D678" t="inlineStr">
        <is>
          <t>0165/0087</t>
        </is>
      </c>
      <c r="E678" t="inlineStr">
        <is>
          <t>06/27/1974</t>
        </is>
      </c>
      <c r="F678" s="903" t="n">
        <v>27207</v>
      </c>
      <c r="G678" t="inlineStr">
        <is>
          <t>Marie Lister</t>
        </is>
      </c>
      <c r="H678" t="inlineStr">
        <is>
          <t>Mann Childrens Trust</t>
        </is>
      </c>
      <c r="I678" t="inlineStr">
        <is>
          <t>31-12N-24W (AOL)</t>
        </is>
      </c>
      <c r="J678" t="inlineStr">
        <is>
          <t>Fee / as stated</t>
        </is>
      </c>
      <c r="K678" t="inlineStr">
        <is>
          <t>OKCountyRecords official index, Roger Mills County (instrument 1974-002044); searched 06/11/2026</t>
        </is>
      </c>
    </row>
    <row r="679">
      <c r="A679" t="inlineStr">
        <is>
          <t>1975-000869</t>
        </is>
      </c>
      <c r="C679" t="inlineStr">
        <is>
          <t>Deed</t>
        </is>
      </c>
      <c r="D679" t="inlineStr">
        <is>
          <t>0176/0144</t>
        </is>
      </c>
      <c r="E679" t="inlineStr">
        <is>
          <t>03/28/1975</t>
        </is>
      </c>
      <c r="F679" s="903" t="n">
        <v>27481</v>
      </c>
      <c r="G679" t="inlineStr">
        <is>
          <t>Marie Lister</t>
        </is>
      </c>
      <c r="H679" t="inlineStr">
        <is>
          <t>J. E. Barnett</t>
        </is>
      </c>
      <c r="I679" t="inlineStr">
        <is>
          <t>31-12N-24W (AOL)</t>
        </is>
      </c>
      <c r="J679" t="inlineStr">
        <is>
          <t>Fee / as stated</t>
        </is>
      </c>
      <c r="K679" t="inlineStr">
        <is>
          <t>OKCountyRecords official index, Roger Mills County (instrument 1975-000869); searched 06/11/2026</t>
        </is>
      </c>
    </row>
    <row r="680">
      <c r="A680" t="inlineStr">
        <is>
          <t>1976-001369</t>
        </is>
      </c>
      <c r="C680" t="inlineStr">
        <is>
          <t>Oil and Gas Lease</t>
        </is>
      </c>
      <c r="D680" t="inlineStr">
        <is>
          <t>0190/0249</t>
        </is>
      </c>
      <c r="E680" t="inlineStr">
        <is>
          <t>04/12/1976</t>
        </is>
      </c>
      <c r="F680" s="903" t="n">
        <v>27862</v>
      </c>
      <c r="G680" t="inlineStr">
        <is>
          <t>Flag Redfern Oil Company</t>
        </is>
      </c>
      <c r="H680" t="inlineStr">
        <is>
          <t>Apexco, Inc.</t>
        </is>
      </c>
      <c r="I680" t="inlineStr">
        <is>
          <t>31-12N-24W</t>
        </is>
      </c>
      <c r="J680" t="inlineStr">
        <is>
          <t>Leasehold / WI</t>
        </is>
      </c>
      <c r="K680" t="inlineStr">
        <is>
          <t>OKCountyRecords official index, Roger Mills County (instrument 1976-001369); searched 06/11/2026</t>
        </is>
      </c>
    </row>
    <row r="681">
      <c r="A681" t="inlineStr">
        <is>
          <t>1976-003251</t>
        </is>
      </c>
      <c r="C681" t="inlineStr">
        <is>
          <t>Deed</t>
        </is>
      </c>
      <c r="D681" t="inlineStr">
        <is>
          <t>0197/0116</t>
        </is>
      </c>
      <c r="E681" t="inlineStr">
        <is>
          <t>09/02/1976</t>
        </is>
      </c>
      <c r="F681" s="903" t="n">
        <v>28005</v>
      </c>
      <c r="G681" t="inlineStr">
        <is>
          <t>Elmo W. Kirk,
Freeda Kirk</t>
        </is>
      </c>
      <c r="H681" t="inlineStr">
        <is>
          <t>Margie Kirk</t>
        </is>
      </c>
      <c r="I681" t="inlineStr">
        <is>
          <t>31-12N-24W</t>
        </is>
      </c>
      <c r="J681" t="inlineStr">
        <is>
          <t>Fee / as stated</t>
        </is>
      </c>
      <c r="K681" t="inlineStr">
        <is>
          <t>OKCountyRecords official index, Roger Mills County (instrument 1976-003251); searched 06/11/2026</t>
        </is>
      </c>
    </row>
    <row r="682">
      <c r="A682" t="inlineStr">
        <is>
          <t>1976-003640</t>
        </is>
      </c>
      <c r="C682" t="inlineStr">
        <is>
          <t>Assignment</t>
        </is>
      </c>
      <c r="D682" t="inlineStr">
        <is>
          <t>0198/0182</t>
        </is>
      </c>
      <c r="E682" t="inlineStr">
        <is>
          <t>09/23/1976</t>
        </is>
      </c>
      <c r="F682" s="903" t="n">
        <v>27964</v>
      </c>
      <c r="G682" t="inlineStr">
        <is>
          <t>Apexco, Inc.</t>
        </is>
      </c>
      <c r="H682" t="inlineStr">
        <is>
          <t>Entex Petroleum, Inc.</t>
        </is>
      </c>
      <c r="I682" t="inlineStr">
        <is>
          <t>W/2 NW/4, Lots 1 of 31-12N-24W (AOL)</t>
        </is>
      </c>
      <c r="J682" t="inlineStr">
        <is>
          <t>Leasehold / WI</t>
        </is>
      </c>
      <c r="K682" t="inlineStr">
        <is>
          <t>OKCountyRecords official index, Roger Mills County (instrument 1976-003640); searched 06/11/2026</t>
        </is>
      </c>
    </row>
    <row r="683">
      <c r="A683" t="inlineStr">
        <is>
          <t>1977-000812</t>
        </is>
      </c>
      <c r="C683" t="inlineStr">
        <is>
          <t>Assignment</t>
        </is>
      </c>
      <c r="D683" t="inlineStr">
        <is>
          <t>0206/0038</t>
        </is>
      </c>
      <c r="E683" t="inlineStr">
        <is>
          <t>02/11/1977</t>
        </is>
      </c>
      <c r="F683" s="903" t="n">
        <v>27962</v>
      </c>
      <c r="G683" t="inlineStr">
        <is>
          <t>Apexco, Inc.</t>
        </is>
      </c>
      <c r="H683" t="inlineStr">
        <is>
          <t>El Paso Natural Gas Co</t>
        </is>
      </c>
      <c r="I683" t="inlineStr">
        <is>
          <t>W/2 NW/4, Lots 1 of 31-12N-24W (AOL)</t>
        </is>
      </c>
      <c r="J683" t="inlineStr">
        <is>
          <t>Leasehold / WI</t>
        </is>
      </c>
      <c r="K683" t="inlineStr">
        <is>
          <t>OKCountyRecords official index, Roger Mills County (instrument 1977-000812); searched 06/11/2026</t>
        </is>
      </c>
    </row>
    <row r="684">
      <c r="A684" t="inlineStr">
        <is>
          <t>1977-000821</t>
        </is>
      </c>
      <c r="C684" t="inlineStr">
        <is>
          <t>Oil and Gas Lease</t>
        </is>
      </c>
      <c r="D684" t="inlineStr">
        <is>
          <t>0206/0058</t>
        </is>
      </c>
      <c r="E684" t="inlineStr">
        <is>
          <t>02/11/1977</t>
        </is>
      </c>
      <c r="F684" s="903" t="n">
        <v>28167</v>
      </c>
      <c r="G684" t="inlineStr">
        <is>
          <t>Albert Fields Beaty,
Lila Muriel Beaty</t>
        </is>
      </c>
      <c r="H684" t="inlineStr">
        <is>
          <t>Cities Service Company</t>
        </is>
      </c>
      <c r="I684" t="inlineStr">
        <is>
          <t>31-12N-24W (AOL)</t>
        </is>
      </c>
      <c r="J684" t="inlineStr">
        <is>
          <t>Leasehold / WI</t>
        </is>
      </c>
      <c r="K684" t="inlineStr">
        <is>
          <t>OKCountyRecords official index, Roger Mills County (instrument 1977-000821); searched 06/11/2026</t>
        </is>
      </c>
    </row>
    <row r="685">
      <c r="A685" t="inlineStr">
        <is>
          <t>1977-006651</t>
        </is>
      </c>
      <c r="C685" t="inlineStr">
        <is>
          <t>Assignment</t>
        </is>
      </c>
      <c r="D685" t="inlineStr">
        <is>
          <t>0224/0379</t>
        </is>
      </c>
      <c r="E685" t="inlineStr">
        <is>
          <t>10/14/1977</t>
        </is>
      </c>
      <c r="F685" s="903" t="n">
        <v>28412</v>
      </c>
      <c r="G685" t="inlineStr">
        <is>
          <t>El Paso Natural Gas Co</t>
        </is>
      </c>
      <c r="H685" t="inlineStr">
        <is>
          <t>Apexco, Inc.</t>
        </is>
      </c>
      <c r="I685" t="inlineStr">
        <is>
          <t>31-12N-24W (AOL)</t>
        </is>
      </c>
      <c r="J685" t="inlineStr">
        <is>
          <t>Leasehold / WI</t>
        </is>
      </c>
      <c r="K685" t="inlineStr">
        <is>
          <t>OKCountyRecords official index, Roger Mills County (instrument 1977-006651); searched 06/11/2026</t>
        </is>
      </c>
    </row>
    <row r="686">
      <c r="A686" t="inlineStr">
        <is>
          <t>1977-007503</t>
        </is>
      </c>
      <c r="C686" t="inlineStr">
        <is>
          <t>Deed</t>
        </is>
      </c>
      <c r="D686" t="inlineStr">
        <is>
          <t>0227/0089</t>
        </is>
      </c>
      <c r="E686" t="inlineStr">
        <is>
          <t>11/16/1977</t>
        </is>
      </c>
      <c r="F686" s="903" t="n">
        <v>28445</v>
      </c>
      <c r="G686" t="inlineStr">
        <is>
          <t>Margie Kirk</t>
        </is>
      </c>
      <c r="H686" t="inlineStr">
        <is>
          <t>Ella Pearl Kirk,
Gordon E. Kirk</t>
        </is>
      </c>
      <c r="I686" t="inlineStr">
        <is>
          <t>31-12N-24W</t>
        </is>
      </c>
      <c r="J686" t="inlineStr">
        <is>
          <t>Fee / as stated</t>
        </is>
      </c>
      <c r="K686" t="inlineStr">
        <is>
          <t>OKCountyRecords official index, Roger Mills County (instrument 1977-007503); searched 06/11/2026</t>
        </is>
      </c>
    </row>
    <row r="687">
      <c r="A687" t="inlineStr">
        <is>
          <t>1977-007639</t>
        </is>
      </c>
      <c r="C687" t="inlineStr">
        <is>
          <t>Oil and Gas Lease</t>
        </is>
      </c>
      <c r="D687" t="inlineStr">
        <is>
          <t>0227/0330</t>
        </is>
      </c>
      <c r="E687" t="inlineStr">
        <is>
          <t>11/18/1977</t>
        </is>
      </c>
      <c r="F687" s="903" t="n">
        <v>28447</v>
      </c>
      <c r="G687" t="inlineStr">
        <is>
          <t>Lavona L. Maddux Dobry,
T. A. Dobry</t>
        </is>
      </c>
      <c r="H687" t="inlineStr">
        <is>
          <t>M. A. Elder</t>
        </is>
      </c>
      <c r="I687" t="inlineStr">
        <is>
          <t>31-12N-24W (AOL)</t>
        </is>
      </c>
      <c r="J687" t="inlineStr">
        <is>
          <t>Leasehold / WI</t>
        </is>
      </c>
      <c r="K687" t="inlineStr">
        <is>
          <t>OKCountyRecords official index, Roger Mills County (instrument 1977-007639); searched 06/11/2026</t>
        </is>
      </c>
    </row>
    <row r="688">
      <c r="A688" t="inlineStr">
        <is>
          <t>1978-002575</t>
        </is>
      </c>
      <c r="C688" t="inlineStr">
        <is>
          <t>Oil and Gas Lease</t>
        </is>
      </c>
      <c r="D688" t="inlineStr">
        <is>
          <t>0237/0364</t>
        </is>
      </c>
      <c r="E688" t="inlineStr">
        <is>
          <t>04/03/1978</t>
        </is>
      </c>
      <c r="F688" s="903" t="n">
        <v>28583</v>
      </c>
      <c r="G688" t="inlineStr">
        <is>
          <t>Dunn, Cynthia Ann Present Interest Trust,
John W. Dunn, Trustee,
Fidelity Bank Trustee</t>
        </is>
      </c>
      <c r="H688" t="inlineStr">
        <is>
          <t>Tenneco Oil Company</t>
        </is>
      </c>
      <c r="I688" t="inlineStr">
        <is>
          <t>31-12N-24W</t>
        </is>
      </c>
      <c r="J688" t="inlineStr">
        <is>
          <t>Leasehold / WI</t>
        </is>
      </c>
      <c r="K688" t="inlineStr">
        <is>
          <t>OKCountyRecords official index, Roger Mills County (instrument 1978-002575); searched 06/11/2026</t>
        </is>
      </c>
    </row>
    <row r="689">
      <c r="A689" t="inlineStr">
        <is>
          <t>1978-002576</t>
        </is>
      </c>
      <c r="C689" t="inlineStr">
        <is>
          <t>Deed</t>
        </is>
      </c>
      <c r="D689" t="inlineStr">
        <is>
          <t>0237/0367</t>
        </is>
      </c>
      <c r="E689" t="inlineStr">
        <is>
          <t>04/03/1978</t>
        </is>
      </c>
      <c r="F689" s="903" t="n">
        <v>28583</v>
      </c>
      <c r="G689" t="inlineStr">
        <is>
          <t>Eula Bain,
W. C. Bain,
William C. Bain,
W. M. Bain</t>
        </is>
      </c>
      <c r="H689" t="inlineStr">
        <is>
          <t>Hazel A. Hamilton</t>
        </is>
      </c>
      <c r="I689" t="inlineStr">
        <is>
          <t>31-12N-24W (AOL)</t>
        </is>
      </c>
      <c r="J689" t="inlineStr">
        <is>
          <t>Fee / as stated</t>
        </is>
      </c>
      <c r="K689" t="inlineStr">
        <is>
          <t>OKCountyRecords official index, Roger Mills County (instrument 1978-002576); searched 06/11/2026</t>
        </is>
      </c>
    </row>
    <row r="690">
      <c r="A690" t="inlineStr">
        <is>
          <t>1978-002579</t>
        </is>
      </c>
      <c r="C690" t="inlineStr">
        <is>
          <t>Deed</t>
        </is>
      </c>
      <c r="D690" t="inlineStr">
        <is>
          <t>0237/0370</t>
        </is>
      </c>
      <c r="E690" t="inlineStr">
        <is>
          <t>04/03/1978</t>
        </is>
      </c>
      <c r="F690" s="903" t="n">
        <v>28583</v>
      </c>
      <c r="G690" t="inlineStr">
        <is>
          <t>Eula Bain,
W. C. Bain,
William C. Bain,
W. M. Bain</t>
        </is>
      </c>
      <c r="H690" t="inlineStr">
        <is>
          <t>Opal L. Fuchs</t>
        </is>
      </c>
      <c r="I690" t="inlineStr">
        <is>
          <t>31-12N-24W (AOL)</t>
        </is>
      </c>
      <c r="J690" t="inlineStr">
        <is>
          <t>Fee / as stated</t>
        </is>
      </c>
      <c r="K690" t="inlineStr">
        <is>
          <t>OKCountyRecords official index, Roger Mills County (instrument 1978-002579); searched 06/11/2026</t>
        </is>
      </c>
    </row>
    <row r="691">
      <c r="A691" t="inlineStr">
        <is>
          <t>1978-002580</t>
        </is>
      </c>
      <c r="C691" t="inlineStr">
        <is>
          <t>Deed</t>
        </is>
      </c>
      <c r="D691" t="inlineStr">
        <is>
          <t>0237/0371</t>
        </is>
      </c>
      <c r="E691" t="inlineStr">
        <is>
          <t>04/03/1978</t>
        </is>
      </c>
      <c r="F691" s="903" t="n">
        <v>28583</v>
      </c>
      <c r="G691" t="inlineStr">
        <is>
          <t>Eula Bain,
W. C. Bain,
William C. Bain,
W. M. Bain</t>
        </is>
      </c>
      <c r="H691" t="inlineStr">
        <is>
          <t>Carl L. Bain</t>
        </is>
      </c>
      <c r="I691" t="inlineStr">
        <is>
          <t>31-12N-24W (AOL)</t>
        </is>
      </c>
      <c r="J691" t="inlineStr">
        <is>
          <t>Fee / as stated</t>
        </is>
      </c>
      <c r="K691" t="inlineStr">
        <is>
          <t>OKCountyRecords official index, Roger Mills County (instrument 1978-002580); searched 06/11/2026</t>
        </is>
      </c>
    </row>
    <row r="692">
      <c r="A692" t="inlineStr">
        <is>
          <t>1978-002581</t>
        </is>
      </c>
      <c r="C692" t="inlineStr">
        <is>
          <t>Deed</t>
        </is>
      </c>
      <c r="D692" t="inlineStr">
        <is>
          <t>0237/0372</t>
        </is>
      </c>
      <c r="E692" t="inlineStr">
        <is>
          <t>04/03/1978</t>
        </is>
      </c>
      <c r="F692" s="903" t="n">
        <v>28583</v>
      </c>
      <c r="G692" t="inlineStr">
        <is>
          <t>Eula Bain,
W. C. Bain,
William C. Bain,
W. M. Bain</t>
        </is>
      </c>
      <c r="H692" t="inlineStr">
        <is>
          <t>Dow C. Bain</t>
        </is>
      </c>
      <c r="I692" t="inlineStr">
        <is>
          <t>31-12N-24W (AOL)</t>
        </is>
      </c>
      <c r="J692" t="inlineStr">
        <is>
          <t>Fee / as stated</t>
        </is>
      </c>
      <c r="K692" t="inlineStr">
        <is>
          <t>OKCountyRecords official index, Roger Mills County (instrument 1978-002581); searched 06/11/2026</t>
        </is>
      </c>
    </row>
    <row r="693">
      <c r="A693" t="inlineStr">
        <is>
          <t>1978-002582</t>
        </is>
      </c>
      <c r="C693" t="inlineStr">
        <is>
          <t>Deed</t>
        </is>
      </c>
      <c r="D693" t="inlineStr">
        <is>
          <t>0237/0373</t>
        </is>
      </c>
      <c r="E693" t="inlineStr">
        <is>
          <t>04/03/1978</t>
        </is>
      </c>
      <c r="F693" s="903" t="n">
        <v>28583</v>
      </c>
      <c r="G693" t="inlineStr">
        <is>
          <t>Eula Bain,
W. C. Bain,
William C. Bain,
W. M. Bain</t>
        </is>
      </c>
      <c r="H693" t="inlineStr">
        <is>
          <t>Wilda E. Jensen</t>
        </is>
      </c>
      <c r="I693" t="inlineStr">
        <is>
          <t>31-12N-24W (AOL)</t>
        </is>
      </c>
      <c r="J693" t="inlineStr">
        <is>
          <t>Fee / as stated</t>
        </is>
      </c>
      <c r="K693" t="inlineStr">
        <is>
          <t>OKCountyRecords official index, Roger Mills County (instrument 1978-002582); searched 06/11/2026</t>
        </is>
      </c>
    </row>
    <row r="694">
      <c r="A694" t="inlineStr">
        <is>
          <t>1978-002583</t>
        </is>
      </c>
      <c r="C694" t="inlineStr">
        <is>
          <t>Deed</t>
        </is>
      </c>
      <c r="D694" t="inlineStr">
        <is>
          <t>0237/0374</t>
        </is>
      </c>
      <c r="E694" t="inlineStr">
        <is>
          <t>04/03/1978</t>
        </is>
      </c>
      <c r="F694" s="903" t="n">
        <v>28583</v>
      </c>
      <c r="G694" t="inlineStr">
        <is>
          <t>Eula Bain,
W. C. Bain,
William C. Bain,
W. M. Bain</t>
        </is>
      </c>
      <c r="H694" t="inlineStr">
        <is>
          <t>William C. Bain Jr.</t>
        </is>
      </c>
      <c r="I694" t="inlineStr">
        <is>
          <t>31-12N-24W (AOL)</t>
        </is>
      </c>
      <c r="J694" t="inlineStr">
        <is>
          <t>Fee / as stated</t>
        </is>
      </c>
      <c r="K694" t="inlineStr">
        <is>
          <t>OKCountyRecords official index, Roger Mills County (instrument 1978-002583); searched 06/11/2026</t>
        </is>
      </c>
    </row>
    <row r="695">
      <c r="A695" t="inlineStr">
        <is>
          <t>1978-002585</t>
        </is>
      </c>
      <c r="C695" t="inlineStr">
        <is>
          <t>Deed</t>
        </is>
      </c>
      <c r="D695" t="inlineStr">
        <is>
          <t>0237/0376</t>
        </is>
      </c>
      <c r="E695" t="inlineStr">
        <is>
          <t>04/03/1978</t>
        </is>
      </c>
      <c r="F695" s="903" t="n">
        <v>28583</v>
      </c>
      <c r="G695" t="inlineStr">
        <is>
          <t>Eula Bain,
W. C. Bain,
William C. Bain,
W. M. Bain</t>
        </is>
      </c>
      <c r="H695" t="inlineStr">
        <is>
          <t>Billy W. Bain</t>
        </is>
      </c>
      <c r="I695" t="inlineStr">
        <is>
          <t>31-12N-24W (AOL)</t>
        </is>
      </c>
      <c r="J695" t="inlineStr">
        <is>
          <t>Fee / as stated</t>
        </is>
      </c>
      <c r="K695" t="inlineStr">
        <is>
          <t>OKCountyRecords official index, Roger Mills County (instrument 1978-002585); searched 06/11/2026</t>
        </is>
      </c>
    </row>
    <row r="696">
      <c r="A696" t="inlineStr">
        <is>
          <t>1978-002589</t>
        </is>
      </c>
      <c r="C696" t="inlineStr">
        <is>
          <t>Deed</t>
        </is>
      </c>
      <c r="D696" t="inlineStr">
        <is>
          <t>0237/0381</t>
        </is>
      </c>
      <c r="E696" t="inlineStr">
        <is>
          <t>04/03/1978</t>
        </is>
      </c>
      <c r="F696" s="903" t="n">
        <v>28583</v>
      </c>
      <c r="G696" t="inlineStr">
        <is>
          <t>Bliss Reeves,
Valiria Reeves</t>
        </is>
      </c>
      <c r="H696" t="inlineStr">
        <is>
          <t>Troy B. Reeves,
Vera June Reeves</t>
        </is>
      </c>
      <c r="I696" t="inlineStr">
        <is>
          <t>31-12N-24W (AOL)</t>
        </is>
      </c>
      <c r="J696" t="inlineStr">
        <is>
          <t>Fee / as stated</t>
        </is>
      </c>
      <c r="K696" t="inlineStr">
        <is>
          <t>OKCountyRecords official index, Roger Mills County (instrument 1978-002589); searched 06/11/2026</t>
        </is>
      </c>
    </row>
    <row r="697">
      <c r="A697" t="inlineStr">
        <is>
          <t>1978-002584</t>
        </is>
      </c>
      <c r="C697" t="inlineStr">
        <is>
          <t>Mineral Deed</t>
        </is>
      </c>
      <c r="D697" t="inlineStr">
        <is>
          <t>0237/0375</t>
        </is>
      </c>
      <c r="E697" t="inlineStr">
        <is>
          <t>04/04/1978</t>
        </is>
      </c>
      <c r="F697" s="903" t="n">
        <v>28584</v>
      </c>
      <c r="G697" t="inlineStr">
        <is>
          <t>Eula Bain,
W. C. Bain,
William C. Bain,
W. M. Bain</t>
        </is>
      </c>
      <c r="H697" t="inlineStr">
        <is>
          <t>Juanita M. Wolff</t>
        </is>
      </c>
      <c r="I697" t="inlineStr">
        <is>
          <t>31-12N-24W (AOL)</t>
        </is>
      </c>
      <c r="J697" t="inlineStr">
        <is>
          <t>Mineral</t>
        </is>
      </c>
      <c r="K697" t="inlineStr">
        <is>
          <t>OKCountyRecords official index, Roger Mills County (instrument 1978-002584); searched 06/11/2026</t>
        </is>
      </c>
    </row>
    <row r="698">
      <c r="A698" t="inlineStr">
        <is>
          <t>1978-002892</t>
        </is>
      </c>
      <c r="C698" t="inlineStr">
        <is>
          <t>Assignment</t>
        </is>
      </c>
      <c r="D698" t="inlineStr">
        <is>
          <t>0238/0336</t>
        </is>
      </c>
      <c r="E698" t="inlineStr">
        <is>
          <t>04/16/1978</t>
        </is>
      </c>
      <c r="F698" s="903" t="n">
        <v>28596</v>
      </c>
      <c r="G698" t="inlineStr">
        <is>
          <t>Natomas North America, Inc.</t>
        </is>
      </c>
      <c r="H698" t="inlineStr">
        <is>
          <t>Bovaird Supply Company</t>
        </is>
      </c>
      <c r="I698" t="inlineStr">
        <is>
          <t>31-12N-24W (AOL)</t>
        </is>
      </c>
      <c r="J698" t="inlineStr">
        <is>
          <t>Leasehold / WI</t>
        </is>
      </c>
      <c r="K698" t="inlineStr">
        <is>
          <t>OKCountyRecords official index, Roger Mills County (instrument 1978-002892); searched 06/11/2026</t>
        </is>
      </c>
    </row>
    <row r="699">
      <c r="A699" t="inlineStr">
        <is>
          <t>1978-003000</t>
        </is>
      </c>
      <c r="C699" t="inlineStr">
        <is>
          <t>Oil and Gas Lease</t>
        </is>
      </c>
      <c r="D699" t="inlineStr">
        <is>
          <t>0238/0640</t>
        </is>
      </c>
      <c r="E699" t="inlineStr">
        <is>
          <t>04/19/1978</t>
        </is>
      </c>
      <c r="F699" s="903" t="n">
        <v>28599</v>
      </c>
      <c r="G699" t="inlineStr">
        <is>
          <t>Wilda E. Jensen</t>
        </is>
      </c>
      <c r="H699" t="inlineStr">
        <is>
          <t>Dale Folks</t>
        </is>
      </c>
      <c r="I699" t="inlineStr">
        <is>
          <t>31-12N-24W</t>
        </is>
      </c>
      <c r="J699" t="inlineStr">
        <is>
          <t>Leasehold / WI</t>
        </is>
      </c>
      <c r="K699" t="inlineStr">
        <is>
          <t>OKCountyRecords official index, Roger Mills County (instrument 1978-003000); searched 06/11/2026</t>
        </is>
      </c>
    </row>
    <row r="700">
      <c r="A700" t="inlineStr">
        <is>
          <t>1978-003002</t>
        </is>
      </c>
      <c r="C700" t="inlineStr">
        <is>
          <t>Oil and Gas Lease</t>
        </is>
      </c>
      <c r="D700" t="inlineStr">
        <is>
          <t>0239/0001</t>
        </is>
      </c>
      <c r="E700" t="inlineStr">
        <is>
          <t>04/19/1978</t>
        </is>
      </c>
      <c r="F700" s="903" t="n">
        <v>28599</v>
      </c>
      <c r="G700" t="inlineStr">
        <is>
          <t>Clarence C. Bain</t>
        </is>
      </c>
      <c r="H700" t="inlineStr">
        <is>
          <t>Dale Folks</t>
        </is>
      </c>
      <c r="I700" t="inlineStr">
        <is>
          <t>31-12N-24W</t>
        </is>
      </c>
      <c r="J700" t="inlineStr">
        <is>
          <t>Leasehold / WI</t>
        </is>
      </c>
      <c r="K700" t="inlineStr">
        <is>
          <t>OKCountyRecords official index, Roger Mills County (instrument 1978-003002); searched 06/11/2026</t>
        </is>
      </c>
    </row>
    <row r="701">
      <c r="A701" t="inlineStr">
        <is>
          <t>1978-003003</t>
        </is>
      </c>
      <c r="C701" t="inlineStr">
        <is>
          <t>Oil and Gas Lease</t>
        </is>
      </c>
      <c r="D701" t="inlineStr">
        <is>
          <t>0239/0003</t>
        </is>
      </c>
      <c r="E701" t="inlineStr">
        <is>
          <t>04/19/1978</t>
        </is>
      </c>
      <c r="F701" s="903" t="n">
        <v>28599</v>
      </c>
      <c r="G701" t="inlineStr">
        <is>
          <t>Opal L. Fuchs</t>
        </is>
      </c>
      <c r="H701" t="inlineStr">
        <is>
          <t>Dale Folks</t>
        </is>
      </c>
      <c r="I701" t="inlineStr">
        <is>
          <t>31-12N-24W</t>
        </is>
      </c>
      <c r="J701" t="inlineStr">
        <is>
          <t>Leasehold / WI</t>
        </is>
      </c>
      <c r="K701" t="inlineStr">
        <is>
          <t>OKCountyRecords official index, Roger Mills County (instrument 1978-003003); searched 06/11/2026</t>
        </is>
      </c>
    </row>
    <row r="702">
      <c r="A702" t="inlineStr">
        <is>
          <t>1978-003286</t>
        </is>
      </c>
      <c r="C702" t="inlineStr">
        <is>
          <t>Oil and Gas Lease</t>
        </is>
      </c>
      <c r="D702" t="inlineStr">
        <is>
          <t>0239/0623</t>
        </is>
      </c>
      <c r="E702" t="inlineStr">
        <is>
          <t>04/27/1978</t>
        </is>
      </c>
      <c r="F702" s="903" t="n">
        <v>28607</v>
      </c>
      <c r="G702" t="inlineStr">
        <is>
          <t>Carl L. Bain</t>
        </is>
      </c>
      <c r="H702" t="inlineStr">
        <is>
          <t>Dale Folks</t>
        </is>
      </c>
      <c r="I702" t="inlineStr">
        <is>
          <t>31-12N-24W</t>
        </is>
      </c>
      <c r="J702" t="inlineStr">
        <is>
          <t>Leasehold / WI</t>
        </is>
      </c>
      <c r="K702" t="inlineStr">
        <is>
          <t>OKCountyRecords official index, Roger Mills County (instrument 1978-003286); searched 06/11/2026</t>
        </is>
      </c>
    </row>
    <row r="703">
      <c r="A703" t="inlineStr">
        <is>
          <t>1978-003289</t>
        </is>
      </c>
      <c r="C703" t="inlineStr">
        <is>
          <t>Oil and Gas Lease</t>
        </is>
      </c>
      <c r="D703" t="inlineStr">
        <is>
          <t>0239/0629</t>
        </is>
      </c>
      <c r="E703" t="inlineStr">
        <is>
          <t>04/27/1978</t>
        </is>
      </c>
      <c r="F703" s="903" t="n">
        <v>28607</v>
      </c>
      <c r="G703" t="inlineStr">
        <is>
          <t>Dow C. Bain</t>
        </is>
      </c>
      <c r="H703" t="inlineStr">
        <is>
          <t>Dale Folks</t>
        </is>
      </c>
      <c r="I703" t="inlineStr">
        <is>
          <t>31-12N-24W</t>
        </is>
      </c>
      <c r="J703" t="inlineStr">
        <is>
          <t>Leasehold / WI</t>
        </is>
      </c>
      <c r="K703" t="inlineStr">
        <is>
          <t>OKCountyRecords official index, Roger Mills County (instrument 1978-003289); searched 06/11/2026</t>
        </is>
      </c>
    </row>
    <row r="704">
      <c r="A704" t="inlineStr">
        <is>
          <t>1978-003292</t>
        </is>
      </c>
      <c r="C704" t="inlineStr">
        <is>
          <t>Oil and Gas Lease</t>
        </is>
      </c>
      <c r="D704" t="inlineStr">
        <is>
          <t>0239/0635</t>
        </is>
      </c>
      <c r="E704" t="inlineStr">
        <is>
          <t>04/27/1978</t>
        </is>
      </c>
      <c r="F704" s="903" t="n">
        <v>28607</v>
      </c>
      <c r="G704" t="inlineStr">
        <is>
          <t>Myrtle M. Gale</t>
        </is>
      </c>
      <c r="H704" t="inlineStr">
        <is>
          <t>Lee Oil Properties, Inc.</t>
        </is>
      </c>
      <c r="I704" t="inlineStr">
        <is>
          <t>31-12N-24W (AOL)</t>
        </is>
      </c>
      <c r="J704" t="inlineStr">
        <is>
          <t>Leasehold / WI</t>
        </is>
      </c>
      <c r="K704" t="inlineStr">
        <is>
          <t>OKCountyRecords official index, Roger Mills County (instrument 1978-003292); searched 06/11/2026</t>
        </is>
      </c>
    </row>
    <row r="705">
      <c r="A705" t="inlineStr">
        <is>
          <t>1978-003485</t>
        </is>
      </c>
      <c r="C705" t="inlineStr">
        <is>
          <t>Release</t>
        </is>
      </c>
      <c r="D705" t="inlineStr">
        <is>
          <t>0240/0400</t>
        </is>
      </c>
      <c r="E705" t="inlineStr">
        <is>
          <t>05/08/1978</t>
        </is>
      </c>
      <c r="F705" s="903" t="n">
        <v>28618</v>
      </c>
      <c r="G705" t="inlineStr">
        <is>
          <t>Apexco, Inc.,
El Paso Natural Gas Company</t>
        </is>
      </c>
      <c r="H705" t="inlineStr">
        <is>
          <t>William C. Bain,
Hazel Louise Waitman,
George O. Walther</t>
        </is>
      </c>
      <c r="I705" t="inlineStr">
        <is>
          <t>31-12N-24W (AOL)</t>
        </is>
      </c>
      <c r="J705" t="inlineStr">
        <is>
          <t>Leasehold / WI</t>
        </is>
      </c>
      <c r="K705" t="inlineStr">
        <is>
          <t>OKCountyRecords official index, Roger Mills County (instrument 1978-003485); searched 06/11/2026</t>
        </is>
      </c>
    </row>
    <row r="706">
      <c r="A706" t="inlineStr">
        <is>
          <t>1978-003492</t>
        </is>
      </c>
      <c r="C706" t="inlineStr">
        <is>
          <t>Oil and Gas Lease</t>
        </is>
      </c>
      <c r="D706" t="inlineStr">
        <is>
          <t>0240/0412</t>
        </is>
      </c>
      <c r="E706" t="inlineStr">
        <is>
          <t>05/08/1978</t>
        </is>
      </c>
      <c r="F706" s="903" t="n">
        <v>28618</v>
      </c>
      <c r="G706" t="inlineStr">
        <is>
          <t>Juanita M. Wolff</t>
        </is>
      </c>
      <c r="H706" t="inlineStr">
        <is>
          <t>Dale Folks</t>
        </is>
      </c>
      <c r="I706" t="inlineStr">
        <is>
          <t>31-12N-24W</t>
        </is>
      </c>
      <c r="J706" t="inlineStr">
        <is>
          <t>Leasehold / WI</t>
        </is>
      </c>
      <c r="K706" t="inlineStr">
        <is>
          <t>OKCountyRecords official index, Roger Mills County (instrument 1978-003492); searched 06/11/2026</t>
        </is>
      </c>
    </row>
    <row r="707">
      <c r="A707" t="inlineStr">
        <is>
          <t>1978-003493</t>
        </is>
      </c>
      <c r="C707" t="inlineStr">
        <is>
          <t>Oil and Gas Lease</t>
        </is>
      </c>
      <c r="D707" t="inlineStr">
        <is>
          <t>0240/0414</t>
        </is>
      </c>
      <c r="E707" t="inlineStr">
        <is>
          <t>05/08/1978</t>
        </is>
      </c>
      <c r="F707" s="903" t="n">
        <v>28618</v>
      </c>
      <c r="G707" t="inlineStr">
        <is>
          <t>Crystal F. Pallo</t>
        </is>
      </c>
      <c r="H707" t="inlineStr">
        <is>
          <t>Dale Folks</t>
        </is>
      </c>
      <c r="I707" t="inlineStr">
        <is>
          <t>31-12N-24W</t>
        </is>
      </c>
      <c r="J707" t="inlineStr">
        <is>
          <t>Leasehold / WI</t>
        </is>
      </c>
      <c r="K707" t="inlineStr">
        <is>
          <t>OKCountyRecords official index, Roger Mills County (instrument 1978-003493); searched 06/11/2026</t>
        </is>
      </c>
    </row>
    <row r="708">
      <c r="A708" t="inlineStr">
        <is>
          <t>1978-003497</t>
        </is>
      </c>
      <c r="C708" t="inlineStr">
        <is>
          <t>Oil and Gas Lease</t>
        </is>
      </c>
      <c r="D708" t="inlineStr">
        <is>
          <t>0240/0422</t>
        </is>
      </c>
      <c r="E708" t="inlineStr">
        <is>
          <t>05/08/1978</t>
        </is>
      </c>
      <c r="F708" s="903" t="n">
        <v>28618</v>
      </c>
      <c r="G708" t="inlineStr">
        <is>
          <t>Eula M. Bain,
William C. Bain</t>
        </is>
      </c>
      <c r="H708" t="inlineStr">
        <is>
          <t>Dale Folks</t>
        </is>
      </c>
      <c r="I708" t="inlineStr">
        <is>
          <t>31-12N-24W</t>
        </is>
      </c>
      <c r="J708" t="inlineStr">
        <is>
          <t>Leasehold / WI</t>
        </is>
      </c>
      <c r="K708" t="inlineStr">
        <is>
          <t>OKCountyRecords official index, Roger Mills County (instrument 1978-003497); searched 06/11/2026</t>
        </is>
      </c>
    </row>
    <row r="709">
      <c r="A709" t="inlineStr">
        <is>
          <t>1978-003561</t>
        </is>
      </c>
      <c r="C709" t="inlineStr">
        <is>
          <t>Oil and Gas Lease</t>
        </is>
      </c>
      <c r="D709" t="inlineStr">
        <is>
          <t>0240/0522</t>
        </is>
      </c>
      <c r="E709" t="inlineStr">
        <is>
          <t>05/10/1978</t>
        </is>
      </c>
      <c r="F709" s="903" t="n">
        <v>28620</v>
      </c>
      <c r="G709" t="inlineStr">
        <is>
          <t>M. E. Moore</t>
        </is>
      </c>
      <c r="H709" t="inlineStr">
        <is>
          <t>Dale Folks</t>
        </is>
      </c>
      <c r="I709" t="inlineStr">
        <is>
          <t>31-12N-24W (AOL)</t>
        </is>
      </c>
      <c r="J709" t="inlineStr">
        <is>
          <t>Leasehold / WI</t>
        </is>
      </c>
      <c r="K709" t="inlineStr">
        <is>
          <t>OKCountyRecords official index, Roger Mills County (instrument 1978-003561); searched 06/11/2026</t>
        </is>
      </c>
    </row>
    <row r="710">
      <c r="A710" t="inlineStr">
        <is>
          <t>1978-004102</t>
        </is>
      </c>
      <c r="C710" t="inlineStr">
        <is>
          <t>Oil and Gas Lease</t>
        </is>
      </c>
      <c r="D710" t="inlineStr">
        <is>
          <t>0242/0410</t>
        </is>
      </c>
      <c r="E710" t="inlineStr">
        <is>
          <t>05/30/1978</t>
        </is>
      </c>
      <c r="F710" s="903" t="n">
        <v>28640</v>
      </c>
      <c r="G710" t="inlineStr">
        <is>
          <t>Lillie A. Campbell,
Lillie A. Hambrook</t>
        </is>
      </c>
      <c r="H710" t="inlineStr">
        <is>
          <t>El Paso Natural Gas Company</t>
        </is>
      </c>
      <c r="I710" t="inlineStr">
        <is>
          <t>31-12N-24W</t>
        </is>
      </c>
      <c r="J710" t="inlineStr">
        <is>
          <t>Leasehold / WI</t>
        </is>
      </c>
      <c r="K710" t="inlineStr">
        <is>
          <t>OKCountyRecords official index, Roger Mills County (instrument 1978-004102); searched 06/11/2026</t>
        </is>
      </c>
    </row>
    <row r="711">
      <c r="A711" t="inlineStr">
        <is>
          <t>1978-004103</t>
        </is>
      </c>
      <c r="C711" t="inlineStr">
        <is>
          <t>Oil and Gas Lease</t>
        </is>
      </c>
      <c r="D711" t="inlineStr">
        <is>
          <t>0242/0412</t>
        </is>
      </c>
      <c r="E711" t="inlineStr">
        <is>
          <t>05/30/1978</t>
        </is>
      </c>
      <c r="F711" s="903" t="n">
        <v>28640</v>
      </c>
      <c r="G711" t="inlineStr">
        <is>
          <t>Margie Ann Kirk</t>
        </is>
      </c>
      <c r="H711" t="inlineStr">
        <is>
          <t>El Paso Natural Gas Company</t>
        </is>
      </c>
      <c r="I711" t="inlineStr">
        <is>
          <t>31-12N-24W</t>
        </is>
      </c>
      <c r="J711" t="inlineStr">
        <is>
          <t>Leasehold / WI</t>
        </is>
      </c>
      <c r="K711" t="inlineStr">
        <is>
          <t>OKCountyRecords official index, Roger Mills County (instrument 1978-004103); searched 06/11/2026</t>
        </is>
      </c>
    </row>
    <row r="712">
      <c r="A712" t="inlineStr">
        <is>
          <t>1978-004315</t>
        </is>
      </c>
      <c r="C712" t="inlineStr">
        <is>
          <t>Assignment</t>
        </is>
      </c>
      <c r="D712" t="inlineStr">
        <is>
          <t>0243/0141</t>
        </is>
      </c>
      <c r="E712" t="inlineStr">
        <is>
          <t>06/07/1978</t>
        </is>
      </c>
      <c r="F712" s="903" t="n">
        <v>28648</v>
      </c>
      <c r="G712" t="inlineStr">
        <is>
          <t>Natomas North America, Inc.</t>
        </is>
      </c>
      <c r="H712" t="inlineStr">
        <is>
          <t>Entex Petroleum, Inc.</t>
        </is>
      </c>
      <c r="I712" t="inlineStr">
        <is>
          <t>31-12N-24W (AOL)</t>
        </is>
      </c>
      <c r="J712" t="inlineStr">
        <is>
          <t>Leasehold / WI</t>
        </is>
      </c>
      <c r="K712" t="inlineStr">
        <is>
          <t>OKCountyRecords official index, Roger Mills County (instrument 1978-004315); searched 06/11/2026</t>
        </is>
      </c>
    </row>
    <row r="713">
      <c r="A713" t="inlineStr">
        <is>
          <t>1978-005128</t>
        </is>
      </c>
      <c r="C713" t="inlineStr">
        <is>
          <t>Assignment</t>
        </is>
      </c>
      <c r="D713" t="inlineStr">
        <is>
          <t>0245/0472</t>
        </is>
      </c>
      <c r="E713" t="inlineStr">
        <is>
          <t>07/12/1978</t>
        </is>
      </c>
      <c r="F713" s="903" t="n">
        <v>28683</v>
      </c>
      <c r="G713" t="inlineStr">
        <is>
          <t>William C. Bain</t>
        </is>
      </c>
      <c r="H713" t="inlineStr">
        <is>
          <t>Exxon Corporation</t>
        </is>
      </c>
      <c r="I713" t="inlineStr">
        <is>
          <t>31-12N-24W</t>
        </is>
      </c>
      <c r="J713" t="inlineStr">
        <is>
          <t>Leasehold / WI</t>
        </is>
      </c>
      <c r="K713" t="inlineStr">
        <is>
          <t>OKCountyRecords official index, Roger Mills County (instrument 1978-005128); searched 06/11/2026</t>
        </is>
      </c>
    </row>
    <row r="714">
      <c r="A714" t="inlineStr">
        <is>
          <t>1978-005129</t>
        </is>
      </c>
      <c r="C714" t="inlineStr">
        <is>
          <t>Assignment</t>
        </is>
      </c>
      <c r="D714" t="inlineStr">
        <is>
          <t>0245/0473</t>
        </is>
      </c>
      <c r="E714" t="inlineStr">
        <is>
          <t>07/12/1978</t>
        </is>
      </c>
      <c r="F714" s="903" t="n">
        <v>28683</v>
      </c>
      <c r="G714" t="inlineStr">
        <is>
          <t>Crystal F. Pallo</t>
        </is>
      </c>
      <c r="H714" t="inlineStr">
        <is>
          <t>Exxon Corporation</t>
        </is>
      </c>
      <c r="I714" t="inlineStr">
        <is>
          <t>31-12N-24W</t>
        </is>
      </c>
      <c r="J714" t="inlineStr">
        <is>
          <t>Leasehold / WI</t>
        </is>
      </c>
      <c r="K714" t="inlineStr">
        <is>
          <t>OKCountyRecords official index, Roger Mills County (instrument 1978-005129); searched 06/11/2026</t>
        </is>
      </c>
    </row>
    <row r="715">
      <c r="A715" t="inlineStr">
        <is>
          <t>1978-005130</t>
        </is>
      </c>
      <c r="C715" t="inlineStr">
        <is>
          <t>Assignment</t>
        </is>
      </c>
      <c r="D715" t="inlineStr">
        <is>
          <t>0245/0474</t>
        </is>
      </c>
      <c r="E715" t="inlineStr">
        <is>
          <t>07/12/1978</t>
        </is>
      </c>
      <c r="F715" s="903" t="n">
        <v>28683</v>
      </c>
      <c r="G715" t="inlineStr">
        <is>
          <t>William C. Bain Jr.</t>
        </is>
      </c>
      <c r="H715" t="inlineStr">
        <is>
          <t>Exxon Corporation</t>
        </is>
      </c>
      <c r="I715" t="inlineStr">
        <is>
          <t>31-12N-24W</t>
        </is>
      </c>
      <c r="J715" t="inlineStr">
        <is>
          <t>Leasehold / WI</t>
        </is>
      </c>
      <c r="K715" t="inlineStr">
        <is>
          <t>OKCountyRecords official index, Roger Mills County (instrument 1978-005130); searched 06/11/2026</t>
        </is>
      </c>
    </row>
    <row r="716">
      <c r="A716" t="inlineStr">
        <is>
          <t>1978-005131</t>
        </is>
      </c>
      <c r="C716" t="inlineStr">
        <is>
          <t>Assignment</t>
        </is>
      </c>
      <c r="D716" t="inlineStr">
        <is>
          <t>0245/0475</t>
        </is>
      </c>
      <c r="E716" t="inlineStr">
        <is>
          <t>07/12/1978</t>
        </is>
      </c>
      <c r="F716" s="903" t="n">
        <v>28683</v>
      </c>
      <c r="G716" t="inlineStr">
        <is>
          <t>Wilda E. Jensen</t>
        </is>
      </c>
      <c r="H716" t="inlineStr">
        <is>
          <t>Exxon Corporation</t>
        </is>
      </c>
      <c r="I716" t="inlineStr">
        <is>
          <t>31-12N-24W</t>
        </is>
      </c>
      <c r="J716" t="inlineStr">
        <is>
          <t>Leasehold / WI</t>
        </is>
      </c>
      <c r="K716" t="inlineStr">
        <is>
          <t>OKCountyRecords official index, Roger Mills County (instrument 1978-005131); searched 06/11/2026</t>
        </is>
      </c>
    </row>
    <row r="717">
      <c r="A717" t="inlineStr">
        <is>
          <t>1978-005132</t>
        </is>
      </c>
      <c r="C717" t="inlineStr">
        <is>
          <t>Assignment</t>
        </is>
      </c>
      <c r="D717" t="inlineStr">
        <is>
          <t>0245/0476</t>
        </is>
      </c>
      <c r="E717" t="inlineStr">
        <is>
          <t>07/12/1978</t>
        </is>
      </c>
      <c r="F717" s="903" t="n">
        <v>28683</v>
      </c>
      <c r="G717" t="inlineStr">
        <is>
          <t>Dow C. Bain</t>
        </is>
      </c>
      <c r="H717" t="inlineStr">
        <is>
          <t>Exxon Corporation</t>
        </is>
      </c>
      <c r="I717" t="inlineStr">
        <is>
          <t>31-12N-24W</t>
        </is>
      </c>
      <c r="J717" t="inlineStr">
        <is>
          <t>Leasehold / WI</t>
        </is>
      </c>
      <c r="K717" t="inlineStr">
        <is>
          <t>OKCountyRecords official index, Roger Mills County (instrument 1978-005132); searched 06/11/2026</t>
        </is>
      </c>
    </row>
    <row r="718">
      <c r="A718" t="inlineStr">
        <is>
          <t>1978-005133</t>
        </is>
      </c>
      <c r="C718" t="inlineStr">
        <is>
          <t>Assignment</t>
        </is>
      </c>
      <c r="D718" t="inlineStr">
        <is>
          <t>0245/0477</t>
        </is>
      </c>
      <c r="E718" t="inlineStr">
        <is>
          <t>07/12/1978</t>
        </is>
      </c>
      <c r="F718" s="903" t="n">
        <v>28683</v>
      </c>
      <c r="G718" t="inlineStr">
        <is>
          <t>Carl L. Bain</t>
        </is>
      </c>
      <c r="H718" t="inlineStr">
        <is>
          <t>Exxon Corporation</t>
        </is>
      </c>
      <c r="I718" t="inlineStr">
        <is>
          <t>31-12N-24W</t>
        </is>
      </c>
      <c r="J718" t="inlineStr">
        <is>
          <t>Leasehold / WI</t>
        </is>
      </c>
      <c r="K718" t="inlineStr">
        <is>
          <t>OKCountyRecords official index, Roger Mills County (instrument 1978-005133); searched 06/11/2026</t>
        </is>
      </c>
    </row>
    <row r="719">
      <c r="A719" t="inlineStr">
        <is>
          <t>1978-005134</t>
        </is>
      </c>
      <c r="C719" t="inlineStr">
        <is>
          <t>Assignment</t>
        </is>
      </c>
      <c r="D719" t="inlineStr">
        <is>
          <t>0245/0478</t>
        </is>
      </c>
      <c r="E719" t="inlineStr">
        <is>
          <t>07/12/1978</t>
        </is>
      </c>
      <c r="F719" s="903" t="n">
        <v>28683</v>
      </c>
      <c r="G719" t="inlineStr">
        <is>
          <t>Clarence C. Bain</t>
        </is>
      </c>
      <c r="H719" t="inlineStr">
        <is>
          <t>Exxon Corporation</t>
        </is>
      </c>
      <c r="I719" t="inlineStr">
        <is>
          <t>31-12N-24W</t>
        </is>
      </c>
      <c r="J719" t="inlineStr">
        <is>
          <t>Leasehold / WI</t>
        </is>
      </c>
      <c r="K719" t="inlineStr">
        <is>
          <t>OKCountyRecords official index, Roger Mills County (instrument 1978-005134); searched 06/11/2026</t>
        </is>
      </c>
    </row>
    <row r="720">
      <c r="A720" t="inlineStr">
        <is>
          <t>1978-005135</t>
        </is>
      </c>
      <c r="C720" t="inlineStr">
        <is>
          <t>Assignment</t>
        </is>
      </c>
      <c r="D720" t="inlineStr">
        <is>
          <t>0245/0479</t>
        </is>
      </c>
      <c r="E720" t="inlineStr">
        <is>
          <t>07/12/1978</t>
        </is>
      </c>
      <c r="F720" s="903" t="n">
        <v>28683</v>
      </c>
      <c r="G720" t="inlineStr">
        <is>
          <t>Opal L. Fuchs</t>
        </is>
      </c>
      <c r="H720" t="inlineStr">
        <is>
          <t>Exxon Corporation</t>
        </is>
      </c>
      <c r="I720" t="inlineStr">
        <is>
          <t>31-12N-24W</t>
        </is>
      </c>
      <c r="J720" t="inlineStr">
        <is>
          <t>Leasehold / WI</t>
        </is>
      </c>
      <c r="K720" t="inlineStr">
        <is>
          <t>OKCountyRecords official index, Roger Mills County (instrument 1978-005135); searched 06/11/2026</t>
        </is>
      </c>
    </row>
    <row r="721">
      <c r="A721" t="inlineStr">
        <is>
          <t>1978-005136</t>
        </is>
      </c>
      <c r="C721" t="inlineStr">
        <is>
          <t>Assignment</t>
        </is>
      </c>
      <c r="D721" t="inlineStr">
        <is>
          <t>0245/0480</t>
        </is>
      </c>
      <c r="E721" t="inlineStr">
        <is>
          <t>07/12/1978</t>
        </is>
      </c>
      <c r="F721" s="903" t="n">
        <v>28683</v>
      </c>
      <c r="G721" t="inlineStr">
        <is>
          <t>Billy W. Bain</t>
        </is>
      </c>
      <c r="H721" t="inlineStr">
        <is>
          <t>Exxon Corporation</t>
        </is>
      </c>
      <c r="I721" t="inlineStr">
        <is>
          <t>31-12N-24W</t>
        </is>
      </c>
      <c r="J721" t="inlineStr">
        <is>
          <t>Leasehold / WI</t>
        </is>
      </c>
      <c r="K721" t="inlineStr">
        <is>
          <t>OKCountyRecords official index, Roger Mills County (instrument 1978-005136); searched 06/11/2026</t>
        </is>
      </c>
    </row>
    <row r="722">
      <c r="A722" t="inlineStr">
        <is>
          <t>1978-005137</t>
        </is>
      </c>
      <c r="C722" t="inlineStr">
        <is>
          <t>Assignment</t>
        </is>
      </c>
      <c r="D722" t="inlineStr">
        <is>
          <t>0245/0481</t>
        </is>
      </c>
      <c r="E722" t="inlineStr">
        <is>
          <t>07/12/1978</t>
        </is>
      </c>
      <c r="F722" s="903" t="n">
        <v>28683</v>
      </c>
      <c r="G722" t="inlineStr">
        <is>
          <t>Juanita M. Wolfe</t>
        </is>
      </c>
      <c r="H722" t="inlineStr">
        <is>
          <t>Exxon Corporation</t>
        </is>
      </c>
      <c r="I722" t="inlineStr">
        <is>
          <t>31-12N-24W</t>
        </is>
      </c>
      <c r="J722" t="inlineStr">
        <is>
          <t>Leasehold / WI</t>
        </is>
      </c>
      <c r="K722" t="inlineStr">
        <is>
          <t>OKCountyRecords official index, Roger Mills County (instrument 1978-005137); searched 06/11/2026</t>
        </is>
      </c>
    </row>
    <row r="723">
      <c r="A723" t="inlineStr">
        <is>
          <t>1978-005257</t>
        </is>
      </c>
      <c r="C723" t="inlineStr">
        <is>
          <t>Assignment</t>
        </is>
      </c>
      <c r="D723" t="inlineStr">
        <is>
          <t>0246/0151</t>
        </is>
      </c>
      <c r="E723" t="inlineStr">
        <is>
          <t>07/17/1978</t>
        </is>
      </c>
      <c r="F723" s="903" t="n">
        <v>28688</v>
      </c>
      <c r="G723" t="inlineStr">
        <is>
          <t>Hazel A. Hamilton</t>
        </is>
      </c>
      <c r="H723" t="inlineStr">
        <is>
          <t>Exxon Corporation</t>
        </is>
      </c>
      <c r="I723" t="inlineStr">
        <is>
          <t>31-12N-24W</t>
        </is>
      </c>
      <c r="J723" t="inlineStr">
        <is>
          <t>Leasehold / WI</t>
        </is>
      </c>
      <c r="K723" t="inlineStr">
        <is>
          <t>OKCountyRecords official index, Roger Mills County (instrument 1978-005257); searched 06/11/2026</t>
        </is>
      </c>
    </row>
    <row r="724">
      <c r="A724" t="inlineStr">
        <is>
          <t>1978-005310</t>
        </is>
      </c>
      <c r="C724" t="inlineStr">
        <is>
          <t>Oil and Gas Lease</t>
        </is>
      </c>
      <c r="D724" t="inlineStr">
        <is>
          <t>0246/0233</t>
        </is>
      </c>
      <c r="E724" t="inlineStr">
        <is>
          <t>07/18/1978</t>
        </is>
      </c>
      <c r="F724" s="903" t="n">
        <v>28689</v>
      </c>
      <c r="G724" t="inlineStr">
        <is>
          <t>Panhandle Cooperative Royalty Company</t>
        </is>
      </c>
      <c r="H724" t="inlineStr">
        <is>
          <t>C. W. Dobbins &amp; Sons, Inc.</t>
        </is>
      </c>
      <c r="I724" t="inlineStr">
        <is>
          <t>31-12N-24W</t>
        </is>
      </c>
      <c r="J724" t="inlineStr">
        <is>
          <t>Leasehold / WI</t>
        </is>
      </c>
      <c r="K724" t="inlineStr">
        <is>
          <t>OKCountyRecords official index, Roger Mills County (instrument 1978-005310); searched 06/11/2026</t>
        </is>
      </c>
    </row>
    <row r="725">
      <c r="A725" t="inlineStr">
        <is>
          <t>1978-005884</t>
        </is>
      </c>
      <c r="C725" t="inlineStr">
        <is>
          <t>Assignment</t>
        </is>
      </c>
      <c r="D725" t="inlineStr">
        <is>
          <t>0248/0236</t>
        </is>
      </c>
      <c r="E725" t="inlineStr">
        <is>
          <t>08/09/1978</t>
        </is>
      </c>
      <c r="F725" s="903" t="n">
        <v>28691</v>
      </c>
      <c r="G725" t="inlineStr">
        <is>
          <t>C. W. Dobbins &amp; Sons, Inc.</t>
        </is>
      </c>
      <c r="H725" t="inlineStr">
        <is>
          <t>Cities Service Company</t>
        </is>
      </c>
      <c r="I725" t="inlineStr">
        <is>
          <t>NW/4 NE/4 of 31-12N-24W (AOL)</t>
        </is>
      </c>
      <c r="J725" t="inlineStr">
        <is>
          <t>Leasehold / WI</t>
        </is>
      </c>
      <c r="K725" t="inlineStr">
        <is>
          <t>OKCountyRecords official index, Roger Mills County (instrument 1978-005884); searched 06/11/2026</t>
        </is>
      </c>
    </row>
    <row r="726">
      <c r="A726" t="inlineStr">
        <is>
          <t>1978-005886</t>
        </is>
      </c>
      <c r="C726" t="inlineStr">
        <is>
          <t>Rental Division Order</t>
        </is>
      </c>
      <c r="D726" t="inlineStr">
        <is>
          <t>0248/0240</t>
        </is>
      </c>
      <c r="E726" t="inlineStr">
        <is>
          <t>08/09/1978</t>
        </is>
      </c>
      <c r="F726" s="903" t="n">
        <v>28711</v>
      </c>
      <c r="G726" t="inlineStr">
        <is>
          <t>Panhandle Cooperative Royalty Company</t>
        </is>
      </c>
      <c r="H726" t="inlineStr">
        <is>
          <t>C. W. Dobbins &amp; Sons, Inc.</t>
        </is>
      </c>
      <c r="I726" t="inlineStr">
        <is>
          <t>31-12N-24W</t>
        </is>
      </c>
      <c r="J726" t="inlineStr">
        <is>
          <t>Leasehold / WI</t>
        </is>
      </c>
      <c r="K726" t="inlineStr">
        <is>
          <t>OKCountyRecords official index, Roger Mills County (instrument 1978-005886); searched 06/11/2026</t>
        </is>
      </c>
    </row>
    <row r="727">
      <c r="A727" t="inlineStr">
        <is>
          <t>1978-007974</t>
        </is>
      </c>
      <c r="C727" t="inlineStr">
        <is>
          <t>Assignment</t>
        </is>
      </c>
      <c r="D727" t="inlineStr">
        <is>
          <t>0254/0555</t>
        </is>
      </c>
      <c r="E727" t="inlineStr">
        <is>
          <t>11/20/1978</t>
        </is>
      </c>
      <c r="F727" s="903" t="n">
        <v>28814</v>
      </c>
      <c r="G727" t="inlineStr">
        <is>
          <t>El Paso Natural Gas Co</t>
        </is>
      </c>
      <c r="H727" t="inlineStr">
        <is>
          <t>Natomas North America, Inc.</t>
        </is>
      </c>
      <c r="I727" t="inlineStr">
        <is>
          <t>31-12N-24W (AOL)</t>
        </is>
      </c>
      <c r="J727" t="inlineStr">
        <is>
          <t>Leasehold / WI</t>
        </is>
      </c>
      <c r="K727" t="inlineStr">
        <is>
          <t>OKCountyRecords official index, Roger Mills County (instrument 1978-007974); searched 06/11/2026</t>
        </is>
      </c>
    </row>
    <row r="728">
      <c r="A728" t="inlineStr">
        <is>
          <t>1979-001572</t>
        </is>
      </c>
      <c r="C728" t="inlineStr">
        <is>
          <t>Deed</t>
        </is>
      </c>
      <c r="D728" t="inlineStr">
        <is>
          <t>0262/0460</t>
        </is>
      </c>
      <c r="E728" t="inlineStr">
        <is>
          <t>03/09/1979</t>
        </is>
      </c>
      <c r="F728" s="903" t="n">
        <v>28923</v>
      </c>
      <c r="G728" t="inlineStr">
        <is>
          <t>Freeda Kirk</t>
        </is>
      </c>
      <c r="H728" t="inlineStr">
        <is>
          <t>Rod Kirk</t>
        </is>
      </c>
      <c r="I728" t="inlineStr">
        <is>
          <t>31-12N-24W</t>
        </is>
      </c>
      <c r="J728" t="inlineStr">
        <is>
          <t>Fee / as stated</t>
        </is>
      </c>
      <c r="K728" t="inlineStr">
        <is>
          <t>OKCountyRecords official index, Roger Mills County (instrument 1979-001572); searched 06/11/2026</t>
        </is>
      </c>
    </row>
    <row r="729">
      <c r="A729" t="inlineStr">
        <is>
          <t>1979-002206</t>
        </is>
      </c>
      <c r="C729" t="inlineStr">
        <is>
          <t>Final Decree</t>
        </is>
      </c>
      <c r="D729" t="inlineStr">
        <is>
          <t>0264/0428</t>
        </is>
      </c>
      <c r="E729" t="inlineStr">
        <is>
          <t>04/16/1979</t>
        </is>
      </c>
      <c r="F729" s="903" t="n">
        <v>28961</v>
      </c>
      <c r="G729" t="inlineStr">
        <is>
          <t>Lillie Campbell</t>
        </is>
      </c>
      <c r="H729" t="inlineStr">
        <is>
          <t>Letty Atha,
Virgil Hambrook,
The Public</t>
        </is>
      </c>
      <c r="I729" t="inlineStr">
        <is>
          <t>31-12N-24W (AOL)</t>
        </is>
      </c>
      <c r="J729" t="inlineStr">
        <is>
          <t>Fee / as stated</t>
        </is>
      </c>
      <c r="K729" t="inlineStr">
        <is>
          <t>OKCountyRecords official index, Roger Mills County (instrument 1979-002206); searched 06/11/2026</t>
        </is>
      </c>
    </row>
    <row r="730">
      <c r="A730" t="inlineStr">
        <is>
          <t>1979-002207</t>
        </is>
      </c>
      <c r="C730" t="inlineStr">
        <is>
          <t>Miscellaneous</t>
        </is>
      </c>
      <c r="D730" t="inlineStr">
        <is>
          <t>0264/0432</t>
        </is>
      </c>
      <c r="E730" t="inlineStr">
        <is>
          <t>04/16/1979</t>
        </is>
      </c>
      <c r="F730" s="903" t="n">
        <v>28961</v>
      </c>
      <c r="G730" t="inlineStr">
        <is>
          <t>Oklahoma Tax Commission</t>
        </is>
      </c>
      <c r="H730" t="inlineStr">
        <is>
          <t>Estate of Lillie Mae Campbell</t>
        </is>
      </c>
      <c r="I730" t="inlineStr">
        <is>
          <t>31-12N-24W (AOL)</t>
        </is>
      </c>
      <c r="J730" t="inlineStr">
        <is>
          <t>See instrument</t>
        </is>
      </c>
      <c r="K730" t="inlineStr">
        <is>
          <t>OKCountyRecords official index, Roger Mills County (instrument 1979-002207); searched 06/11/2026</t>
        </is>
      </c>
    </row>
    <row r="731">
      <c r="A731" t="inlineStr">
        <is>
          <t>1979-002364</t>
        </is>
      </c>
      <c r="C731" t="inlineStr">
        <is>
          <t>Assignment</t>
        </is>
      </c>
      <c r="D731" t="inlineStr">
        <is>
          <t>0265/0081</t>
        </is>
      </c>
      <c r="E731" t="inlineStr">
        <is>
          <t>04/25/1979</t>
        </is>
      </c>
      <c r="F731" s="903" t="n">
        <v>28970</v>
      </c>
      <c r="G731" t="inlineStr">
        <is>
          <t>El Paso Natural Gas Co</t>
        </is>
      </c>
      <c r="H731" t="inlineStr">
        <is>
          <t>Natomas North America, Inc.</t>
        </is>
      </c>
      <c r="I731" t="inlineStr">
        <is>
          <t>31-12N-24W</t>
        </is>
      </c>
      <c r="J731" t="inlineStr">
        <is>
          <t>Leasehold / WI</t>
        </is>
      </c>
      <c r="K731" t="inlineStr">
        <is>
          <t>OKCountyRecords official index, Roger Mills County (instrument 1979-002364); searched 06/11/2026</t>
        </is>
      </c>
    </row>
    <row r="732">
      <c r="A732" t="inlineStr">
        <is>
          <t>1979-003905</t>
        </is>
      </c>
      <c r="C732" t="inlineStr">
        <is>
          <t>Release</t>
        </is>
      </c>
      <c r="D732" t="inlineStr">
        <is>
          <t>0271/0443</t>
        </is>
      </c>
      <c r="E732" t="inlineStr">
        <is>
          <t>07/11/1979</t>
        </is>
      </c>
      <c r="F732" s="903" t="n">
        <v>29047</v>
      </c>
      <c r="G732" t="inlineStr">
        <is>
          <t>Letty Atha,
Virgil Hambrook</t>
        </is>
      </c>
      <c r="H732" t="inlineStr">
        <is>
          <t>Elmo W. Kirk,
Freeda Kirk</t>
        </is>
      </c>
      <c r="I732" t="inlineStr">
        <is>
          <t>31-12N-24W</t>
        </is>
      </c>
      <c r="J732" t="inlineStr">
        <is>
          <t>Leasehold / WI</t>
        </is>
      </c>
      <c r="K732" t="inlineStr">
        <is>
          <t>OKCountyRecords official index, Roger Mills County (instrument 1979-003905); searched 06/11/2026</t>
        </is>
      </c>
    </row>
    <row r="733">
      <c r="A733" t="inlineStr">
        <is>
          <t>1979-004016</t>
        </is>
      </c>
      <c r="C733" t="inlineStr">
        <is>
          <t>Final Decree</t>
        </is>
      </c>
      <c r="D733" t="inlineStr">
        <is>
          <t>0272/0042</t>
        </is>
      </c>
      <c r="E733" t="inlineStr">
        <is>
          <t>07/13/1979</t>
        </is>
      </c>
      <c r="F733" s="903" t="n">
        <v>29049</v>
      </c>
      <c r="G733" t="inlineStr">
        <is>
          <t>Elmo W. Kirk</t>
        </is>
      </c>
      <c r="H733" t="inlineStr">
        <is>
          <t>Freeda Kirk,
The Public</t>
        </is>
      </c>
      <c r="I733" t="inlineStr">
        <is>
          <t>31-12N-24W</t>
        </is>
      </c>
      <c r="J733" t="inlineStr">
        <is>
          <t>Fee / as stated</t>
        </is>
      </c>
      <c r="K733" t="inlineStr">
        <is>
          <t>OKCountyRecords official index, Roger Mills County (instrument 1979-004016); searched 06/11/2026</t>
        </is>
      </c>
    </row>
    <row r="734">
      <c r="A734" t="inlineStr">
        <is>
          <t>1979-004021</t>
        </is>
      </c>
      <c r="C734" t="inlineStr">
        <is>
          <t>Deed</t>
        </is>
      </c>
      <c r="D734" t="inlineStr">
        <is>
          <t>0272/0051</t>
        </is>
      </c>
      <c r="E734" t="inlineStr">
        <is>
          <t>07/13/1979</t>
        </is>
      </c>
      <c r="F734" s="903" t="n">
        <v>29049</v>
      </c>
      <c r="G734" t="inlineStr">
        <is>
          <t>Rod Kirk</t>
        </is>
      </c>
      <c r="H734" t="inlineStr">
        <is>
          <t>Herman M. Sidees,
Laury C. Sidees</t>
        </is>
      </c>
      <c r="I734" t="inlineStr">
        <is>
          <t>31-12N-24W</t>
        </is>
      </c>
      <c r="J734" t="inlineStr">
        <is>
          <t>Fee / as stated</t>
        </is>
      </c>
      <c r="K734" t="inlineStr">
        <is>
          <t>OKCountyRecords official index, Roger Mills County (instrument 1979-004021); searched 06/11/2026</t>
        </is>
      </c>
    </row>
    <row r="735">
      <c r="A735" t="inlineStr">
        <is>
          <t>1979-004050</t>
        </is>
      </c>
      <c r="C735" t="inlineStr">
        <is>
          <t>Assignment</t>
        </is>
      </c>
      <c r="D735" t="inlineStr">
        <is>
          <t>0272/0124</t>
        </is>
      </c>
      <c r="E735" t="inlineStr">
        <is>
          <t>07/16/1979</t>
        </is>
      </c>
      <c r="F735" s="903" t="n">
        <v>29052</v>
      </c>
      <c r="G735" t="inlineStr">
        <is>
          <t>Natomas North America, Inc.</t>
        </is>
      </c>
      <c r="H735" t="inlineStr">
        <is>
          <t>Apache Corp</t>
        </is>
      </c>
      <c r="I735" t="inlineStr">
        <is>
          <t>31-12N-24W (AOL)</t>
        </is>
      </c>
      <c r="J735" t="inlineStr">
        <is>
          <t>Leasehold / WI</t>
        </is>
      </c>
      <c r="K735" t="inlineStr">
        <is>
          <t>OKCountyRecords official index, Roger Mills County (instrument 1979-004050); searched 06/11/2026</t>
        </is>
      </c>
    </row>
    <row r="736">
      <c r="A736" t="inlineStr">
        <is>
          <t>1979-004258</t>
        </is>
      </c>
      <c r="C736" t="inlineStr">
        <is>
          <t>Deed</t>
        </is>
      </c>
      <c r="D736" t="inlineStr">
        <is>
          <t>0273/0010</t>
        </is>
      </c>
      <c r="E736" t="inlineStr">
        <is>
          <t>07/27/1979</t>
        </is>
      </c>
      <c r="F736" s="903" t="n">
        <v>29063</v>
      </c>
      <c r="G736" t="inlineStr">
        <is>
          <t>Rod Kirk</t>
        </is>
      </c>
      <c r="H736" t="inlineStr">
        <is>
          <t>Herman M. Sides,
Laury C. Sides</t>
        </is>
      </c>
      <c r="I736" t="inlineStr">
        <is>
          <t>31-12N-24W</t>
        </is>
      </c>
      <c r="J736" t="inlineStr">
        <is>
          <t>Fee / as stated</t>
        </is>
      </c>
      <c r="K736" t="inlineStr">
        <is>
          <t>OKCountyRecords official index, Roger Mills County (instrument 1979-004258); searched 06/11/2026</t>
        </is>
      </c>
    </row>
    <row r="737">
      <c r="A737" t="inlineStr">
        <is>
          <t>1979-004881</t>
        </is>
      </c>
      <c r="C737" t="inlineStr">
        <is>
          <t>Mineral Deed</t>
        </is>
      </c>
      <c r="D737" t="inlineStr">
        <is>
          <t>0274/0566</t>
        </is>
      </c>
      <c r="E737" t="inlineStr">
        <is>
          <t>08/27/1979</t>
        </is>
      </c>
      <c r="F737" s="903" t="n">
        <v>29094</v>
      </c>
      <c r="G737" t="inlineStr">
        <is>
          <t>Juanita M. Wolff</t>
        </is>
      </c>
      <c r="H737" t="inlineStr">
        <is>
          <t>Alpine Oil &amp; Royalty Company Incorporated</t>
        </is>
      </c>
      <c r="I737" t="inlineStr">
        <is>
          <t>31-12N-24W (AOL)</t>
        </is>
      </c>
      <c r="J737" t="inlineStr">
        <is>
          <t>Mineral</t>
        </is>
      </c>
      <c r="K737" t="inlineStr">
        <is>
          <t>OKCountyRecords official index, Roger Mills County (instrument 1979-004881); searched 06/11/2026</t>
        </is>
      </c>
    </row>
    <row r="738">
      <c r="A738" t="inlineStr">
        <is>
          <t>1979-005006</t>
        </is>
      </c>
      <c r="C738" t="inlineStr">
        <is>
          <t>Rental Division Order</t>
        </is>
      </c>
      <c r="D738" t="inlineStr">
        <is>
          <t>0275/0168</t>
        </is>
      </c>
      <c r="E738" t="inlineStr">
        <is>
          <t>09/04/1979</t>
        </is>
      </c>
      <c r="F738" s="903" t="n">
        <v>29102</v>
      </c>
      <c r="G738" t="inlineStr">
        <is>
          <t>L. E. Thurman</t>
        </is>
      </c>
      <c r="H738" t="inlineStr">
        <is>
          <t>Ghk Corporation</t>
        </is>
      </c>
      <c r="I738" t="inlineStr">
        <is>
          <t>31-12N-24W (AOL)</t>
        </is>
      </c>
      <c r="J738" t="inlineStr">
        <is>
          <t>Leasehold / WI</t>
        </is>
      </c>
      <c r="K738" t="inlineStr">
        <is>
          <t>OKCountyRecords official index, Roger Mills County (instrument 1979-005006); searched 06/11/2026</t>
        </is>
      </c>
    </row>
    <row r="739">
      <c r="A739" t="inlineStr">
        <is>
          <t>1979-005007</t>
        </is>
      </c>
      <c r="C739" t="inlineStr">
        <is>
          <t>Rental Division Order</t>
        </is>
      </c>
      <c r="D739" t="inlineStr">
        <is>
          <t>0275/0170</t>
        </is>
      </c>
      <c r="E739" t="inlineStr">
        <is>
          <t>09/04/1979</t>
        </is>
      </c>
      <c r="F739" s="903" t="n">
        <v>29102</v>
      </c>
      <c r="G739" t="inlineStr">
        <is>
          <t>L. E. Thurman</t>
        </is>
      </c>
      <c r="H739" t="inlineStr">
        <is>
          <t>Ghk Corporation</t>
        </is>
      </c>
      <c r="I739" t="inlineStr">
        <is>
          <t>31-12N-24W (AOL)</t>
        </is>
      </c>
      <c r="J739" t="inlineStr">
        <is>
          <t>Leasehold / WI</t>
        </is>
      </c>
      <c r="K739" t="inlineStr">
        <is>
          <t>OKCountyRecords official index, Roger Mills County (instrument 1979-005007); searched 06/11/2026</t>
        </is>
      </c>
    </row>
    <row r="740">
      <c r="A740" t="inlineStr">
        <is>
          <t>1979-005655</t>
        </is>
      </c>
      <c r="C740" t="inlineStr">
        <is>
          <t>Mineral Deed</t>
        </is>
      </c>
      <c r="D740" t="inlineStr">
        <is>
          <t>0277/0064</t>
        </is>
      </c>
      <c r="E740" t="inlineStr">
        <is>
          <t>10/04/1979</t>
        </is>
      </c>
      <c r="F740" s="903" t="n">
        <v>29126</v>
      </c>
      <c r="G740" t="inlineStr">
        <is>
          <t>Panhandle Cooperative Royalty Co</t>
        </is>
      </c>
      <c r="H740" t="inlineStr">
        <is>
          <t>Panhandle Royalty Co</t>
        </is>
      </c>
      <c r="I740" t="inlineStr">
        <is>
          <t>All of 31-12N-24W (AOL)</t>
        </is>
      </c>
      <c r="J740" t="inlineStr">
        <is>
          <t>Mineral</t>
        </is>
      </c>
      <c r="K740" t="inlineStr">
        <is>
          <t>OKCountyRecords official index, Roger Mills County (instrument 1979-005655); searched 06/11/2026</t>
        </is>
      </c>
    </row>
    <row r="741">
      <c r="A741" t="inlineStr">
        <is>
          <t>1979-006593</t>
        </is>
      </c>
      <c r="C741" t="inlineStr">
        <is>
          <t>Agreement</t>
        </is>
      </c>
      <c r="D741" t="inlineStr">
        <is>
          <t>0280/0042</t>
        </is>
      </c>
      <c r="E741" t="inlineStr">
        <is>
          <t>11/13/1979</t>
        </is>
      </c>
      <c r="F741" s="903" t="n">
        <v>29172</v>
      </c>
      <c r="G741" t="inlineStr">
        <is>
          <t>Crystal F. Pallo</t>
        </is>
      </c>
      <c r="H741" t="inlineStr">
        <is>
          <t>W. C. Bain Jr.</t>
        </is>
      </c>
      <c r="I741" t="inlineStr">
        <is>
          <t>31-12N-24W</t>
        </is>
      </c>
      <c r="J741" t="inlineStr">
        <is>
          <t>See instrument</t>
        </is>
      </c>
      <c r="K741" t="inlineStr">
        <is>
          <t>OKCountyRecords official index, Roger Mills County (instrument 1979-006593); searched 06/11/2026</t>
        </is>
      </c>
    </row>
    <row r="742">
      <c r="A742" t="inlineStr">
        <is>
          <t>1979-006913</t>
        </is>
      </c>
      <c r="C742" t="inlineStr">
        <is>
          <t>Assignment</t>
        </is>
      </c>
      <c r="D742" t="inlineStr">
        <is>
          <t>0281/0126</t>
        </is>
      </c>
      <c r="E742" t="inlineStr">
        <is>
          <t>11/30/1979</t>
        </is>
      </c>
      <c r="F742" s="903" t="n">
        <v>29189</v>
      </c>
      <c r="G742" t="inlineStr">
        <is>
          <t>Natomas North America, Inc.</t>
        </is>
      </c>
      <c r="H742" t="inlineStr">
        <is>
          <t>Apexco, Inc.</t>
        </is>
      </c>
      <c r="I742" t="inlineStr">
        <is>
          <t>31-12N-24W (AOL)</t>
        </is>
      </c>
      <c r="J742" t="inlineStr">
        <is>
          <t>Leasehold / WI</t>
        </is>
      </c>
      <c r="K742" t="inlineStr">
        <is>
          <t>OKCountyRecords official index, Roger Mills County (instrument 1979-006913); searched 06/11/2026</t>
        </is>
      </c>
    </row>
    <row r="743">
      <c r="A743" t="inlineStr">
        <is>
          <t>1980-002071</t>
        </is>
      </c>
      <c r="C743" t="inlineStr">
        <is>
          <t>Oil and Gas Lease</t>
        </is>
      </c>
      <c r="D743" t="inlineStr">
        <is>
          <t>0290/0078</t>
        </is>
      </c>
      <c r="E743" t="inlineStr">
        <is>
          <t>03/19/1980</t>
        </is>
      </c>
      <c r="F743" s="903" t="n">
        <v>29299</v>
      </c>
      <c r="G743" t="inlineStr">
        <is>
          <t>Panhandle Royalty Company</t>
        </is>
      </c>
      <c r="H743" t="inlineStr">
        <is>
          <t>Sooner Energy Services, Inc.</t>
        </is>
      </c>
      <c r="I743" t="inlineStr">
        <is>
          <t>31-12N-24W</t>
        </is>
      </c>
      <c r="J743" t="inlineStr">
        <is>
          <t>Leasehold / WI</t>
        </is>
      </c>
      <c r="K743" t="inlineStr">
        <is>
          <t>OKCountyRecords official index, Roger Mills County (instrument 1980-002071); searched 06/11/2026</t>
        </is>
      </c>
    </row>
    <row r="744">
      <c r="A744" t="inlineStr">
        <is>
          <t>1980-002413</t>
        </is>
      </c>
      <c r="C744" t="inlineStr">
        <is>
          <t>Assignment</t>
        </is>
      </c>
      <c r="D744" t="inlineStr">
        <is>
          <t>0291/0149</t>
        </is>
      </c>
      <c r="E744" t="inlineStr">
        <is>
          <t>04/01/1980</t>
        </is>
      </c>
      <c r="F744" s="903" t="n">
        <v>29312</v>
      </c>
      <c r="G744" t="inlineStr">
        <is>
          <t>Sooner Energy Services, Inc.</t>
        </is>
      </c>
      <c r="H744" t="inlineStr">
        <is>
          <t>Amarex, Inc.</t>
        </is>
      </c>
      <c r="I744" t="inlineStr">
        <is>
          <t>31-12N-24W</t>
        </is>
      </c>
      <c r="J744" t="inlineStr">
        <is>
          <t>Leasehold / WI</t>
        </is>
      </c>
      <c r="K744" t="inlineStr">
        <is>
          <t>OKCountyRecords official index, Roger Mills County (instrument 1980-002413); searched 06/11/2026</t>
        </is>
      </c>
    </row>
    <row r="745">
      <c r="A745" t="inlineStr">
        <is>
          <t>1980-004149</t>
        </is>
      </c>
      <c r="C745" t="inlineStr">
        <is>
          <t>Release</t>
        </is>
      </c>
      <c r="D745" t="inlineStr">
        <is>
          <t>0296/0585</t>
        </is>
      </c>
      <c r="E745" t="inlineStr">
        <is>
          <t>05/28/1980</t>
        </is>
      </c>
      <c r="F745" s="903" t="n">
        <v>29369</v>
      </c>
      <c r="G745" t="inlineStr">
        <is>
          <t>Natomas North America, Inc.</t>
        </is>
      </c>
      <c r="H745" t="inlineStr">
        <is>
          <t>Flag-redfern Oil Company</t>
        </is>
      </c>
      <c r="I745" t="inlineStr">
        <is>
          <t>31-12N-24W</t>
        </is>
      </c>
      <c r="J745" t="inlineStr">
        <is>
          <t>Leasehold / WI</t>
        </is>
      </c>
      <c r="K745" t="inlineStr">
        <is>
          <t>OKCountyRecords official index, Roger Mills County (instrument 1980-004149); searched 06/11/2026</t>
        </is>
      </c>
    </row>
    <row r="746">
      <c r="A746" t="inlineStr">
        <is>
          <t>1980-004634</t>
        </is>
      </c>
      <c r="C746" t="inlineStr">
        <is>
          <t>Assignment</t>
        </is>
      </c>
      <c r="D746" t="inlineStr">
        <is>
          <t>0298/0320</t>
        </is>
      </c>
      <c r="E746" t="inlineStr">
        <is>
          <t>06/16/1980</t>
        </is>
      </c>
      <c r="F746" s="903" t="n">
        <v>27964</v>
      </c>
      <c r="G746" t="inlineStr">
        <is>
          <t>Apexco, Inc.</t>
        </is>
      </c>
      <c r="H746" t="inlineStr">
        <is>
          <t>Bovaird Supply Co</t>
        </is>
      </c>
      <c r="I746" t="inlineStr">
        <is>
          <t>W/2 NW/4, Lots 1 of 31-12N-24W (AOL)</t>
        </is>
      </c>
      <c r="J746" t="inlineStr">
        <is>
          <t>Leasehold / WI</t>
        </is>
      </c>
      <c r="K746" t="inlineStr">
        <is>
          <t>OKCountyRecords official index, Roger Mills County (instrument 1980-004634); searched 06/11/2026</t>
        </is>
      </c>
    </row>
    <row r="747">
      <c r="A747" t="inlineStr">
        <is>
          <t>1980-006290</t>
        </is>
      </c>
      <c r="C747" t="inlineStr">
        <is>
          <t>Deed</t>
        </is>
      </c>
      <c r="D747" t="inlineStr">
        <is>
          <t>0303/0363</t>
        </is>
      </c>
      <c r="E747" t="inlineStr">
        <is>
          <t>08/05/1980</t>
        </is>
      </c>
      <c r="F747" s="903" t="n">
        <v>29438</v>
      </c>
      <c r="G747" t="inlineStr">
        <is>
          <t>Rodney L. Kirk</t>
        </is>
      </c>
      <c r="H747" t="inlineStr">
        <is>
          <t>Freeda Kirk</t>
        </is>
      </c>
      <c r="I747" t="inlineStr">
        <is>
          <t>31-12N-24W</t>
        </is>
      </c>
      <c r="J747" t="inlineStr">
        <is>
          <t>Fee / as stated</t>
        </is>
      </c>
      <c r="K747" t="inlineStr">
        <is>
          <t>OKCountyRecords official index, Roger Mills County (instrument 1980-006290); searched 06/11/2026</t>
        </is>
      </c>
    </row>
    <row r="748">
      <c r="A748" t="inlineStr">
        <is>
          <t>1980-006291</t>
        </is>
      </c>
      <c r="C748" t="inlineStr">
        <is>
          <t>Deed</t>
        </is>
      </c>
      <c r="D748" t="inlineStr">
        <is>
          <t>0303/0364</t>
        </is>
      </c>
      <c r="E748" t="inlineStr">
        <is>
          <t>08/05/1980</t>
        </is>
      </c>
      <c r="F748" s="903" t="n">
        <v>29438</v>
      </c>
      <c r="G748" t="inlineStr">
        <is>
          <t>Freeda Kirk</t>
        </is>
      </c>
      <c r="H748" t="inlineStr">
        <is>
          <t>Margie Kirk</t>
        </is>
      </c>
      <c r="I748" t="inlineStr">
        <is>
          <t>31-12N-24W</t>
        </is>
      </c>
      <c r="J748" t="inlineStr">
        <is>
          <t>Fee / as stated</t>
        </is>
      </c>
      <c r="K748" t="inlineStr">
        <is>
          <t>OKCountyRecords official index, Roger Mills County (instrument 1980-006291); searched 06/11/2026</t>
        </is>
      </c>
    </row>
    <row r="749">
      <c r="A749" t="inlineStr">
        <is>
          <t>1980-006466</t>
        </is>
      </c>
      <c r="C749" t="inlineStr">
        <is>
          <t>Assignment</t>
        </is>
      </c>
      <c r="D749" t="inlineStr">
        <is>
          <t>0304/0035</t>
        </is>
      </c>
      <c r="E749" t="inlineStr">
        <is>
          <t>08/11/1980</t>
        </is>
      </c>
      <c r="F749" s="903" t="n">
        <v>29444</v>
      </c>
      <c r="G749" t="inlineStr">
        <is>
          <t>Natomas North America, Inc.</t>
        </is>
      </c>
      <c r="H749" t="inlineStr">
        <is>
          <t>Apexco, Inc.</t>
        </is>
      </c>
      <c r="I749" t="inlineStr">
        <is>
          <t>31-12N-24W (AOL)</t>
        </is>
      </c>
      <c r="J749" t="inlineStr">
        <is>
          <t>Leasehold / WI</t>
        </is>
      </c>
      <c r="K749" t="inlineStr">
        <is>
          <t>OKCountyRecords official index, Roger Mills County (instrument 1980-006466); searched 06/11/2026</t>
        </is>
      </c>
    </row>
    <row r="750">
      <c r="A750" t="inlineStr">
        <is>
          <t>1981-003167</t>
        </is>
      </c>
      <c r="C750" t="inlineStr">
        <is>
          <t>Oil and Gas Lease</t>
        </is>
      </c>
      <c r="D750" t="inlineStr">
        <is>
          <t>0331/0011</t>
        </is>
      </c>
      <c r="E750" t="inlineStr">
        <is>
          <t>03/24/1981</t>
        </is>
      </c>
      <c r="F750" s="903" t="n">
        <v>29669</v>
      </c>
      <c r="G750" t="inlineStr">
        <is>
          <t>A. C. Campbell,
Fern Campbell</t>
        </is>
      </c>
      <c r="H750" t="inlineStr">
        <is>
          <t>Moore Stansberry, Inc.</t>
        </is>
      </c>
      <c r="I750" t="inlineStr">
        <is>
          <t>31-12N-24W (AOL)</t>
        </is>
      </c>
      <c r="J750" t="inlineStr">
        <is>
          <t>Leasehold / WI</t>
        </is>
      </c>
      <c r="K750" t="inlineStr">
        <is>
          <t>OKCountyRecords official index, Roger Mills County (instrument 1981-003167); searched 06/11/2026</t>
        </is>
      </c>
    </row>
    <row r="751">
      <c r="A751" t="inlineStr">
        <is>
          <t>1981-003445</t>
        </is>
      </c>
      <c r="C751" t="inlineStr">
        <is>
          <t>Deed</t>
        </is>
      </c>
      <c r="D751" t="inlineStr">
        <is>
          <t>0332/0238</t>
        </is>
      </c>
      <c r="E751" t="inlineStr">
        <is>
          <t>03/30/1981</t>
        </is>
      </c>
      <c r="F751" s="903" t="n">
        <v>29675</v>
      </c>
      <c r="G751" t="inlineStr">
        <is>
          <t>L. E. Thurman</t>
        </is>
      </c>
      <c r="H751" t="inlineStr">
        <is>
          <t>Moore-stansberry, Inc.</t>
        </is>
      </c>
      <c r="I751" t="inlineStr">
        <is>
          <t>31-12N-24W</t>
        </is>
      </c>
      <c r="J751" t="inlineStr">
        <is>
          <t>Fee / as stated</t>
        </is>
      </c>
      <c r="K751" t="inlineStr">
        <is>
          <t>OKCountyRecords official index, Roger Mills County (instrument 1981-003445); searched 06/11/2026</t>
        </is>
      </c>
    </row>
    <row r="752">
      <c r="A752" t="inlineStr">
        <is>
          <t>1981-005180</t>
        </is>
      </c>
      <c r="C752" t="inlineStr">
        <is>
          <t>Deed</t>
        </is>
      </c>
      <c r="D752" t="inlineStr">
        <is>
          <t>0341/0154</t>
        </is>
      </c>
      <c r="E752" t="inlineStr">
        <is>
          <t>05/08/1981</t>
        </is>
      </c>
      <c r="F752" s="903" t="n">
        <v>29714</v>
      </c>
      <c r="G752" t="inlineStr">
        <is>
          <t>Glenn D. Mitchel,
Hazel P. Mitchel</t>
        </is>
      </c>
      <c r="H752" t="inlineStr">
        <is>
          <t>Nolan E. Britton, Inc.</t>
        </is>
      </c>
      <c r="I752" t="inlineStr">
        <is>
          <t>31-12N-24W (AOL)</t>
        </is>
      </c>
      <c r="J752" t="inlineStr">
        <is>
          <t>Fee / as stated</t>
        </is>
      </c>
      <c r="K752" t="inlineStr">
        <is>
          <t>OKCountyRecords official index, Roger Mills County (instrument 1981-005180); searched 06/11/2026</t>
        </is>
      </c>
    </row>
    <row r="753">
      <c r="A753" t="inlineStr">
        <is>
          <t>1981-005181</t>
        </is>
      </c>
      <c r="C753" t="inlineStr">
        <is>
          <t>Deed</t>
        </is>
      </c>
      <c r="D753" t="inlineStr">
        <is>
          <t>0341/0155</t>
        </is>
      </c>
      <c r="E753" t="inlineStr">
        <is>
          <t>05/08/1981</t>
        </is>
      </c>
      <c r="F753" s="903" t="n">
        <v>29714</v>
      </c>
      <c r="G753" t="inlineStr">
        <is>
          <t>Nolan E. Britton, Inc.</t>
        </is>
      </c>
      <c r="H753" t="inlineStr">
        <is>
          <t>Chinook Resources, Inc.</t>
        </is>
      </c>
      <c r="I753" t="inlineStr">
        <is>
          <t>31-12N-24W (AOL)</t>
        </is>
      </c>
      <c r="J753" t="inlineStr">
        <is>
          <t>Fee / as stated</t>
        </is>
      </c>
      <c r="K753" t="inlineStr">
        <is>
          <t>OKCountyRecords official index, Roger Mills County (instrument 1981-005181); searched 06/11/2026</t>
        </is>
      </c>
    </row>
    <row r="754">
      <c r="A754" t="inlineStr">
        <is>
          <t>1981-007481</t>
        </is>
      </c>
      <c r="C754" t="inlineStr">
        <is>
          <t>Deed</t>
        </is>
      </c>
      <c r="D754" t="inlineStr">
        <is>
          <t>0355/0341</t>
        </is>
      </c>
      <c r="E754" t="inlineStr">
        <is>
          <t>06/30/1981</t>
        </is>
      </c>
      <c r="F754" s="903" t="n">
        <v>29767</v>
      </c>
      <c r="G754" t="inlineStr">
        <is>
          <t>Moore-stansberry, Inc.</t>
        </is>
      </c>
      <c r="H754" t="inlineStr">
        <is>
          <t>Leede Exploration</t>
        </is>
      </c>
      <c r="I754" t="inlineStr">
        <is>
          <t>31-12N-24W</t>
        </is>
      </c>
      <c r="J754" t="inlineStr">
        <is>
          <t>Fee / as stated</t>
        </is>
      </c>
      <c r="K754" t="inlineStr">
        <is>
          <t>OKCountyRecords official index, Roger Mills County (instrument 1981-007481); searched 06/11/2026</t>
        </is>
      </c>
    </row>
    <row r="755">
      <c r="A755" t="inlineStr">
        <is>
          <t>1981-009501</t>
        </is>
      </c>
      <c r="C755" t="inlineStr">
        <is>
          <t>Deed</t>
        </is>
      </c>
      <c r="D755" t="inlineStr">
        <is>
          <t>0368/0272</t>
        </is>
      </c>
      <c r="E755" t="inlineStr">
        <is>
          <t>08/14/1981</t>
        </is>
      </c>
      <c r="F755" s="903" t="n">
        <v>29812</v>
      </c>
      <c r="G755" t="inlineStr">
        <is>
          <t>Moore-stansberry, Inc.</t>
        </is>
      </c>
      <c r="H755" t="inlineStr">
        <is>
          <t>Brent L. Schooley</t>
        </is>
      </c>
      <c r="I755" t="inlineStr">
        <is>
          <t>31-12N-24W</t>
        </is>
      </c>
      <c r="J755" t="inlineStr">
        <is>
          <t>Fee / as stated</t>
        </is>
      </c>
      <c r="K755" t="inlineStr">
        <is>
          <t>OKCountyRecords official index, Roger Mills County (instrument 1981-009501); searched 06/11/2026</t>
        </is>
      </c>
    </row>
    <row r="756">
      <c r="A756" t="inlineStr">
        <is>
          <t>1981-011348</t>
        </is>
      </c>
      <c r="C756" t="inlineStr">
        <is>
          <t>Assignment</t>
        </is>
      </c>
      <c r="D756" t="inlineStr">
        <is>
          <t>0380/0104</t>
        </is>
      </c>
      <c r="E756" t="inlineStr">
        <is>
          <t>09/28/1981</t>
        </is>
      </c>
      <c r="F756" s="903" t="n">
        <v>29857</v>
      </c>
      <c r="G756" t="inlineStr">
        <is>
          <t>Moore Stansberry, Inc.</t>
        </is>
      </c>
      <c r="H756" t="inlineStr">
        <is>
          <t>Leede Exploration</t>
        </is>
      </c>
      <c r="I756" t="inlineStr">
        <is>
          <t>31-12N-24W</t>
        </is>
      </c>
      <c r="J756" t="inlineStr">
        <is>
          <t>Leasehold / WI</t>
        </is>
      </c>
      <c r="K756" t="inlineStr">
        <is>
          <t>OKCountyRecords official index, Roger Mills County (instrument 1981-011348); searched 06/11/2026</t>
        </is>
      </c>
    </row>
    <row r="757">
      <c r="A757" t="inlineStr">
        <is>
          <t>1981-011365</t>
        </is>
      </c>
      <c r="C757" t="inlineStr">
        <is>
          <t>Assignment</t>
        </is>
      </c>
      <c r="D757" t="inlineStr">
        <is>
          <t>0380/0121</t>
        </is>
      </c>
      <c r="E757" t="inlineStr">
        <is>
          <t>09/28/1981</t>
        </is>
      </c>
      <c r="F757" s="903" t="n">
        <v>29857</v>
      </c>
      <c r="G757" t="inlineStr">
        <is>
          <t>Moore Stansberry, Inc.</t>
        </is>
      </c>
      <c r="H757" t="inlineStr">
        <is>
          <t>Brent L. Schooley</t>
        </is>
      </c>
      <c r="I757" t="inlineStr">
        <is>
          <t>31-12N-24W</t>
        </is>
      </c>
      <c r="J757" t="inlineStr">
        <is>
          <t>Leasehold / WI</t>
        </is>
      </c>
      <c r="K757" t="inlineStr">
        <is>
          <t>OKCountyRecords official index, Roger Mills County (instrument 1981-011365); searched 06/11/2026</t>
        </is>
      </c>
    </row>
    <row r="758">
      <c r="A758" t="inlineStr">
        <is>
          <t>1981-011564</t>
        </is>
      </c>
      <c r="C758" t="inlineStr">
        <is>
          <t>Oil and Gas Lease</t>
        </is>
      </c>
      <c r="D758" t="inlineStr">
        <is>
          <t>0381/0171</t>
        </is>
      </c>
      <c r="E758" t="inlineStr">
        <is>
          <t>10/02/1981</t>
        </is>
      </c>
      <c r="F758" s="903" t="n">
        <v>29861</v>
      </c>
      <c r="G758" t="inlineStr">
        <is>
          <t>Margie Ann Kirk</t>
        </is>
      </c>
      <c r="H758" t="inlineStr">
        <is>
          <t>Exxon Corporation</t>
        </is>
      </c>
      <c r="I758" t="inlineStr">
        <is>
          <t>31-12N-24W</t>
        </is>
      </c>
      <c r="J758" t="inlineStr">
        <is>
          <t>Leasehold / WI</t>
        </is>
      </c>
      <c r="K758" t="inlineStr">
        <is>
          <t>OKCountyRecords official index, Roger Mills County (instrument 1981-011564); searched 06/11/2026</t>
        </is>
      </c>
    </row>
    <row r="759">
      <c r="A759" t="inlineStr">
        <is>
          <t>1981-011846</t>
        </is>
      </c>
      <c r="C759" t="inlineStr">
        <is>
          <t>Assignment</t>
        </is>
      </c>
      <c r="D759" t="inlineStr">
        <is>
          <t>0383/0001</t>
        </is>
      </c>
      <c r="E759" t="inlineStr">
        <is>
          <t>10/08/1981</t>
        </is>
      </c>
      <c r="F759" s="903" t="n">
        <v>29844</v>
      </c>
      <c r="G759" t="inlineStr">
        <is>
          <t>El Paso Natural Gas Co</t>
        </is>
      </c>
      <c r="H759" t="inlineStr">
        <is>
          <t>El Paso Exploration Co</t>
        </is>
      </c>
      <c r="I759" t="inlineStr">
        <is>
          <t>All of 31-12N-24W (AOL)</t>
        </is>
      </c>
      <c r="J759" t="inlineStr">
        <is>
          <t>Leasehold / WI</t>
        </is>
      </c>
      <c r="K759" t="inlineStr">
        <is>
          <t>OKCountyRecords official index, Roger Mills County (instrument 1981-011846); searched 06/11/2026</t>
        </is>
      </c>
    </row>
    <row r="760">
      <c r="A760" t="inlineStr">
        <is>
          <t>1981-013847</t>
        </is>
      </c>
      <c r="C760" t="inlineStr">
        <is>
          <t>Oil and Gas Lease</t>
        </is>
      </c>
      <c r="D760" t="inlineStr">
        <is>
          <t>0398/0176</t>
        </is>
      </c>
      <c r="E760" t="inlineStr">
        <is>
          <t>11/25/1981</t>
        </is>
      </c>
      <c r="F760" s="903" t="n">
        <v>29915</v>
      </c>
      <c r="G760" t="inlineStr">
        <is>
          <t>Ella Pearl Kirk,
Gordon E. Kirk</t>
        </is>
      </c>
      <c r="H760" t="inlineStr">
        <is>
          <t>Universal Resources Corporation</t>
        </is>
      </c>
      <c r="I760" t="inlineStr">
        <is>
          <t>31-12N-24W</t>
        </is>
      </c>
      <c r="J760" t="inlineStr">
        <is>
          <t>Leasehold / WI</t>
        </is>
      </c>
      <c r="K760" t="inlineStr">
        <is>
          <t>OKCountyRecords official index, Roger Mills County (instrument 1981-013847); searched 06/11/2026</t>
        </is>
      </c>
    </row>
    <row r="761">
      <c r="A761" t="inlineStr">
        <is>
          <t>1982-000608</t>
        </is>
      </c>
      <c r="C761" t="inlineStr">
        <is>
          <t>Oil and Gas Lease</t>
        </is>
      </c>
      <c r="D761" t="inlineStr">
        <is>
          <t>0410/0076</t>
        </is>
      </c>
      <c r="E761" t="inlineStr">
        <is>
          <t>01/18/1982</t>
        </is>
      </c>
      <c r="F761" s="903" t="n">
        <v>29969</v>
      </c>
      <c r="G761" t="inlineStr">
        <is>
          <t>John W. Klopfenstein,
Ruby M. Klopfenstein</t>
        </is>
      </c>
      <c r="H761" t="inlineStr">
        <is>
          <t>Richland Resources Corporation</t>
        </is>
      </c>
      <c r="I761" t="inlineStr">
        <is>
          <t>31-12N-24W</t>
        </is>
      </c>
      <c r="J761" t="inlineStr">
        <is>
          <t>Leasehold / WI</t>
        </is>
      </c>
      <c r="K761" t="inlineStr">
        <is>
          <t>OKCountyRecords official index, Roger Mills County (instrument 1982-000608); searched 06/11/2026</t>
        </is>
      </c>
    </row>
    <row r="762">
      <c r="A762" t="inlineStr">
        <is>
          <t>1982-001029</t>
        </is>
      </c>
      <c r="C762" t="inlineStr">
        <is>
          <t>Assignment</t>
        </is>
      </c>
      <c r="D762" t="inlineStr">
        <is>
          <t>0412/0282</t>
        </is>
      </c>
      <c r="E762" t="inlineStr">
        <is>
          <t>01/26/1982</t>
        </is>
      </c>
      <c r="F762" s="903" t="n">
        <v>29977</v>
      </c>
      <c r="G762" t="inlineStr">
        <is>
          <t>Brent L. Schooley</t>
        </is>
      </c>
      <c r="H762" t="inlineStr">
        <is>
          <t>Moore Stansberry, Inc.</t>
        </is>
      </c>
      <c r="I762" t="inlineStr">
        <is>
          <t>31-12N-24W</t>
        </is>
      </c>
      <c r="J762" t="inlineStr">
        <is>
          <t>Leasehold / WI</t>
        </is>
      </c>
      <c r="K762" t="inlineStr">
        <is>
          <t>OKCountyRecords official index, Roger Mills County (instrument 1982-001029); searched 06/11/2026</t>
        </is>
      </c>
    </row>
    <row r="763">
      <c r="A763" t="inlineStr">
        <is>
          <t>1982-001703</t>
        </is>
      </c>
      <c r="C763" t="inlineStr">
        <is>
          <t>Oil and Gas Lease</t>
        </is>
      </c>
      <c r="D763" t="inlineStr">
        <is>
          <t>0417/0121</t>
        </is>
      </c>
      <c r="E763" t="inlineStr">
        <is>
          <t>02/10/1982</t>
        </is>
      </c>
      <c r="F763" s="903" t="n">
        <v>29992</v>
      </c>
      <c r="G763" t="inlineStr">
        <is>
          <t>L. E. Thurman</t>
        </is>
      </c>
      <c r="H763" t="inlineStr">
        <is>
          <t>Adams-litle, Inc.</t>
        </is>
      </c>
      <c r="I763" t="inlineStr">
        <is>
          <t>31-12N-24W</t>
        </is>
      </c>
      <c r="J763" t="inlineStr">
        <is>
          <t>Leasehold / WI</t>
        </is>
      </c>
      <c r="K763" t="inlineStr">
        <is>
          <t>OKCountyRecords official index, Roger Mills County (instrument 1982-001703); searched 06/11/2026</t>
        </is>
      </c>
    </row>
    <row r="764">
      <c r="A764" t="inlineStr">
        <is>
          <t>1982-002776</t>
        </is>
      </c>
      <c r="C764" t="inlineStr">
        <is>
          <t>Deed</t>
        </is>
      </c>
      <c r="D764" t="inlineStr">
        <is>
          <t>0423/0078</t>
        </is>
      </c>
      <c r="E764" t="inlineStr">
        <is>
          <t>03/05/1982</t>
        </is>
      </c>
      <c r="F764" s="903" t="n">
        <v>30015</v>
      </c>
      <c r="G764" t="inlineStr">
        <is>
          <t>Margie Kirk</t>
        </is>
      </c>
      <c r="H764" t="inlineStr">
        <is>
          <t>Ella Pearl Kirk,
Gordon E. Kirk</t>
        </is>
      </c>
      <c r="I764" t="inlineStr">
        <is>
          <t>31-12N-24W</t>
        </is>
      </c>
      <c r="J764" t="inlineStr">
        <is>
          <t>Fee / as stated</t>
        </is>
      </c>
      <c r="K764" t="inlineStr">
        <is>
          <t>OKCountyRecords official index, Roger Mills County (instrument 1982-002776); searched 06/11/2026</t>
        </is>
      </c>
    </row>
    <row r="765">
      <c r="A765" t="inlineStr">
        <is>
          <t>1982-003363</t>
        </is>
      </c>
      <c r="C765" t="inlineStr">
        <is>
          <t>Oil and Gas Lease</t>
        </is>
      </c>
      <c r="D765" t="inlineStr">
        <is>
          <t>0426/0103</t>
        </is>
      </c>
      <c r="E765" t="inlineStr">
        <is>
          <t>03/18/1982</t>
        </is>
      </c>
      <c r="F765" s="903" t="n">
        <v>30028</v>
      </c>
      <c r="G765" t="inlineStr">
        <is>
          <t>J. E. Barnett</t>
        </is>
      </c>
      <c r="H765" t="inlineStr">
        <is>
          <t>Adams-litle, Inc.</t>
        </is>
      </c>
      <c r="I765" t="inlineStr">
        <is>
          <t>31-12N-24W</t>
        </is>
      </c>
      <c r="J765" t="inlineStr">
        <is>
          <t>Leasehold / WI</t>
        </is>
      </c>
      <c r="K765" t="inlineStr">
        <is>
          <t>OKCountyRecords official index, Roger Mills County (instrument 1982-003363); searched 06/11/2026</t>
        </is>
      </c>
    </row>
    <row r="766">
      <c r="A766" t="inlineStr">
        <is>
          <t>1982-003751</t>
        </is>
      </c>
      <c r="C766" t="inlineStr">
        <is>
          <t>Oil and Gas Lease</t>
        </is>
      </c>
      <c r="D766" t="inlineStr">
        <is>
          <t>0428/0243</t>
        </is>
      </c>
      <c r="E766" t="inlineStr">
        <is>
          <t>03/29/1982</t>
        </is>
      </c>
      <c r="F766" s="903" t="n">
        <v>30039</v>
      </c>
      <c r="G766" t="inlineStr">
        <is>
          <t>Mann Childrens Trust,
Walter J. Rusek, Trustee</t>
        </is>
      </c>
      <c r="H766" t="inlineStr">
        <is>
          <t>Adams-litle, Inc.</t>
        </is>
      </c>
      <c r="I766" t="inlineStr">
        <is>
          <t>31-12N-24W</t>
        </is>
      </c>
      <c r="J766" t="inlineStr">
        <is>
          <t>Leasehold / WI</t>
        </is>
      </c>
      <c r="K766" t="inlineStr">
        <is>
          <t>OKCountyRecords official index, Roger Mills County (instrument 1982-003751); searched 06/11/2026</t>
        </is>
      </c>
    </row>
    <row r="767">
      <c r="A767" t="inlineStr">
        <is>
          <t>1982-004342</t>
        </is>
      </c>
      <c r="C767" t="inlineStr">
        <is>
          <t>Deed</t>
        </is>
      </c>
      <c r="D767" t="inlineStr">
        <is>
          <t>0432/0110</t>
        </is>
      </c>
      <c r="E767" t="inlineStr">
        <is>
          <t>04/13/1982</t>
        </is>
      </c>
      <c r="F767" s="903" t="n">
        <v>30054</v>
      </c>
      <c r="G767" t="inlineStr">
        <is>
          <t>W. H. Sorenson</t>
        </is>
      </c>
      <c r="H767" t="inlineStr">
        <is>
          <t>Michelle Sorenson Johnson, Trustee,
Sorenson Oil &amp; Gas Trust,
Marchelle Sorenson Uaigle, Trustee</t>
        </is>
      </c>
      <c r="I767" t="inlineStr">
        <is>
          <t>31-12N-24W</t>
        </is>
      </c>
      <c r="J767" t="inlineStr">
        <is>
          <t>Fee / as stated</t>
        </is>
      </c>
      <c r="K767" t="inlineStr">
        <is>
          <t>OKCountyRecords official index, Roger Mills County (instrument 1982-004342); searched 06/11/2026</t>
        </is>
      </c>
    </row>
    <row r="768">
      <c r="A768" t="inlineStr">
        <is>
          <t>1982-004658</t>
        </is>
      </c>
      <c r="C768" t="inlineStr">
        <is>
          <t>Miscellaneous</t>
        </is>
      </c>
      <c r="D768" t="inlineStr">
        <is>
          <t>0434/0163</t>
        </is>
      </c>
      <c r="E768" t="inlineStr">
        <is>
          <t>04/20/1982</t>
        </is>
      </c>
      <c r="F768" s="903" t="n">
        <v>30061</v>
      </c>
      <c r="G768" t="inlineStr">
        <is>
          <t>Farmers Home Administration</t>
        </is>
      </c>
      <c r="H768" t="inlineStr">
        <is>
          <t>Clara Mae Bryan,
George M. Bryan</t>
        </is>
      </c>
      <c r="I768" t="inlineStr">
        <is>
          <t>31-12N-24W (AOL)</t>
        </is>
      </c>
      <c r="J768" t="inlineStr">
        <is>
          <t>See instrument</t>
        </is>
      </c>
      <c r="K768" t="inlineStr">
        <is>
          <t>OKCountyRecords official index, Roger Mills County (instrument 1982-004658); searched 06/11/2026</t>
        </is>
      </c>
    </row>
    <row r="769">
      <c r="A769" t="inlineStr">
        <is>
          <t>1982-005195</t>
        </is>
      </c>
      <c r="C769" t="inlineStr">
        <is>
          <t>Release</t>
        </is>
      </c>
      <c r="D769" t="inlineStr">
        <is>
          <t>0437/0206</t>
        </is>
      </c>
      <c r="E769" t="inlineStr">
        <is>
          <t>05/05/1982</t>
        </is>
      </c>
      <c r="F769" s="903" t="n">
        <v>30076</v>
      </c>
      <c r="G769" t="inlineStr">
        <is>
          <t>United States of America</t>
        </is>
      </c>
      <c r="H769" t="inlineStr">
        <is>
          <t>Ella Pearl Kirk,
Gordon H. Kirk</t>
        </is>
      </c>
      <c r="I769" t="inlineStr">
        <is>
          <t>31-12N-24W</t>
        </is>
      </c>
      <c r="J769" t="inlineStr">
        <is>
          <t>Leasehold / WI</t>
        </is>
      </c>
      <c r="K769" t="inlineStr">
        <is>
          <t>OKCountyRecords official index, Roger Mills County (instrument 1982-005195); searched 06/11/2026</t>
        </is>
      </c>
    </row>
    <row r="770">
      <c r="A770" t="inlineStr">
        <is>
          <t>1982-005352</t>
        </is>
      </c>
      <c r="C770" t="inlineStr">
        <is>
          <t>Deed</t>
        </is>
      </c>
      <c r="D770" t="inlineStr">
        <is>
          <t>0438/0128</t>
        </is>
      </c>
      <c r="E770" t="inlineStr">
        <is>
          <t>05/10/1982</t>
        </is>
      </c>
      <c r="F770" s="903" t="n">
        <v>30081</v>
      </c>
      <c r="G770" t="inlineStr">
        <is>
          <t>Moore Stansberry, Inc.</t>
        </is>
      </c>
      <c r="H770" t="inlineStr">
        <is>
          <t>Leede Exploration</t>
        </is>
      </c>
      <c r="I770" t="inlineStr">
        <is>
          <t>31-12N-24W</t>
        </is>
      </c>
      <c r="J770" t="inlineStr">
        <is>
          <t>Fee / as stated</t>
        </is>
      </c>
      <c r="K770" t="inlineStr">
        <is>
          <t>OKCountyRecords official index, Roger Mills County (instrument 1982-005352); searched 06/11/2026</t>
        </is>
      </c>
    </row>
    <row r="771">
      <c r="A771" t="inlineStr">
        <is>
          <t>1982-005357</t>
        </is>
      </c>
      <c r="C771" t="inlineStr">
        <is>
          <t>Assignment</t>
        </is>
      </c>
      <c r="D771" t="inlineStr">
        <is>
          <t>0438/0133</t>
        </is>
      </c>
      <c r="E771" t="inlineStr">
        <is>
          <t>05/10/1982</t>
        </is>
      </c>
      <c r="F771" s="903" t="n">
        <v>30081</v>
      </c>
      <c r="G771" t="inlineStr">
        <is>
          <t>Moore Stansberry, Inc.</t>
        </is>
      </c>
      <c r="H771" t="inlineStr">
        <is>
          <t>Leede Exploration</t>
        </is>
      </c>
      <c r="I771" t="inlineStr">
        <is>
          <t>31-12N-24W</t>
        </is>
      </c>
      <c r="J771" t="inlineStr">
        <is>
          <t>Leasehold / WI</t>
        </is>
      </c>
      <c r="K771" t="inlineStr">
        <is>
          <t>OKCountyRecords official index, Roger Mills County (instrument 1982-005357); searched 06/11/2026</t>
        </is>
      </c>
    </row>
    <row r="772">
      <c r="A772" t="inlineStr">
        <is>
          <t>1982-005721</t>
        </is>
      </c>
      <c r="C772" t="inlineStr">
        <is>
          <t>Deed</t>
        </is>
      </c>
      <c r="D772" t="inlineStr">
        <is>
          <t>0440/0099</t>
        </is>
      </c>
      <c r="E772" t="inlineStr">
        <is>
          <t>05/17/1982</t>
        </is>
      </c>
      <c r="F772" s="903" t="n">
        <v>30088</v>
      </c>
      <c r="G772" t="inlineStr">
        <is>
          <t>Ella Pearl Kirk,
Gordon E. Kirk</t>
        </is>
      </c>
      <c r="H772" t="inlineStr">
        <is>
          <t>Eula Cross</t>
        </is>
      </c>
      <c r="I772" t="inlineStr">
        <is>
          <t>31-12N-24W</t>
        </is>
      </c>
      <c r="J772" t="inlineStr">
        <is>
          <t>Fee / as stated</t>
        </is>
      </c>
      <c r="K772" t="inlineStr">
        <is>
          <t>OKCountyRecords official index, Roger Mills County (instrument 1982-005721); searched 06/11/2026</t>
        </is>
      </c>
    </row>
    <row r="773">
      <c r="A773" t="inlineStr">
        <is>
          <t>1982-005993</t>
        </is>
      </c>
      <c r="C773" t="inlineStr">
        <is>
          <t>Oil and Gas Lease</t>
        </is>
      </c>
      <c r="D773" t="inlineStr">
        <is>
          <t>0442/0105</t>
        </is>
      </c>
      <c r="E773" t="inlineStr">
        <is>
          <t>05/24/1982</t>
        </is>
      </c>
      <c r="F773" s="903" t="n">
        <v>30095</v>
      </c>
      <c r="G773" t="inlineStr">
        <is>
          <t>Marchelle Sorenson Daigle, Trustee,
Michelle Sorenson Johnson,
Sorenson Oil &amp; Gas Trust</t>
        </is>
      </c>
      <c r="H773" t="inlineStr">
        <is>
          <t>Adams-litle, Inc.</t>
        </is>
      </c>
      <c r="I773" t="inlineStr">
        <is>
          <t>31-12N-24W</t>
        </is>
      </c>
      <c r="J773" t="inlineStr">
        <is>
          <t>Leasehold / WI</t>
        </is>
      </c>
      <c r="K773" t="inlineStr">
        <is>
          <t>OKCountyRecords official index, Roger Mills County (instrument 1982-005993); searched 06/11/2026</t>
        </is>
      </c>
    </row>
    <row r="774">
      <c r="A774" t="inlineStr">
        <is>
          <t>1982-005994</t>
        </is>
      </c>
      <c r="C774" t="inlineStr">
        <is>
          <t>Assignment</t>
        </is>
      </c>
      <c r="D774" t="inlineStr">
        <is>
          <t>0442/0107</t>
        </is>
      </c>
      <c r="E774" t="inlineStr">
        <is>
          <t>05/24/1982</t>
        </is>
      </c>
      <c r="F774" s="903" t="n">
        <v>30095</v>
      </c>
      <c r="G774" t="inlineStr">
        <is>
          <t>Adams Litle, Inc.</t>
        </is>
      </c>
      <c r="H774" t="inlineStr">
        <is>
          <t>Energy Reserves Group, Inc.</t>
        </is>
      </c>
      <c r="I774" t="inlineStr">
        <is>
          <t>31-12N-24W</t>
        </is>
      </c>
      <c r="J774" t="inlineStr">
        <is>
          <t>Leasehold / WI</t>
        </is>
      </c>
      <c r="K774" t="inlineStr">
        <is>
          <t>OKCountyRecords official index, Roger Mills County (instrument 1982-005994); searched 06/11/2026</t>
        </is>
      </c>
    </row>
    <row r="775">
      <c r="A775" t="inlineStr">
        <is>
          <t>1982-005996</t>
        </is>
      </c>
      <c r="C775" t="inlineStr">
        <is>
          <t>Assignment</t>
        </is>
      </c>
      <c r="D775" t="inlineStr">
        <is>
          <t>0442/0109</t>
        </is>
      </c>
      <c r="E775" t="inlineStr">
        <is>
          <t>05/24/1982</t>
        </is>
      </c>
      <c r="F775" s="903" t="n">
        <v>30095</v>
      </c>
      <c r="G775" t="inlineStr">
        <is>
          <t>Adams Litle, Inc.</t>
        </is>
      </c>
      <c r="H775" t="inlineStr">
        <is>
          <t>Energy Reserves Group, Inc.</t>
        </is>
      </c>
      <c r="I775" t="inlineStr">
        <is>
          <t>31-12N-24W</t>
        </is>
      </c>
      <c r="J775" t="inlineStr">
        <is>
          <t>Leasehold / WI</t>
        </is>
      </c>
      <c r="K775" t="inlineStr">
        <is>
          <t>OKCountyRecords official index, Roger Mills County (instrument 1982-005996); searched 06/11/2026</t>
        </is>
      </c>
    </row>
    <row r="776">
      <c r="A776" t="inlineStr">
        <is>
          <t>1982-005997</t>
        </is>
      </c>
      <c r="C776" t="inlineStr">
        <is>
          <t>Assignment</t>
        </is>
      </c>
      <c r="D776" t="inlineStr">
        <is>
          <t>0442/0110</t>
        </is>
      </c>
      <c r="E776" t="inlineStr">
        <is>
          <t>05/24/1982</t>
        </is>
      </c>
      <c r="F776" s="903" t="n">
        <v>30095</v>
      </c>
      <c r="G776" t="inlineStr">
        <is>
          <t>Adams Litle, Inc.</t>
        </is>
      </c>
      <c r="H776" t="inlineStr">
        <is>
          <t>Energy Reserves Group, Inc.</t>
        </is>
      </c>
      <c r="I776" t="inlineStr">
        <is>
          <t>31-12N-24W</t>
        </is>
      </c>
      <c r="J776" t="inlineStr">
        <is>
          <t>Leasehold / WI</t>
        </is>
      </c>
      <c r="K776" t="inlineStr">
        <is>
          <t>OKCountyRecords official index, Roger Mills County (instrument 1982-005997); searched 06/11/2026</t>
        </is>
      </c>
    </row>
    <row r="777">
      <c r="A777" t="inlineStr">
        <is>
          <t>1982-006217</t>
        </is>
      </c>
      <c r="C777" t="inlineStr">
        <is>
          <t>Certificate</t>
        </is>
      </c>
      <c r="D777" t="inlineStr">
        <is>
          <t>0443/0310</t>
        </is>
      </c>
      <c r="E777" t="inlineStr">
        <is>
          <t>05/28/1982</t>
        </is>
      </c>
      <c r="F777" s="903" t="n">
        <v>30099</v>
      </c>
      <c r="G777" t="inlineStr">
        <is>
          <t>Baker Logsdon &amp; Phelps,
Harold Logsdon</t>
        </is>
      </c>
      <c r="H777" t="inlineStr">
        <is>
          <t>The Public</t>
        </is>
      </c>
      <c r="I777" t="inlineStr">
        <is>
          <t>31-12N-24W</t>
        </is>
      </c>
      <c r="J777" t="inlineStr">
        <is>
          <t>See instrument</t>
        </is>
      </c>
      <c r="K777" t="inlineStr">
        <is>
          <t>OKCountyRecords official index, Roger Mills County (instrument 1982-006217); searched 06/11/2026</t>
        </is>
      </c>
    </row>
    <row r="778">
      <c r="A778" t="inlineStr">
        <is>
          <t>1982-006218</t>
        </is>
      </c>
      <c r="C778" t="inlineStr">
        <is>
          <t>Certificate</t>
        </is>
      </c>
      <c r="D778" t="inlineStr">
        <is>
          <t>0443/0311</t>
        </is>
      </c>
      <c r="E778" t="inlineStr">
        <is>
          <t>05/28/1982</t>
        </is>
      </c>
      <c r="F778" s="903" t="n">
        <v>30099</v>
      </c>
      <c r="G778" t="inlineStr">
        <is>
          <t>Baker Logsdon &amp; Phelps,
Harold Logsdon</t>
        </is>
      </c>
      <c r="H778" t="inlineStr">
        <is>
          <t>The Public</t>
        </is>
      </c>
      <c r="I778" t="inlineStr">
        <is>
          <t>31-12N-24W</t>
        </is>
      </c>
      <c r="J778" t="inlineStr">
        <is>
          <t>See instrument</t>
        </is>
      </c>
      <c r="K778" t="inlineStr">
        <is>
          <t>OKCountyRecords official index, Roger Mills County (instrument 1982-006218); searched 06/11/2026</t>
        </is>
      </c>
    </row>
    <row r="779">
      <c r="A779" t="inlineStr">
        <is>
          <t>1982-007158</t>
        </is>
      </c>
      <c r="C779" t="inlineStr">
        <is>
          <t>Deed</t>
        </is>
      </c>
      <c r="D779" t="inlineStr">
        <is>
          <t>0451/0176</t>
        </is>
      </c>
      <c r="E779" t="inlineStr">
        <is>
          <t>06/22/1982</t>
        </is>
      </c>
      <c r="F779" s="903" t="n">
        <v>30124</v>
      </c>
      <c r="G779" t="inlineStr">
        <is>
          <t>Margie Ann Kirk</t>
        </is>
      </c>
      <c r="H779" t="inlineStr">
        <is>
          <t>Eddie Tom Lakey</t>
        </is>
      </c>
      <c r="I779" t="inlineStr">
        <is>
          <t>31-12N-24W</t>
        </is>
      </c>
      <c r="J779" t="inlineStr">
        <is>
          <t>Fee / as stated</t>
        </is>
      </c>
      <c r="K779" t="inlineStr">
        <is>
          <t>OKCountyRecords official index, Roger Mills County (instrument 1982-007158); searched 06/11/2026</t>
        </is>
      </c>
    </row>
    <row r="780">
      <c r="A780" t="inlineStr">
        <is>
          <t>1982-007341</t>
        </is>
      </c>
      <c r="C780" t="inlineStr">
        <is>
          <t>Assignment</t>
        </is>
      </c>
      <c r="D780" t="inlineStr">
        <is>
          <t>0452/0212</t>
        </is>
      </c>
      <c r="E780" t="inlineStr">
        <is>
          <t>06/28/1982</t>
        </is>
      </c>
      <c r="F780" s="903" t="n">
        <v>30130</v>
      </c>
      <c r="G780" t="inlineStr">
        <is>
          <t>Adams Litle, Inc.</t>
        </is>
      </c>
      <c r="H780" t="inlineStr">
        <is>
          <t>Energy Reserves Group, Inc.</t>
        </is>
      </c>
      <c r="I780" t="inlineStr">
        <is>
          <t>31-12N-24W</t>
        </is>
      </c>
      <c r="J780" t="inlineStr">
        <is>
          <t>Leasehold / WI</t>
        </is>
      </c>
      <c r="K780" t="inlineStr">
        <is>
          <t>OKCountyRecords official index, Roger Mills County (instrument 1982-007341); searched 06/11/2026</t>
        </is>
      </c>
    </row>
    <row r="781">
      <c r="A781" t="inlineStr">
        <is>
          <t>1982-008742</t>
        </is>
      </c>
      <c r="C781" t="inlineStr">
        <is>
          <t>Assignment</t>
        </is>
      </c>
      <c r="D781" t="inlineStr">
        <is>
          <t>0462/0216</t>
        </is>
      </c>
      <c r="E781" t="inlineStr">
        <is>
          <t>08/10/1982</t>
        </is>
      </c>
      <c r="F781" s="903" t="n">
        <v>30173</v>
      </c>
      <c r="G781" t="inlineStr">
        <is>
          <t>Michigan Wisconsin Pipe Line Co</t>
        </is>
      </c>
      <c r="H781" t="inlineStr">
        <is>
          <t>Ann Production Co,
Forest Oil Corp</t>
        </is>
      </c>
      <c r="I781" t="inlineStr">
        <is>
          <t>31-12N-24W (AOL)</t>
        </is>
      </c>
      <c r="J781" t="inlineStr">
        <is>
          <t>Leasehold / WI</t>
        </is>
      </c>
      <c r="K781" t="inlineStr">
        <is>
          <t>OKCountyRecords official index, Roger Mills County (instrument 1982-008742); searched 06/11/2026</t>
        </is>
      </c>
    </row>
    <row r="782">
      <c r="A782" t="inlineStr">
        <is>
          <t>1982-010547</t>
        </is>
      </c>
      <c r="C782" t="inlineStr">
        <is>
          <t>Assignment</t>
        </is>
      </c>
      <c r="D782" t="inlineStr">
        <is>
          <t>0475/0235</t>
        </is>
      </c>
      <c r="E782" t="inlineStr">
        <is>
          <t>10/06/1982</t>
        </is>
      </c>
      <c r="F782" s="903" t="n">
        <v>30230</v>
      </c>
      <c r="G782" t="inlineStr">
        <is>
          <t>Richland Resources Corp</t>
        </is>
      </c>
      <c r="H782" t="inlineStr">
        <is>
          <t>J. Walter Duncan Jr.</t>
        </is>
      </c>
      <c r="I782" t="inlineStr">
        <is>
          <t>31-12N-24W</t>
        </is>
      </c>
      <c r="J782" t="inlineStr">
        <is>
          <t>Leasehold / WI</t>
        </is>
      </c>
      <c r="K782" t="inlineStr">
        <is>
          <t>OKCountyRecords official index, Roger Mills County (instrument 1982-010547); searched 06/11/2026</t>
        </is>
      </c>
    </row>
    <row r="783">
      <c r="A783" t="inlineStr">
        <is>
          <t>1982-011142</t>
        </is>
      </c>
      <c r="C783" t="inlineStr">
        <is>
          <t>Deed</t>
        </is>
      </c>
      <c r="D783" t="inlineStr">
        <is>
          <t>0480/0070</t>
        </is>
      </c>
      <c r="E783" t="inlineStr">
        <is>
          <t>10/26/1982</t>
        </is>
      </c>
      <c r="F783" s="903" t="n">
        <v>30250</v>
      </c>
      <c r="G783" t="inlineStr">
        <is>
          <t>Barbara J. Bain,
Billy W. Bain</t>
        </is>
      </c>
      <c r="H783" t="inlineStr">
        <is>
          <t>Myron V. Slobin</t>
        </is>
      </c>
      <c r="I783" t="inlineStr">
        <is>
          <t>31-12N-24W (AOL)</t>
        </is>
      </c>
      <c r="J783" t="inlineStr">
        <is>
          <t>Fee / as stated</t>
        </is>
      </c>
      <c r="K783" t="inlineStr">
        <is>
          <t>OKCountyRecords official index, Roger Mills County (instrument 1982-011142); searched 06/11/2026</t>
        </is>
      </c>
    </row>
    <row r="784">
      <c r="A784" t="inlineStr">
        <is>
          <t>1982-011143</t>
        </is>
      </c>
      <c r="C784" t="inlineStr">
        <is>
          <t>Deed</t>
        </is>
      </c>
      <c r="D784" t="inlineStr">
        <is>
          <t>0480/0071</t>
        </is>
      </c>
      <c r="E784" t="inlineStr">
        <is>
          <t>10/26/1982</t>
        </is>
      </c>
      <c r="F784" s="903" t="n">
        <v>30250</v>
      </c>
      <c r="G784" t="inlineStr">
        <is>
          <t>Barbara J. Bain,
Billy W. Bain</t>
        </is>
      </c>
      <c r="H784" t="inlineStr">
        <is>
          <t>Gregory J. Winneke</t>
        </is>
      </c>
      <c r="I784" t="inlineStr">
        <is>
          <t>31-12N-24W (AOL)</t>
        </is>
      </c>
      <c r="J784" t="inlineStr">
        <is>
          <t>Fee / as stated</t>
        </is>
      </c>
      <c r="K784" t="inlineStr">
        <is>
          <t>OKCountyRecords official index, Roger Mills County (instrument 1982-011143); searched 06/11/2026</t>
        </is>
      </c>
    </row>
    <row r="785">
      <c r="A785" t="inlineStr">
        <is>
          <t>1982-011144</t>
        </is>
      </c>
      <c r="C785" t="inlineStr">
        <is>
          <t>Deed</t>
        </is>
      </c>
      <c r="D785" t="inlineStr">
        <is>
          <t>0480/0072</t>
        </is>
      </c>
      <c r="E785" t="inlineStr">
        <is>
          <t>10/26/1982</t>
        </is>
      </c>
      <c r="F785" s="903" t="n">
        <v>30250</v>
      </c>
      <c r="G785" t="inlineStr">
        <is>
          <t>Barbara J. Bain,
Billy W. Bain</t>
        </is>
      </c>
      <c r="H785" t="inlineStr">
        <is>
          <t>Lyle T. Ibeling</t>
        </is>
      </c>
      <c r="I785" t="inlineStr">
        <is>
          <t>31-12N-24W (AOL)</t>
        </is>
      </c>
      <c r="J785" t="inlineStr">
        <is>
          <t>Fee / as stated</t>
        </is>
      </c>
      <c r="K785" t="inlineStr">
        <is>
          <t>OKCountyRecords official index, Roger Mills County (instrument 1982-011144); searched 06/11/2026</t>
        </is>
      </c>
    </row>
    <row r="786">
      <c r="A786" t="inlineStr">
        <is>
          <t>1983-001668</t>
        </is>
      </c>
      <c r="C786" t="inlineStr">
        <is>
          <t>Miscellaneous</t>
        </is>
      </c>
      <c r="D786" t="inlineStr">
        <is>
          <t>0512/0061</t>
        </is>
      </c>
      <c r="E786" t="inlineStr">
        <is>
          <t>02/22/1983</t>
        </is>
      </c>
      <c r="F786" s="903" t="n">
        <v>30369</v>
      </c>
      <c r="G786" t="inlineStr">
        <is>
          <t>Hazel A. Hamilton</t>
        </is>
      </c>
      <c r="H786" t="inlineStr">
        <is>
          <t>Billy Wayne Bain</t>
        </is>
      </c>
      <c r="I786" t="inlineStr">
        <is>
          <t>31-12N-24W (AOL)</t>
        </is>
      </c>
      <c r="J786" t="inlineStr">
        <is>
          <t>See instrument</t>
        </is>
      </c>
      <c r="K786" t="inlineStr">
        <is>
          <t>OKCountyRecords official index, Roger Mills County (instrument 1983-001668); searched 06/11/2026</t>
        </is>
      </c>
    </row>
    <row r="787">
      <c r="A787" t="inlineStr">
        <is>
          <t>1983-001669</t>
        </is>
      </c>
      <c r="C787" t="inlineStr">
        <is>
          <t>Deed</t>
        </is>
      </c>
      <c r="D787" t="inlineStr">
        <is>
          <t>0512/0065</t>
        </is>
      </c>
      <c r="E787" t="inlineStr">
        <is>
          <t>02/22/1983</t>
        </is>
      </c>
      <c r="F787" s="903" t="n">
        <v>30369</v>
      </c>
      <c r="G787" t="inlineStr">
        <is>
          <t>Billy Wayne Bain, Trustee,
Hamilton, Hazel A. Trust</t>
        </is>
      </c>
      <c r="H787" t="inlineStr">
        <is>
          <t>O. K. Oil Venture</t>
        </is>
      </c>
      <c r="I787" t="inlineStr">
        <is>
          <t>31-12N-24W (AOL)</t>
        </is>
      </c>
      <c r="J787" t="inlineStr">
        <is>
          <t>Fee / as stated</t>
        </is>
      </c>
      <c r="K787" t="inlineStr">
        <is>
          <t>OKCountyRecords official index, Roger Mills County (instrument 1983-001669); searched 06/11/2026</t>
        </is>
      </c>
    </row>
    <row r="788">
      <c r="A788" t="inlineStr">
        <is>
          <t>1983-001671</t>
        </is>
      </c>
      <c r="C788" t="inlineStr">
        <is>
          <t>Final Decree</t>
        </is>
      </c>
      <c r="D788" t="inlineStr">
        <is>
          <t>0512/0067</t>
        </is>
      </c>
      <c r="E788" t="inlineStr">
        <is>
          <t>02/22/1983</t>
        </is>
      </c>
      <c r="F788" s="903" t="n">
        <v>30369</v>
      </c>
      <c r="G788" t="inlineStr">
        <is>
          <t>Jesse G. French</t>
        </is>
      </c>
      <c r="H788" t="inlineStr">
        <is>
          <t>Lois B. French,
The Public</t>
        </is>
      </c>
      <c r="I788" t="inlineStr">
        <is>
          <t>31-12N-24W (AOL)</t>
        </is>
      </c>
      <c r="J788" t="inlineStr">
        <is>
          <t>Fee / as stated</t>
        </is>
      </c>
      <c r="K788" t="inlineStr">
        <is>
          <t>OKCountyRecords official index, Roger Mills County (instrument 1983-001671); searched 06/11/2026</t>
        </is>
      </c>
    </row>
    <row r="789">
      <c r="A789" t="inlineStr">
        <is>
          <t>1983-001869</t>
        </is>
      </c>
      <c r="C789" t="inlineStr">
        <is>
          <t>Miscellaneous</t>
        </is>
      </c>
      <c r="D789" t="inlineStr">
        <is>
          <t>0513/0101</t>
        </is>
      </c>
      <c r="E789" t="inlineStr">
        <is>
          <t>02/28/1983</t>
        </is>
      </c>
      <c r="F789" s="903" t="n">
        <v>30375</v>
      </c>
      <c r="G789" t="inlineStr">
        <is>
          <t>Clara Mae Bryan,
George M. Bryan</t>
        </is>
      </c>
      <c r="H789" t="inlineStr">
        <is>
          <t>Eula Cross</t>
        </is>
      </c>
      <c r="I789" t="inlineStr">
        <is>
          <t>31-12N-24W (AOL)</t>
        </is>
      </c>
      <c r="J789" t="inlineStr">
        <is>
          <t>See instrument</t>
        </is>
      </c>
      <c r="K789" t="inlineStr">
        <is>
          <t>OKCountyRecords official index, Roger Mills County (instrument 1983-001869); searched 06/11/2026</t>
        </is>
      </c>
    </row>
    <row r="790">
      <c r="A790" t="inlineStr">
        <is>
          <t>1983-002348</t>
        </is>
      </c>
      <c r="C790" t="inlineStr">
        <is>
          <t>Deed</t>
        </is>
      </c>
      <c r="D790" t="inlineStr">
        <is>
          <t>0517/0134</t>
        </is>
      </c>
      <c r="E790" t="inlineStr">
        <is>
          <t>03/13/1983</t>
        </is>
      </c>
      <c r="F790" s="903" t="n">
        <v>30388</v>
      </c>
      <c r="G790" t="inlineStr">
        <is>
          <t>O. K. Oil Venture</t>
        </is>
      </c>
      <c r="H790" t="inlineStr">
        <is>
          <t>Jonathan E. Jensen</t>
        </is>
      </c>
      <c r="I790" t="inlineStr">
        <is>
          <t>31-12N-24W (AOL)</t>
        </is>
      </c>
      <c r="J790" t="inlineStr">
        <is>
          <t>Fee / as stated</t>
        </is>
      </c>
      <c r="K790" t="inlineStr">
        <is>
          <t>OKCountyRecords official index, Roger Mills County (instrument 1983-002348); searched 06/11/2026</t>
        </is>
      </c>
    </row>
    <row r="791">
      <c r="A791" t="inlineStr">
        <is>
          <t>1983-002349</t>
        </is>
      </c>
      <c r="C791" t="inlineStr">
        <is>
          <t>Deed</t>
        </is>
      </c>
      <c r="D791" t="inlineStr">
        <is>
          <t>0517/0135</t>
        </is>
      </c>
      <c r="E791" t="inlineStr">
        <is>
          <t>03/13/1983</t>
        </is>
      </c>
      <c r="F791" s="903" t="n">
        <v>30388</v>
      </c>
      <c r="G791" t="inlineStr">
        <is>
          <t>O. K. Oil Venture</t>
        </is>
      </c>
      <c r="H791" t="inlineStr">
        <is>
          <t>John R. Bringle</t>
        </is>
      </c>
      <c r="I791" t="inlineStr">
        <is>
          <t>31-12N-24W (AOL)</t>
        </is>
      </c>
      <c r="J791" t="inlineStr">
        <is>
          <t>Fee / as stated</t>
        </is>
      </c>
      <c r="K791" t="inlineStr">
        <is>
          <t>OKCountyRecords official index, Roger Mills County (instrument 1983-002349); searched 06/11/2026</t>
        </is>
      </c>
    </row>
    <row r="792">
      <c r="A792" t="inlineStr">
        <is>
          <t>1983-002350</t>
        </is>
      </c>
      <c r="C792" t="inlineStr">
        <is>
          <t>Deed</t>
        </is>
      </c>
      <c r="D792" t="inlineStr">
        <is>
          <t>0517/0136</t>
        </is>
      </c>
      <c r="E792" t="inlineStr">
        <is>
          <t>03/13/1983</t>
        </is>
      </c>
      <c r="F792" s="903" t="n">
        <v>30388</v>
      </c>
      <c r="G792" t="inlineStr">
        <is>
          <t>O. K. Oil Venture</t>
        </is>
      </c>
      <c r="H792" t="inlineStr">
        <is>
          <t>James F. Menehan</t>
        </is>
      </c>
      <c r="I792" t="inlineStr">
        <is>
          <t>31-12N-24W (AOL)</t>
        </is>
      </c>
      <c r="J792" t="inlineStr">
        <is>
          <t>Fee / as stated</t>
        </is>
      </c>
      <c r="K792" t="inlineStr">
        <is>
          <t>OKCountyRecords official index, Roger Mills County (instrument 1983-002350); searched 06/11/2026</t>
        </is>
      </c>
    </row>
    <row r="793">
      <c r="A793" t="inlineStr">
        <is>
          <t>1983-002351</t>
        </is>
      </c>
      <c r="C793" t="inlineStr">
        <is>
          <t>Deed</t>
        </is>
      </c>
      <c r="D793" t="inlineStr">
        <is>
          <t>0517/0137</t>
        </is>
      </c>
      <c r="E793" t="inlineStr">
        <is>
          <t>03/13/1983</t>
        </is>
      </c>
      <c r="F793" s="903" t="n">
        <v>30388</v>
      </c>
      <c r="G793" t="inlineStr">
        <is>
          <t>O. K. Oil Venture</t>
        </is>
      </c>
      <c r="H793" t="inlineStr">
        <is>
          <t>L. A. Persicke</t>
        </is>
      </c>
      <c r="I793" t="inlineStr">
        <is>
          <t>31-12N-24W (AOL)</t>
        </is>
      </c>
      <c r="J793" t="inlineStr">
        <is>
          <t>Fee / as stated</t>
        </is>
      </c>
      <c r="K793" t="inlineStr">
        <is>
          <t>OKCountyRecords official index, Roger Mills County (instrument 1983-002351); searched 06/11/2026</t>
        </is>
      </c>
    </row>
    <row r="794">
      <c r="A794" t="inlineStr">
        <is>
          <t>1983-002352</t>
        </is>
      </c>
      <c r="C794" t="inlineStr">
        <is>
          <t>Deed</t>
        </is>
      </c>
      <c r="D794" t="inlineStr">
        <is>
          <t>0517/0138</t>
        </is>
      </c>
      <c r="E794" t="inlineStr">
        <is>
          <t>03/13/1983</t>
        </is>
      </c>
      <c r="F794" s="903" t="n">
        <v>30388</v>
      </c>
      <c r="G794" t="inlineStr">
        <is>
          <t>O. K. Oil Venture</t>
        </is>
      </c>
      <c r="H794" t="inlineStr">
        <is>
          <t>Richard M. Heins</t>
        </is>
      </c>
      <c r="I794" t="inlineStr">
        <is>
          <t>31-12N-24W (AOL)</t>
        </is>
      </c>
      <c r="J794" t="inlineStr">
        <is>
          <t>Fee / as stated</t>
        </is>
      </c>
      <c r="K794" t="inlineStr">
        <is>
          <t>OKCountyRecords official index, Roger Mills County (instrument 1983-002352); searched 06/11/2026</t>
        </is>
      </c>
    </row>
    <row r="795">
      <c r="A795" t="inlineStr">
        <is>
          <t>1983-002495</t>
        </is>
      </c>
      <c r="C795" t="inlineStr">
        <is>
          <t>Oil and Gas Lease</t>
        </is>
      </c>
      <c r="D795" t="inlineStr">
        <is>
          <t>0519/0208</t>
        </is>
      </c>
      <c r="E795" t="inlineStr">
        <is>
          <t>03/16/1983</t>
        </is>
      </c>
      <c r="F795" s="903" t="n">
        <v>30391</v>
      </c>
      <c r="G795" t="inlineStr">
        <is>
          <t>Panhandle Royalty Company</t>
        </is>
      </c>
      <c r="H795" t="inlineStr">
        <is>
          <t>Exxon Corporation</t>
        </is>
      </c>
      <c r="I795" t="inlineStr">
        <is>
          <t>31-12N-24W</t>
        </is>
      </c>
      <c r="J795" t="inlineStr">
        <is>
          <t>Leasehold / WI</t>
        </is>
      </c>
      <c r="K795" t="inlineStr">
        <is>
          <t>OKCountyRecords official index, Roger Mills County (instrument 1983-002495); searched 06/11/2026</t>
        </is>
      </c>
    </row>
    <row r="796">
      <c r="A796" t="inlineStr">
        <is>
          <t>1983-002623</t>
        </is>
      </c>
      <c r="C796" t="inlineStr">
        <is>
          <t>Oil and Gas Lease</t>
        </is>
      </c>
      <c r="D796" t="inlineStr">
        <is>
          <t>0520/0232</t>
        </is>
      </c>
      <c r="E796" t="inlineStr">
        <is>
          <t>03/21/1983</t>
        </is>
      </c>
      <c r="F796" s="903" t="n">
        <v>30396</v>
      </c>
      <c r="G796" t="inlineStr">
        <is>
          <t>Panhandle Royalty Company</t>
        </is>
      </c>
      <c r="H796" t="inlineStr">
        <is>
          <t>Exxon Corporation</t>
        </is>
      </c>
      <c r="I796" t="inlineStr">
        <is>
          <t>31-12N-24W</t>
        </is>
      </c>
      <c r="J796" t="inlineStr">
        <is>
          <t>Leasehold / WI</t>
        </is>
      </c>
      <c r="K796" t="inlineStr">
        <is>
          <t>OKCountyRecords official index, Roger Mills County (instrument 1983-002623); searched 06/11/2026</t>
        </is>
      </c>
    </row>
    <row r="797">
      <c r="A797" t="inlineStr">
        <is>
          <t>1983-003111</t>
        </is>
      </c>
      <c r="C797" t="inlineStr">
        <is>
          <t>Assignment</t>
        </is>
      </c>
      <c r="D797" t="inlineStr">
        <is>
          <t>0526/0273</t>
        </is>
      </c>
      <c r="E797" t="inlineStr">
        <is>
          <t>04/05/1983</t>
        </is>
      </c>
      <c r="F797" s="903" t="n">
        <v>30411</v>
      </c>
      <c r="G797" t="inlineStr">
        <is>
          <t>El Paso Exploration Co,
El Paso Natural Gas Co</t>
        </is>
      </c>
      <c r="H797" t="inlineStr">
        <is>
          <t>Forest Oil Corp</t>
        </is>
      </c>
      <c r="I797" t="inlineStr">
        <is>
          <t>31-12N-24W (AOL)</t>
        </is>
      </c>
      <c r="J797" t="inlineStr">
        <is>
          <t>Leasehold / WI</t>
        </is>
      </c>
      <c r="K797" t="inlineStr">
        <is>
          <t>OKCountyRecords official index, Roger Mills County (instrument 1983-003111); searched 06/11/2026</t>
        </is>
      </c>
    </row>
    <row r="798">
      <c r="A798" t="inlineStr">
        <is>
          <t>1983-003752</t>
        </is>
      </c>
      <c r="C798" t="inlineStr">
        <is>
          <t>Assignment</t>
        </is>
      </c>
      <c r="D798" t="inlineStr">
        <is>
          <t>0532/0106</t>
        </is>
      </c>
      <c r="E798" t="inlineStr">
        <is>
          <t>04/27/1983</t>
        </is>
      </c>
      <c r="F798" s="903" t="n">
        <v>30433</v>
      </c>
      <c r="G798" t="inlineStr">
        <is>
          <t>Cities Service Co</t>
        </is>
      </c>
      <c r="H798" t="inlineStr">
        <is>
          <t>Cities Service Oil &amp; Gas Corp</t>
        </is>
      </c>
      <c r="I798" t="inlineStr">
        <is>
          <t>All of 31-12N-24W (AOL)</t>
        </is>
      </c>
      <c r="J798" t="inlineStr">
        <is>
          <t>Leasehold / WI</t>
        </is>
      </c>
      <c r="K798" t="inlineStr">
        <is>
          <t>OKCountyRecords official index, Roger Mills County (instrument 1983-003752); searched 06/11/2026</t>
        </is>
      </c>
    </row>
    <row r="799">
      <c r="A799" t="inlineStr">
        <is>
          <t>1983-003792</t>
        </is>
      </c>
      <c r="C799" t="inlineStr">
        <is>
          <t>Oil and Gas Lease</t>
        </is>
      </c>
      <c r="D799" t="inlineStr">
        <is>
          <t>0532/0231</t>
        </is>
      </c>
      <c r="E799" t="inlineStr">
        <is>
          <t>05/02/1983</t>
        </is>
      </c>
      <c r="F799" s="903" t="n">
        <v>30438</v>
      </c>
      <c r="G799" t="inlineStr">
        <is>
          <t>Margaret Gray,
Murrell Gray</t>
        </is>
      </c>
      <c r="H799" t="inlineStr">
        <is>
          <t>El Paso Exploration Company</t>
        </is>
      </c>
      <c r="I799" t="inlineStr">
        <is>
          <t>31-12N-24W (AOL)</t>
        </is>
      </c>
      <c r="J799" t="inlineStr">
        <is>
          <t>Leasehold / WI</t>
        </is>
      </c>
      <c r="K799" t="inlineStr">
        <is>
          <t>OKCountyRecords official index, Roger Mills County (instrument 1983-003792); searched 06/11/2026</t>
        </is>
      </c>
    </row>
    <row r="800">
      <c r="A800" t="inlineStr">
        <is>
          <t>1983-003793</t>
        </is>
      </c>
      <c r="C800" t="inlineStr">
        <is>
          <t>Oil and Gas Lease</t>
        </is>
      </c>
      <c r="D800" t="inlineStr">
        <is>
          <t>0532/0233</t>
        </is>
      </c>
      <c r="E800" t="inlineStr">
        <is>
          <t>05/02/1983</t>
        </is>
      </c>
      <c r="F800" s="903" t="n">
        <v>30438</v>
      </c>
      <c r="G800" t="inlineStr">
        <is>
          <t>Gladys Priest</t>
        </is>
      </c>
      <c r="H800" t="inlineStr">
        <is>
          <t>El Paso Exploration Company</t>
        </is>
      </c>
      <c r="I800" t="inlineStr">
        <is>
          <t>31-12N-24W</t>
        </is>
      </c>
      <c r="J800" t="inlineStr">
        <is>
          <t>Leasehold / WI</t>
        </is>
      </c>
      <c r="K800" t="inlineStr">
        <is>
          <t>OKCountyRecords official index, Roger Mills County (instrument 1983-003793); searched 06/11/2026</t>
        </is>
      </c>
    </row>
    <row r="801">
      <c r="A801" t="inlineStr">
        <is>
          <t>1983-003961</t>
        </is>
      </c>
      <c r="C801" t="inlineStr">
        <is>
          <t>Oil and Gas Lease</t>
        </is>
      </c>
      <c r="D801" t="inlineStr">
        <is>
          <t>0534/0053</t>
        </is>
      </c>
      <c r="E801" t="inlineStr">
        <is>
          <t>05/09/1983</t>
        </is>
      </c>
      <c r="F801" s="903" t="n">
        <v>30445</v>
      </c>
      <c r="G801" t="inlineStr">
        <is>
          <t>Joseph Devenas,
Mary Margaret Devenas</t>
        </is>
      </c>
      <c r="H801" t="inlineStr">
        <is>
          <t>El Paso Exploration Company</t>
        </is>
      </c>
      <c r="I801" t="inlineStr">
        <is>
          <t>31-12N-24W</t>
        </is>
      </c>
      <c r="J801" t="inlineStr">
        <is>
          <t>Leasehold / WI</t>
        </is>
      </c>
      <c r="K801" t="inlineStr">
        <is>
          <t>OKCountyRecords official index, Roger Mills County (instrument 1983-003961); searched 06/11/2026</t>
        </is>
      </c>
    </row>
    <row r="802">
      <c r="A802" t="inlineStr">
        <is>
          <t>1983-003962</t>
        </is>
      </c>
      <c r="C802" t="inlineStr">
        <is>
          <t>Oil and Gas Lease</t>
        </is>
      </c>
      <c r="D802" t="inlineStr">
        <is>
          <t>0534/0055</t>
        </is>
      </c>
      <c r="E802" t="inlineStr">
        <is>
          <t>05/09/1983</t>
        </is>
      </c>
      <c r="F802" s="903" t="n">
        <v>30445</v>
      </c>
      <c r="G802" t="inlineStr">
        <is>
          <t>Oleta Florene Wylie</t>
        </is>
      </c>
      <c r="H802" t="inlineStr">
        <is>
          <t>El Paso Exploration Company</t>
        </is>
      </c>
      <c r="I802" t="inlineStr">
        <is>
          <t>31-12N-24W</t>
        </is>
      </c>
      <c r="J802" t="inlineStr">
        <is>
          <t>Leasehold / WI</t>
        </is>
      </c>
      <c r="K802" t="inlineStr">
        <is>
          <t>OKCountyRecords official index, Roger Mills County (instrument 1983-003962); searched 06/11/2026</t>
        </is>
      </c>
    </row>
    <row r="803">
      <c r="A803" t="inlineStr">
        <is>
          <t>1983-005001</t>
        </is>
      </c>
      <c r="C803" t="inlineStr">
        <is>
          <t>Assignment</t>
        </is>
      </c>
      <c r="D803" t="inlineStr">
        <is>
          <t>0544/0221</t>
        </is>
      </c>
      <c r="E803" t="inlineStr">
        <is>
          <t>06/23/1983</t>
        </is>
      </c>
      <c r="F803" s="903" t="n">
        <v>30490</v>
      </c>
      <c r="G803" t="inlineStr">
        <is>
          <t>J. Wlater Duncan Jr.</t>
        </is>
      </c>
      <c r="H803" t="inlineStr">
        <is>
          <t>Louis McKee Ford,
Ford, Louis McKee Living Trust</t>
        </is>
      </c>
      <c r="I803" t="inlineStr">
        <is>
          <t>31-12N-24W</t>
        </is>
      </c>
      <c r="J803" t="inlineStr">
        <is>
          <t>Leasehold / WI</t>
        </is>
      </c>
      <c r="K803" t="inlineStr">
        <is>
          <t>OKCountyRecords official index, Roger Mills County (instrument 1983-005001); searched 06/11/2026</t>
        </is>
      </c>
    </row>
    <row r="804">
      <c r="A804" t="inlineStr">
        <is>
          <t>1983-005956</t>
        </is>
      </c>
      <c r="C804" t="inlineStr">
        <is>
          <t>Oil and Gas Lease</t>
        </is>
      </c>
      <c r="D804" t="inlineStr">
        <is>
          <t>0552/0190</t>
        </is>
      </c>
      <c r="E804" t="inlineStr">
        <is>
          <t>08/08/1983</t>
        </is>
      </c>
      <c r="F804" s="903" t="n">
        <v>30536</v>
      </c>
      <c r="G804" t="inlineStr">
        <is>
          <t>Jan Hambrook,
Virgil Mark Hambrook</t>
        </is>
      </c>
      <c r="H804" t="inlineStr">
        <is>
          <t>Joseph A. Dominguez</t>
        </is>
      </c>
      <c r="I804" t="inlineStr">
        <is>
          <t>31-12N-24W</t>
        </is>
      </c>
      <c r="J804" t="inlineStr">
        <is>
          <t>Leasehold / WI</t>
        </is>
      </c>
      <c r="K804" t="inlineStr">
        <is>
          <t>OKCountyRecords official index, Roger Mills County (instrument 1983-005956); searched 06/11/2026</t>
        </is>
      </c>
    </row>
    <row r="805">
      <c r="A805" t="inlineStr">
        <is>
          <t>1983-005957</t>
        </is>
      </c>
      <c r="C805" t="inlineStr">
        <is>
          <t>Assignment</t>
        </is>
      </c>
      <c r="D805" t="inlineStr">
        <is>
          <t>0552/0192</t>
        </is>
      </c>
      <c r="E805" t="inlineStr">
        <is>
          <t>08/08/1983</t>
        </is>
      </c>
      <c r="F805" s="903" t="n">
        <v>30536</v>
      </c>
      <c r="G805" t="inlineStr">
        <is>
          <t>Joseph A. Doninguez</t>
        </is>
      </c>
      <c r="H805" t="inlineStr">
        <is>
          <t>El Paso Exploration Co</t>
        </is>
      </c>
      <c r="I805" t="inlineStr">
        <is>
          <t>31-12N-24W</t>
        </is>
      </c>
      <c r="J805" t="inlineStr">
        <is>
          <t>Leasehold / WI</t>
        </is>
      </c>
      <c r="K805" t="inlineStr">
        <is>
          <t>OKCountyRecords official index, Roger Mills County (instrument 1983-005957); searched 06/11/2026</t>
        </is>
      </c>
    </row>
    <row r="806">
      <c r="A806" t="inlineStr">
        <is>
          <t>1983-005958</t>
        </is>
      </c>
      <c r="C806" t="inlineStr">
        <is>
          <t>Oil and Gas Lease</t>
        </is>
      </c>
      <c r="D806" t="inlineStr">
        <is>
          <t>0552/0193</t>
        </is>
      </c>
      <c r="E806" t="inlineStr">
        <is>
          <t>08/08/1983</t>
        </is>
      </c>
      <c r="F806" s="903" t="n">
        <v>30536</v>
      </c>
      <c r="G806" t="inlineStr">
        <is>
          <t>Charles Rex Atha,
Letty Atha</t>
        </is>
      </c>
      <c r="H806" t="inlineStr">
        <is>
          <t>Joseph A. Dominguez</t>
        </is>
      </c>
      <c r="I806" t="inlineStr">
        <is>
          <t>31-12N-24W</t>
        </is>
      </c>
      <c r="J806" t="inlineStr">
        <is>
          <t>Leasehold / WI</t>
        </is>
      </c>
      <c r="K806" t="inlineStr">
        <is>
          <t>OKCountyRecords official index, Roger Mills County (instrument 1983-005958); searched 06/11/2026</t>
        </is>
      </c>
    </row>
    <row r="807">
      <c r="A807" t="inlineStr">
        <is>
          <t>1983-005959</t>
        </is>
      </c>
      <c r="C807" t="inlineStr">
        <is>
          <t>Assignment</t>
        </is>
      </c>
      <c r="D807" t="inlineStr">
        <is>
          <t>0552/0195</t>
        </is>
      </c>
      <c r="E807" t="inlineStr">
        <is>
          <t>08/08/1983</t>
        </is>
      </c>
      <c r="F807" s="903" t="n">
        <v>30536</v>
      </c>
      <c r="G807" t="inlineStr">
        <is>
          <t>Joseph A. Doninguez</t>
        </is>
      </c>
      <c r="H807" t="inlineStr">
        <is>
          <t>El Paso Exploration Co</t>
        </is>
      </c>
      <c r="I807" t="inlineStr">
        <is>
          <t>31-12N-24W</t>
        </is>
      </c>
      <c r="J807" t="inlineStr">
        <is>
          <t>Leasehold / WI</t>
        </is>
      </c>
      <c r="K807" t="inlineStr">
        <is>
          <t>OKCountyRecords official index, Roger Mills County (instrument 1983-005959); searched 06/11/2026</t>
        </is>
      </c>
    </row>
    <row r="808">
      <c r="A808" t="inlineStr">
        <is>
          <t>1983-006435</t>
        </is>
      </c>
      <c r="C808" t="inlineStr">
        <is>
          <t>Release</t>
        </is>
      </c>
      <c r="D808" t="inlineStr">
        <is>
          <t>0556/0272</t>
        </is>
      </c>
      <c r="E808" t="inlineStr">
        <is>
          <t>08/29/1983</t>
        </is>
      </c>
      <c r="F808" s="903" t="n">
        <v>30557</v>
      </c>
      <c r="G808" t="inlineStr">
        <is>
          <t>Cities Service Company,
Dyco Petroleum Corporation</t>
        </is>
      </c>
      <c r="H808" t="inlineStr">
        <is>
          <t>Federal Land Bank of Wichita,
Panhandle Cooperative Royalty Co</t>
        </is>
      </c>
      <c r="I808" t="inlineStr">
        <is>
          <t>NW/4 NE/4 of 31-12N-24W (AOL)</t>
        </is>
      </c>
      <c r="J808" t="inlineStr">
        <is>
          <t>Leasehold / WI</t>
        </is>
      </c>
      <c r="K808" t="inlineStr">
        <is>
          <t>OKCountyRecords official index, Roger Mills County (instrument 1983-006435); searched 06/11/2026</t>
        </is>
      </c>
    </row>
    <row r="809">
      <c r="A809" t="inlineStr">
        <is>
          <t>1983-009092</t>
        </is>
      </c>
      <c r="C809" t="inlineStr">
        <is>
          <t>Oil and Gas Lease</t>
        </is>
      </c>
      <c r="D809" t="inlineStr">
        <is>
          <t>0579/0284</t>
        </is>
      </c>
      <c r="E809" t="inlineStr">
        <is>
          <t>12/06/1983</t>
        </is>
      </c>
      <c r="F809" s="903" t="n">
        <v>30656</v>
      </c>
      <c r="G809" t="inlineStr">
        <is>
          <t>Eddie Tom Lakey</t>
        </is>
      </c>
      <c r="H809" t="inlineStr">
        <is>
          <t>Exxon Corporation</t>
        </is>
      </c>
      <c r="I809" t="inlineStr">
        <is>
          <t>31-12N-24W</t>
        </is>
      </c>
      <c r="J809" t="inlineStr">
        <is>
          <t>Leasehold / WI</t>
        </is>
      </c>
      <c r="K809" t="inlineStr">
        <is>
          <t>OKCountyRecords official index, Roger Mills County (instrument 1983-009092); searched 06/11/2026</t>
        </is>
      </c>
    </row>
    <row r="810">
      <c r="A810" t="inlineStr">
        <is>
          <t>1983-009093</t>
        </is>
      </c>
      <c r="C810" t="inlineStr">
        <is>
          <t>Oil and Gas Lease</t>
        </is>
      </c>
      <c r="D810" t="inlineStr">
        <is>
          <t>0579/0286</t>
        </is>
      </c>
      <c r="E810" t="inlineStr">
        <is>
          <t>12/06/1983</t>
        </is>
      </c>
      <c r="F810" s="903" t="n">
        <v>30656</v>
      </c>
      <c r="G810" t="inlineStr">
        <is>
          <t>Margie Ann Kirk</t>
        </is>
      </c>
      <c r="H810" t="inlineStr">
        <is>
          <t>Exxon Corporation</t>
        </is>
      </c>
      <c r="I810" t="inlineStr">
        <is>
          <t>31-12N-24W</t>
        </is>
      </c>
      <c r="J810" t="inlineStr">
        <is>
          <t>Leasehold / WI</t>
        </is>
      </c>
      <c r="K810" t="inlineStr">
        <is>
          <t>OKCountyRecords official index, Roger Mills County (instrument 1983-009093); searched 06/11/2026</t>
        </is>
      </c>
    </row>
    <row r="811">
      <c r="A811" t="inlineStr">
        <is>
          <t>1983-009331</t>
        </is>
      </c>
      <c r="C811" t="inlineStr">
        <is>
          <t>Certificate</t>
        </is>
      </c>
      <c r="D811" t="inlineStr">
        <is>
          <t>0581/0225</t>
        </is>
      </c>
      <c r="E811" t="inlineStr">
        <is>
          <t>12/16/1983</t>
        </is>
      </c>
      <c r="F811" s="903" t="n">
        <v>30666</v>
      </c>
      <c r="G811" t="inlineStr">
        <is>
          <t>Paul Hughes</t>
        </is>
      </c>
      <c r="H811" t="inlineStr">
        <is>
          <t>The Public</t>
        </is>
      </c>
      <c r="I811" t="inlineStr">
        <is>
          <t>31-12N-24W</t>
        </is>
      </c>
      <c r="J811" t="inlineStr">
        <is>
          <t>See instrument</t>
        </is>
      </c>
      <c r="K811" t="inlineStr">
        <is>
          <t>OKCountyRecords official index, Roger Mills County (instrument 1983-009331); searched 06/11/2026</t>
        </is>
      </c>
    </row>
    <row r="812">
      <c r="A812" t="inlineStr">
        <is>
          <t>1984-001299</t>
        </is>
      </c>
      <c r="C812" t="inlineStr">
        <is>
          <t>Oil and Gas Lease</t>
        </is>
      </c>
      <c r="D812" t="inlineStr">
        <is>
          <t>0593/0177</t>
        </is>
      </c>
      <c r="E812" t="inlineStr">
        <is>
          <t>02/14/1984</t>
        </is>
      </c>
      <c r="F812" s="903" t="n">
        <v>30726</v>
      </c>
      <c r="G812" t="inlineStr">
        <is>
          <t>Alpine Oil &amp; Royalty, Inc.</t>
        </is>
      </c>
      <c r="H812" t="inlineStr">
        <is>
          <t>Exxon Corporation</t>
        </is>
      </c>
      <c r="I812" t="inlineStr">
        <is>
          <t>31-12N-24W</t>
        </is>
      </c>
      <c r="J812" t="inlineStr">
        <is>
          <t>Leasehold / WI</t>
        </is>
      </c>
      <c r="K812" t="inlineStr">
        <is>
          <t>OKCountyRecords official index, Roger Mills County (instrument 1984-001299); searched 06/11/2026</t>
        </is>
      </c>
    </row>
    <row r="813">
      <c r="A813" t="inlineStr">
        <is>
          <t>1984-001346</t>
        </is>
      </c>
      <c r="C813" t="inlineStr">
        <is>
          <t>Oil and Gas Lease</t>
        </is>
      </c>
      <c r="D813" t="inlineStr">
        <is>
          <t>0593/0301</t>
        </is>
      </c>
      <c r="E813" t="inlineStr">
        <is>
          <t>02/16/1984</t>
        </is>
      </c>
      <c r="F813" s="903" t="n">
        <v>30728</v>
      </c>
      <c r="G813" t="inlineStr">
        <is>
          <t>Belinda B. Aka Schroeder,
Belinda B. Carpenter Sullivan,
Mark Sullivan</t>
        </is>
      </c>
      <c r="H813" t="inlineStr">
        <is>
          <t>L. O. Warren</t>
        </is>
      </c>
      <c r="I813" t="inlineStr">
        <is>
          <t>31-12N-24W (AOL)</t>
        </is>
      </c>
      <c r="J813" t="inlineStr">
        <is>
          <t>Leasehold / WI</t>
        </is>
      </c>
      <c r="K813" t="inlineStr">
        <is>
          <t>OKCountyRecords official index, Roger Mills County (instrument 1984-001346); searched 06/11/2026</t>
        </is>
      </c>
    </row>
    <row r="814">
      <c r="A814" t="inlineStr">
        <is>
          <t>1984-001673</t>
        </is>
      </c>
      <c r="C814" t="inlineStr">
        <is>
          <t>Oil and Gas Lease</t>
        </is>
      </c>
      <c r="D814" t="inlineStr">
        <is>
          <t>0595/0247</t>
        </is>
      </c>
      <c r="E814" t="inlineStr">
        <is>
          <t>02/24/1984</t>
        </is>
      </c>
      <c r="F814" s="903" t="n">
        <v>30736</v>
      </c>
      <c r="G814" t="inlineStr">
        <is>
          <t>L. A. Persicke</t>
        </is>
      </c>
      <c r="H814" t="inlineStr">
        <is>
          <t>Exxon Corporation</t>
        </is>
      </c>
      <c r="I814" t="inlineStr">
        <is>
          <t>31-12N-24W</t>
        </is>
      </c>
      <c r="J814" t="inlineStr">
        <is>
          <t>Leasehold / WI</t>
        </is>
      </c>
      <c r="K814" t="inlineStr">
        <is>
          <t>OKCountyRecords official index, Roger Mills County (instrument 1984-001673); searched 06/11/2026</t>
        </is>
      </c>
    </row>
    <row r="815">
      <c r="A815" t="inlineStr">
        <is>
          <t>1984-001674</t>
        </is>
      </c>
      <c r="C815" t="inlineStr">
        <is>
          <t>Oil and Gas Lease</t>
        </is>
      </c>
      <c r="D815" t="inlineStr">
        <is>
          <t>0595/0249</t>
        </is>
      </c>
      <c r="E815" t="inlineStr">
        <is>
          <t>02/24/1984</t>
        </is>
      </c>
      <c r="F815" s="903" t="n">
        <v>30736</v>
      </c>
      <c r="G815" t="inlineStr">
        <is>
          <t>John R. Pringle</t>
        </is>
      </c>
      <c r="H815" t="inlineStr">
        <is>
          <t>Exxon Corporation</t>
        </is>
      </c>
      <c r="I815" t="inlineStr">
        <is>
          <t>31-12N-24W</t>
        </is>
      </c>
      <c r="J815" t="inlineStr">
        <is>
          <t>Leasehold / WI</t>
        </is>
      </c>
      <c r="K815" t="inlineStr">
        <is>
          <t>OKCountyRecords official index, Roger Mills County (instrument 1984-001674); searched 06/11/2026</t>
        </is>
      </c>
    </row>
    <row r="816">
      <c r="A816" t="inlineStr">
        <is>
          <t>1984-001675</t>
        </is>
      </c>
      <c r="C816" t="inlineStr">
        <is>
          <t>Oil and Gas Lease</t>
        </is>
      </c>
      <c r="D816" t="inlineStr">
        <is>
          <t>0595/0251</t>
        </is>
      </c>
      <c r="E816" t="inlineStr">
        <is>
          <t>02/24/1984</t>
        </is>
      </c>
      <c r="F816" s="903" t="n">
        <v>30736</v>
      </c>
      <c r="G816" t="inlineStr">
        <is>
          <t>James F. Menehan</t>
        </is>
      </c>
      <c r="H816" t="inlineStr">
        <is>
          <t>Exxon Corporation</t>
        </is>
      </c>
      <c r="I816" t="inlineStr">
        <is>
          <t>31-12N-24W</t>
        </is>
      </c>
      <c r="J816" t="inlineStr">
        <is>
          <t>Leasehold / WI</t>
        </is>
      </c>
      <c r="K816" t="inlineStr">
        <is>
          <t>OKCountyRecords official index, Roger Mills County (instrument 1984-001675); searched 06/11/2026</t>
        </is>
      </c>
    </row>
    <row r="817">
      <c r="A817" t="inlineStr">
        <is>
          <t>1984-001676</t>
        </is>
      </c>
      <c r="C817" t="inlineStr">
        <is>
          <t>Oil and Gas Lease</t>
        </is>
      </c>
      <c r="D817" t="inlineStr">
        <is>
          <t>0595/0253</t>
        </is>
      </c>
      <c r="E817" t="inlineStr">
        <is>
          <t>02/24/1984</t>
        </is>
      </c>
      <c r="F817" s="903" t="n">
        <v>30736</v>
      </c>
      <c r="G817" t="inlineStr">
        <is>
          <t>Lyle T. Ibeling</t>
        </is>
      </c>
      <c r="H817" t="inlineStr">
        <is>
          <t>Exxon Corporation</t>
        </is>
      </c>
      <c r="I817" t="inlineStr">
        <is>
          <t>31-12N-24W</t>
        </is>
      </c>
      <c r="J817" t="inlineStr">
        <is>
          <t>Leasehold / WI</t>
        </is>
      </c>
      <c r="K817" t="inlineStr">
        <is>
          <t>OKCountyRecords official index, Roger Mills County (instrument 1984-001676); searched 06/11/2026</t>
        </is>
      </c>
    </row>
    <row r="818">
      <c r="A818" t="inlineStr">
        <is>
          <t>1984-001677</t>
        </is>
      </c>
      <c r="C818" t="inlineStr">
        <is>
          <t>Oil and Gas Lease</t>
        </is>
      </c>
      <c r="D818" t="inlineStr">
        <is>
          <t>0595/0255</t>
        </is>
      </c>
      <c r="E818" t="inlineStr">
        <is>
          <t>02/24/1984</t>
        </is>
      </c>
      <c r="F818" s="903" t="n">
        <v>30736</v>
      </c>
      <c r="G818" t="inlineStr">
        <is>
          <t>Gregory J. Winneke</t>
        </is>
      </c>
      <c r="H818" t="inlineStr">
        <is>
          <t>Exxon Corporation</t>
        </is>
      </c>
      <c r="I818" t="inlineStr">
        <is>
          <t>31-12N-24W</t>
        </is>
      </c>
      <c r="J818" t="inlineStr">
        <is>
          <t>Leasehold / WI</t>
        </is>
      </c>
      <c r="K818" t="inlineStr">
        <is>
          <t>OKCountyRecords official index, Roger Mills County (instrument 1984-001677); searched 06/11/2026</t>
        </is>
      </c>
    </row>
    <row r="819">
      <c r="A819" t="inlineStr">
        <is>
          <t>1984-001679</t>
        </is>
      </c>
      <c r="C819" t="inlineStr">
        <is>
          <t>Oil and Gas Lease</t>
        </is>
      </c>
      <c r="D819" t="inlineStr">
        <is>
          <t>0595/0259</t>
        </is>
      </c>
      <c r="E819" t="inlineStr">
        <is>
          <t>02/24/1984</t>
        </is>
      </c>
      <c r="F819" s="903" t="n">
        <v>30736</v>
      </c>
      <c r="G819" t="inlineStr">
        <is>
          <t>Clarence C. Bain</t>
        </is>
      </c>
      <c r="H819" t="inlineStr">
        <is>
          <t>Exxon Corporation</t>
        </is>
      </c>
      <c r="I819" t="inlineStr">
        <is>
          <t>31-12N-24W</t>
        </is>
      </c>
      <c r="J819" t="inlineStr">
        <is>
          <t>Leasehold / WI</t>
        </is>
      </c>
      <c r="K819" t="inlineStr">
        <is>
          <t>OKCountyRecords official index, Roger Mills County (instrument 1984-001679); searched 06/11/2026</t>
        </is>
      </c>
    </row>
    <row r="820">
      <c r="A820" t="inlineStr">
        <is>
          <t>1984-001680</t>
        </is>
      </c>
      <c r="C820" t="inlineStr">
        <is>
          <t>Oil and Gas Lease</t>
        </is>
      </c>
      <c r="D820" t="inlineStr">
        <is>
          <t>0595/0261</t>
        </is>
      </c>
      <c r="E820" t="inlineStr">
        <is>
          <t>02/24/1984</t>
        </is>
      </c>
      <c r="F820" s="903" t="n">
        <v>30736</v>
      </c>
      <c r="G820" t="inlineStr">
        <is>
          <t>Carl L. Bain</t>
        </is>
      </c>
      <c r="H820" t="inlineStr">
        <is>
          <t>Exxon Corporation</t>
        </is>
      </c>
      <c r="I820" t="inlineStr">
        <is>
          <t>31-12N-24W</t>
        </is>
      </c>
      <c r="J820" t="inlineStr">
        <is>
          <t>Leasehold / WI</t>
        </is>
      </c>
      <c r="K820" t="inlineStr">
        <is>
          <t>OKCountyRecords official index, Roger Mills County (instrument 1984-001680); searched 06/11/2026</t>
        </is>
      </c>
    </row>
    <row r="821">
      <c r="A821" t="inlineStr">
        <is>
          <t>1984-001681</t>
        </is>
      </c>
      <c r="C821" t="inlineStr">
        <is>
          <t>Oil and Gas Lease</t>
        </is>
      </c>
      <c r="D821" t="inlineStr">
        <is>
          <t>0595/0263</t>
        </is>
      </c>
      <c r="E821" t="inlineStr">
        <is>
          <t>02/24/1984</t>
        </is>
      </c>
      <c r="F821" s="903" t="n">
        <v>30736</v>
      </c>
      <c r="G821" t="inlineStr">
        <is>
          <t>Dow C. Bain</t>
        </is>
      </c>
      <c r="H821" t="inlineStr">
        <is>
          <t>Exxon Corporation</t>
        </is>
      </c>
      <c r="I821" t="inlineStr">
        <is>
          <t>31-12N-24W</t>
        </is>
      </c>
      <c r="J821" t="inlineStr">
        <is>
          <t>Leasehold / WI</t>
        </is>
      </c>
      <c r="K821" t="inlineStr">
        <is>
          <t>OKCountyRecords official index, Roger Mills County (instrument 1984-001681); searched 06/11/2026</t>
        </is>
      </c>
    </row>
    <row r="822">
      <c r="A822" t="inlineStr">
        <is>
          <t>1984-001682</t>
        </is>
      </c>
      <c r="C822" t="inlineStr">
        <is>
          <t>Oil and Gas Lease</t>
        </is>
      </c>
      <c r="D822" t="inlineStr">
        <is>
          <t>0595/0265</t>
        </is>
      </c>
      <c r="E822" t="inlineStr">
        <is>
          <t>02/24/1984</t>
        </is>
      </c>
      <c r="F822" s="903" t="n">
        <v>30736</v>
      </c>
      <c r="G822" t="inlineStr">
        <is>
          <t>William Cobal Bain Jr.</t>
        </is>
      </c>
      <c r="H822" t="inlineStr">
        <is>
          <t>Exxon Corporation</t>
        </is>
      </c>
      <c r="I822" t="inlineStr">
        <is>
          <t>31-12N-24W</t>
        </is>
      </c>
      <c r="J822" t="inlineStr">
        <is>
          <t>Leasehold / WI</t>
        </is>
      </c>
      <c r="K822" t="inlineStr">
        <is>
          <t>OKCountyRecords official index, Roger Mills County (instrument 1984-001682); searched 06/11/2026</t>
        </is>
      </c>
    </row>
    <row r="823">
      <c r="A823" t="inlineStr">
        <is>
          <t>1984-001683</t>
        </is>
      </c>
      <c r="C823" t="inlineStr">
        <is>
          <t>Oil and Gas Lease</t>
        </is>
      </c>
      <c r="D823" t="inlineStr">
        <is>
          <t>0595/0267</t>
        </is>
      </c>
      <c r="E823" t="inlineStr">
        <is>
          <t>02/24/1984</t>
        </is>
      </c>
      <c r="F823" s="903" t="n">
        <v>30736</v>
      </c>
      <c r="G823" t="inlineStr">
        <is>
          <t>Billy Wayne Bain, Trustee,
William Cobal Bain Jr., Trustee,
Bain, William C. Trust</t>
        </is>
      </c>
      <c r="H823" t="inlineStr">
        <is>
          <t>Exxon Corporation</t>
        </is>
      </c>
      <c r="I823" t="inlineStr">
        <is>
          <t>31-12N-24W</t>
        </is>
      </c>
      <c r="J823" t="inlineStr">
        <is>
          <t>Leasehold / WI</t>
        </is>
      </c>
      <c r="K823" t="inlineStr">
        <is>
          <t>OKCountyRecords official index, Roger Mills County (instrument 1984-001683); searched 06/11/2026</t>
        </is>
      </c>
    </row>
    <row r="824">
      <c r="A824" t="inlineStr">
        <is>
          <t>1984-001750</t>
        </is>
      </c>
      <c r="C824" t="inlineStr">
        <is>
          <t>Oil and Gas Lease</t>
        </is>
      </c>
      <c r="D824" t="inlineStr">
        <is>
          <t>0596/0104</t>
        </is>
      </c>
      <c r="E824" t="inlineStr">
        <is>
          <t>02/27/1984</t>
        </is>
      </c>
      <c r="F824" s="903" t="n">
        <v>30739</v>
      </c>
      <c r="G824" t="inlineStr">
        <is>
          <t>William Cobal Bain Jr., Trustee</t>
        </is>
      </c>
      <c r="H824" t="inlineStr">
        <is>
          <t>Exxon Corporation</t>
        </is>
      </c>
      <c r="I824" t="inlineStr">
        <is>
          <t>31-12N-24W</t>
        </is>
      </c>
      <c r="J824" t="inlineStr">
        <is>
          <t>Leasehold / WI</t>
        </is>
      </c>
      <c r="K824" t="inlineStr">
        <is>
          <t>OKCountyRecords official index, Roger Mills County (instrument 1984-001750); searched 06/11/2026</t>
        </is>
      </c>
    </row>
    <row r="825">
      <c r="A825" t="inlineStr">
        <is>
          <t>1984-001751</t>
        </is>
      </c>
      <c r="C825" t="inlineStr">
        <is>
          <t>Oil and Gas Lease</t>
        </is>
      </c>
      <c r="D825" t="inlineStr">
        <is>
          <t>0596/0106</t>
        </is>
      </c>
      <c r="E825" t="inlineStr">
        <is>
          <t>02/27/1984</t>
        </is>
      </c>
      <c r="F825" s="903" t="n">
        <v>30739</v>
      </c>
      <c r="G825" t="inlineStr">
        <is>
          <t>Wilda E. Jensen</t>
        </is>
      </c>
      <c r="H825" t="inlineStr">
        <is>
          <t>Exxon Corporation</t>
        </is>
      </c>
      <c r="I825" t="inlineStr">
        <is>
          <t>31-12N-24W</t>
        </is>
      </c>
      <c r="J825" t="inlineStr">
        <is>
          <t>Leasehold / WI</t>
        </is>
      </c>
      <c r="K825" t="inlineStr">
        <is>
          <t>OKCountyRecords official index, Roger Mills County (instrument 1984-001751); searched 06/11/2026</t>
        </is>
      </c>
    </row>
    <row r="826">
      <c r="A826" t="inlineStr">
        <is>
          <t>1984-001752</t>
        </is>
      </c>
      <c r="C826" t="inlineStr">
        <is>
          <t>Oil and Gas Lease</t>
        </is>
      </c>
      <c r="D826" t="inlineStr">
        <is>
          <t>0596/0108</t>
        </is>
      </c>
      <c r="E826" t="inlineStr">
        <is>
          <t>02/27/1984</t>
        </is>
      </c>
      <c r="F826" s="903" t="n">
        <v>30739</v>
      </c>
      <c r="G826" t="inlineStr">
        <is>
          <t>Billy Wayne Bain, Trustee,
Hamilton, Hazel A. Trust</t>
        </is>
      </c>
      <c r="H826" t="inlineStr">
        <is>
          <t>Exxon Corporation</t>
        </is>
      </c>
      <c r="I826" t="inlineStr">
        <is>
          <t>31-12N-24W</t>
        </is>
      </c>
      <c r="J826" t="inlineStr">
        <is>
          <t>Leasehold / WI</t>
        </is>
      </c>
      <c r="K826" t="inlineStr">
        <is>
          <t>OKCountyRecords official index, Roger Mills County (instrument 1984-001752); searched 06/11/2026</t>
        </is>
      </c>
    </row>
    <row r="827">
      <c r="A827" t="inlineStr">
        <is>
          <t>1984-001753</t>
        </is>
      </c>
      <c r="C827" t="inlineStr">
        <is>
          <t>Oil and Gas Lease</t>
        </is>
      </c>
      <c r="D827" t="inlineStr">
        <is>
          <t>0596/0110</t>
        </is>
      </c>
      <c r="E827" t="inlineStr">
        <is>
          <t>02/27/1984</t>
        </is>
      </c>
      <c r="F827" s="903" t="n">
        <v>30739</v>
      </c>
      <c r="G827" t="inlineStr">
        <is>
          <t>Billy Wayne Bain</t>
        </is>
      </c>
      <c r="H827" t="inlineStr">
        <is>
          <t>Exxon Corporation</t>
        </is>
      </c>
      <c r="I827" t="inlineStr">
        <is>
          <t>31-12N-24W</t>
        </is>
      </c>
      <c r="J827" t="inlineStr">
        <is>
          <t>Leasehold / WI</t>
        </is>
      </c>
      <c r="K827" t="inlineStr">
        <is>
          <t>OKCountyRecords official index, Roger Mills County (instrument 1984-001753); searched 06/11/2026</t>
        </is>
      </c>
    </row>
    <row r="828">
      <c r="A828" t="inlineStr">
        <is>
          <t>1984-001867</t>
        </is>
      </c>
      <c r="C828" t="inlineStr">
        <is>
          <t>Oil and Gas Lease</t>
        </is>
      </c>
      <c r="D828" t="inlineStr">
        <is>
          <t>0597/0018</t>
        </is>
      </c>
      <c r="E828" t="inlineStr">
        <is>
          <t>02/29/1984</t>
        </is>
      </c>
      <c r="F828" s="903" t="n">
        <v>30741</v>
      </c>
      <c r="G828" t="inlineStr">
        <is>
          <t>Juanita M. Wolff</t>
        </is>
      </c>
      <c r="H828" t="inlineStr">
        <is>
          <t>Exxon Corporation</t>
        </is>
      </c>
      <c r="I828" t="inlineStr">
        <is>
          <t>31-12N-24W</t>
        </is>
      </c>
      <c r="J828" t="inlineStr">
        <is>
          <t>Leasehold / WI</t>
        </is>
      </c>
      <c r="K828" t="inlineStr">
        <is>
          <t>OKCountyRecords official index, Roger Mills County (instrument 1984-001867); searched 06/11/2026</t>
        </is>
      </c>
    </row>
    <row r="829">
      <c r="A829" t="inlineStr">
        <is>
          <t>1984-001901</t>
        </is>
      </c>
      <c r="C829" t="inlineStr">
        <is>
          <t>Oil and Gas Lease</t>
        </is>
      </c>
      <c r="D829" t="inlineStr">
        <is>
          <t>0597/0113</t>
        </is>
      </c>
      <c r="E829" t="inlineStr">
        <is>
          <t>03/01/1984</t>
        </is>
      </c>
      <c r="F829" s="903" t="n">
        <v>30742</v>
      </c>
      <c r="G829" t="inlineStr">
        <is>
          <t>Deborah A. Deutsch,
Paul R. Deutsch</t>
        </is>
      </c>
      <c r="H829" t="inlineStr">
        <is>
          <t>Exxon Corporation</t>
        </is>
      </c>
      <c r="I829" t="inlineStr">
        <is>
          <t>31-12N-24W</t>
        </is>
      </c>
      <c r="J829" t="inlineStr">
        <is>
          <t>Leasehold / WI</t>
        </is>
      </c>
      <c r="K829" t="inlineStr">
        <is>
          <t>OKCountyRecords official index, Roger Mills County (instrument 1984-001901); searched 06/11/2026</t>
        </is>
      </c>
    </row>
    <row r="830">
      <c r="A830" t="inlineStr">
        <is>
          <t>1984-002100</t>
        </is>
      </c>
      <c r="C830" t="inlineStr">
        <is>
          <t>Oil and Gas Lease</t>
        </is>
      </c>
      <c r="D830" t="inlineStr">
        <is>
          <t>0598/0258</t>
        </is>
      </c>
      <c r="E830" t="inlineStr">
        <is>
          <t>03/07/1984</t>
        </is>
      </c>
      <c r="F830" s="903" t="n">
        <v>30748</v>
      </c>
      <c r="G830" t="inlineStr">
        <is>
          <t>Laura L. Snyder</t>
        </is>
      </c>
      <c r="H830" t="inlineStr">
        <is>
          <t>Exxon Corporation</t>
        </is>
      </c>
      <c r="I830" t="inlineStr">
        <is>
          <t>31-12N-24W</t>
        </is>
      </c>
      <c r="J830" t="inlineStr">
        <is>
          <t>Leasehold / WI</t>
        </is>
      </c>
      <c r="K830" t="inlineStr">
        <is>
          <t>OKCountyRecords official index, Roger Mills County (instrument 1984-002100); searched 06/11/2026</t>
        </is>
      </c>
    </row>
    <row r="831">
      <c r="A831" t="inlineStr">
        <is>
          <t>1984-002212</t>
        </is>
      </c>
      <c r="C831" t="inlineStr">
        <is>
          <t>Oil and Gas Lease</t>
        </is>
      </c>
      <c r="D831" t="inlineStr">
        <is>
          <t>0599/0167</t>
        </is>
      </c>
      <c r="E831" t="inlineStr">
        <is>
          <t>03/08/1984</t>
        </is>
      </c>
      <c r="F831" s="903" t="n">
        <v>30749</v>
      </c>
      <c r="G831" t="inlineStr">
        <is>
          <t>Eula Cross</t>
        </is>
      </c>
      <c r="H831" t="inlineStr">
        <is>
          <t>Exxon Corporation</t>
        </is>
      </c>
      <c r="I831" t="inlineStr">
        <is>
          <t>31-12N-24W</t>
        </is>
      </c>
      <c r="J831" t="inlineStr">
        <is>
          <t>Leasehold / WI</t>
        </is>
      </c>
      <c r="K831" t="inlineStr">
        <is>
          <t>OKCountyRecords official index, Roger Mills County (instrument 1984-002212); searched 06/11/2026</t>
        </is>
      </c>
    </row>
    <row r="832">
      <c r="A832" t="inlineStr">
        <is>
          <t>1984-002528</t>
        </is>
      </c>
      <c r="C832" t="inlineStr">
        <is>
          <t>Oil and Gas Lease</t>
        </is>
      </c>
      <c r="D832" t="inlineStr">
        <is>
          <t>0601/0252</t>
        </is>
      </c>
      <c r="E832" t="inlineStr">
        <is>
          <t>03/15/1984</t>
        </is>
      </c>
      <c r="F832" s="903" t="n">
        <v>30756</v>
      </c>
      <c r="G832" t="inlineStr">
        <is>
          <t>Richard M. Heins</t>
        </is>
      </c>
      <c r="H832" t="inlineStr">
        <is>
          <t>Exxon Corporation</t>
        </is>
      </c>
      <c r="I832" t="inlineStr">
        <is>
          <t>31-12N-24W</t>
        </is>
      </c>
      <c r="J832" t="inlineStr">
        <is>
          <t>Leasehold / WI</t>
        </is>
      </c>
      <c r="K832" t="inlineStr">
        <is>
          <t>OKCountyRecords official index, Roger Mills County (instrument 1984-002528); searched 06/11/2026</t>
        </is>
      </c>
    </row>
    <row r="833">
      <c r="A833" t="inlineStr">
        <is>
          <t>1984-002529</t>
        </is>
      </c>
      <c r="C833" t="inlineStr">
        <is>
          <t>Oil and Gas Lease</t>
        </is>
      </c>
      <c r="D833" t="inlineStr">
        <is>
          <t>0601/0254</t>
        </is>
      </c>
      <c r="E833" t="inlineStr">
        <is>
          <t>03/15/1984</t>
        </is>
      </c>
      <c r="F833" s="903" t="n">
        <v>30756</v>
      </c>
      <c r="G833" t="inlineStr">
        <is>
          <t>Jonathan E. Jensen</t>
        </is>
      </c>
      <c r="H833" t="inlineStr">
        <is>
          <t>Exxon Corporation</t>
        </is>
      </c>
      <c r="I833" t="inlineStr">
        <is>
          <t>31-12N-24W</t>
        </is>
      </c>
      <c r="J833" t="inlineStr">
        <is>
          <t>Leasehold / WI</t>
        </is>
      </c>
      <c r="K833" t="inlineStr">
        <is>
          <t>OKCountyRecords official index, Roger Mills County (instrument 1984-002529); searched 06/11/2026</t>
        </is>
      </c>
    </row>
    <row r="834">
      <c r="A834" t="inlineStr">
        <is>
          <t>1984-002532</t>
        </is>
      </c>
      <c r="C834" t="inlineStr">
        <is>
          <t>Oil and Gas Lease</t>
        </is>
      </c>
      <c r="D834" t="inlineStr">
        <is>
          <t>0601/0260</t>
        </is>
      </c>
      <c r="E834" t="inlineStr">
        <is>
          <t>03/15/1984</t>
        </is>
      </c>
      <c r="F834" s="903" t="n">
        <v>30756</v>
      </c>
      <c r="G834" t="inlineStr">
        <is>
          <t>Myron V. Slobin</t>
        </is>
      </c>
      <c r="H834" t="inlineStr">
        <is>
          <t>Exxon Corporation</t>
        </is>
      </c>
      <c r="I834" t="inlineStr">
        <is>
          <t>31-12N-24W</t>
        </is>
      </c>
      <c r="J834" t="inlineStr">
        <is>
          <t>Leasehold / WI</t>
        </is>
      </c>
      <c r="K834" t="inlineStr">
        <is>
          <t>OKCountyRecords official index, Roger Mills County (instrument 1984-002532); searched 06/11/2026</t>
        </is>
      </c>
    </row>
    <row r="835">
      <c r="A835" t="inlineStr">
        <is>
          <t>1984-002563</t>
        </is>
      </c>
      <c r="C835" t="inlineStr">
        <is>
          <t>Assignment</t>
        </is>
      </c>
      <c r="D835" t="inlineStr">
        <is>
          <t>0602/0021</t>
        </is>
      </c>
      <c r="E835" t="inlineStr">
        <is>
          <t>03/16/1984</t>
        </is>
      </c>
      <c r="F835" s="903" t="n">
        <v>30757</v>
      </c>
      <c r="G835" t="inlineStr">
        <is>
          <t>Natomas North America, Inc.</t>
        </is>
      </c>
      <c r="H835" t="inlineStr">
        <is>
          <t>Apc Operating Partnership</t>
        </is>
      </c>
      <c r="I835" t="inlineStr">
        <is>
          <t>All of 31-12N-24W (AOL)</t>
        </is>
      </c>
      <c r="J835" t="inlineStr">
        <is>
          <t>Leasehold / WI</t>
        </is>
      </c>
      <c r="K835" t="inlineStr">
        <is>
          <t>OKCountyRecords official index, Roger Mills County (instrument 1984-002563); searched 06/11/2026</t>
        </is>
      </c>
    </row>
    <row r="836">
      <c r="A836" t="inlineStr">
        <is>
          <t>1984-002940</t>
        </is>
      </c>
      <c r="C836" t="inlineStr">
        <is>
          <t>Release</t>
        </is>
      </c>
      <c r="D836" t="inlineStr">
        <is>
          <t>0604/0330</t>
        </is>
      </c>
      <c r="E836" t="inlineStr">
        <is>
          <t>03/28/1984</t>
        </is>
      </c>
      <c r="F836" s="903" t="n">
        <v>30769</v>
      </c>
      <c r="G836" t="inlineStr">
        <is>
          <t>Commissioners of the Land Office</t>
        </is>
      </c>
      <c r="H836" t="inlineStr">
        <is>
          <t>Linda L. Baker,
Phillip R. Baker,
Shirley J. Baker,
Wallace E. Baker</t>
        </is>
      </c>
      <c r="I836" t="inlineStr">
        <is>
          <t>31-12N-24W</t>
        </is>
      </c>
      <c r="J836" t="inlineStr">
        <is>
          <t>Leasehold / WI</t>
        </is>
      </c>
      <c r="K836" t="inlineStr">
        <is>
          <t>OKCountyRecords official index, Roger Mills County (instrument 1984-002940); searched 06/11/2026</t>
        </is>
      </c>
    </row>
    <row r="837">
      <c r="A837" t="inlineStr">
        <is>
          <t>1984-002941</t>
        </is>
      </c>
      <c r="C837" t="inlineStr">
        <is>
          <t>Assignment</t>
        </is>
      </c>
      <c r="D837" t="inlineStr">
        <is>
          <t>0604/0331</t>
        </is>
      </c>
      <c r="E837" t="inlineStr">
        <is>
          <t>03/28/1984</t>
        </is>
      </c>
      <c r="F837" s="903" t="n">
        <v>30769</v>
      </c>
      <c r="G837" t="inlineStr">
        <is>
          <t>Leede Exploration</t>
        </is>
      </c>
      <c r="H837" t="inlineStr">
        <is>
          <t>O. I. L. Energy, Inc.</t>
        </is>
      </c>
      <c r="I837" t="inlineStr">
        <is>
          <t>31-12N-24W (AOL)</t>
        </is>
      </c>
      <c r="J837" t="inlineStr">
        <is>
          <t>Leasehold / WI</t>
        </is>
      </c>
      <c r="K837" t="inlineStr">
        <is>
          <t>OKCountyRecords official index, Roger Mills County (instrument 1984-002941); searched 06/11/2026</t>
        </is>
      </c>
    </row>
    <row r="838">
      <c r="A838" t="inlineStr">
        <is>
          <t>1984-002943</t>
        </is>
      </c>
      <c r="C838" t="inlineStr">
        <is>
          <t>Mineral Deed</t>
        </is>
      </c>
      <c r="D838" t="inlineStr">
        <is>
          <t>0604/0350</t>
        </is>
      </c>
      <c r="E838" t="inlineStr">
        <is>
          <t>03/29/1984</t>
        </is>
      </c>
      <c r="F838" s="903" t="n">
        <v>30741</v>
      </c>
      <c r="G838" t="inlineStr">
        <is>
          <t>Leede Exploration</t>
        </is>
      </c>
      <c r="H838" t="inlineStr">
        <is>
          <t>O. I. L. Energy, Inc.</t>
        </is>
      </c>
      <c r="I838" t="inlineStr">
        <is>
          <t>E/2 NW/4 of 31-12N-24W (AOL)</t>
        </is>
      </c>
      <c r="J838" t="inlineStr">
        <is>
          <t>Mineral</t>
        </is>
      </c>
      <c r="K838" t="inlineStr">
        <is>
          <t>OKCountyRecords official index, Roger Mills County (instrument 1984-002943); searched 06/11/2026</t>
        </is>
      </c>
    </row>
    <row r="839">
      <c r="A839" t="inlineStr">
        <is>
          <t>1984-002948</t>
        </is>
      </c>
      <c r="C839" t="inlineStr">
        <is>
          <t>Mineral Deed</t>
        </is>
      </c>
      <c r="D839" t="inlineStr">
        <is>
          <t>0605/0027</t>
        </is>
      </c>
      <c r="E839" t="inlineStr">
        <is>
          <t>03/29/1984</t>
        </is>
      </c>
      <c r="F839" s="903" t="n">
        <v>30770</v>
      </c>
      <c r="G839" t="inlineStr">
        <is>
          <t>Leede Exploration</t>
        </is>
      </c>
      <c r="H839" t="inlineStr">
        <is>
          <t>Robert H. Frazier,
Clyde A. Pine,
Charles D. Ray</t>
        </is>
      </c>
      <c r="I839" t="inlineStr">
        <is>
          <t>E/2 NW/4 of 31-12N-24W (AOL)</t>
        </is>
      </c>
      <c r="J839" t="inlineStr">
        <is>
          <t>Mineral</t>
        </is>
      </c>
      <c r="K839" t="inlineStr">
        <is>
          <t>OKCountyRecords official index, Roger Mills County (instrument 1984-002948); searched 06/11/2026</t>
        </is>
      </c>
    </row>
    <row r="840">
      <c r="A840" t="inlineStr">
        <is>
          <t>1984-003786</t>
        </is>
      </c>
      <c r="C840" t="inlineStr">
        <is>
          <t>Mineral Deed</t>
        </is>
      </c>
      <c r="D840" t="inlineStr">
        <is>
          <t>0611/0058</t>
        </is>
      </c>
      <c r="E840" t="inlineStr">
        <is>
          <t>04/19/1984</t>
        </is>
      </c>
      <c r="F840" s="903" t="n">
        <v>30791</v>
      </c>
      <c r="G840" t="inlineStr">
        <is>
          <t>Juanita M. Wolff</t>
        </is>
      </c>
      <c r="H840" t="inlineStr">
        <is>
          <t>David S. Silverberry</t>
        </is>
      </c>
      <c r="I840" t="inlineStr">
        <is>
          <t>31-12N-24W (AOL)</t>
        </is>
      </c>
      <c r="J840" t="inlineStr">
        <is>
          <t>Mineral</t>
        </is>
      </c>
      <c r="K840" t="inlineStr">
        <is>
          <t>OKCountyRecords official index, Roger Mills County (instrument 1984-003786); searched 06/11/2026</t>
        </is>
      </c>
    </row>
    <row r="841">
      <c r="A841" t="inlineStr">
        <is>
          <t>1984-009002</t>
        </is>
      </c>
      <c r="C841" t="inlineStr">
        <is>
          <t>Assignment</t>
        </is>
      </c>
      <c r="D841" t="inlineStr">
        <is>
          <t>0650/0145</t>
        </is>
      </c>
      <c r="E841" t="inlineStr">
        <is>
          <t>09/12/1984</t>
        </is>
      </c>
      <c r="F841" s="903" t="n">
        <v>30937</v>
      </c>
      <c r="G841" t="inlineStr">
        <is>
          <t>Entex Petroleum, Inc.</t>
        </is>
      </c>
      <c r="H841" t="inlineStr">
        <is>
          <t>Entex Energy Operating, Ltd.</t>
        </is>
      </c>
      <c r="I841" t="inlineStr">
        <is>
          <t>All of 31-12N-24W (AOL)</t>
        </is>
      </c>
      <c r="J841" t="inlineStr">
        <is>
          <t>Leasehold / WI</t>
        </is>
      </c>
      <c r="K841" t="inlineStr">
        <is>
          <t>OKCountyRecords official index, Roger Mills County (instrument 1984-009002); searched 06/11/2026</t>
        </is>
      </c>
    </row>
    <row r="842">
      <c r="A842" t="inlineStr">
        <is>
          <t>1984-009873</t>
        </is>
      </c>
      <c r="C842" t="inlineStr">
        <is>
          <t>Miscellaneous</t>
        </is>
      </c>
      <c r="D842" t="inlineStr">
        <is>
          <t>0658/0241</t>
        </is>
      </c>
      <c r="E842" t="inlineStr">
        <is>
          <t>10/12/1984</t>
        </is>
      </c>
      <c r="F842" s="903" t="n">
        <v>30967</v>
      </c>
      <c r="G842" t="inlineStr">
        <is>
          <t>Mary Margaret Devenas,
Mary Margaret Wilson</t>
        </is>
      </c>
      <c r="H842" t="inlineStr">
        <is>
          <t>The Public</t>
        </is>
      </c>
      <c r="I842" t="inlineStr">
        <is>
          <t>31-12N-24W (AOL)</t>
        </is>
      </c>
      <c r="J842" t="inlineStr">
        <is>
          <t>See instrument</t>
        </is>
      </c>
      <c r="K842" t="inlineStr">
        <is>
          <t>OKCountyRecords official index, Roger Mills County (instrument 1984-009873); searched 06/11/2026</t>
        </is>
      </c>
    </row>
    <row r="843">
      <c r="A843" t="inlineStr">
        <is>
          <t>1984-010210</t>
        </is>
      </c>
      <c r="C843" t="inlineStr">
        <is>
          <t>Assignment</t>
        </is>
      </c>
      <c r="D843" t="inlineStr">
        <is>
          <t>0662/0034</t>
        </is>
      </c>
      <c r="E843" t="inlineStr">
        <is>
          <t>10/24/1984</t>
        </is>
      </c>
      <c r="F843" s="903" t="n">
        <v>30979</v>
      </c>
      <c r="G843" t="inlineStr">
        <is>
          <t>Bovaird Supply Co</t>
        </is>
      </c>
      <c r="H843" t="inlineStr">
        <is>
          <t>Sohio Petroleum Co</t>
        </is>
      </c>
      <c r="I843" t="inlineStr">
        <is>
          <t>31-12N-24W</t>
        </is>
      </c>
      <c r="J843" t="inlineStr">
        <is>
          <t>Leasehold / WI</t>
        </is>
      </c>
      <c r="K843" t="inlineStr">
        <is>
          <t>OKCountyRecords official index, Roger Mills County (instrument 1984-010210); searched 06/11/2026</t>
        </is>
      </c>
    </row>
    <row r="844">
      <c r="A844" t="inlineStr">
        <is>
          <t>1985-000160</t>
        </is>
      </c>
      <c r="C844" t="inlineStr">
        <is>
          <t>Oil and Gas Lease</t>
        </is>
      </c>
      <c r="D844" t="inlineStr">
        <is>
          <t>0684/0127</t>
        </is>
      </c>
      <c r="E844" t="inlineStr">
        <is>
          <t>01/04/1985</t>
        </is>
      </c>
      <c r="F844" s="903" t="n">
        <v>31051</v>
      </c>
      <c r="G844" t="inlineStr">
        <is>
          <t>John W. Klopfenstein,
Ruby W. Klopfenstein</t>
        </is>
      </c>
      <c r="H844" t="inlineStr">
        <is>
          <t>Yale Oil Association, Inc.</t>
        </is>
      </c>
      <c r="I844" t="inlineStr">
        <is>
          <t>31-12N-24W</t>
        </is>
      </c>
      <c r="J844" t="inlineStr">
        <is>
          <t>Leasehold / WI</t>
        </is>
      </c>
      <c r="K844" t="inlineStr">
        <is>
          <t>OKCountyRecords official index, Roger Mills County (instrument 1985-000160); searched 06/11/2026</t>
        </is>
      </c>
    </row>
    <row r="845">
      <c r="A845" t="inlineStr">
        <is>
          <t>1985-000800</t>
        </is>
      </c>
      <c r="C845" t="inlineStr">
        <is>
          <t>Release</t>
        </is>
      </c>
      <c r="D845" t="inlineStr">
        <is>
          <t>0692/0030</t>
        </is>
      </c>
      <c r="E845" t="inlineStr">
        <is>
          <t>02/01/1985</t>
        </is>
      </c>
      <c r="F845" s="903" t="n">
        <v>31079</v>
      </c>
      <c r="G845" t="inlineStr">
        <is>
          <t>Universal Resources Corporation</t>
        </is>
      </c>
      <c r="H845" t="inlineStr">
        <is>
          <t>Ella Pearl Kirk,
Gordon E. Kirk</t>
        </is>
      </c>
      <c r="I845" t="inlineStr">
        <is>
          <t>31-12N-24W</t>
        </is>
      </c>
      <c r="J845" t="inlineStr">
        <is>
          <t>Leasehold / WI</t>
        </is>
      </c>
      <c r="K845" t="inlineStr">
        <is>
          <t>OKCountyRecords official index, Roger Mills County (instrument 1985-000800); searched 06/11/2026</t>
        </is>
      </c>
    </row>
    <row r="846">
      <c r="A846" t="inlineStr">
        <is>
          <t>1985-001211</t>
        </is>
      </c>
      <c r="C846" t="inlineStr">
        <is>
          <t>Deed</t>
        </is>
      </c>
      <c r="D846" t="inlineStr">
        <is>
          <t>0696/0139</t>
        </is>
      </c>
      <c r="E846" t="inlineStr">
        <is>
          <t>02/22/1985</t>
        </is>
      </c>
      <c r="F846" s="903" t="n">
        <v>31100</v>
      </c>
      <c r="G846" t="inlineStr">
        <is>
          <t>Energy Reserves Group, Inc.</t>
        </is>
      </c>
      <c r="H846" t="inlineStr">
        <is>
          <t>Commonwealth Royalties, Inc.</t>
        </is>
      </c>
      <c r="I846" t="inlineStr">
        <is>
          <t>31-12N-24W</t>
        </is>
      </c>
      <c r="J846" t="inlineStr">
        <is>
          <t>Fee / as stated</t>
        </is>
      </c>
      <c r="K846" t="inlineStr">
        <is>
          <t>OKCountyRecords official index, Roger Mills County (instrument 1985-001211); searched 06/11/2026</t>
        </is>
      </c>
    </row>
    <row r="847">
      <c r="A847" t="inlineStr">
        <is>
          <t>1985-002380</t>
        </is>
      </c>
      <c r="C847" t="inlineStr">
        <is>
          <t>Assignment</t>
        </is>
      </c>
      <c r="D847" t="inlineStr">
        <is>
          <t>0708/0015</t>
        </is>
      </c>
      <c r="E847" t="inlineStr">
        <is>
          <t>04/10/1985</t>
        </is>
      </c>
      <c r="F847" s="903" t="n">
        <v>31147</v>
      </c>
      <c r="G847" t="inlineStr">
        <is>
          <t>Yale Oil Association, Inc.</t>
        </is>
      </c>
      <c r="H847" t="inlineStr">
        <is>
          <t>Sendero Corp</t>
        </is>
      </c>
      <c r="I847" t="inlineStr">
        <is>
          <t>31-12N-24W (AOL)</t>
        </is>
      </c>
      <c r="J847" t="inlineStr">
        <is>
          <t>Leasehold / WI</t>
        </is>
      </c>
      <c r="K847" t="inlineStr">
        <is>
          <t>OKCountyRecords official index, Roger Mills County (instrument 1985-002380); searched 06/11/2026</t>
        </is>
      </c>
    </row>
    <row r="848">
      <c r="A848" t="inlineStr">
        <is>
          <t>1985-002388</t>
        </is>
      </c>
      <c r="C848" t="inlineStr">
        <is>
          <t>Oil and Gas Lease</t>
        </is>
      </c>
      <c r="D848" t="inlineStr">
        <is>
          <t>0708/0033</t>
        </is>
      </c>
      <c r="E848" t="inlineStr">
        <is>
          <t>04/10/1985</t>
        </is>
      </c>
      <c r="F848" s="903" t="n">
        <v>31147</v>
      </c>
      <c r="G848" t="inlineStr">
        <is>
          <t>Wilda E. Jensen</t>
        </is>
      </c>
      <c r="H848" t="inlineStr">
        <is>
          <t>Exxon Corporation</t>
        </is>
      </c>
      <c r="I848" t="inlineStr">
        <is>
          <t>31-12N-24W</t>
        </is>
      </c>
      <c r="J848" t="inlineStr">
        <is>
          <t>Leasehold / WI</t>
        </is>
      </c>
      <c r="K848" t="inlineStr">
        <is>
          <t>OKCountyRecords official index, Roger Mills County (instrument 1985-002388); searched 06/11/2026</t>
        </is>
      </c>
    </row>
    <row r="849">
      <c r="A849" t="inlineStr">
        <is>
          <t>1985-002391</t>
        </is>
      </c>
      <c r="C849" t="inlineStr">
        <is>
          <t>Oil and Gas Lease</t>
        </is>
      </c>
      <c r="D849" t="inlineStr">
        <is>
          <t>0708/0039</t>
        </is>
      </c>
      <c r="E849" t="inlineStr">
        <is>
          <t>04/10/1985</t>
        </is>
      </c>
      <c r="F849" s="903" t="n">
        <v>31147</v>
      </c>
      <c r="G849" t="inlineStr">
        <is>
          <t>Clarence C. Bain</t>
        </is>
      </c>
      <c r="H849" t="inlineStr">
        <is>
          <t>Exxon Corporation</t>
        </is>
      </c>
      <c r="I849" t="inlineStr">
        <is>
          <t>31-12N-24W</t>
        </is>
      </c>
      <c r="J849" t="inlineStr">
        <is>
          <t>Leasehold / WI</t>
        </is>
      </c>
      <c r="K849" t="inlineStr">
        <is>
          <t>OKCountyRecords official index, Roger Mills County (instrument 1985-002391); searched 06/11/2026</t>
        </is>
      </c>
    </row>
    <row r="850">
      <c r="A850" t="inlineStr">
        <is>
          <t>1985-002392</t>
        </is>
      </c>
      <c r="C850" t="inlineStr">
        <is>
          <t>Oil and Gas Lease</t>
        </is>
      </c>
      <c r="D850" t="inlineStr">
        <is>
          <t>0708/0041</t>
        </is>
      </c>
      <c r="E850" t="inlineStr">
        <is>
          <t>04/10/1985</t>
        </is>
      </c>
      <c r="F850" s="903" t="n">
        <v>31147</v>
      </c>
      <c r="G850" t="inlineStr">
        <is>
          <t>Carl L. Bain</t>
        </is>
      </c>
      <c r="H850" t="inlineStr">
        <is>
          <t>Exxon Corporation</t>
        </is>
      </c>
      <c r="I850" t="inlineStr">
        <is>
          <t>31-12N-24W</t>
        </is>
      </c>
      <c r="J850" t="inlineStr">
        <is>
          <t>Leasehold / WI</t>
        </is>
      </c>
      <c r="K850" t="inlineStr">
        <is>
          <t>OKCountyRecords official index, Roger Mills County (instrument 1985-002392); searched 06/11/2026</t>
        </is>
      </c>
    </row>
    <row r="851">
      <c r="A851" t="inlineStr">
        <is>
          <t>1985-002393</t>
        </is>
      </c>
      <c r="C851" t="inlineStr">
        <is>
          <t>Oil and Gas Lease</t>
        </is>
      </c>
      <c r="D851" t="inlineStr">
        <is>
          <t>0708/0043</t>
        </is>
      </c>
      <c r="E851" t="inlineStr">
        <is>
          <t>04/10/1985</t>
        </is>
      </c>
      <c r="F851" s="903" t="n">
        <v>31147</v>
      </c>
      <c r="G851" t="inlineStr">
        <is>
          <t>Billy Wayne Bain, Trustee,
Hazel A. Hamilton</t>
        </is>
      </c>
      <c r="H851" t="inlineStr">
        <is>
          <t>Exxon Corporation</t>
        </is>
      </c>
      <c r="I851" t="inlineStr">
        <is>
          <t>31-12N-24W</t>
        </is>
      </c>
      <c r="J851" t="inlineStr">
        <is>
          <t>Leasehold / WI</t>
        </is>
      </c>
      <c r="K851" t="inlineStr">
        <is>
          <t>OKCountyRecords official index, Roger Mills County (instrument 1985-002393); searched 06/11/2026</t>
        </is>
      </c>
    </row>
    <row r="852">
      <c r="A852" t="inlineStr">
        <is>
          <t>1985-002394</t>
        </is>
      </c>
      <c r="C852" t="inlineStr">
        <is>
          <t>Oil and Gas Lease</t>
        </is>
      </c>
      <c r="D852" t="inlineStr">
        <is>
          <t>0708/0045</t>
        </is>
      </c>
      <c r="E852" t="inlineStr">
        <is>
          <t>04/10/1985</t>
        </is>
      </c>
      <c r="F852" s="903" t="n">
        <v>31147</v>
      </c>
      <c r="G852" t="inlineStr">
        <is>
          <t>Billy Wayne Bain</t>
        </is>
      </c>
      <c r="H852" t="inlineStr">
        <is>
          <t>Exxon Corporation</t>
        </is>
      </c>
      <c r="I852" t="inlineStr">
        <is>
          <t>31-12N-24W</t>
        </is>
      </c>
      <c r="J852" t="inlineStr">
        <is>
          <t>Leasehold / WI</t>
        </is>
      </c>
      <c r="K852" t="inlineStr">
        <is>
          <t>OKCountyRecords official index, Roger Mills County (instrument 1985-002394); searched 06/11/2026</t>
        </is>
      </c>
    </row>
    <row r="853">
      <c r="A853" t="inlineStr">
        <is>
          <t>1985-002398</t>
        </is>
      </c>
      <c r="C853" t="inlineStr">
        <is>
          <t>Oil and Gas Lease</t>
        </is>
      </c>
      <c r="D853" t="inlineStr">
        <is>
          <t>0708/0053</t>
        </is>
      </c>
      <c r="E853" t="inlineStr">
        <is>
          <t>04/10/1985</t>
        </is>
      </c>
      <c r="F853" s="903" t="n">
        <v>31147</v>
      </c>
      <c r="G853" t="inlineStr">
        <is>
          <t>Dow C. Bain</t>
        </is>
      </c>
      <c r="H853" t="inlineStr">
        <is>
          <t>Exxon Corporation</t>
        </is>
      </c>
      <c r="I853" t="inlineStr">
        <is>
          <t>31-12N-24W</t>
        </is>
      </c>
      <c r="J853" t="inlineStr">
        <is>
          <t>Leasehold / WI</t>
        </is>
      </c>
      <c r="K853" t="inlineStr">
        <is>
          <t>OKCountyRecords official index, Roger Mills County (instrument 1985-002398); searched 06/11/2026</t>
        </is>
      </c>
    </row>
    <row r="854">
      <c r="A854" t="inlineStr">
        <is>
          <t>1985-002403</t>
        </is>
      </c>
      <c r="C854" t="inlineStr">
        <is>
          <t>Oil and Gas Lease</t>
        </is>
      </c>
      <c r="D854" t="inlineStr">
        <is>
          <t>0708/0063</t>
        </is>
      </c>
      <c r="E854" t="inlineStr">
        <is>
          <t>04/10/1985</t>
        </is>
      </c>
      <c r="F854" s="903" t="n">
        <v>31147</v>
      </c>
      <c r="G854" t="inlineStr">
        <is>
          <t>Opal L. Fuchs</t>
        </is>
      </c>
      <c r="H854" t="inlineStr">
        <is>
          <t>Exxon Corporation</t>
        </is>
      </c>
      <c r="I854" t="inlineStr">
        <is>
          <t>31-12N-24W</t>
        </is>
      </c>
      <c r="J854" t="inlineStr">
        <is>
          <t>Leasehold / WI</t>
        </is>
      </c>
      <c r="K854" t="inlineStr">
        <is>
          <t>OKCountyRecords official index, Roger Mills County (instrument 1985-002403); searched 06/11/2026</t>
        </is>
      </c>
    </row>
    <row r="855">
      <c r="A855" t="inlineStr">
        <is>
          <t>1985-002405</t>
        </is>
      </c>
      <c r="C855" t="inlineStr">
        <is>
          <t>Oil and Gas Lease</t>
        </is>
      </c>
      <c r="D855" t="inlineStr">
        <is>
          <t>0708/0067</t>
        </is>
      </c>
      <c r="E855" t="inlineStr">
        <is>
          <t>04/10/1985</t>
        </is>
      </c>
      <c r="F855" s="903" t="n">
        <v>31147</v>
      </c>
      <c r="G855" t="inlineStr">
        <is>
          <t>William Cobal Bain Jr.</t>
        </is>
      </c>
      <c r="H855" t="inlineStr">
        <is>
          <t>Exxon Corporation</t>
        </is>
      </c>
      <c r="I855" t="inlineStr">
        <is>
          <t>31-12N-24W</t>
        </is>
      </c>
      <c r="J855" t="inlineStr">
        <is>
          <t>Leasehold / WI</t>
        </is>
      </c>
      <c r="K855" t="inlineStr">
        <is>
          <t>OKCountyRecords official index, Roger Mills County (instrument 1985-002405); searched 06/11/2026</t>
        </is>
      </c>
    </row>
    <row r="856">
      <c r="A856" t="inlineStr">
        <is>
          <t>1985-002406</t>
        </is>
      </c>
      <c r="C856" t="inlineStr">
        <is>
          <t>Oil and Gas Lease</t>
        </is>
      </c>
      <c r="D856" t="inlineStr">
        <is>
          <t>0708/0069</t>
        </is>
      </c>
      <c r="E856" t="inlineStr">
        <is>
          <t>04/10/1985</t>
        </is>
      </c>
      <c r="F856" s="903" t="n">
        <v>31147</v>
      </c>
      <c r="G856" t="inlineStr">
        <is>
          <t>William Cobal Bain Jr., Trustee,
Crystal F. Pallo</t>
        </is>
      </c>
      <c r="H856" t="inlineStr">
        <is>
          <t>Exxon Corporation</t>
        </is>
      </c>
      <c r="I856" t="inlineStr">
        <is>
          <t>31-12N-24W</t>
        </is>
      </c>
      <c r="J856" t="inlineStr">
        <is>
          <t>Leasehold / WI</t>
        </is>
      </c>
      <c r="K856" t="inlineStr">
        <is>
          <t>OKCountyRecords official index, Roger Mills County (instrument 1985-002406); searched 06/11/2026</t>
        </is>
      </c>
    </row>
    <row r="857">
      <c r="A857" t="inlineStr">
        <is>
          <t>1985-002407</t>
        </is>
      </c>
      <c r="C857" t="inlineStr">
        <is>
          <t>Oil and Gas Lease</t>
        </is>
      </c>
      <c r="D857" t="inlineStr">
        <is>
          <t>0708/0071</t>
        </is>
      </c>
      <c r="E857" t="inlineStr">
        <is>
          <t>04/10/1985</t>
        </is>
      </c>
      <c r="F857" s="903" t="n">
        <v>31147</v>
      </c>
      <c r="G857" t="inlineStr">
        <is>
          <t>Billy Wayne Bain, Trustee,
William C. Dcd Bain,
William Cobal Bain Jr., Trustee,
Bain, William C. Trust</t>
        </is>
      </c>
      <c r="H857" t="inlineStr">
        <is>
          <t>Exxon Corporation</t>
        </is>
      </c>
      <c r="I857" t="inlineStr">
        <is>
          <t>31-12N-24W</t>
        </is>
      </c>
      <c r="J857" t="inlineStr">
        <is>
          <t>Leasehold / WI</t>
        </is>
      </c>
      <c r="K857" t="inlineStr">
        <is>
          <t>OKCountyRecords official index, Roger Mills County (instrument 1985-002407); searched 06/11/2026</t>
        </is>
      </c>
    </row>
    <row r="858">
      <c r="A858" t="inlineStr">
        <is>
          <t>1985-002650</t>
        </is>
      </c>
      <c r="C858" t="inlineStr">
        <is>
          <t>Deed</t>
        </is>
      </c>
      <c r="D858" t="inlineStr">
        <is>
          <t>0710/0034</t>
        </is>
      </c>
      <c r="E858" t="inlineStr">
        <is>
          <t>04/21/1985</t>
        </is>
      </c>
      <c r="F858" s="903" t="n">
        <v>31158</v>
      </c>
      <c r="G858" t="inlineStr">
        <is>
          <t>Chinook Resources, Inc.</t>
        </is>
      </c>
      <c r="H858" t="inlineStr">
        <is>
          <t>Continental Illinois Energy Development Corp</t>
        </is>
      </c>
      <c r="I858" t="inlineStr">
        <is>
          <t>31-12N-24W (AOL)</t>
        </is>
      </c>
      <c r="J858" t="inlineStr">
        <is>
          <t>Fee / as stated</t>
        </is>
      </c>
      <c r="K858" t="inlineStr">
        <is>
          <t>OKCountyRecords official index, Roger Mills County (instrument 1985-002650); searched 06/11/2026</t>
        </is>
      </c>
    </row>
    <row r="859">
      <c r="A859" t="inlineStr">
        <is>
          <t>1985-002660</t>
        </is>
      </c>
      <c r="C859" t="inlineStr">
        <is>
          <t>Oil and Gas Lease</t>
        </is>
      </c>
      <c r="D859" t="inlineStr">
        <is>
          <t>0710/0069</t>
        </is>
      </c>
      <c r="E859" t="inlineStr">
        <is>
          <t>04/21/1985</t>
        </is>
      </c>
      <c r="F859" s="903" t="n">
        <v>31158</v>
      </c>
      <c r="G859" t="inlineStr">
        <is>
          <t>Deborah A. Deutsch,
Paul R. Deutsch</t>
        </is>
      </c>
      <c r="H859" t="inlineStr">
        <is>
          <t>Exxon Corporation</t>
        </is>
      </c>
      <c r="I859" t="inlineStr">
        <is>
          <t>31-12N-24W</t>
        </is>
      </c>
      <c r="J859" t="inlineStr">
        <is>
          <t>Leasehold / WI</t>
        </is>
      </c>
      <c r="K859" t="inlineStr">
        <is>
          <t>OKCountyRecords official index, Roger Mills County (instrument 1985-002660); searched 06/11/2026</t>
        </is>
      </c>
    </row>
    <row r="860">
      <c r="A860" t="inlineStr">
        <is>
          <t>1985-002661</t>
        </is>
      </c>
      <c r="C860" t="inlineStr">
        <is>
          <t>Oil and Gas Lease</t>
        </is>
      </c>
      <c r="D860" t="inlineStr">
        <is>
          <t>0710/0071</t>
        </is>
      </c>
      <c r="E860" t="inlineStr">
        <is>
          <t>04/21/1985</t>
        </is>
      </c>
      <c r="F860" s="903" t="n">
        <v>31158</v>
      </c>
      <c r="G860" t="inlineStr">
        <is>
          <t>Juanita M. Wolff</t>
        </is>
      </c>
      <c r="H860" t="inlineStr">
        <is>
          <t>Exxon Corporation</t>
        </is>
      </c>
      <c r="I860" t="inlineStr">
        <is>
          <t>31-12N-24W (AOL)</t>
        </is>
      </c>
      <c r="J860" t="inlineStr">
        <is>
          <t>Leasehold / WI</t>
        </is>
      </c>
      <c r="K860" t="inlineStr">
        <is>
          <t>OKCountyRecords official index, Roger Mills County (instrument 1985-002661); searched 06/11/2026</t>
        </is>
      </c>
    </row>
    <row r="861">
      <c r="A861" t="inlineStr">
        <is>
          <t>1985-002819</t>
        </is>
      </c>
      <c r="C861" t="inlineStr">
        <is>
          <t>Oil and Gas Lease</t>
        </is>
      </c>
      <c r="D861" t="inlineStr">
        <is>
          <t>0711/0247</t>
        </is>
      </c>
      <c r="E861" t="inlineStr">
        <is>
          <t>04/29/1985</t>
        </is>
      </c>
      <c r="F861" s="903" t="n">
        <v>31166</v>
      </c>
      <c r="G861" t="inlineStr">
        <is>
          <t>David S. Silverberg</t>
        </is>
      </c>
      <c r="H861" t="inlineStr">
        <is>
          <t>Exxon Corporation</t>
        </is>
      </c>
      <c r="I861" t="inlineStr">
        <is>
          <t>31-12N-24W</t>
        </is>
      </c>
      <c r="J861" t="inlineStr">
        <is>
          <t>Leasehold / WI</t>
        </is>
      </c>
      <c r="K861" t="inlineStr">
        <is>
          <t>OKCountyRecords official index, Roger Mills County (instrument 1985-002819); searched 06/11/2026</t>
        </is>
      </c>
    </row>
    <row r="862">
      <c r="A862" t="inlineStr">
        <is>
          <t>1985-003205</t>
        </is>
      </c>
      <c r="C862" t="inlineStr">
        <is>
          <t>Release</t>
        </is>
      </c>
      <c r="D862" t="inlineStr">
        <is>
          <t>0716/0054</t>
        </is>
      </c>
      <c r="E862" t="inlineStr">
        <is>
          <t>05/13/1985</t>
        </is>
      </c>
      <c r="F862" s="903" t="n">
        <v>31036</v>
      </c>
      <c r="G862" t="inlineStr">
        <is>
          <t>Kidde, Inc.</t>
        </is>
      </c>
      <c r="H862" t="inlineStr">
        <is>
          <t>O. I. L. Energy, Inc.</t>
        </is>
      </c>
      <c r="I862" t="inlineStr">
        <is>
          <t>All of 31-12N-24W (AOL)</t>
        </is>
      </c>
      <c r="J862" t="inlineStr">
        <is>
          <t>Leasehold / WI</t>
        </is>
      </c>
      <c r="K862" t="inlineStr">
        <is>
          <t>OKCountyRecords official index, Roger Mills County (instrument 1985-003205); searched 06/11/2026</t>
        </is>
      </c>
    </row>
    <row r="863">
      <c r="A863" t="inlineStr">
        <is>
          <t>1985-004439</t>
        </is>
      </c>
      <c r="C863" t="inlineStr">
        <is>
          <t>Oil and Gas Lease</t>
        </is>
      </c>
      <c r="D863" t="inlineStr">
        <is>
          <t>0729/0188</t>
        </is>
      </c>
      <c r="E863" t="inlineStr">
        <is>
          <t>06/28/1985</t>
        </is>
      </c>
      <c r="F863" s="903" t="n">
        <v>31226</v>
      </c>
      <c r="G863" t="inlineStr">
        <is>
          <t>Laura L. Snyder</t>
        </is>
      </c>
      <c r="H863" t="inlineStr">
        <is>
          <t>Exxon Corporation</t>
        </is>
      </c>
      <c r="I863" t="inlineStr">
        <is>
          <t>31-12N-24W</t>
        </is>
      </c>
      <c r="J863" t="inlineStr">
        <is>
          <t>Leasehold / WI</t>
        </is>
      </c>
      <c r="K863" t="inlineStr">
        <is>
          <t>OKCountyRecords official index, Roger Mills County (instrument 1985-004439); searched 06/11/2026</t>
        </is>
      </c>
    </row>
    <row r="864">
      <c r="A864" t="inlineStr">
        <is>
          <t>1985-005702</t>
        </is>
      </c>
      <c r="C864" t="inlineStr">
        <is>
          <t>Release</t>
        </is>
      </c>
      <c r="D864" t="inlineStr">
        <is>
          <t>0743/0245</t>
        </is>
      </c>
      <c r="E864" t="inlineStr">
        <is>
          <t>08/19/1985</t>
        </is>
      </c>
      <c r="F864" s="903" t="n">
        <v>31278</v>
      </c>
      <c r="G864" t="inlineStr">
        <is>
          <t>Kidde, Inc.</t>
        </is>
      </c>
      <c r="H864" t="inlineStr">
        <is>
          <t>O. I. L. Energy, Inc.</t>
        </is>
      </c>
      <c r="I864" t="inlineStr">
        <is>
          <t>All of 31-12N-24W (AOL)</t>
        </is>
      </c>
      <c r="J864" t="inlineStr">
        <is>
          <t>Leasehold / WI</t>
        </is>
      </c>
      <c r="K864" t="inlineStr">
        <is>
          <t>OKCountyRecords official index, Roger Mills County (instrument 1985-005702); searched 06/11/2026</t>
        </is>
      </c>
    </row>
    <row r="865">
      <c r="A865" t="inlineStr">
        <is>
          <t>1985-005895</t>
        </is>
      </c>
      <c r="C865" t="inlineStr">
        <is>
          <t>Deed</t>
        </is>
      </c>
      <c r="D865" t="inlineStr">
        <is>
          <t>0745/0075</t>
        </is>
      </c>
      <c r="E865" t="inlineStr">
        <is>
          <t>08/20/1985</t>
        </is>
      </c>
      <c r="F865" s="903" t="n">
        <v>31279</v>
      </c>
      <c r="G865" t="inlineStr">
        <is>
          <t>Roger Mills County Sheriff</t>
        </is>
      </c>
      <c r="H865" t="inlineStr">
        <is>
          <t>City National Bank of Sayre</t>
        </is>
      </c>
      <c r="I865" t="inlineStr">
        <is>
          <t>31-12N-24W</t>
        </is>
      </c>
      <c r="J865" t="inlineStr">
        <is>
          <t>Fee / as stated</t>
        </is>
      </c>
      <c r="K865" t="inlineStr">
        <is>
          <t>OKCountyRecords official index, Roger Mills County (instrument 1985-005895); searched 06/11/2026</t>
        </is>
      </c>
    </row>
    <row r="866">
      <c r="A866" t="inlineStr">
        <is>
          <t>1985-006556</t>
        </is>
      </c>
      <c r="C866" t="inlineStr">
        <is>
          <t>Deed</t>
        </is>
      </c>
      <c r="D866" t="inlineStr">
        <is>
          <t>0751/0068</t>
        </is>
      </c>
      <c r="E866" t="inlineStr">
        <is>
          <t>09/18/1985</t>
        </is>
      </c>
      <c r="F866" s="903" t="n">
        <v>31308</v>
      </c>
      <c r="G866" t="inlineStr">
        <is>
          <t>Billy W. Bain</t>
        </is>
      </c>
      <c r="H866" t="inlineStr">
        <is>
          <t>David S. Silverberg</t>
        </is>
      </c>
      <c r="I866" t="inlineStr">
        <is>
          <t>31-12N-24W (AOL)</t>
        </is>
      </c>
      <c r="J866" t="inlineStr">
        <is>
          <t>Fee / as stated</t>
        </is>
      </c>
      <c r="K866" t="inlineStr">
        <is>
          <t>OKCountyRecords official index, Roger Mills County (instrument 1985-006556); searched 06/11/2026</t>
        </is>
      </c>
    </row>
    <row r="867">
      <c r="A867" t="inlineStr">
        <is>
          <t>1985-007068</t>
        </is>
      </c>
      <c r="C867" t="inlineStr">
        <is>
          <t>Deed</t>
        </is>
      </c>
      <c r="D867" t="inlineStr">
        <is>
          <t>0756/0016</t>
        </is>
      </c>
      <c r="E867" t="inlineStr">
        <is>
          <t>10/09/1985</t>
        </is>
      </c>
      <c r="F867" s="903" t="n">
        <v>31329</v>
      </c>
      <c r="G867" t="inlineStr">
        <is>
          <t>C. W. Dcd Hall,
Liberty National Bank &amp; Trust Company Trustee</t>
        </is>
      </c>
      <c r="H867" t="inlineStr">
        <is>
          <t>Darlene Hall Cox,
Sunya Lee Westkaemper</t>
        </is>
      </c>
      <c r="I867" t="inlineStr">
        <is>
          <t>31-12N-24W (AOL)</t>
        </is>
      </c>
      <c r="J867" t="inlineStr">
        <is>
          <t>Fee / as stated</t>
        </is>
      </c>
      <c r="K867" t="inlineStr">
        <is>
          <t>OKCountyRecords official index, Roger Mills County (instrument 1985-007068); searched 06/11/2026</t>
        </is>
      </c>
    </row>
    <row r="868">
      <c r="A868" t="inlineStr">
        <is>
          <t>1985-007096</t>
        </is>
      </c>
      <c r="C868" t="inlineStr">
        <is>
          <t>Deed</t>
        </is>
      </c>
      <c r="D868" t="inlineStr">
        <is>
          <t>0756/0079</t>
        </is>
      </c>
      <c r="E868" t="inlineStr">
        <is>
          <t>10/10/1985</t>
        </is>
      </c>
      <c r="F868" s="903" t="n">
        <v>31330</v>
      </c>
      <c r="G868" t="inlineStr">
        <is>
          <t>Margie Kirk</t>
        </is>
      </c>
      <c r="H868" t="inlineStr">
        <is>
          <t>Herman M. Sides,
Laury C. Sides</t>
        </is>
      </c>
      <c r="I868" t="inlineStr">
        <is>
          <t>31-12N-24W (AOL)</t>
        </is>
      </c>
      <c r="J868" t="inlineStr">
        <is>
          <t>Fee / as stated</t>
        </is>
      </c>
      <c r="K868" t="inlineStr">
        <is>
          <t>OKCountyRecords official index, Roger Mills County (instrument 1985-007096); searched 06/11/2026</t>
        </is>
      </c>
    </row>
    <row r="869">
      <c r="A869" t="inlineStr">
        <is>
          <t>1985-007545</t>
        </is>
      </c>
      <c r="C869" t="inlineStr">
        <is>
          <t>Oil and Gas Lease</t>
        </is>
      </c>
      <c r="D869" t="inlineStr">
        <is>
          <t>0760/0202</t>
        </is>
      </c>
      <c r="E869" t="inlineStr">
        <is>
          <t>10/27/1985</t>
        </is>
      </c>
      <c r="F869" s="903" t="n">
        <v>31347</v>
      </c>
      <c r="G869" t="inlineStr">
        <is>
          <t>Panhandle Royalty Company</t>
        </is>
      </c>
      <c r="H869" t="inlineStr">
        <is>
          <t>Exxon Corporation</t>
        </is>
      </c>
      <c r="I869" t="inlineStr">
        <is>
          <t>31-12N-24W</t>
        </is>
      </c>
      <c r="J869" t="inlineStr">
        <is>
          <t>Leasehold / WI</t>
        </is>
      </c>
      <c r="K869" t="inlineStr">
        <is>
          <t>OKCountyRecords official index, Roger Mills County (instrument 1985-007545); searched 06/11/2026</t>
        </is>
      </c>
    </row>
    <row r="870">
      <c r="A870" t="inlineStr">
        <is>
          <t>1985-000060</t>
        </is>
      </c>
      <c r="C870" t="inlineStr">
        <is>
          <t>Mineral Deed</t>
        </is>
      </c>
      <c r="D870" t="inlineStr">
        <is>
          <t>0583/0234</t>
        </is>
      </c>
      <c r="E870" t="inlineStr">
        <is>
          <t>12/27/1985</t>
        </is>
      </c>
      <c r="F870" s="903" t="n">
        <v>31408</v>
      </c>
      <c r="G870" t="inlineStr">
        <is>
          <t>Juanita M. Wolff</t>
        </is>
      </c>
      <c r="H870" t="inlineStr">
        <is>
          <t>Laura L. Snyder</t>
        </is>
      </c>
      <c r="I870" t="inlineStr">
        <is>
          <t>31-12N-24W (AOL)</t>
        </is>
      </c>
      <c r="J870" t="inlineStr">
        <is>
          <t>Mineral</t>
        </is>
      </c>
      <c r="K870" t="inlineStr">
        <is>
          <t>OKCountyRecords official index, Roger Mills County (instrument 1985-000060); searched 06/11/2026</t>
        </is>
      </c>
    </row>
    <row r="871">
      <c r="A871" t="inlineStr">
        <is>
          <t>1985-000061</t>
        </is>
      </c>
      <c r="C871" t="inlineStr">
        <is>
          <t>Mineral Deed</t>
        </is>
      </c>
      <c r="D871" t="inlineStr">
        <is>
          <t>0583/0236</t>
        </is>
      </c>
      <c r="E871" t="inlineStr">
        <is>
          <t>12/27/1985</t>
        </is>
      </c>
      <c r="F871" s="903" t="n">
        <v>31408</v>
      </c>
      <c r="G871" t="inlineStr">
        <is>
          <t>Juanita M. Wolff</t>
        </is>
      </c>
      <c r="H871" t="inlineStr">
        <is>
          <t>Deborah A. Deutsch,
Paul R. Deutsch</t>
        </is>
      </c>
      <c r="I871" t="inlineStr">
        <is>
          <t>31-12N-24W (AOL)</t>
        </is>
      </c>
      <c r="J871" t="inlineStr">
        <is>
          <t>Mineral</t>
        </is>
      </c>
      <c r="K871" t="inlineStr">
        <is>
          <t>OKCountyRecords official index, Roger Mills County (instrument 1985-000061); searched 06/11/2026</t>
        </is>
      </c>
    </row>
    <row r="872">
      <c r="A872" t="inlineStr">
        <is>
          <t>1986-000268</t>
        </is>
      </c>
      <c r="C872" t="inlineStr">
        <is>
          <t>Deed</t>
        </is>
      </c>
      <c r="D872" t="inlineStr">
        <is>
          <t>0781/0183</t>
        </is>
      </c>
      <c r="E872" t="inlineStr">
        <is>
          <t>01/06/1986</t>
        </is>
      </c>
      <c r="F872" s="903" t="n">
        <v>31418</v>
      </c>
      <c r="G872" t="inlineStr">
        <is>
          <t>Mann Childrens Trust,
Walter J. Rusek, Trustee</t>
        </is>
      </c>
      <c r="H872" t="inlineStr">
        <is>
          <t>Mann Group Investment Company</t>
        </is>
      </c>
      <c r="I872" t="inlineStr">
        <is>
          <t>31-12N-24W (AOL)</t>
        </is>
      </c>
      <c r="J872" t="inlineStr">
        <is>
          <t>Fee / as stated</t>
        </is>
      </c>
      <c r="K872" t="inlineStr">
        <is>
          <t>OKCountyRecords official index, Roger Mills County (instrument 1986-000268); searched 06/11/2026</t>
        </is>
      </c>
    </row>
    <row r="873">
      <c r="A873" t="inlineStr">
        <is>
          <t>1986-000656</t>
        </is>
      </c>
      <c r="C873" t="inlineStr">
        <is>
          <t>Deed</t>
        </is>
      </c>
      <c r="D873" t="inlineStr">
        <is>
          <t>0786/0270</t>
        </is>
      </c>
      <c r="E873" t="inlineStr">
        <is>
          <t>01/22/1986</t>
        </is>
      </c>
      <c r="F873" s="903" t="n">
        <v>31434</v>
      </c>
      <c r="G873" t="inlineStr">
        <is>
          <t>O. I. L. Energy, Inc.</t>
        </is>
      </c>
      <c r="H873" t="inlineStr">
        <is>
          <t>Black Hawk Oil Company</t>
        </is>
      </c>
      <c r="I873" t="inlineStr">
        <is>
          <t>31-12N-24W</t>
        </is>
      </c>
      <c r="J873" t="inlineStr">
        <is>
          <t>Fee / as stated</t>
        </is>
      </c>
      <c r="K873" t="inlineStr">
        <is>
          <t>OKCountyRecords official index, Roger Mills County (instrument 1986-000656); searched 06/11/2026</t>
        </is>
      </c>
    </row>
    <row r="874">
      <c r="A874" t="inlineStr">
        <is>
          <t>1986-003428</t>
        </is>
      </c>
      <c r="C874" t="inlineStr">
        <is>
          <t>Deed</t>
        </is>
      </c>
      <c r="D874" t="inlineStr">
        <is>
          <t>0815/0191</t>
        </is>
      </c>
      <c r="E874" t="inlineStr">
        <is>
          <t>06/19/1986</t>
        </is>
      </c>
      <c r="F874" s="903" t="n">
        <v>31582</v>
      </c>
      <c r="G874" t="inlineStr">
        <is>
          <t>Billy W. Bain</t>
        </is>
      </c>
      <c r="H874" t="inlineStr">
        <is>
          <t>Deborah A. Deutsch,
Paul R. Deutsch</t>
        </is>
      </c>
      <c r="I874" t="inlineStr">
        <is>
          <t>31-12N-24W (AOL)</t>
        </is>
      </c>
      <c r="J874" t="inlineStr">
        <is>
          <t>Fee / as stated</t>
        </is>
      </c>
      <c r="K874" t="inlineStr">
        <is>
          <t>OKCountyRecords official index, Roger Mills County (instrument 1986-003428); searched 06/11/2026</t>
        </is>
      </c>
    </row>
    <row r="875">
      <c r="A875" t="inlineStr">
        <is>
          <t>1986-004245</t>
        </is>
      </c>
      <c r="C875" t="inlineStr">
        <is>
          <t>Release</t>
        </is>
      </c>
      <c r="D875" t="inlineStr">
        <is>
          <t>0825/0181</t>
        </is>
      </c>
      <c r="E875" t="inlineStr">
        <is>
          <t>08/13/1986</t>
        </is>
      </c>
      <c r="F875" s="903" t="n">
        <v>31637</v>
      </c>
      <c r="G875" t="inlineStr">
        <is>
          <t>Continental Illinois National Bank &amp; Trust Co,
Teresa Rothbauer, Trustee,
L. R. Winslow, Trustee</t>
        </is>
      </c>
      <c r="H875" t="inlineStr">
        <is>
          <t>Nolan E. Britton, Inc.,
Edwin L. Sanve,
Ilena Sanve</t>
        </is>
      </c>
      <c r="I875" t="inlineStr">
        <is>
          <t>31-12N-24W (AOL)</t>
        </is>
      </c>
      <c r="J875" t="inlineStr">
        <is>
          <t>Leasehold / WI</t>
        </is>
      </c>
      <c r="K875" t="inlineStr">
        <is>
          <t>OKCountyRecords official index, Roger Mills County (instrument 1986-004245); searched 06/11/2026</t>
        </is>
      </c>
    </row>
    <row r="876">
      <c r="A876" t="inlineStr">
        <is>
          <t>1986-004476</t>
        </is>
      </c>
      <c r="C876" t="inlineStr">
        <is>
          <t>Deed</t>
        </is>
      </c>
      <c r="D876" t="inlineStr">
        <is>
          <t>0829/0007</t>
        </is>
      </c>
      <c r="E876" t="inlineStr">
        <is>
          <t>09/02/1986</t>
        </is>
      </c>
      <c r="F876" s="903" t="n">
        <v>31657</v>
      </c>
      <c r="G876" t="inlineStr">
        <is>
          <t>Billy W. Bain</t>
        </is>
      </c>
      <c r="H876" t="inlineStr">
        <is>
          <t>Clarence C. Bain</t>
        </is>
      </c>
      <c r="I876" t="inlineStr">
        <is>
          <t>31-12N-24W (AOL)</t>
        </is>
      </c>
      <c r="J876" t="inlineStr">
        <is>
          <t>Fee / as stated</t>
        </is>
      </c>
      <c r="K876" t="inlineStr">
        <is>
          <t>OKCountyRecords official index, Roger Mills County (instrument 1986-004476); searched 06/11/2026</t>
        </is>
      </c>
    </row>
    <row r="877">
      <c r="A877" t="inlineStr">
        <is>
          <t>1986-005223</t>
        </is>
      </c>
      <c r="C877" t="inlineStr">
        <is>
          <t>Deed</t>
        </is>
      </c>
      <c r="D877" t="inlineStr">
        <is>
          <t>0837/0199</t>
        </is>
      </c>
      <c r="E877" t="inlineStr">
        <is>
          <t>09/29/1986</t>
        </is>
      </c>
      <c r="F877" s="903" t="n">
        <v>31684</v>
      </c>
      <c r="G877" t="inlineStr">
        <is>
          <t>Billy Wayne Bain</t>
        </is>
      </c>
      <c r="H877" t="inlineStr">
        <is>
          <t>Ted L. Herbold</t>
        </is>
      </c>
      <c r="I877" t="inlineStr">
        <is>
          <t>31-12N-24W (AOL)</t>
        </is>
      </c>
      <c r="J877" t="inlineStr">
        <is>
          <t>Fee / as stated</t>
        </is>
      </c>
      <c r="K877" t="inlineStr">
        <is>
          <t>OKCountyRecords official index, Roger Mills County (instrument 1986-005223); searched 06/11/2026</t>
        </is>
      </c>
    </row>
    <row r="878">
      <c r="A878" t="inlineStr">
        <is>
          <t>1986-005341</t>
        </is>
      </c>
      <c r="C878" t="inlineStr">
        <is>
          <t>Deed</t>
        </is>
      </c>
      <c r="D878" t="inlineStr">
        <is>
          <t>0839/0100</t>
        </is>
      </c>
      <c r="E878" t="inlineStr">
        <is>
          <t>11/07/1986</t>
        </is>
      </c>
      <c r="F878" s="903" t="n">
        <v>31723</v>
      </c>
      <c r="G878" t="inlineStr">
        <is>
          <t>Black Hawk Oil Company</t>
        </is>
      </c>
      <c r="H878" t="inlineStr">
        <is>
          <t>Proven Properties, Inc.</t>
        </is>
      </c>
      <c r="I878" t="inlineStr">
        <is>
          <t>31-12N-24W</t>
        </is>
      </c>
      <c r="J878" t="inlineStr">
        <is>
          <t>Fee / as stated</t>
        </is>
      </c>
      <c r="K878" t="inlineStr">
        <is>
          <t>OKCountyRecords official index, Roger Mills County (instrument 1986-005341); searched 06/11/2026</t>
        </is>
      </c>
    </row>
    <row r="879">
      <c r="A879" t="inlineStr">
        <is>
          <t>1986-005971</t>
        </is>
      </c>
      <c r="C879" t="inlineStr">
        <is>
          <t>Oil and Gas Lease</t>
        </is>
      </c>
      <c r="D879" t="inlineStr">
        <is>
          <t>0846/0236</t>
        </is>
      </c>
      <c r="E879" t="inlineStr">
        <is>
          <t>12/09/1986</t>
        </is>
      </c>
      <c r="F879" s="903" t="n">
        <v>31755</v>
      </c>
      <c r="G879" t="inlineStr">
        <is>
          <t>Ella Pearl Kirk,
Gordon E. Kirk</t>
        </is>
      </c>
      <c r="H879" t="inlineStr">
        <is>
          <t>Ford Exploration</t>
        </is>
      </c>
      <c r="I879" t="inlineStr">
        <is>
          <t>31-12N-24W</t>
        </is>
      </c>
      <c r="J879" t="inlineStr">
        <is>
          <t>Leasehold / WI</t>
        </is>
      </c>
      <c r="K879" t="inlineStr">
        <is>
          <t>OKCountyRecords official index, Roger Mills County (instrument 1986-005971); searched 06/11/2026</t>
        </is>
      </c>
    </row>
    <row r="880">
      <c r="A880" t="inlineStr">
        <is>
          <t>1987-000496</t>
        </is>
      </c>
      <c r="C880" t="inlineStr">
        <is>
          <t>Miscellaneous</t>
        </is>
      </c>
      <c r="D880" t="inlineStr">
        <is>
          <t>0858/0277</t>
        </is>
      </c>
      <c r="E880" t="inlineStr">
        <is>
          <t>01/26/1987</t>
        </is>
      </c>
      <c r="F880" s="903" t="n">
        <v>31803</v>
      </c>
      <c r="G880" t="inlineStr">
        <is>
          <t>Dow C. Bain,
Edris O. Bain</t>
        </is>
      </c>
      <c r="H880" t="inlineStr">
        <is>
          <t>The Public</t>
        </is>
      </c>
      <c r="I880" t="inlineStr">
        <is>
          <t>31-12N-24W (AOL)</t>
        </is>
      </c>
      <c r="J880" t="inlineStr">
        <is>
          <t>See instrument</t>
        </is>
      </c>
      <c r="K880" t="inlineStr">
        <is>
          <t>OKCountyRecords official index, Roger Mills County (instrument 1987-000496); searched 06/11/2026</t>
        </is>
      </c>
    </row>
    <row r="881">
      <c r="A881" t="inlineStr">
        <is>
          <t>1987-002610</t>
        </is>
      </c>
      <c r="C881" t="inlineStr">
        <is>
          <t>Deed</t>
        </is>
      </c>
      <c r="D881" t="inlineStr">
        <is>
          <t>0883/0168</t>
        </is>
      </c>
      <c r="E881" t="inlineStr">
        <is>
          <t>05/20/1987</t>
        </is>
      </c>
      <c r="F881" s="903" t="n">
        <v>31917</v>
      </c>
      <c r="G881" t="inlineStr">
        <is>
          <t>Billy W. Bain</t>
        </is>
      </c>
      <c r="H881" t="inlineStr">
        <is>
          <t>Theodore L. Herbold</t>
        </is>
      </c>
      <c r="I881" t="inlineStr">
        <is>
          <t>31-12N-24W (AOL)</t>
        </is>
      </c>
      <c r="J881" t="inlineStr">
        <is>
          <t>Fee / as stated</t>
        </is>
      </c>
      <c r="K881" t="inlineStr">
        <is>
          <t>OKCountyRecords official index, Roger Mills County (instrument 1987-002610); searched 06/11/2026</t>
        </is>
      </c>
    </row>
    <row r="882">
      <c r="A882" t="inlineStr">
        <is>
          <t>1987-003826</t>
        </is>
      </c>
      <c r="C882" t="inlineStr">
        <is>
          <t>Assignment</t>
        </is>
      </c>
      <c r="D882" t="inlineStr">
        <is>
          <t>0897/0244</t>
        </is>
      </c>
      <c r="E882" t="inlineStr">
        <is>
          <t>07/06/1987</t>
        </is>
      </c>
      <c r="F882" s="903" t="n">
        <v>31964</v>
      </c>
      <c r="G882" t="inlineStr">
        <is>
          <t>Continental Illinois Energy Development Corp</t>
        </is>
      </c>
      <c r="H882" t="inlineStr">
        <is>
          <t>Cimarron Mineral Corp</t>
        </is>
      </c>
      <c r="I882" t="inlineStr">
        <is>
          <t>31-12N-24W (AOL)</t>
        </is>
      </c>
      <c r="J882" t="inlineStr">
        <is>
          <t>Leasehold / WI</t>
        </is>
      </c>
      <c r="K882" t="inlineStr">
        <is>
          <t>OKCountyRecords official index, Roger Mills County (instrument 1987-003826); searched 06/11/2026</t>
        </is>
      </c>
    </row>
    <row r="883">
      <c r="A883" t="inlineStr">
        <is>
          <t>1987-003977</t>
        </is>
      </c>
      <c r="C883" t="inlineStr">
        <is>
          <t>Oil and Gas Lease</t>
        </is>
      </c>
      <c r="D883" t="inlineStr">
        <is>
          <t>0898/0285</t>
        </is>
      </c>
      <c r="E883" t="inlineStr">
        <is>
          <t>07/13/1987</t>
        </is>
      </c>
      <c r="F883" s="903" t="n">
        <v>31971</v>
      </c>
      <c r="G883" t="inlineStr">
        <is>
          <t>Eula Cross</t>
        </is>
      </c>
      <c r="H883" t="inlineStr">
        <is>
          <t>David M. Warren</t>
        </is>
      </c>
      <c r="I883" t="inlineStr">
        <is>
          <t>31-12N-24W</t>
        </is>
      </c>
      <c r="J883" t="inlineStr">
        <is>
          <t>Leasehold / WI</t>
        </is>
      </c>
      <c r="K883" t="inlineStr">
        <is>
          <t>OKCountyRecords official index, Roger Mills County (instrument 1987-003977); searched 06/11/2026</t>
        </is>
      </c>
    </row>
    <row r="884">
      <c r="A884" t="inlineStr">
        <is>
          <t>1987-003978</t>
        </is>
      </c>
      <c r="C884" t="inlineStr">
        <is>
          <t>Oil and Gas Lease</t>
        </is>
      </c>
      <c r="D884" t="inlineStr">
        <is>
          <t>0898/0287</t>
        </is>
      </c>
      <c r="E884" t="inlineStr">
        <is>
          <t>07/13/1987</t>
        </is>
      </c>
      <c r="F884" s="903" t="n">
        <v>31971</v>
      </c>
      <c r="G884" t="inlineStr">
        <is>
          <t>A. C. Campbell</t>
        </is>
      </c>
      <c r="H884" t="inlineStr">
        <is>
          <t>David M. Warren</t>
        </is>
      </c>
      <c r="I884" t="inlineStr">
        <is>
          <t>31-12N-24W</t>
        </is>
      </c>
      <c r="J884" t="inlineStr">
        <is>
          <t>Leasehold / WI</t>
        </is>
      </c>
      <c r="K884" t="inlineStr">
        <is>
          <t>OKCountyRecords official index, Roger Mills County (instrument 1987-003978); searched 06/11/2026</t>
        </is>
      </c>
    </row>
    <row r="885">
      <c r="A885" t="inlineStr">
        <is>
          <t>1987-004839</t>
        </is>
      </c>
      <c r="C885" t="inlineStr">
        <is>
          <t>Oil and Gas Lease</t>
        </is>
      </c>
      <c r="D885" t="inlineStr">
        <is>
          <t>0906/0204</t>
        </is>
      </c>
      <c r="E885" t="inlineStr">
        <is>
          <t>08/13/1987</t>
        </is>
      </c>
      <c r="F885" s="903" t="n">
        <v>32002</v>
      </c>
      <c r="G885" t="inlineStr">
        <is>
          <t>Panhandle Royalty Company</t>
        </is>
      </c>
      <c r="H885" t="inlineStr">
        <is>
          <t>Anson Company</t>
        </is>
      </c>
      <c r="I885" t="inlineStr">
        <is>
          <t>31-12N-24W</t>
        </is>
      </c>
      <c r="J885" t="inlineStr">
        <is>
          <t>Leasehold / WI</t>
        </is>
      </c>
      <c r="K885" t="inlineStr">
        <is>
          <t>OKCountyRecords official index, Roger Mills County (instrument 1987-004839); searched 06/11/2026</t>
        </is>
      </c>
    </row>
    <row r="886">
      <c r="A886" t="inlineStr">
        <is>
          <t>1987-005035</t>
        </is>
      </c>
      <c r="C886" t="inlineStr">
        <is>
          <t>Assignment</t>
        </is>
      </c>
      <c r="D886" t="inlineStr">
        <is>
          <t>0908/0162</t>
        </is>
      </c>
      <c r="E886" t="inlineStr">
        <is>
          <t>08/20/1987</t>
        </is>
      </c>
      <c r="F886" s="903" t="n">
        <v>32009</v>
      </c>
      <c r="G886" t="inlineStr">
        <is>
          <t>David M. Warren</t>
        </is>
      </c>
      <c r="H886" t="inlineStr">
        <is>
          <t>Anson Co</t>
        </is>
      </c>
      <c r="I886" t="inlineStr">
        <is>
          <t>31-12N-24W</t>
        </is>
      </c>
      <c r="J886" t="inlineStr">
        <is>
          <t>Leasehold / WI</t>
        </is>
      </c>
      <c r="K886" t="inlineStr">
        <is>
          <t>OKCountyRecords official index, Roger Mills County (instrument 1987-005035); searched 06/11/2026</t>
        </is>
      </c>
    </row>
    <row r="887">
      <c r="A887" t="inlineStr">
        <is>
          <t>1987-005036</t>
        </is>
      </c>
      <c r="C887" t="inlineStr">
        <is>
          <t>Assignment</t>
        </is>
      </c>
      <c r="D887" t="inlineStr">
        <is>
          <t>0908/0163</t>
        </is>
      </c>
      <c r="E887" t="inlineStr">
        <is>
          <t>08/20/1987</t>
        </is>
      </c>
      <c r="F887" s="903" t="n">
        <v>32009</v>
      </c>
      <c r="G887" t="inlineStr">
        <is>
          <t>David M. Warren</t>
        </is>
      </c>
      <c r="H887" t="inlineStr">
        <is>
          <t>Anson Co</t>
        </is>
      </c>
      <c r="I887" t="inlineStr">
        <is>
          <t>31-12N-24W</t>
        </is>
      </c>
      <c r="J887" t="inlineStr">
        <is>
          <t>Leasehold / WI</t>
        </is>
      </c>
      <c r="K887" t="inlineStr">
        <is>
          <t>OKCountyRecords official index, Roger Mills County (instrument 1987-005036); searched 06/11/2026</t>
        </is>
      </c>
    </row>
    <row r="888">
      <c r="A888" t="inlineStr">
        <is>
          <t>1987-005038</t>
        </is>
      </c>
      <c r="C888" t="inlineStr">
        <is>
          <t>Oil and Gas Lease</t>
        </is>
      </c>
      <c r="D888" t="inlineStr">
        <is>
          <t>0908/0166</t>
        </is>
      </c>
      <c r="E888" t="inlineStr">
        <is>
          <t>08/21/1987</t>
        </is>
      </c>
      <c r="F888" s="903" t="n">
        <v>32010</v>
      </c>
      <c r="G888" t="inlineStr">
        <is>
          <t>A. C. Campbell</t>
        </is>
      </c>
      <c r="H888" t="inlineStr">
        <is>
          <t>Anson Company</t>
        </is>
      </c>
      <c r="I888" t="inlineStr">
        <is>
          <t>31-12N-24W</t>
        </is>
      </c>
      <c r="J888" t="inlineStr">
        <is>
          <t>Leasehold / WI</t>
        </is>
      </c>
      <c r="K888" t="inlineStr">
        <is>
          <t>OKCountyRecords official index, Roger Mills County (instrument 1987-005038); searched 06/11/2026</t>
        </is>
      </c>
    </row>
    <row r="889">
      <c r="A889" t="inlineStr">
        <is>
          <t>1987-005625</t>
        </is>
      </c>
      <c r="C889" t="inlineStr">
        <is>
          <t>Deed</t>
        </is>
      </c>
      <c r="D889" t="inlineStr">
        <is>
          <t>0913/0261</t>
        </is>
      </c>
      <c r="E889" t="inlineStr">
        <is>
          <t>09/11/1987</t>
        </is>
      </c>
      <c r="F889" s="903" t="n">
        <v>32031</v>
      </c>
      <c r="G889" t="inlineStr">
        <is>
          <t>Billy N. Bein</t>
        </is>
      </c>
      <c r="H889" t="inlineStr">
        <is>
          <t>Bary Ellen Sitzman</t>
        </is>
      </c>
      <c r="I889" t="inlineStr">
        <is>
          <t>31-12N-24W (AOL)</t>
        </is>
      </c>
      <c r="J889" t="inlineStr">
        <is>
          <t>Fee / as stated</t>
        </is>
      </c>
      <c r="K889" t="inlineStr">
        <is>
          <t>OKCountyRecords official index, Roger Mills County (instrument 1987-005625); searched 06/11/2026</t>
        </is>
      </c>
    </row>
    <row r="890">
      <c r="A890" t="inlineStr">
        <is>
          <t>1987-006730</t>
        </is>
      </c>
      <c r="C890" t="inlineStr">
        <is>
          <t>Affidavit</t>
        </is>
      </c>
      <c r="D890" t="inlineStr">
        <is>
          <t>0924/0136</t>
        </is>
      </c>
      <c r="E890" t="inlineStr">
        <is>
          <t>10/22/1987</t>
        </is>
      </c>
      <c r="F890" s="903" t="n">
        <v>32072</v>
      </c>
      <c r="G890" t="inlineStr">
        <is>
          <t>Paul S. Taylor</t>
        </is>
      </c>
      <c r="H890" t="inlineStr">
        <is>
          <t>The Public</t>
        </is>
      </c>
      <c r="I890" t="inlineStr">
        <is>
          <t>31-12N-24W (AOL)</t>
        </is>
      </c>
      <c r="J890" t="inlineStr">
        <is>
          <t>See instrument</t>
        </is>
      </c>
      <c r="K890" t="inlineStr">
        <is>
          <t>OKCountyRecords official index, Roger Mills County (instrument 1987-006730); searched 06/11/2026</t>
        </is>
      </c>
    </row>
    <row r="891">
      <c r="A891" t="inlineStr">
        <is>
          <t>1987-006731</t>
        </is>
      </c>
      <c r="C891" t="inlineStr">
        <is>
          <t>Deed</t>
        </is>
      </c>
      <c r="D891" t="inlineStr">
        <is>
          <t>0924/0138</t>
        </is>
      </c>
      <c r="E891" t="inlineStr">
        <is>
          <t>10/22/1987</t>
        </is>
      </c>
      <c r="F891" s="903" t="n">
        <v>32072</v>
      </c>
      <c r="G891" t="inlineStr">
        <is>
          <t>Myron V. Slobin</t>
        </is>
      </c>
      <c r="H891" t="inlineStr">
        <is>
          <t>David Slobin</t>
        </is>
      </c>
      <c r="I891" t="inlineStr">
        <is>
          <t>31-12N-24W (AOL)</t>
        </is>
      </c>
      <c r="J891" t="inlineStr">
        <is>
          <t>Fee / as stated</t>
        </is>
      </c>
      <c r="K891" t="inlineStr">
        <is>
          <t>OKCountyRecords official index, Roger Mills County (instrument 1987-006731); searched 06/11/2026</t>
        </is>
      </c>
    </row>
    <row r="892">
      <c r="A892" t="inlineStr">
        <is>
          <t>1987-006732</t>
        </is>
      </c>
      <c r="C892" t="inlineStr">
        <is>
          <t>Deed</t>
        </is>
      </c>
      <c r="D892" t="inlineStr">
        <is>
          <t>0924/0139</t>
        </is>
      </c>
      <c r="E892" t="inlineStr">
        <is>
          <t>10/22/1987</t>
        </is>
      </c>
      <c r="F892" s="903" t="n">
        <v>32072</v>
      </c>
      <c r="G892" t="inlineStr">
        <is>
          <t>Myron V. Slobin</t>
        </is>
      </c>
      <c r="H892" t="inlineStr">
        <is>
          <t>David Slobin</t>
        </is>
      </c>
      <c r="I892" t="inlineStr">
        <is>
          <t>31-12N-24W (AOL)</t>
        </is>
      </c>
      <c r="J892" t="inlineStr">
        <is>
          <t>Fee / as stated</t>
        </is>
      </c>
      <c r="K892" t="inlineStr">
        <is>
          <t>OKCountyRecords official index, Roger Mills County (instrument 1987-006732); searched 06/11/2026</t>
        </is>
      </c>
    </row>
    <row r="893">
      <c r="A893" t="inlineStr">
        <is>
          <t>1987-007491</t>
        </is>
      </c>
      <c r="C893" t="inlineStr">
        <is>
          <t>Assignment</t>
        </is>
      </c>
      <c r="D893" t="inlineStr">
        <is>
          <t>0932/0008</t>
        </is>
      </c>
      <c r="E893" t="inlineStr">
        <is>
          <t>11/25/1987</t>
        </is>
      </c>
      <c r="F893" s="903" t="n">
        <v>32106</v>
      </c>
      <c r="G893" t="inlineStr">
        <is>
          <t>Anson Co</t>
        </is>
      </c>
      <c r="H893" t="inlineStr">
        <is>
          <t>Park Avenue Exploration Corp</t>
        </is>
      </c>
      <c r="I893" t="inlineStr">
        <is>
          <t>31-12N-24W</t>
        </is>
      </c>
      <c r="J893" t="inlineStr">
        <is>
          <t>Leasehold / WI</t>
        </is>
      </c>
      <c r="K893" t="inlineStr">
        <is>
          <t>OKCountyRecords official index, Roger Mills County (instrument 1987-007491); searched 06/11/2026</t>
        </is>
      </c>
    </row>
    <row r="894">
      <c r="A894" t="inlineStr">
        <is>
          <t>1987-007492</t>
        </is>
      </c>
      <c r="C894" t="inlineStr">
        <is>
          <t>Assignment</t>
        </is>
      </c>
      <c r="D894" t="inlineStr">
        <is>
          <t>0932/0011</t>
        </is>
      </c>
      <c r="E894" t="inlineStr">
        <is>
          <t>11/25/1987</t>
        </is>
      </c>
      <c r="F894" s="903" t="n">
        <v>32106</v>
      </c>
      <c r="G894" t="inlineStr">
        <is>
          <t>Anson Co</t>
        </is>
      </c>
      <c r="H894" t="inlineStr">
        <is>
          <t>Park Avenue Exploration Corp</t>
        </is>
      </c>
      <c r="I894" t="inlineStr">
        <is>
          <t>31-12N-24W</t>
        </is>
      </c>
      <c r="J894" t="inlineStr">
        <is>
          <t>Leasehold / WI</t>
        </is>
      </c>
      <c r="K894" t="inlineStr">
        <is>
          <t>OKCountyRecords official index, Roger Mills County (instrument 1987-007492); searched 06/11/2026</t>
        </is>
      </c>
    </row>
    <row r="895">
      <c r="A895" t="inlineStr">
        <is>
          <t>1987-007493</t>
        </is>
      </c>
      <c r="C895" t="inlineStr">
        <is>
          <t>Assignment</t>
        </is>
      </c>
      <c r="D895" t="inlineStr">
        <is>
          <t>0932/0014</t>
        </is>
      </c>
      <c r="E895" t="inlineStr">
        <is>
          <t>11/25/1987</t>
        </is>
      </c>
      <c r="F895" s="903" t="n">
        <v>32106</v>
      </c>
      <c r="G895" t="inlineStr">
        <is>
          <t>Park Avenue Exploration Corp</t>
        </is>
      </c>
      <c r="H895" t="inlineStr">
        <is>
          <t>J. &amp; M. Investment Co</t>
        </is>
      </c>
      <c r="I895" t="inlineStr">
        <is>
          <t>31-12N-24W</t>
        </is>
      </c>
      <c r="J895" t="inlineStr">
        <is>
          <t>Leasehold / WI</t>
        </is>
      </c>
      <c r="K895" t="inlineStr">
        <is>
          <t>OKCountyRecords official index, Roger Mills County (instrument 1987-007493); searched 06/11/2026</t>
        </is>
      </c>
    </row>
    <row r="896">
      <c r="A896" t="inlineStr">
        <is>
          <t>1987-007680</t>
        </is>
      </c>
      <c r="C896" t="inlineStr">
        <is>
          <t>Deed</t>
        </is>
      </c>
      <c r="D896" t="inlineStr">
        <is>
          <t>0933/0226</t>
        </is>
      </c>
      <c r="E896" t="inlineStr">
        <is>
          <t>12/07/1987</t>
        </is>
      </c>
      <c r="F896" s="903" t="n">
        <v>32118</v>
      </c>
      <c r="G896" t="inlineStr">
        <is>
          <t>Clarence C. Bain</t>
        </is>
      </c>
      <c r="H896" t="inlineStr">
        <is>
          <t>Billy Wayne Bain</t>
        </is>
      </c>
      <c r="I896" t="inlineStr">
        <is>
          <t>31-12N-24W (AOL)</t>
        </is>
      </c>
      <c r="J896" t="inlineStr">
        <is>
          <t>Fee / as stated</t>
        </is>
      </c>
      <c r="K896" t="inlineStr">
        <is>
          <t>OKCountyRecords official index, Roger Mills County (instrument 1987-007680); searched 06/11/2026</t>
        </is>
      </c>
    </row>
    <row r="897">
      <c r="A897" t="inlineStr">
        <is>
          <t>1987-007920</t>
        </is>
      </c>
      <c r="C897" t="inlineStr">
        <is>
          <t>Oil and Gas Lease</t>
        </is>
      </c>
      <c r="D897" t="inlineStr">
        <is>
          <t>0935/0274</t>
        </is>
      </c>
      <c r="E897" t="inlineStr">
        <is>
          <t>12/18/1987</t>
        </is>
      </c>
      <c r="F897" s="903" t="n">
        <v>32129</v>
      </c>
      <c r="G897" t="inlineStr">
        <is>
          <t>A. C. Campbell</t>
        </is>
      </c>
      <c r="H897" t="inlineStr">
        <is>
          <t>David M. Warren</t>
        </is>
      </c>
      <c r="I897" t="inlineStr">
        <is>
          <t>31-12N-24W</t>
        </is>
      </c>
      <c r="J897" t="inlineStr">
        <is>
          <t>Leasehold / WI</t>
        </is>
      </c>
      <c r="K897" t="inlineStr">
        <is>
          <t>OKCountyRecords official index, Roger Mills County (instrument 1987-007920); searched 06/11/2026</t>
        </is>
      </c>
    </row>
    <row r="898">
      <c r="A898" t="inlineStr">
        <is>
          <t>1988-000257</t>
        </is>
      </c>
      <c r="C898" t="inlineStr">
        <is>
          <t>Oil and Gas Lease</t>
        </is>
      </c>
      <c r="D898" t="inlineStr">
        <is>
          <t>0941/0004</t>
        </is>
      </c>
      <c r="E898" t="inlineStr">
        <is>
          <t>01/13/1988</t>
        </is>
      </c>
      <c r="F898" s="903" t="n">
        <v>32155</v>
      </c>
      <c r="G898" t="inlineStr">
        <is>
          <t>John W. Klopfenstein,
Ruby M. Klopfenstein</t>
        </is>
      </c>
      <c r="H898" t="inlineStr">
        <is>
          <t>Lloyd Smith</t>
        </is>
      </c>
      <c r="I898" t="inlineStr">
        <is>
          <t>31-12N-24W</t>
        </is>
      </c>
      <c r="J898" t="inlineStr">
        <is>
          <t>Leasehold / WI</t>
        </is>
      </c>
      <c r="K898" t="inlineStr">
        <is>
          <t>OKCountyRecords official index, Roger Mills County (instrument 1988-000257); searched 06/11/2026</t>
        </is>
      </c>
    </row>
    <row r="899">
      <c r="A899" t="inlineStr">
        <is>
          <t>1988-000762</t>
        </is>
      </c>
      <c r="C899" t="inlineStr">
        <is>
          <t>Deed</t>
        </is>
      </c>
      <c r="D899" t="inlineStr">
        <is>
          <t>0946/0223</t>
        </is>
      </c>
      <c r="E899" t="inlineStr">
        <is>
          <t>02/04/1988</t>
        </is>
      </c>
      <c r="F899" s="903" t="n">
        <v>32177</v>
      </c>
      <c r="G899" t="inlineStr">
        <is>
          <t>Brent L. Schooley</t>
        </is>
      </c>
      <c r="H899" t="inlineStr">
        <is>
          <t>Kaiser Francis Oil Co</t>
        </is>
      </c>
      <c r="I899" t="inlineStr">
        <is>
          <t>31-12N-24W (AOL)</t>
        </is>
      </c>
      <c r="J899" t="inlineStr">
        <is>
          <t>Fee / as stated</t>
        </is>
      </c>
      <c r="K899" t="inlineStr">
        <is>
          <t>OKCountyRecords official index, Roger Mills County (instrument 1988-000762); searched 06/11/2026</t>
        </is>
      </c>
    </row>
    <row r="900">
      <c r="A900" t="inlineStr">
        <is>
          <t>1988-002747</t>
        </is>
      </c>
      <c r="C900" t="inlineStr">
        <is>
          <t>Deed</t>
        </is>
      </c>
      <c r="D900" t="inlineStr">
        <is>
          <t>0966/0090</t>
        </is>
      </c>
      <c r="E900" t="inlineStr">
        <is>
          <t>04/22/1988</t>
        </is>
      </c>
      <c r="F900" s="903" t="n">
        <v>32255</v>
      </c>
      <c r="G900" t="inlineStr">
        <is>
          <t>Clara Mae Bryan,
George M. Bryan</t>
        </is>
      </c>
      <c r="H900" t="inlineStr">
        <is>
          <t>Eula Cross</t>
        </is>
      </c>
      <c r="I900" t="inlineStr">
        <is>
          <t>31-12N-24W (AOL)</t>
        </is>
      </c>
      <c r="J900" t="inlineStr">
        <is>
          <t>Fee / as stated</t>
        </is>
      </c>
      <c r="K900" t="inlineStr">
        <is>
          <t>OKCountyRecords official index, Roger Mills County (instrument 1988-002747); searched 06/11/2026</t>
        </is>
      </c>
    </row>
    <row r="901">
      <c r="A901" t="inlineStr">
        <is>
          <t>1988-004185</t>
        </is>
      </c>
      <c r="C901" t="inlineStr">
        <is>
          <t>Deed</t>
        </is>
      </c>
      <c r="D901" t="inlineStr">
        <is>
          <t>0981/0002</t>
        </is>
      </c>
      <c r="E901" t="inlineStr">
        <is>
          <t>07/05/1988</t>
        </is>
      </c>
      <c r="F901" s="903" t="n">
        <v>32216</v>
      </c>
      <c r="G901" t="inlineStr">
        <is>
          <t>Flag-redfern Oil Company</t>
        </is>
      </c>
      <c r="H901" t="inlineStr">
        <is>
          <t>Eta-flag Royalty Trust,
First City National Bank of Midland Trustee</t>
        </is>
      </c>
      <c r="I901" t="inlineStr">
        <is>
          <t>N/2 NE/4, W/2 NW/4 of 31-12N-24W (AOL)</t>
        </is>
      </c>
      <c r="J901" t="inlineStr">
        <is>
          <t>Fee / as stated</t>
        </is>
      </c>
      <c r="K901" t="inlineStr">
        <is>
          <t>OKCountyRecords official index, Roger Mills County (instrument 1988-004185); searched 06/11/2026</t>
        </is>
      </c>
    </row>
    <row r="902">
      <c r="A902" t="inlineStr">
        <is>
          <t>1988-004266</t>
        </is>
      </c>
      <c r="C902" t="inlineStr">
        <is>
          <t>Oil and Gas Lease</t>
        </is>
      </c>
      <c r="D902" t="inlineStr">
        <is>
          <t>0981/0285</t>
        </is>
      </c>
      <c r="E902" t="inlineStr">
        <is>
          <t>07/11/1988</t>
        </is>
      </c>
      <c r="F902" s="903" t="n">
        <v>32335</v>
      </c>
      <c r="G902" t="inlineStr">
        <is>
          <t>Oleta Florene Wylie</t>
        </is>
      </c>
      <c r="H902" t="inlineStr">
        <is>
          <t>Seven W. Resources, Inc.</t>
        </is>
      </c>
      <c r="I902" t="inlineStr">
        <is>
          <t>31-12N-24W</t>
        </is>
      </c>
      <c r="J902" t="inlineStr">
        <is>
          <t>Leasehold / WI</t>
        </is>
      </c>
      <c r="K902" t="inlineStr">
        <is>
          <t>OKCountyRecords official index, Roger Mills County (instrument 1988-004266); searched 06/11/2026</t>
        </is>
      </c>
    </row>
    <row r="903">
      <c r="A903" t="inlineStr">
        <is>
          <t>1988-004268</t>
        </is>
      </c>
      <c r="C903" t="inlineStr">
        <is>
          <t>Oil and Gas Lease</t>
        </is>
      </c>
      <c r="D903" t="inlineStr">
        <is>
          <t>0981/0289</t>
        </is>
      </c>
      <c r="E903" t="inlineStr">
        <is>
          <t>07/11/1988</t>
        </is>
      </c>
      <c r="F903" s="903" t="n">
        <v>32335</v>
      </c>
      <c r="G903" t="inlineStr">
        <is>
          <t>Mary Margaret Devenas</t>
        </is>
      </c>
      <c r="H903" t="inlineStr">
        <is>
          <t>Williams Properties, Inc.</t>
        </is>
      </c>
      <c r="I903" t="inlineStr">
        <is>
          <t>31-12N-24W</t>
        </is>
      </c>
      <c r="J903" t="inlineStr">
        <is>
          <t>Leasehold / WI</t>
        </is>
      </c>
      <c r="K903" t="inlineStr">
        <is>
          <t>OKCountyRecords official index, Roger Mills County (instrument 1988-004268); searched 06/11/2026</t>
        </is>
      </c>
    </row>
    <row r="904">
      <c r="A904" t="inlineStr">
        <is>
          <t>1988-004401</t>
        </is>
      </c>
      <c r="C904" t="inlineStr">
        <is>
          <t>Oil and Gas Lease</t>
        </is>
      </c>
      <c r="D904" t="inlineStr">
        <is>
          <t>0983/0128</t>
        </is>
      </c>
      <c r="E904" t="inlineStr">
        <is>
          <t>07/18/1988</t>
        </is>
      </c>
      <c r="F904" s="903" t="n">
        <v>32342</v>
      </c>
      <c r="G904" t="inlineStr">
        <is>
          <t>Estate of Maragaret Standiford Gray,
Fred A. Standiford Jr.</t>
        </is>
      </c>
      <c r="H904" t="inlineStr">
        <is>
          <t>Williams Properties, Inc.</t>
        </is>
      </c>
      <c r="I904" t="inlineStr">
        <is>
          <t>31-12N-24W</t>
        </is>
      </c>
      <c r="J904" t="inlineStr">
        <is>
          <t>Leasehold / WI</t>
        </is>
      </c>
      <c r="K904" t="inlineStr">
        <is>
          <t>OKCountyRecords official index, Roger Mills County (instrument 1988-004401); searched 06/11/2026</t>
        </is>
      </c>
    </row>
    <row r="905">
      <c r="A905" t="inlineStr">
        <is>
          <t>1988-004480</t>
        </is>
      </c>
      <c r="C905" t="inlineStr">
        <is>
          <t>Deed</t>
        </is>
      </c>
      <c r="D905" t="inlineStr">
        <is>
          <t>0984/0181</t>
        </is>
      </c>
      <c r="E905" t="inlineStr">
        <is>
          <t>07/20/1988</t>
        </is>
      </c>
      <c r="F905" s="903" t="n">
        <v>32344</v>
      </c>
      <c r="G905" t="inlineStr">
        <is>
          <t>Clarence C. Bain</t>
        </is>
      </c>
      <c r="H905" t="inlineStr">
        <is>
          <t>William Clifton Bain</t>
        </is>
      </c>
      <c r="I905" t="inlineStr">
        <is>
          <t>31-12N-24W (AOL)</t>
        </is>
      </c>
      <c r="J905" t="inlineStr">
        <is>
          <t>Fee / as stated</t>
        </is>
      </c>
      <c r="K905" t="inlineStr">
        <is>
          <t>OKCountyRecords official index, Roger Mills County (instrument 1988-004480); searched 06/11/2026</t>
        </is>
      </c>
    </row>
    <row r="906">
      <c r="A906" t="inlineStr">
        <is>
          <t>1988-004481</t>
        </is>
      </c>
      <c r="C906" t="inlineStr">
        <is>
          <t>Deed</t>
        </is>
      </c>
      <c r="D906" t="inlineStr">
        <is>
          <t>0984/0183</t>
        </is>
      </c>
      <c r="E906" t="inlineStr">
        <is>
          <t>07/20/1988</t>
        </is>
      </c>
      <c r="F906" s="903" t="n">
        <v>32344</v>
      </c>
      <c r="G906" t="inlineStr">
        <is>
          <t>Clarence C. Bain</t>
        </is>
      </c>
      <c r="H906" t="inlineStr">
        <is>
          <t>Michael Lee Bain</t>
        </is>
      </c>
      <c r="I906" t="inlineStr">
        <is>
          <t>31-12N-24W (AOL)</t>
        </is>
      </c>
      <c r="J906" t="inlineStr">
        <is>
          <t>Fee / as stated</t>
        </is>
      </c>
      <c r="K906" t="inlineStr">
        <is>
          <t>OKCountyRecords official index, Roger Mills County (instrument 1988-004481); searched 06/11/2026</t>
        </is>
      </c>
    </row>
    <row r="907">
      <c r="A907" t="inlineStr">
        <is>
          <t>1988-004482</t>
        </is>
      </c>
      <c r="C907" t="inlineStr">
        <is>
          <t>Deed</t>
        </is>
      </c>
      <c r="D907" t="inlineStr">
        <is>
          <t>0984/0185</t>
        </is>
      </c>
      <c r="E907" t="inlineStr">
        <is>
          <t>07/20/1988</t>
        </is>
      </c>
      <c r="F907" s="903" t="n">
        <v>32344</v>
      </c>
      <c r="G907" t="inlineStr">
        <is>
          <t>Clarence C. Bain</t>
        </is>
      </c>
      <c r="H907" t="inlineStr">
        <is>
          <t>Paul Milton Bain</t>
        </is>
      </c>
      <c r="I907" t="inlineStr">
        <is>
          <t>31-12N-24W (AOL)</t>
        </is>
      </c>
      <c r="J907" t="inlineStr">
        <is>
          <t>Fee / as stated</t>
        </is>
      </c>
      <c r="K907" t="inlineStr">
        <is>
          <t>OKCountyRecords official index, Roger Mills County (instrument 1988-004482); searched 06/11/2026</t>
        </is>
      </c>
    </row>
    <row r="908">
      <c r="A908" t="inlineStr">
        <is>
          <t>1988-004483</t>
        </is>
      </c>
      <c r="C908" t="inlineStr">
        <is>
          <t>Deed</t>
        </is>
      </c>
      <c r="D908" t="inlineStr">
        <is>
          <t>0984/0187</t>
        </is>
      </c>
      <c r="E908" t="inlineStr">
        <is>
          <t>07/20/1988</t>
        </is>
      </c>
      <c r="F908" s="903" t="n">
        <v>32344</v>
      </c>
      <c r="G908" t="inlineStr">
        <is>
          <t>Clarence C. Bain</t>
        </is>
      </c>
      <c r="H908" t="inlineStr">
        <is>
          <t>Ronald Dean Bain</t>
        </is>
      </c>
      <c r="I908" t="inlineStr">
        <is>
          <t>31-12N-24W (AOL)</t>
        </is>
      </c>
      <c r="J908" t="inlineStr">
        <is>
          <t>Fee / as stated</t>
        </is>
      </c>
      <c r="K908" t="inlineStr">
        <is>
          <t>OKCountyRecords official index, Roger Mills County (instrument 1988-004483); searched 06/11/2026</t>
        </is>
      </c>
    </row>
    <row r="909">
      <c r="A909" t="inlineStr">
        <is>
          <t>1988-004635</t>
        </is>
      </c>
      <c r="C909" t="inlineStr">
        <is>
          <t>Final Decree</t>
        </is>
      </c>
      <c r="D909" t="inlineStr">
        <is>
          <t>0986/0185</t>
        </is>
      </c>
      <c r="E909" t="inlineStr">
        <is>
          <t>07/26/1988</t>
        </is>
      </c>
      <c r="F909" s="903" t="n">
        <v>32350</v>
      </c>
      <c r="G909" t="inlineStr">
        <is>
          <t>Margaret Gray</t>
        </is>
      </c>
      <c r="H909" t="inlineStr">
        <is>
          <t>The Public,
Fred A. Standiford Jr.</t>
        </is>
      </c>
      <c r="I909" t="inlineStr">
        <is>
          <t>31-12N-24W (AOL)</t>
        </is>
      </c>
      <c r="J909" t="inlineStr">
        <is>
          <t>Fee / as stated</t>
        </is>
      </c>
      <c r="K909" t="inlineStr">
        <is>
          <t>OKCountyRecords official index, Roger Mills County (instrument 1988-004635); searched 06/11/2026</t>
        </is>
      </c>
    </row>
    <row r="910">
      <c r="A910" t="inlineStr">
        <is>
          <t>1988-004637</t>
        </is>
      </c>
      <c r="C910" t="inlineStr">
        <is>
          <t>Release</t>
        </is>
      </c>
      <c r="D910" t="inlineStr">
        <is>
          <t>0986/0196</t>
        </is>
      </c>
      <c r="E910" t="inlineStr">
        <is>
          <t>07/26/1988</t>
        </is>
      </c>
      <c r="F910" s="903" t="n">
        <v>32350</v>
      </c>
      <c r="G910" t="inlineStr">
        <is>
          <t>Powell Interiors, Inc.</t>
        </is>
      </c>
      <c r="H910" t="inlineStr">
        <is>
          <t>Estate of Margaret Dcd Gray</t>
        </is>
      </c>
      <c r="I910" t="inlineStr">
        <is>
          <t>31-12N-24W (AOL)</t>
        </is>
      </c>
      <c r="J910" t="inlineStr">
        <is>
          <t>Leasehold / WI</t>
        </is>
      </c>
      <c r="K910" t="inlineStr">
        <is>
          <t>OKCountyRecords official index, Roger Mills County (instrument 1988-004637); searched 06/11/2026</t>
        </is>
      </c>
    </row>
    <row r="911">
      <c r="A911" t="inlineStr">
        <is>
          <t>1988-005491</t>
        </is>
      </c>
      <c r="C911" t="inlineStr">
        <is>
          <t>Release</t>
        </is>
      </c>
      <c r="D911" t="inlineStr">
        <is>
          <t>0996/0106</t>
        </is>
      </c>
      <c r="E911" t="inlineStr">
        <is>
          <t>09/12/1988</t>
        </is>
      </c>
      <c r="F911" s="903" t="n">
        <v>32398</v>
      </c>
      <c r="G911" t="inlineStr">
        <is>
          <t>Exxon Corporation</t>
        </is>
      </c>
      <c r="H911" t="inlineStr">
        <is>
          <t>Panhandle Royalty Company</t>
        </is>
      </c>
      <c r="I911" t="inlineStr">
        <is>
          <t>31-12N-24W (AOL)</t>
        </is>
      </c>
      <c r="J911" t="inlineStr">
        <is>
          <t>Leasehold / WI</t>
        </is>
      </c>
      <c r="K911" t="inlineStr">
        <is>
          <t>OKCountyRecords official index, Roger Mills County (instrument 1988-005491); searched 06/11/2026</t>
        </is>
      </c>
    </row>
    <row r="912">
      <c r="A912" t="inlineStr">
        <is>
          <t>1988-005620</t>
        </is>
      </c>
      <c r="C912" t="inlineStr">
        <is>
          <t>Deed</t>
        </is>
      </c>
      <c r="D912" t="inlineStr">
        <is>
          <t>0998/0204</t>
        </is>
      </c>
      <c r="E912" t="inlineStr">
        <is>
          <t>09/19/1988</t>
        </is>
      </c>
      <c r="F912" s="903" t="n">
        <v>32405</v>
      </c>
      <c r="G912" t="inlineStr">
        <is>
          <t>Cimarron Mineral Corporation</t>
        </is>
      </c>
      <c r="H912" t="inlineStr">
        <is>
          <t>Inter-american Corporation</t>
        </is>
      </c>
      <c r="I912" t="inlineStr">
        <is>
          <t>31-12N-24W (AOL)</t>
        </is>
      </c>
      <c r="J912" t="inlineStr">
        <is>
          <t>Fee / as stated</t>
        </is>
      </c>
      <c r="K912" t="inlineStr">
        <is>
          <t>OKCountyRecords official index, Roger Mills County (instrument 1988-005620); searched 06/11/2026</t>
        </is>
      </c>
    </row>
    <row r="913">
      <c r="A913" t="inlineStr">
        <is>
          <t>1988-006565</t>
        </is>
      </c>
      <c r="C913" t="inlineStr">
        <is>
          <t>Deed</t>
        </is>
      </c>
      <c r="D913" t="inlineStr">
        <is>
          <t>1009/0025</t>
        </is>
      </c>
      <c r="E913" t="inlineStr">
        <is>
          <t>11/02/1988</t>
        </is>
      </c>
      <c r="F913" s="903" t="n">
        <v>32449</v>
      </c>
      <c r="G913" t="inlineStr">
        <is>
          <t>Dow C. Bain</t>
        </is>
      </c>
      <c r="H913" t="inlineStr">
        <is>
          <t>Dow C. Bain,
Edris O. Bain</t>
        </is>
      </c>
      <c r="I913" t="inlineStr">
        <is>
          <t>31-12N-24W (AOL)</t>
        </is>
      </c>
      <c r="J913" t="inlineStr">
        <is>
          <t>Fee / as stated</t>
        </is>
      </c>
      <c r="K913" t="inlineStr">
        <is>
          <t>OKCountyRecords official index, Roger Mills County (instrument 1988-006565); searched 06/11/2026</t>
        </is>
      </c>
    </row>
    <row r="914">
      <c r="A914" t="inlineStr">
        <is>
          <t>1989-000319</t>
        </is>
      </c>
      <c r="C914" t="inlineStr">
        <is>
          <t>Oil and Gas Lease</t>
        </is>
      </c>
      <c r="D914" t="inlineStr">
        <is>
          <t>1028/0163</t>
        </is>
      </c>
      <c r="E914" t="inlineStr">
        <is>
          <t>01/17/1989</t>
        </is>
      </c>
      <c r="F914" s="903" t="n">
        <v>32525</v>
      </c>
      <c r="G914" t="inlineStr">
        <is>
          <t>Letty Atha</t>
        </is>
      </c>
      <c r="H914" t="inlineStr">
        <is>
          <t>Santa Fe Energy Operating Partners</t>
        </is>
      </c>
      <c r="I914" t="inlineStr">
        <is>
          <t>31-12N-24W</t>
        </is>
      </c>
      <c r="J914" t="inlineStr">
        <is>
          <t>Leasehold / WI</t>
        </is>
      </c>
      <c r="K914" t="inlineStr">
        <is>
          <t>OKCountyRecords official index, Roger Mills County (instrument 1989-000319); searched 06/11/2026</t>
        </is>
      </c>
    </row>
    <row r="915">
      <c r="A915" t="inlineStr">
        <is>
          <t>1989-000320</t>
        </is>
      </c>
      <c r="C915" t="inlineStr">
        <is>
          <t>Oil and Gas Lease</t>
        </is>
      </c>
      <c r="D915" t="inlineStr">
        <is>
          <t>1028/0165</t>
        </is>
      </c>
      <c r="E915" t="inlineStr">
        <is>
          <t>01/17/1989</t>
        </is>
      </c>
      <c r="F915" s="903" t="n">
        <v>32525</v>
      </c>
      <c r="G915" t="inlineStr">
        <is>
          <t>William Cobal Bain Jr.</t>
        </is>
      </c>
      <c r="H915" t="inlineStr">
        <is>
          <t>Santa Fe Energy Operating Partners</t>
        </is>
      </c>
      <c r="I915" t="inlineStr">
        <is>
          <t>31-12N-24W</t>
        </is>
      </c>
      <c r="J915" t="inlineStr">
        <is>
          <t>Leasehold / WI</t>
        </is>
      </c>
      <c r="K915" t="inlineStr">
        <is>
          <t>OKCountyRecords official index, Roger Mills County (instrument 1989-000320); searched 06/11/2026</t>
        </is>
      </c>
    </row>
    <row r="916">
      <c r="A916" t="inlineStr">
        <is>
          <t>1989-000321</t>
        </is>
      </c>
      <c r="C916" t="inlineStr">
        <is>
          <t>Oil and Gas Lease</t>
        </is>
      </c>
      <c r="D916" t="inlineStr">
        <is>
          <t>1028/0169</t>
        </is>
      </c>
      <c r="E916" t="inlineStr">
        <is>
          <t>01/17/1989</t>
        </is>
      </c>
      <c r="F916" s="903" t="n">
        <v>32525</v>
      </c>
      <c r="G916" t="inlineStr">
        <is>
          <t>William Cobal Bain Jr.</t>
        </is>
      </c>
      <c r="H916" t="inlineStr">
        <is>
          <t>Santa Fe Energy Operating Partners</t>
        </is>
      </c>
      <c r="I916" t="inlineStr">
        <is>
          <t>31-12N-24W</t>
        </is>
      </c>
      <c r="J916" t="inlineStr">
        <is>
          <t>Leasehold / WI</t>
        </is>
      </c>
      <c r="K916" t="inlineStr">
        <is>
          <t>OKCountyRecords official index, Roger Mills County (instrument 1989-000321); searched 06/11/2026</t>
        </is>
      </c>
    </row>
    <row r="917">
      <c r="A917" t="inlineStr">
        <is>
          <t>1989-000322</t>
        </is>
      </c>
      <c r="C917" t="inlineStr">
        <is>
          <t>Oil and Gas Lease</t>
        </is>
      </c>
      <c r="D917" t="inlineStr">
        <is>
          <t>1028/0173</t>
        </is>
      </c>
      <c r="E917" t="inlineStr">
        <is>
          <t>01/17/1989</t>
        </is>
      </c>
      <c r="F917" s="903" t="n">
        <v>32525</v>
      </c>
      <c r="G917" t="inlineStr">
        <is>
          <t>Opal L. Fuchs</t>
        </is>
      </c>
      <c r="H917" t="inlineStr">
        <is>
          <t>Santa Fe Energy Operating Partners</t>
        </is>
      </c>
      <c r="I917" t="inlineStr">
        <is>
          <t>31-12N-24W</t>
        </is>
      </c>
      <c r="J917" t="inlineStr">
        <is>
          <t>Leasehold / WI</t>
        </is>
      </c>
      <c r="K917" t="inlineStr">
        <is>
          <t>OKCountyRecords official index, Roger Mills County (instrument 1989-000322); searched 06/11/2026</t>
        </is>
      </c>
    </row>
    <row r="918">
      <c r="A918" t="inlineStr">
        <is>
          <t>1989-000323</t>
        </is>
      </c>
      <c r="C918" t="inlineStr">
        <is>
          <t>Oil and Gas Lease</t>
        </is>
      </c>
      <c r="D918" t="inlineStr">
        <is>
          <t>1028/0177</t>
        </is>
      </c>
      <c r="E918" t="inlineStr">
        <is>
          <t>01/17/1989</t>
        </is>
      </c>
      <c r="F918" s="903" t="n">
        <v>32525</v>
      </c>
      <c r="G918" t="inlineStr">
        <is>
          <t>Virgil Hambrook</t>
        </is>
      </c>
      <c r="H918" t="inlineStr">
        <is>
          <t>Santa Fe Energy Operating Partners</t>
        </is>
      </c>
      <c r="I918" t="inlineStr">
        <is>
          <t>31-12N-24W</t>
        </is>
      </c>
      <c r="J918" t="inlineStr">
        <is>
          <t>Leasehold / WI</t>
        </is>
      </c>
      <c r="K918" t="inlineStr">
        <is>
          <t>OKCountyRecords official index, Roger Mills County (instrument 1989-000323); searched 06/11/2026</t>
        </is>
      </c>
    </row>
    <row r="919">
      <c r="A919" t="inlineStr">
        <is>
          <t>1989-000424</t>
        </is>
      </c>
      <c r="C919" t="inlineStr">
        <is>
          <t>Miscellaneous</t>
        </is>
      </c>
      <c r="D919" t="inlineStr">
        <is>
          <t>1030/0176</t>
        </is>
      </c>
      <c r="E919" t="inlineStr">
        <is>
          <t>01/23/1989</t>
        </is>
      </c>
      <c r="F919" s="903" t="n">
        <v>32531</v>
      </c>
      <c r="G919" t="inlineStr">
        <is>
          <t>Bank of Western Oklahoma</t>
        </is>
      </c>
      <c r="H919" t="inlineStr">
        <is>
          <t>The Public</t>
        </is>
      </c>
      <c r="I919" t="inlineStr">
        <is>
          <t>31-12N-24W (AOL)</t>
        </is>
      </c>
      <c r="J919" t="inlineStr">
        <is>
          <t>See instrument</t>
        </is>
      </c>
      <c r="K919" t="inlineStr">
        <is>
          <t>OKCountyRecords official index, Roger Mills County (instrument 1989-000424); searched 06/11/2026</t>
        </is>
      </c>
    </row>
    <row r="920">
      <c r="A920" t="inlineStr">
        <is>
          <t>1989-001061</t>
        </is>
      </c>
      <c r="C920" t="inlineStr">
        <is>
          <t>Oil and Gas Lease</t>
        </is>
      </c>
      <c r="D920" t="inlineStr">
        <is>
          <t>1037/0064</t>
        </is>
      </c>
      <c r="E920" t="inlineStr">
        <is>
          <t>02/21/1989</t>
        </is>
      </c>
      <c r="F920" s="903" t="n">
        <v>32560</v>
      </c>
      <c r="G920" t="inlineStr">
        <is>
          <t>Wilda E. Jensen</t>
        </is>
      </c>
      <c r="H920" t="inlineStr">
        <is>
          <t>Santa Fe Energy Operating Partners</t>
        </is>
      </c>
      <c r="I920" t="inlineStr">
        <is>
          <t>31-12N-24W</t>
        </is>
      </c>
      <c r="J920" t="inlineStr">
        <is>
          <t>Leasehold / WI</t>
        </is>
      </c>
      <c r="K920" t="inlineStr">
        <is>
          <t>OKCountyRecords official index, Roger Mills County (instrument 1989-001061); searched 06/11/2026</t>
        </is>
      </c>
    </row>
    <row r="921">
      <c r="A921" t="inlineStr">
        <is>
          <t>1989-001220</t>
        </is>
      </c>
      <c r="C921" t="inlineStr">
        <is>
          <t>Deed</t>
        </is>
      </c>
      <c r="D921" t="inlineStr">
        <is>
          <t>1038/0219</t>
        </is>
      </c>
      <c r="E921" t="inlineStr">
        <is>
          <t>02/27/1989</t>
        </is>
      </c>
      <c r="F921" s="903" t="n">
        <v>32566</v>
      </c>
      <c r="G921" t="inlineStr">
        <is>
          <t>Alfred William Standiford</t>
        </is>
      </c>
      <c r="H921" t="inlineStr">
        <is>
          <t>Shaun S. Walters</t>
        </is>
      </c>
      <c r="I921" t="inlineStr">
        <is>
          <t>31-12N-24W (AOL)</t>
        </is>
      </c>
      <c r="J921" t="inlineStr">
        <is>
          <t>Fee / as stated</t>
        </is>
      </c>
      <c r="K921" t="inlineStr">
        <is>
          <t>OKCountyRecords official index, Roger Mills County (instrument 1989-001220); searched 06/11/2026</t>
        </is>
      </c>
    </row>
    <row r="922">
      <c r="A922" t="inlineStr">
        <is>
          <t>1989-001559</t>
        </is>
      </c>
      <c r="C922" t="inlineStr">
        <is>
          <t>Final Decree</t>
        </is>
      </c>
      <c r="D922" t="inlineStr">
        <is>
          <t>1042/0126</t>
        </is>
      </c>
      <c r="E922" t="inlineStr">
        <is>
          <t>03/12/1989</t>
        </is>
      </c>
      <c r="F922" s="903" t="n">
        <v>32579</v>
      </c>
      <c r="G922" t="inlineStr">
        <is>
          <t>Murrell A. Gray</t>
        </is>
      </c>
      <c r="H922" t="inlineStr">
        <is>
          <t>Allen Gray,
The Public</t>
        </is>
      </c>
      <c r="I922" t="inlineStr">
        <is>
          <t>31-12N-24W (AOL)</t>
        </is>
      </c>
      <c r="J922" t="inlineStr">
        <is>
          <t>Fee / as stated</t>
        </is>
      </c>
      <c r="K922" t="inlineStr">
        <is>
          <t>OKCountyRecords official index, Roger Mills County (instrument 1989-001559); searched 06/11/2026</t>
        </is>
      </c>
    </row>
    <row r="923">
      <c r="A923" t="inlineStr">
        <is>
          <t>1989-001842</t>
        </is>
      </c>
      <c r="C923" t="inlineStr">
        <is>
          <t>Release</t>
        </is>
      </c>
      <c r="D923" t="inlineStr">
        <is>
          <t>1045/0006</t>
        </is>
      </c>
      <c r="E923" t="inlineStr">
        <is>
          <t>03/23/1989</t>
        </is>
      </c>
      <c r="F923" s="903" t="n">
        <v>32590</v>
      </c>
      <c r="G923" t="inlineStr">
        <is>
          <t>Alan W. Noyos</t>
        </is>
      </c>
      <c r="H923" t="inlineStr">
        <is>
          <t>Mark S. Britton,
Nelson E. Britton,
Jericho-britton,
Nolan E. Britton, Inc.,
Txo Production Corporation,
Valero Producing Company</t>
        </is>
      </c>
      <c r="I923" t="inlineStr">
        <is>
          <t>31-12N-24W (AOL)</t>
        </is>
      </c>
      <c r="J923" t="inlineStr">
        <is>
          <t>Leasehold / WI</t>
        </is>
      </c>
      <c r="K923" t="inlineStr">
        <is>
          <t>OKCountyRecords official index, Roger Mills County (instrument 1989-001842); searched 06/11/2026</t>
        </is>
      </c>
    </row>
    <row r="924">
      <c r="A924" t="inlineStr">
        <is>
          <t>1989-002065</t>
        </is>
      </c>
      <c r="C924" t="inlineStr">
        <is>
          <t>Affidavit</t>
        </is>
      </c>
      <c r="D924" t="inlineStr">
        <is>
          <t>1047/0068</t>
        </is>
      </c>
      <c r="E924" t="inlineStr">
        <is>
          <t>04/03/1989</t>
        </is>
      </c>
      <c r="F924" s="903" t="n">
        <v>32531</v>
      </c>
      <c r="G924" t="inlineStr">
        <is>
          <t>Black Hawk Holding Company,
Roland E. Sledge</t>
        </is>
      </c>
      <c r="H924" t="inlineStr">
        <is>
          <t>The Public</t>
        </is>
      </c>
      <c r="I924" t="inlineStr">
        <is>
          <t>All of 31-12N-24W (AOL)</t>
        </is>
      </c>
      <c r="J924" t="inlineStr">
        <is>
          <t>See instrument</t>
        </is>
      </c>
      <c r="K924" t="inlineStr">
        <is>
          <t>OKCountyRecords official index, Roger Mills County (instrument 1989-002065); searched 06/11/2026</t>
        </is>
      </c>
    </row>
    <row r="925">
      <c r="A925" t="inlineStr">
        <is>
          <t>1989-002320</t>
        </is>
      </c>
      <c r="C925" t="inlineStr">
        <is>
          <t>Deed</t>
        </is>
      </c>
      <c r="D925" t="inlineStr">
        <is>
          <t>1049/0289</t>
        </is>
      </c>
      <c r="E925" t="inlineStr">
        <is>
          <t>04/14/1989</t>
        </is>
      </c>
      <c r="F925" s="903" t="n">
        <v>32612</v>
      </c>
      <c r="G925" t="inlineStr">
        <is>
          <t>Clarence C. Bain</t>
        </is>
      </c>
      <c r="H925" t="inlineStr">
        <is>
          <t>William Clifton Bain</t>
        </is>
      </c>
      <c r="I925" t="inlineStr">
        <is>
          <t>31-12N-24W (AOL)</t>
        </is>
      </c>
      <c r="J925" t="inlineStr">
        <is>
          <t>Fee / as stated</t>
        </is>
      </c>
      <c r="K925" t="inlineStr">
        <is>
          <t>OKCountyRecords official index, Roger Mills County (instrument 1989-002320); searched 06/11/2026</t>
        </is>
      </c>
    </row>
    <row r="926">
      <c r="A926" t="inlineStr">
        <is>
          <t>1989-002321</t>
        </is>
      </c>
      <c r="C926" t="inlineStr">
        <is>
          <t>Deed</t>
        </is>
      </c>
      <c r="D926" t="inlineStr">
        <is>
          <t>1049/0291</t>
        </is>
      </c>
      <c r="E926" t="inlineStr">
        <is>
          <t>04/14/1989</t>
        </is>
      </c>
      <c r="F926" s="903" t="n">
        <v>32612</v>
      </c>
      <c r="G926" t="inlineStr">
        <is>
          <t>Clarence C. Bain</t>
        </is>
      </c>
      <c r="H926" t="inlineStr">
        <is>
          <t>Paul Milton Bain</t>
        </is>
      </c>
      <c r="I926" t="inlineStr">
        <is>
          <t>31-12N-24W (AOL)</t>
        </is>
      </c>
      <c r="J926" t="inlineStr">
        <is>
          <t>Fee / as stated</t>
        </is>
      </c>
      <c r="K926" t="inlineStr">
        <is>
          <t>OKCountyRecords official index, Roger Mills County (instrument 1989-002321); searched 06/11/2026</t>
        </is>
      </c>
    </row>
    <row r="927">
      <c r="A927" t="inlineStr">
        <is>
          <t>1989-002322</t>
        </is>
      </c>
      <c r="C927" t="inlineStr">
        <is>
          <t>Deed</t>
        </is>
      </c>
      <c r="D927" t="inlineStr">
        <is>
          <t>1049/0293</t>
        </is>
      </c>
      <c r="E927" t="inlineStr">
        <is>
          <t>04/14/1989</t>
        </is>
      </c>
      <c r="F927" s="903" t="n">
        <v>32612</v>
      </c>
      <c r="G927" t="inlineStr">
        <is>
          <t>Clarence C. Bain</t>
        </is>
      </c>
      <c r="H927" t="inlineStr">
        <is>
          <t>Michael Lee Bain</t>
        </is>
      </c>
      <c r="I927" t="inlineStr">
        <is>
          <t>31-12N-24W (AOL)</t>
        </is>
      </c>
      <c r="J927" t="inlineStr">
        <is>
          <t>Fee / as stated</t>
        </is>
      </c>
      <c r="K927" t="inlineStr">
        <is>
          <t>OKCountyRecords official index, Roger Mills County (instrument 1989-002322); searched 06/11/2026</t>
        </is>
      </c>
    </row>
    <row r="928">
      <c r="A928" t="inlineStr">
        <is>
          <t>1989-002323</t>
        </is>
      </c>
      <c r="C928" t="inlineStr">
        <is>
          <t>Deed</t>
        </is>
      </c>
      <c r="D928" t="inlineStr">
        <is>
          <t>1049/0295</t>
        </is>
      </c>
      <c r="E928" t="inlineStr">
        <is>
          <t>04/14/1989</t>
        </is>
      </c>
      <c r="F928" s="903" t="n">
        <v>32612</v>
      </c>
      <c r="G928" t="inlineStr">
        <is>
          <t>Clarence C. Bain</t>
        </is>
      </c>
      <c r="H928" t="inlineStr">
        <is>
          <t>Ronald Dean Bain</t>
        </is>
      </c>
      <c r="I928" t="inlineStr">
        <is>
          <t>31-12N-24W (AOL)</t>
        </is>
      </c>
      <c r="J928" t="inlineStr">
        <is>
          <t>Fee / as stated</t>
        </is>
      </c>
      <c r="K928" t="inlineStr">
        <is>
          <t>OKCountyRecords official index, Roger Mills County (instrument 1989-002323); searched 06/11/2026</t>
        </is>
      </c>
    </row>
    <row r="929">
      <c r="A929" t="inlineStr">
        <is>
          <t>1989-002559</t>
        </is>
      </c>
      <c r="C929" t="inlineStr">
        <is>
          <t>Release</t>
        </is>
      </c>
      <c r="D929" t="inlineStr">
        <is>
          <t>1052/0154</t>
        </is>
      </c>
      <c r="E929" t="inlineStr">
        <is>
          <t>04/24/1989</t>
        </is>
      </c>
      <c r="F929" s="903" t="n">
        <v>32622</v>
      </c>
      <c r="G929" t="inlineStr">
        <is>
          <t>Exxon Corporation</t>
        </is>
      </c>
      <c r="H929" t="inlineStr">
        <is>
          <t>Panhandle Royalty Company</t>
        </is>
      </c>
      <c r="I929" t="inlineStr">
        <is>
          <t>31-12N-24W</t>
        </is>
      </c>
      <c r="J929" t="inlineStr">
        <is>
          <t>Leasehold / WI</t>
        </is>
      </c>
      <c r="K929" t="inlineStr">
        <is>
          <t>OKCountyRecords official index, Roger Mills County (instrument 1989-002559); searched 06/11/2026</t>
        </is>
      </c>
    </row>
    <row r="930">
      <c r="A930" t="inlineStr">
        <is>
          <t>1989-003258</t>
        </is>
      </c>
      <c r="C930" t="inlineStr">
        <is>
          <t>Oil and Gas Lease</t>
        </is>
      </c>
      <c r="D930" t="inlineStr">
        <is>
          <t>1059/0241</t>
        </is>
      </c>
      <c r="E930" t="inlineStr">
        <is>
          <t>05/25/1989</t>
        </is>
      </c>
      <c r="F930" s="903" t="n">
        <v>32653</v>
      </c>
      <c r="G930" t="inlineStr">
        <is>
          <t>Dow C. Bain,
Edris O. Bain</t>
        </is>
      </c>
      <c r="H930" t="inlineStr">
        <is>
          <t>Santa Fe Energy Operating Partners</t>
        </is>
      </c>
      <c r="I930" t="inlineStr">
        <is>
          <t>31-12N-24W</t>
        </is>
      </c>
      <c r="J930" t="inlineStr">
        <is>
          <t>Leasehold / WI</t>
        </is>
      </c>
      <c r="K930" t="inlineStr">
        <is>
          <t>OKCountyRecords official index, Roger Mills County (instrument 1989-003258); searched 06/11/2026</t>
        </is>
      </c>
    </row>
    <row r="931">
      <c r="A931" t="inlineStr">
        <is>
          <t>1989-003645</t>
        </is>
      </c>
      <c r="C931" t="inlineStr">
        <is>
          <t>Assignment</t>
        </is>
      </c>
      <c r="D931" t="inlineStr">
        <is>
          <t>1063/0212</t>
        </is>
      </c>
      <c r="E931" t="inlineStr">
        <is>
          <t>06/15/1989</t>
        </is>
      </c>
      <c r="F931" s="903" t="n">
        <v>32674</v>
      </c>
      <c r="G931" t="inlineStr">
        <is>
          <t>Nolan E. Britton, Inc.</t>
        </is>
      </c>
      <c r="H931" t="inlineStr">
        <is>
          <t>City National Bank</t>
        </is>
      </c>
      <c r="I931" t="inlineStr">
        <is>
          <t>31-12N-24W (AOL)</t>
        </is>
      </c>
      <c r="J931" t="inlineStr">
        <is>
          <t>Leasehold / WI</t>
        </is>
      </c>
      <c r="K931" t="inlineStr">
        <is>
          <t>OKCountyRecords official index, Roger Mills County (instrument 1989-003645); searched 06/11/2026</t>
        </is>
      </c>
    </row>
    <row r="932">
      <c r="A932" t="inlineStr">
        <is>
          <t>1989-003715</t>
        </is>
      </c>
      <c r="C932" t="inlineStr">
        <is>
          <t>Oil and Gas Lease</t>
        </is>
      </c>
      <c r="D932" t="inlineStr">
        <is>
          <t>1064/0168</t>
        </is>
      </c>
      <c r="E932" t="inlineStr">
        <is>
          <t>06/19/1989</t>
        </is>
      </c>
      <c r="F932" s="903" t="n">
        <v>32678</v>
      </c>
      <c r="G932" t="inlineStr">
        <is>
          <t>Alfred William Standiford</t>
        </is>
      </c>
      <c r="H932" t="inlineStr">
        <is>
          <t>J. R. Nicholson</t>
        </is>
      </c>
      <c r="I932" t="inlineStr">
        <is>
          <t>31-12N-24W (AOL)</t>
        </is>
      </c>
      <c r="J932" t="inlineStr">
        <is>
          <t>Leasehold / WI</t>
        </is>
      </c>
      <c r="K932" t="inlineStr">
        <is>
          <t>OKCountyRecords official index, Roger Mills County (instrument 1989-003715); searched 06/11/2026</t>
        </is>
      </c>
    </row>
    <row r="933">
      <c r="A933" t="inlineStr">
        <is>
          <t>1989-004252</t>
        </is>
      </c>
      <c r="C933" t="inlineStr">
        <is>
          <t>Mineral Deed</t>
        </is>
      </c>
      <c r="D933" t="inlineStr">
        <is>
          <t>1070/0194</t>
        </is>
      </c>
      <c r="E933" t="inlineStr">
        <is>
          <t>07/17/1989</t>
        </is>
      </c>
      <c r="F933" s="903" t="n">
        <v>32706</v>
      </c>
      <c r="G933" t="inlineStr">
        <is>
          <t>Billy Wayne Bain, Trustee,
William Cobal Bain Jr.,
Bain, William C. Trust</t>
        </is>
      </c>
      <c r="H933" t="inlineStr">
        <is>
          <t>Juanita Wolff</t>
        </is>
      </c>
      <c r="I933" t="inlineStr">
        <is>
          <t>31-12N-24W (AOL)</t>
        </is>
      </c>
      <c r="J933" t="inlineStr">
        <is>
          <t>Mineral</t>
        </is>
      </c>
      <c r="K933" t="inlineStr">
        <is>
          <t>OKCountyRecords official index, Roger Mills County (instrument 1989-004252); searched 06/11/2026</t>
        </is>
      </c>
    </row>
    <row r="934">
      <c r="A934" t="inlineStr">
        <is>
          <t>1989-004248</t>
        </is>
      </c>
      <c r="C934" t="inlineStr">
        <is>
          <t>Deed</t>
        </is>
      </c>
      <c r="D934" t="inlineStr">
        <is>
          <t>1070/0182</t>
        </is>
      </c>
      <c r="E934" t="inlineStr">
        <is>
          <t>07/17/1989</t>
        </is>
      </c>
      <c r="F934" s="903" t="n">
        <v>32706</v>
      </c>
      <c r="G934" t="inlineStr">
        <is>
          <t>Billy Wayne Bain, Trustee,
Bain, Willaim C. Trust,
William Cobal Bain Jr.</t>
        </is>
      </c>
      <c r="H934" t="inlineStr">
        <is>
          <t>Billy Wayne Bain</t>
        </is>
      </c>
      <c r="I934" t="inlineStr">
        <is>
          <t>31-12N-24W (AOL)</t>
        </is>
      </c>
      <c r="J934" t="inlineStr">
        <is>
          <t>Fee / as stated</t>
        </is>
      </c>
      <c r="K934" t="inlineStr">
        <is>
          <t>OKCountyRecords official index, Roger Mills County (instrument 1989-004248); searched 06/11/2026</t>
        </is>
      </c>
    </row>
    <row r="935">
      <c r="A935" t="inlineStr">
        <is>
          <t>1989-004249</t>
        </is>
      </c>
      <c r="C935" t="inlineStr">
        <is>
          <t>Deed</t>
        </is>
      </c>
      <c r="D935" t="inlineStr">
        <is>
          <t>1070/0185</t>
        </is>
      </c>
      <c r="E935" t="inlineStr">
        <is>
          <t>07/17/1989</t>
        </is>
      </c>
      <c r="F935" s="903" t="n">
        <v>32706</v>
      </c>
      <c r="G935" t="inlineStr">
        <is>
          <t>Billy Wayne Bain, Trustee,
William Cobal Bain Jr.,
Bain, William C. Trust</t>
        </is>
      </c>
      <c r="H935" t="inlineStr">
        <is>
          <t>Clarence Bain</t>
        </is>
      </c>
      <c r="I935" t="inlineStr">
        <is>
          <t>31-12N-24W (AOL)</t>
        </is>
      </c>
      <c r="J935" t="inlineStr">
        <is>
          <t>Fee / as stated</t>
        </is>
      </c>
      <c r="K935" t="inlineStr">
        <is>
          <t>OKCountyRecords official index, Roger Mills County (instrument 1989-004249); searched 06/11/2026</t>
        </is>
      </c>
    </row>
    <row r="936">
      <c r="A936" t="inlineStr">
        <is>
          <t>1989-004250</t>
        </is>
      </c>
      <c r="C936" t="inlineStr">
        <is>
          <t>Deed</t>
        </is>
      </c>
      <c r="D936" t="inlineStr">
        <is>
          <t>1070/0188</t>
        </is>
      </c>
      <c r="E936" t="inlineStr">
        <is>
          <t>07/17/1989</t>
        </is>
      </c>
      <c r="F936" s="903" t="n">
        <v>32706</v>
      </c>
      <c r="G936" t="inlineStr">
        <is>
          <t>Billy Wayne Bain, Trustee,
William Cobal Bain Jr.,
Bain, William C. Trust</t>
        </is>
      </c>
      <c r="H936" t="inlineStr">
        <is>
          <t>Carl Leon Bain</t>
        </is>
      </c>
      <c r="I936" t="inlineStr">
        <is>
          <t>31-12N-24W (AOL)</t>
        </is>
      </c>
      <c r="J936" t="inlineStr">
        <is>
          <t>Fee / as stated</t>
        </is>
      </c>
      <c r="K936" t="inlineStr">
        <is>
          <t>OKCountyRecords official index, Roger Mills County (instrument 1989-004250); searched 06/11/2026</t>
        </is>
      </c>
    </row>
    <row r="937">
      <c r="A937" t="inlineStr">
        <is>
          <t>1989-004251</t>
        </is>
      </c>
      <c r="C937" t="inlineStr">
        <is>
          <t>Deed</t>
        </is>
      </c>
      <c r="D937" t="inlineStr">
        <is>
          <t>1070/0191</t>
        </is>
      </c>
      <c r="E937" t="inlineStr">
        <is>
          <t>07/17/1989</t>
        </is>
      </c>
      <c r="F937" s="903" t="n">
        <v>32706</v>
      </c>
      <c r="G937" t="inlineStr">
        <is>
          <t>Billy Wayne Bain, Trustee,
William Cobal Bain Jr.,
Bain, William C. Trust</t>
        </is>
      </c>
      <c r="H937" t="inlineStr">
        <is>
          <t>William Cobal Bain Jr.</t>
        </is>
      </c>
      <c r="I937" t="inlineStr">
        <is>
          <t>31-12N-24W (AOL)</t>
        </is>
      </c>
      <c r="J937" t="inlineStr">
        <is>
          <t>Fee / as stated</t>
        </is>
      </c>
      <c r="K937" t="inlineStr">
        <is>
          <t>OKCountyRecords official index, Roger Mills County (instrument 1989-004251); searched 06/11/2026</t>
        </is>
      </c>
    </row>
    <row r="938">
      <c r="A938" t="inlineStr">
        <is>
          <t>1989-004253</t>
        </is>
      </c>
      <c r="C938" t="inlineStr">
        <is>
          <t>Deed</t>
        </is>
      </c>
      <c r="D938" t="inlineStr">
        <is>
          <t>1070/0197</t>
        </is>
      </c>
      <c r="E938" t="inlineStr">
        <is>
          <t>07/17/1989</t>
        </is>
      </c>
      <c r="F938" s="903" t="n">
        <v>32706</v>
      </c>
      <c r="G938" t="inlineStr">
        <is>
          <t>Billy Wayne Bain, Trustee,
William Cobal Bain Jr.,
Bain, William C. Trust</t>
        </is>
      </c>
      <c r="H938" t="inlineStr">
        <is>
          <t>Hazel Hamilton</t>
        </is>
      </c>
      <c r="I938" t="inlineStr">
        <is>
          <t>31-12N-24W (AOL)</t>
        </is>
      </c>
      <c r="J938" t="inlineStr">
        <is>
          <t>Fee / as stated</t>
        </is>
      </c>
      <c r="K938" t="inlineStr">
        <is>
          <t>OKCountyRecords official index, Roger Mills County (instrument 1989-004253); searched 06/11/2026</t>
        </is>
      </c>
    </row>
    <row r="939">
      <c r="A939" t="inlineStr">
        <is>
          <t>1989-004254</t>
        </is>
      </c>
      <c r="C939" t="inlineStr">
        <is>
          <t>Deed</t>
        </is>
      </c>
      <c r="D939" t="inlineStr">
        <is>
          <t>1070/0200</t>
        </is>
      </c>
      <c r="E939" t="inlineStr">
        <is>
          <t>07/17/1989</t>
        </is>
      </c>
      <c r="F939" s="903" t="n">
        <v>32706</v>
      </c>
      <c r="G939" t="inlineStr">
        <is>
          <t>Billy Wayne Bain, Trustee,
William Cobal Bain Jr.,
Bain, William C. Trust</t>
        </is>
      </c>
      <c r="H939" t="inlineStr">
        <is>
          <t>Opal Fuchs</t>
        </is>
      </c>
      <c r="I939" t="inlineStr">
        <is>
          <t>31-12N-24W (AOL)</t>
        </is>
      </c>
      <c r="J939" t="inlineStr">
        <is>
          <t>Fee / as stated</t>
        </is>
      </c>
      <c r="K939" t="inlineStr">
        <is>
          <t>OKCountyRecords official index, Roger Mills County (instrument 1989-004254); searched 06/11/2026</t>
        </is>
      </c>
    </row>
    <row r="940">
      <c r="A940" t="inlineStr">
        <is>
          <t>1989-004255</t>
        </is>
      </c>
      <c r="C940" t="inlineStr">
        <is>
          <t>Deed</t>
        </is>
      </c>
      <c r="D940" t="inlineStr">
        <is>
          <t>1070/0203</t>
        </is>
      </c>
      <c r="E940" t="inlineStr">
        <is>
          <t>07/17/1989</t>
        </is>
      </c>
      <c r="F940" s="903" t="n">
        <v>32706</v>
      </c>
      <c r="G940" t="inlineStr">
        <is>
          <t>Billy Wayne Bain, Trustee,
William Cobal Bain Jr.,
Bain, William C. Trust</t>
        </is>
      </c>
      <c r="H940" t="inlineStr">
        <is>
          <t>Wilda Jensen</t>
        </is>
      </c>
      <c r="I940" t="inlineStr">
        <is>
          <t>31-12N-24W (AOL)</t>
        </is>
      </c>
      <c r="J940" t="inlineStr">
        <is>
          <t>Fee / as stated</t>
        </is>
      </c>
      <c r="K940" t="inlineStr">
        <is>
          <t>OKCountyRecords official index, Roger Mills County (instrument 1989-004255); searched 06/11/2026</t>
        </is>
      </c>
    </row>
    <row r="941">
      <c r="A941" t="inlineStr">
        <is>
          <t>1989-004256</t>
        </is>
      </c>
      <c r="C941" t="inlineStr">
        <is>
          <t>Deed</t>
        </is>
      </c>
      <c r="D941" t="inlineStr">
        <is>
          <t>1070/0206</t>
        </is>
      </c>
      <c r="E941" t="inlineStr">
        <is>
          <t>07/17/1989</t>
        </is>
      </c>
      <c r="F941" s="903" t="n">
        <v>32706</v>
      </c>
      <c r="G941" t="inlineStr">
        <is>
          <t>Billy Wayne Bain, Trustee,
William Cobal Bain Jr.,
Bain, William C. Trust</t>
        </is>
      </c>
      <c r="H941" t="inlineStr">
        <is>
          <t>Crystal Pallo</t>
        </is>
      </c>
      <c r="I941" t="inlineStr">
        <is>
          <t>31-12N-24W (AOL)</t>
        </is>
      </c>
      <c r="J941" t="inlineStr">
        <is>
          <t>Fee / as stated</t>
        </is>
      </c>
      <c r="K941" t="inlineStr">
        <is>
          <t>OKCountyRecords official index, Roger Mills County (instrument 1989-004256); searched 06/11/2026</t>
        </is>
      </c>
    </row>
    <row r="942">
      <c r="A942" t="inlineStr">
        <is>
          <t>1989-004295</t>
        </is>
      </c>
      <c r="C942" t="inlineStr">
        <is>
          <t>Release</t>
        </is>
      </c>
      <c r="D942" t="inlineStr">
        <is>
          <t>1070/0298</t>
        </is>
      </c>
      <c r="E942" t="inlineStr">
        <is>
          <t>07/20/1989</t>
        </is>
      </c>
      <c r="F942" s="903" t="n">
        <v>32709</v>
      </c>
      <c r="G942" t="inlineStr">
        <is>
          <t>First National Bank of Sayre</t>
        </is>
      </c>
      <c r="H942" t="inlineStr">
        <is>
          <t>Billy W. Bain,
Carl L. Bain,
Clarence C. Bain,
Hazel A. Hamilton,
Juanita Wolff</t>
        </is>
      </c>
      <c r="I942" t="inlineStr">
        <is>
          <t>31-12N-24W (AOL)</t>
        </is>
      </c>
      <c r="J942" t="inlineStr">
        <is>
          <t>Leasehold / WI</t>
        </is>
      </c>
      <c r="K942" t="inlineStr">
        <is>
          <t>OKCountyRecords official index, Roger Mills County (instrument 1989-004295); searched 06/11/2026</t>
        </is>
      </c>
    </row>
    <row r="943">
      <c r="A943" t="inlineStr">
        <is>
          <t>1989-004361</t>
        </is>
      </c>
      <c r="C943" t="inlineStr">
        <is>
          <t>Assignment</t>
        </is>
      </c>
      <c r="D943" t="inlineStr">
        <is>
          <t>1072/0136</t>
        </is>
      </c>
      <c r="E943" t="inlineStr">
        <is>
          <t>07/24/1989</t>
        </is>
      </c>
      <c r="F943" s="903" t="n">
        <v>32713</v>
      </c>
      <c r="G943" t="inlineStr">
        <is>
          <t>Geneeral Energy Operating, Ltd.</t>
        </is>
      </c>
      <c r="H943" t="inlineStr">
        <is>
          <t>General LP Acquisition, Inc.</t>
        </is>
      </c>
      <c r="I943" t="inlineStr">
        <is>
          <t>31-12N-24W (AOL)</t>
        </is>
      </c>
      <c r="J943" t="inlineStr">
        <is>
          <t>Leasehold / WI</t>
        </is>
      </c>
      <c r="K943" t="inlineStr">
        <is>
          <t>OKCountyRecords official index, Roger Mills County (instrument 1989-004361); searched 06/11/2026</t>
        </is>
      </c>
    </row>
    <row r="944">
      <c r="A944" t="inlineStr">
        <is>
          <t>1989-005584</t>
        </is>
      </c>
      <c r="C944" t="inlineStr">
        <is>
          <t>Release</t>
        </is>
      </c>
      <c r="D944" t="inlineStr">
        <is>
          <t>1086/0223</t>
        </is>
      </c>
      <c r="E944" t="inlineStr">
        <is>
          <t>10/06/1989</t>
        </is>
      </c>
      <c r="F944" s="903" t="n">
        <v>32787</v>
      </c>
      <c r="G944" t="inlineStr">
        <is>
          <t>Continental Illinois Energy Development Corp</t>
        </is>
      </c>
      <c r="H944" t="inlineStr">
        <is>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is>
      </c>
      <c r="I944" t="inlineStr">
        <is>
          <t>31-12N-24W (AOL)</t>
        </is>
      </c>
      <c r="J944" t="inlineStr">
        <is>
          <t>Leasehold / WI</t>
        </is>
      </c>
      <c r="K944" t="inlineStr">
        <is>
          <t>OKCountyRecords official index, Roger Mills County (instrument 1989-005584); searched 06/11/2026</t>
        </is>
      </c>
    </row>
    <row r="945">
      <c r="A945" t="inlineStr">
        <is>
          <t>1989-005585</t>
        </is>
      </c>
      <c r="C945" t="inlineStr">
        <is>
          <t>Assignment</t>
        </is>
      </c>
      <c r="D945" t="inlineStr">
        <is>
          <t>1087/0001</t>
        </is>
      </c>
      <c r="E945" t="inlineStr">
        <is>
          <t>10/06/1989</t>
        </is>
      </c>
      <c r="F945" s="903" t="n">
        <v>32787</v>
      </c>
      <c r="G945" t="inlineStr">
        <is>
          <t>Continental Illinois Energy Development Corp</t>
        </is>
      </c>
      <c r="H945" t="inlineStr">
        <is>
          <t>Termo Co</t>
        </is>
      </c>
      <c r="I945" t="inlineStr">
        <is>
          <t>31-12N-24W (AOL)</t>
        </is>
      </c>
      <c r="J945" t="inlineStr">
        <is>
          <t>Leasehold / WI</t>
        </is>
      </c>
      <c r="K945" t="inlineStr">
        <is>
          <t>OKCountyRecords official index, Roger Mills County (instrument 1989-005585); searched 06/11/2026</t>
        </is>
      </c>
    </row>
    <row r="946">
      <c r="A946" t="inlineStr">
        <is>
          <t>1989-005656</t>
        </is>
      </c>
      <c r="C946" t="inlineStr">
        <is>
          <t>Final Decree</t>
        </is>
      </c>
      <c r="D946" t="inlineStr">
        <is>
          <t>1088/0005</t>
        </is>
      </c>
      <c r="E946" t="inlineStr">
        <is>
          <t>10/13/1989</t>
        </is>
      </c>
      <c r="F946" s="903" t="n">
        <v>32794</v>
      </c>
      <c r="G946" t="inlineStr">
        <is>
          <t>Eula M. Bain</t>
        </is>
      </c>
      <c r="H946" t="inlineStr">
        <is>
          <t>Billy Wayne Bain,
The Public</t>
        </is>
      </c>
      <c r="I946" t="inlineStr">
        <is>
          <t>31-12N-24W (AOL)</t>
        </is>
      </c>
      <c r="J946" t="inlineStr">
        <is>
          <t>Fee / as stated</t>
        </is>
      </c>
      <c r="K946" t="inlineStr">
        <is>
          <t>OKCountyRecords official index, Roger Mills County (instrument 1989-005656); searched 06/11/2026</t>
        </is>
      </c>
    </row>
    <row r="947">
      <c r="A947" t="inlineStr">
        <is>
          <t>1989-005730</t>
        </is>
      </c>
      <c r="C947" t="inlineStr">
        <is>
          <t>Oil and Gas Lease</t>
        </is>
      </c>
      <c r="D947" t="inlineStr">
        <is>
          <t>1089/0174</t>
        </is>
      </c>
      <c r="E947" t="inlineStr">
        <is>
          <t>10/19/1989</t>
        </is>
      </c>
      <c r="F947" s="903" t="n">
        <v>32800</v>
      </c>
      <c r="G947" t="inlineStr">
        <is>
          <t>Ella Pearl Kirk,
Gordon E. Kirk</t>
        </is>
      </c>
      <c r="H947" t="inlineStr">
        <is>
          <t>R. Michael Lortz</t>
        </is>
      </c>
      <c r="I947" t="inlineStr">
        <is>
          <t>31-12N-24W</t>
        </is>
      </c>
      <c r="J947" t="inlineStr">
        <is>
          <t>Leasehold / WI</t>
        </is>
      </c>
      <c r="K947" t="inlineStr">
        <is>
          <t>OKCountyRecords official index, Roger Mills County (instrument 1989-005730); searched 06/11/2026</t>
        </is>
      </c>
    </row>
    <row r="948">
      <c r="A948" t="inlineStr">
        <is>
          <t>1989-005731</t>
        </is>
      </c>
      <c r="C948" t="inlineStr">
        <is>
          <t>Assignment</t>
        </is>
      </c>
      <c r="D948" t="inlineStr">
        <is>
          <t>1089/0176</t>
        </is>
      </c>
      <c r="E948" t="inlineStr">
        <is>
          <t>10/19/1989</t>
        </is>
      </c>
      <c r="F948" s="903" t="n">
        <v>32800</v>
      </c>
      <c r="G948" t="inlineStr">
        <is>
          <t>R. Michael Lortz</t>
        </is>
      </c>
      <c r="H948" t="inlineStr">
        <is>
          <t>Ford, Louis McKee Living Trust,
Louis McKee for, Trustee</t>
        </is>
      </c>
      <c r="I948" t="inlineStr">
        <is>
          <t>31-12N-24W</t>
        </is>
      </c>
      <c r="J948" t="inlineStr">
        <is>
          <t>Leasehold / WI</t>
        </is>
      </c>
      <c r="K948" t="inlineStr">
        <is>
          <t>OKCountyRecords official index, Roger Mills County (instrument 1989-005731); searched 06/11/2026</t>
        </is>
      </c>
    </row>
    <row r="949">
      <c r="A949" t="inlineStr">
        <is>
          <t>1989-005860</t>
        </is>
      </c>
      <c r="C949" t="inlineStr">
        <is>
          <t>Miscellaneous</t>
        </is>
      </c>
      <c r="D949" t="inlineStr">
        <is>
          <t>1090/0217</t>
        </is>
      </c>
      <c r="E949" t="inlineStr">
        <is>
          <t>10/25/1989</t>
        </is>
      </c>
      <c r="F949" s="903" t="n">
        <v>32806</v>
      </c>
      <c r="G949" t="inlineStr">
        <is>
          <t>Mary Ellen Sitzmann</t>
        </is>
      </c>
      <c r="H949" t="inlineStr">
        <is>
          <t>Mary Ellen Silverberg</t>
        </is>
      </c>
      <c r="I949" t="inlineStr">
        <is>
          <t>31-12N-24W (AOL)</t>
        </is>
      </c>
      <c r="J949" t="inlineStr">
        <is>
          <t>See instrument</t>
        </is>
      </c>
      <c r="K949" t="inlineStr">
        <is>
          <t>OKCountyRecords official index, Roger Mills County (instrument 1989-005860); searched 06/11/2026</t>
        </is>
      </c>
    </row>
    <row r="950">
      <c r="A950" t="inlineStr">
        <is>
          <t>1989-006590</t>
        </is>
      </c>
      <c r="C950" t="inlineStr">
        <is>
          <t>Deed</t>
        </is>
      </c>
      <c r="D950" t="inlineStr">
        <is>
          <t>1100/0048</t>
        </is>
      </c>
      <c r="E950" t="inlineStr">
        <is>
          <t>12/05/1989</t>
        </is>
      </c>
      <c r="F950" s="903" t="n">
        <v>32847</v>
      </c>
      <c r="G950" t="inlineStr">
        <is>
          <t>Mann Group Investment Company</t>
        </is>
      </c>
      <c r="H950" t="inlineStr">
        <is>
          <t>Bluebonnet Investments, Ltd.</t>
        </is>
      </c>
      <c r="I950" t="inlineStr">
        <is>
          <t>31-12N-24W (AOL)</t>
        </is>
      </c>
      <c r="J950" t="inlineStr">
        <is>
          <t>Fee / as stated</t>
        </is>
      </c>
      <c r="K950" t="inlineStr">
        <is>
          <t>OKCountyRecords official index, Roger Mills County (instrument 1989-006590); searched 06/11/2026</t>
        </is>
      </c>
    </row>
    <row r="951">
      <c r="A951" t="inlineStr">
        <is>
          <t>1989-006908</t>
        </is>
      </c>
      <c r="C951" t="inlineStr">
        <is>
          <t>Oil and Gas Lease</t>
        </is>
      </c>
      <c r="D951" t="inlineStr">
        <is>
          <t>1103/0152</t>
        </is>
      </c>
      <c r="E951" t="inlineStr">
        <is>
          <t>12/22/1989</t>
        </is>
      </c>
      <c r="F951" s="903" t="n">
        <v>32864</v>
      </c>
      <c r="G951" t="inlineStr">
        <is>
          <t>Eddie Tom Lakey</t>
        </is>
      </c>
      <c r="H951" t="inlineStr">
        <is>
          <t>Santa Fe Energy Operating Partners</t>
        </is>
      </c>
      <c r="I951" t="inlineStr">
        <is>
          <t>31-12N-24W</t>
        </is>
      </c>
      <c r="J951" t="inlineStr">
        <is>
          <t>Leasehold / WI</t>
        </is>
      </c>
      <c r="K951" t="inlineStr">
        <is>
          <t>OKCountyRecords official index, Roger Mills County (instrument 1989-006908); searched 06/11/2026</t>
        </is>
      </c>
    </row>
    <row r="952">
      <c r="A952" t="inlineStr">
        <is>
          <t>1989-006910</t>
        </is>
      </c>
      <c r="C952" t="inlineStr">
        <is>
          <t>Oil and Gas Lease</t>
        </is>
      </c>
      <c r="D952" t="inlineStr">
        <is>
          <t>1103/0156</t>
        </is>
      </c>
      <c r="E952" t="inlineStr">
        <is>
          <t>12/22/1989</t>
        </is>
      </c>
      <c r="F952" s="903" t="n">
        <v>32864</v>
      </c>
      <c r="G952" t="inlineStr">
        <is>
          <t>Margie Ann Anderson,
Margie Ann Kirk</t>
        </is>
      </c>
      <c r="H952" t="inlineStr">
        <is>
          <t>Santa Fe Energy Operating Partners</t>
        </is>
      </c>
      <c r="I952" t="inlineStr">
        <is>
          <t>31-12N-24W</t>
        </is>
      </c>
      <c r="J952" t="inlineStr">
        <is>
          <t>Leasehold / WI</t>
        </is>
      </c>
      <c r="K952" t="inlineStr">
        <is>
          <t>OKCountyRecords official index, Roger Mills County (instrument 1989-006910); searched 06/11/2026</t>
        </is>
      </c>
    </row>
    <row r="953">
      <c r="A953" t="inlineStr">
        <is>
          <t>1989-007000</t>
        </is>
      </c>
      <c r="C953" t="inlineStr">
        <is>
          <t>Deed</t>
        </is>
      </c>
      <c r="D953" t="inlineStr">
        <is>
          <t>1104/0087</t>
        </is>
      </c>
      <c r="E953" t="inlineStr">
        <is>
          <t>12/27/1989</t>
        </is>
      </c>
      <c r="F953" s="903" t="n">
        <v>32869</v>
      </c>
      <c r="G953" t="inlineStr">
        <is>
          <t>Ernest Jensen,
Wilda Jensen</t>
        </is>
      </c>
      <c r="H953" t="inlineStr">
        <is>
          <t>Hans W. Jensen</t>
        </is>
      </c>
      <c r="I953" t="inlineStr">
        <is>
          <t>31-12N-24W (AOL)</t>
        </is>
      </c>
      <c r="J953" t="inlineStr">
        <is>
          <t>Fee / as stated</t>
        </is>
      </c>
      <c r="K953" t="inlineStr">
        <is>
          <t>OKCountyRecords official index, Roger Mills County (instrument 1989-007000); searched 06/11/2026</t>
        </is>
      </c>
    </row>
    <row r="954">
      <c r="A954" t="inlineStr">
        <is>
          <t>1989-007001</t>
        </is>
      </c>
      <c r="C954" t="inlineStr">
        <is>
          <t>Deed</t>
        </is>
      </c>
      <c r="D954" t="inlineStr">
        <is>
          <t>1104/0090</t>
        </is>
      </c>
      <c r="E954" t="inlineStr">
        <is>
          <t>12/27/1989</t>
        </is>
      </c>
      <c r="F954" s="903" t="n">
        <v>32869</v>
      </c>
      <c r="G954" t="inlineStr">
        <is>
          <t>Ernest Jensen,
Wilda Jensen</t>
        </is>
      </c>
      <c r="H954" t="inlineStr">
        <is>
          <t>Tim E. Jensen</t>
        </is>
      </c>
      <c r="I954" t="inlineStr">
        <is>
          <t>31-12N-24W (AOL)</t>
        </is>
      </c>
      <c r="J954" t="inlineStr">
        <is>
          <t>Fee / as stated</t>
        </is>
      </c>
      <c r="K954" t="inlineStr">
        <is>
          <t>OKCountyRecords official index, Roger Mills County (instrument 1989-007001); searched 06/11/2026</t>
        </is>
      </c>
    </row>
    <row r="955">
      <c r="A955" t="inlineStr">
        <is>
          <t>1990-000386</t>
        </is>
      </c>
      <c r="C955" t="inlineStr">
        <is>
          <t>Release</t>
        </is>
      </c>
      <c r="D955" t="inlineStr">
        <is>
          <t>1109/0291</t>
        </is>
      </c>
      <c r="E955" t="inlineStr">
        <is>
          <t>01/24/1990</t>
        </is>
      </c>
      <c r="F955" s="903" t="n">
        <v>32897</v>
      </c>
      <c r="G955" t="inlineStr">
        <is>
          <t>El Paso Natural Gas Company,
Meridian Oil Production, Inc.</t>
        </is>
      </c>
      <c r="H955" t="inlineStr">
        <is>
          <t>Carrie Leeann (minor) Mitchell,
John L. Guardian Mitchell,
Nancy Susan (minor) Mitchell,
Gena (minor) Williams,
Gene G. Guardian Williams,
Marvin Mitchell (minor) Williams</t>
        </is>
      </c>
      <c r="I955" t="inlineStr">
        <is>
          <t>31-12N-24W (AOL)</t>
        </is>
      </c>
      <c r="J955" t="inlineStr">
        <is>
          <t>Leasehold / WI</t>
        </is>
      </c>
      <c r="K955" t="inlineStr">
        <is>
          <t>OKCountyRecords official index, Roger Mills County (instrument 1990-000386); searched 06/11/2026</t>
        </is>
      </c>
    </row>
    <row r="956">
      <c r="A956" t="inlineStr">
        <is>
          <t>1990-000534</t>
        </is>
      </c>
      <c r="C956" t="inlineStr">
        <is>
          <t>Assignment</t>
        </is>
      </c>
      <c r="D956" t="inlineStr">
        <is>
          <t>1111/0182</t>
        </is>
      </c>
      <c r="E956" t="inlineStr">
        <is>
          <t>01/30/1990</t>
        </is>
      </c>
      <c r="F956" s="903" t="n">
        <v>32903</v>
      </c>
      <c r="G956" t="inlineStr">
        <is>
          <t>Santa Fe Energy Operating Partners</t>
        </is>
      </c>
      <c r="H956" t="inlineStr">
        <is>
          <t>Barbara Fasken</t>
        </is>
      </c>
      <c r="I956" t="inlineStr">
        <is>
          <t>31-12N-24W (AOL)</t>
        </is>
      </c>
      <c r="J956" t="inlineStr">
        <is>
          <t>Leasehold / WI</t>
        </is>
      </c>
      <c r="K956" t="inlineStr">
        <is>
          <t>OKCountyRecords official index, Roger Mills County (instrument 1990-000534); searched 06/11/2026</t>
        </is>
      </c>
    </row>
    <row r="957">
      <c r="A957" t="inlineStr">
        <is>
          <t>1990-000535</t>
        </is>
      </c>
      <c r="C957" t="inlineStr">
        <is>
          <t>Oil and Gas Lease</t>
        </is>
      </c>
      <c r="D957" t="inlineStr">
        <is>
          <t>1111/0219</t>
        </is>
      </c>
      <c r="E957" t="inlineStr">
        <is>
          <t>01/30/1990</t>
        </is>
      </c>
      <c r="F957" s="903" t="n">
        <v>32903</v>
      </c>
      <c r="G957" t="inlineStr">
        <is>
          <t>William Cobal Bain Jr.</t>
        </is>
      </c>
      <c r="H957" t="inlineStr">
        <is>
          <t>Santa Fe Energy Operating Partners</t>
        </is>
      </c>
      <c r="I957" t="inlineStr">
        <is>
          <t>31-12N-24W (AOL)</t>
        </is>
      </c>
      <c r="J957" t="inlineStr">
        <is>
          <t>Leasehold / WI</t>
        </is>
      </c>
      <c r="K957" t="inlineStr">
        <is>
          <t>OKCountyRecords official index, Roger Mills County (instrument 1990-000535); searched 06/11/2026</t>
        </is>
      </c>
    </row>
    <row r="958">
      <c r="A958" t="inlineStr">
        <is>
          <t>1990-000536</t>
        </is>
      </c>
      <c r="C958" t="inlineStr">
        <is>
          <t>Oil and Gas Lease</t>
        </is>
      </c>
      <c r="D958" t="inlineStr">
        <is>
          <t>1111/0223</t>
        </is>
      </c>
      <c r="E958" t="inlineStr">
        <is>
          <t>01/30/1990</t>
        </is>
      </c>
      <c r="F958" s="903" t="n">
        <v>32903</v>
      </c>
      <c r="G958" t="inlineStr">
        <is>
          <t>Gene Williams Waggner</t>
        </is>
      </c>
      <c r="H958" t="inlineStr">
        <is>
          <t>Ed Orr &amp; Associates</t>
        </is>
      </c>
      <c r="I958" t="inlineStr">
        <is>
          <t>31-12N-24W</t>
        </is>
      </c>
      <c r="J958" t="inlineStr">
        <is>
          <t>Leasehold / WI</t>
        </is>
      </c>
      <c r="K958" t="inlineStr">
        <is>
          <t>OKCountyRecords official index, Roger Mills County (instrument 1990-000536); searched 06/11/2026</t>
        </is>
      </c>
    </row>
    <row r="959">
      <c r="A959" t="inlineStr">
        <is>
          <t>1990-000537</t>
        </is>
      </c>
      <c r="C959" t="inlineStr">
        <is>
          <t>Oil and Gas Lease</t>
        </is>
      </c>
      <c r="D959" t="inlineStr">
        <is>
          <t>1111/0225</t>
        </is>
      </c>
      <c r="E959" t="inlineStr">
        <is>
          <t>01/30/1990</t>
        </is>
      </c>
      <c r="F959" s="903" t="n">
        <v>32903</v>
      </c>
      <c r="G959" t="inlineStr">
        <is>
          <t>Nancy Susan Mitchell</t>
        </is>
      </c>
      <c r="H959" t="inlineStr">
        <is>
          <t>Ed Orr &amp; Associates</t>
        </is>
      </c>
      <c r="I959" t="inlineStr">
        <is>
          <t>31-12N-24W</t>
        </is>
      </c>
      <c r="J959" t="inlineStr">
        <is>
          <t>Leasehold / WI</t>
        </is>
      </c>
      <c r="K959" t="inlineStr">
        <is>
          <t>OKCountyRecords official index, Roger Mills County (instrument 1990-000537); searched 06/11/2026</t>
        </is>
      </c>
    </row>
    <row r="960">
      <c r="A960" t="inlineStr">
        <is>
          <t>1990-000538</t>
        </is>
      </c>
      <c r="C960" t="inlineStr">
        <is>
          <t>Oil and Gas Lease</t>
        </is>
      </c>
      <c r="D960" t="inlineStr">
        <is>
          <t>1111/0227</t>
        </is>
      </c>
      <c r="E960" t="inlineStr">
        <is>
          <t>01/30/1990</t>
        </is>
      </c>
      <c r="F960" s="903" t="n">
        <v>32903</v>
      </c>
      <c r="G960" t="inlineStr">
        <is>
          <t>Carrie Leeann Mitchell</t>
        </is>
      </c>
      <c r="H960" t="inlineStr">
        <is>
          <t>Ed Orr &amp; Associates</t>
        </is>
      </c>
      <c r="I960" t="inlineStr">
        <is>
          <t>31-12N-24W</t>
        </is>
      </c>
      <c r="J960" t="inlineStr">
        <is>
          <t>Leasehold / WI</t>
        </is>
      </c>
      <c r="K960" t="inlineStr">
        <is>
          <t>OKCountyRecords official index, Roger Mills County (instrument 1990-000538); searched 06/11/2026</t>
        </is>
      </c>
    </row>
    <row r="961">
      <c r="A961" t="inlineStr">
        <is>
          <t>1990-000539</t>
        </is>
      </c>
      <c r="C961" t="inlineStr">
        <is>
          <t>Oil and Gas Lease</t>
        </is>
      </c>
      <c r="D961" t="inlineStr">
        <is>
          <t>1111/0229</t>
        </is>
      </c>
      <c r="E961" t="inlineStr">
        <is>
          <t>01/30/1990</t>
        </is>
      </c>
      <c r="F961" s="903" t="n">
        <v>32903</v>
      </c>
      <c r="G961" t="inlineStr">
        <is>
          <t>Marvin Mitchell Williams</t>
        </is>
      </c>
      <c r="H961" t="inlineStr">
        <is>
          <t>Ed Orr &amp; Associates</t>
        </is>
      </c>
      <c r="I961" t="inlineStr">
        <is>
          <t>31-12N-24W</t>
        </is>
      </c>
      <c r="J961" t="inlineStr">
        <is>
          <t>Leasehold / WI</t>
        </is>
      </c>
      <c r="K961" t="inlineStr">
        <is>
          <t>OKCountyRecords official index, Roger Mills County (instrument 1990-000539); searched 06/11/2026</t>
        </is>
      </c>
    </row>
    <row r="962">
      <c r="A962" t="inlineStr">
        <is>
          <t>1990-000540</t>
        </is>
      </c>
      <c r="C962" t="inlineStr">
        <is>
          <t>Oil and Gas Lease</t>
        </is>
      </c>
      <c r="D962" t="inlineStr">
        <is>
          <t>1111/0231</t>
        </is>
      </c>
      <c r="E962" t="inlineStr">
        <is>
          <t>01/30/1990</t>
        </is>
      </c>
      <c r="F962" s="903" t="n">
        <v>32903</v>
      </c>
      <c r="G962" t="inlineStr">
        <is>
          <t>Chester Whitledge</t>
        </is>
      </c>
      <c r="H962" t="inlineStr">
        <is>
          <t>Santa Fe Energy Operating Partners</t>
        </is>
      </c>
      <c r="I962" t="inlineStr">
        <is>
          <t>31-12N-24W (AOL)</t>
        </is>
      </c>
      <c r="J962" t="inlineStr">
        <is>
          <t>Leasehold / WI</t>
        </is>
      </c>
      <c r="K962" t="inlineStr">
        <is>
          <t>OKCountyRecords official index, Roger Mills County (instrument 1990-000540); searched 06/11/2026</t>
        </is>
      </c>
    </row>
    <row r="963">
      <c r="A963" t="inlineStr">
        <is>
          <t>1990-000549</t>
        </is>
      </c>
      <c r="C963" t="inlineStr">
        <is>
          <t>Assignment</t>
        </is>
      </c>
      <c r="D963" t="inlineStr">
        <is>
          <t>1111/0244</t>
        </is>
      </c>
      <c r="E963" t="inlineStr">
        <is>
          <t>01/31/1990</t>
        </is>
      </c>
      <c r="F963" s="903" t="n">
        <v>32904</v>
      </c>
      <c r="G963" t="inlineStr">
        <is>
          <t>Williams Properties, Inc.</t>
        </is>
      </c>
      <c r="H963" t="inlineStr">
        <is>
          <t>Santa Fe Energy Operating Partners</t>
        </is>
      </c>
      <c r="I963" t="inlineStr">
        <is>
          <t>31-12N-24W (AOL)</t>
        </is>
      </c>
      <c r="J963" t="inlineStr">
        <is>
          <t>Leasehold / WI</t>
        </is>
      </c>
      <c r="K963" t="inlineStr">
        <is>
          <t>OKCountyRecords official index, Roger Mills County (instrument 1990-000549); searched 06/11/2026</t>
        </is>
      </c>
    </row>
    <row r="964">
      <c r="A964" t="inlineStr">
        <is>
          <t>1990-000550</t>
        </is>
      </c>
      <c r="C964" t="inlineStr">
        <is>
          <t>Assignment</t>
        </is>
      </c>
      <c r="D964" t="inlineStr">
        <is>
          <t>1111/0246</t>
        </is>
      </c>
      <c r="E964" t="inlineStr">
        <is>
          <t>01/31/1990</t>
        </is>
      </c>
      <c r="F964" s="903" t="n">
        <v>32904</v>
      </c>
      <c r="G964" t="inlineStr">
        <is>
          <t>Seven W. Resources, Inc.</t>
        </is>
      </c>
      <c r="H964" t="inlineStr">
        <is>
          <t>Santa Fe Energy Operating Partners</t>
        </is>
      </c>
      <c r="I964" t="inlineStr">
        <is>
          <t>31-12N-24W</t>
        </is>
      </c>
      <c r="J964" t="inlineStr">
        <is>
          <t>Leasehold / WI</t>
        </is>
      </c>
      <c r="K964" t="inlineStr">
        <is>
          <t>OKCountyRecords official index, Roger Mills County (instrument 1990-000550); searched 06/11/2026</t>
        </is>
      </c>
    </row>
    <row r="965">
      <c r="A965" t="inlineStr">
        <is>
          <t>1990-000551</t>
        </is>
      </c>
      <c r="C965" t="inlineStr">
        <is>
          <t>Oil and Gas Lease</t>
        </is>
      </c>
      <c r="D965" t="inlineStr">
        <is>
          <t>1111/0247</t>
        </is>
      </c>
      <c r="E965" t="inlineStr">
        <is>
          <t>01/31/1990</t>
        </is>
      </c>
      <c r="F965" s="903" t="n">
        <v>32904</v>
      </c>
      <c r="G965" t="inlineStr">
        <is>
          <t>Wilda E. Jensen</t>
        </is>
      </c>
      <c r="H965" t="inlineStr">
        <is>
          <t>Santa Fe Energy Operating Partners</t>
        </is>
      </c>
      <c r="I965" t="inlineStr">
        <is>
          <t>31-12N-24W</t>
        </is>
      </c>
      <c r="J965" t="inlineStr">
        <is>
          <t>Leasehold / WI</t>
        </is>
      </c>
      <c r="K965" t="inlineStr">
        <is>
          <t>OKCountyRecords official index, Roger Mills County (instrument 1990-000551); searched 06/11/2026</t>
        </is>
      </c>
    </row>
    <row r="966">
      <c r="A966" t="inlineStr">
        <is>
          <t>1990-000553</t>
        </is>
      </c>
      <c r="C966" t="inlineStr">
        <is>
          <t>Oil and Gas Lease</t>
        </is>
      </c>
      <c r="D966" t="inlineStr">
        <is>
          <t>1111/0253</t>
        </is>
      </c>
      <c r="E966" t="inlineStr">
        <is>
          <t>01/31/1990</t>
        </is>
      </c>
      <c r="F966" s="903" t="n">
        <v>32904</v>
      </c>
      <c r="G966" t="inlineStr">
        <is>
          <t>Bain, William C. Trust,
Opal L. Fuchs</t>
        </is>
      </c>
      <c r="H966" t="inlineStr">
        <is>
          <t>Santa Fe Energy Operating Partners</t>
        </is>
      </c>
      <c r="I966" t="inlineStr">
        <is>
          <t>31-12N-24W</t>
        </is>
      </c>
      <c r="J966" t="inlineStr">
        <is>
          <t>Leasehold / WI</t>
        </is>
      </c>
      <c r="K966" t="inlineStr">
        <is>
          <t>OKCountyRecords official index, Roger Mills County (instrument 1990-000553); searched 06/11/2026</t>
        </is>
      </c>
    </row>
    <row r="967">
      <c r="A967" t="inlineStr">
        <is>
          <t>1990-000712</t>
        </is>
      </c>
      <c r="C967" t="inlineStr">
        <is>
          <t>Assignment</t>
        </is>
      </c>
      <c r="D967" t="inlineStr">
        <is>
          <t>1113/0044</t>
        </is>
      </c>
      <c r="E967" t="inlineStr">
        <is>
          <t>02/07/1990</t>
        </is>
      </c>
      <c r="F967" s="903" t="n">
        <v>32911</v>
      </c>
      <c r="G967" t="inlineStr">
        <is>
          <t>Federal Deposit Insurance Corp</t>
        </is>
      </c>
      <c r="H967" t="inlineStr">
        <is>
          <t>City National Bank</t>
        </is>
      </c>
      <c r="I967" t="inlineStr">
        <is>
          <t>31-12N-24W</t>
        </is>
      </c>
      <c r="J967" t="inlineStr">
        <is>
          <t>Leasehold / WI</t>
        </is>
      </c>
      <c r="K967" t="inlineStr">
        <is>
          <t>OKCountyRecords official index, Roger Mills County (instrument 1990-000712); searched 06/11/2026</t>
        </is>
      </c>
    </row>
    <row r="968">
      <c r="A968" t="inlineStr">
        <is>
          <t>1990-000905</t>
        </is>
      </c>
      <c r="C968" t="inlineStr">
        <is>
          <t>Deed</t>
        </is>
      </c>
      <c r="D968" t="inlineStr">
        <is>
          <t>1114/0222</t>
        </is>
      </c>
      <c r="E968" t="inlineStr">
        <is>
          <t>02/16/1990</t>
        </is>
      </c>
      <c r="F968" s="903" t="n">
        <v>32920</v>
      </c>
      <c r="G968" t="inlineStr">
        <is>
          <t>W. C. Bain Jr., Trustee,
Pallo, Crystal F. Trust</t>
        </is>
      </c>
      <c r="H968" t="inlineStr">
        <is>
          <t>Juanita M. Wolff</t>
        </is>
      </c>
      <c r="I968" t="inlineStr">
        <is>
          <t>31-12N-24W (AOL)</t>
        </is>
      </c>
      <c r="J968" t="inlineStr">
        <is>
          <t>Fee / as stated</t>
        </is>
      </c>
      <c r="K968" t="inlineStr">
        <is>
          <t>OKCountyRecords official index, Roger Mills County (instrument 1990-000905); searched 06/11/2026</t>
        </is>
      </c>
    </row>
    <row r="969">
      <c r="A969" t="inlineStr">
        <is>
          <t>1990-000906</t>
        </is>
      </c>
      <c r="C969" t="inlineStr">
        <is>
          <t>Deed</t>
        </is>
      </c>
      <c r="D969" t="inlineStr">
        <is>
          <t>1114/0225</t>
        </is>
      </c>
      <c r="E969" t="inlineStr">
        <is>
          <t>02/16/1990</t>
        </is>
      </c>
      <c r="F969" s="903" t="n">
        <v>32920</v>
      </c>
      <c r="G969" t="inlineStr">
        <is>
          <t>W. C. Bain Jr., Trustee,
Pallo, Crystal F. Trust</t>
        </is>
      </c>
      <c r="H969" t="inlineStr">
        <is>
          <t>W. C. Bain Jr.</t>
        </is>
      </c>
      <c r="I969" t="inlineStr">
        <is>
          <t>31-12N-24W (AOL)</t>
        </is>
      </c>
      <c r="J969" t="inlineStr">
        <is>
          <t>Fee / as stated</t>
        </is>
      </c>
      <c r="K969" t="inlineStr">
        <is>
          <t>OKCountyRecords official index, Roger Mills County (instrument 1990-000906); searched 06/11/2026</t>
        </is>
      </c>
    </row>
    <row r="970">
      <c r="A970" t="inlineStr">
        <is>
          <t>1990-000907</t>
        </is>
      </c>
      <c r="C970" t="inlineStr">
        <is>
          <t>Deed</t>
        </is>
      </c>
      <c r="D970" t="inlineStr">
        <is>
          <t>1114/0228</t>
        </is>
      </c>
      <c r="E970" t="inlineStr">
        <is>
          <t>02/16/1990</t>
        </is>
      </c>
      <c r="F970" s="903" t="n">
        <v>32920</v>
      </c>
      <c r="G970" t="inlineStr">
        <is>
          <t>W. C. Bain Jr., Trustee,
Pallo, Crystal P. Trust</t>
        </is>
      </c>
      <c r="H970" t="inlineStr">
        <is>
          <t>Opal L. Fuchs</t>
        </is>
      </c>
      <c r="I970" t="inlineStr">
        <is>
          <t>31-12N-24W (AOL)</t>
        </is>
      </c>
      <c r="J970" t="inlineStr">
        <is>
          <t>Fee / as stated</t>
        </is>
      </c>
      <c r="K970" t="inlineStr">
        <is>
          <t>OKCountyRecords official index, Roger Mills County (instrument 1990-000907); searched 06/11/2026</t>
        </is>
      </c>
    </row>
    <row r="971">
      <c r="A971" t="inlineStr">
        <is>
          <t>1990-000908</t>
        </is>
      </c>
      <c r="C971" t="inlineStr">
        <is>
          <t>Deed</t>
        </is>
      </c>
      <c r="D971" t="inlineStr">
        <is>
          <t>1114/0231</t>
        </is>
      </c>
      <c r="E971" t="inlineStr">
        <is>
          <t>02/16/1990</t>
        </is>
      </c>
      <c r="F971" s="903" t="n">
        <v>32920</v>
      </c>
      <c r="G971" t="inlineStr">
        <is>
          <t>W. C. Bain Jr., Trustee,
Pallo, Crystal F. Trust</t>
        </is>
      </c>
      <c r="H971" t="inlineStr">
        <is>
          <t>Wilda E. Jensen</t>
        </is>
      </c>
      <c r="I971" t="inlineStr">
        <is>
          <t>31-12N-24W (AOL)</t>
        </is>
      </c>
      <c r="J971" t="inlineStr">
        <is>
          <t>Fee / as stated</t>
        </is>
      </c>
      <c r="K971" t="inlineStr">
        <is>
          <t>OKCountyRecords official index, Roger Mills County (instrument 1990-000908); searched 06/11/2026</t>
        </is>
      </c>
    </row>
    <row r="972">
      <c r="A972" t="inlineStr">
        <is>
          <t>1990-000909</t>
        </is>
      </c>
      <c r="C972" t="inlineStr">
        <is>
          <t>Deed</t>
        </is>
      </c>
      <c r="D972" t="inlineStr">
        <is>
          <t>1114/0234</t>
        </is>
      </c>
      <c r="E972" t="inlineStr">
        <is>
          <t>02/16/1990</t>
        </is>
      </c>
      <c r="F972" s="903" t="n">
        <v>32920</v>
      </c>
      <c r="G972" t="inlineStr">
        <is>
          <t>W. C. Bain Jr., Trustee,
Pallo, Crystal F. Trust</t>
        </is>
      </c>
      <c r="H972" t="inlineStr">
        <is>
          <t>Hazel A. Hamilton</t>
        </is>
      </c>
      <c r="I972" t="inlineStr">
        <is>
          <t>31-12N-24W (AOL)</t>
        </is>
      </c>
      <c r="J972" t="inlineStr">
        <is>
          <t>Fee / as stated</t>
        </is>
      </c>
      <c r="K972" t="inlineStr">
        <is>
          <t>OKCountyRecords official index, Roger Mills County (instrument 1990-000909); searched 06/11/2026</t>
        </is>
      </c>
    </row>
    <row r="973">
      <c r="A973" t="inlineStr">
        <is>
          <t>1990-000910</t>
        </is>
      </c>
      <c r="C973" t="inlineStr">
        <is>
          <t>Deed</t>
        </is>
      </c>
      <c r="D973" t="inlineStr">
        <is>
          <t>1114/0237</t>
        </is>
      </c>
      <c r="E973" t="inlineStr">
        <is>
          <t>02/16/1990</t>
        </is>
      </c>
      <c r="F973" s="903" t="n">
        <v>32920</v>
      </c>
      <c r="G973" t="inlineStr">
        <is>
          <t>W. C. Bain Jr., Trustee,
Pallo, Crystal F. Trust</t>
        </is>
      </c>
      <c r="H973" t="inlineStr">
        <is>
          <t>Dow C. Bain</t>
        </is>
      </c>
      <c r="I973" t="inlineStr">
        <is>
          <t>31-12N-24W (AOL)</t>
        </is>
      </c>
      <c r="J973" t="inlineStr">
        <is>
          <t>Fee / as stated</t>
        </is>
      </c>
      <c r="K973" t="inlineStr">
        <is>
          <t>OKCountyRecords official index, Roger Mills County (instrument 1990-000910); searched 06/11/2026</t>
        </is>
      </c>
    </row>
    <row r="974">
      <c r="A974" t="inlineStr">
        <is>
          <t>1990-000911</t>
        </is>
      </c>
      <c r="C974" t="inlineStr">
        <is>
          <t>Deed</t>
        </is>
      </c>
      <c r="D974" t="inlineStr">
        <is>
          <t>1114/0240</t>
        </is>
      </c>
      <c r="E974" t="inlineStr">
        <is>
          <t>02/16/1990</t>
        </is>
      </c>
      <c r="F974" s="903" t="n">
        <v>32920</v>
      </c>
      <c r="G974" t="inlineStr">
        <is>
          <t>W. C. Bain Jr., Trustee,
Pallo, Crystal F. Trust</t>
        </is>
      </c>
      <c r="H974" t="inlineStr">
        <is>
          <t>Billy W. Bain</t>
        </is>
      </c>
      <c r="I974" t="inlineStr">
        <is>
          <t>31-12N-24W (AOL)</t>
        </is>
      </c>
      <c r="J974" t="inlineStr">
        <is>
          <t>Fee / as stated</t>
        </is>
      </c>
      <c r="K974" t="inlineStr">
        <is>
          <t>OKCountyRecords official index, Roger Mills County (instrument 1990-000911); searched 06/11/2026</t>
        </is>
      </c>
    </row>
    <row r="975">
      <c r="A975" t="inlineStr">
        <is>
          <t>1990-000912</t>
        </is>
      </c>
      <c r="C975" t="inlineStr">
        <is>
          <t>Deed</t>
        </is>
      </c>
      <c r="D975" t="inlineStr">
        <is>
          <t>1114/0243</t>
        </is>
      </c>
      <c r="E975" t="inlineStr">
        <is>
          <t>02/16/1990</t>
        </is>
      </c>
      <c r="F975" s="903" t="n">
        <v>32920</v>
      </c>
      <c r="G975" t="inlineStr">
        <is>
          <t>W. C. Bain Jr., Trustee,
Pallo, Crystal F. Trust</t>
        </is>
      </c>
      <c r="H975" t="inlineStr">
        <is>
          <t>Clarence C. Bain</t>
        </is>
      </c>
      <c r="I975" t="inlineStr">
        <is>
          <t>31-12N-24W (AOL)</t>
        </is>
      </c>
      <c r="J975" t="inlineStr">
        <is>
          <t>Fee / as stated</t>
        </is>
      </c>
      <c r="K975" t="inlineStr">
        <is>
          <t>OKCountyRecords official index, Roger Mills County (instrument 1990-000912); searched 06/11/2026</t>
        </is>
      </c>
    </row>
    <row r="976">
      <c r="A976" t="inlineStr">
        <is>
          <t>1990-000913</t>
        </is>
      </c>
      <c r="C976" t="inlineStr">
        <is>
          <t>Deed</t>
        </is>
      </c>
      <c r="D976" t="inlineStr">
        <is>
          <t>1114/0246</t>
        </is>
      </c>
      <c r="E976" t="inlineStr">
        <is>
          <t>02/16/1990</t>
        </is>
      </c>
      <c r="F976" s="903" t="n">
        <v>32920</v>
      </c>
      <c r="G976" t="inlineStr">
        <is>
          <t>W. C. Bain Jr., Trustee,
Pallo, Crystal F. Trust</t>
        </is>
      </c>
      <c r="H976" t="inlineStr">
        <is>
          <t>Carl L. Bain</t>
        </is>
      </c>
      <c r="I976" t="inlineStr">
        <is>
          <t>31-12N-24W</t>
        </is>
      </c>
      <c r="J976" t="inlineStr">
        <is>
          <t>Fee / as stated</t>
        </is>
      </c>
      <c r="K976" t="inlineStr">
        <is>
          <t>OKCountyRecords official index, Roger Mills County (instrument 1990-000913); searched 06/11/2026</t>
        </is>
      </c>
    </row>
    <row r="977">
      <c r="A977" t="inlineStr">
        <is>
          <t>1990-001103</t>
        </is>
      </c>
      <c r="C977" t="inlineStr">
        <is>
          <t>Assignment</t>
        </is>
      </c>
      <c r="D977" t="inlineStr">
        <is>
          <t>1117/0078</t>
        </is>
      </c>
      <c r="E977" t="inlineStr">
        <is>
          <t>02/26/1990</t>
        </is>
      </c>
      <c r="F977" s="903" t="n">
        <v>32930</v>
      </c>
      <c r="G977" t="inlineStr">
        <is>
          <t>Bp Exploration, Inc.</t>
        </is>
      </c>
      <c r="H977" t="inlineStr">
        <is>
          <t>Tex Con Oil &amp; Gas Co</t>
        </is>
      </c>
      <c r="I977" t="inlineStr">
        <is>
          <t>All of 31-12N-24W (AOL)</t>
        </is>
      </c>
      <c r="J977" t="inlineStr">
        <is>
          <t>Leasehold / WI</t>
        </is>
      </c>
      <c r="K977" t="inlineStr">
        <is>
          <t>OKCountyRecords official index, Roger Mills County (instrument 1990-001103); searched 06/11/2026</t>
        </is>
      </c>
    </row>
    <row r="978">
      <c r="A978" t="inlineStr">
        <is>
          <t>1990-001592</t>
        </is>
      </c>
      <c r="C978" t="inlineStr">
        <is>
          <t>Final Decree</t>
        </is>
      </c>
      <c r="D978" t="inlineStr">
        <is>
          <t>1122/0069</t>
        </is>
      </c>
      <c r="E978" t="inlineStr">
        <is>
          <t>03/20/1990</t>
        </is>
      </c>
      <c r="F978" s="903" t="n">
        <v>32952</v>
      </c>
      <c r="G978" t="inlineStr">
        <is>
          <t>Evan K. Fuchs</t>
        </is>
      </c>
      <c r="H978" t="inlineStr">
        <is>
          <t>The Public</t>
        </is>
      </c>
      <c r="I978" t="inlineStr">
        <is>
          <t>31-12N-24W (AOL)</t>
        </is>
      </c>
      <c r="J978" t="inlineStr">
        <is>
          <t>Fee / as stated</t>
        </is>
      </c>
      <c r="K978" t="inlineStr">
        <is>
          <t>OKCountyRecords official index, Roger Mills County (instrument 1990-001592); searched 06/11/2026</t>
        </is>
      </c>
    </row>
    <row r="979">
      <c r="A979" t="inlineStr">
        <is>
          <t>1990-001651</t>
        </is>
      </c>
      <c r="C979" t="inlineStr">
        <is>
          <t>Release</t>
        </is>
      </c>
      <c r="D979" t="inlineStr">
        <is>
          <t>1122/0191</t>
        </is>
      </c>
      <c r="E979" t="inlineStr">
        <is>
          <t>03/25/1990</t>
        </is>
      </c>
      <c r="F979" s="903" t="n">
        <v>32957</v>
      </c>
      <c r="G979" t="inlineStr">
        <is>
          <t>Apache Corporation</t>
        </is>
      </c>
      <c r="H979" t="inlineStr">
        <is>
          <t>Carrie Leeann (minor) Mitchell,
John L. Guardian Mitchell,
Nancy Susan (minor) Mitchell</t>
        </is>
      </c>
      <c r="I979" t="inlineStr">
        <is>
          <t>31-12N-24W</t>
        </is>
      </c>
      <c r="J979" t="inlineStr">
        <is>
          <t>Leasehold / WI</t>
        </is>
      </c>
      <c r="K979" t="inlineStr">
        <is>
          <t>OKCountyRecords official index, Roger Mills County (instrument 1990-001651); searched 06/11/2026</t>
        </is>
      </c>
    </row>
    <row r="980">
      <c r="A980" t="inlineStr">
        <is>
          <t>1990-001652</t>
        </is>
      </c>
      <c r="C980" t="inlineStr">
        <is>
          <t>Release</t>
        </is>
      </c>
      <c r="D980" t="inlineStr">
        <is>
          <t>1122/0192</t>
        </is>
      </c>
      <c r="E980" t="inlineStr">
        <is>
          <t>03/25/1990</t>
        </is>
      </c>
      <c r="F980" s="903" t="n">
        <v>32957</v>
      </c>
      <c r="G980" t="inlineStr">
        <is>
          <t>Apache Corporation</t>
        </is>
      </c>
      <c r="H980" t="inlineStr">
        <is>
          <t>Carrie Leeann (minor) Mitchell,
John L. Guardian Mitchell,
Nancy Susan (minor) Mitchell</t>
        </is>
      </c>
      <c r="I980" t="inlineStr">
        <is>
          <t>31-12N-24W</t>
        </is>
      </c>
      <c r="J980" t="inlineStr">
        <is>
          <t>Leasehold / WI</t>
        </is>
      </c>
      <c r="K980" t="inlineStr">
        <is>
          <t>OKCountyRecords official index, Roger Mills County (instrument 1990-001652); searched 06/11/2026</t>
        </is>
      </c>
    </row>
    <row r="981">
      <c r="A981" t="inlineStr">
        <is>
          <t>1990-001653</t>
        </is>
      </c>
      <c r="C981" t="inlineStr">
        <is>
          <t>Release</t>
        </is>
      </c>
      <c r="D981" t="inlineStr">
        <is>
          <t>1122/0193</t>
        </is>
      </c>
      <c r="E981" t="inlineStr">
        <is>
          <t>03/25/1990</t>
        </is>
      </c>
      <c r="F981" s="903" t="n">
        <v>32957</v>
      </c>
      <c r="G981" t="inlineStr">
        <is>
          <t>Apache Corporation</t>
        </is>
      </c>
      <c r="H981" t="inlineStr">
        <is>
          <t>Gene G. Guardian Williams,
Gene (minor) Williams,
Marvin Mitchell (minor) Williams</t>
        </is>
      </c>
      <c r="I981" t="inlineStr">
        <is>
          <t>31-12N-24W</t>
        </is>
      </c>
      <c r="J981" t="inlineStr">
        <is>
          <t>Leasehold / WI</t>
        </is>
      </c>
      <c r="K981" t="inlineStr">
        <is>
          <t>OKCountyRecords official index, Roger Mills County (instrument 1990-001653); searched 06/11/2026</t>
        </is>
      </c>
    </row>
    <row r="982">
      <c r="A982" t="inlineStr">
        <is>
          <t>1990-001654</t>
        </is>
      </c>
      <c r="C982" t="inlineStr">
        <is>
          <t>Release</t>
        </is>
      </c>
      <c r="D982" t="inlineStr">
        <is>
          <t>1122/0194</t>
        </is>
      </c>
      <c r="E982" t="inlineStr">
        <is>
          <t>03/25/1990</t>
        </is>
      </c>
      <c r="F982" s="903" t="n">
        <v>32957</v>
      </c>
      <c r="G982" t="inlineStr">
        <is>
          <t>Apache Corporation</t>
        </is>
      </c>
      <c r="H982" t="inlineStr">
        <is>
          <t>Gene G. Guardian Williams,
Gene (minor) Williams,
Marvin Mitchell (minor) Williams</t>
        </is>
      </c>
      <c r="I982" t="inlineStr">
        <is>
          <t>31-12N-24W</t>
        </is>
      </c>
      <c r="J982" t="inlineStr">
        <is>
          <t>Leasehold / WI</t>
        </is>
      </c>
      <c r="K982" t="inlineStr">
        <is>
          <t>OKCountyRecords official index, Roger Mills County (instrument 1990-001654); searched 06/11/2026</t>
        </is>
      </c>
    </row>
    <row r="983">
      <c r="A983" t="inlineStr">
        <is>
          <t>1990-001689</t>
        </is>
      </c>
      <c r="C983" t="inlineStr">
        <is>
          <t>Deed</t>
        </is>
      </c>
      <c r="D983" t="inlineStr">
        <is>
          <t>1122/0274</t>
        </is>
      </c>
      <c r="E983" t="inlineStr">
        <is>
          <t>03/25/1990</t>
        </is>
      </c>
      <c r="F983" s="903" t="n">
        <v>32957</v>
      </c>
      <c r="G983" t="inlineStr">
        <is>
          <t>Ernest Jensen,
Wilda Jensen</t>
        </is>
      </c>
      <c r="H983" t="inlineStr">
        <is>
          <t>Tim E. Jensen</t>
        </is>
      </c>
      <c r="I983" t="inlineStr">
        <is>
          <t>31-12N-24W (AOL)</t>
        </is>
      </c>
      <c r="J983" t="inlineStr">
        <is>
          <t>Fee / as stated</t>
        </is>
      </c>
      <c r="K983" t="inlineStr">
        <is>
          <t>OKCountyRecords official index, Roger Mills County (instrument 1990-001689); searched 06/11/2026</t>
        </is>
      </c>
    </row>
    <row r="984">
      <c r="A984" t="inlineStr">
        <is>
          <t>1990-001690</t>
        </is>
      </c>
      <c r="C984" t="inlineStr">
        <is>
          <t>Deed</t>
        </is>
      </c>
      <c r="D984" t="inlineStr">
        <is>
          <t>1122/0277</t>
        </is>
      </c>
      <c r="E984" t="inlineStr">
        <is>
          <t>03/25/1990</t>
        </is>
      </c>
      <c r="F984" s="903" t="n">
        <v>32957</v>
      </c>
      <c r="G984" t="inlineStr">
        <is>
          <t>Ernest Jensen,
Wilda Jensen</t>
        </is>
      </c>
      <c r="H984" t="inlineStr">
        <is>
          <t>Hans W. Jensen</t>
        </is>
      </c>
      <c r="I984" t="inlineStr">
        <is>
          <t>31-12N-24W (AOL)</t>
        </is>
      </c>
      <c r="J984" t="inlineStr">
        <is>
          <t>Fee / as stated</t>
        </is>
      </c>
      <c r="K984" t="inlineStr">
        <is>
          <t>OKCountyRecords official index, Roger Mills County (instrument 1990-001690); searched 06/11/2026</t>
        </is>
      </c>
    </row>
    <row r="985">
      <c r="A985" t="inlineStr">
        <is>
          <t>1990-001750</t>
        </is>
      </c>
      <c r="C985" t="inlineStr">
        <is>
          <t>Deed</t>
        </is>
      </c>
      <c r="D985" t="inlineStr">
        <is>
          <t>1123/0100</t>
        </is>
      </c>
      <c r="E985" t="inlineStr">
        <is>
          <t>03/28/1990</t>
        </is>
      </c>
      <c r="F985" s="903" t="n">
        <v>32960</v>
      </c>
      <c r="G985" t="inlineStr">
        <is>
          <t>Hazel Hamilton</t>
        </is>
      </c>
      <c r="H985" t="inlineStr">
        <is>
          <t>Hamilton, Hazel Trust</t>
        </is>
      </c>
      <c r="I985" t="inlineStr">
        <is>
          <t>31-12N-24W (AOL)</t>
        </is>
      </c>
      <c r="J985" t="inlineStr">
        <is>
          <t>Fee / as stated</t>
        </is>
      </c>
      <c r="K985" t="inlineStr">
        <is>
          <t>OKCountyRecords official index, Roger Mills County (instrument 1990-001750); searched 06/11/2026</t>
        </is>
      </c>
    </row>
    <row r="986">
      <c r="A986" t="inlineStr">
        <is>
          <t>1990-001925</t>
        </is>
      </c>
      <c r="C986" t="inlineStr">
        <is>
          <t>Deed</t>
        </is>
      </c>
      <c r="D986" t="inlineStr">
        <is>
          <t>1126/0098</t>
        </is>
      </c>
      <c r="E986" t="inlineStr">
        <is>
          <t>04/06/1990</t>
        </is>
      </c>
      <c r="F986" s="903" t="n">
        <v>32969</v>
      </c>
      <c r="G986" t="inlineStr">
        <is>
          <t>Federal Deposit Insurance Corp</t>
        </is>
      </c>
      <c r="H986" t="inlineStr">
        <is>
          <t>First State Bank &amp; Trust Co</t>
        </is>
      </c>
      <c r="I986" t="inlineStr">
        <is>
          <t>31-12N-24W (AOL)</t>
        </is>
      </c>
      <c r="J986" t="inlineStr">
        <is>
          <t>Fee / as stated</t>
        </is>
      </c>
      <c r="K986" t="inlineStr">
        <is>
          <t>OKCountyRecords official index, Roger Mills County (instrument 1990-001925); searched 06/11/2026</t>
        </is>
      </c>
    </row>
    <row r="987">
      <c r="A987" t="inlineStr">
        <is>
          <t>1990-001986</t>
        </is>
      </c>
      <c r="C987" t="inlineStr">
        <is>
          <t>Final Decree</t>
        </is>
      </c>
      <c r="D987" t="inlineStr">
        <is>
          <t>1126/0202</t>
        </is>
      </c>
      <c r="E987" t="inlineStr">
        <is>
          <t>04/06/1990</t>
        </is>
      </c>
      <c r="F987" s="903" t="n">
        <v>32969</v>
      </c>
      <c r="G987" t="inlineStr">
        <is>
          <t>Margaret Gray</t>
        </is>
      </c>
      <c r="H987" t="inlineStr">
        <is>
          <t>The Public,
Fred A. Standiford Jr.</t>
        </is>
      </c>
      <c r="I987" t="inlineStr">
        <is>
          <t>31-12N-24W (AOL)</t>
        </is>
      </c>
      <c r="J987" t="inlineStr">
        <is>
          <t>Fee / as stated</t>
        </is>
      </c>
      <c r="K987" t="inlineStr">
        <is>
          <t>OKCountyRecords official index, Roger Mills County (instrument 1990-001986); searched 06/11/2026</t>
        </is>
      </c>
    </row>
    <row r="988">
      <c r="A988" t="inlineStr">
        <is>
          <t>1990-001987</t>
        </is>
      </c>
      <c r="C988" t="inlineStr">
        <is>
          <t>Final Decree</t>
        </is>
      </c>
      <c r="D988" t="inlineStr">
        <is>
          <t>1126/0210</t>
        </is>
      </c>
      <c r="E988" t="inlineStr">
        <is>
          <t>04/06/1990</t>
        </is>
      </c>
      <c r="F988" s="903" t="n">
        <v>32969</v>
      </c>
      <c r="G988" t="inlineStr">
        <is>
          <t>Margaret Gray</t>
        </is>
      </c>
      <c r="H988" t="inlineStr">
        <is>
          <t>The Public,
Fred A. Standiford Jr.</t>
        </is>
      </c>
      <c r="I988" t="inlineStr">
        <is>
          <t>31-12N-24W (AOL)</t>
        </is>
      </c>
      <c r="J988" t="inlineStr">
        <is>
          <t>Fee / as stated</t>
        </is>
      </c>
      <c r="K988" t="inlineStr">
        <is>
          <t>OKCountyRecords official index, Roger Mills County (instrument 1990-001987); searched 06/11/2026</t>
        </is>
      </c>
    </row>
    <row r="989">
      <c r="A989" t="inlineStr">
        <is>
          <t>1990-001991</t>
        </is>
      </c>
      <c r="C989" t="inlineStr">
        <is>
          <t>Final Decree</t>
        </is>
      </c>
      <c r="D989" t="inlineStr">
        <is>
          <t>1126/0226</t>
        </is>
      </c>
      <c r="E989" t="inlineStr">
        <is>
          <t>04/06/1990</t>
        </is>
      </c>
      <c r="F989" s="903" t="n">
        <v>32969</v>
      </c>
      <c r="G989" t="inlineStr">
        <is>
          <t>Margaret Gray</t>
        </is>
      </c>
      <c r="H989" t="inlineStr">
        <is>
          <t>The Public,
Fred A. Standiford Jr.</t>
        </is>
      </c>
      <c r="I989" t="inlineStr">
        <is>
          <t>31-12N-24W</t>
        </is>
      </c>
      <c r="J989" t="inlineStr">
        <is>
          <t>Fee / as stated</t>
        </is>
      </c>
      <c r="K989" t="inlineStr">
        <is>
          <t>OKCountyRecords official index, Roger Mills County (instrument 1990-001991); searched 06/11/2026</t>
        </is>
      </c>
    </row>
    <row r="990">
      <c r="A990" t="inlineStr">
        <is>
          <t>1990-001992</t>
        </is>
      </c>
      <c r="C990" t="inlineStr">
        <is>
          <t>Final Decree</t>
        </is>
      </c>
      <c r="D990" t="inlineStr">
        <is>
          <t>1126/0229</t>
        </is>
      </c>
      <c r="E990" t="inlineStr">
        <is>
          <t>04/06/1990</t>
        </is>
      </c>
      <c r="F990" s="903" t="n">
        <v>32969</v>
      </c>
      <c r="G990" t="inlineStr">
        <is>
          <t>Margaret Gray</t>
        </is>
      </c>
      <c r="H990" t="inlineStr">
        <is>
          <t>The Public,
Fred A. Standiford Jr.</t>
        </is>
      </c>
      <c r="I990" t="inlineStr">
        <is>
          <t>31-12N-24W</t>
        </is>
      </c>
      <c r="J990" t="inlineStr">
        <is>
          <t>Fee / as stated</t>
        </is>
      </c>
      <c r="K990" t="inlineStr">
        <is>
          <t>OKCountyRecords official index, Roger Mills County (instrument 1990-001992); searched 06/11/2026</t>
        </is>
      </c>
    </row>
    <row r="991">
      <c r="A991" t="inlineStr">
        <is>
          <t>1990-001993</t>
        </is>
      </c>
      <c r="C991" t="inlineStr">
        <is>
          <t>Final Decree</t>
        </is>
      </c>
      <c r="D991" t="inlineStr">
        <is>
          <t>1126/0231</t>
        </is>
      </c>
      <c r="E991" t="inlineStr">
        <is>
          <t>04/06/1990</t>
        </is>
      </c>
      <c r="F991" s="903" t="n">
        <v>32969</v>
      </c>
      <c r="G991" t="inlineStr">
        <is>
          <t>Margaret Gray</t>
        </is>
      </c>
      <c r="H991" t="inlineStr">
        <is>
          <t>The Public,
Fred A. Standiford Jr.</t>
        </is>
      </c>
      <c r="I991" t="inlineStr">
        <is>
          <t>31-12N-24W</t>
        </is>
      </c>
      <c r="J991" t="inlineStr">
        <is>
          <t>Fee / as stated</t>
        </is>
      </c>
      <c r="K991" t="inlineStr">
        <is>
          <t>OKCountyRecords official index, Roger Mills County (instrument 1990-001993); searched 06/11/2026</t>
        </is>
      </c>
    </row>
    <row r="992">
      <c r="A992" t="inlineStr">
        <is>
          <t>1990-001996</t>
        </is>
      </c>
      <c r="C992" t="inlineStr">
        <is>
          <t>Final Decree</t>
        </is>
      </c>
      <c r="D992" t="inlineStr">
        <is>
          <t>1126/0234</t>
        </is>
      </c>
      <c r="E992" t="inlineStr">
        <is>
          <t>04/06/1990</t>
        </is>
      </c>
      <c r="F992" s="903" t="n">
        <v>32969</v>
      </c>
      <c r="G992" t="inlineStr">
        <is>
          <t>Margaret Gray</t>
        </is>
      </c>
      <c r="H992" t="inlineStr">
        <is>
          <t>The Public,
Fred A. Standiford Jr.</t>
        </is>
      </c>
      <c r="I992" t="inlineStr">
        <is>
          <t>31-12N-24W (AOL)</t>
        </is>
      </c>
      <c r="J992" t="inlineStr">
        <is>
          <t>Fee / as stated</t>
        </is>
      </c>
      <c r="K992" t="inlineStr">
        <is>
          <t>OKCountyRecords official index, Roger Mills County (instrument 1990-001996); searched 06/11/2026</t>
        </is>
      </c>
    </row>
    <row r="993">
      <c r="A993" t="inlineStr">
        <is>
          <t>1990-002146</t>
        </is>
      </c>
      <c r="C993" t="inlineStr">
        <is>
          <t>Deed</t>
        </is>
      </c>
      <c r="D993" t="inlineStr">
        <is>
          <t>1128/0039</t>
        </is>
      </c>
      <c r="E993" t="inlineStr">
        <is>
          <t>04/12/1990</t>
        </is>
      </c>
      <c r="F993" s="903" t="n">
        <v>32975</v>
      </c>
      <c r="G993" t="inlineStr">
        <is>
          <t>State Bank &amp; Trust Co</t>
        </is>
      </c>
      <c r="H993" t="inlineStr">
        <is>
          <t>Arrowhead Resources, Inc.</t>
        </is>
      </c>
      <c r="I993" t="inlineStr">
        <is>
          <t>31-12N-24W (AOL)</t>
        </is>
      </c>
      <c r="J993" t="inlineStr">
        <is>
          <t>Fee / as stated</t>
        </is>
      </c>
      <c r="K993" t="inlineStr">
        <is>
          <t>OKCountyRecords official index, Roger Mills County (instrument 1990-002146); searched 06/11/2026</t>
        </is>
      </c>
    </row>
    <row r="994">
      <c r="A994" t="inlineStr">
        <is>
          <t>1990-002451</t>
        </is>
      </c>
      <c r="C994" t="inlineStr">
        <is>
          <t>Deed</t>
        </is>
      </c>
      <c r="D994" t="inlineStr">
        <is>
          <t>1131/0089</t>
        </is>
      </c>
      <c r="E994" t="inlineStr">
        <is>
          <t>04/30/1990</t>
        </is>
      </c>
      <c r="F994" s="903" t="n">
        <v>32993</v>
      </c>
      <c r="G994" t="inlineStr">
        <is>
          <t>Arrowhead Resources, Inc.</t>
        </is>
      </c>
      <c r="H994" t="inlineStr">
        <is>
          <t>Daniel D. Ferson</t>
        </is>
      </c>
      <c r="I994" t="inlineStr">
        <is>
          <t>31-12N-24W (AOL)</t>
        </is>
      </c>
      <c r="J994" t="inlineStr">
        <is>
          <t>Fee / as stated</t>
        </is>
      </c>
      <c r="K994" t="inlineStr">
        <is>
          <t>OKCountyRecords official index, Roger Mills County (instrument 1990-002451); searched 06/11/2026</t>
        </is>
      </c>
    </row>
    <row r="995">
      <c r="A995" t="inlineStr">
        <is>
          <t>1990-002553</t>
        </is>
      </c>
      <c r="C995" t="inlineStr">
        <is>
          <t>Assignment</t>
        </is>
      </c>
      <c r="D995" t="inlineStr">
        <is>
          <t>1132/0124</t>
        </is>
      </c>
      <c r="E995" t="inlineStr">
        <is>
          <t>05/04/1990</t>
        </is>
      </c>
      <c r="F995" s="903" t="n">
        <v>32997</v>
      </c>
      <c r="G995" t="inlineStr">
        <is>
          <t>Ford, Louis McKee Living Trust,
Louis McKee Ford, Trustee</t>
        </is>
      </c>
      <c r="H995" t="inlineStr">
        <is>
          <t>Victor E. Ratliff Sr.</t>
        </is>
      </c>
      <c r="I995" t="inlineStr">
        <is>
          <t>31-12N-24W (AOL)</t>
        </is>
      </c>
      <c r="J995" t="inlineStr">
        <is>
          <t>Leasehold / WI</t>
        </is>
      </c>
      <c r="K995" t="inlineStr">
        <is>
          <t>OKCountyRecords official index, Roger Mills County (instrument 1990-002553); searched 06/11/2026</t>
        </is>
      </c>
    </row>
    <row r="996">
      <c r="A996" t="inlineStr">
        <is>
          <t>1990-002606</t>
        </is>
      </c>
      <c r="C996" t="inlineStr">
        <is>
          <t>Deed</t>
        </is>
      </c>
      <c r="D996" t="inlineStr">
        <is>
          <t>1132/0285</t>
        </is>
      </c>
      <c r="E996" t="inlineStr">
        <is>
          <t>05/07/1990</t>
        </is>
      </c>
      <c r="F996" s="903" t="n">
        <v>33000</v>
      </c>
      <c r="G996" t="inlineStr">
        <is>
          <t>Alfred W. Standiford</t>
        </is>
      </c>
      <c r="H996" t="inlineStr">
        <is>
          <t>Fred A. Standiford Jr.</t>
        </is>
      </c>
      <c r="I996" t="inlineStr">
        <is>
          <t>31-12N-24W (AOL)</t>
        </is>
      </c>
      <c r="J996" t="inlineStr">
        <is>
          <t>Fee / as stated</t>
        </is>
      </c>
      <c r="K996" t="inlineStr">
        <is>
          <t>OKCountyRecords official index, Roger Mills County (instrument 1990-002606); searched 06/11/2026</t>
        </is>
      </c>
    </row>
    <row r="997">
      <c r="A997" t="inlineStr">
        <is>
          <t>1990-003160</t>
        </is>
      </c>
      <c r="C997" t="inlineStr">
        <is>
          <t>Deed</t>
        </is>
      </c>
      <c r="D997" t="inlineStr">
        <is>
          <t>1140/0026</t>
        </is>
      </c>
      <c r="E997" t="inlineStr">
        <is>
          <t>06/01/1990</t>
        </is>
      </c>
      <c r="F997" s="903" t="n">
        <v>33025</v>
      </c>
      <c r="G997" t="inlineStr">
        <is>
          <t>First State Bank &amp; Trust Co</t>
        </is>
      </c>
      <c r="H997" t="inlineStr">
        <is>
          <t>Arrowhead Resources, Inc.</t>
        </is>
      </c>
      <c r="I997" t="inlineStr">
        <is>
          <t>31-12N-24W (AOL)</t>
        </is>
      </c>
      <c r="J997" t="inlineStr">
        <is>
          <t>Fee / as stated</t>
        </is>
      </c>
      <c r="K997" t="inlineStr">
        <is>
          <t>OKCountyRecords official index, Roger Mills County (instrument 1990-003160); searched 06/11/2026</t>
        </is>
      </c>
    </row>
    <row r="998">
      <c r="A998" t="inlineStr">
        <is>
          <t>1990-003980</t>
        </is>
      </c>
      <c r="C998" t="inlineStr">
        <is>
          <t>Assignment</t>
        </is>
      </c>
      <c r="D998" t="inlineStr">
        <is>
          <t>1148/0114</t>
        </is>
      </c>
      <c r="E998" t="inlineStr">
        <is>
          <t>06/09/1990</t>
        </is>
      </c>
      <c r="F998" s="903" t="n">
        <v>33033</v>
      </c>
      <c r="G998" t="inlineStr">
        <is>
          <t>Santa Fe Energy Operating Partners</t>
        </is>
      </c>
      <c r="H998" t="inlineStr">
        <is>
          <t>Barbara Fasken</t>
        </is>
      </c>
      <c r="I998" t="inlineStr">
        <is>
          <t>31-12N-24W (AOL)</t>
        </is>
      </c>
      <c r="J998" t="inlineStr">
        <is>
          <t>Leasehold / WI</t>
        </is>
      </c>
      <c r="K998" t="inlineStr">
        <is>
          <t>OKCountyRecords official index, Roger Mills County (instrument 1990-003980); searched 06/11/2026</t>
        </is>
      </c>
    </row>
    <row r="999">
      <c r="A999" t="inlineStr">
        <is>
          <t>1990-003924</t>
        </is>
      </c>
      <c r="C999" t="inlineStr">
        <is>
          <t>Deed</t>
        </is>
      </c>
      <c r="D999" t="inlineStr">
        <is>
          <t>1147/0242</t>
        </is>
      </c>
      <c r="E999" t="inlineStr">
        <is>
          <t>07/05/1990</t>
        </is>
      </c>
      <c r="F999" s="903" t="n">
        <v>33059</v>
      </c>
      <c r="G999" t="inlineStr">
        <is>
          <t>Arrowhead Resources, Inc.</t>
        </is>
      </c>
      <c r="H999" t="inlineStr">
        <is>
          <t>Hefner Corp</t>
        </is>
      </c>
      <c r="I999" t="inlineStr">
        <is>
          <t>31-12N-24W (AOL)</t>
        </is>
      </c>
      <c r="J999" t="inlineStr">
        <is>
          <t>Fee / as stated</t>
        </is>
      </c>
      <c r="K999" t="inlineStr">
        <is>
          <t>OKCountyRecords official index, Roger Mills County (instrument 1990-003924); searched 06/11/2026</t>
        </is>
      </c>
    </row>
    <row r="1000">
      <c r="A1000" t="inlineStr">
        <is>
          <t>1990-004213</t>
        </is>
      </c>
      <c r="C1000" t="inlineStr">
        <is>
          <t>Deed</t>
        </is>
      </c>
      <c r="D1000" t="inlineStr">
        <is>
          <t>1151/0107</t>
        </is>
      </c>
      <c r="E1000" t="inlineStr">
        <is>
          <t>07/19/1990</t>
        </is>
      </c>
      <c r="F1000" s="903" t="n">
        <v>33073</v>
      </c>
      <c r="G1000" t="inlineStr">
        <is>
          <t>Charles O. Burckhalter</t>
        </is>
      </c>
      <c r="H1000" t="inlineStr">
        <is>
          <t>Charles O. Burckhalter, Trustee,
Burckhalter Family Trust</t>
        </is>
      </c>
      <c r="I1000" t="inlineStr">
        <is>
          <t>All of 31-12N-24W (AOL)</t>
        </is>
      </c>
      <c r="J1000" t="inlineStr">
        <is>
          <t>Fee / as stated</t>
        </is>
      </c>
      <c r="K1000" t="inlineStr">
        <is>
          <t>OKCountyRecords official index, Roger Mills County (instrument 1990-004213); searched 06/11/2026</t>
        </is>
      </c>
    </row>
    <row r="1001">
      <c r="A1001" t="inlineStr">
        <is>
          <t>1990-005042</t>
        </is>
      </c>
      <c r="C1001" t="inlineStr">
        <is>
          <t>Deed</t>
        </is>
      </c>
      <c r="D1001" t="inlineStr">
        <is>
          <t>1159/0224</t>
        </is>
      </c>
      <c r="E1001" t="inlineStr">
        <is>
          <t>08/29/1990</t>
        </is>
      </c>
      <c r="F1001" s="903" t="n">
        <v>33114</v>
      </c>
      <c r="G1001" t="inlineStr">
        <is>
          <t>Inter-american Corporation</t>
        </is>
      </c>
      <c r="H1001" t="inlineStr">
        <is>
          <t>Hayhurst Oil Properties, Inc.</t>
        </is>
      </c>
      <c r="I1001" t="inlineStr">
        <is>
          <t>31-12N-24W (AOL)</t>
        </is>
      </c>
      <c r="J1001" t="inlineStr">
        <is>
          <t>Fee / as stated</t>
        </is>
      </c>
      <c r="K1001" t="inlineStr">
        <is>
          <t>OKCountyRecords official index, Roger Mills County (instrument 1990-005042); searched 06/11/2026</t>
        </is>
      </c>
    </row>
    <row r="1002">
      <c r="A1002" t="inlineStr">
        <is>
          <t>1990-005043</t>
        </is>
      </c>
      <c r="C1002" t="inlineStr">
        <is>
          <t>Deed</t>
        </is>
      </c>
      <c r="D1002" t="inlineStr">
        <is>
          <t>1159/0225</t>
        </is>
      </c>
      <c r="E1002" t="inlineStr">
        <is>
          <t>08/29/1990</t>
        </is>
      </c>
      <c r="F1002" s="903" t="n">
        <v>33114</v>
      </c>
      <c r="G1002" t="inlineStr">
        <is>
          <t>Termo Company</t>
        </is>
      </c>
      <c r="H1002" t="inlineStr">
        <is>
          <t>Hayhurst Oil Properties, Inc.</t>
        </is>
      </c>
      <c r="I1002" t="inlineStr">
        <is>
          <t>31-12N-24W (AOL)</t>
        </is>
      </c>
      <c r="J1002" t="inlineStr">
        <is>
          <t>Fee / as stated</t>
        </is>
      </c>
      <c r="K1002" t="inlineStr">
        <is>
          <t>OKCountyRecords official index, Roger Mills County (instrument 1990-005043); searched 06/11/2026</t>
        </is>
      </c>
    </row>
    <row r="1003">
      <c r="A1003" t="inlineStr">
        <is>
          <t>1990-005498</t>
        </is>
      </c>
      <c r="C1003" t="inlineStr">
        <is>
          <t>Release</t>
        </is>
      </c>
      <c r="D1003" t="inlineStr">
        <is>
          <t>1164/0107</t>
        </is>
      </c>
      <c r="E1003" t="inlineStr">
        <is>
          <t>09/24/1990</t>
        </is>
      </c>
      <c r="F1003" s="903" t="n">
        <v>33140</v>
      </c>
      <c r="G1003" t="inlineStr">
        <is>
          <t>Anson Company</t>
        </is>
      </c>
      <c r="H1003" t="inlineStr">
        <is>
          <t>Panhandle Royalty Company</t>
        </is>
      </c>
      <c r="I1003" t="inlineStr">
        <is>
          <t>31-12N-24W</t>
        </is>
      </c>
      <c r="J1003" t="inlineStr">
        <is>
          <t>Leasehold / WI</t>
        </is>
      </c>
      <c r="K1003" t="inlineStr">
        <is>
          <t>OKCountyRecords official index, Roger Mills County (instrument 1990-005498); searched 06/11/2026</t>
        </is>
      </c>
    </row>
    <row r="1004">
      <c r="A1004" t="inlineStr">
        <is>
          <t>1990-005848</t>
        </is>
      </c>
      <c r="C1004" t="inlineStr">
        <is>
          <t>Deed</t>
        </is>
      </c>
      <c r="D1004" t="inlineStr">
        <is>
          <t>1167/0200</t>
        </is>
      </c>
      <c r="E1004" t="inlineStr">
        <is>
          <t>10/12/1990</t>
        </is>
      </c>
      <c r="F1004" s="903" t="n">
        <v>33158</v>
      </c>
      <c r="G1004" t="inlineStr">
        <is>
          <t>Gilbert C. Fuchs</t>
        </is>
      </c>
      <c r="H1004" t="inlineStr">
        <is>
          <t>Fuchs Family Revocable Trust</t>
        </is>
      </c>
      <c r="I1004" t="inlineStr">
        <is>
          <t>31-12N-24W (AOL)</t>
        </is>
      </c>
      <c r="J1004" t="inlineStr">
        <is>
          <t>Fee / as stated</t>
        </is>
      </c>
      <c r="K1004" t="inlineStr">
        <is>
          <t>OKCountyRecords official index, Roger Mills County (instrument 1990-005848); searched 06/11/2026</t>
        </is>
      </c>
    </row>
    <row r="1005">
      <c r="A1005" t="inlineStr">
        <is>
          <t>1990-006747</t>
        </is>
      </c>
      <c r="C1005" t="inlineStr">
        <is>
          <t>Final Decree</t>
        </is>
      </c>
      <c r="D1005" t="inlineStr">
        <is>
          <t>1176/0054</t>
        </is>
      </c>
      <c r="E1005" t="inlineStr">
        <is>
          <t>11/28/1990</t>
        </is>
      </c>
      <c r="F1005" s="903" t="n">
        <v>33205</v>
      </c>
      <c r="G1005" t="inlineStr">
        <is>
          <t>Annie E. Mitchel</t>
        </is>
      </c>
      <c r="H1005" t="inlineStr">
        <is>
          <t>Louise Ormand,
The Public</t>
        </is>
      </c>
      <c r="I1005" t="inlineStr">
        <is>
          <t>31-12N-24W (AOL)</t>
        </is>
      </c>
      <c r="J1005" t="inlineStr">
        <is>
          <t>Fee / as stated</t>
        </is>
      </c>
      <c r="K1005" t="inlineStr">
        <is>
          <t>OKCountyRecords official index, Roger Mills County (instrument 1990-006747); searched 06/11/2026</t>
        </is>
      </c>
    </row>
    <row r="1006">
      <c r="A1006" t="inlineStr">
        <is>
          <t>1991-000858</t>
        </is>
      </c>
      <c r="C1006" t="inlineStr">
        <is>
          <t>Deed</t>
        </is>
      </c>
      <c r="D1006" t="inlineStr">
        <is>
          <t>1194/0257</t>
        </is>
      </c>
      <c r="E1006" t="inlineStr">
        <is>
          <t>02/08/1991</t>
        </is>
      </c>
      <c r="F1006" s="903" t="n">
        <v>33277</v>
      </c>
      <c r="G1006" t="inlineStr">
        <is>
          <t>Alpine Investments, Inc.</t>
        </is>
      </c>
      <c r="H1006" t="inlineStr">
        <is>
          <t>Estate of Dwight J. Wilson</t>
        </is>
      </c>
      <c r="I1006" t="inlineStr">
        <is>
          <t>31-12N-24W (AOL)</t>
        </is>
      </c>
      <c r="J1006" t="inlineStr">
        <is>
          <t>Fee / as stated</t>
        </is>
      </c>
      <c r="K1006" t="inlineStr">
        <is>
          <t>OKCountyRecords official index, Roger Mills County (instrument 1991-000858); searched 06/11/2026</t>
        </is>
      </c>
    </row>
    <row r="1007">
      <c r="A1007" t="inlineStr">
        <is>
          <t>1991-001479</t>
        </is>
      </c>
      <c r="C1007" t="inlineStr">
        <is>
          <t>Assignment</t>
        </is>
      </c>
      <c r="D1007" t="inlineStr">
        <is>
          <t>1202/0294</t>
        </is>
      </c>
      <c r="E1007" t="inlineStr">
        <is>
          <t>03/18/1991</t>
        </is>
      </c>
      <c r="F1007" s="903" t="n">
        <v>33315</v>
      </c>
      <c r="G1007" t="inlineStr">
        <is>
          <t>J. R. Nicholson</t>
        </is>
      </c>
      <c r="H1007" t="inlineStr">
        <is>
          <t>New Liberty Investments, Inc.</t>
        </is>
      </c>
      <c r="I1007" t="inlineStr">
        <is>
          <t>31-12N-24W (AOL)</t>
        </is>
      </c>
      <c r="J1007" t="inlineStr">
        <is>
          <t>Leasehold / WI</t>
        </is>
      </c>
      <c r="K1007" t="inlineStr">
        <is>
          <t>OKCountyRecords official index, Roger Mills County (instrument 1991-001479); searched 06/11/2026</t>
        </is>
      </c>
    </row>
    <row r="1008">
      <c r="A1008" t="inlineStr">
        <is>
          <t>1991-002362</t>
        </is>
      </c>
      <c r="C1008" t="inlineStr">
        <is>
          <t>Assignment</t>
        </is>
      </c>
      <c r="D1008" t="inlineStr">
        <is>
          <t>1214/0113</t>
        </is>
      </c>
      <c r="E1008" t="inlineStr">
        <is>
          <t>05/20/1991</t>
        </is>
      </c>
      <c r="F1008" s="903" t="n">
        <v>33378</v>
      </c>
      <c r="G1008" t="inlineStr">
        <is>
          <t>Santa Fe Energy Operating Partners</t>
        </is>
      </c>
      <c r="H1008" t="inlineStr">
        <is>
          <t>Barbara Fasken</t>
        </is>
      </c>
      <c r="I1008" t="inlineStr">
        <is>
          <t>31-12N-24W (AOL)</t>
        </is>
      </c>
      <c r="J1008" t="inlineStr">
        <is>
          <t>Leasehold / WI</t>
        </is>
      </c>
      <c r="K1008" t="inlineStr">
        <is>
          <t>OKCountyRecords official index, Roger Mills County (instrument 1991-002362); searched 06/11/2026</t>
        </is>
      </c>
    </row>
    <row r="1009">
      <c r="A1009" t="inlineStr">
        <is>
          <t>1991-002734</t>
        </is>
      </c>
      <c r="C1009" t="inlineStr">
        <is>
          <t>Affidavit</t>
        </is>
      </c>
      <c r="D1009" t="inlineStr">
        <is>
          <t>1218/0001</t>
        </is>
      </c>
      <c r="E1009" t="inlineStr">
        <is>
          <t>06/10/1991</t>
        </is>
      </c>
      <c r="F1009" s="903" t="n">
        <v>33399</v>
      </c>
      <c r="G1009" t="inlineStr">
        <is>
          <t>Umc Petroleum Corp - Delaware</t>
        </is>
      </c>
      <c r="H1009" t="inlineStr">
        <is>
          <t>Umc Petroleum Corp - Delaware</t>
        </is>
      </c>
      <c r="I1009" t="inlineStr">
        <is>
          <t>31-12N-24W (AOL)</t>
        </is>
      </c>
      <c r="J1009" t="inlineStr">
        <is>
          <t>See instrument</t>
        </is>
      </c>
      <c r="K1009" t="inlineStr">
        <is>
          <t>OKCountyRecords official index, Roger Mills County (instrument 1991-002734); searched 06/11/2026</t>
        </is>
      </c>
    </row>
    <row r="1010">
      <c r="A1010" t="inlineStr">
        <is>
          <t>1991-003350</t>
        </is>
      </c>
      <c r="C1010" t="inlineStr">
        <is>
          <t>Assignment</t>
        </is>
      </c>
      <c r="D1010" t="inlineStr">
        <is>
          <t>1227/0155</t>
        </is>
      </c>
      <c r="E1010" t="inlineStr">
        <is>
          <t>07/25/1991</t>
        </is>
      </c>
      <c r="F1010" s="903" t="n">
        <v>33444</v>
      </c>
      <c r="G1010" t="inlineStr">
        <is>
          <t>J.r. Nicholson,
Alfred Williams Standford</t>
        </is>
      </c>
      <c r="H1010" t="inlineStr">
        <is>
          <t>New Liberty Investments, Inc.</t>
        </is>
      </c>
      <c r="I1010" t="inlineStr">
        <is>
          <t>31-12N-24W (AOL)</t>
        </is>
      </c>
      <c r="J1010" t="inlineStr">
        <is>
          <t>Leasehold / WI</t>
        </is>
      </c>
      <c r="K1010" t="inlineStr">
        <is>
          <t>OKCountyRecords official index, Roger Mills County (instrument 1991-003350); searched 06/11/2026</t>
        </is>
      </c>
    </row>
    <row r="1011">
      <c r="A1011" t="inlineStr">
        <is>
          <t>1991-003462</t>
        </is>
      </c>
      <c r="C1011" t="inlineStr">
        <is>
          <t>Assignment</t>
        </is>
      </c>
      <c r="D1011" t="inlineStr">
        <is>
          <t>1228/0213</t>
        </is>
      </c>
      <c r="E1011" t="inlineStr">
        <is>
          <t>08/01/1991</t>
        </is>
      </c>
      <c r="F1011" s="903" t="n">
        <v>33451</v>
      </c>
      <c r="G1011" t="inlineStr">
        <is>
          <t>Bp Exploration, Inc.,
Sohio Petroleum Company</t>
        </is>
      </c>
      <c r="H1011" t="inlineStr">
        <is>
          <t>West Anadarko Gas Gathering System</t>
        </is>
      </c>
      <c r="I1011" t="inlineStr">
        <is>
          <t>31-12N-24W (AOL)</t>
        </is>
      </c>
      <c r="J1011" t="inlineStr">
        <is>
          <t>Leasehold / WI</t>
        </is>
      </c>
      <c r="K1011" t="inlineStr">
        <is>
          <t>OKCountyRecords official index, Roger Mills County (instrument 1991-003462); searched 06/11/2026</t>
        </is>
      </c>
    </row>
    <row r="1012">
      <c r="A1012" t="inlineStr">
        <is>
          <t>1991-003518</t>
        </is>
      </c>
      <c r="C1012" t="inlineStr">
        <is>
          <t>Warranty Deed</t>
        </is>
      </c>
      <c r="D1012" t="inlineStr">
        <is>
          <t>1229/0180</t>
        </is>
      </c>
      <c r="E1012" t="inlineStr">
        <is>
          <t>08/06/1991</t>
        </is>
      </c>
      <c r="F1012" s="903" t="n">
        <v>33456</v>
      </c>
      <c r="G1012" t="inlineStr">
        <is>
          <t>Mary Margaret Devenas,
Mary Margaret Dovenas,
Mary Margaret Wilson</t>
        </is>
      </c>
      <c r="H1012" t="inlineStr">
        <is>
          <t>Joseph Devenas,
Mary Margaret Devenas</t>
        </is>
      </c>
      <c r="I1012" t="inlineStr">
        <is>
          <t>31-12N-24W (AOL)</t>
        </is>
      </c>
      <c r="J1012" t="inlineStr">
        <is>
          <t>Fee / as stated</t>
        </is>
      </c>
      <c r="K1012" t="inlineStr">
        <is>
          <t>OKCountyRecords official index, Roger Mills County (instrument 1991-003518); searched 06/11/2026</t>
        </is>
      </c>
    </row>
    <row r="1013">
      <c r="A1013" t="inlineStr">
        <is>
          <t>1991-004416</t>
        </is>
      </c>
      <c r="C1013" t="inlineStr">
        <is>
          <t>Assignment</t>
        </is>
      </c>
      <c r="D1013" t="inlineStr">
        <is>
          <t>1239/0267</t>
        </is>
      </c>
      <c r="E1013" t="inlineStr">
        <is>
          <t>10/07/1991</t>
        </is>
      </c>
      <c r="F1013" s="903" t="n">
        <v>33456</v>
      </c>
      <c r="G1013" t="inlineStr">
        <is>
          <t>Proven Properties, Inc.</t>
        </is>
      </c>
      <c r="H1013" t="inlineStr">
        <is>
          <t>Pennzoil Company</t>
        </is>
      </c>
      <c r="I1013" t="inlineStr">
        <is>
          <t>All of 31-12N-24W (AOL)</t>
        </is>
      </c>
      <c r="J1013" t="inlineStr">
        <is>
          <t>Leasehold / WI</t>
        </is>
      </c>
      <c r="K1013" t="inlineStr">
        <is>
          <t>OKCountyRecords official index, Roger Mills County (instrument 1991-004416); searched 06/11/2026</t>
        </is>
      </c>
    </row>
    <row r="1014">
      <c r="A1014" t="inlineStr">
        <is>
          <t>1991-004456</t>
        </is>
      </c>
      <c r="C1014" t="inlineStr">
        <is>
          <t>Conveyance</t>
        </is>
      </c>
      <c r="D1014" t="inlineStr">
        <is>
          <t>1240/0115</t>
        </is>
      </c>
      <c r="E1014" t="inlineStr">
        <is>
          <t>10/11/1991</t>
        </is>
      </c>
      <c r="F1014" s="903" t="n">
        <v>33522</v>
      </c>
      <c r="G1014" t="inlineStr">
        <is>
          <t>El Paso Natural Gas Company</t>
        </is>
      </c>
      <c r="H1014" t="inlineStr">
        <is>
          <t>El Paso Production Company</t>
        </is>
      </c>
      <c r="I1014" t="inlineStr">
        <is>
          <t>All of 31-12N-24W (AOL)</t>
        </is>
      </c>
      <c r="J1014" t="inlineStr">
        <is>
          <t>Fee / as stated</t>
        </is>
      </c>
      <c r="K1014" t="inlineStr">
        <is>
          <t>OKCountyRecords official index, Roger Mills County (instrument 1991-004456); searched 06/11/2026</t>
        </is>
      </c>
    </row>
    <row r="1015">
      <c r="A1015" t="inlineStr">
        <is>
          <t>1991-004543</t>
        </is>
      </c>
      <c r="C1015" t="inlineStr">
        <is>
          <t>Correction</t>
        </is>
      </c>
      <c r="D1015" t="inlineStr">
        <is>
          <t>1241/0066</t>
        </is>
      </c>
      <c r="E1015" t="inlineStr">
        <is>
          <t>10/17/1991</t>
        </is>
      </c>
      <c r="F1015" s="903" t="n">
        <v>33528</v>
      </c>
      <c r="G1015" t="inlineStr">
        <is>
          <t>Bp Exploration, Inc.,
Sohio Petroleum Co.,
Standard Oil Production Co.</t>
        </is>
      </c>
      <c r="H1015" t="inlineStr">
        <is>
          <t>Anadarko Gas Gathering System,
Dyco Petroleum Corporation,
Tex/con Gas Marketing Company,
West Anadarko Gas Gathering System</t>
        </is>
      </c>
      <c r="I1015" t="inlineStr">
        <is>
          <t>31-12N-24W (AOL)</t>
        </is>
      </c>
      <c r="J1015" t="inlineStr">
        <is>
          <t>See instrument</t>
        </is>
      </c>
      <c r="K1015" t="inlineStr">
        <is>
          <t>OKCountyRecords official index, Roger Mills County (instrument 1991-004543); searched 06/11/2026</t>
        </is>
      </c>
    </row>
    <row r="1016">
      <c r="A1016" t="inlineStr">
        <is>
          <t>1991-005340</t>
        </is>
      </c>
      <c r="C1016" t="inlineStr">
        <is>
          <t>Correction</t>
        </is>
      </c>
      <c r="D1016" t="inlineStr">
        <is>
          <t>1249/0161</t>
        </is>
      </c>
      <c r="E1016" t="inlineStr">
        <is>
          <t>12/02/1991</t>
        </is>
      </c>
      <c r="F1016" s="903" t="n">
        <v>33574</v>
      </c>
      <c r="G1016" t="inlineStr">
        <is>
          <t>Alpine Investments, Inc.</t>
        </is>
      </c>
      <c r="H1016" t="inlineStr">
        <is>
          <t>Melinda McCaul Mulvihill,
Wilson, Dwightj Estate of</t>
        </is>
      </c>
      <c r="I1016" t="inlineStr">
        <is>
          <t>31-12N-24W (AOL)</t>
        </is>
      </c>
      <c r="J1016" t="inlineStr">
        <is>
          <t>See instrument</t>
        </is>
      </c>
      <c r="K1016" t="inlineStr">
        <is>
          <t>OKCountyRecords official index, Roger Mills County (instrument 1991-005340); searched 06/11/2026</t>
        </is>
      </c>
    </row>
    <row r="1017">
      <c r="A1017" t="inlineStr">
        <is>
          <t>1992-000943</t>
        </is>
      </c>
      <c r="C1017" t="inlineStr">
        <is>
          <t>Affidavit</t>
        </is>
      </c>
      <c r="D1017" t="inlineStr">
        <is>
          <t>1266/0019</t>
        </is>
      </c>
      <c r="E1017" t="inlineStr">
        <is>
          <t>03/19/1992</t>
        </is>
      </c>
      <c r="F1017" s="903" t="n">
        <v>33682</v>
      </c>
      <c r="G1017" t="inlineStr">
        <is>
          <t>Daniel D. Ferson</t>
        </is>
      </c>
      <c r="H1017" t="inlineStr">
        <is>
          <t>The Public</t>
        </is>
      </c>
      <c r="I1017" t="inlineStr">
        <is>
          <t>31-12N-24W (AOL)</t>
        </is>
      </c>
      <c r="J1017" t="inlineStr">
        <is>
          <t>See instrument</t>
        </is>
      </c>
      <c r="K1017" t="inlineStr">
        <is>
          <t>OKCountyRecords official index, Roger Mills County (instrument 1992-000943); searched 06/11/2026</t>
        </is>
      </c>
    </row>
    <row r="1018">
      <c r="A1018" t="inlineStr">
        <is>
          <t>1992-001067</t>
        </is>
      </c>
      <c r="C1018" t="inlineStr">
        <is>
          <t>Mineral Deed</t>
        </is>
      </c>
      <c r="D1018" t="inlineStr">
        <is>
          <t>1267/0168</t>
        </is>
      </c>
      <c r="E1018" t="inlineStr">
        <is>
          <t>03/30/1992</t>
        </is>
      </c>
      <c r="F1018" s="903" t="n">
        <v>33693</v>
      </c>
      <c r="G1018" t="inlineStr">
        <is>
          <t>Mattie C. Britton</t>
        </is>
      </c>
      <c r="H1018" t="inlineStr">
        <is>
          <t>Anna R. Britton,
Joe Britton</t>
        </is>
      </c>
      <c r="I1018" t="inlineStr">
        <is>
          <t>31-12N-24W (AOL)</t>
        </is>
      </c>
      <c r="J1018" t="inlineStr">
        <is>
          <t>Mineral</t>
        </is>
      </c>
      <c r="K1018" t="inlineStr">
        <is>
          <t>OKCountyRecords official index, Roger Mills County (instrument 1992-001067); searched 06/11/2026</t>
        </is>
      </c>
    </row>
    <row r="1019">
      <c r="A1019" t="inlineStr">
        <is>
          <t>1992-001682</t>
        </is>
      </c>
      <c r="C1019" t="inlineStr">
        <is>
          <t>Deed</t>
        </is>
      </c>
      <c r="D1019" t="inlineStr">
        <is>
          <t>1274/0277</t>
        </is>
      </c>
      <c r="E1019" t="inlineStr">
        <is>
          <t>05/13/1992</t>
        </is>
      </c>
      <c r="F1019" s="903" t="n">
        <v>33737</v>
      </c>
      <c r="G1019" t="inlineStr">
        <is>
          <t>Hayhurst Oil Properties, Inc.</t>
        </is>
      </c>
      <c r="H1019" t="inlineStr">
        <is>
          <t>Minion Investment Company</t>
        </is>
      </c>
      <c r="I1019" t="inlineStr">
        <is>
          <t>31-12N-24W (AOL)</t>
        </is>
      </c>
      <c r="J1019" t="inlineStr">
        <is>
          <t>Fee / as stated</t>
        </is>
      </c>
      <c r="K1019" t="inlineStr">
        <is>
          <t>OKCountyRecords official index, Roger Mills County (instrument 1992-001682); searched 06/11/2026</t>
        </is>
      </c>
    </row>
    <row r="1020">
      <c r="A1020" t="inlineStr">
        <is>
          <t>1992-001861</t>
        </is>
      </c>
      <c r="C1020" t="inlineStr">
        <is>
          <t>Deed</t>
        </is>
      </c>
      <c r="D1020" t="inlineStr">
        <is>
          <t>1276/0267</t>
        </is>
      </c>
      <c r="E1020" t="inlineStr">
        <is>
          <t>05/26/1992</t>
        </is>
      </c>
      <c r="F1020" s="903" t="n">
        <v>33750</v>
      </c>
      <c r="G1020" t="inlineStr">
        <is>
          <t>Billy Wayne Bain, Trustee,
William Cobal Bain, Trustee,
W. M. Will of Bain</t>
        </is>
      </c>
      <c r="H1020" t="inlineStr">
        <is>
          <t>Dow C. Bain,
Edris O. Bain</t>
        </is>
      </c>
      <c r="I1020" t="inlineStr">
        <is>
          <t>31-12N-24W (AOL)</t>
        </is>
      </c>
      <c r="J1020" t="inlineStr">
        <is>
          <t>Fee / as stated</t>
        </is>
      </c>
      <c r="K1020" t="inlineStr">
        <is>
          <t>OKCountyRecords official index, Roger Mills County (instrument 1992-001861); searched 06/11/2026</t>
        </is>
      </c>
    </row>
    <row r="1021">
      <c r="A1021" t="inlineStr">
        <is>
          <t>1992-001862</t>
        </is>
      </c>
      <c r="C1021" t="inlineStr">
        <is>
          <t>Deed</t>
        </is>
      </c>
      <c r="D1021" t="inlineStr">
        <is>
          <t>1276/0270</t>
        </is>
      </c>
      <c r="E1021" t="inlineStr">
        <is>
          <t>05/26/1992</t>
        </is>
      </c>
      <c r="F1021" s="903" t="n">
        <v>33750</v>
      </c>
      <c r="G1021" t="inlineStr">
        <is>
          <t>Billy Wayne Bain, Trustee,
William Cobal Bain, Trustee,
W. M. Will of Bain</t>
        </is>
      </c>
      <c r="H1021" t="inlineStr">
        <is>
          <t>Wilda Jensen</t>
        </is>
      </c>
      <c r="I1021" t="inlineStr">
        <is>
          <t>31-12N-24W (AOL)</t>
        </is>
      </c>
      <c r="J1021" t="inlineStr">
        <is>
          <t>Fee / as stated</t>
        </is>
      </c>
      <c r="K1021" t="inlineStr">
        <is>
          <t>OKCountyRecords official index, Roger Mills County (instrument 1992-001862); searched 06/11/2026</t>
        </is>
      </c>
    </row>
    <row r="1022">
      <c r="A1022" t="inlineStr">
        <is>
          <t>1992-001863</t>
        </is>
      </c>
      <c r="C1022" t="inlineStr">
        <is>
          <t>Deed</t>
        </is>
      </c>
      <c r="D1022" t="inlineStr">
        <is>
          <t>1276/0273</t>
        </is>
      </c>
      <c r="E1022" t="inlineStr">
        <is>
          <t>05/26/1992</t>
        </is>
      </c>
      <c r="F1022" s="903" t="n">
        <v>33750</v>
      </c>
      <c r="G1022" t="inlineStr">
        <is>
          <t>Billy Wayne Bain, Trustee,
William Cobal Bain, Trustee,
W. M. Will of Bain</t>
        </is>
      </c>
      <c r="H1022" t="inlineStr">
        <is>
          <t>Clarence Bain</t>
        </is>
      </c>
      <c r="I1022" t="inlineStr">
        <is>
          <t>31-12N-24W (AOL)</t>
        </is>
      </c>
      <c r="J1022" t="inlineStr">
        <is>
          <t>Fee / as stated</t>
        </is>
      </c>
      <c r="K1022" t="inlineStr">
        <is>
          <t>OKCountyRecords official index, Roger Mills County (instrument 1992-001863); searched 06/11/2026</t>
        </is>
      </c>
    </row>
    <row r="1023">
      <c r="A1023" t="inlineStr">
        <is>
          <t>1992-001865</t>
        </is>
      </c>
      <c r="C1023" t="inlineStr">
        <is>
          <t>Deed</t>
        </is>
      </c>
      <c r="D1023" t="inlineStr">
        <is>
          <t>1276/0279</t>
        </is>
      </c>
      <c r="E1023" t="inlineStr">
        <is>
          <t>05/26/1992</t>
        </is>
      </c>
      <c r="F1023" s="903" t="n">
        <v>33750</v>
      </c>
      <c r="G1023" t="inlineStr">
        <is>
          <t>Billy Wayne Bain, Trustee,
William Cobal Bain, Trustee,
W. M. Will of Bain</t>
        </is>
      </c>
      <c r="H1023" t="inlineStr">
        <is>
          <t>Carl Leon Bain</t>
        </is>
      </c>
      <c r="I1023" t="inlineStr">
        <is>
          <t>31-12N-24W (AOL)</t>
        </is>
      </c>
      <c r="J1023" t="inlineStr">
        <is>
          <t>Fee / as stated</t>
        </is>
      </c>
      <c r="K1023" t="inlineStr">
        <is>
          <t>OKCountyRecords official index, Roger Mills County (instrument 1992-001865); searched 06/11/2026</t>
        </is>
      </c>
    </row>
    <row r="1024">
      <c r="A1024" t="inlineStr">
        <is>
          <t>1992-001866</t>
        </is>
      </c>
      <c r="C1024" t="inlineStr">
        <is>
          <t>Deed</t>
        </is>
      </c>
      <c r="D1024" t="inlineStr">
        <is>
          <t>1276/0282</t>
        </is>
      </c>
      <c r="E1024" t="inlineStr">
        <is>
          <t>05/26/1992</t>
        </is>
      </c>
      <c r="F1024" s="903" t="n">
        <v>33750</v>
      </c>
      <c r="G1024" t="inlineStr">
        <is>
          <t>Billy Wayne Bain, Trustee,
William Cobal Bain, Trustee,
W. M. Will of Bain</t>
        </is>
      </c>
      <c r="H1024" t="inlineStr">
        <is>
          <t>Hazel Ailene Hamilton</t>
        </is>
      </c>
      <c r="I1024" t="inlineStr">
        <is>
          <t>31-12N-24W (AOL)</t>
        </is>
      </c>
      <c r="J1024" t="inlineStr">
        <is>
          <t>Fee / as stated</t>
        </is>
      </c>
      <c r="K1024" t="inlineStr">
        <is>
          <t>OKCountyRecords official index, Roger Mills County (instrument 1992-001866); searched 06/11/2026</t>
        </is>
      </c>
    </row>
    <row r="1025">
      <c r="A1025" t="inlineStr">
        <is>
          <t>1992-001867</t>
        </is>
      </c>
      <c r="C1025" t="inlineStr">
        <is>
          <t>Deed</t>
        </is>
      </c>
      <c r="D1025" t="inlineStr">
        <is>
          <t>1276/0285</t>
        </is>
      </c>
      <c r="E1025" t="inlineStr">
        <is>
          <t>05/26/1992</t>
        </is>
      </c>
      <c r="F1025" s="903" t="n">
        <v>33750</v>
      </c>
      <c r="G1025" t="inlineStr">
        <is>
          <t>Billy Wayne Bain, Trustee,
William Cobal Bain, Trustee,
W. M. Will of Bain</t>
        </is>
      </c>
      <c r="H1025" t="inlineStr">
        <is>
          <t>Juanita Wolff</t>
        </is>
      </c>
      <c r="I1025" t="inlineStr">
        <is>
          <t>31-12N-24W (AOL)</t>
        </is>
      </c>
      <c r="J1025" t="inlineStr">
        <is>
          <t>Fee / as stated</t>
        </is>
      </c>
      <c r="K1025" t="inlineStr">
        <is>
          <t>OKCountyRecords official index, Roger Mills County (instrument 1992-001867); searched 06/11/2026</t>
        </is>
      </c>
    </row>
    <row r="1026">
      <c r="A1026" t="inlineStr">
        <is>
          <t>1992-003373</t>
        </is>
      </c>
      <c r="C1026" t="inlineStr">
        <is>
          <t>Deed</t>
        </is>
      </c>
      <c r="D1026" t="inlineStr">
        <is>
          <t>1294/0169</t>
        </is>
      </c>
      <c r="E1026" t="inlineStr">
        <is>
          <t>09/10/1992</t>
        </is>
      </c>
      <c r="F1026" s="903" t="n">
        <v>33857</v>
      </c>
      <c r="G1026" t="inlineStr">
        <is>
          <t>Marvin Mitchell Williams</t>
        </is>
      </c>
      <c r="H1026" t="inlineStr">
        <is>
          <t>Nancy Mitchell Williams</t>
        </is>
      </c>
      <c r="I1026" t="inlineStr">
        <is>
          <t>31-12N-24W (AOL)</t>
        </is>
      </c>
      <c r="J1026" t="inlineStr">
        <is>
          <t>Fee / as stated</t>
        </is>
      </c>
      <c r="K1026" t="inlineStr">
        <is>
          <t>OKCountyRecords official index, Roger Mills County (instrument 1992-003373); searched 06/11/2026</t>
        </is>
      </c>
    </row>
    <row r="1027">
      <c r="A1027" t="inlineStr">
        <is>
          <t>1992-003494</t>
        </is>
      </c>
      <c r="C1027" t="inlineStr">
        <is>
          <t>Deed</t>
        </is>
      </c>
      <c r="D1027" t="inlineStr">
        <is>
          <t>1296/0141</t>
        </is>
      </c>
      <c r="E1027" t="inlineStr">
        <is>
          <t>09/21/1992</t>
        </is>
      </c>
      <c r="F1027" s="903" t="n">
        <v>33868</v>
      </c>
      <c r="G1027" t="inlineStr">
        <is>
          <t>Ronald Dean Bain</t>
        </is>
      </c>
      <c r="H1027" t="inlineStr">
        <is>
          <t>Clarence C. Bain</t>
        </is>
      </c>
      <c r="I1027" t="inlineStr">
        <is>
          <t>31-12N-24W (AOL)</t>
        </is>
      </c>
      <c r="J1027" t="inlineStr">
        <is>
          <t>Fee / as stated</t>
        </is>
      </c>
      <c r="K1027" t="inlineStr">
        <is>
          <t>OKCountyRecords official index, Roger Mills County (instrument 1992-003494); searched 06/11/2026</t>
        </is>
      </c>
    </row>
    <row r="1028">
      <c r="A1028" t="inlineStr">
        <is>
          <t>1992-003918</t>
        </is>
      </c>
      <c r="C1028" t="inlineStr">
        <is>
          <t>Assignment</t>
        </is>
      </c>
      <c r="D1028" t="inlineStr">
        <is>
          <t>1301/0216</t>
        </is>
      </c>
      <c r="E1028" t="inlineStr">
        <is>
          <t>10/21/1992</t>
        </is>
      </c>
      <c r="F1028" s="903" t="n">
        <v>33898</v>
      </c>
      <c r="G1028" t="inlineStr">
        <is>
          <t>Black Hawk Oil Co,
Search Drilling Co</t>
        </is>
      </c>
      <c r="H1028" t="inlineStr">
        <is>
          <t>Rialto Energy, Inc.</t>
        </is>
      </c>
      <c r="I1028" t="inlineStr">
        <is>
          <t>All of 31-12N-24W (AOL)</t>
        </is>
      </c>
      <c r="J1028" t="inlineStr">
        <is>
          <t>Leasehold / WI</t>
        </is>
      </c>
      <c r="K1028" t="inlineStr">
        <is>
          <t>OKCountyRecords official index, Roger Mills County (instrument 1992-003918); searched 06/11/2026</t>
        </is>
      </c>
    </row>
    <row r="1029">
      <c r="A1029" t="inlineStr">
        <is>
          <t>1992-004778</t>
        </is>
      </c>
      <c r="C1029" t="inlineStr">
        <is>
          <t>Assignment</t>
        </is>
      </c>
      <c r="D1029" t="inlineStr">
        <is>
          <t>1311/0242</t>
        </is>
      </c>
      <c r="E1029" t="inlineStr">
        <is>
          <t>12/28/1992</t>
        </is>
      </c>
      <c r="F1029" s="903" t="n">
        <v>33966</v>
      </c>
      <c r="G1029" t="inlineStr">
        <is>
          <t>Seamus Pinion</t>
        </is>
      </c>
      <c r="H1029" t="inlineStr">
        <is>
          <t>Jack Mahoney</t>
        </is>
      </c>
      <c r="I1029" t="inlineStr">
        <is>
          <t>31-12N-24W (AOL)</t>
        </is>
      </c>
      <c r="J1029" t="inlineStr">
        <is>
          <t>Leasehold / WI</t>
        </is>
      </c>
      <c r="K1029" t="inlineStr">
        <is>
          <t>OKCountyRecords official index, Roger Mills County (instrument 1992-004778); searched 06/11/2026</t>
        </is>
      </c>
    </row>
    <row r="1030">
      <c r="A1030" t="inlineStr">
        <is>
          <t>1993-000098</t>
        </is>
      </c>
      <c r="C1030" t="inlineStr">
        <is>
          <t>Assignment</t>
        </is>
      </c>
      <c r="D1030" t="inlineStr">
        <is>
          <t>1313/0230</t>
        </is>
      </c>
      <c r="E1030" t="inlineStr">
        <is>
          <t>01/08/1993</t>
        </is>
      </c>
      <c r="F1030" s="903" t="n">
        <v>33977</v>
      </c>
      <c r="G1030" t="inlineStr">
        <is>
          <t>Black Hawk Oil Co,
Search Drilling Co</t>
        </is>
      </c>
      <c r="H1030" t="inlineStr">
        <is>
          <t>Rialto Energy, Inc.</t>
        </is>
      </c>
      <c r="I1030" t="inlineStr">
        <is>
          <t>All of 31-12N-24W (AOL)</t>
        </is>
      </c>
      <c r="J1030" t="inlineStr">
        <is>
          <t>Leasehold / WI</t>
        </is>
      </c>
      <c r="K1030" t="inlineStr">
        <is>
          <t>OKCountyRecords official index, Roger Mills County (instrument 1993-000098); searched 06/11/2026</t>
        </is>
      </c>
    </row>
    <row r="1031">
      <c r="A1031" t="inlineStr">
        <is>
          <t>1993-000717</t>
        </is>
      </c>
      <c r="C1031" t="inlineStr">
        <is>
          <t>Miscellaneous</t>
        </is>
      </c>
      <c r="D1031" t="inlineStr">
        <is>
          <t>1321/0053</t>
        </is>
      </c>
      <c r="E1031" t="inlineStr">
        <is>
          <t>02/18/1993</t>
        </is>
      </c>
      <c r="F1031" s="903" t="n">
        <v>34018</v>
      </c>
      <c r="G1031" t="inlineStr">
        <is>
          <t>J. F. Barnett,
Olice Herring Coates,
Colonial Oil Co,
Debra Joy Grey,
Elgin Herring Hoover,
Edna Joy Murrell,
Donald Royse,
Holland Meacham Royse,
Sorenson, Oil &amp; Gas,
L. E. Thurman</t>
        </is>
      </c>
      <c r="H1031" t="inlineStr">
        <is>
          <t>Adams Little, Inc.,
Don J. Pettyjohn,
D. E. Pinion,
Pinion Oil Co, Ltd.,
Seamus Pinion</t>
        </is>
      </c>
      <c r="I1031" t="inlineStr">
        <is>
          <t>31-12N-24W (AOL)</t>
        </is>
      </c>
      <c r="J1031" t="inlineStr">
        <is>
          <t>See instrument</t>
        </is>
      </c>
      <c r="K1031" t="inlineStr">
        <is>
          <t>OKCountyRecords official index, Roger Mills County (instrument 1993-000717); searched 06/11/2026</t>
        </is>
      </c>
    </row>
    <row r="1032">
      <c r="A1032" t="inlineStr">
        <is>
          <t>1993-000918</t>
        </is>
      </c>
      <c r="C1032" t="inlineStr">
        <is>
          <t>Final Decree</t>
        </is>
      </c>
      <c r="D1032" t="inlineStr">
        <is>
          <t>1324/0022</t>
        </is>
      </c>
      <c r="E1032" t="inlineStr">
        <is>
          <t>03/04/1993</t>
        </is>
      </c>
      <c r="F1032" s="903" t="n">
        <v>34032</v>
      </c>
      <c r="G1032" t="inlineStr">
        <is>
          <t>Klopfenstein, John Estate of Dec</t>
        </is>
      </c>
      <c r="H1032" t="inlineStr">
        <is>
          <t>The Public,
Elanore Wheeler</t>
        </is>
      </c>
      <c r="I1032" t="inlineStr">
        <is>
          <t>S/2 NE/4 SW/4, SE/4 SW/4, Lots 3 of 31-12N-24W (AOL)</t>
        </is>
      </c>
      <c r="J1032" t="inlineStr">
        <is>
          <t>Fee / as stated</t>
        </is>
      </c>
      <c r="K1032" t="inlineStr">
        <is>
          <t>OKCountyRecords official index, Roger Mills County (instrument 1993-000918); searched 06/11/2026</t>
        </is>
      </c>
    </row>
    <row r="1033">
      <c r="A1033" t="inlineStr">
        <is>
          <t>1993-000978</t>
        </is>
      </c>
      <c r="C1033" t="inlineStr">
        <is>
          <t>Affidavit</t>
        </is>
      </c>
      <c r="D1033" t="inlineStr">
        <is>
          <t>1326/0088</t>
        </is>
      </c>
      <c r="E1033" t="inlineStr">
        <is>
          <t>03/08/1993</t>
        </is>
      </c>
      <c r="F1033" s="903" t="n">
        <v>34036</v>
      </c>
      <c r="G1033" t="inlineStr">
        <is>
          <t>Joseph Devenas</t>
        </is>
      </c>
      <c r="H1033" t="inlineStr">
        <is>
          <t>The Public</t>
        </is>
      </c>
      <c r="I1033" t="inlineStr">
        <is>
          <t>31-12N-24W (AOL)</t>
        </is>
      </c>
      <c r="J1033" t="inlineStr">
        <is>
          <t>See instrument</t>
        </is>
      </c>
      <c r="K1033" t="inlineStr">
        <is>
          <t>OKCountyRecords official index, Roger Mills County (instrument 1993-000978); searched 06/11/2026</t>
        </is>
      </c>
    </row>
    <row r="1034">
      <c r="A1034" t="inlineStr">
        <is>
          <t>1993-001727</t>
        </is>
      </c>
      <c r="C1034" t="inlineStr">
        <is>
          <t>Assignment</t>
        </is>
      </c>
      <c r="D1034" t="inlineStr">
        <is>
          <t>1335/0088</t>
        </is>
      </c>
      <c r="E1034" t="inlineStr">
        <is>
          <t>04/29/1993</t>
        </is>
      </c>
      <c r="F1034" s="903" t="n">
        <v>34088</v>
      </c>
      <c r="G1034" t="inlineStr">
        <is>
          <t>Umc Petroleum Corporation</t>
        </is>
      </c>
      <c r="H1034" t="inlineStr">
        <is>
          <t>Chase Manhattan Bank,
P. Michael Pleska, Trustee,
Bettylou J. Robert, Trustee</t>
        </is>
      </c>
      <c r="I1034" t="inlineStr">
        <is>
          <t>31-12N-24W (AOL)</t>
        </is>
      </c>
      <c r="J1034" t="inlineStr">
        <is>
          <t>Leasehold / WI</t>
        </is>
      </c>
      <c r="K1034" t="inlineStr">
        <is>
          <t>OKCountyRecords official index, Roger Mills County (instrument 1993-001727); searched 06/11/2026</t>
        </is>
      </c>
    </row>
    <row r="1035">
      <c r="A1035" t="inlineStr">
        <is>
          <t>1993-002107</t>
        </is>
      </c>
      <c r="C1035" t="inlineStr">
        <is>
          <t>Assignment</t>
        </is>
      </c>
      <c r="D1035" t="inlineStr">
        <is>
          <t>1340/0238</t>
        </is>
      </c>
      <c r="E1035" t="inlineStr">
        <is>
          <t>05/27/1993</t>
        </is>
      </c>
      <c r="F1035" s="903" t="n">
        <v>34116</v>
      </c>
      <c r="G1035" t="inlineStr">
        <is>
          <t>Pennzoil Co</t>
        </is>
      </c>
      <c r="H1035" t="inlineStr">
        <is>
          <t>Rialto Oil &amp; Gas Corp</t>
        </is>
      </c>
      <c r="I1035" t="inlineStr">
        <is>
          <t>All of 31-12N-24W (AOL)</t>
        </is>
      </c>
      <c r="J1035" t="inlineStr">
        <is>
          <t>Leasehold / WI</t>
        </is>
      </c>
      <c r="K1035" t="inlineStr">
        <is>
          <t>OKCountyRecords official index, Roger Mills County (instrument 1993-002107); searched 06/11/2026</t>
        </is>
      </c>
    </row>
    <row r="1036">
      <c r="A1036" t="inlineStr">
        <is>
          <t>1993-003365</t>
        </is>
      </c>
      <c r="C1036" t="inlineStr">
        <is>
          <t>Deed</t>
        </is>
      </c>
      <c r="D1036" t="inlineStr">
        <is>
          <t>1355/0192</t>
        </is>
      </c>
      <c r="E1036" t="inlineStr">
        <is>
          <t>08/18/1993</t>
        </is>
      </c>
      <c r="F1036" s="903" t="n">
        <v>34199</v>
      </c>
      <c r="G1036" t="inlineStr">
        <is>
          <t>Transok Gas Company</t>
        </is>
      </c>
      <c r="H1036" t="inlineStr">
        <is>
          <t>West Anadarko Gas Gathering System</t>
        </is>
      </c>
      <c r="I1036" t="inlineStr">
        <is>
          <t>31-12N-24W (AOL)</t>
        </is>
      </c>
      <c r="J1036" t="inlineStr">
        <is>
          <t>Fee / as stated</t>
        </is>
      </c>
      <c r="K1036" t="inlineStr">
        <is>
          <t>OKCountyRecords official index, Roger Mills County (instrument 1993-003365); searched 06/11/2026</t>
        </is>
      </c>
    </row>
    <row r="1037">
      <c r="A1037" t="inlineStr">
        <is>
          <t>1994-004578</t>
        </is>
      </c>
      <c r="C1037" t="inlineStr">
        <is>
          <t>Quit Claim Deed</t>
        </is>
      </c>
      <c r="D1037" t="inlineStr">
        <is>
          <t>1401/0077</t>
        </is>
      </c>
      <c r="E1037" t="inlineStr">
        <is>
          <t>04/08/1994</t>
        </is>
      </c>
      <c r="F1037" s="903" t="n">
        <v>34432</v>
      </c>
      <c r="G1037" t="inlineStr">
        <is>
          <t>Clarence C. Bain,
Dorothy J. Bain</t>
        </is>
      </c>
      <c r="H1037" t="inlineStr">
        <is>
          <t>Clarence C. Bain, Trustee,
Dorothy J. Bain, Trustee,
Cdb Trust</t>
        </is>
      </c>
      <c r="I1037" t="inlineStr">
        <is>
          <t>31-12N-24W (AOL)</t>
        </is>
      </c>
      <c r="J1037" t="inlineStr">
        <is>
          <t>Fee / as stated</t>
        </is>
      </c>
      <c r="K1037" t="inlineStr">
        <is>
          <t>OKCountyRecords official index, Roger Mills County (instrument 1994-004578); searched 06/11/2026</t>
        </is>
      </c>
    </row>
    <row r="1038">
      <c r="A1038" t="inlineStr">
        <is>
          <t>1994-004940</t>
        </is>
      </c>
      <c r="C1038" t="inlineStr">
        <is>
          <t>Final Decree</t>
        </is>
      </c>
      <c r="D1038" t="inlineStr">
        <is>
          <t>1405/0223</t>
        </is>
      </c>
      <c r="E1038" t="inlineStr">
        <is>
          <t>04/28/1994</t>
        </is>
      </c>
      <c r="F1038" s="903" t="n">
        <v>34452</v>
      </c>
      <c r="G1038" t="inlineStr">
        <is>
          <t>Gladys R. Priest</t>
        </is>
      </c>
      <c r="H1038" t="inlineStr">
        <is>
          <t>The Public</t>
        </is>
      </c>
      <c r="I1038" t="inlineStr">
        <is>
          <t>31-12N-24W (AOL)</t>
        </is>
      </c>
      <c r="J1038" t="inlineStr">
        <is>
          <t>Fee / as stated</t>
        </is>
      </c>
      <c r="K1038" t="inlineStr">
        <is>
          <t>OKCountyRecords official index, Roger Mills County (instrument 1994-004940); searched 06/11/2026</t>
        </is>
      </c>
    </row>
    <row r="1039">
      <c r="A1039" t="inlineStr">
        <is>
          <t>1994-006415</t>
        </is>
      </c>
      <c r="C1039" t="inlineStr">
        <is>
          <t>Mineral Deed</t>
        </is>
      </c>
      <c r="D1039" t="inlineStr">
        <is>
          <t>1422/0009</t>
        </is>
      </c>
      <c r="E1039" t="inlineStr">
        <is>
          <t>07/27/1994</t>
        </is>
      </c>
      <c r="F1039" s="903" t="n">
        <v>34542</v>
      </c>
      <c r="G1039" t="inlineStr">
        <is>
          <t>Hayhurst Oil Properties, Inc.</t>
        </is>
      </c>
      <c r="H1039" t="inlineStr">
        <is>
          <t>Nam Corporation</t>
        </is>
      </c>
      <c r="I1039" t="inlineStr">
        <is>
          <t>E/2 NW/4, N/2 NE/4 SW/4, NE/4 SE/4, SE/4 NE/4 of 31-12N-24W (AOL)</t>
        </is>
      </c>
      <c r="J1039" t="inlineStr">
        <is>
          <t>Mineral</t>
        </is>
      </c>
      <c r="K1039" t="inlineStr">
        <is>
          <t>OKCountyRecords official index, Roger Mills County (instrument 1994-006415); searched 06/11/2026</t>
        </is>
      </c>
    </row>
    <row r="1040">
      <c r="A1040" t="inlineStr">
        <is>
          <t>1995-003404</t>
        </is>
      </c>
      <c r="C1040" t="inlineStr">
        <is>
          <t>Mineral Deed</t>
        </is>
      </c>
      <c r="D1040" t="inlineStr">
        <is>
          <t>1457/0173</t>
        </is>
      </c>
      <c r="E1040" t="inlineStr">
        <is>
          <t>02/24/1995</t>
        </is>
      </c>
      <c r="F1040" s="903" t="n">
        <v>34754</v>
      </c>
      <c r="G1040" t="inlineStr">
        <is>
          <t>Tripco, Inc.</t>
        </is>
      </c>
      <c r="H1040" t="inlineStr">
        <is>
          <t>Prudential Securities</t>
        </is>
      </c>
      <c r="I1040" t="inlineStr">
        <is>
          <t>E/2 NW/4, N/2 NE/4 SW/4, NE/4 SE/4, SE/4 NE/4 of 31-12N-24W (AOL)</t>
        </is>
      </c>
      <c r="J1040" t="inlineStr">
        <is>
          <t>Mineral</t>
        </is>
      </c>
      <c r="K1040" t="inlineStr">
        <is>
          <t>OKCountyRecords official index, Roger Mills County (instrument 1995-003404); searched 06/11/2026</t>
        </is>
      </c>
    </row>
    <row r="1041">
      <c r="A1041" t="inlineStr">
        <is>
          <t>1995-003422</t>
        </is>
      </c>
      <c r="C1041" t="inlineStr">
        <is>
          <t>Assignment</t>
        </is>
      </c>
      <c r="D1041" t="inlineStr">
        <is>
          <t>1457/0236</t>
        </is>
      </c>
      <c r="E1041" t="inlineStr">
        <is>
          <t>02/27/1995</t>
        </is>
      </c>
      <c r="F1041" s="903" t="n">
        <v>34757</v>
      </c>
      <c r="G1041" t="inlineStr">
        <is>
          <t>Rialto Energy, Inc.</t>
        </is>
      </c>
      <c r="H1041" t="inlineStr">
        <is>
          <t>Rialto Production Company</t>
        </is>
      </c>
      <c r="I1041" t="inlineStr">
        <is>
          <t>All of 31-12N-24W (AOL)</t>
        </is>
      </c>
      <c r="J1041" t="inlineStr">
        <is>
          <t>Leasehold / WI</t>
        </is>
      </c>
      <c r="K1041" t="inlineStr">
        <is>
          <t>OKCountyRecords official index, Roger Mills County (instrument 1995-003422); searched 06/11/2026</t>
        </is>
      </c>
    </row>
    <row r="1042">
      <c r="A1042" t="inlineStr">
        <is>
          <t>1995-003767</t>
        </is>
      </c>
      <c r="C1042" t="inlineStr">
        <is>
          <t>Quit Claim Deed</t>
        </is>
      </c>
      <c r="D1042" t="inlineStr">
        <is>
          <t>1459/0583</t>
        </is>
      </c>
      <c r="E1042" t="inlineStr">
        <is>
          <t>03/20/1995</t>
        </is>
      </c>
      <c r="F1042" s="903" t="n">
        <v>34778</v>
      </c>
      <c r="G1042" t="inlineStr">
        <is>
          <t>Joseph Devenas</t>
        </is>
      </c>
      <c r="H1042" t="inlineStr">
        <is>
          <t>Joseph Devenas, Trustee</t>
        </is>
      </c>
      <c r="I1042" t="inlineStr">
        <is>
          <t>SE/4 SW/4 of 31-12N-24W (AOL)</t>
        </is>
      </c>
      <c r="J1042" t="inlineStr">
        <is>
          <t>Fee / as stated</t>
        </is>
      </c>
      <c r="K1042" t="inlineStr">
        <is>
          <t>OKCountyRecords official index, Roger Mills County (instrument 1995-003767); searched 06/11/2026</t>
        </is>
      </c>
    </row>
    <row r="1043">
      <c r="A1043" t="inlineStr">
        <is>
          <t>1995-004151</t>
        </is>
      </c>
      <c r="C1043" t="inlineStr">
        <is>
          <t>Quit Claim Deed</t>
        </is>
      </c>
      <c r="D1043" t="inlineStr">
        <is>
          <t>1462/0131</t>
        </is>
      </c>
      <c r="E1043" t="inlineStr">
        <is>
          <t>04/17/1995</t>
        </is>
      </c>
      <c r="F1043" s="903" t="n">
        <v>34806</v>
      </c>
      <c r="G1043" t="inlineStr">
        <is>
          <t>Barbara Bain,
Billy Wayne Bain</t>
        </is>
      </c>
      <c r="H1043" t="inlineStr">
        <is>
          <t>Clarence C. Bain, Trustee,
Dorothy J. Bain, Trustee</t>
        </is>
      </c>
      <c r="I1043" t="inlineStr">
        <is>
          <t>SE/4 SE/4, SW/4 NE/4, W/2 SE/4 of 31-12N-24W</t>
        </is>
      </c>
      <c r="J1043" t="inlineStr">
        <is>
          <t>Fee / as stated</t>
        </is>
      </c>
      <c r="K1043" t="inlineStr">
        <is>
          <t>OKCountyRecords official index, Roger Mills County (instrument 1995-004151); searched 06/11/2026</t>
        </is>
      </c>
    </row>
    <row r="1044">
      <c r="A1044" t="inlineStr">
        <is>
          <t>1995-000396</t>
        </is>
      </c>
      <c r="C1044" t="inlineStr">
        <is>
          <t>Mineral Deed</t>
        </is>
      </c>
      <c r="D1044" t="inlineStr">
        <is>
          <t>1470/0059</t>
        </is>
      </c>
      <c r="E1044" t="inlineStr">
        <is>
          <t>08/09/1995</t>
        </is>
      </c>
      <c r="F1044" s="903" t="n">
        <v>34920</v>
      </c>
      <c r="G1044" t="inlineStr">
        <is>
          <t>Alpine Oil and Royalty Co, Inc.</t>
        </is>
      </c>
      <c r="H1044" t="inlineStr">
        <is>
          <t>Melinda McCaul Mulvihill</t>
        </is>
      </c>
      <c r="I1044" t="inlineStr">
        <is>
          <t>NW/4 SE/4, SW/4 NE/4 of 31-12N-24W (AOL)</t>
        </is>
      </c>
      <c r="J1044" t="inlineStr">
        <is>
          <t>Mineral</t>
        </is>
      </c>
      <c r="K1044" t="inlineStr">
        <is>
          <t>OKCountyRecords official index, Roger Mills County (instrument 1995-000396); searched 06/11/2026</t>
        </is>
      </c>
    </row>
    <row r="1045">
      <c r="A1045" t="inlineStr">
        <is>
          <t>1995-000748</t>
        </is>
      </c>
      <c r="C1045" t="inlineStr">
        <is>
          <t>Quit Claim Mineral Deed</t>
        </is>
      </c>
      <c r="D1045" t="inlineStr">
        <is>
          <t>1471/0574</t>
        </is>
      </c>
      <c r="E1045" t="inlineStr">
        <is>
          <t>09/08/1995</t>
        </is>
      </c>
      <c r="F1045" s="903" t="n">
        <v>34950</v>
      </c>
      <c r="G1045" t="inlineStr">
        <is>
          <t>Charles R. Atha,
Letty Atha</t>
        </is>
      </c>
      <c r="H1045" t="inlineStr">
        <is>
          <t>Charles E. Atha,
Letty Atha</t>
        </is>
      </c>
      <c r="I1045" t="inlineStr">
        <is>
          <t>NW/4 NW/4 of 31-12N-24W (AOL)</t>
        </is>
      </c>
      <c r="J1045" t="inlineStr">
        <is>
          <t>Mineral</t>
        </is>
      </c>
      <c r="K1045" t="inlineStr">
        <is>
          <t>OKCountyRecords official index, Roger Mills County (instrument 1995-000748); searched 06/11/2026</t>
        </is>
      </c>
    </row>
    <row r="1046">
      <c r="A1046" t="inlineStr">
        <is>
          <t>1995-001954</t>
        </is>
      </c>
      <c r="C1046" t="inlineStr">
        <is>
          <t>Final Decree</t>
        </is>
      </c>
      <c r="D1046" t="inlineStr">
        <is>
          <t>1479/0191</t>
        </is>
      </c>
      <c r="E1046" t="inlineStr">
        <is>
          <t>12/05/1995</t>
        </is>
      </c>
      <c r="F1046" s="903" t="n">
        <v>35038</v>
      </c>
      <c r="G1046" t="inlineStr">
        <is>
          <t>Wilson, Dwight J. Estate of</t>
        </is>
      </c>
      <c r="H1046" t="inlineStr">
        <is>
          <t>The Public</t>
        </is>
      </c>
      <c r="I1046" t="inlineStr">
        <is>
          <t>NW/4 SE/4, S/2 SE/4, SW/4 NE/4 of 31-12N-24W (AOL)</t>
        </is>
      </c>
      <c r="J1046" t="inlineStr">
        <is>
          <t>Fee / as stated</t>
        </is>
      </c>
      <c r="K1046" t="inlineStr">
        <is>
          <t>OKCountyRecords official index, Roger Mills County (instrument 1995-001954); searched 06/11/2026</t>
        </is>
      </c>
    </row>
    <row r="1047">
      <c r="A1047" t="inlineStr">
        <is>
          <t>1996-003719</t>
        </is>
      </c>
      <c r="C1047" t="inlineStr">
        <is>
          <t>Assignment</t>
        </is>
      </c>
      <c r="D1047" t="inlineStr">
        <is>
          <t>1489/0336</t>
        </is>
      </c>
      <c r="E1047" t="inlineStr">
        <is>
          <t>04/04/1996</t>
        </is>
      </c>
      <c r="F1047" s="903" t="n">
        <v>35159</v>
      </c>
      <c r="G1047" t="inlineStr">
        <is>
          <t>Jack Mahoney</t>
        </is>
      </c>
      <c r="H1047" t="inlineStr">
        <is>
          <t>Pinion Family Trust</t>
        </is>
      </c>
      <c r="I1047" t="inlineStr">
        <is>
          <t>All of 31-12N-24W (AOL)</t>
        </is>
      </c>
      <c r="J1047" t="inlineStr">
        <is>
          <t>Leasehold / WI</t>
        </is>
      </c>
      <c r="K1047" t="inlineStr">
        <is>
          <t>OKCountyRecords official index, Roger Mills County (instrument 1996-003719); searched 06/11/2026</t>
        </is>
      </c>
    </row>
    <row r="1048">
      <c r="A1048" t="inlineStr">
        <is>
          <t>1996-004168</t>
        </is>
      </c>
      <c r="C1048" t="inlineStr">
        <is>
          <t>Release</t>
        </is>
      </c>
      <c r="D1048" t="inlineStr">
        <is>
          <t>1493/0040</t>
        </is>
      </c>
      <c r="E1048" t="inlineStr">
        <is>
          <t>05/14/1996</t>
        </is>
      </c>
      <c r="F1048" s="903" t="n">
        <v>35199</v>
      </c>
      <c r="G1048" t="inlineStr">
        <is>
          <t>Clara Mae Bryan,
George M. Bryan</t>
        </is>
      </c>
      <c r="H1048" t="inlineStr">
        <is>
          <t>Eula Cross</t>
        </is>
      </c>
      <c r="I1048" t="inlineStr">
        <is>
          <t>E/2 NW/4, N/2 NE/4, N/2 NE/4 SW/4, NE/4 SE/4, S/2 NE/4 SW/4, SE/4 NE/4, SE/4 SW/4, Lots 3 of 31-12N-24W (AOL)</t>
        </is>
      </c>
      <c r="J1048" t="inlineStr">
        <is>
          <t>Leasehold / WI</t>
        </is>
      </c>
      <c r="K1048" t="inlineStr">
        <is>
          <t>OKCountyRecords official index, Roger Mills County (instrument 1996-004168); searched 06/11/2026</t>
        </is>
      </c>
    </row>
    <row r="1049">
      <c r="A1049" t="inlineStr">
        <is>
          <t>1996-002352</t>
        </is>
      </c>
      <c r="C1049" t="inlineStr">
        <is>
          <t>Warranty Deed</t>
        </is>
      </c>
      <c r="D1049" t="inlineStr">
        <is>
          <t>1510/0491</t>
        </is>
      </c>
      <c r="E1049" t="inlineStr">
        <is>
          <t>12/30/1996</t>
        </is>
      </c>
      <c r="F1049" s="903" t="n">
        <v>35429</v>
      </c>
      <c r="G1049" t="inlineStr">
        <is>
          <t>Eula Cross</t>
        </is>
      </c>
      <c r="H1049" t="inlineStr">
        <is>
          <t>Floyd W. Atha,
Nancy D. Atha</t>
        </is>
      </c>
      <c r="I1049" t="inlineStr">
        <is>
          <t>E/2 W/2, N/2 NE/4, NE/4 SE/4, SE/4 NE/4, Lots 1 of 31-12N-24W</t>
        </is>
      </c>
      <c r="J1049" t="inlineStr">
        <is>
          <t>Fee / as stated</t>
        </is>
      </c>
      <c r="K1049" t="inlineStr">
        <is>
          <t>OKCountyRecords official index, Roger Mills County (instrument 1996-002352); searched 06/11/2026</t>
        </is>
      </c>
    </row>
    <row r="1050">
      <c r="A1050" t="inlineStr">
        <is>
          <t>1997-006370</t>
        </is>
      </c>
      <c r="C1050" t="inlineStr">
        <is>
          <t>Quit Claim Deed</t>
        </is>
      </c>
      <c r="D1050" t="inlineStr">
        <is>
          <t>1510/0566</t>
        </is>
      </c>
      <c r="E1050" t="inlineStr">
        <is>
          <t>01/02/1997</t>
        </is>
      </c>
      <c r="F1050" s="903" t="n">
        <v>35430</v>
      </c>
      <c r="G1050" t="inlineStr">
        <is>
          <t>Eula G. Cross</t>
        </is>
      </c>
      <c r="H1050" t="inlineStr">
        <is>
          <t>Patsy J. Crouse</t>
        </is>
      </c>
      <c r="I1050" t="inlineStr">
        <is>
          <t>All of 31-12N-24W (AOL)</t>
        </is>
      </c>
      <c r="J1050" t="inlineStr">
        <is>
          <t>Fee / as stated</t>
        </is>
      </c>
      <c r="K1050" t="inlineStr">
        <is>
          <t>OKCountyRecords official index, Roger Mills County (instrument 1997-006370); searched 06/11/2026</t>
        </is>
      </c>
    </row>
    <row r="1051">
      <c r="A1051" t="inlineStr">
        <is>
          <t>1997-005183</t>
        </is>
      </c>
      <c r="C1051" t="inlineStr">
        <is>
          <t>Quit Claim Deed</t>
        </is>
      </c>
      <c r="D1051" t="inlineStr">
        <is>
          <t>1511/0032</t>
        </is>
      </c>
      <c r="E1051" t="inlineStr">
        <is>
          <t>01/03/1997</t>
        </is>
      </c>
      <c r="F1051" s="903" t="n">
        <v>35432</v>
      </c>
      <c r="G1051" t="inlineStr">
        <is>
          <t>Eula G. Cross</t>
        </is>
      </c>
      <c r="H1051" t="inlineStr">
        <is>
          <t>Patsy J. Crouse</t>
        </is>
      </c>
      <c r="I1051" t="inlineStr">
        <is>
          <t>All of 31-12N-24W (AOL)</t>
        </is>
      </c>
      <c r="J1051" t="inlineStr">
        <is>
          <t>Fee / as stated</t>
        </is>
      </c>
      <c r="K1051" t="inlineStr">
        <is>
          <t>OKCountyRecords official index, Roger Mills County (instrument 1997-005183); searched 06/11/2026</t>
        </is>
      </c>
    </row>
    <row r="1052">
      <c r="A1052" t="inlineStr">
        <is>
          <t>1997-002567A</t>
        </is>
      </c>
      <c r="C1052" t="inlineStr">
        <is>
          <t>Assignment</t>
        </is>
      </c>
      <c r="D1052" t="inlineStr">
        <is>
          <t>1512/0029</t>
        </is>
      </c>
      <c r="E1052" t="inlineStr">
        <is>
          <t>01/13/1997</t>
        </is>
      </c>
      <c r="F1052" s="903" t="n">
        <v>35443</v>
      </c>
      <c r="G1052" t="inlineStr">
        <is>
          <t>Kerr-mcgee Corporation</t>
        </is>
      </c>
      <c r="H1052" t="inlineStr">
        <is>
          <t>Kerr-mcgee North American Onshore Corporation</t>
        </is>
      </c>
      <c r="I1052" t="inlineStr">
        <is>
          <t>All of 31-12N-24W (AOL)</t>
        </is>
      </c>
      <c r="J1052" t="inlineStr">
        <is>
          <t>Leasehold / WI</t>
        </is>
      </c>
      <c r="K1052" t="inlineStr">
        <is>
          <t>OKCountyRecords official index, Roger Mills County (instrument 1997-002567A); searched 06/11/2026</t>
        </is>
      </c>
    </row>
    <row r="1053">
      <c r="A1053" t="inlineStr">
        <is>
          <t>1997-003023</t>
        </is>
      </c>
      <c r="C1053" t="inlineStr">
        <is>
          <t>Warranty Deed</t>
        </is>
      </c>
      <c r="D1053" t="inlineStr">
        <is>
          <t>1514/0525</t>
        </is>
      </c>
      <c r="E1053" t="inlineStr">
        <is>
          <t>02/18/1997</t>
        </is>
      </c>
      <c r="F1053" s="903" t="n">
        <v>35479</v>
      </c>
      <c r="G1053" t="inlineStr">
        <is>
          <t>Eula Cross</t>
        </is>
      </c>
      <c r="H1053" t="inlineStr">
        <is>
          <t>Leonard Herzperg,
Mary Alice Herzperg</t>
        </is>
      </c>
      <c r="I1053" t="inlineStr">
        <is>
          <t>Lots 1 of 31-12N-24W</t>
        </is>
      </c>
      <c r="J1053" t="inlineStr">
        <is>
          <t>Fee / as stated</t>
        </is>
      </c>
      <c r="K1053" t="inlineStr">
        <is>
          <t>OKCountyRecords official index, Roger Mills County (instrument 1997-003023); searched 06/11/2026</t>
        </is>
      </c>
    </row>
    <row r="1054">
      <c r="A1054" t="inlineStr">
        <is>
          <t>1997-004254</t>
        </is>
      </c>
      <c r="C1054" t="inlineStr">
        <is>
          <t>Affidavit</t>
        </is>
      </c>
      <c r="D1054" t="inlineStr">
        <is>
          <t>1522/0215</t>
        </is>
      </c>
      <c r="E1054" t="inlineStr">
        <is>
          <t>04/29/1997</t>
        </is>
      </c>
      <c r="F1054" s="903" t="n">
        <v>35549</v>
      </c>
      <c r="G1054" t="inlineStr">
        <is>
          <t>Letty Jane Atha</t>
        </is>
      </c>
      <c r="H1054" t="inlineStr">
        <is>
          <t>The Public</t>
        </is>
      </c>
      <c r="I1054" t="inlineStr">
        <is>
          <t>NW/4 NW/4 of 31-12N-24W (AOL)</t>
        </is>
      </c>
      <c r="J1054" t="inlineStr">
        <is>
          <t>See instrument</t>
        </is>
      </c>
      <c r="K1054" t="inlineStr">
        <is>
          <t>OKCountyRecords official index, Roger Mills County (instrument 1997-004254); searched 06/11/2026</t>
        </is>
      </c>
    </row>
    <row r="1055">
      <c r="A1055" t="inlineStr">
        <is>
          <t>1998-004619</t>
        </is>
      </c>
      <c r="C1055" t="inlineStr">
        <is>
          <t>Assignment</t>
        </is>
      </c>
      <c r="D1055" t="inlineStr">
        <is>
          <t>1556/0423</t>
        </is>
      </c>
      <c r="E1055" t="inlineStr">
        <is>
          <t>05/07/1998</t>
        </is>
      </c>
      <c r="F1055" s="903" t="n">
        <v>35922</v>
      </c>
      <c r="G1055" t="inlineStr">
        <is>
          <t>Eex Corporation</t>
        </is>
      </c>
      <c r="H1055" t="inlineStr">
        <is>
          <t>Eex Operating, LLC</t>
        </is>
      </c>
      <c r="I1055" t="inlineStr">
        <is>
          <t>All of 31-12N-24W (AOL)</t>
        </is>
      </c>
      <c r="J1055" t="inlineStr">
        <is>
          <t>Leasehold / WI</t>
        </is>
      </c>
      <c r="K1055" t="inlineStr">
        <is>
          <t>OKCountyRecords official index, Roger Mills County (instrument 1998-004619); searched 06/11/2026</t>
        </is>
      </c>
    </row>
    <row r="1056">
      <c r="A1056" t="inlineStr">
        <is>
          <t>1994-000003</t>
        </is>
      </c>
      <c r="C1056" t="inlineStr">
        <is>
          <t>Assignment</t>
        </is>
      </c>
      <c r="D1056" t="inlineStr">
        <is>
          <t>1423/0089</t>
        </is>
      </c>
      <c r="E1056" t="inlineStr">
        <is>
          <t>08/01/1998</t>
        </is>
      </c>
      <c r="F1056" s="903" t="n">
        <v>36008</v>
      </c>
      <c r="G1056" t="inlineStr">
        <is>
          <t>Daniel D. Ferson</t>
        </is>
      </c>
      <c r="H1056" t="inlineStr">
        <is>
          <t>Fer-scher Exploration, LLC</t>
        </is>
      </c>
      <c r="I1056" t="inlineStr">
        <is>
          <t>E/2 NW/4, N/2 NE/4 SW/4, NE/4 SE/4, SE/4 NE/4 of 31-12N-24W (AOL)</t>
        </is>
      </c>
      <c r="J1056" t="inlineStr">
        <is>
          <t>Leasehold / WI</t>
        </is>
      </c>
      <c r="K1056" t="inlineStr">
        <is>
          <t>OKCountyRecords official index, Roger Mills County (instrument 1994-000003); searched 06/11/2026</t>
        </is>
      </c>
    </row>
    <row r="1057">
      <c r="A1057" t="inlineStr">
        <is>
          <t>1998-000584</t>
        </is>
      </c>
      <c r="C1057" t="inlineStr">
        <is>
          <t>Quit Claim Mineral Deed</t>
        </is>
      </c>
      <c r="D1057" t="inlineStr">
        <is>
          <t>1564/0310</t>
        </is>
      </c>
      <c r="E1057" t="inlineStr">
        <is>
          <t>08/19/1998</t>
        </is>
      </c>
      <c r="F1057" s="903" t="n">
        <v>36026</v>
      </c>
      <c r="G1057" t="inlineStr">
        <is>
          <t>Jon T. Williams,
Rogene E. Williams</t>
        </is>
      </c>
      <c r="H1057" t="inlineStr">
        <is>
          <t>Jon T. and Rogene E. Williams Trust</t>
        </is>
      </c>
      <c r="I1057" t="inlineStr">
        <is>
          <t>NW/4 SE/4, S/2 SE/4, SW/4 NE/4 of 31-12N-24W (AOL)</t>
        </is>
      </c>
      <c r="J1057" t="inlineStr">
        <is>
          <t>Mineral</t>
        </is>
      </c>
      <c r="K1057" t="inlineStr">
        <is>
          <t>OKCountyRecords official index, Roger Mills County (instrument 1998-000584); searched 06/11/2026</t>
        </is>
      </c>
    </row>
    <row r="1058">
      <c r="A1058" t="inlineStr">
        <is>
          <t>1998-000907</t>
        </is>
      </c>
      <c r="C1058" t="inlineStr">
        <is>
          <t>Quit Claim Mineral Deed</t>
        </is>
      </c>
      <c r="D1058" t="inlineStr">
        <is>
          <t>1567/0245</t>
        </is>
      </c>
      <c r="E1058" t="inlineStr">
        <is>
          <t>09/21/1998</t>
        </is>
      </c>
      <c r="F1058" s="903" t="n">
        <v>36059</v>
      </c>
      <c r="G1058" t="inlineStr">
        <is>
          <t>Jan A. Schroff</t>
        </is>
      </c>
      <c r="H1058" t="inlineStr">
        <is>
          <t>Jan A. Schroff, Trustee</t>
        </is>
      </c>
      <c r="I1058" t="inlineStr">
        <is>
          <t>NW/4 SE/4, S/2 SE/4, SW/4 NE/4 of 31-12N-24W (AOL)</t>
        </is>
      </c>
      <c r="J1058" t="inlineStr">
        <is>
          <t>Mineral</t>
        </is>
      </c>
      <c r="K1058" t="inlineStr">
        <is>
          <t>OKCountyRecords official index, Roger Mills County (instrument 1998-000907); searched 06/11/2026</t>
        </is>
      </c>
    </row>
    <row r="1059">
      <c r="A1059" t="inlineStr">
        <is>
          <t>1999-002219</t>
        </is>
      </c>
      <c r="C1059" t="inlineStr">
        <is>
          <t>Mineral Deed</t>
        </is>
      </c>
      <c r="D1059" t="inlineStr">
        <is>
          <t>1576/0219</t>
        </is>
      </c>
      <c r="E1059" t="inlineStr">
        <is>
          <t>01/15/1999</t>
        </is>
      </c>
      <c r="F1059" s="903" t="n">
        <v>36175</v>
      </c>
      <c r="G1059" t="inlineStr">
        <is>
          <t>David Slobin</t>
        </is>
      </c>
      <c r="H1059" t="inlineStr">
        <is>
          <t>Myron Slobin</t>
        </is>
      </c>
      <c r="I1059" t="inlineStr">
        <is>
          <t>NW/4 SE/4, S/2 SE/4, SW/4 NE/4 of 31-12N-24W (AOL)</t>
        </is>
      </c>
      <c r="J1059" t="inlineStr">
        <is>
          <t>Mineral</t>
        </is>
      </c>
      <c r="K1059" t="inlineStr">
        <is>
          <t>OKCountyRecords official index, Roger Mills County (instrument 1999-002219); searched 06/11/2026</t>
        </is>
      </c>
    </row>
    <row r="1060">
      <c r="A1060" t="inlineStr">
        <is>
          <t>1999-002220</t>
        </is>
      </c>
      <c r="C1060" t="inlineStr">
        <is>
          <t>Mineral Deed</t>
        </is>
      </c>
      <c r="D1060" t="inlineStr">
        <is>
          <t>1576/0222</t>
        </is>
      </c>
      <c r="E1060" t="inlineStr">
        <is>
          <t>01/15/1999</t>
        </is>
      </c>
      <c r="F1060" s="903" t="n">
        <v>36175</v>
      </c>
      <c r="G1060" t="inlineStr">
        <is>
          <t>David Slobin</t>
        </is>
      </c>
      <c r="H1060" t="inlineStr">
        <is>
          <t>Myron Slobin</t>
        </is>
      </c>
      <c r="I1060" t="inlineStr">
        <is>
          <t>NW/4 SE/4, S/2 SE/4, SW/4 NE/4 of 31-12N-24W (AOL)</t>
        </is>
      </c>
      <c r="J1060" t="inlineStr">
        <is>
          <t>Mineral</t>
        </is>
      </c>
      <c r="K1060" t="inlineStr">
        <is>
          <t>OKCountyRecords official index, Roger Mills County (instrument 1999-002220); searched 06/11/2026</t>
        </is>
      </c>
    </row>
    <row r="1061">
      <c r="A1061" t="inlineStr">
        <is>
          <t>1999-002739</t>
        </is>
      </c>
      <c r="C1061" t="inlineStr">
        <is>
          <t>Mineral Deed</t>
        </is>
      </c>
      <c r="D1061" t="inlineStr">
        <is>
          <t>1579/0358</t>
        </is>
      </c>
      <c r="E1061" t="inlineStr">
        <is>
          <t>02/24/1999</t>
        </is>
      </c>
      <c r="F1061" s="903" t="n">
        <v>36215</v>
      </c>
      <c r="G1061" t="inlineStr">
        <is>
          <t>Melinda McCaul Mulvihill</t>
        </is>
      </c>
      <c r="H1061" t="inlineStr">
        <is>
          <t>The Public</t>
        </is>
      </c>
      <c r="I1061" t="inlineStr">
        <is>
          <t>NW/4 SE/4, S/2 SE/4, SW/4 NE/4 of 31-12N-24W (AOL)</t>
        </is>
      </c>
      <c r="J1061" t="inlineStr">
        <is>
          <t>Mineral</t>
        </is>
      </c>
      <c r="K1061" t="inlineStr">
        <is>
          <t>OKCountyRecords official index, Roger Mills County (instrument 1999-002739); searched 06/11/2026</t>
        </is>
      </c>
    </row>
    <row r="1062">
      <c r="A1062" t="inlineStr">
        <is>
          <t>1999-003117</t>
        </is>
      </c>
      <c r="C1062" t="inlineStr">
        <is>
          <t>Affidavit Surviving Jt Tenant</t>
        </is>
      </c>
      <c r="D1062" t="inlineStr">
        <is>
          <t>1581/0316</t>
        </is>
      </c>
      <c r="E1062" t="inlineStr">
        <is>
          <t>03/31/1999</t>
        </is>
      </c>
      <c r="F1062" s="903" t="n">
        <v>36250</v>
      </c>
      <c r="G1062" t="inlineStr">
        <is>
          <t>Ella Pearl Kirk</t>
        </is>
      </c>
      <c r="H1062" t="inlineStr">
        <is>
          <t>The Public</t>
        </is>
      </c>
      <c r="I1062" t="inlineStr">
        <is>
          <t>NW/4 of 31-12N-24W (AOL)</t>
        </is>
      </c>
      <c r="J1062" t="inlineStr">
        <is>
          <t>Fee / as stated</t>
        </is>
      </c>
      <c r="K1062" t="inlineStr">
        <is>
          <t>OKCountyRecords official index, Roger Mills County (instrument 1999-003117); searched 06/11/2026</t>
        </is>
      </c>
    </row>
    <row r="1063">
      <c r="A1063" t="inlineStr">
        <is>
          <t>1999-003362</t>
        </is>
      </c>
      <c r="C1063" t="inlineStr">
        <is>
          <t>Affidavit</t>
        </is>
      </c>
      <c r="D1063" t="inlineStr">
        <is>
          <t>1583/0389</t>
        </is>
      </c>
      <c r="E1063" t="inlineStr">
        <is>
          <t>04/20/1999</t>
        </is>
      </c>
      <c r="F1063" s="903" t="n">
        <v>36270</v>
      </c>
      <c r="G1063" t="inlineStr">
        <is>
          <t>Opal Fuchs</t>
        </is>
      </c>
      <c r="H1063" t="inlineStr">
        <is>
          <t>The Public</t>
        </is>
      </c>
      <c r="I1063" t="inlineStr">
        <is>
          <t>NW/4 SE/4, S/2 SE/4, SW/4 NE/4 of 31-12N-24W (AOL)</t>
        </is>
      </c>
      <c r="J1063" t="inlineStr">
        <is>
          <t>See instrument</t>
        </is>
      </c>
      <c r="K1063" t="inlineStr">
        <is>
          <t>OKCountyRecords official index, Roger Mills County (instrument 1999-003362); searched 06/11/2026</t>
        </is>
      </c>
    </row>
    <row r="1064">
      <c r="A1064" t="inlineStr">
        <is>
          <t>1999-003363</t>
        </is>
      </c>
      <c r="C1064" t="inlineStr">
        <is>
          <t>Mineral Deed</t>
        </is>
      </c>
      <c r="D1064" t="inlineStr">
        <is>
          <t>1583/0391</t>
        </is>
      </c>
      <c r="E1064" t="inlineStr">
        <is>
          <t>04/20/1999</t>
        </is>
      </c>
      <c r="F1064" s="903" t="n">
        <v>36270</v>
      </c>
      <c r="G1064" t="inlineStr">
        <is>
          <t>Eunice Evelyn Cook,
Albert E. Fuchs,
Aqulla Fuchs,
Delbert Norwood Fuchs,
Eldred Stephen Fuchs,
Jesse William Fuchs,
Ladon Gilbert Fuchs,
Ocie H. Fuchs,
Ocie Harlon Fuchs,
Olivia Leah Lemmons,
Isa May Smith</t>
        </is>
      </c>
      <c r="H1064" t="inlineStr">
        <is>
          <t>Lola F. Richrads</t>
        </is>
      </c>
      <c r="I1064" t="inlineStr">
        <is>
          <t>NW/4 SE/4, S/2 SE/4, SW/4 NE/4 of 31-12N-24W (AOL)</t>
        </is>
      </c>
      <c r="J1064" t="inlineStr">
        <is>
          <t>Mineral</t>
        </is>
      </c>
      <c r="K1064" t="inlineStr">
        <is>
          <t>OKCountyRecords official index, Roger Mills County (instrument 1999-003363); searched 06/11/2026</t>
        </is>
      </c>
    </row>
    <row r="1065">
      <c r="A1065" t="inlineStr">
        <is>
          <t>1999-003368</t>
        </is>
      </c>
      <c r="C1065" t="inlineStr">
        <is>
          <t>Mineral Deed</t>
        </is>
      </c>
      <c r="D1065" t="inlineStr">
        <is>
          <t>1583/0426</t>
        </is>
      </c>
      <c r="E1065" t="inlineStr">
        <is>
          <t>04/20/1999</t>
        </is>
      </c>
      <c r="F1065" s="903" t="n">
        <v>36270</v>
      </c>
      <c r="G1065" t="inlineStr">
        <is>
          <t>Eunice Evelyn Cook,
Albert E. Fuchs,
Aqulla Fuchs,
Delbert Norwood Fuchs,
Eldred Stephen Fuchs,
Jesse William Fuchs,
Ladon Gilbert Fuchs,
Ocie H. Fuchs,
Ocie Harlon Fuchs,
Olivia Leah Lemmons,
Isa May Smith</t>
        </is>
      </c>
      <c r="H1065" t="inlineStr">
        <is>
          <t>Albert E. Fuchs, Trustee,
Ocie H. Fuchs, Trustee</t>
        </is>
      </c>
      <c r="I1065" t="inlineStr">
        <is>
          <t>NW/4 SE/4, S/2 SE/4, SW/4 NE/4 of 31-12N-24W (AOL)</t>
        </is>
      </c>
      <c r="J1065" t="inlineStr">
        <is>
          <t>Mineral</t>
        </is>
      </c>
      <c r="K1065" t="inlineStr">
        <is>
          <t>OKCountyRecords official index, Roger Mills County (instrument 1999-003368); searched 06/11/2026</t>
        </is>
      </c>
    </row>
    <row r="1066">
      <c r="A1066" t="inlineStr">
        <is>
          <t>1999-003364</t>
        </is>
      </c>
      <c r="C1066" t="inlineStr">
        <is>
          <t>Mineral Deed</t>
        </is>
      </c>
      <c r="D1066" t="inlineStr">
        <is>
          <t>1583/0398</t>
        </is>
      </c>
      <c r="E1066" t="inlineStr">
        <is>
          <t>04/20/1999</t>
        </is>
      </c>
      <c r="F1066" s="903" t="n">
        <v>36270</v>
      </c>
      <c r="G1066" t="inlineStr">
        <is>
          <t>Eunice Evelyn Cook,
Albert E. Fuchs,
Aqulla Fuchs,
Delbert Norwood Fuchs,
Eldred Stephen Fuchs,
Jesse William Fuchs,
Ladon Gilbert Fuchs,
Ocie H. Fuchs,
Ocie Harlon Fuchs,
Olivia Leah Lemmons,
Isa May Smith</t>
        </is>
      </c>
      <c r="H1066" t="inlineStr">
        <is>
          <t>Mark J. Fuchs</t>
        </is>
      </c>
      <c r="I1066" t="inlineStr">
        <is>
          <t>NW/4 SE/4, S/2 SE/4, SW/4 NE/4 of 31-12N-24W (AOL)</t>
        </is>
      </c>
      <c r="J1066" t="inlineStr">
        <is>
          <t>Mineral</t>
        </is>
      </c>
      <c r="K1066" t="inlineStr">
        <is>
          <t>OKCountyRecords official index, Roger Mills County (instrument 1999-003364); searched 06/11/2026</t>
        </is>
      </c>
    </row>
    <row r="1067">
      <c r="A1067" t="inlineStr">
        <is>
          <t>1999-003365</t>
        </is>
      </c>
      <c r="C1067" t="inlineStr">
        <is>
          <t>Mineral Deed</t>
        </is>
      </c>
      <c r="D1067" t="inlineStr">
        <is>
          <t>1583/0405</t>
        </is>
      </c>
      <c r="E1067" t="inlineStr">
        <is>
          <t>04/20/1999</t>
        </is>
      </c>
      <c r="F1067" s="903" t="n">
        <v>36270</v>
      </c>
      <c r="G1067" t="inlineStr">
        <is>
          <t>Eunice Evelyn Cook,
Albert E. Fuchs,
Aqulla Fuchs,
Delbert Norwood Fuchs,
Eldred Stephen Fuchs,
Jesse William Fuchs,
Ladon Gilbert Fuchs,
Ocie H. Fuchs,
Ocie Harlon Fuchs,
Olivia Leah Lemmons,
Isa May Smith</t>
        </is>
      </c>
      <c r="H1067" t="inlineStr">
        <is>
          <t>Jessie W. Fuchs</t>
        </is>
      </c>
      <c r="I1067" t="inlineStr">
        <is>
          <t>NW/4 SE/4, S/2 SE/4, SW/4 NE/4 of 31-12N-24W (AOL)</t>
        </is>
      </c>
      <c r="J1067" t="inlineStr">
        <is>
          <t>Mineral</t>
        </is>
      </c>
      <c r="K1067" t="inlineStr">
        <is>
          <t>OKCountyRecords official index, Roger Mills County (instrument 1999-003365); searched 06/11/2026</t>
        </is>
      </c>
    </row>
    <row r="1068">
      <c r="A1068" t="inlineStr">
        <is>
          <t>1999-003366</t>
        </is>
      </c>
      <c r="C1068" t="inlineStr">
        <is>
          <t>Mineral Deed</t>
        </is>
      </c>
      <c r="D1068" t="inlineStr">
        <is>
          <t>1583/0412</t>
        </is>
      </c>
      <c r="E1068" t="inlineStr">
        <is>
          <t>04/20/1999</t>
        </is>
      </c>
      <c r="F1068" s="903" t="n">
        <v>36270</v>
      </c>
      <c r="G1068" t="inlineStr">
        <is>
          <t>Eunice Evelyn Cook,
Albert E. Fuchs,
Aqulla Fuchs,
Delbert Norwood Fuchs,
Eldred Stephen Fuchs,
Jesse William Fuchs,
Ladon Gilbert Fuchs,
Ocie H. Fuchs,
Ocie Harlon Fuchs,
Olivia Leah Lemmons,
Isa May Smith</t>
        </is>
      </c>
      <c r="H1068" t="inlineStr">
        <is>
          <t>Raymond M. Fuchs</t>
        </is>
      </c>
      <c r="I1068" t="inlineStr">
        <is>
          <t>NW/4 SE/4, S/2 SE/4, SW/4 NE/4 of 31-12N-24W (AOL)</t>
        </is>
      </c>
      <c r="J1068" t="inlineStr">
        <is>
          <t>Mineral</t>
        </is>
      </c>
      <c r="K1068" t="inlineStr">
        <is>
          <t>OKCountyRecords official index, Roger Mills County (instrument 1999-003366); searched 06/11/2026</t>
        </is>
      </c>
    </row>
    <row r="1069">
      <c r="A1069" t="inlineStr">
        <is>
          <t>1999-003367</t>
        </is>
      </c>
      <c r="C1069" t="inlineStr">
        <is>
          <t>Mineral Deed</t>
        </is>
      </c>
      <c r="D1069" t="inlineStr">
        <is>
          <t>1583/0419</t>
        </is>
      </c>
      <c r="E1069" t="inlineStr">
        <is>
          <t>04/20/1999</t>
        </is>
      </c>
      <c r="F1069" s="903" t="n">
        <v>36270</v>
      </c>
      <c r="G1069" t="inlineStr">
        <is>
          <t>Eunice Evelyn Cook,
Albert E. Fuchs,
Aqulla Fuchs,
Delbert Norwood Fuchs,
Eldred Stephen Fuchs,
Jesse William Fuchs,
Ladon Gilbert Fuchs,
Ocie H. Fuchs,
Ocie Harlon Fuchs,
Olivia Leah Lemmons,
Isa May Smith</t>
        </is>
      </c>
      <c r="H1069" t="inlineStr">
        <is>
          <t>Isa May Smith</t>
        </is>
      </c>
      <c r="I1069" t="inlineStr">
        <is>
          <t>NW/4 SE/4, S/2 SE/4, SW/4 NE/4 of 31-12N-24W (AOL)</t>
        </is>
      </c>
      <c r="J1069" t="inlineStr">
        <is>
          <t>Mineral</t>
        </is>
      </c>
      <c r="K1069" t="inlineStr">
        <is>
          <t>OKCountyRecords official index, Roger Mills County (instrument 1999-003367); searched 06/11/2026</t>
        </is>
      </c>
    </row>
    <row r="1070">
      <c r="A1070" t="inlineStr">
        <is>
          <t>1999-005522</t>
        </is>
      </c>
      <c r="C1070" t="inlineStr">
        <is>
          <t>Quit Claim Deed</t>
        </is>
      </c>
      <c r="D1070" t="inlineStr">
        <is>
          <t>1597/0174</t>
        </is>
      </c>
      <c r="E1070" t="inlineStr">
        <is>
          <t>11/17/1999</t>
        </is>
      </c>
      <c r="F1070" s="903" t="n">
        <v>36481</v>
      </c>
      <c r="G1070" t="inlineStr">
        <is>
          <t>Jack Mahoney</t>
        </is>
      </c>
      <c r="H1070" t="inlineStr">
        <is>
          <t>Mahoney Childrens Trust,
Mahoney Childrens Trust</t>
        </is>
      </c>
      <c r="I1070" t="inlineStr">
        <is>
          <t>All of 31-12N-24W (AOL)</t>
        </is>
      </c>
      <c r="J1070" t="inlineStr">
        <is>
          <t>Fee / as stated</t>
        </is>
      </c>
      <c r="K1070" t="inlineStr">
        <is>
          <t>OKCountyRecords official index, Roger Mills County (instrument 1999-005522); searched 06/11/2026</t>
        </is>
      </c>
    </row>
    <row r="1071">
      <c r="A1071" t="inlineStr">
        <is>
          <t>1999-005936</t>
        </is>
      </c>
      <c r="C1071" t="inlineStr">
        <is>
          <t>Decree</t>
        </is>
      </c>
      <c r="D1071" t="inlineStr">
        <is>
          <t>1600/0001</t>
        </is>
      </c>
      <c r="E1071" t="inlineStr">
        <is>
          <t>12/17/1999</t>
        </is>
      </c>
      <c r="F1071" s="903" t="n">
        <v>36511</v>
      </c>
      <c r="G1071" t="inlineStr">
        <is>
          <t>Atha Letty Jane Deceased</t>
        </is>
      </c>
      <c r="H1071" t="inlineStr">
        <is>
          <t>The Public</t>
        </is>
      </c>
      <c r="I1071" t="inlineStr">
        <is>
          <t>NW/4 NW/4 of 31-12N-24W (AOL)</t>
        </is>
      </c>
      <c r="J1071" t="inlineStr">
        <is>
          <t>Fee / as stated</t>
        </is>
      </c>
      <c r="K1071" t="inlineStr">
        <is>
          <t>OKCountyRecords official index, Roger Mills County (instrument 1999-005936); searched 06/11/2026</t>
        </is>
      </c>
    </row>
    <row r="1072">
      <c r="A1072" t="inlineStr">
        <is>
          <t>1999-006000</t>
        </is>
      </c>
      <c r="C1072" t="inlineStr">
        <is>
          <t>Oil and Gas Lease</t>
        </is>
      </c>
      <c r="D1072" t="inlineStr">
        <is>
          <t>1600/0208</t>
        </is>
      </c>
      <c r="E1072" t="inlineStr">
        <is>
          <t>12/22/1999</t>
        </is>
      </c>
      <c r="F1072" s="903" t="n">
        <v>36516</v>
      </c>
      <c r="G1072" t="inlineStr">
        <is>
          <t>Lola F. Richards</t>
        </is>
      </c>
      <c r="H1072" t="inlineStr">
        <is>
          <t>EOG Resources, Inc.</t>
        </is>
      </c>
      <c r="I1072" t="inlineStr">
        <is>
          <t>NW/4 SE/4, S/2 SE/4, SW/4 NE/4 of 31-12N-24W</t>
        </is>
      </c>
      <c r="J1072" t="inlineStr">
        <is>
          <t>Leasehold / WI</t>
        </is>
      </c>
      <c r="K1072" t="inlineStr">
        <is>
          <t>OKCountyRecords official index, Roger Mills County (instrument 1999-006000); searched 06/11/2026</t>
        </is>
      </c>
    </row>
    <row r="1073">
      <c r="A1073" t="inlineStr">
        <is>
          <t>2000-006217</t>
        </is>
      </c>
      <c r="C1073" t="inlineStr">
        <is>
          <t>Oil and Gas Lease</t>
        </is>
      </c>
      <c r="D1073" t="inlineStr">
        <is>
          <t>1601/0276</t>
        </is>
      </c>
      <c r="E1073" t="inlineStr">
        <is>
          <t>01/07/2000</t>
        </is>
      </c>
      <c r="F1073" s="903" t="n">
        <v>36532</v>
      </c>
      <c r="G1073" t="inlineStr">
        <is>
          <t>Jesse W. Fuchs</t>
        </is>
      </c>
      <c r="H1073" t="inlineStr">
        <is>
          <t>EOG Resources, Inc.</t>
        </is>
      </c>
      <c r="I1073" t="inlineStr">
        <is>
          <t>NW/4 SE/4, S/2 SE/4, SW/4 NE/4 of 31-12N-24W</t>
        </is>
      </c>
      <c r="J1073" t="inlineStr">
        <is>
          <t>Leasehold / WI</t>
        </is>
      </c>
      <c r="K1073" t="inlineStr">
        <is>
          <t>OKCountyRecords official index, Roger Mills County (instrument 2000-006217); searched 06/11/2026</t>
        </is>
      </c>
    </row>
    <row r="1074">
      <c r="A1074" t="inlineStr">
        <is>
          <t>2000-006360</t>
        </is>
      </c>
      <c r="C1074" t="inlineStr">
        <is>
          <t>Oil and Gas Lease</t>
        </is>
      </c>
      <c r="D1074" t="inlineStr">
        <is>
          <t>1602/0490</t>
        </is>
      </c>
      <c r="E1074" t="inlineStr">
        <is>
          <t>01/20/2000</t>
        </is>
      </c>
      <c r="F1074" s="903" t="n">
        <v>36545</v>
      </c>
      <c r="G1074" t="inlineStr">
        <is>
          <t>Anna R. Britton,
Joe Britton</t>
        </is>
      </c>
      <c r="H1074" t="inlineStr">
        <is>
          <t>EOG Resources, Inc.</t>
        </is>
      </c>
      <c r="I1074" t="inlineStr">
        <is>
          <t>E/2 NW/4, N/2 NE/4 NE/4, NE/4 SE/4, SE/4 NE/4 of 31-12N-24W</t>
        </is>
      </c>
      <c r="J1074" t="inlineStr">
        <is>
          <t>Leasehold / WI</t>
        </is>
      </c>
      <c r="K1074" t="inlineStr">
        <is>
          <t>OKCountyRecords official index, Roger Mills County (instrument 2000-006360); searched 06/11/2026</t>
        </is>
      </c>
    </row>
    <row r="1075">
      <c r="A1075" t="inlineStr">
        <is>
          <t>2000-006371</t>
        </is>
      </c>
      <c r="C1075" t="inlineStr">
        <is>
          <t>Oil and Gas Lease</t>
        </is>
      </c>
      <c r="D1075" t="inlineStr">
        <is>
          <t>1602/0517</t>
        </is>
      </c>
      <c r="E1075" t="inlineStr">
        <is>
          <t>01/21/2000</t>
        </is>
      </c>
      <c r="F1075" s="903" t="n">
        <v>36546</v>
      </c>
      <c r="G1075" t="inlineStr">
        <is>
          <t>Isa May Smith</t>
        </is>
      </c>
      <c r="H1075" t="inlineStr">
        <is>
          <t>Richard C. Cope</t>
        </is>
      </c>
      <c r="I1075" t="inlineStr">
        <is>
          <t>SE/4 SE/4, SW/4 NE/4, W/2 SE/4 of 31-12N-24W</t>
        </is>
      </c>
      <c r="J1075" t="inlineStr">
        <is>
          <t>Leasehold / WI</t>
        </is>
      </c>
      <c r="K1075" t="inlineStr">
        <is>
          <t>OKCountyRecords official index, Roger Mills County (instrument 2000-006371); searched 06/11/2026</t>
        </is>
      </c>
    </row>
    <row r="1076">
      <c r="A1076" t="inlineStr">
        <is>
          <t>2000-006403</t>
        </is>
      </c>
      <c r="C1076" t="inlineStr">
        <is>
          <t>Oil and Gas Lease</t>
        </is>
      </c>
      <c r="D1076" t="inlineStr">
        <is>
          <t>1603/0007</t>
        </is>
      </c>
      <c r="E1076" t="inlineStr">
        <is>
          <t>01/24/2000</t>
        </is>
      </c>
      <c r="F1076" s="903" t="n">
        <v>36549</v>
      </c>
      <c r="G1076" t="inlineStr">
        <is>
          <t>Raymond M. Fuchs</t>
        </is>
      </c>
      <c r="H1076" t="inlineStr">
        <is>
          <t>Richard C. Cope</t>
        </is>
      </c>
      <c r="I1076" t="inlineStr">
        <is>
          <t>SE/4 SE/4, SW/4 NE/4, W/2 SE/4 of 31-12N-24W</t>
        </is>
      </c>
      <c r="J1076" t="inlineStr">
        <is>
          <t>Leasehold / WI</t>
        </is>
      </c>
      <c r="K1076" t="inlineStr">
        <is>
          <t>OKCountyRecords official index, Roger Mills County (instrument 2000-006403); searched 06/11/2026</t>
        </is>
      </c>
    </row>
    <row r="1077">
      <c r="A1077" t="inlineStr">
        <is>
          <t>2000-006447</t>
        </is>
      </c>
      <c r="C1077" t="inlineStr">
        <is>
          <t>Oil and Gas Lease</t>
        </is>
      </c>
      <c r="D1077" t="inlineStr">
        <is>
          <t>1603/0147</t>
        </is>
      </c>
      <c r="E1077" t="inlineStr">
        <is>
          <t>01/26/2000</t>
        </is>
      </c>
      <c r="F1077" s="903" t="n">
        <v>36551</v>
      </c>
      <c r="G1077" t="inlineStr">
        <is>
          <t>Glenn D. Mitchell</t>
        </is>
      </c>
      <c r="H1077" t="inlineStr">
        <is>
          <t>EOG Resources, Inc.</t>
        </is>
      </c>
      <c r="I1077" t="inlineStr">
        <is>
          <t>E/2 NW/4, N/2 NE/4 SW/4, NE/4 SE/4, SE/4 NE/4 of 31-12N-24W</t>
        </is>
      </c>
      <c r="J1077" t="inlineStr">
        <is>
          <t>Leasehold / WI</t>
        </is>
      </c>
      <c r="K1077" t="inlineStr">
        <is>
          <t>OKCountyRecords official index, Roger Mills County (instrument 2000-006447); searched 06/11/2026</t>
        </is>
      </c>
    </row>
    <row r="1078">
      <c r="A1078" t="inlineStr">
        <is>
          <t>2000-006544</t>
        </is>
      </c>
      <c r="C1078" t="inlineStr">
        <is>
          <t>Oil and Gas Lease</t>
        </is>
      </c>
      <c r="D1078" t="inlineStr">
        <is>
          <t>1603/0374</t>
        </is>
      </c>
      <c r="E1078" t="inlineStr">
        <is>
          <t>02/02/2000</t>
        </is>
      </c>
      <c r="F1078" s="903" t="n">
        <v>36558</v>
      </c>
      <c r="G1078" t="inlineStr">
        <is>
          <t>Oleta Florene Wyllie</t>
        </is>
      </c>
      <c r="H1078" t="inlineStr">
        <is>
          <t>Richard C. Cope</t>
        </is>
      </c>
      <c r="I1078" t="inlineStr">
        <is>
          <t>SE/4 SW/4 of 31-12N-24W</t>
        </is>
      </c>
      <c r="J1078" t="inlineStr">
        <is>
          <t>Leasehold / WI</t>
        </is>
      </c>
      <c r="K1078" t="inlineStr">
        <is>
          <t>OKCountyRecords official index, Roger Mills County (instrument 2000-006544); searched 06/11/2026</t>
        </is>
      </c>
    </row>
    <row r="1079">
      <c r="A1079" t="inlineStr">
        <is>
          <t>2000-006545</t>
        </is>
      </c>
      <c r="C1079" t="inlineStr">
        <is>
          <t>Oil and Gas Lease</t>
        </is>
      </c>
      <c r="D1079" t="inlineStr">
        <is>
          <t>1603/0376</t>
        </is>
      </c>
      <c r="E1079" t="inlineStr">
        <is>
          <t>02/02/2000</t>
        </is>
      </c>
      <c r="F1079" s="903" t="n">
        <v>36558</v>
      </c>
      <c r="G1079" t="inlineStr">
        <is>
          <t>Minion Investment Company</t>
        </is>
      </c>
      <c r="H1079" t="inlineStr">
        <is>
          <t>EOG Resources, Inc.</t>
        </is>
      </c>
      <c r="I1079" t="inlineStr">
        <is>
          <t>E/2 NW/4, N/2 NE/4 SW/4, NE/4 SE/4, SE/4 NE/4 of 31-12N-24W</t>
        </is>
      </c>
      <c r="J1079" t="inlineStr">
        <is>
          <t>Leasehold / WI</t>
        </is>
      </c>
      <c r="K1079" t="inlineStr">
        <is>
          <t>OKCountyRecords official index, Roger Mills County (instrument 2000-006545); searched 06/11/2026</t>
        </is>
      </c>
    </row>
    <row r="1080">
      <c r="A1080" t="inlineStr">
        <is>
          <t>2000-006657</t>
        </is>
      </c>
      <c r="C1080" t="inlineStr">
        <is>
          <t>Oil and Gas Lease</t>
        </is>
      </c>
      <c r="D1080" t="inlineStr">
        <is>
          <t>1604/0108</t>
        </is>
      </c>
      <c r="E1080" t="inlineStr">
        <is>
          <t>02/08/2000</t>
        </is>
      </c>
      <c r="F1080" s="903" t="n">
        <v>36564</v>
      </c>
      <c r="G1080" t="inlineStr">
        <is>
          <t>Jan A. Schroff, Trustee</t>
        </is>
      </c>
      <c r="H1080" t="inlineStr">
        <is>
          <t>Richard C. Cope</t>
        </is>
      </c>
      <c r="I1080" t="inlineStr">
        <is>
          <t>SE/4 SE/4, SW/4 NE/4, W/2 SE/4 of 31-12N-24W</t>
        </is>
      </c>
      <c r="J1080" t="inlineStr">
        <is>
          <t>Leasehold / WI</t>
        </is>
      </c>
      <c r="K1080" t="inlineStr">
        <is>
          <t>OKCountyRecords official index, Roger Mills County (instrument 2000-006657); searched 06/11/2026</t>
        </is>
      </c>
    </row>
    <row r="1081">
      <c r="A1081" t="inlineStr">
        <is>
          <t>2000-006661</t>
        </is>
      </c>
      <c r="C1081" t="inlineStr">
        <is>
          <t>Oil and Gas Lease</t>
        </is>
      </c>
      <c r="D1081" t="inlineStr">
        <is>
          <t>1604/0115</t>
        </is>
      </c>
      <c r="E1081" t="inlineStr">
        <is>
          <t>02/08/2000</t>
        </is>
      </c>
      <c r="F1081" s="903" t="n">
        <v>36564</v>
      </c>
      <c r="G1081" t="inlineStr">
        <is>
          <t>Jon T. Williams, Trustee,
Rogene E. Williams, Trustee</t>
        </is>
      </c>
      <c r="H1081" t="inlineStr">
        <is>
          <t>Richard C. Cope</t>
        </is>
      </c>
      <c r="I1081" t="inlineStr">
        <is>
          <t>SE/4 SE/4, SW/4 NE/4, W/2 SE/4 of 31-12N-24W</t>
        </is>
      </c>
      <c r="J1081" t="inlineStr">
        <is>
          <t>Leasehold / WI</t>
        </is>
      </c>
      <c r="K1081" t="inlineStr">
        <is>
          <t>OKCountyRecords official index, Roger Mills County (instrument 2000-006661); searched 06/11/2026</t>
        </is>
      </c>
    </row>
    <row r="1082">
      <c r="A1082" t="inlineStr">
        <is>
          <t>2000-006662</t>
        </is>
      </c>
      <c r="C1082" t="inlineStr">
        <is>
          <t>Oil and Gas Lease</t>
        </is>
      </c>
      <c r="D1082" t="inlineStr">
        <is>
          <t>1604/0117</t>
        </is>
      </c>
      <c r="E1082" t="inlineStr">
        <is>
          <t>02/08/2000</t>
        </is>
      </c>
      <c r="F1082" s="903" t="n">
        <v>36564</v>
      </c>
      <c r="G1082" t="inlineStr">
        <is>
          <t>Dwight J. Williams</t>
        </is>
      </c>
      <c r="H1082" t="inlineStr">
        <is>
          <t>Richard C. Cope</t>
        </is>
      </c>
      <c r="I1082" t="inlineStr">
        <is>
          <t>SE/4 SE/4, SW/4 NE/4, W/2 SE/4 of 31-12N-24W</t>
        </is>
      </c>
      <c r="J1082" t="inlineStr">
        <is>
          <t>Leasehold / WI</t>
        </is>
      </c>
      <c r="K1082" t="inlineStr">
        <is>
          <t>OKCountyRecords official index, Roger Mills County (instrument 2000-006662); searched 06/11/2026</t>
        </is>
      </c>
    </row>
    <row r="1083">
      <c r="A1083" t="inlineStr">
        <is>
          <t>2000-006686</t>
        </is>
      </c>
      <c r="C1083" t="inlineStr">
        <is>
          <t>Oil and Gas Lease</t>
        </is>
      </c>
      <c r="D1083" t="inlineStr">
        <is>
          <t>1604/0239</t>
        </is>
      </c>
      <c r="E1083" t="inlineStr">
        <is>
          <t>02/09/2000</t>
        </is>
      </c>
      <c r="F1083" s="903" t="n">
        <v>36565</v>
      </c>
      <c r="G1083" t="inlineStr">
        <is>
          <t>Eleanore Wheeler</t>
        </is>
      </c>
      <c r="H1083" t="inlineStr">
        <is>
          <t>R. Michael Lortz</t>
        </is>
      </c>
      <c r="I1083" t="inlineStr">
        <is>
          <t>NE/4 SW/4, Lots 3 of 31-12N-24W</t>
        </is>
      </c>
      <c r="J1083" t="inlineStr">
        <is>
          <t>Leasehold / WI</t>
        </is>
      </c>
      <c r="K1083" t="inlineStr">
        <is>
          <t>OKCountyRecords official index, Roger Mills County (instrument 2000-006686); searched 06/11/2026</t>
        </is>
      </c>
    </row>
    <row r="1084">
      <c r="A1084" t="inlineStr">
        <is>
          <t>2000-006688</t>
        </is>
      </c>
      <c r="C1084" t="inlineStr">
        <is>
          <t>Oil and Gas Lease</t>
        </is>
      </c>
      <c r="D1084" t="inlineStr">
        <is>
          <t>1604/0243</t>
        </is>
      </c>
      <c r="E1084" t="inlineStr">
        <is>
          <t>02/09/2000</t>
        </is>
      </c>
      <c r="F1084" s="903" t="n">
        <v>36565</v>
      </c>
      <c r="G1084" t="inlineStr">
        <is>
          <t>Margaret Kirk</t>
        </is>
      </c>
      <c r="H1084" t="inlineStr">
        <is>
          <t>R. Michael Lortz</t>
        </is>
      </c>
      <c r="I1084" t="inlineStr">
        <is>
          <t>NE/4 SW/4, SE/4 SW/4, Lots 3 of 31-12N-24W</t>
        </is>
      </c>
      <c r="J1084" t="inlineStr">
        <is>
          <t>Leasehold / WI</t>
        </is>
      </c>
      <c r="K1084" t="inlineStr">
        <is>
          <t>OKCountyRecords official index, Roger Mills County (instrument 2000-006688); searched 06/11/2026</t>
        </is>
      </c>
    </row>
    <row r="1085">
      <c r="A1085" t="inlineStr">
        <is>
          <t>2000-006692</t>
        </is>
      </c>
      <c r="C1085" t="inlineStr">
        <is>
          <t>Oil and Gas Lease</t>
        </is>
      </c>
      <c r="D1085" t="inlineStr">
        <is>
          <t>1604/0251</t>
        </is>
      </c>
      <c r="E1085" t="inlineStr">
        <is>
          <t>02/09/2000</t>
        </is>
      </c>
      <c r="F1085" s="903" t="n">
        <v>36565</v>
      </c>
      <c r="G1085" t="inlineStr">
        <is>
          <t>Jon N. Wilkerson</t>
        </is>
      </c>
      <c r="H1085" t="inlineStr">
        <is>
          <t>R. Michael Lortz</t>
        </is>
      </c>
      <c r="I1085" t="inlineStr">
        <is>
          <t>NE/4 SW/4, S/2 NE/4, Lots 3 of 31-12N-24W</t>
        </is>
      </c>
      <c r="J1085" t="inlineStr">
        <is>
          <t>Leasehold / WI</t>
        </is>
      </c>
      <c r="K1085" t="inlineStr">
        <is>
          <t>OKCountyRecords official index, Roger Mills County (instrument 2000-006692); searched 06/11/2026</t>
        </is>
      </c>
    </row>
    <row r="1086">
      <c r="A1086" t="inlineStr">
        <is>
          <t>2000-006696</t>
        </is>
      </c>
      <c r="C1086" t="inlineStr">
        <is>
          <t>Oil and Gas Lease</t>
        </is>
      </c>
      <c r="D1086" t="inlineStr">
        <is>
          <t>1604/0259</t>
        </is>
      </c>
      <c r="E1086" t="inlineStr">
        <is>
          <t>02/09/2000</t>
        </is>
      </c>
      <c r="F1086" s="903" t="n">
        <v>36565</v>
      </c>
      <c r="G1086" t="inlineStr">
        <is>
          <t>Roger Klopfenstein</t>
        </is>
      </c>
      <c r="H1086" t="inlineStr">
        <is>
          <t>R. Michael Lortz</t>
        </is>
      </c>
      <c r="I1086" t="inlineStr">
        <is>
          <t>NE/4 SW/4, SE/4 SW/4, Lots 3 of 31-12N-24W</t>
        </is>
      </c>
      <c r="J1086" t="inlineStr">
        <is>
          <t>Leasehold / WI</t>
        </is>
      </c>
      <c r="K1086" t="inlineStr">
        <is>
          <t>OKCountyRecords official index, Roger Mills County (instrument 2000-006696); searched 06/11/2026</t>
        </is>
      </c>
    </row>
    <row r="1087">
      <c r="A1087" t="inlineStr">
        <is>
          <t>2000-006710</t>
        </is>
      </c>
      <c r="C1087" t="inlineStr">
        <is>
          <t>Oil and Gas Lease</t>
        </is>
      </c>
      <c r="D1087" t="inlineStr">
        <is>
          <t>1604/0307</t>
        </is>
      </c>
      <c r="E1087" t="inlineStr">
        <is>
          <t>02/09/2000</t>
        </is>
      </c>
      <c r="F1087" s="903" t="n">
        <v>36565</v>
      </c>
      <c r="G1087" t="inlineStr">
        <is>
          <t>Melinda McCaul Mulvihill, Trustee</t>
        </is>
      </c>
      <c r="H1087" t="inlineStr">
        <is>
          <t>Richard C. Cope</t>
        </is>
      </c>
      <c r="I1087" t="inlineStr">
        <is>
          <t>SE/4 SE/4, SW/4 NE/4, W/2 SE/4 of 31-12N-24W</t>
        </is>
      </c>
      <c r="J1087" t="inlineStr">
        <is>
          <t>Leasehold / WI</t>
        </is>
      </c>
      <c r="K1087" t="inlineStr">
        <is>
          <t>OKCountyRecords official index, Roger Mills County (instrument 2000-006710); searched 06/11/2026</t>
        </is>
      </c>
    </row>
    <row r="1088">
      <c r="A1088" t="inlineStr">
        <is>
          <t>2000-006711</t>
        </is>
      </c>
      <c r="C1088" t="inlineStr">
        <is>
          <t>Oil and Gas Lease</t>
        </is>
      </c>
      <c r="D1088" t="inlineStr">
        <is>
          <t>1604/0309</t>
        </is>
      </c>
      <c r="E1088" t="inlineStr">
        <is>
          <t>02/09/2000</t>
        </is>
      </c>
      <c r="F1088" s="903" t="n">
        <v>36565</v>
      </c>
      <c r="G1088" t="inlineStr">
        <is>
          <t>Mark J. Fuchs</t>
        </is>
      </c>
      <c r="H1088" t="inlineStr">
        <is>
          <t>Richard C. Cope</t>
        </is>
      </c>
      <c r="I1088" t="inlineStr">
        <is>
          <t>SE/4 SE/4, SW/4 NE/4, W/2 SE/4 of 31-12N-24W</t>
        </is>
      </c>
      <c r="J1088" t="inlineStr">
        <is>
          <t>Leasehold / WI</t>
        </is>
      </c>
      <c r="K1088" t="inlineStr">
        <is>
          <t>OKCountyRecords official index, Roger Mills County (instrument 2000-006711); searched 06/11/2026</t>
        </is>
      </c>
    </row>
    <row r="1089">
      <c r="A1089" t="inlineStr">
        <is>
          <t>2000-006712</t>
        </is>
      </c>
      <c r="C1089" t="inlineStr">
        <is>
          <t>Oil and Gas Lease</t>
        </is>
      </c>
      <c r="D1089" t="inlineStr">
        <is>
          <t>1604/0311</t>
        </is>
      </c>
      <c r="E1089" t="inlineStr">
        <is>
          <t>02/09/2000</t>
        </is>
      </c>
      <c r="F1089" s="903" t="n">
        <v>36565</v>
      </c>
      <c r="G1089" t="inlineStr">
        <is>
          <t>Stephen M. Criser, Trustee</t>
        </is>
      </c>
      <c r="H1089" t="inlineStr">
        <is>
          <t>Richard C. Cope</t>
        </is>
      </c>
      <c r="I1089" t="inlineStr">
        <is>
          <t>SE/4 SE/4, SW/4 NE/4, W/2 SE/4 of 31-12N-24W</t>
        </is>
      </c>
      <c r="J1089" t="inlineStr">
        <is>
          <t>Leasehold / WI</t>
        </is>
      </c>
      <c r="K1089" t="inlineStr">
        <is>
          <t>OKCountyRecords official index, Roger Mills County (instrument 2000-006712); searched 06/11/2026</t>
        </is>
      </c>
    </row>
    <row r="1090">
      <c r="A1090" t="inlineStr">
        <is>
          <t>2000-006716</t>
        </is>
      </c>
      <c r="B1090" t="n">
        <v>11</v>
      </c>
      <c r="C1090" t="inlineStr">
        <is>
          <t>Oil and Gas Lease</t>
        </is>
      </c>
      <c r="D1090" t="inlineStr">
        <is>
          <t>1604/0322</t>
        </is>
      </c>
      <c r="E1090" t="inlineStr">
        <is>
          <t>02/10/2000</t>
        </is>
      </c>
      <c r="F1090" s="903" t="n">
        <v>36566</v>
      </c>
      <c r="G1090" t="inlineStr">
        <is>
          <t>Sandra Lorrain York</t>
        </is>
      </c>
      <c r="H1090" t="inlineStr">
        <is>
          <t>EOG Resources, Inc.</t>
        </is>
      </c>
      <c r="I1090" t="inlineStr">
        <is>
          <t>All of 31-12N-24W</t>
        </is>
      </c>
      <c r="J1090" t="inlineStr">
        <is>
          <t>Leasehold / WI</t>
        </is>
      </c>
      <c r="K1090" t="inlineStr">
        <is>
          <t>OKCountyRecords official index, Roger Mills County (instrument 2000-006716); searched 06/11/2026</t>
        </is>
      </c>
    </row>
    <row r="1091">
      <c r="A1091" t="inlineStr">
        <is>
          <t>2000-006763</t>
        </is>
      </c>
      <c r="C1091" t="inlineStr">
        <is>
          <t>Oil and Gas Lease</t>
        </is>
      </c>
      <c r="D1091" t="inlineStr">
        <is>
          <t>1604/0453</t>
        </is>
      </c>
      <c r="E1091" t="inlineStr">
        <is>
          <t>02/16/2000</t>
        </is>
      </c>
      <c r="F1091" s="903" t="n">
        <v>36572</v>
      </c>
      <c r="G1091" t="inlineStr">
        <is>
          <t>Nanalee Faye Barnett</t>
        </is>
      </c>
      <c r="H1091" t="inlineStr">
        <is>
          <t>Richard C. Cope</t>
        </is>
      </c>
      <c r="I1091" t="inlineStr">
        <is>
          <t>E/2 NW/4, N/2 NE/4 SW/4, NE/4 SE/4, SE/4 NE/4 of 31-12N-24W</t>
        </is>
      </c>
      <c r="J1091" t="inlineStr">
        <is>
          <t>Leasehold / WI</t>
        </is>
      </c>
      <c r="K1091" t="inlineStr">
        <is>
          <t>OKCountyRecords official index, Roger Mills County (instrument 2000-006763); searched 06/11/2026</t>
        </is>
      </c>
    </row>
    <row r="1092">
      <c r="A1092" t="inlineStr">
        <is>
          <t>2000-006764</t>
        </is>
      </c>
      <c r="C1092" t="inlineStr">
        <is>
          <t>Proof Of Death</t>
        </is>
      </c>
      <c r="D1092" t="inlineStr">
        <is>
          <t>1604/0455</t>
        </is>
      </c>
      <c r="E1092" t="inlineStr">
        <is>
          <t>02/16/2000</t>
        </is>
      </c>
      <c r="F1092" s="903" t="n">
        <v>36572</v>
      </c>
      <c r="G1092" t="inlineStr">
        <is>
          <t>.,
Nanalee Faye Barnett</t>
        </is>
      </c>
      <c r="H1092" t="inlineStr">
        <is>
          <t>J.e. Barnett</t>
        </is>
      </c>
      <c r="I1092" t="inlineStr">
        <is>
          <t>E/2 NW/4, N/2 NE/4 SW/4, NE/4 SE/4, SE/4 NE/4 of 31-12N-24W</t>
        </is>
      </c>
      <c r="J1092" t="inlineStr">
        <is>
          <t>Fee / as stated</t>
        </is>
      </c>
      <c r="K1092" t="inlineStr">
        <is>
          <t>OKCountyRecords official index, Roger Mills County (instrument 2000-006764); searched 06/11/2026</t>
        </is>
      </c>
    </row>
    <row r="1093">
      <c r="A1093" t="inlineStr">
        <is>
          <t>2000-006917</t>
        </is>
      </c>
      <c r="C1093" t="inlineStr">
        <is>
          <t>Oil and Gas Lease</t>
        </is>
      </c>
      <c r="D1093" t="inlineStr">
        <is>
          <t>1606/0416</t>
        </is>
      </c>
      <c r="E1093" t="inlineStr">
        <is>
          <t>03/01/2000</t>
        </is>
      </c>
      <c r="F1093" s="903" t="n">
        <v>36586</v>
      </c>
      <c r="G1093" t="inlineStr">
        <is>
          <t>Charles D. Ray</t>
        </is>
      </c>
      <c r="H1093" t="inlineStr">
        <is>
          <t>Richard C. Cope</t>
        </is>
      </c>
      <c r="I1093" t="inlineStr">
        <is>
          <t>E/2 NW/4, NE/4 SE/4, SE/4 NE/4 of 31-12N-24W</t>
        </is>
      </c>
      <c r="J1093" t="inlineStr">
        <is>
          <t>Leasehold / WI</t>
        </is>
      </c>
      <c r="K1093" t="inlineStr">
        <is>
          <t>OKCountyRecords official index, Roger Mills County (instrument 2000-006917); searched 06/11/2026</t>
        </is>
      </c>
    </row>
    <row r="1094">
      <c r="A1094" t="inlineStr">
        <is>
          <t>2000-006918</t>
        </is>
      </c>
      <c r="C1094" t="inlineStr">
        <is>
          <t>Oil and Gas Lease</t>
        </is>
      </c>
      <c r="D1094" t="inlineStr">
        <is>
          <t>1606/0418</t>
        </is>
      </c>
      <c r="E1094" t="inlineStr">
        <is>
          <t>03/01/2000</t>
        </is>
      </c>
      <c r="F1094" s="903" t="n">
        <v>36586</v>
      </c>
      <c r="G1094" t="inlineStr">
        <is>
          <t>Clyde A. Pine</t>
        </is>
      </c>
      <c r="H1094" t="inlineStr">
        <is>
          <t>Richard C. Cope</t>
        </is>
      </c>
      <c r="I1094" t="inlineStr">
        <is>
          <t>E/2 NW/4, NE/4 NE/4, NE/4 SE/4 of 31-12N-24W</t>
        </is>
      </c>
      <c r="J1094" t="inlineStr">
        <is>
          <t>Leasehold / WI</t>
        </is>
      </c>
      <c r="K1094" t="inlineStr">
        <is>
          <t>OKCountyRecords official index, Roger Mills County (instrument 2000-006918); searched 06/11/2026</t>
        </is>
      </c>
    </row>
    <row r="1095">
      <c r="A1095" t="inlineStr">
        <is>
          <t>2000-006984</t>
        </is>
      </c>
      <c r="C1095" t="inlineStr">
        <is>
          <t>Oil and Gas Lease</t>
        </is>
      </c>
      <c r="D1095" t="inlineStr">
        <is>
          <t>1607/0323</t>
        </is>
      </c>
      <c r="E1095" t="inlineStr">
        <is>
          <t>03/08/2000</t>
        </is>
      </c>
      <c r="F1095" s="903" t="n">
        <v>36593</v>
      </c>
      <c r="G1095" t="inlineStr">
        <is>
          <t>Charles Allen Atha</t>
        </is>
      </c>
      <c r="H1095" t="inlineStr">
        <is>
          <t>EOG Resources, Inc.</t>
        </is>
      </c>
      <c r="I1095" t="inlineStr">
        <is>
          <t>N/2, Lots 1, 3 of 31-12N-24W</t>
        </is>
      </c>
      <c r="J1095" t="inlineStr">
        <is>
          <t>Leasehold / WI</t>
        </is>
      </c>
      <c r="K1095" t="inlineStr">
        <is>
          <t>OKCountyRecords official index, Roger Mills County (instrument 2000-006984); searched 06/11/2026</t>
        </is>
      </c>
    </row>
    <row r="1096">
      <c r="A1096" t="inlineStr">
        <is>
          <t>2000-006985</t>
        </is>
      </c>
      <c r="C1096" t="inlineStr">
        <is>
          <t>Oil and Gas Lease</t>
        </is>
      </c>
      <c r="D1096" t="inlineStr">
        <is>
          <t>1607/0325</t>
        </is>
      </c>
      <c r="E1096" t="inlineStr">
        <is>
          <t>03/08/2000</t>
        </is>
      </c>
      <c r="F1096" s="903" t="n">
        <v>36593</v>
      </c>
      <c r="G1096" t="inlineStr">
        <is>
          <t>Nancy Mitchell Williams</t>
        </is>
      </c>
      <c r="H1096" t="inlineStr">
        <is>
          <t>EOG Resources, Inc.</t>
        </is>
      </c>
      <c r="I1096" t="inlineStr">
        <is>
          <t>E/2 NW/4, E/2 SW/4, N/2 NE/4, NE/4 NE/4, S/2, SE/4 NE/4, Lots 3, 4 of 31-12N-24W</t>
        </is>
      </c>
      <c r="J1096" t="inlineStr">
        <is>
          <t>Leasehold / WI</t>
        </is>
      </c>
      <c r="K1096" t="inlineStr">
        <is>
          <t>OKCountyRecords official index, Roger Mills County (instrument 2000-006985); searched 06/11/2026</t>
        </is>
      </c>
    </row>
    <row r="1097">
      <c r="A1097" t="inlineStr">
        <is>
          <t>2000-006986</t>
        </is>
      </c>
      <c r="C1097" t="inlineStr">
        <is>
          <t>Oil and Gas Lease</t>
        </is>
      </c>
      <c r="D1097" t="inlineStr">
        <is>
          <t>1607/0327</t>
        </is>
      </c>
      <c r="E1097" t="inlineStr">
        <is>
          <t>03/08/2000</t>
        </is>
      </c>
      <c r="F1097" s="903" t="n">
        <v>36593</v>
      </c>
      <c r="G1097" t="inlineStr">
        <is>
          <t>Louisa McLerron</t>
        </is>
      </c>
      <c r="H1097" t="inlineStr">
        <is>
          <t>EOG Resources, Inc.</t>
        </is>
      </c>
      <c r="I1097" t="inlineStr">
        <is>
          <t>E/2 NW/4, N/2 NE/4 SW/4, NE/4 SE/4, SE/4 NE/4 of 31-12N-24W</t>
        </is>
      </c>
      <c r="J1097" t="inlineStr">
        <is>
          <t>Leasehold / WI</t>
        </is>
      </c>
      <c r="K1097" t="inlineStr">
        <is>
          <t>OKCountyRecords official index, Roger Mills County (instrument 2000-006986); searched 06/11/2026</t>
        </is>
      </c>
    </row>
    <row r="1098">
      <c r="A1098" t="inlineStr">
        <is>
          <t>1994-007065</t>
        </is>
      </c>
      <c r="B1098" t="n">
        <v>69</v>
      </c>
      <c r="C1098" t="inlineStr">
        <is>
          <t>Assignment</t>
        </is>
      </c>
      <c r="D1098" t="inlineStr">
        <is>
          <t>1608/0038</t>
        </is>
      </c>
      <c r="E1098" t="inlineStr">
        <is>
          <t>03/15/2000</t>
        </is>
      </c>
      <c r="F1098" s="903" t="n">
        <v>36600</v>
      </c>
      <c r="G1098" t="inlineStr">
        <is>
          <t>R. Michael Lortz</t>
        </is>
      </c>
      <c r="H1098" t="inlineStr">
        <is>
          <t>Lariat Petroleum, Inc.</t>
        </is>
      </c>
      <c r="I1098" t="inlineStr">
        <is>
          <t>All of 31-12N-24W</t>
        </is>
      </c>
      <c r="J1098" t="inlineStr">
        <is>
          <t>Leasehold / WI</t>
        </is>
      </c>
      <c r="K1098" t="inlineStr">
        <is>
          <t>OKCountyRecords official index, Roger Mills County (instrument 1994-007065); searched 06/11/2026</t>
        </is>
      </c>
    </row>
    <row r="1099">
      <c r="A1099" t="inlineStr">
        <is>
          <t>1994-007204</t>
        </is>
      </c>
      <c r="C1099" t="inlineStr">
        <is>
          <t>Oil and Gas Lease</t>
        </is>
      </c>
      <c r="D1099" t="inlineStr">
        <is>
          <t>1608/0452</t>
        </is>
      </c>
      <c r="E1099" t="inlineStr">
        <is>
          <t>03/27/2000</t>
        </is>
      </c>
      <c r="F1099" s="903" t="n">
        <v>36612</v>
      </c>
      <c r="G1099" t="inlineStr">
        <is>
          <t>Melinda Barbie</t>
        </is>
      </c>
      <c r="H1099" t="inlineStr">
        <is>
          <t>R. Michael Lortz</t>
        </is>
      </c>
      <c r="I1099" t="inlineStr">
        <is>
          <t>S/2, S/2 NE/4 SW/4, SE/4 SW/4, Lots 3, 4 of 31-12N-24W</t>
        </is>
      </c>
      <c r="J1099" t="inlineStr">
        <is>
          <t>Leasehold / WI</t>
        </is>
      </c>
      <c r="K1099" t="inlineStr">
        <is>
          <t>OKCountyRecords official index, Roger Mills County (instrument 1994-007204); searched 06/11/2026</t>
        </is>
      </c>
    </row>
    <row r="1100">
      <c r="A1100" t="inlineStr">
        <is>
          <t>1994-007244</t>
        </is>
      </c>
      <c r="B1100" t="n">
        <v>71</v>
      </c>
      <c r="C1100" t="inlineStr">
        <is>
          <t>Oil and Gas Lease</t>
        </is>
      </c>
      <c r="D1100" t="inlineStr">
        <is>
          <t>1608/0541</t>
        </is>
      </c>
      <c r="E1100" t="inlineStr">
        <is>
          <t>03/28/2000</t>
        </is>
      </c>
      <c r="F1100" s="903" t="n">
        <v>36613</v>
      </c>
      <c r="G1100" t="inlineStr">
        <is>
          <t>Carrie Leeanne Mitchell</t>
        </is>
      </c>
      <c r="H1100" t="inlineStr">
        <is>
          <t>EOG Resources, Inc.</t>
        </is>
      </c>
      <c r="I1100" t="inlineStr">
        <is>
          <t>E/2 NW/4, E/2 SW/4, N/2 NE/4, NE/4 SE/4, SE/4 NE/4, Lots 3 of 31-12N-24W</t>
        </is>
      </c>
      <c r="J1100" t="inlineStr">
        <is>
          <t>Leasehold / WI</t>
        </is>
      </c>
      <c r="K1100" t="inlineStr">
        <is>
          <t>OKCountyRecords official index, Roger Mills County (instrument 1994-007244); searched 06/11/2026</t>
        </is>
      </c>
    </row>
    <row r="1101">
      <c r="A1101" t="inlineStr">
        <is>
          <t>1994-007245</t>
        </is>
      </c>
      <c r="B1101" t="n">
        <v>72</v>
      </c>
      <c r="C1101" t="inlineStr">
        <is>
          <t>Oil and Gas Lease</t>
        </is>
      </c>
      <c r="D1101" t="inlineStr">
        <is>
          <t>1608/0543</t>
        </is>
      </c>
      <c r="E1101" t="inlineStr">
        <is>
          <t>03/28/2000</t>
        </is>
      </c>
      <c r="F1101" s="903" t="n">
        <v>36613</v>
      </c>
      <c r="G1101" t="inlineStr">
        <is>
          <t>Nancy Susan Mitchell</t>
        </is>
      </c>
      <c r="H1101" t="inlineStr">
        <is>
          <t>EOG Resources, Inc.</t>
        </is>
      </c>
      <c r="I1101" t="inlineStr">
        <is>
          <t>E/2 NW/4, E/2 SW/4, N/2 NE/4, NE/4 SE/4, SE/4 NE/4, Lots 3 of 31-12N-24W</t>
        </is>
      </c>
      <c r="J1101" t="inlineStr">
        <is>
          <t>Leasehold / WI</t>
        </is>
      </c>
      <c r="K1101" t="inlineStr">
        <is>
          <t>OKCountyRecords official index, Roger Mills County (instrument 1994-007245); searched 06/11/2026</t>
        </is>
      </c>
    </row>
    <row r="1102">
      <c r="A1102" t="inlineStr">
        <is>
          <t>2000-007332</t>
        </is>
      </c>
      <c r="C1102" t="inlineStr">
        <is>
          <t>Oil and Gas Lease</t>
        </is>
      </c>
      <c r="D1102" t="inlineStr">
        <is>
          <t>1609/0199</t>
        </is>
      </c>
      <c r="E1102" t="inlineStr">
        <is>
          <t>03/31/2000</t>
        </is>
      </c>
      <c r="F1102" s="903" t="n">
        <v>36616</v>
      </c>
      <c r="G1102" t="inlineStr">
        <is>
          <t>Gena W. Moore</t>
        </is>
      </c>
      <c r="H1102" t="inlineStr">
        <is>
          <t>EOG Resources, Inc.</t>
        </is>
      </c>
      <c r="I1102" t="inlineStr">
        <is>
          <t>E/2 NW/4, E/2 SW/4, N/2 NE/4, NE/4 SE/4, SE/4 NE/4, Lots 3 of 31-12N-24W</t>
        </is>
      </c>
      <c r="J1102" t="inlineStr">
        <is>
          <t>Leasehold / WI</t>
        </is>
      </c>
      <c r="K1102" t="inlineStr">
        <is>
          <t>OKCountyRecords official index, Roger Mills County (instrument 2000-007332); searched 06/11/2026</t>
        </is>
      </c>
    </row>
    <row r="1103">
      <c r="A1103" t="inlineStr">
        <is>
          <t>2000-007383</t>
        </is>
      </c>
      <c r="C1103" t="inlineStr">
        <is>
          <t>Oil and Gas Lease</t>
        </is>
      </c>
      <c r="D1103" t="inlineStr">
        <is>
          <t>1610/0040</t>
        </is>
      </c>
      <c r="E1103" t="inlineStr">
        <is>
          <t>04/05/2000</t>
        </is>
      </c>
      <c r="F1103" s="903" t="n">
        <v>36621</v>
      </c>
      <c r="G1103" t="inlineStr">
        <is>
          <t>Richard M. Heins</t>
        </is>
      </c>
      <c r="H1103" t="inlineStr">
        <is>
          <t>Richard C. Cope</t>
        </is>
      </c>
      <c r="I1103" t="inlineStr">
        <is>
          <t>SE/4 SE/4, SW/4 NE/4, W/2 SE/4 of 31-12N-24W</t>
        </is>
      </c>
      <c r="J1103" t="inlineStr">
        <is>
          <t>Leasehold / WI</t>
        </is>
      </c>
      <c r="K1103" t="inlineStr">
        <is>
          <t>OKCountyRecords official index, Roger Mills County (instrument 2000-007383); searched 06/11/2026</t>
        </is>
      </c>
    </row>
    <row r="1104">
      <c r="A1104" t="inlineStr">
        <is>
          <t>2000-007411</t>
        </is>
      </c>
      <c r="C1104" t="inlineStr">
        <is>
          <t>Oil and Gas Lease</t>
        </is>
      </c>
      <c r="D1104" t="inlineStr">
        <is>
          <t>1610/0121</t>
        </is>
      </c>
      <c r="E1104" t="inlineStr">
        <is>
          <t>04/07/2000</t>
        </is>
      </c>
      <c r="F1104" s="903" t="n">
        <v>36623</v>
      </c>
      <c r="G1104" t="inlineStr">
        <is>
          <t>Robert H. Frazler</t>
        </is>
      </c>
      <c r="H1104" t="inlineStr">
        <is>
          <t>Richard C. Cope</t>
        </is>
      </c>
      <c r="I1104" t="inlineStr">
        <is>
          <t>E/2 NW/4, N/2 NE/4 SW/4, NE/4 SE/4, SE/4 NE/4 of 31-12N-24W</t>
        </is>
      </c>
      <c r="J1104" t="inlineStr">
        <is>
          <t>Leasehold / WI</t>
        </is>
      </c>
      <c r="K1104" t="inlineStr">
        <is>
          <t>OKCountyRecords official index, Roger Mills County (instrument 2000-007411); searched 06/11/2026</t>
        </is>
      </c>
    </row>
    <row r="1105">
      <c r="A1105" t="inlineStr">
        <is>
          <t>2000-007634</t>
        </is>
      </c>
      <c r="C1105" t="inlineStr">
        <is>
          <t>Assignment</t>
        </is>
      </c>
      <c r="D1105" t="inlineStr">
        <is>
          <t>1611/0352</t>
        </is>
      </c>
      <c r="E1105" t="inlineStr">
        <is>
          <t>04/27/2000</t>
        </is>
      </c>
      <c r="F1105" s="903" t="n">
        <v>36643</v>
      </c>
      <c r="G1105" t="inlineStr">
        <is>
          <t>Lortz R. Michael</t>
        </is>
      </c>
      <c r="H1105" t="inlineStr">
        <is>
          <t>Lariat Petroleum, Inc.</t>
        </is>
      </c>
      <c r="I1105" t="inlineStr">
        <is>
          <t>S/2 NE/4 SW/4, SE/4 SW/4, Lots 3 of 31-12N-24W (AOL)</t>
        </is>
      </c>
      <c r="J1105" t="inlineStr">
        <is>
          <t>Leasehold / WI</t>
        </is>
      </c>
      <c r="K1105" t="inlineStr">
        <is>
          <t>OKCountyRecords official index, Roger Mills County (instrument 2000-007634); searched 06/11/2026</t>
        </is>
      </c>
    </row>
    <row r="1106">
      <c r="A1106" t="inlineStr">
        <is>
          <t>2000-007685</t>
        </is>
      </c>
      <c r="C1106" t="inlineStr">
        <is>
          <t>Mineral Deed</t>
        </is>
      </c>
      <c r="D1106" t="inlineStr">
        <is>
          <t>1611/0503</t>
        </is>
      </c>
      <c r="E1106" t="inlineStr">
        <is>
          <t>05/01/2000</t>
        </is>
      </c>
      <c r="F1106" s="903" t="n">
        <v>36647</v>
      </c>
      <c r="G1106" t="inlineStr">
        <is>
          <t>Fer-scher Exploration, LLC</t>
        </is>
      </c>
      <c r="H1106" t="inlineStr">
        <is>
          <t>Aspen Minerals Group</t>
        </is>
      </c>
      <c r="I1106" t="inlineStr">
        <is>
          <t>E/2 NW/4, N/2 NE/4 SW/4, NE/4 SE/4, SE/4 NE/4 of 31-12N-24W (AOL)</t>
        </is>
      </c>
      <c r="J1106" t="inlineStr">
        <is>
          <t>Mineral</t>
        </is>
      </c>
      <c r="K1106" t="inlineStr">
        <is>
          <t>OKCountyRecords official index, Roger Mills County (instrument 2000-007685); searched 06/11/2026</t>
        </is>
      </c>
    </row>
    <row r="1107">
      <c r="A1107" t="inlineStr">
        <is>
          <t>2000-008063</t>
        </is>
      </c>
      <c r="C1107" t="inlineStr">
        <is>
          <t>Oil and Gas Lease</t>
        </is>
      </c>
      <c r="D1107" t="inlineStr">
        <is>
          <t>1613/0497</t>
        </is>
      </c>
      <c r="E1107" t="inlineStr">
        <is>
          <t>05/25/2000</t>
        </is>
      </c>
      <c r="F1107" s="903" t="n">
        <v>36671</v>
      </c>
      <c r="G1107" t="inlineStr">
        <is>
          <t>Ella P. Kirk</t>
        </is>
      </c>
      <c r="H1107" t="inlineStr">
        <is>
          <t>EOG Resources, Inc.</t>
        </is>
      </c>
      <c r="I1107" t="inlineStr">
        <is>
          <t>Lots 1 of 31-12N-24W</t>
        </is>
      </c>
      <c r="J1107" t="inlineStr">
        <is>
          <t>Leasehold / WI</t>
        </is>
      </c>
      <c r="K1107" t="inlineStr">
        <is>
          <t>OKCountyRecords official index, Roger Mills County (instrument 2000-008063); searched 06/11/2026</t>
        </is>
      </c>
    </row>
    <row r="1108">
      <c r="A1108" t="inlineStr">
        <is>
          <t>2000-008159</t>
        </is>
      </c>
      <c r="C1108" t="inlineStr">
        <is>
          <t>Correction</t>
        </is>
      </c>
      <c r="D1108" t="inlineStr">
        <is>
          <t>1614/0323</t>
        </is>
      </c>
      <c r="E1108" t="inlineStr">
        <is>
          <t>06/02/2000</t>
        </is>
      </c>
      <c r="F1108" s="903" t="n">
        <v>36679</v>
      </c>
      <c r="G1108" t="inlineStr">
        <is>
          <t>Interbank</t>
        </is>
      </c>
      <c r="H1108" t="inlineStr">
        <is>
          <t>Barbaraj Bain,
Billy W. Bain,
Carl L. Bain,
Clarence C. Bain,
Doroty J. Bain,
Lenora M. Bain,
Hazel A. Hamilton,
Juanita Wolff</t>
        </is>
      </c>
      <c r="I1108" t="inlineStr">
        <is>
          <t>SE/4 SE/4, SW/4 NE/4, W/2 SE/4 of 31-12N-24W (AOL)</t>
        </is>
      </c>
      <c r="J1108" t="inlineStr">
        <is>
          <t>See instrument</t>
        </is>
      </c>
      <c r="K1108" t="inlineStr">
        <is>
          <t>OKCountyRecords official index, Roger Mills County (instrument 2000-008159); searched 06/11/2026</t>
        </is>
      </c>
    </row>
    <row r="1109">
      <c r="A1109" t="inlineStr">
        <is>
          <t>2000-008764</t>
        </is>
      </c>
      <c r="C1109" t="inlineStr">
        <is>
          <t>Assignment</t>
        </is>
      </c>
      <c r="D1109" t="inlineStr">
        <is>
          <t>1617/0295</t>
        </is>
      </c>
      <c r="E1109" t="inlineStr">
        <is>
          <t>07/10/2000</t>
        </is>
      </c>
      <c r="F1109" s="903" t="n">
        <v>36717</v>
      </c>
      <c r="G1109" t="inlineStr">
        <is>
          <t>Mahoney Children's Trust,
Jack Mahoney</t>
        </is>
      </c>
      <c r="H1109" t="inlineStr">
        <is>
          <t>Pinion Family Trust</t>
        </is>
      </c>
      <c r="I1109" t="inlineStr">
        <is>
          <t>All of 31-12N-24W (AOL)</t>
        </is>
      </c>
      <c r="J1109" t="inlineStr">
        <is>
          <t>Leasehold / WI</t>
        </is>
      </c>
      <c r="K1109" t="inlineStr">
        <is>
          <t>OKCountyRecords official index, Roger Mills County (instrument 2000-008764); searched 06/11/2026</t>
        </is>
      </c>
    </row>
    <row r="1110">
      <c r="A1110" t="inlineStr">
        <is>
          <t>2000-010180</t>
        </is>
      </c>
      <c r="C1110" t="inlineStr">
        <is>
          <t>Quit Claim Mineral Deed</t>
        </is>
      </c>
      <c r="D1110" t="inlineStr">
        <is>
          <t>1625/0440</t>
        </is>
      </c>
      <c r="E1110" t="inlineStr">
        <is>
          <t>10/16/2000</t>
        </is>
      </c>
      <c r="F1110" s="903" t="n">
        <v>36802</v>
      </c>
      <c r="G1110" t="inlineStr">
        <is>
          <t>Melinda McCaul Mulvihill, Trustee</t>
        </is>
      </c>
      <c r="H1110" t="inlineStr">
        <is>
          <t>Stephen M. Criser, Trustee</t>
        </is>
      </c>
      <c r="I1110" t="inlineStr">
        <is>
          <t>NW/4 SE/4, S/2 SE/4, SW/4 NE/4 of 31-12N-24W (AOL)</t>
        </is>
      </c>
      <c r="J1110" t="inlineStr">
        <is>
          <t>Mineral</t>
        </is>
      </c>
      <c r="K1110" t="inlineStr">
        <is>
          <t>OKCountyRecords official index, Roger Mills County (instrument 2000-010180); searched 06/11/2026</t>
        </is>
      </c>
    </row>
    <row r="1111">
      <c r="A1111" t="inlineStr">
        <is>
          <t>2000-010382</t>
        </is>
      </c>
      <c r="C1111" t="inlineStr">
        <is>
          <t>Oil and Gas Lease</t>
        </is>
      </c>
      <c r="D1111" t="inlineStr">
        <is>
          <t>1626/0462</t>
        </is>
      </c>
      <c r="E1111" t="inlineStr">
        <is>
          <t>10/30/2000</t>
        </is>
      </c>
      <c r="F1111" s="903" t="n">
        <v>36816</v>
      </c>
      <c r="G1111" t="inlineStr">
        <is>
          <t>Juanita M. Wolff</t>
        </is>
      </c>
      <c r="H1111" t="inlineStr">
        <is>
          <t>EOG Resources, Inc.</t>
        </is>
      </c>
      <c r="I1111" t="inlineStr">
        <is>
          <t>NW/4 SE/4, S/2 SE/4, SW/4 NE/4 of 31-12N-24W</t>
        </is>
      </c>
      <c r="J1111" t="inlineStr">
        <is>
          <t>Leasehold / WI</t>
        </is>
      </c>
      <c r="K1111" t="inlineStr">
        <is>
          <t>OKCountyRecords official index, Roger Mills County (instrument 2000-010382); searched 06/11/2026</t>
        </is>
      </c>
    </row>
    <row r="1112">
      <c r="A1112" t="inlineStr">
        <is>
          <t>2000-010908</t>
        </is>
      </c>
      <c r="C1112" t="inlineStr">
        <is>
          <t>Oil and Gas Lease</t>
        </is>
      </c>
      <c r="D1112" t="inlineStr">
        <is>
          <t>1629/0523</t>
        </is>
      </c>
      <c r="E1112" t="inlineStr">
        <is>
          <t>12/06/2000</t>
        </is>
      </c>
      <c r="F1112" s="903" t="n">
        <v>36824</v>
      </c>
      <c r="G1112" t="inlineStr">
        <is>
          <t>Joe, Devenas Jr.</t>
        </is>
      </c>
      <c r="H1112" t="inlineStr">
        <is>
          <t>EOG Resources, Inc.</t>
        </is>
      </c>
      <c r="I1112" t="inlineStr">
        <is>
          <t>SE/4 SW/4 of 31-12N-24W</t>
        </is>
      </c>
      <c r="J1112" t="inlineStr">
        <is>
          <t>Leasehold / WI</t>
        </is>
      </c>
      <c r="K1112" t="inlineStr">
        <is>
          <t>OKCountyRecords official index, Roger Mills County (instrument 2000-010908); searched 06/11/2026</t>
        </is>
      </c>
    </row>
    <row r="1113">
      <c r="A1113" t="inlineStr">
        <is>
          <t>2000-010909</t>
        </is>
      </c>
      <c r="C1113" t="inlineStr">
        <is>
          <t>Oil and Gas Lease</t>
        </is>
      </c>
      <c r="D1113" t="inlineStr">
        <is>
          <t>1629/0525</t>
        </is>
      </c>
      <c r="E1113" t="inlineStr">
        <is>
          <t>12/06/2000</t>
        </is>
      </c>
      <c r="F1113" s="903" t="n">
        <v>36824</v>
      </c>
      <c r="G1113" t="inlineStr">
        <is>
          <t>Joseph Devenas, Trustee</t>
        </is>
      </c>
      <c r="H1113" t="inlineStr">
        <is>
          <t>EOG Resources, Inc.</t>
        </is>
      </c>
      <c r="I1113" t="inlineStr">
        <is>
          <t>SE/4 SW/4 of 31-12N-24W</t>
        </is>
      </c>
      <c r="J1113" t="inlineStr">
        <is>
          <t>Leasehold / WI</t>
        </is>
      </c>
      <c r="K1113" t="inlineStr">
        <is>
          <t>OKCountyRecords official index, Roger Mills County (instrument 2000-010909); searched 06/11/2026</t>
        </is>
      </c>
    </row>
    <row r="1114">
      <c r="A1114" t="inlineStr">
        <is>
          <t>2001-000103</t>
        </is>
      </c>
      <c r="C1114" t="inlineStr">
        <is>
          <t>Mineral Deed</t>
        </is>
      </c>
      <c r="D1114" t="inlineStr">
        <is>
          <t>1631/0416</t>
        </is>
      </c>
      <c r="E1114" t="inlineStr">
        <is>
          <t>01/08/2001</t>
        </is>
      </c>
      <c r="F1114" s="903" t="n">
        <v>36896</v>
      </c>
      <c r="G1114" t="inlineStr">
        <is>
          <t>William C. Bain Jr.</t>
        </is>
      </c>
      <c r="H1114" t="inlineStr">
        <is>
          <t>Donald R. Bain,
Melvin F. Bain,
Peggy J. Brawner,
Marilyn L. Broyles,
Leona I. Degrande,
Charlotte F. Willert</t>
        </is>
      </c>
      <c r="I1114" t="inlineStr">
        <is>
          <t>NW/4 SE/4, S/2 SE/4, SW/4 NE/4 of 31-12N-24W (AOL)</t>
        </is>
      </c>
      <c r="J1114" t="inlineStr">
        <is>
          <t>Mineral</t>
        </is>
      </c>
      <c r="K1114" t="inlineStr">
        <is>
          <t>OKCountyRecords official index, Roger Mills County (instrument 2001-000103); searched 06/11/2026</t>
        </is>
      </c>
    </row>
    <row r="1115">
      <c r="A1115" t="inlineStr">
        <is>
          <t>2001-000618</t>
        </is>
      </c>
      <c r="C1115" t="inlineStr">
        <is>
          <t>Order</t>
        </is>
      </c>
      <c r="D1115" t="inlineStr">
        <is>
          <t>1634/0353</t>
        </is>
      </c>
      <c r="E1115" t="inlineStr">
        <is>
          <t>02/13/2001</t>
        </is>
      </c>
      <c r="F1115" s="903" t="n">
        <v>36877</v>
      </c>
      <c r="G1115" t="inlineStr">
        <is>
          <t>Patsy J. Crouse, Deceased</t>
        </is>
      </c>
      <c r="H1115" t="inlineStr">
        <is>
          <t>The Public</t>
        </is>
      </c>
      <c r="I1115" t="inlineStr">
        <is>
          <t>NE/4 NW/4 of 31-12N-24W (AOL)</t>
        </is>
      </c>
      <c r="J1115" t="inlineStr">
        <is>
          <t>See instrument</t>
        </is>
      </c>
      <c r="K1115" t="inlineStr">
        <is>
          <t>OKCountyRecords official index, Roger Mills County (instrument 2001-000618); searched 06/11/2026</t>
        </is>
      </c>
    </row>
    <row r="1116">
      <c r="A1116" t="inlineStr">
        <is>
          <t>2001-000619</t>
        </is>
      </c>
      <c r="C1116" t="inlineStr">
        <is>
          <t>Quit Claim Deed</t>
        </is>
      </c>
      <c r="D1116" t="inlineStr">
        <is>
          <t>1634/0367</t>
        </is>
      </c>
      <c r="E1116" t="inlineStr">
        <is>
          <t>02/13/2001</t>
        </is>
      </c>
      <c r="F1116" s="903" t="n">
        <v>36881</v>
      </c>
      <c r="G1116" t="inlineStr">
        <is>
          <t>Angale L. Best,
Michael Best,
Letha M. Crouse,
Aaron Smoot,
Lara L. Smoot</t>
        </is>
      </c>
      <c r="H1116" t="inlineStr">
        <is>
          <t>Crouse Family Trust</t>
        </is>
      </c>
      <c r="I1116" t="inlineStr">
        <is>
          <t>NE/4 NW/4 of 31-12N-24W (AOL)</t>
        </is>
      </c>
      <c r="J1116" t="inlineStr">
        <is>
          <t>Fee / as stated</t>
        </is>
      </c>
      <c r="K1116" t="inlineStr">
        <is>
          <t>OKCountyRecords official index, Roger Mills County (instrument 2001-000619); searched 06/11/2026</t>
        </is>
      </c>
    </row>
    <row r="1117">
      <c r="A1117" t="inlineStr">
        <is>
          <t>2001-000921</t>
        </is>
      </c>
      <c r="C1117" t="inlineStr">
        <is>
          <t>Mineral Deed</t>
        </is>
      </c>
      <c r="D1117" t="inlineStr">
        <is>
          <t>1636/0544</t>
        </is>
      </c>
      <c r="E1117" t="inlineStr">
        <is>
          <t>03/06/2001</t>
        </is>
      </c>
      <c r="F1117" s="903" t="n">
        <v>36921</v>
      </c>
      <c r="G1117" t="inlineStr">
        <is>
          <t>Dow C. Bain</t>
        </is>
      </c>
      <c r="H1117" t="inlineStr">
        <is>
          <t>Dow C. Bain, Trustee,
Edris O. Bain, Trustee</t>
        </is>
      </c>
      <c r="I1117" t="inlineStr">
        <is>
          <t>NW/4 SE/4, S/2 SE/4, SW/4 NE/4 of 31-12N-24W</t>
        </is>
      </c>
      <c r="J1117" t="inlineStr">
        <is>
          <t>Mineral</t>
        </is>
      </c>
      <c r="K1117" t="inlineStr">
        <is>
          <t>OKCountyRecords official index, Roger Mills County (instrument 2001-000921); searched 06/11/2026</t>
        </is>
      </c>
    </row>
    <row r="1118">
      <c r="A1118" t="inlineStr">
        <is>
          <t>2001-000926</t>
        </is>
      </c>
      <c r="C1118" t="inlineStr">
        <is>
          <t>Mineral Deed</t>
        </is>
      </c>
      <c r="D1118" t="inlineStr">
        <is>
          <t>1636/0554</t>
        </is>
      </c>
      <c r="E1118" t="inlineStr">
        <is>
          <t>03/06/2001</t>
        </is>
      </c>
      <c r="F1118" s="903" t="n">
        <v>36921</v>
      </c>
      <c r="G1118" t="inlineStr">
        <is>
          <t>Dow C. Bain,
Edris O. Bain</t>
        </is>
      </c>
      <c r="H1118" t="inlineStr">
        <is>
          <t>Dow C. Bain, Trustee,
Edris O. Bain, Trustee</t>
        </is>
      </c>
      <c r="I1118" t="inlineStr">
        <is>
          <t>NW/4 SE/4, S/2 SE/4, SW/4 NE/4 of 31-12N-24W (AOL)</t>
        </is>
      </c>
      <c r="J1118" t="inlineStr">
        <is>
          <t>Mineral</t>
        </is>
      </c>
      <c r="K1118" t="inlineStr">
        <is>
          <t>OKCountyRecords official index, Roger Mills County (instrument 2001-000926); searched 06/11/2026</t>
        </is>
      </c>
    </row>
    <row r="1119">
      <c r="A1119" t="inlineStr">
        <is>
          <t>2001-000927</t>
        </is>
      </c>
      <c r="C1119" t="inlineStr">
        <is>
          <t>Mineral Deed</t>
        </is>
      </c>
      <c r="D1119" t="inlineStr">
        <is>
          <t>1636/0556</t>
        </is>
      </c>
      <c r="E1119" t="inlineStr">
        <is>
          <t>03/06/2001</t>
        </is>
      </c>
      <c r="F1119" s="903" t="n">
        <v>36921</v>
      </c>
      <c r="G1119" t="inlineStr">
        <is>
          <t>Dow C. Bain,
Edris O. Bain</t>
        </is>
      </c>
      <c r="H1119" t="inlineStr">
        <is>
          <t>Dow C. Bain, Trustee,
Edris O. Bain, Trustee</t>
        </is>
      </c>
      <c r="I1119" t="inlineStr">
        <is>
          <t>NW/4 SE/4, S/2 SE/4, SW/4 NE/4 of 31-12N-24W</t>
        </is>
      </c>
      <c r="J1119" t="inlineStr">
        <is>
          <t>Mineral</t>
        </is>
      </c>
      <c r="K1119" t="inlineStr">
        <is>
          <t>OKCountyRecords official index, Roger Mills County (instrument 2001-000927); searched 06/11/2026</t>
        </is>
      </c>
    </row>
    <row r="1120">
      <c r="A1120" t="inlineStr">
        <is>
          <t>2001-000957</t>
        </is>
      </c>
      <c r="C1120" t="inlineStr">
        <is>
          <t>Mineral Deed</t>
        </is>
      </c>
      <c r="D1120" t="inlineStr">
        <is>
          <t>1637/0026</t>
        </is>
      </c>
      <c r="E1120" t="inlineStr">
        <is>
          <t>03/07/2001</t>
        </is>
      </c>
      <c r="F1120" s="903" t="n">
        <v>36922</v>
      </c>
      <c r="G1120" t="inlineStr">
        <is>
          <t>Nanalee Faye Barnett</t>
        </is>
      </c>
      <c r="H1120" t="inlineStr">
        <is>
          <t>Arrowhead Resources, Inc.</t>
        </is>
      </c>
      <c r="I1120" t="inlineStr">
        <is>
          <t>E/2 NW/4, N/2 NE/4 SW/4, NE/4 SE/4, SE/4 NE/4 of 31-12N-24W (AOL)</t>
        </is>
      </c>
      <c r="J1120" t="inlineStr">
        <is>
          <t>Mineral</t>
        </is>
      </c>
      <c r="K1120" t="inlineStr">
        <is>
          <t>OKCountyRecords official index, Roger Mills County (instrument 2001-000957); searched 06/11/2026</t>
        </is>
      </c>
    </row>
    <row r="1121">
      <c r="A1121" t="inlineStr">
        <is>
          <t>2001-001091</t>
        </is>
      </c>
      <c r="C1121" t="inlineStr">
        <is>
          <t>Affidavit</t>
        </is>
      </c>
      <c r="D1121" t="inlineStr">
        <is>
          <t>1637/0471</t>
        </is>
      </c>
      <c r="E1121" t="inlineStr">
        <is>
          <t>03/19/2001</t>
        </is>
      </c>
      <c r="F1121" s="903" t="n">
        <v>36949</v>
      </c>
      <c r="G1121" t="inlineStr">
        <is>
          <t>Thomas B. Goodwin</t>
        </is>
      </c>
      <c r="H1121" t="inlineStr">
        <is>
          <t>The Public</t>
        </is>
      </c>
      <c r="I1121" t="inlineStr">
        <is>
          <t>NW/4 NE/4 of 31-12N-24W (AOL)</t>
        </is>
      </c>
      <c r="J1121" t="inlineStr">
        <is>
          <t>See instrument</t>
        </is>
      </c>
      <c r="K1121" t="inlineStr">
        <is>
          <t>OKCountyRecords official index, Roger Mills County (instrument 2001-001091); searched 06/11/2026</t>
        </is>
      </c>
    </row>
    <row r="1122">
      <c r="A1122" t="inlineStr">
        <is>
          <t>2001-001092</t>
        </is>
      </c>
      <c r="C1122" t="inlineStr">
        <is>
          <t>Quit Claim Deed</t>
        </is>
      </c>
      <c r="D1122" t="inlineStr">
        <is>
          <t>1637/0476</t>
        </is>
      </c>
      <c r="E1122" t="inlineStr">
        <is>
          <t>03/19/2001</t>
        </is>
      </c>
      <c r="F1122" s="903" t="n">
        <v>36955</v>
      </c>
      <c r="G1122" t="inlineStr">
        <is>
          <t>Laurence L. Crouse, Trustee</t>
        </is>
      </c>
      <c r="H1122" t="inlineStr">
        <is>
          <t>Crouse Family Limited Partnerhsip</t>
        </is>
      </c>
      <c r="I1122" t="inlineStr">
        <is>
          <t>NW/4 NE/4 of 31-12N-24W (AOL)</t>
        </is>
      </c>
      <c r="J1122" t="inlineStr">
        <is>
          <t>Fee / as stated</t>
        </is>
      </c>
      <c r="K1122" t="inlineStr">
        <is>
          <t>OKCountyRecords official index, Roger Mills County (instrument 2001-001092); searched 06/11/2026</t>
        </is>
      </c>
    </row>
    <row r="1123">
      <c r="A1123" t="inlineStr">
        <is>
          <t>2001-001357</t>
        </is>
      </c>
      <c r="C1123" t="inlineStr">
        <is>
          <t>Oil and Gas Lease</t>
        </is>
      </c>
      <c r="D1123" t="inlineStr">
        <is>
          <t>1639/0003</t>
        </is>
      </c>
      <c r="E1123" t="inlineStr">
        <is>
          <t>04/04/2001</t>
        </is>
      </c>
      <c r="F1123" s="903" t="n">
        <v>36906</v>
      </c>
      <c r="G1123" t="inlineStr">
        <is>
          <t>Clarence C. Bain, Trustee,
Dorothy J. Bain, Trustee</t>
        </is>
      </c>
      <c r="H1123" t="inlineStr">
        <is>
          <t>R. Michael Lortz</t>
        </is>
      </c>
      <c r="I1123" t="inlineStr">
        <is>
          <t>SE/4 SE/4, SW/4 NE/4, W/2 SE/4 of 31-12N-24W</t>
        </is>
      </c>
      <c r="J1123" t="inlineStr">
        <is>
          <t>Leasehold / WI</t>
        </is>
      </c>
      <c r="K1123" t="inlineStr">
        <is>
          <t>OKCountyRecords official index, Roger Mills County (instrument 2001-001357); searched 06/11/2026</t>
        </is>
      </c>
    </row>
    <row r="1124">
      <c r="A1124" t="inlineStr">
        <is>
          <t>2001-001358</t>
        </is>
      </c>
      <c r="C1124" t="inlineStr">
        <is>
          <t>Oil and Gas Lease</t>
        </is>
      </c>
      <c r="D1124" t="inlineStr">
        <is>
          <t>1639/0005</t>
        </is>
      </c>
      <c r="E1124" t="inlineStr">
        <is>
          <t>04/04/2001</t>
        </is>
      </c>
      <c r="F1124" s="903" t="n">
        <v>36906</v>
      </c>
      <c r="G1124" t="inlineStr">
        <is>
          <t>Carl L. Bain</t>
        </is>
      </c>
      <c r="H1124" t="inlineStr">
        <is>
          <t>R. Michael Lortz</t>
        </is>
      </c>
      <c r="I1124" t="inlineStr">
        <is>
          <t>SE/4 SE/4, SW/4 NE/4, W/2 SE/4 of 31-12N-24W</t>
        </is>
      </c>
      <c r="J1124" t="inlineStr">
        <is>
          <t>Leasehold / WI</t>
        </is>
      </c>
      <c r="K1124" t="inlineStr">
        <is>
          <t>OKCountyRecords official index, Roger Mills County (instrument 2001-001358); searched 06/11/2026</t>
        </is>
      </c>
    </row>
    <row r="1125">
      <c r="A1125" t="inlineStr">
        <is>
          <t>2001-001359</t>
        </is>
      </c>
      <c r="C1125" t="inlineStr">
        <is>
          <t>Oil and Gas Lease</t>
        </is>
      </c>
      <c r="D1125" t="inlineStr">
        <is>
          <t>1639/0007</t>
        </is>
      </c>
      <c r="E1125" t="inlineStr">
        <is>
          <t>04/04/2001</t>
        </is>
      </c>
      <c r="F1125" s="903" t="n">
        <v>36916</v>
      </c>
      <c r="G1125" t="inlineStr">
        <is>
          <t>L.e. Thurman</t>
        </is>
      </c>
      <c r="H1125" t="inlineStr">
        <is>
          <t>R. Michael Lortz</t>
        </is>
      </c>
      <c r="I1125" t="inlineStr">
        <is>
          <t>E/2 NW/4, N/2 NE/4 SW/4, NE/4 SE/4, SE/4 NE/4 of 31-12N-24W</t>
        </is>
      </c>
      <c r="J1125" t="inlineStr">
        <is>
          <t>Leasehold / WI</t>
        </is>
      </c>
      <c r="K1125" t="inlineStr">
        <is>
          <t>OKCountyRecords official index, Roger Mills County (instrument 2001-001359); searched 06/11/2026</t>
        </is>
      </c>
    </row>
    <row r="1126">
      <c r="A1126" t="inlineStr">
        <is>
          <t>2001-001360</t>
        </is>
      </c>
      <c r="C1126" t="inlineStr">
        <is>
          <t>Oil and Gas Lease</t>
        </is>
      </c>
      <c r="D1126" t="inlineStr">
        <is>
          <t>1639/0009</t>
        </is>
      </c>
      <c r="E1126" t="inlineStr">
        <is>
          <t>04/04/2001</t>
        </is>
      </c>
      <c r="F1126" s="903" t="n">
        <v>36906</v>
      </c>
      <c r="G1126" t="inlineStr">
        <is>
          <t>Tim E. Jensen</t>
        </is>
      </c>
      <c r="H1126" t="inlineStr">
        <is>
          <t>R. Michael Lortz</t>
        </is>
      </c>
      <c r="I1126" t="inlineStr">
        <is>
          <t>SE/4 SE/4, SW/4 NE/4, W/2 SE/4 of 31-12N-24W</t>
        </is>
      </c>
      <c r="J1126" t="inlineStr">
        <is>
          <t>Leasehold / WI</t>
        </is>
      </c>
      <c r="K1126" t="inlineStr">
        <is>
          <t>OKCountyRecords official index, Roger Mills County (instrument 2001-001360); searched 06/11/2026</t>
        </is>
      </c>
    </row>
    <row r="1127">
      <c r="A1127" t="inlineStr">
        <is>
          <t>2001-001361</t>
        </is>
      </c>
      <c r="C1127" t="inlineStr">
        <is>
          <t>Oil and Gas Lease</t>
        </is>
      </c>
      <c r="D1127" t="inlineStr">
        <is>
          <t>1639/0011</t>
        </is>
      </c>
      <c r="E1127" t="inlineStr">
        <is>
          <t>04/04/2001</t>
        </is>
      </c>
      <c r="F1127" s="903" t="n">
        <v>36920</v>
      </c>
      <c r="G1127" t="inlineStr">
        <is>
          <t>Audy C. Campbell,
Janice Campbell</t>
        </is>
      </c>
      <c r="H1127" t="inlineStr">
        <is>
          <t>R. Michael Lortz</t>
        </is>
      </c>
      <c r="I1127" t="inlineStr">
        <is>
          <t>S/2 NE/4 SW/4, SE/4 SW/4 of 31-12N-24W</t>
        </is>
      </c>
      <c r="J1127" t="inlineStr">
        <is>
          <t>Leasehold / WI</t>
        </is>
      </c>
      <c r="K1127" t="inlineStr">
        <is>
          <t>OKCountyRecords official index, Roger Mills County (instrument 2001-001361); searched 06/11/2026</t>
        </is>
      </c>
    </row>
    <row r="1128">
      <c r="A1128" t="inlineStr">
        <is>
          <t>2001-001362</t>
        </is>
      </c>
      <c r="C1128" t="inlineStr">
        <is>
          <t>Oil and Gas Lease</t>
        </is>
      </c>
      <c r="D1128" t="inlineStr">
        <is>
          <t>1639/0013</t>
        </is>
      </c>
      <c r="E1128" t="inlineStr">
        <is>
          <t>04/04/2001</t>
        </is>
      </c>
      <c r="F1128" s="903" t="n">
        <v>36906</v>
      </c>
      <c r="G1128" t="inlineStr">
        <is>
          <t>Billy W. Bain</t>
        </is>
      </c>
      <c r="H1128" t="inlineStr">
        <is>
          <t>R. Michael Lortz</t>
        </is>
      </c>
      <c r="I1128" t="inlineStr">
        <is>
          <t>SE/4 SE/4, SW/4 NE/4, W/2 SE/4 of 31-12N-24W</t>
        </is>
      </c>
      <c r="J1128" t="inlineStr">
        <is>
          <t>Leasehold / WI</t>
        </is>
      </c>
      <c r="K1128" t="inlineStr">
        <is>
          <t>OKCountyRecords official index, Roger Mills County (instrument 2001-001362); searched 06/11/2026</t>
        </is>
      </c>
    </row>
    <row r="1129">
      <c r="A1129" t="inlineStr">
        <is>
          <t>2001-001363</t>
        </is>
      </c>
      <c r="C1129" t="inlineStr">
        <is>
          <t>Oil and Gas Lease</t>
        </is>
      </c>
      <c r="D1129" t="inlineStr">
        <is>
          <t>1639/0015</t>
        </is>
      </c>
      <c r="E1129" t="inlineStr">
        <is>
          <t>04/04/2001</t>
        </is>
      </c>
      <c r="F1129" s="903" t="n">
        <v>36906</v>
      </c>
      <c r="G1129" t="inlineStr">
        <is>
          <t>X.</t>
        </is>
      </c>
      <c r="H1129" t="inlineStr">
        <is>
          <t>R. Michael Lortz</t>
        </is>
      </c>
      <c r="I1129" t="inlineStr">
        <is>
          <t>SE/4 SE/4, SW/4 NE/4, W/2 SE/4 of 31-12N-24W</t>
        </is>
      </c>
      <c r="J1129" t="inlineStr">
        <is>
          <t>Leasehold / WI</t>
        </is>
      </c>
      <c r="K1129" t="inlineStr">
        <is>
          <t>OKCountyRecords official index, Roger Mills County (instrument 2001-001363); searched 06/11/2026</t>
        </is>
      </c>
    </row>
    <row r="1130">
      <c r="A1130" t="inlineStr">
        <is>
          <t>2001-001364</t>
        </is>
      </c>
      <c r="C1130" t="inlineStr">
        <is>
          <t>Oil and Gas Lease</t>
        </is>
      </c>
      <c r="D1130" t="inlineStr">
        <is>
          <t>1639/0017</t>
        </is>
      </c>
      <c r="E1130" t="inlineStr">
        <is>
          <t>04/04/2001</t>
        </is>
      </c>
      <c r="F1130" s="903" t="n">
        <v>36906</v>
      </c>
      <c r="G1130" t="inlineStr">
        <is>
          <t>Hans W. Jensen</t>
        </is>
      </c>
      <c r="H1130" t="inlineStr">
        <is>
          <t>R. Michael Lortz</t>
        </is>
      </c>
      <c r="I1130" t="inlineStr">
        <is>
          <t>SE/4 SE/4, SW/4 NE/4, W/2 SE/4 of 31-12N-24W</t>
        </is>
      </c>
      <c r="J1130" t="inlineStr">
        <is>
          <t>Leasehold / WI</t>
        </is>
      </c>
      <c r="K1130" t="inlineStr">
        <is>
          <t>OKCountyRecords official index, Roger Mills County (instrument 2001-001364); searched 06/11/2026</t>
        </is>
      </c>
    </row>
    <row r="1131">
      <c r="A1131" t="inlineStr">
        <is>
          <t>2001-001365</t>
        </is>
      </c>
      <c r="C1131" t="inlineStr">
        <is>
          <t>Oil and Gas Lease</t>
        </is>
      </c>
      <c r="D1131" t="inlineStr">
        <is>
          <t>1639/0019</t>
        </is>
      </c>
      <c r="E1131" t="inlineStr">
        <is>
          <t>04/04/2001</t>
        </is>
      </c>
      <c r="F1131" s="903" t="n">
        <v>36906</v>
      </c>
      <c r="G1131" t="inlineStr">
        <is>
          <t>Wilda E. Jensen</t>
        </is>
      </c>
      <c r="H1131" t="inlineStr">
        <is>
          <t>R. Michael Lortz</t>
        </is>
      </c>
      <c r="I1131" t="inlineStr">
        <is>
          <t>SE/4 SE/4, SW/4 NE/4, W/2 SE/4 of 31-12N-24W</t>
        </is>
      </c>
      <c r="J1131" t="inlineStr">
        <is>
          <t>Leasehold / WI</t>
        </is>
      </c>
      <c r="K1131" t="inlineStr">
        <is>
          <t>OKCountyRecords official index, Roger Mills County (instrument 2001-001365); searched 06/11/2026</t>
        </is>
      </c>
    </row>
    <row r="1132">
      <c r="A1132" t="inlineStr">
        <is>
          <t>2001-001366</t>
        </is>
      </c>
      <c r="C1132" t="inlineStr">
        <is>
          <t>Oil and Gas Lease</t>
        </is>
      </c>
      <c r="D1132" t="inlineStr">
        <is>
          <t>1639/0021</t>
        </is>
      </c>
      <c r="E1132" t="inlineStr">
        <is>
          <t>04/04/2001</t>
        </is>
      </c>
      <c r="F1132" s="903" t="n">
        <v>36906</v>
      </c>
      <c r="G1132" t="inlineStr">
        <is>
          <t>Dow C. Bain,
Edris O. Bain</t>
        </is>
      </c>
      <c r="H1132" t="inlineStr">
        <is>
          <t>R. Michael Lortz</t>
        </is>
      </c>
      <c r="I1132" t="inlineStr">
        <is>
          <t>SE/4 SE/4, SW/4 NE/4, W/2 SE/4 of 31-12N-24W</t>
        </is>
      </c>
      <c r="J1132" t="inlineStr">
        <is>
          <t>Leasehold / WI</t>
        </is>
      </c>
      <c r="K1132" t="inlineStr">
        <is>
          <t>OKCountyRecords official index, Roger Mills County (instrument 2001-001366); searched 06/11/2026</t>
        </is>
      </c>
    </row>
    <row r="1133">
      <c r="A1133" t="inlineStr">
        <is>
          <t>2001-001414</t>
        </is>
      </c>
      <c r="C1133" t="inlineStr">
        <is>
          <t>Mineral Deed</t>
        </is>
      </c>
      <c r="D1133" t="inlineStr">
        <is>
          <t>1639/0206</t>
        </is>
      </c>
      <c r="E1133" t="inlineStr">
        <is>
          <t>04/06/2001</t>
        </is>
      </c>
      <c r="F1133" s="903" t="n">
        <v>36957</v>
      </c>
      <c r="G1133" t="inlineStr">
        <is>
          <t>Louise Ormand</t>
        </is>
      </c>
      <c r="H1133" t="inlineStr">
        <is>
          <t>Arrowhead Resources, Inc.</t>
        </is>
      </c>
      <c r="I1133" t="inlineStr">
        <is>
          <t>E/2 NW/4, N/2 NE/4 SW/4, NE/4 SE/4, SE/4 NE/4 of 31-12N-24W</t>
        </is>
      </c>
      <c r="J1133" t="inlineStr">
        <is>
          <t>Mineral</t>
        </is>
      </c>
      <c r="K1133" t="inlineStr">
        <is>
          <t>OKCountyRecords official index, Roger Mills County (instrument 2001-001414); searched 06/11/2026</t>
        </is>
      </c>
    </row>
    <row r="1134">
      <c r="A1134" t="inlineStr">
        <is>
          <t>2001-001463</t>
        </is>
      </c>
      <c r="C1134" t="inlineStr">
        <is>
          <t>Mineral Deed</t>
        </is>
      </c>
      <c r="D1134" t="inlineStr">
        <is>
          <t>1639/0426</t>
        </is>
      </c>
      <c r="E1134" t="inlineStr">
        <is>
          <t>04/10/2001</t>
        </is>
      </c>
      <c r="F1134" s="903" t="n">
        <v>36963</v>
      </c>
      <c r="G1134" t="inlineStr">
        <is>
          <t>Glenn D. Mitchel</t>
        </is>
      </c>
      <c r="H1134" t="inlineStr">
        <is>
          <t>Arrowhead Resources, Inc.</t>
        </is>
      </c>
      <c r="I1134" t="inlineStr">
        <is>
          <t>E/2 NW/4, N/2 NE/4 SW/4, NE/4 SE/4, SE/4 NE/4 of 31-12N-24W (AOL)</t>
        </is>
      </c>
      <c r="J1134" t="inlineStr">
        <is>
          <t>Mineral</t>
        </is>
      </c>
      <c r="K1134" t="inlineStr">
        <is>
          <t>OKCountyRecords official index, Roger Mills County (instrument 2001-001463); searched 06/11/2026</t>
        </is>
      </c>
    </row>
    <row r="1135">
      <c r="A1135" t="inlineStr">
        <is>
          <t>2001-001728</t>
        </is>
      </c>
      <c r="C1135" t="inlineStr">
        <is>
          <t>Assignment</t>
        </is>
      </c>
      <c r="D1135" t="inlineStr">
        <is>
          <t>1641/0027</t>
        </is>
      </c>
      <c r="E1135" t="inlineStr">
        <is>
          <t>04/24/2001</t>
        </is>
      </c>
      <c r="F1135" s="903" t="n">
        <v>36924</v>
      </c>
      <c r="G1135" t="inlineStr">
        <is>
          <t>R. Michael Lortz</t>
        </is>
      </c>
      <c r="H1135" t="inlineStr">
        <is>
          <t>Chesapeake Exploration Ltd. Ptn.</t>
        </is>
      </c>
      <c r="I1135" t="inlineStr">
        <is>
          <t>SE/4 SE/4, SW/4 NE/4, W/2 SE/4 of 31-12N-24W</t>
        </is>
      </c>
      <c r="J1135" t="inlineStr">
        <is>
          <t>Leasehold / WI</t>
        </is>
      </c>
      <c r="K1135" t="inlineStr">
        <is>
          <t>OKCountyRecords official index, Roger Mills County (instrument 2001-001728); searched 06/11/2026</t>
        </is>
      </c>
    </row>
    <row r="1136">
      <c r="A1136" t="inlineStr">
        <is>
          <t>2001-001729</t>
        </is>
      </c>
      <c r="C1136" t="inlineStr">
        <is>
          <t>Assignment</t>
        </is>
      </c>
      <c r="D1136" t="inlineStr">
        <is>
          <t>1641/0028</t>
        </is>
      </c>
      <c r="E1136" t="inlineStr">
        <is>
          <t>04/24/2001</t>
        </is>
      </c>
      <c r="F1136" s="903" t="n">
        <v>36941</v>
      </c>
      <c r="G1136" t="inlineStr">
        <is>
          <t>R. Michael Lortz</t>
        </is>
      </c>
      <c r="H1136" t="inlineStr">
        <is>
          <t>Chesapeake Exploration Ltd. Ptn.</t>
        </is>
      </c>
      <c r="I1136" t="inlineStr">
        <is>
          <t>SE/4 SE/4, SW/4 NE/4, W/2 SE/4 of 31-12N-24W</t>
        </is>
      </c>
      <c r="J1136" t="inlineStr">
        <is>
          <t>Leasehold / WI</t>
        </is>
      </c>
      <c r="K1136" t="inlineStr">
        <is>
          <t>OKCountyRecords official index, Roger Mills County (instrument 2001-001729); searched 06/11/2026</t>
        </is>
      </c>
    </row>
    <row r="1137">
      <c r="A1137" t="inlineStr">
        <is>
          <t>2001-001730</t>
        </is>
      </c>
      <c r="C1137" t="inlineStr">
        <is>
          <t>Assignment</t>
        </is>
      </c>
      <c r="D1137" t="inlineStr">
        <is>
          <t>1641/0029</t>
        </is>
      </c>
      <c r="E1137" t="inlineStr">
        <is>
          <t>04/24/2001</t>
        </is>
      </c>
      <c r="F1137" s="903" t="n">
        <v>36945</v>
      </c>
      <c r="G1137" t="inlineStr">
        <is>
          <t>R. Michael Lortz</t>
        </is>
      </c>
      <c r="H1137" t="inlineStr">
        <is>
          <t>Chesapeake Exploration Ltd. Ptn.</t>
        </is>
      </c>
      <c r="I1137" t="inlineStr">
        <is>
          <t>SE/4 SE/4, SW/4 NE/4, W/2 SE/4 of 31-12N-24W</t>
        </is>
      </c>
      <c r="J1137" t="inlineStr">
        <is>
          <t>Leasehold / WI</t>
        </is>
      </c>
      <c r="K1137" t="inlineStr">
        <is>
          <t>OKCountyRecords official index, Roger Mills County (instrument 2001-001730); searched 06/11/2026</t>
        </is>
      </c>
    </row>
    <row r="1138">
      <c r="A1138" t="inlineStr">
        <is>
          <t>2001-001731</t>
        </is>
      </c>
      <c r="C1138" t="inlineStr">
        <is>
          <t>Oil and Gas Lease</t>
        </is>
      </c>
      <c r="D1138" t="inlineStr">
        <is>
          <t>1641/0030</t>
        </is>
      </c>
      <c r="E1138" t="inlineStr">
        <is>
          <t>04/24/2001</t>
        </is>
      </c>
      <c r="F1138" s="903" t="n">
        <v>36948</v>
      </c>
      <c r="G1138" t="inlineStr">
        <is>
          <t>R. Michael Lortz</t>
        </is>
      </c>
      <c r="H1138" t="inlineStr">
        <is>
          <t>Chesapeake Exploration Ltd. Ptn.</t>
        </is>
      </c>
      <c r="I1138" t="inlineStr">
        <is>
          <t>E/2 NW/4, N/2 NE/4 SW/4, NE/4 NE/4 SE/4, SE/4 NE/4 of 31-12N-24W</t>
        </is>
      </c>
      <c r="J1138" t="inlineStr">
        <is>
          <t>Leasehold / WI</t>
        </is>
      </c>
      <c r="K1138" t="inlineStr">
        <is>
          <t>OKCountyRecords official index, Roger Mills County (instrument 2001-001731); searched 06/11/2026</t>
        </is>
      </c>
    </row>
    <row r="1139">
      <c r="A1139" t="inlineStr">
        <is>
          <t>2001-001732</t>
        </is>
      </c>
      <c r="C1139" t="inlineStr">
        <is>
          <t>Assignment</t>
        </is>
      </c>
      <c r="D1139" t="inlineStr">
        <is>
          <t>1641/0031</t>
        </is>
      </c>
      <c r="E1139" t="inlineStr">
        <is>
          <t>04/24/2001</t>
        </is>
      </c>
      <c r="F1139" s="903" t="n">
        <v>36948</v>
      </c>
      <c r="G1139" t="inlineStr">
        <is>
          <t>R. Michael Lortz</t>
        </is>
      </c>
      <c r="H1139" t="inlineStr">
        <is>
          <t>Chesapeake Exploration Ltd. Ptn.</t>
        </is>
      </c>
      <c r="I1139" t="inlineStr">
        <is>
          <t>E/2 NW/4, N/2 NE/4 SW/4, NE/4 SE/4, SE/4 NE/4 of 31-12N-24W</t>
        </is>
      </c>
      <c r="J1139" t="inlineStr">
        <is>
          <t>Leasehold / WI</t>
        </is>
      </c>
      <c r="K1139" t="inlineStr">
        <is>
          <t>OKCountyRecords official index, Roger Mills County (instrument 2001-001732); searched 06/11/2026</t>
        </is>
      </c>
    </row>
    <row r="1140">
      <c r="A1140" t="inlineStr">
        <is>
          <t>2001-002014</t>
        </is>
      </c>
      <c r="C1140" t="inlineStr">
        <is>
          <t>Oil and Gas Lease</t>
        </is>
      </c>
      <c r="D1140" t="inlineStr">
        <is>
          <t>1642/0097</t>
        </is>
      </c>
      <c r="E1140" t="inlineStr">
        <is>
          <t>05/08/2001</t>
        </is>
      </c>
      <c r="F1140" s="903" t="n">
        <v>36951</v>
      </c>
      <c r="G1140" t="inlineStr">
        <is>
          <t>William Clifton Bain</t>
        </is>
      </c>
      <c r="H1140" t="inlineStr">
        <is>
          <t>R. Michael Lortz</t>
        </is>
      </c>
      <c r="I1140" t="inlineStr">
        <is>
          <t>SE/4 SE/4, SW/4 NE/4, W/2 SE/4 of 31-12N-24W</t>
        </is>
      </c>
      <c r="J1140" t="inlineStr">
        <is>
          <t>Leasehold / WI</t>
        </is>
      </c>
      <c r="K1140" t="inlineStr">
        <is>
          <t>OKCountyRecords official index, Roger Mills County (instrument 2001-002014); searched 06/11/2026</t>
        </is>
      </c>
    </row>
    <row r="1141">
      <c r="A1141" t="inlineStr">
        <is>
          <t>2001-002015</t>
        </is>
      </c>
      <c r="C1141" t="inlineStr">
        <is>
          <t>Oil and Gas Lease</t>
        </is>
      </c>
      <c r="D1141" t="inlineStr">
        <is>
          <t>1642/0099</t>
        </is>
      </c>
      <c r="E1141" t="inlineStr">
        <is>
          <t>05/08/2001</t>
        </is>
      </c>
      <c r="F1141" s="903" t="n">
        <v>36951</v>
      </c>
      <c r="G1141" t="inlineStr">
        <is>
          <t>Paul Milton Bain</t>
        </is>
      </c>
      <c r="H1141" t="inlineStr">
        <is>
          <t>R. Michael Lortz</t>
        </is>
      </c>
      <c r="I1141" t="inlineStr">
        <is>
          <t>SE/4 SE/4, SW/4 NE/4, W/2 SE/4 of 31-12N-24W</t>
        </is>
      </c>
      <c r="J1141" t="inlineStr">
        <is>
          <t>Leasehold / WI</t>
        </is>
      </c>
      <c r="K1141" t="inlineStr">
        <is>
          <t>OKCountyRecords official index, Roger Mills County (instrument 2001-002015); searched 06/11/2026</t>
        </is>
      </c>
    </row>
    <row r="1142">
      <c r="A1142" t="inlineStr">
        <is>
          <t>2001-002016</t>
        </is>
      </c>
      <c r="C1142" t="inlineStr">
        <is>
          <t>Oil and Gas Lease</t>
        </is>
      </c>
      <c r="D1142" t="inlineStr">
        <is>
          <t>1642/0102</t>
        </is>
      </c>
      <c r="E1142" t="inlineStr">
        <is>
          <t>05/08/2001</t>
        </is>
      </c>
      <c r="F1142" s="903" t="n">
        <v>36951</v>
      </c>
      <c r="G1142" t="inlineStr">
        <is>
          <t>Michael L. Bain</t>
        </is>
      </c>
      <c r="H1142" t="inlineStr">
        <is>
          <t>R. Michael Lortz</t>
        </is>
      </c>
      <c r="I1142" t="inlineStr">
        <is>
          <t>SE/4 SE/4, SW/4 NE/4, W/2 SE/4 of 31-12N-24W</t>
        </is>
      </c>
      <c r="J1142" t="inlineStr">
        <is>
          <t>Leasehold / WI</t>
        </is>
      </c>
      <c r="K1142" t="inlineStr">
        <is>
          <t>OKCountyRecords official index, Roger Mills County (instrument 2001-002016); searched 06/11/2026</t>
        </is>
      </c>
    </row>
    <row r="1143">
      <c r="A1143" t="inlineStr">
        <is>
          <t>2001-002190</t>
        </is>
      </c>
      <c r="C1143" t="inlineStr">
        <is>
          <t>Quit Claim Deed</t>
        </is>
      </c>
      <c r="D1143" t="inlineStr">
        <is>
          <t>1642/0532</t>
        </is>
      </c>
      <c r="E1143" t="inlineStr">
        <is>
          <t>05/18/2001</t>
        </is>
      </c>
      <c r="F1143" s="903" t="n">
        <v>37022</v>
      </c>
      <c r="G1143" t="inlineStr">
        <is>
          <t>Leonard Herzberg,
Mary Alice Herzberg</t>
        </is>
      </c>
      <c r="H1143" t="inlineStr">
        <is>
          <t>Mary Alice Herzberg</t>
        </is>
      </c>
      <c r="I1143" t="inlineStr">
        <is>
          <t>Lots 1 of 31-12N-24W</t>
        </is>
      </c>
      <c r="J1143" t="inlineStr">
        <is>
          <t>Fee / as stated</t>
        </is>
      </c>
      <c r="K1143" t="inlineStr">
        <is>
          <t>OKCountyRecords official index, Roger Mills County (instrument 2001-002190); searched 06/11/2026</t>
        </is>
      </c>
    </row>
    <row r="1144">
      <c r="A1144" t="inlineStr">
        <is>
          <t>2001-002342</t>
        </is>
      </c>
      <c r="C1144" t="inlineStr">
        <is>
          <t>Decree</t>
        </is>
      </c>
      <c r="D1144" t="inlineStr">
        <is>
          <t>1643/0389</t>
        </is>
      </c>
      <c r="E1144" t="inlineStr">
        <is>
          <t>05/23/2001</t>
        </is>
      </c>
      <c r="F1144" s="903" t="n">
        <v>37014</v>
      </c>
      <c r="G1144" t="inlineStr">
        <is>
          <t>Jack E. Barnett, Deceased</t>
        </is>
      </c>
      <c r="H1144" t="inlineStr">
        <is>
          <t>The Public</t>
        </is>
      </c>
      <c r="I1144" t="inlineStr">
        <is>
          <t>E/2 NW/4, N/2 NE/4 SW/4, NE/4 SE/4, SE/4 NE/4 of 31-12N-24W (AOL)</t>
        </is>
      </c>
      <c r="J1144" t="inlineStr">
        <is>
          <t>Fee / as stated</t>
        </is>
      </c>
      <c r="K1144" t="inlineStr">
        <is>
          <t>OKCountyRecords official index, Roger Mills County (instrument 2001-002342); searched 06/11/2026</t>
        </is>
      </c>
    </row>
    <row r="1145">
      <c r="A1145" t="inlineStr">
        <is>
          <t>2001-002353</t>
        </is>
      </c>
      <c r="C1145" t="inlineStr">
        <is>
          <t>Assignment</t>
        </is>
      </c>
      <c r="D1145" t="inlineStr">
        <is>
          <t>1643/0421</t>
        </is>
      </c>
      <c r="E1145" t="inlineStr">
        <is>
          <t>05/23/2001</t>
        </is>
      </c>
      <c r="F1145" s="903" t="n">
        <v>37031</v>
      </c>
      <c r="G1145" t="inlineStr">
        <is>
          <t>R. Michael Lortz</t>
        </is>
      </c>
      <c r="H1145" t="inlineStr">
        <is>
          <t>Chesapeake Exploration Ltd. Ptn.</t>
        </is>
      </c>
      <c r="I1145" t="inlineStr">
        <is>
          <t>SE/4 SE/4, SW/4 NE/4, W/2 SE/4 of 31-12N-24W</t>
        </is>
      </c>
      <c r="J1145" t="inlineStr">
        <is>
          <t>Leasehold / WI</t>
        </is>
      </c>
      <c r="K1145" t="inlineStr">
        <is>
          <t>OKCountyRecords official index, Roger Mills County (instrument 2001-002353); searched 06/11/2026</t>
        </is>
      </c>
    </row>
    <row r="1146">
      <c r="A1146" t="inlineStr">
        <is>
          <t>2001-002354</t>
        </is>
      </c>
      <c r="C1146" t="inlineStr">
        <is>
          <t>Assignment</t>
        </is>
      </c>
      <c r="D1146" t="inlineStr">
        <is>
          <t>1643/0422</t>
        </is>
      </c>
      <c r="E1146" t="inlineStr">
        <is>
          <t>05/23/2001</t>
        </is>
      </c>
      <c r="F1146" s="903" t="n">
        <v>36990</v>
      </c>
      <c r="G1146" t="inlineStr">
        <is>
          <t>R. Michael Lortz</t>
        </is>
      </c>
      <c r="H1146" t="inlineStr">
        <is>
          <t>Chesapeake Exploration Ltd. Ptn.</t>
        </is>
      </c>
      <c r="I1146" t="inlineStr">
        <is>
          <t>SE/4 SE/4, SW/4 NE/4, W/2 SE/4 of 31-12N-24W</t>
        </is>
      </c>
      <c r="J1146" t="inlineStr">
        <is>
          <t>Leasehold / WI</t>
        </is>
      </c>
      <c r="K1146" t="inlineStr">
        <is>
          <t>OKCountyRecords official index, Roger Mills County (instrument 2001-002354); searched 06/11/2026</t>
        </is>
      </c>
    </row>
    <row r="1147">
      <c r="A1147" t="inlineStr">
        <is>
          <t>2001-002496</t>
        </is>
      </c>
      <c r="C1147" t="inlineStr">
        <is>
          <t>Joint Tenancy Warranty Deed</t>
        </is>
      </c>
      <c r="D1147" t="inlineStr">
        <is>
          <t>1644/0460</t>
        </is>
      </c>
      <c r="E1147" t="inlineStr">
        <is>
          <t>05/30/2001</t>
        </is>
      </c>
      <c r="F1147" s="903" t="n">
        <v>37034</v>
      </c>
      <c r="G1147" t="inlineStr">
        <is>
          <t>Leonard Herzberg,
Mary Alice Herzberg</t>
        </is>
      </c>
      <c r="H1147" t="inlineStr">
        <is>
          <t>Carolyn Coots,
Wendell Coots</t>
        </is>
      </c>
      <c r="I1147" t="inlineStr">
        <is>
          <t>Lots 1 of 31-12N-24W</t>
        </is>
      </c>
      <c r="J1147" t="inlineStr">
        <is>
          <t>Fee / as stated</t>
        </is>
      </c>
      <c r="K1147" t="inlineStr">
        <is>
          <t>OKCountyRecords official index, Roger Mills County (instrument 2001-002496); searched 06/11/2026</t>
        </is>
      </c>
    </row>
    <row r="1148">
      <c r="A1148" t="inlineStr">
        <is>
          <t>2002-001685</t>
        </is>
      </c>
      <c r="C1148" t="inlineStr">
        <is>
          <t>Assignment</t>
        </is>
      </c>
      <c r="D1148" t="inlineStr">
        <is>
          <t>1676/0140</t>
        </is>
      </c>
      <c r="E1148" t="inlineStr">
        <is>
          <t>04/22/2002</t>
        </is>
      </c>
      <c r="F1148" s="903" t="n">
        <v>37348</v>
      </c>
      <c r="G1148" t="inlineStr">
        <is>
          <t>Richard C. Cope</t>
        </is>
      </c>
      <c r="H1148" t="inlineStr">
        <is>
          <t>Duncan, Walter Oil</t>
        </is>
      </c>
      <c r="I1148" t="inlineStr">
        <is>
          <t>NE/4 of 31-12N-24W (AOL)</t>
        </is>
      </c>
      <c r="J1148" t="inlineStr">
        <is>
          <t>Leasehold / WI</t>
        </is>
      </c>
      <c r="K1148" t="inlineStr">
        <is>
          <t>OKCountyRecords official index, Roger Mills County (instrument 2002-001685); searched 06/11/2026</t>
        </is>
      </c>
    </row>
    <row r="1149">
      <c r="A1149" t="inlineStr">
        <is>
          <t>2002-001764</t>
        </is>
      </c>
      <c r="B1149" t="n">
        <v>13</v>
      </c>
      <c r="C1149" t="inlineStr">
        <is>
          <t>Oil and Gas Lease</t>
        </is>
      </c>
      <c r="D1149" t="inlineStr">
        <is>
          <t>1676/0377</t>
        </is>
      </c>
      <c r="E1149" t="inlineStr">
        <is>
          <t>04/26/2002</t>
        </is>
      </c>
      <c r="F1149" s="903" t="n">
        <v>37347</v>
      </c>
      <c r="G1149" t="inlineStr">
        <is>
          <t>Myron V. Slobin</t>
        </is>
      </c>
      <c r="H1149" t="inlineStr">
        <is>
          <t>Chesapeake Exploration Ltd. Ptn.</t>
        </is>
      </c>
      <c r="I1149" t="inlineStr">
        <is>
          <t>NW/4 SE/4, S/2 SE/4, SW/4 NE/4 of 31-12N-24W</t>
        </is>
      </c>
      <c r="J1149" t="inlineStr">
        <is>
          <t>Leasehold / WI</t>
        </is>
      </c>
      <c r="K1149" t="inlineStr">
        <is>
          <t>OKCountyRecords official index, Roger Mills County (instrument 2002-001764); searched 06/11/2026</t>
        </is>
      </c>
    </row>
    <row r="1150">
      <c r="A1150" t="inlineStr">
        <is>
          <t>2002-001765</t>
        </is>
      </c>
      <c r="B1150" t="n">
        <v>14</v>
      </c>
      <c r="C1150" t="inlineStr">
        <is>
          <t>Oil and Gas Lease</t>
        </is>
      </c>
      <c r="D1150" t="inlineStr">
        <is>
          <t>1676/0379</t>
        </is>
      </c>
      <c r="E1150" t="inlineStr">
        <is>
          <t>04/26/2002</t>
        </is>
      </c>
      <c r="F1150" s="903" t="n">
        <v>37354</v>
      </c>
      <c r="G1150" t="inlineStr">
        <is>
          <t>Paul A. Prsnl Repres Albert</t>
        </is>
      </c>
      <c r="H1150" t="inlineStr">
        <is>
          <t>Chesapeake Exploration Ltd. Ptn.</t>
        </is>
      </c>
      <c r="I1150" t="inlineStr">
        <is>
          <t>SE/4 SW/4 of 31-12N-24W</t>
        </is>
      </c>
      <c r="J1150" t="inlineStr">
        <is>
          <t>Leasehold / WI</t>
        </is>
      </c>
      <c r="K1150" t="inlineStr">
        <is>
          <t>OKCountyRecords official index, Roger Mills County (instrument 2002-001765); searched 06/11/2026</t>
        </is>
      </c>
    </row>
    <row r="1151">
      <c r="A1151" t="inlineStr">
        <is>
          <t>2002-001961</t>
        </is>
      </c>
      <c r="C1151" t="inlineStr">
        <is>
          <t>Oil and Gas Lease</t>
        </is>
      </c>
      <c r="D1151" t="inlineStr">
        <is>
          <t>1677/0512</t>
        </is>
      </c>
      <c r="E1151" t="inlineStr">
        <is>
          <t>05/13/2002</t>
        </is>
      </c>
      <c r="F1151" s="903" t="n">
        <v>37384</v>
      </c>
      <c r="G1151" t="inlineStr">
        <is>
          <t>Hayhurst Oil Properties, Inc.</t>
        </is>
      </c>
      <c r="H1151" t="inlineStr">
        <is>
          <t>Fleshman Agency, Inc.</t>
        </is>
      </c>
      <c r="I1151" t="inlineStr">
        <is>
          <t>E/2 NW/4, N/2 NE/4 SW/4, NE/4 SE/4, SE/4 NE/4 of 31-12N-24W</t>
        </is>
      </c>
      <c r="J1151" t="inlineStr">
        <is>
          <t>Leasehold / WI</t>
        </is>
      </c>
      <c r="K1151" t="inlineStr">
        <is>
          <t>OKCountyRecords official index, Roger Mills County (instrument 2002-001961); searched 06/11/2026</t>
        </is>
      </c>
    </row>
    <row r="1152">
      <c r="A1152" t="inlineStr">
        <is>
          <t>2002-001962</t>
        </is>
      </c>
      <c r="C1152" t="inlineStr">
        <is>
          <t>Assignment</t>
        </is>
      </c>
      <c r="D1152" t="inlineStr">
        <is>
          <t>1677/0515</t>
        </is>
      </c>
      <c r="E1152" t="inlineStr">
        <is>
          <t>05/13/2002</t>
        </is>
      </c>
      <c r="F1152" s="903" t="n">
        <v>37385</v>
      </c>
      <c r="G1152" t="inlineStr">
        <is>
          <t>Fleshman Agency, Inc.</t>
        </is>
      </c>
      <c r="H1152" t="inlineStr">
        <is>
          <t>William A. Hadwiger</t>
        </is>
      </c>
      <c r="I1152" t="inlineStr">
        <is>
          <t>E/2 NW/4, N/2 NE/4 SW/4, NE/4 SE/4, SE/4 NE/4 of 31-12N-24W</t>
        </is>
      </c>
      <c r="J1152" t="inlineStr">
        <is>
          <t>Leasehold / WI</t>
        </is>
      </c>
      <c r="K1152" t="inlineStr">
        <is>
          <t>OKCountyRecords official index, Roger Mills County (instrument 2002-001962); searched 06/11/2026</t>
        </is>
      </c>
    </row>
    <row r="1153">
      <c r="A1153" t="inlineStr">
        <is>
          <t>2002-001963</t>
        </is>
      </c>
      <c r="B1153" t="n">
        <v>17</v>
      </c>
      <c r="C1153" t="inlineStr">
        <is>
          <t>Oil and Gas Lease</t>
        </is>
      </c>
      <c r="D1153" t="inlineStr">
        <is>
          <t>1677/0516</t>
        </is>
      </c>
      <c r="E1153" t="inlineStr">
        <is>
          <t>05/13/2002</t>
        </is>
      </c>
      <c r="F1153" s="903" t="n">
        <v>37364</v>
      </c>
      <c r="G1153" t="inlineStr">
        <is>
          <t>Lyle T. Ibeling</t>
        </is>
      </c>
      <c r="H1153" t="inlineStr">
        <is>
          <t>Chesapeake Exploration Ltd. Ptn.</t>
        </is>
      </c>
      <c r="I1153" t="inlineStr">
        <is>
          <t>NW/4 SE/4, S/2 SE/4, SW/4 NE/4 of 31-12N-24W</t>
        </is>
      </c>
      <c r="J1153" t="inlineStr">
        <is>
          <t>Leasehold / WI</t>
        </is>
      </c>
      <c r="K1153" t="inlineStr">
        <is>
          <t>OKCountyRecords official index, Roger Mills County (instrument 2002-001963); searched 06/11/2026</t>
        </is>
      </c>
    </row>
    <row r="1154">
      <c r="A1154" t="inlineStr">
        <is>
          <t>2002-001970</t>
        </is>
      </c>
      <c r="B1154" t="n">
        <v>16</v>
      </c>
      <c r="C1154" t="inlineStr">
        <is>
          <t>Oil and Gas Lease</t>
        </is>
      </c>
      <c r="D1154" t="inlineStr">
        <is>
          <t>1677/0533</t>
        </is>
      </c>
      <c r="E1154" t="inlineStr">
        <is>
          <t>05/13/2002</t>
        </is>
      </c>
      <c r="F1154" s="903" t="n">
        <v>37361</v>
      </c>
      <c r="G1154" t="inlineStr">
        <is>
          <t>David S. Silverberg</t>
        </is>
      </c>
      <c r="H1154" t="inlineStr">
        <is>
          <t>EOG Resources, Inc.</t>
        </is>
      </c>
      <c r="I1154" t="inlineStr">
        <is>
          <t>NW/4 SE/4, S/2 SE/4, SW/4 NE/4 of 31-12N-24W</t>
        </is>
      </c>
      <c r="J1154" t="inlineStr">
        <is>
          <t>Leasehold / WI</t>
        </is>
      </c>
      <c r="K1154" t="inlineStr">
        <is>
          <t>OKCountyRecords official index, Roger Mills County (instrument 2002-001970); searched 06/11/2026</t>
        </is>
      </c>
    </row>
    <row r="1155">
      <c r="A1155" t="inlineStr">
        <is>
          <t>2002-001971</t>
        </is>
      </c>
      <c r="C1155" t="inlineStr">
        <is>
          <t>Oil and Gas Lease</t>
        </is>
      </c>
      <c r="D1155" t="inlineStr">
        <is>
          <t>1677/0535</t>
        </is>
      </c>
      <c r="E1155" t="inlineStr">
        <is>
          <t>05/13/2002</t>
        </is>
      </c>
      <c r="F1155" s="903" t="n">
        <v>37361</v>
      </c>
      <c r="G1155" t="inlineStr">
        <is>
          <t>Mary Ellen Silverberg</t>
        </is>
      </c>
      <c r="H1155" t="inlineStr">
        <is>
          <t>EOG Resources, Inc.</t>
        </is>
      </c>
      <c r="I1155" t="inlineStr">
        <is>
          <t>NW/4 SE/4, S/2 SE/4, SW/4 NE/4 of 31-12N-24W</t>
        </is>
      </c>
      <c r="J1155" t="inlineStr">
        <is>
          <t>Leasehold / WI</t>
        </is>
      </c>
      <c r="K1155" t="inlineStr">
        <is>
          <t>OKCountyRecords official index, Roger Mills County (instrument 2002-001971); searched 06/11/2026</t>
        </is>
      </c>
    </row>
    <row r="1156">
      <c r="A1156" t="inlineStr">
        <is>
          <t>2002-002104</t>
        </is>
      </c>
      <c r="C1156" t="inlineStr">
        <is>
          <t>Oil and Gas Lease</t>
        </is>
      </c>
      <c r="D1156" t="inlineStr">
        <is>
          <t>1678/0554</t>
        </is>
      </c>
      <c r="E1156" t="inlineStr">
        <is>
          <t>05/23/2002</t>
        </is>
      </c>
      <c r="F1156" s="903" t="n">
        <v>37381</v>
      </c>
      <c r="G1156" t="inlineStr">
        <is>
          <t>Lyle T. Ibeling</t>
        </is>
      </c>
      <c r="H1156" t="inlineStr">
        <is>
          <t>EOG Resources, Inc.</t>
        </is>
      </c>
      <c r="I1156" t="inlineStr">
        <is>
          <t>NW/4 SE/4, S/2 SE/4, SW/4 NE/4 of 31-12N-24W</t>
        </is>
      </c>
      <c r="J1156" t="inlineStr">
        <is>
          <t>Leasehold / WI</t>
        </is>
      </c>
      <c r="K1156" t="inlineStr">
        <is>
          <t>OKCountyRecords official index, Roger Mills County (instrument 2002-002104); searched 06/11/2026</t>
        </is>
      </c>
    </row>
    <row r="1157">
      <c r="A1157" t="inlineStr">
        <is>
          <t>2002-002227</t>
        </is>
      </c>
      <c r="C1157" t="inlineStr">
        <is>
          <t>Deed</t>
        </is>
      </c>
      <c r="D1157" t="inlineStr">
        <is>
          <t>1680/0318</t>
        </is>
      </c>
      <c r="E1157" t="inlineStr">
        <is>
          <t>05/31/2002</t>
        </is>
      </c>
      <c r="F1157" s="903" t="n">
        <v>37406</v>
      </c>
      <c r="G1157" t="inlineStr">
        <is>
          <t>Arrowhead Resources, Inc.</t>
        </is>
      </c>
      <c r="H1157" t="inlineStr">
        <is>
          <t>Bhch Mineral, Ltd.,
Bhch Properties, Ltd.,
Garg Oil</t>
        </is>
      </c>
      <c r="I1157" t="inlineStr">
        <is>
          <t>31-12N-24W (AOL)</t>
        </is>
      </c>
      <c r="J1157" t="inlineStr">
        <is>
          <t>Fee / as stated</t>
        </is>
      </c>
      <c r="K1157" t="inlineStr">
        <is>
          <t>OKCountyRecords official index, Roger Mills County (instrument 2002-002227); searched 06/11/2026</t>
        </is>
      </c>
    </row>
    <row r="1158">
      <c r="A1158" t="inlineStr">
        <is>
          <t>2002-002254</t>
        </is>
      </c>
      <c r="C1158" t="inlineStr">
        <is>
          <t>Oil and Gas Lease</t>
        </is>
      </c>
      <c r="D1158" t="inlineStr">
        <is>
          <t>1680/0431</t>
        </is>
      </c>
      <c r="E1158" t="inlineStr">
        <is>
          <t>06/03/2002</t>
        </is>
      </c>
      <c r="F1158" s="903" t="n">
        <v>37364</v>
      </c>
      <c r="G1158" t="inlineStr">
        <is>
          <t>James E. Menchan</t>
        </is>
      </c>
      <c r="H1158" t="inlineStr">
        <is>
          <t>Chesapeake Exploration Ltd. Ptn.</t>
        </is>
      </c>
      <c r="I1158" t="inlineStr">
        <is>
          <t>E/2 SE/4, SW/4 NE/4 of 31-12N-24W</t>
        </is>
      </c>
      <c r="J1158" t="inlineStr">
        <is>
          <t>Leasehold / WI</t>
        </is>
      </c>
      <c r="K1158" t="inlineStr">
        <is>
          <t>OKCountyRecords official index, Roger Mills County (instrument 2002-002254); searched 06/11/2026</t>
        </is>
      </c>
    </row>
    <row r="1159">
      <c r="A1159" t="inlineStr">
        <is>
          <t>2002-002538</t>
        </is>
      </c>
      <c r="C1159" t="inlineStr">
        <is>
          <t>Oil and Gas Lease</t>
        </is>
      </c>
      <c r="D1159" t="inlineStr">
        <is>
          <t>1682/0064</t>
        </is>
      </c>
      <c r="E1159" t="inlineStr">
        <is>
          <t>06/17/2002</t>
        </is>
      </c>
      <c r="F1159" s="903" t="n">
        <v>37354</v>
      </c>
      <c r="G1159" t="inlineStr">
        <is>
          <t>L. A. Persicke</t>
        </is>
      </c>
      <c r="H1159" t="inlineStr">
        <is>
          <t>Chesapeake Exploration Ltd. Ptn.</t>
        </is>
      </c>
      <c r="I1159" t="inlineStr">
        <is>
          <t>NW/4 SE/4, S/2 SE/4 of 31-12N-24W</t>
        </is>
      </c>
      <c r="J1159" t="inlineStr">
        <is>
          <t>Leasehold / WI</t>
        </is>
      </c>
      <c r="K1159" t="inlineStr">
        <is>
          <t>OKCountyRecords official index, Roger Mills County (instrument 2002-002538); searched 06/11/2026</t>
        </is>
      </c>
    </row>
    <row r="1160">
      <c r="A1160" t="inlineStr">
        <is>
          <t>2002-002676</t>
        </is>
      </c>
      <c r="B1160" t="n">
        <v>18</v>
      </c>
      <c r="C1160" t="inlineStr">
        <is>
          <t>Oil and Gas Lease</t>
        </is>
      </c>
      <c r="D1160" t="inlineStr">
        <is>
          <t>1683/0001</t>
        </is>
      </c>
      <c r="E1160" t="inlineStr">
        <is>
          <t>06/26/2002</t>
        </is>
      </c>
      <c r="F1160" s="903" t="n">
        <v>37381</v>
      </c>
      <c r="G1160" t="inlineStr">
        <is>
          <t>Deborah A. Deutsch,
Paul R. Deutsch</t>
        </is>
      </c>
      <c r="H1160" t="inlineStr">
        <is>
          <t>EOG Resources, Inc.</t>
        </is>
      </c>
      <c r="I1160" t="inlineStr">
        <is>
          <t>NW/4 SE/4, S/2 SE/4, SW/4 NE/4 of 31-12N-24W</t>
        </is>
      </c>
      <c r="J1160" t="inlineStr">
        <is>
          <t>Leasehold / WI</t>
        </is>
      </c>
      <c r="K1160" t="inlineStr">
        <is>
          <t>OKCountyRecords official index, Roger Mills County (instrument 2002-002676); searched 06/11/2026</t>
        </is>
      </c>
    </row>
    <row r="1161">
      <c r="A1161" t="inlineStr">
        <is>
          <t>2002-002928</t>
        </is>
      </c>
      <c r="C1161" t="inlineStr">
        <is>
          <t>Oil and Gas Lease</t>
        </is>
      </c>
      <c r="D1161" t="inlineStr">
        <is>
          <t>1684/0443</t>
        </is>
      </c>
      <c r="E1161" t="inlineStr">
        <is>
          <t>07/17/2002</t>
        </is>
      </c>
      <c r="F1161" s="903" t="n">
        <v>37426</v>
      </c>
      <c r="G1161" t="inlineStr">
        <is>
          <t>James F. Menehan</t>
        </is>
      </c>
      <c r="H1161" t="inlineStr">
        <is>
          <t>EOG Resources, Inc.</t>
        </is>
      </c>
      <c r="I1161" t="inlineStr">
        <is>
          <t>NW/4 SE/4, S/2 SE/4, SW/4 NE/4 of 31-12N-24W</t>
        </is>
      </c>
      <c r="J1161" t="inlineStr">
        <is>
          <t>Leasehold / WI</t>
        </is>
      </c>
      <c r="K1161" t="inlineStr">
        <is>
          <t>OKCountyRecords official index, Roger Mills County (instrument 2002-002928); searched 06/11/2026</t>
        </is>
      </c>
    </row>
    <row r="1162">
      <c r="A1162" t="inlineStr">
        <is>
          <t>2002-003272</t>
        </is>
      </c>
      <c r="B1162" t="n">
        <v>20</v>
      </c>
      <c r="C1162" t="inlineStr">
        <is>
          <t>Oil and Gas Lease</t>
        </is>
      </c>
      <c r="D1162" t="inlineStr">
        <is>
          <t>1686/0580</t>
        </is>
      </c>
      <c r="E1162" t="inlineStr">
        <is>
          <t>08/16/2002</t>
        </is>
      </c>
      <c r="F1162" s="903" t="n">
        <v>37426</v>
      </c>
      <c r="G1162" t="inlineStr">
        <is>
          <t>William C. Bain Jr.,
Peggy, Atty in Fact Brawner</t>
        </is>
      </c>
      <c r="H1162" t="inlineStr">
        <is>
          <t>EOG Resources, Inc.</t>
        </is>
      </c>
      <c r="I1162" t="inlineStr">
        <is>
          <t>NW/4 SE/4, S/2 SE/4, SW/4 NE/4 of 31-12N-24W</t>
        </is>
      </c>
      <c r="J1162" t="inlineStr">
        <is>
          <t>Leasehold / WI</t>
        </is>
      </c>
      <c r="K1162" t="inlineStr">
        <is>
          <t>OKCountyRecords official index, Roger Mills County (instrument 2002-003272); searched 06/11/2026</t>
        </is>
      </c>
    </row>
    <row r="1163">
      <c r="A1163" t="inlineStr">
        <is>
          <t>2002-003522</t>
        </is>
      </c>
      <c r="B1163" t="n">
        <v>15</v>
      </c>
      <c r="C1163" t="inlineStr">
        <is>
          <t>Oil and Gas Lease</t>
        </is>
      </c>
      <c r="D1163" t="inlineStr">
        <is>
          <t>1688/0108</t>
        </is>
      </c>
      <c r="E1163" t="inlineStr">
        <is>
          <t>09/04/2002</t>
        </is>
      </c>
      <c r="F1163" s="903" t="n">
        <v>37354</v>
      </c>
      <c r="G1163" t="inlineStr">
        <is>
          <t>L. A. Persicke</t>
        </is>
      </c>
      <c r="H1163" t="inlineStr">
        <is>
          <t>Chesapeake Exploration Ltd. Ptn.</t>
        </is>
      </c>
      <c r="I1163" t="inlineStr">
        <is>
          <t>NW/4 SE/4, S/2 SE/4, SW/4 NE/4 of 31-12N-24W</t>
        </is>
      </c>
      <c r="J1163" t="inlineStr">
        <is>
          <t>Leasehold / WI</t>
        </is>
      </c>
      <c r="K1163" t="inlineStr">
        <is>
          <t>OKCountyRecords official index, Roger Mills County (instrument 2002-003522); searched 06/11/2026</t>
        </is>
      </c>
    </row>
    <row r="1164">
      <c r="A1164" t="inlineStr">
        <is>
          <t>2002-003563</t>
        </is>
      </c>
      <c r="C1164" t="inlineStr">
        <is>
          <t>Mineral Deed</t>
        </is>
      </c>
      <c r="D1164" t="inlineStr">
        <is>
          <t>1688/0374</t>
        </is>
      </c>
      <c r="E1164" t="inlineStr">
        <is>
          <t>09/06/2002</t>
        </is>
      </c>
      <c r="F1164" s="903" t="n">
        <v>37482</v>
      </c>
      <c r="G1164" t="inlineStr">
        <is>
          <t>Oleta Florene Flanagan</t>
        </is>
      </c>
      <c r="H1164" t="inlineStr">
        <is>
          <t>Arrowhead Resources, Inc.</t>
        </is>
      </c>
      <c r="I1164" t="inlineStr">
        <is>
          <t>SE/4 SW/4 of 31-12N-24W</t>
        </is>
      </c>
      <c r="J1164" t="inlineStr">
        <is>
          <t>Mineral</t>
        </is>
      </c>
      <c r="K1164" t="inlineStr">
        <is>
          <t>OKCountyRecords official index, Roger Mills County (instrument 2002-003563); searched 06/11/2026</t>
        </is>
      </c>
    </row>
    <row r="1165">
      <c r="A1165" t="inlineStr">
        <is>
          <t>2002-003773</t>
        </is>
      </c>
      <c r="B1165" t="n">
        <v>21</v>
      </c>
      <c r="C1165" t="inlineStr">
        <is>
          <t>Oil and Gas Lease</t>
        </is>
      </c>
      <c r="D1165" t="inlineStr">
        <is>
          <t>1689/0464</t>
        </is>
      </c>
      <c r="E1165" t="inlineStr">
        <is>
          <t>09/26/2002</t>
        </is>
      </c>
      <c r="F1165" s="903" t="n">
        <v>37496</v>
      </c>
      <c r="G1165" t="inlineStr">
        <is>
          <t>Gregory J. Winneke</t>
        </is>
      </c>
      <c r="H1165" t="inlineStr">
        <is>
          <t>EOG Resources, Inc.</t>
        </is>
      </c>
      <c r="I1165" t="inlineStr">
        <is>
          <t>NW/4 SE/4, S/2 SE/4, SW/4 NE/4 of 31-12N-24W</t>
        </is>
      </c>
      <c r="J1165" t="inlineStr">
        <is>
          <t>Leasehold / WI</t>
        </is>
      </c>
      <c r="K1165" t="inlineStr">
        <is>
          <t>OKCountyRecords official index, Roger Mills County (instrument 2002-003773); searched 06/11/2026</t>
        </is>
      </c>
    </row>
    <row r="1166">
      <c r="A1166" t="inlineStr">
        <is>
          <t>2002-003797</t>
        </is>
      </c>
      <c r="C1166" t="inlineStr">
        <is>
          <t>Ratification</t>
        </is>
      </c>
      <c r="D1166" t="inlineStr">
        <is>
          <t>1689/0519</t>
        </is>
      </c>
      <c r="E1166" t="inlineStr">
        <is>
          <t>09/26/2002</t>
        </is>
      </c>
      <c r="F1166" s="903" t="n">
        <v>37490</v>
      </c>
      <c r="G1166" t="inlineStr">
        <is>
          <t>Melvin F. Bain</t>
        </is>
      </c>
      <c r="H1166" t="inlineStr">
        <is>
          <t>EOG Resources, Inc.</t>
        </is>
      </c>
      <c r="I1166" t="inlineStr">
        <is>
          <t>NW/4 SE/4, S/2 SE/4, SW/4 NE/4 of 31-12N-24W</t>
        </is>
      </c>
      <c r="J1166" t="inlineStr">
        <is>
          <t>Leasehold / WI</t>
        </is>
      </c>
      <c r="K1166" t="inlineStr">
        <is>
          <t>OKCountyRecords official index, Roger Mills County (instrument 2002-003797); searched 06/11/2026</t>
        </is>
      </c>
    </row>
    <row r="1167">
      <c r="A1167" t="inlineStr">
        <is>
          <t>2002-003798</t>
        </is>
      </c>
      <c r="C1167" t="inlineStr">
        <is>
          <t>Ratification</t>
        </is>
      </c>
      <c r="D1167" t="inlineStr">
        <is>
          <t>1689/0520</t>
        </is>
      </c>
      <c r="E1167" t="inlineStr">
        <is>
          <t>09/26/2002</t>
        </is>
      </c>
      <c r="F1167" s="903" t="n">
        <v>37459</v>
      </c>
      <c r="G1167" t="inlineStr">
        <is>
          <t>Leona I. Degrande</t>
        </is>
      </c>
      <c r="H1167" t="inlineStr">
        <is>
          <t>EOG Resources, Inc.</t>
        </is>
      </c>
      <c r="I1167" t="inlineStr">
        <is>
          <t>NW/4 SE/4, S/2 SE/4, SW/4 NE/4 of 31-12N-24W</t>
        </is>
      </c>
      <c r="J1167" t="inlineStr">
        <is>
          <t>Leasehold / WI</t>
        </is>
      </c>
      <c r="K1167" t="inlineStr">
        <is>
          <t>OKCountyRecords official index, Roger Mills County (instrument 2002-003798); searched 06/11/2026</t>
        </is>
      </c>
    </row>
    <row r="1168">
      <c r="A1168" t="inlineStr">
        <is>
          <t>2002-003799</t>
        </is>
      </c>
      <c r="C1168" t="inlineStr">
        <is>
          <t>Ratification</t>
        </is>
      </c>
      <c r="D1168" t="inlineStr">
        <is>
          <t>1689/0521</t>
        </is>
      </c>
      <c r="E1168" t="inlineStr">
        <is>
          <t>09/26/2002</t>
        </is>
      </c>
      <c r="F1168" s="903" t="n">
        <v>37455</v>
      </c>
      <c r="G1168" t="inlineStr">
        <is>
          <t>William Cobal, Bain Jr.,
Peggy, Atty in Fact Brawner</t>
        </is>
      </c>
      <c r="H1168" t="inlineStr">
        <is>
          <t>EOG Resources, Inc.</t>
        </is>
      </c>
      <c r="I1168" t="inlineStr">
        <is>
          <t>NW/4 SE/4, S/2 SE/4, SW/4 NE/4 of 31-12N-24W</t>
        </is>
      </c>
      <c r="J1168" t="inlineStr">
        <is>
          <t>Leasehold / WI</t>
        </is>
      </c>
      <c r="K1168" t="inlineStr">
        <is>
          <t>OKCountyRecords official index, Roger Mills County (instrument 2002-003799); searched 06/11/2026</t>
        </is>
      </c>
    </row>
    <row r="1169">
      <c r="A1169" t="inlineStr">
        <is>
          <t>2002-003800</t>
        </is>
      </c>
      <c r="C1169" t="inlineStr">
        <is>
          <t>Ratification</t>
        </is>
      </c>
      <c r="D1169" t="inlineStr">
        <is>
          <t>1689/0522</t>
        </is>
      </c>
      <c r="E1169" t="inlineStr">
        <is>
          <t>09/26/2002</t>
        </is>
      </c>
      <c r="F1169" s="903" t="n">
        <v>37453</v>
      </c>
      <c r="G1169" t="inlineStr">
        <is>
          <t>Peggy J. Brawner</t>
        </is>
      </c>
      <c r="H1169" t="inlineStr">
        <is>
          <t>EOG Resources, Inc.</t>
        </is>
      </c>
      <c r="I1169" t="inlineStr">
        <is>
          <t>NW/4 SE/4, S/2 SE/4, SW/4 NE/4 of 31-12N-24W</t>
        </is>
      </c>
      <c r="J1169" t="inlineStr">
        <is>
          <t>Leasehold / WI</t>
        </is>
      </c>
      <c r="K1169" t="inlineStr">
        <is>
          <t>OKCountyRecords official index, Roger Mills County (instrument 2002-003800); searched 06/11/2026</t>
        </is>
      </c>
    </row>
    <row r="1170">
      <c r="A1170" t="inlineStr">
        <is>
          <t>2002-003801</t>
        </is>
      </c>
      <c r="C1170" t="inlineStr">
        <is>
          <t>Ratification</t>
        </is>
      </c>
      <c r="D1170" t="inlineStr">
        <is>
          <t>1689/0523</t>
        </is>
      </c>
      <c r="E1170" t="inlineStr">
        <is>
          <t>09/26/2002</t>
        </is>
      </c>
      <c r="F1170" s="903" t="n">
        <v>37461</v>
      </c>
      <c r="G1170" t="inlineStr">
        <is>
          <t>Donald R. Bain</t>
        </is>
      </c>
      <c r="H1170" t="inlineStr">
        <is>
          <t>EOG Resources, Inc.</t>
        </is>
      </c>
      <c r="I1170" t="inlineStr">
        <is>
          <t>NW/4 SE/4, S/2 SE/4, SW/4 NE/4 of 31-12N-24W</t>
        </is>
      </c>
      <c r="J1170" t="inlineStr">
        <is>
          <t>Leasehold / WI</t>
        </is>
      </c>
      <c r="K1170" t="inlineStr">
        <is>
          <t>OKCountyRecords official index, Roger Mills County (instrument 2002-003801); searched 06/11/2026</t>
        </is>
      </c>
    </row>
    <row r="1171">
      <c r="A1171" t="inlineStr">
        <is>
          <t>2002-003802</t>
        </is>
      </c>
      <c r="C1171" t="inlineStr">
        <is>
          <t>Ratification</t>
        </is>
      </c>
      <c r="D1171" t="inlineStr">
        <is>
          <t>1689/0524</t>
        </is>
      </c>
      <c r="E1171" t="inlineStr">
        <is>
          <t>09/26/2002</t>
        </is>
      </c>
      <c r="F1171" s="903" t="n">
        <v>37480</v>
      </c>
      <c r="G1171" t="inlineStr">
        <is>
          <t>Charlotte F. Wilbert</t>
        </is>
      </c>
      <c r="H1171" t="inlineStr">
        <is>
          <t>EOG Resources, Inc.</t>
        </is>
      </c>
      <c r="I1171" t="inlineStr">
        <is>
          <t>NW/4 SE/4, S/2 SE/4, SW/4 NE/4 of 31-12N-24W</t>
        </is>
      </c>
      <c r="J1171" t="inlineStr">
        <is>
          <t>Leasehold / WI</t>
        </is>
      </c>
      <c r="K1171" t="inlineStr">
        <is>
          <t>OKCountyRecords official index, Roger Mills County (instrument 2002-003802); searched 06/11/2026</t>
        </is>
      </c>
    </row>
    <row r="1172">
      <c r="A1172" t="inlineStr">
        <is>
          <t>2002-004378</t>
        </is>
      </c>
      <c r="C1172" t="inlineStr">
        <is>
          <t>Mineral Deed</t>
        </is>
      </c>
      <c r="D1172" t="inlineStr">
        <is>
          <t>1694/0156</t>
        </is>
      </c>
      <c r="E1172" t="inlineStr">
        <is>
          <t>11/13/2002</t>
        </is>
      </c>
      <c r="F1172" s="903" t="n">
        <v>37536</v>
      </c>
      <c r="G1172" t="inlineStr">
        <is>
          <t>Billy Wayne Bain, Trustee,
William Cobal Bain, Trustee,
Hamilton, Hazel Inter Vivos Trust,
Hazel Hamilton, Trustee</t>
        </is>
      </c>
      <c r="H1172" t="inlineStr">
        <is>
          <t>Deeanne Browning,
Darrell E. Hamilton,
Stacy L. Smith,
Travis L. Smith</t>
        </is>
      </c>
      <c r="I1172" t="inlineStr">
        <is>
          <t>NW/4 SE/4, S/2 SE/4, SW/4 NE/4 of 31-12N-24W (AOL)</t>
        </is>
      </c>
      <c r="J1172" t="inlineStr">
        <is>
          <t>Mineral</t>
        </is>
      </c>
      <c r="K1172" t="inlineStr">
        <is>
          <t>OKCountyRecords official index, Roger Mills County (instrument 2002-004378); searched 06/11/2026</t>
        </is>
      </c>
    </row>
    <row r="1173">
      <c r="A1173" t="inlineStr">
        <is>
          <t>2002-004595</t>
        </is>
      </c>
      <c r="C1173" t="inlineStr">
        <is>
          <t>Mineral Deed</t>
        </is>
      </c>
      <c r="D1173" t="inlineStr">
        <is>
          <t>1695/0238</t>
        </is>
      </c>
      <c r="E1173" t="inlineStr">
        <is>
          <t>12/02/2002</t>
        </is>
      </c>
      <c r="F1173" s="903" t="n">
        <v>37586</v>
      </c>
      <c r="G1173" t="inlineStr">
        <is>
          <t>Hayhurst Oil Properties, Inc.</t>
        </is>
      </c>
      <c r="H1173" t="inlineStr">
        <is>
          <t>Hayhurst, Peggy J. Revoc Trust,
Peggy J. Hayhurst, Trustee</t>
        </is>
      </c>
      <c r="I1173" t="inlineStr">
        <is>
          <t>E/2 NW/4, N/2 NE/4 SW/4, NE/4 SE/4, SE/4 NE/4 of 31-12N-24W (AOL)</t>
        </is>
      </c>
      <c r="J1173" t="inlineStr">
        <is>
          <t>Mineral</t>
        </is>
      </c>
      <c r="K1173" t="inlineStr">
        <is>
          <t>OKCountyRecords official index, Roger Mills County (instrument 2002-004595); searched 06/11/2026</t>
        </is>
      </c>
    </row>
    <row r="1174">
      <c r="A1174" t="inlineStr">
        <is>
          <t>2002-004832</t>
        </is>
      </c>
      <c r="C1174" t="inlineStr">
        <is>
          <t>Stipulation</t>
        </is>
      </c>
      <c r="D1174" t="inlineStr">
        <is>
          <t>1696/0550</t>
        </is>
      </c>
      <c r="E1174" t="inlineStr">
        <is>
          <t>12/18/2002</t>
        </is>
      </c>
      <c r="F1174" s="903" t="n">
        <v>37347</v>
      </c>
      <c r="G1174" t="inlineStr">
        <is>
          <t>Arrowhead Resources, Inc.</t>
        </is>
      </c>
      <c r="H1174" t="inlineStr">
        <is>
          <t>B. H. C. H. Mineral, Ltd.,
B. H. C. H. Properties, Ltd.,
Garg Oil</t>
        </is>
      </c>
      <c r="I1174" t="inlineStr">
        <is>
          <t>All of 31-12N-24W (AOL)</t>
        </is>
      </c>
      <c r="J1174" t="inlineStr">
        <is>
          <t>Leasehold / WI</t>
        </is>
      </c>
      <c r="K1174" t="inlineStr">
        <is>
          <t>OKCountyRecords official index, Roger Mills County (instrument 2002-004832); searched 06/11/2026</t>
        </is>
      </c>
    </row>
    <row r="1175">
      <c r="A1175" t="inlineStr">
        <is>
          <t>2003-001558</t>
        </is>
      </c>
      <c r="C1175" t="inlineStr">
        <is>
          <t>Assignment</t>
        </is>
      </c>
      <c r="D1175" t="inlineStr">
        <is>
          <t>1706/0384</t>
        </is>
      </c>
      <c r="E1175" t="inlineStr">
        <is>
          <t>04/04/2003</t>
        </is>
      </c>
      <c r="F1175" s="903" t="n">
        <v>37710</v>
      </c>
      <c r="G1175" t="inlineStr">
        <is>
          <t>Dorothy G. Executrix Hamilton</t>
        </is>
      </c>
      <c r="H1175" t="inlineStr">
        <is>
          <t>Dorothy G. Hamilton, Trustee,
Harold D. Rogers, Trustee</t>
        </is>
      </c>
      <c r="I1175" t="inlineStr">
        <is>
          <t>E/2 NW/4, N/2 NE/4 SW/4, NE/4 SE/4, SE/4 NE/4 of 31-12N-24W (AOL)</t>
        </is>
      </c>
      <c r="J1175" t="inlineStr">
        <is>
          <t>Leasehold / WI</t>
        </is>
      </c>
      <c r="K1175" t="inlineStr">
        <is>
          <t>OKCountyRecords official index, Roger Mills County (instrument 2003-001558); searched 06/11/2026</t>
        </is>
      </c>
    </row>
    <row r="1176">
      <c r="A1176" t="inlineStr">
        <is>
          <t>2003-001559</t>
        </is>
      </c>
      <c r="C1176" t="inlineStr">
        <is>
          <t>Assignment</t>
        </is>
      </c>
      <c r="D1176" t="inlineStr">
        <is>
          <t>1706/0386</t>
        </is>
      </c>
      <c r="E1176" t="inlineStr">
        <is>
          <t>04/04/2003</t>
        </is>
      </c>
      <c r="F1176" s="903" t="n">
        <v>37711</v>
      </c>
      <c r="G1176" t="inlineStr">
        <is>
          <t>Dorothy G. Hamilton, Trustee,
Harold D. Rogers, Trustee</t>
        </is>
      </c>
      <c r="H1176" t="inlineStr">
        <is>
          <t>Dorothy G. Hamilton</t>
        </is>
      </c>
      <c r="I1176" t="inlineStr">
        <is>
          <t>E/2 NW/4, N/2 NE/4 SW/4, NE/4 SE/4, SE/4 NE/4 of 31-12N-24W (AOL)</t>
        </is>
      </c>
      <c r="J1176" t="inlineStr">
        <is>
          <t>Leasehold / WI</t>
        </is>
      </c>
      <c r="K1176" t="inlineStr">
        <is>
          <t>OKCountyRecords official index, Roger Mills County (instrument 2003-001559); searched 06/11/2026</t>
        </is>
      </c>
    </row>
    <row r="1177">
      <c r="A1177" t="inlineStr">
        <is>
          <t>2003-001781</t>
        </is>
      </c>
      <c r="C1177" t="inlineStr">
        <is>
          <t>Disclaimer</t>
        </is>
      </c>
      <c r="D1177" t="inlineStr">
        <is>
          <t>1707/0512</t>
        </is>
      </c>
      <c r="E1177" t="inlineStr">
        <is>
          <t>04/21/2003</t>
        </is>
      </c>
      <c r="F1177" s="903" t="n">
        <v>37729</v>
      </c>
      <c r="G1177" t="inlineStr">
        <is>
          <t>Glenn Douglas Mitchel</t>
        </is>
      </c>
      <c r="H1177" t="inlineStr">
        <is>
          <t>The Public</t>
        </is>
      </c>
      <c r="I1177" t="inlineStr">
        <is>
          <t>E/2 NW/4, N/2 NE/4 SE/4, NE/4 SE/4, SE/4 NE/4 of 31-12N-24W (AOL)</t>
        </is>
      </c>
      <c r="J1177" t="inlineStr">
        <is>
          <t>See instrument</t>
        </is>
      </c>
      <c r="K1177" t="inlineStr">
        <is>
          <t>OKCountyRecords official index, Roger Mills County (instrument 2003-001781); searched 06/11/2026</t>
        </is>
      </c>
    </row>
    <row r="1178">
      <c r="A1178" t="inlineStr">
        <is>
          <t>2003-003131</t>
        </is>
      </c>
      <c r="C1178" t="inlineStr">
        <is>
          <t>Quit Claim Deed</t>
        </is>
      </c>
      <c r="D1178" t="inlineStr">
        <is>
          <t>1714/0504</t>
        </is>
      </c>
      <c r="E1178" t="inlineStr">
        <is>
          <t>06/25/2003</t>
        </is>
      </c>
      <c r="F1178" s="903" t="n">
        <v>37761</v>
      </c>
      <c r="G1178" t="inlineStr">
        <is>
          <t>Deeanne Browning</t>
        </is>
      </c>
      <c r="H1178" t="inlineStr">
        <is>
          <t>Clarence Bain, Trustee</t>
        </is>
      </c>
      <c r="I1178" t="inlineStr">
        <is>
          <t>NW/4 SE/4, S/2 SE/4, SW/4 NE/4 of 31-12N-24W (AOL)</t>
        </is>
      </c>
      <c r="J1178" t="inlineStr">
        <is>
          <t>Fee / as stated</t>
        </is>
      </c>
      <c r="K1178" t="inlineStr">
        <is>
          <t>OKCountyRecords official index, Roger Mills County (instrument 2003-003131); searched 06/11/2026</t>
        </is>
      </c>
    </row>
    <row r="1179">
      <c r="A1179" t="inlineStr">
        <is>
          <t>2003-004685</t>
        </is>
      </c>
      <c r="C1179" t="inlineStr">
        <is>
          <t>Warranty Deed</t>
        </is>
      </c>
      <c r="D1179" t="inlineStr">
        <is>
          <t>1722/0449</t>
        </is>
      </c>
      <c r="E1179" t="inlineStr">
        <is>
          <t>09/17/2003</t>
        </is>
      </c>
      <c r="F1179" s="903" t="n">
        <v>37866</v>
      </c>
      <c r="G1179" t="inlineStr">
        <is>
          <t>Carolyn Coots,
Wendell Coots</t>
        </is>
      </c>
      <c r="H1179" t="inlineStr">
        <is>
          <t>Kathy Bryant,
William Bryant</t>
        </is>
      </c>
      <c r="I1179" t="inlineStr">
        <is>
          <t>Lots 1 of 31-12N-24W</t>
        </is>
      </c>
      <c r="J1179" t="inlineStr">
        <is>
          <t>Fee / as stated</t>
        </is>
      </c>
      <c r="K1179" t="inlineStr">
        <is>
          <t>OKCountyRecords official index, Roger Mills County (instrument 2003-004685); searched 06/11/2026</t>
        </is>
      </c>
    </row>
    <row r="1180">
      <c r="A1180" t="inlineStr">
        <is>
          <t>2003-004945</t>
        </is>
      </c>
      <c r="C1180" t="inlineStr">
        <is>
          <t>Warranty Deed</t>
        </is>
      </c>
      <c r="D1180" t="inlineStr">
        <is>
          <t>1724/0582</t>
        </is>
      </c>
      <c r="E1180" t="inlineStr">
        <is>
          <t>10/03/2003</t>
        </is>
      </c>
      <c r="F1180" s="903" t="n">
        <v>37848</v>
      </c>
      <c r="G1180" t="inlineStr">
        <is>
          <t>Bluebonnet Investments, Ltd.</t>
        </is>
      </c>
      <c r="H1180" t="inlineStr">
        <is>
          <t>White Birch, LP</t>
        </is>
      </c>
      <c r="I1180" t="inlineStr">
        <is>
          <t>E/2 NW/4, N/2 NE/4 SW/4, NE/4 SE/4, SE/4 NE/4 of 31-12N-24W (AOL)</t>
        </is>
      </c>
      <c r="J1180" t="inlineStr">
        <is>
          <t>Fee / as stated</t>
        </is>
      </c>
      <c r="K1180" t="inlineStr">
        <is>
          <t>OKCountyRecords official index, Roger Mills County (instrument 2003-004945); searched 06/11/2026</t>
        </is>
      </c>
    </row>
    <row r="1181">
      <c r="A1181" t="inlineStr">
        <is>
          <t>2003-005699</t>
        </is>
      </c>
      <c r="C1181" t="inlineStr">
        <is>
          <t>Final Decree</t>
        </is>
      </c>
      <c r="D1181" t="inlineStr">
        <is>
          <t>1728/0457</t>
        </is>
      </c>
      <c r="E1181" t="inlineStr">
        <is>
          <t>11/12/2003</t>
        </is>
      </c>
      <c r="F1181" s="903" t="n">
        <v>37802</v>
      </c>
      <c r="G1181" t="inlineStr">
        <is>
          <t>Glenn Douglas Mitchell, Deceased</t>
        </is>
      </c>
      <c r="H1181" t="inlineStr">
        <is>
          <t>The Public</t>
        </is>
      </c>
      <c r="I1181" t="inlineStr">
        <is>
          <t>E/2 NW/4, SE/4 NE/4 of 31-12N-24W (AOL)</t>
        </is>
      </c>
      <c r="J1181" t="inlineStr">
        <is>
          <t>Fee / as stated</t>
        </is>
      </c>
      <c r="K1181" t="inlineStr">
        <is>
          <t>OKCountyRecords official index, Roger Mills County (instrument 2003-005699); searched 06/11/2026</t>
        </is>
      </c>
    </row>
    <row r="1182">
      <c r="A1182" t="inlineStr">
        <is>
          <t>2003-006068</t>
        </is>
      </c>
      <c r="C1182" t="inlineStr">
        <is>
          <t>Release</t>
        </is>
      </c>
      <c r="D1182" t="inlineStr">
        <is>
          <t>1730/0442</t>
        </is>
      </c>
      <c r="E1182" t="inlineStr">
        <is>
          <t>12/02/2003</t>
        </is>
      </c>
      <c r="F1182" s="903" t="n">
        <v>37923</v>
      </c>
      <c r="G1182" t="inlineStr">
        <is>
          <t>Walter Duncan Oil</t>
        </is>
      </c>
      <c r="H1182" t="inlineStr">
        <is>
          <t>Nanalee Faye Barnett</t>
        </is>
      </c>
      <c r="I1182" t="inlineStr">
        <is>
          <t>E/2 NW/4, N/2 NE/4 SW/4, NE/4 SE/4, SE/4 NE/4 of 31-12N-24W</t>
        </is>
      </c>
      <c r="J1182" t="inlineStr">
        <is>
          <t>Leasehold / WI</t>
        </is>
      </c>
      <c r="K1182" t="inlineStr">
        <is>
          <t>OKCountyRecords official index, Roger Mills County (instrument 2003-006068); searched 06/11/2026</t>
        </is>
      </c>
    </row>
    <row r="1183">
      <c r="A1183" t="inlineStr">
        <is>
          <t>2003-006069</t>
        </is>
      </c>
      <c r="C1183" t="inlineStr">
        <is>
          <t>Release</t>
        </is>
      </c>
      <c r="D1183" t="inlineStr">
        <is>
          <t>1730/0443</t>
        </is>
      </c>
      <c r="E1183" t="inlineStr">
        <is>
          <t>12/02/2003</t>
        </is>
      </c>
      <c r="F1183" s="903" t="n">
        <v>37931</v>
      </c>
      <c r="G1183" t="inlineStr">
        <is>
          <t>EOG Resources, Inc.</t>
        </is>
      </c>
      <c r="H1183" t="inlineStr">
        <is>
          <t>Lessor of Record</t>
        </is>
      </c>
      <c r="I1183" t="inlineStr">
        <is>
          <t>E/2 NW/4, N/2 NE/4 SW/4, NE/4 SE/4, SE/4 NE/4 of 31-12N-24W</t>
        </is>
      </c>
      <c r="J1183" t="inlineStr">
        <is>
          <t>Leasehold / WI</t>
        </is>
      </c>
      <c r="K1183" t="inlineStr">
        <is>
          <t>OKCountyRecords official index, Roger Mills County (instrument 2003-006069); searched 06/11/2026</t>
        </is>
      </c>
    </row>
    <row r="1184">
      <c r="A1184" t="inlineStr">
        <is>
          <t>2003-006070</t>
        </is>
      </c>
      <c r="C1184" t="inlineStr">
        <is>
          <t>Release</t>
        </is>
      </c>
      <c r="D1184" t="inlineStr">
        <is>
          <t>1730/0444</t>
        </is>
      </c>
      <c r="E1184" t="inlineStr">
        <is>
          <t>12/02/2003</t>
        </is>
      </c>
      <c r="F1184" s="903" t="n">
        <v>37931</v>
      </c>
      <c r="G1184" t="inlineStr">
        <is>
          <t>EOG Resources, Inc.</t>
        </is>
      </c>
      <c r="H1184" t="inlineStr">
        <is>
          <t>Lessor of Record</t>
        </is>
      </c>
      <c r="I1184" t="inlineStr">
        <is>
          <t>E/2 NW/4, N/2 NE/4 SW/4, NE/4 SE/4, SE/4 NE/4 of 31-12N-24W</t>
        </is>
      </c>
      <c r="J1184" t="inlineStr">
        <is>
          <t>Leasehold / WI</t>
        </is>
      </c>
      <c r="K1184" t="inlineStr">
        <is>
          <t>OKCountyRecords official index, Roger Mills County (instrument 2003-006070); searched 06/11/2026</t>
        </is>
      </c>
    </row>
    <row r="1185">
      <c r="A1185" t="inlineStr">
        <is>
          <t>2004-000099</t>
        </is>
      </c>
      <c r="C1185" t="inlineStr">
        <is>
          <t>Final Decree</t>
        </is>
      </c>
      <c r="D1185" t="inlineStr">
        <is>
          <t>1734/0014</t>
        </is>
      </c>
      <c r="E1185" t="inlineStr">
        <is>
          <t>01/08/2004</t>
        </is>
      </c>
      <c r="F1185" s="903" t="n">
        <v>37990</v>
      </c>
      <c r="G1185" t="inlineStr">
        <is>
          <t>Evelyn Louise McLerran, Deceased</t>
        </is>
      </c>
      <c r="H1185" t="inlineStr">
        <is>
          <t>The Public</t>
        </is>
      </c>
      <c r="I1185" t="inlineStr">
        <is>
          <t>E/2 NW/4, N/2 NE/4 SW/4, NE/4 SE/4, SE/4 NE/4 of 31-12N-24W (AOL)</t>
        </is>
      </c>
      <c r="J1185" t="inlineStr">
        <is>
          <t>Fee / as stated</t>
        </is>
      </c>
      <c r="K1185" t="inlineStr">
        <is>
          <t>OKCountyRecords official index, Roger Mills County (instrument 2004-000099); searched 06/11/2026</t>
        </is>
      </c>
    </row>
    <row r="1186">
      <c r="A1186" t="inlineStr">
        <is>
          <t>2004-000364</t>
        </is>
      </c>
      <c r="C1186" t="inlineStr">
        <is>
          <t>Quit Claim Deed</t>
        </is>
      </c>
      <c r="D1186" t="inlineStr">
        <is>
          <t>1735/0133</t>
        </is>
      </c>
      <c r="E1186" t="inlineStr">
        <is>
          <t>01/22/2004</t>
        </is>
      </c>
      <c r="F1186" s="903" t="n">
        <v>37959</v>
      </c>
      <c r="G1186" t="inlineStr">
        <is>
          <t>John E. Mahoney, Trustee</t>
        </is>
      </c>
      <c r="H1186" t="inlineStr">
        <is>
          <t>Kathy Bryant,
William Bryant</t>
        </is>
      </c>
      <c r="I1186" t="inlineStr">
        <is>
          <t>Lots 1 of 31-12N-24W</t>
        </is>
      </c>
      <c r="J1186" t="inlineStr">
        <is>
          <t>Fee / as stated</t>
        </is>
      </c>
      <c r="K1186" t="inlineStr">
        <is>
          <t>OKCountyRecords official index, Roger Mills County (instrument 2004-000364); searched 06/11/2026</t>
        </is>
      </c>
    </row>
    <row r="1187">
      <c r="A1187" t="inlineStr">
        <is>
          <t>2004-000579</t>
        </is>
      </c>
      <c r="C1187" t="inlineStr">
        <is>
          <t>Oil and Gas Lease</t>
        </is>
      </c>
      <c r="D1187" t="inlineStr">
        <is>
          <t>1736/0193</t>
        </is>
      </c>
      <c r="E1187" t="inlineStr">
        <is>
          <t>02/03/2004</t>
        </is>
      </c>
      <c r="F1187" s="903" t="n">
        <v>38001</v>
      </c>
      <c r="G1187" t="inlineStr">
        <is>
          <t>Wilda E. Jensen</t>
        </is>
      </c>
      <c r="H1187" t="inlineStr">
        <is>
          <t>R. Michael Lortz</t>
        </is>
      </c>
      <c r="I1187" t="inlineStr">
        <is>
          <t>NW/4 SE/4, S/2 SE/4, SW/4 NE/4 of 31-12N-24W</t>
        </is>
      </c>
      <c r="J1187" t="inlineStr">
        <is>
          <t>Leasehold / WI</t>
        </is>
      </c>
      <c r="K1187" t="inlineStr">
        <is>
          <t>OKCountyRecords official index, Roger Mills County (instrument 2004-000579); searched 06/11/2026</t>
        </is>
      </c>
    </row>
    <row r="1188">
      <c r="A1188" t="inlineStr">
        <is>
          <t>2004-000580</t>
        </is>
      </c>
      <c r="C1188" t="inlineStr">
        <is>
          <t>Oil and Gas Lease</t>
        </is>
      </c>
      <c r="D1188" t="inlineStr">
        <is>
          <t>1736/0195</t>
        </is>
      </c>
      <c r="E1188" t="inlineStr">
        <is>
          <t>02/03/2004</t>
        </is>
      </c>
      <c r="F1188" s="903" t="n">
        <v>38001</v>
      </c>
      <c r="G1188" t="inlineStr">
        <is>
          <t>Hans W. Jensen</t>
        </is>
      </c>
      <c r="H1188" t="inlineStr">
        <is>
          <t>R. Michael Lortz</t>
        </is>
      </c>
      <c r="I1188" t="inlineStr">
        <is>
          <t>NW/4 SE/4, S/2 SE/4, SW/4 NE/4 of 31-12N-24W</t>
        </is>
      </c>
      <c r="J1188" t="inlineStr">
        <is>
          <t>Leasehold / WI</t>
        </is>
      </c>
      <c r="K1188" t="inlineStr">
        <is>
          <t>OKCountyRecords official index, Roger Mills County (instrument 2004-000580); searched 06/11/2026</t>
        </is>
      </c>
    </row>
    <row r="1189">
      <c r="A1189" t="inlineStr">
        <is>
          <t>2004-000581</t>
        </is>
      </c>
      <c r="C1189" t="inlineStr">
        <is>
          <t>Oil and Gas Lease</t>
        </is>
      </c>
      <c r="D1189" t="inlineStr">
        <is>
          <t>1736/0197</t>
        </is>
      </c>
      <c r="E1189" t="inlineStr">
        <is>
          <t>02/03/2004</t>
        </is>
      </c>
      <c r="F1189" s="903" t="n">
        <v>38007</v>
      </c>
      <c r="G1189" t="inlineStr">
        <is>
          <t>A. C. Campbell</t>
        </is>
      </c>
      <c r="H1189" t="inlineStr">
        <is>
          <t>R. Michael Lortz</t>
        </is>
      </c>
      <c r="I1189" t="inlineStr">
        <is>
          <t>S/2 NE/4 SW/4, SE/4 SW/4, Lots 3, 4 of 31-12N-24W</t>
        </is>
      </c>
      <c r="J1189" t="inlineStr">
        <is>
          <t>Leasehold / WI</t>
        </is>
      </c>
      <c r="K1189" t="inlineStr">
        <is>
          <t>OKCountyRecords official index, Roger Mills County (instrument 2004-000581); searched 06/11/2026</t>
        </is>
      </c>
    </row>
    <row r="1190">
      <c r="A1190" t="inlineStr">
        <is>
          <t>2004-000582</t>
        </is>
      </c>
      <c r="C1190" t="inlineStr">
        <is>
          <t>Oil and Gas Lease</t>
        </is>
      </c>
      <c r="D1190" t="inlineStr">
        <is>
          <t>1736/0199</t>
        </is>
      </c>
      <c r="E1190" t="inlineStr">
        <is>
          <t>02/03/2004</t>
        </is>
      </c>
      <c r="F1190" s="903" t="n">
        <v>38001</v>
      </c>
      <c r="G1190" t="inlineStr">
        <is>
          <t>Tim E. Jensen</t>
        </is>
      </c>
      <c r="H1190" t="inlineStr">
        <is>
          <t>R. Michael Lortz</t>
        </is>
      </c>
      <c r="I1190" t="inlineStr">
        <is>
          <t>NW/4 SE/4, S/2 SE/4, SW/4 NE/4 of 31-12N-24W</t>
        </is>
      </c>
      <c r="J1190" t="inlineStr">
        <is>
          <t>Leasehold / WI</t>
        </is>
      </c>
      <c r="K1190" t="inlineStr">
        <is>
          <t>OKCountyRecords official index, Roger Mills County (instrument 2004-000582); searched 06/11/2026</t>
        </is>
      </c>
    </row>
    <row r="1191">
      <c r="A1191" t="inlineStr">
        <is>
          <t>2004-000679</t>
        </is>
      </c>
      <c r="B1191" t="n">
        <v>25</v>
      </c>
      <c r="C1191" t="inlineStr">
        <is>
          <t>Oil and Gas Lease</t>
        </is>
      </c>
      <c r="D1191" t="inlineStr">
        <is>
          <t>1736/0473</t>
        </is>
      </c>
      <c r="E1191" t="inlineStr">
        <is>
          <t>02/10/2004</t>
        </is>
      </c>
      <c r="F1191" s="903" t="n">
        <v>38025</v>
      </c>
      <c r="G1191" t="inlineStr">
        <is>
          <t>Charles Allen Atha</t>
        </is>
      </c>
      <c r="H1191" t="inlineStr">
        <is>
          <t>R. Michael Lortz</t>
        </is>
      </c>
      <c r="I1191" t="inlineStr">
        <is>
          <t>Lots 1 of 31-12N-24W</t>
        </is>
      </c>
      <c r="J1191" t="inlineStr">
        <is>
          <t>Leasehold / WI</t>
        </is>
      </c>
      <c r="K1191" t="inlineStr">
        <is>
          <t>OKCountyRecords official index, Roger Mills County (instrument 2004-000679); searched 06/11/2026</t>
        </is>
      </c>
    </row>
    <row r="1192">
      <c r="A1192" t="inlineStr">
        <is>
          <t>2004-000685</t>
        </is>
      </c>
      <c r="C1192" t="inlineStr">
        <is>
          <t>Oil and Gas Lease</t>
        </is>
      </c>
      <c r="D1192" t="inlineStr">
        <is>
          <t>1736/0485</t>
        </is>
      </c>
      <c r="E1192" t="inlineStr">
        <is>
          <t>02/10/2004</t>
        </is>
      </c>
      <c r="F1192" s="903" t="n">
        <v>38019</v>
      </c>
      <c r="G1192" t="inlineStr">
        <is>
          <t>L. E. Thurman</t>
        </is>
      </c>
      <c r="H1192" t="inlineStr">
        <is>
          <t>R. Michael Lortz</t>
        </is>
      </c>
      <c r="I1192" t="inlineStr">
        <is>
          <t>E/2 NW/4, N/2 NE/4 SW/4, NE/4 SE/4, SE/4 NE/4 of 31-12N-24W</t>
        </is>
      </c>
      <c r="J1192" t="inlineStr">
        <is>
          <t>Leasehold / WI</t>
        </is>
      </c>
      <c r="K1192" t="inlineStr">
        <is>
          <t>OKCountyRecords official index, Roger Mills County (instrument 2004-000685); searched 06/11/2026</t>
        </is>
      </c>
    </row>
    <row r="1193">
      <c r="A1193" t="inlineStr">
        <is>
          <t>2004-000690</t>
        </is>
      </c>
      <c r="C1193" t="inlineStr">
        <is>
          <t>Oil and Gas Lease</t>
        </is>
      </c>
      <c r="D1193" t="inlineStr">
        <is>
          <t>1736/0496</t>
        </is>
      </c>
      <c r="E1193" t="inlineStr">
        <is>
          <t>02/10/2004</t>
        </is>
      </c>
      <c r="F1193" s="903" t="n">
        <v>38012</v>
      </c>
      <c r="G1193" t="inlineStr">
        <is>
          <t>John W. Bain,
Joseph A. Bain,
Anna T. Gibson</t>
        </is>
      </c>
      <c r="H1193" t="inlineStr">
        <is>
          <t>R. Michael Lortz</t>
        </is>
      </c>
      <c r="I1193" t="inlineStr">
        <is>
          <t>NW/4 SE/4, S/2 SE/4, SW/4 NE/4 of 31-12N-24W</t>
        </is>
      </c>
      <c r="J1193" t="inlineStr">
        <is>
          <t>Leasehold / WI</t>
        </is>
      </c>
      <c r="K1193" t="inlineStr">
        <is>
          <t>OKCountyRecords official index, Roger Mills County (instrument 2004-000690); searched 06/11/2026</t>
        </is>
      </c>
    </row>
    <row r="1194">
      <c r="A1194" t="inlineStr">
        <is>
          <t>2004-000691</t>
        </is>
      </c>
      <c r="C1194" t="inlineStr">
        <is>
          <t>Proof Of Death</t>
        </is>
      </c>
      <c r="D1194" t="inlineStr">
        <is>
          <t>1736/0498</t>
        </is>
      </c>
      <c r="E1194" t="inlineStr">
        <is>
          <t>02/10/2004</t>
        </is>
      </c>
      <c r="F1194" s="903" t="n">
        <v>38014</v>
      </c>
      <c r="G1194" t="inlineStr">
        <is>
          <t>John W. Bain</t>
        </is>
      </c>
      <c r="H1194" t="inlineStr">
        <is>
          <t>The Public</t>
        </is>
      </c>
      <c r="I1194" t="inlineStr">
        <is>
          <t>NW/4 SE/4, S/2 SE/4, SW/4 NE/4 of 31-12N-24W</t>
        </is>
      </c>
      <c r="J1194" t="inlineStr">
        <is>
          <t>Fee / as stated</t>
        </is>
      </c>
      <c r="K1194" t="inlineStr">
        <is>
          <t>OKCountyRecords official index, Roger Mills County (instrument 2004-000691); searched 06/11/2026</t>
        </is>
      </c>
    </row>
    <row r="1195">
      <c r="A1195" t="inlineStr">
        <is>
          <t>2004-000721</t>
        </is>
      </c>
      <c r="C1195" t="inlineStr">
        <is>
          <t>Oil and Gas Lease</t>
        </is>
      </c>
      <c r="D1195" t="inlineStr">
        <is>
          <t>1736/0590</t>
        </is>
      </c>
      <c r="E1195" t="inlineStr">
        <is>
          <t>02/12/2004</t>
        </is>
      </c>
      <c r="F1195" s="903" t="n">
        <v>38001</v>
      </c>
      <c r="G1195" t="inlineStr">
        <is>
          <t>Juanita M. Wolff</t>
        </is>
      </c>
      <c r="H1195" t="inlineStr">
        <is>
          <t>R. Michael Lortz</t>
        </is>
      </c>
      <c r="I1195" t="inlineStr">
        <is>
          <t>NW/4 SE/4, S/2 SE/4, SW/4 NE/4 of 31-12N-24W</t>
        </is>
      </c>
      <c r="J1195" t="inlineStr">
        <is>
          <t>Leasehold / WI</t>
        </is>
      </c>
      <c r="K1195" t="inlineStr">
        <is>
          <t>OKCountyRecords official index, Roger Mills County (instrument 2004-000721); searched 06/11/2026</t>
        </is>
      </c>
    </row>
    <row r="1196">
      <c r="A1196" t="inlineStr">
        <is>
          <t>2004-000722</t>
        </is>
      </c>
      <c r="B1196" t="n">
        <v>22</v>
      </c>
      <c r="C1196" t="inlineStr">
        <is>
          <t>Oil and Gas Lease</t>
        </is>
      </c>
      <c r="D1196" t="inlineStr">
        <is>
          <t>1736/0592</t>
        </is>
      </c>
      <c r="E1196" t="inlineStr">
        <is>
          <t>02/12/2004</t>
        </is>
      </c>
      <c r="F1196" s="903" t="n">
        <v>37999</v>
      </c>
      <c r="G1196" t="inlineStr">
        <is>
          <t>Nancy Mitchell Williams</t>
        </is>
      </c>
      <c r="H1196" t="inlineStr">
        <is>
          <t>R. Michael Lortz</t>
        </is>
      </c>
      <c r="I1196" t="inlineStr">
        <is>
          <t>E/2 NW/4, N/2 NE/4, N/2 NE/4 SW/4, NE/4 SE/4, S/2 NE/4 SW/4, SE/4 NE/4, SE/4 SW/4, Lots 4 of 31-12N-24W</t>
        </is>
      </c>
      <c r="J1196" t="inlineStr">
        <is>
          <t>Leasehold / WI</t>
        </is>
      </c>
      <c r="K1196" t="inlineStr">
        <is>
          <t>OKCountyRecords official index, Roger Mills County (instrument 2004-000722); searched 06/11/2026</t>
        </is>
      </c>
    </row>
    <row r="1197">
      <c r="A1197" t="inlineStr">
        <is>
          <t>2004-000723</t>
        </is>
      </c>
      <c r="C1197" t="inlineStr">
        <is>
          <t>Oil and Gas Lease</t>
        </is>
      </c>
      <c r="D1197" t="inlineStr">
        <is>
          <t>1736/0594</t>
        </is>
      </c>
      <c r="E1197" t="inlineStr">
        <is>
          <t>02/12/2004</t>
        </is>
      </c>
      <c r="F1197" s="903" t="n">
        <v>37999</v>
      </c>
      <c r="G1197" t="inlineStr">
        <is>
          <t>Carrie Leeann Mitchell</t>
        </is>
      </c>
      <c r="H1197" t="inlineStr">
        <is>
          <t>R. Michael Lortz</t>
        </is>
      </c>
      <c r="I1197" t="inlineStr">
        <is>
          <t>E/2 NW/4, N/2 NE/4, N/2 NE/4 SW/4, NE/4 SE/4, S/2 NE/4 SW/4, SE/4 NE/4, SE/4 SW/4, Lots 4 of 31-12N-24W</t>
        </is>
      </c>
      <c r="J1197" t="inlineStr">
        <is>
          <t>Leasehold / WI</t>
        </is>
      </c>
      <c r="K1197" t="inlineStr">
        <is>
          <t>OKCountyRecords official index, Roger Mills County (instrument 2004-000723); searched 06/11/2026</t>
        </is>
      </c>
    </row>
    <row r="1198">
      <c r="A1198" t="inlineStr">
        <is>
          <t>2004-000724</t>
        </is>
      </c>
      <c r="C1198" t="inlineStr">
        <is>
          <t>Oil and Gas Lease</t>
        </is>
      </c>
      <c r="D1198" t="inlineStr">
        <is>
          <t>1736/0596</t>
        </is>
      </c>
      <c r="E1198" t="inlineStr">
        <is>
          <t>02/12/2004</t>
        </is>
      </c>
      <c r="F1198" s="903" t="n">
        <v>38001</v>
      </c>
      <c r="G1198" t="inlineStr">
        <is>
          <t>Carl L. Bain</t>
        </is>
      </c>
      <c r="H1198" t="inlineStr">
        <is>
          <t>R. Michael Lortz</t>
        </is>
      </c>
      <c r="I1198" t="inlineStr">
        <is>
          <t>NW/4 SE/4, S/2 SE/4, SW/4 NE/4 of 31-12N-24W</t>
        </is>
      </c>
      <c r="J1198" t="inlineStr">
        <is>
          <t>Leasehold / WI</t>
        </is>
      </c>
      <c r="K1198" t="inlineStr">
        <is>
          <t>OKCountyRecords official index, Roger Mills County (instrument 2004-000724); searched 06/11/2026</t>
        </is>
      </c>
    </row>
    <row r="1199">
      <c r="A1199" t="inlineStr">
        <is>
          <t>2004-000725</t>
        </is>
      </c>
      <c r="C1199" t="inlineStr">
        <is>
          <t>Oil and Gas Lease</t>
        </is>
      </c>
      <c r="D1199" t="inlineStr">
        <is>
          <t>1736/0598</t>
        </is>
      </c>
      <c r="E1199" t="inlineStr">
        <is>
          <t>02/12/2004</t>
        </is>
      </c>
      <c r="F1199" s="903" t="n">
        <v>38001</v>
      </c>
      <c r="G1199" t="inlineStr">
        <is>
          <t>Dow C. Etux Bain</t>
        </is>
      </c>
      <c r="H1199" t="inlineStr">
        <is>
          <t>R. Michael Lortz</t>
        </is>
      </c>
      <c r="I1199" t="inlineStr">
        <is>
          <t>NW/4 SE/4, S/2 SE/4, SW/4 NE/4 of 31-12N-24W</t>
        </is>
      </c>
      <c r="J1199" t="inlineStr">
        <is>
          <t>Leasehold / WI</t>
        </is>
      </c>
      <c r="K1199" t="inlineStr">
        <is>
          <t>OKCountyRecords official index, Roger Mills County (instrument 2004-000725); searched 06/11/2026</t>
        </is>
      </c>
    </row>
    <row r="1200">
      <c r="A1200" t="inlineStr">
        <is>
          <t>2004-000726</t>
        </is>
      </c>
      <c r="C1200" t="inlineStr">
        <is>
          <t>Oil and Gas Lease</t>
        </is>
      </c>
      <c r="D1200" t="inlineStr">
        <is>
          <t>1736/0600</t>
        </is>
      </c>
      <c r="E1200" t="inlineStr">
        <is>
          <t>02/12/2004</t>
        </is>
      </c>
      <c r="F1200" s="903" t="n">
        <v>37999</v>
      </c>
      <c r="G1200" t="inlineStr">
        <is>
          <t>Nancy Susan Mitchell</t>
        </is>
      </c>
      <c r="H1200" t="inlineStr">
        <is>
          <t>R. Michael Lortz</t>
        </is>
      </c>
      <c r="I1200" t="inlineStr">
        <is>
          <t>E/2 NW/4, N/2 NE/4, N/2 NE/4 SW/4, NE/4 SE/4, S/2 NE/4 SW/4, SE/4 NE/4, SE/4 SW/4, Lots 4 of 31-12N-24W</t>
        </is>
      </c>
      <c r="J1200" t="inlineStr">
        <is>
          <t>Leasehold / WI</t>
        </is>
      </c>
      <c r="K1200" t="inlineStr">
        <is>
          <t>OKCountyRecords official index, Roger Mills County (instrument 2004-000726); searched 06/11/2026</t>
        </is>
      </c>
    </row>
    <row r="1201">
      <c r="A1201" t="inlineStr">
        <is>
          <t>2004-000727</t>
        </is>
      </c>
      <c r="C1201" t="inlineStr">
        <is>
          <t>Oil and Gas Lease</t>
        </is>
      </c>
      <c r="D1201" t="inlineStr">
        <is>
          <t>1736/0602</t>
        </is>
      </c>
      <c r="E1201" t="inlineStr">
        <is>
          <t>02/12/2004</t>
        </is>
      </c>
      <c r="F1201" s="903" t="n">
        <v>37999</v>
      </c>
      <c r="G1201" t="inlineStr">
        <is>
          <t>Gena W. Moore</t>
        </is>
      </c>
      <c r="H1201" t="inlineStr">
        <is>
          <t>R. Michael Lortz</t>
        </is>
      </c>
      <c r="I1201" t="inlineStr">
        <is>
          <t>E/2 NW/4, N/2 NE/4, N/2 NE/4 SW/4, NE/4 SE/4, S/2 NE/4 SW/4, SE/4 NE/4, SE/4 SW/4, Lots 4 of 31-12N-24W</t>
        </is>
      </c>
      <c r="J1201" t="inlineStr">
        <is>
          <t>Leasehold / WI</t>
        </is>
      </c>
      <c r="K1201" t="inlineStr">
        <is>
          <t>OKCountyRecords official index, Roger Mills County (instrument 2004-000727); searched 06/11/2026</t>
        </is>
      </c>
    </row>
    <row r="1202">
      <c r="A1202" t="inlineStr">
        <is>
          <t>2004-000720</t>
        </is>
      </c>
      <c r="B1202" t="n">
        <v>23</v>
      </c>
      <c r="C1202" t="inlineStr">
        <is>
          <t>Oil and Gas Lease</t>
        </is>
      </c>
      <c r="D1202" t="inlineStr">
        <is>
          <t>1736/0588</t>
        </is>
      </c>
      <c r="E1202" t="inlineStr">
        <is>
          <t>02/12/2004</t>
        </is>
      </c>
      <c r="F1202" s="903" t="n">
        <v>38007</v>
      </c>
      <c r="G1202" t="inlineStr">
        <is>
          <t>Clarence C. Bain, Trustee</t>
        </is>
      </c>
      <c r="H1202" t="inlineStr">
        <is>
          <t>R. Michael Lortz</t>
        </is>
      </c>
      <c r="I1202" t="inlineStr">
        <is>
          <t>NW/4 SE/4, S/2 SE/4, SW/4 NE/4 of 31-12N-24W</t>
        </is>
      </c>
      <c r="J1202" t="inlineStr">
        <is>
          <t>Leasehold / WI</t>
        </is>
      </c>
      <c r="K1202" t="inlineStr">
        <is>
          <t>OKCountyRecords official index, Roger Mills County (instrument 2004-000720); searched 06/11/2026</t>
        </is>
      </c>
    </row>
    <row r="1203">
      <c r="A1203" t="inlineStr">
        <is>
          <t>2004-000880</t>
        </is>
      </c>
      <c r="C1203" t="inlineStr">
        <is>
          <t>Oil and Gas Lease</t>
        </is>
      </c>
      <c r="D1203" t="inlineStr">
        <is>
          <t>1737/0580</t>
        </is>
      </c>
      <c r="E1203" t="inlineStr">
        <is>
          <t>02/23/2004</t>
        </is>
      </c>
      <c r="F1203" s="903" t="n">
        <v>38032</v>
      </c>
      <c r="G1203" t="inlineStr">
        <is>
          <t>Sandra Lorrain York</t>
        </is>
      </c>
      <c r="H1203" t="inlineStr">
        <is>
          <t>Kodiak Production Company</t>
        </is>
      </c>
      <c r="I1203" t="inlineStr">
        <is>
          <t>Lots 1 of 31-12N-24W</t>
        </is>
      </c>
      <c r="J1203" t="inlineStr">
        <is>
          <t>Leasehold / WI</t>
        </is>
      </c>
      <c r="K1203" t="inlineStr">
        <is>
          <t>OKCountyRecords official index, Roger Mills County (instrument 2004-000880); searched 06/11/2026</t>
        </is>
      </c>
    </row>
    <row r="1204">
      <c r="A1204" t="inlineStr">
        <is>
          <t>2004-001053</t>
        </is>
      </c>
      <c r="B1204" t="n">
        <v>24</v>
      </c>
      <c r="C1204" t="inlineStr">
        <is>
          <t>Oil and Gas Lease</t>
        </is>
      </c>
      <c r="D1204" t="inlineStr">
        <is>
          <t>1738/0479</t>
        </is>
      </c>
      <c r="E1204" t="inlineStr">
        <is>
          <t>03/03/2004</t>
        </is>
      </c>
      <c r="F1204" s="903" t="n">
        <v>38022</v>
      </c>
      <c r="G1204" t="inlineStr">
        <is>
          <t>Lola F. Richards</t>
        </is>
      </c>
      <c r="H1204" t="inlineStr">
        <is>
          <t>R. Michael Lortz</t>
        </is>
      </c>
      <c r="I1204" t="inlineStr">
        <is>
          <t>NW/4 SE/4, S/2 SE/4, SW/4 NE/4 of 31-12N-24W</t>
        </is>
      </c>
      <c r="J1204" t="inlineStr">
        <is>
          <t>Leasehold / WI</t>
        </is>
      </c>
      <c r="K1204" t="inlineStr">
        <is>
          <t>OKCountyRecords official index, Roger Mills County (instrument 2004-001053); searched 06/11/2026</t>
        </is>
      </c>
    </row>
    <row r="1205">
      <c r="A1205" t="inlineStr">
        <is>
          <t>2004-001426</t>
        </is>
      </c>
      <c r="C1205" t="inlineStr">
        <is>
          <t>Assignment</t>
        </is>
      </c>
      <c r="D1205" t="inlineStr">
        <is>
          <t>1740/0424</t>
        </is>
      </c>
      <c r="E1205" t="inlineStr">
        <is>
          <t>03/22/2004</t>
        </is>
      </c>
      <c r="F1205" s="903" t="n">
        <v>38022</v>
      </c>
      <c r="G1205" t="inlineStr">
        <is>
          <t>R. Michael Lortz</t>
        </is>
      </c>
      <c r="H1205" t="inlineStr">
        <is>
          <t>Axis Exploration, LLC</t>
        </is>
      </c>
      <c r="I1205" t="inlineStr">
        <is>
          <t>NW/4 SE/4, S/2 NE/4 SW/4, S/2 SE/4, SE/4 SW/4, SW/4 NE/4, Lots 3, 4 of 31-12N-24W</t>
        </is>
      </c>
      <c r="J1205" t="inlineStr">
        <is>
          <t>Leasehold / WI</t>
        </is>
      </c>
      <c r="K1205" t="inlineStr">
        <is>
          <t>OKCountyRecords official index, Roger Mills County (instrument 2004-001426); searched 06/11/2026</t>
        </is>
      </c>
    </row>
    <row r="1206">
      <c r="A1206" t="inlineStr">
        <is>
          <t>2004-001493</t>
        </is>
      </c>
      <c r="C1206" t="inlineStr">
        <is>
          <t>Assignment</t>
        </is>
      </c>
      <c r="D1206" t="inlineStr">
        <is>
          <t>1741/0070</t>
        </is>
      </c>
      <c r="E1206" t="inlineStr">
        <is>
          <t>03/25/2004</t>
        </is>
      </c>
      <c r="F1206" s="903" t="n">
        <v>38041</v>
      </c>
      <c r="G1206" t="inlineStr">
        <is>
          <t>R. Michael Lortz</t>
        </is>
      </c>
      <c r="H1206" t="inlineStr">
        <is>
          <t>Cirrus Production Company</t>
        </is>
      </c>
      <c r="I1206" t="inlineStr">
        <is>
          <t>E/2 NW/4, N/2 NE/4 SW/4, NE/4 SE/4, SE/4 NE/4 of 31-12N-24W</t>
        </is>
      </c>
      <c r="J1206" t="inlineStr">
        <is>
          <t>Leasehold / WI</t>
        </is>
      </c>
      <c r="K1206" t="inlineStr">
        <is>
          <t>OKCountyRecords official index, Roger Mills County (instrument 2004-001493); searched 06/11/2026</t>
        </is>
      </c>
    </row>
    <row r="1207">
      <c r="A1207" t="inlineStr">
        <is>
          <t>2004-001735</t>
        </is>
      </c>
      <c r="C1207" t="inlineStr">
        <is>
          <t>Affidavit</t>
        </is>
      </c>
      <c r="D1207" t="inlineStr">
        <is>
          <t>1742/0271</t>
        </is>
      </c>
      <c r="E1207" t="inlineStr">
        <is>
          <t>04/07/2004</t>
        </is>
      </c>
      <c r="F1207" s="903" t="n">
        <v>38078</v>
      </c>
      <c r="G1207" t="inlineStr">
        <is>
          <t>Joe H. Britton</t>
        </is>
      </c>
      <c r="H1207" t="inlineStr">
        <is>
          <t>The Public</t>
        </is>
      </c>
      <c r="I1207" t="inlineStr">
        <is>
          <t>E/2 NW/4, N/2 NE/4 SW/4, NE/4 SE/4, SE/4 NE/4 of 31-12N-24W (AOL)</t>
        </is>
      </c>
      <c r="J1207" t="inlineStr">
        <is>
          <t>See instrument</t>
        </is>
      </c>
      <c r="K1207" t="inlineStr">
        <is>
          <t>OKCountyRecords official index, Roger Mills County (instrument 2004-001735); searched 06/11/2026</t>
        </is>
      </c>
    </row>
    <row r="1208">
      <c r="A1208" t="inlineStr">
        <is>
          <t>2004-002305</t>
        </is>
      </c>
      <c r="C1208" t="inlineStr">
        <is>
          <t>Assignment</t>
        </is>
      </c>
      <c r="D1208" t="inlineStr">
        <is>
          <t>1745/0048</t>
        </is>
      </c>
      <c r="E1208" t="inlineStr">
        <is>
          <t>05/10/2004</t>
        </is>
      </c>
      <c r="F1208" s="903" t="n">
        <v>38029</v>
      </c>
      <c r="G1208" t="inlineStr">
        <is>
          <t>R. Michael Lortz</t>
        </is>
      </c>
      <c r="H1208" t="inlineStr">
        <is>
          <t>B. &amp; W. Exploration, Inc.</t>
        </is>
      </c>
      <c r="I1208" t="inlineStr">
        <is>
          <t>E/2 NW/4, N/2 NE/4, N/2 NE/4 SW/4, NE/4 SE/4, S/2 NE/4 SW/4, SE/4 NE/4, SE/4 SW/4 of 31-12N-24W</t>
        </is>
      </c>
      <c r="J1208" t="inlineStr">
        <is>
          <t>Leasehold / WI</t>
        </is>
      </c>
      <c r="K1208" t="inlineStr">
        <is>
          <t>OKCountyRecords official index, Roger Mills County (instrument 2004-002305); searched 06/11/2026</t>
        </is>
      </c>
    </row>
    <row r="1209">
      <c r="A1209" t="inlineStr">
        <is>
          <t>2004-002491</t>
        </is>
      </c>
      <c r="C1209" t="inlineStr">
        <is>
          <t>Affidavit</t>
        </is>
      </c>
      <c r="D1209" t="inlineStr">
        <is>
          <t>1746/0158</t>
        </is>
      </c>
      <c r="E1209" t="inlineStr">
        <is>
          <t>05/14/2004</t>
        </is>
      </c>
      <c r="F1209" s="903" t="n">
        <v>38112</v>
      </c>
      <c r="G1209" t="inlineStr">
        <is>
          <t>Peggy Brawner</t>
        </is>
      </c>
      <c r="H1209" t="inlineStr">
        <is>
          <t>The Public</t>
        </is>
      </c>
      <c r="I1209" t="inlineStr">
        <is>
          <t>NW/4 SE/4, S/2 SE/4, SW/4 NE/4 of 31-12N-24W (AOL)</t>
        </is>
      </c>
      <c r="J1209" t="inlineStr">
        <is>
          <t>See instrument</t>
        </is>
      </c>
      <c r="K1209" t="inlineStr">
        <is>
          <t>OKCountyRecords official index, Roger Mills County (instrument 2004-002491); searched 06/11/2026</t>
        </is>
      </c>
    </row>
    <row r="1210">
      <c r="A1210" t="inlineStr">
        <is>
          <t>2004-002933</t>
        </is>
      </c>
      <c r="C1210" t="inlineStr">
        <is>
          <t>Assignment</t>
        </is>
      </c>
      <c r="D1210" t="inlineStr">
        <is>
          <t>1749/0049</t>
        </is>
      </c>
      <c r="E1210" t="inlineStr">
        <is>
          <t>06/07/2004</t>
        </is>
      </c>
      <c r="F1210" s="903" t="n">
        <v>38127</v>
      </c>
      <c r="G1210" t="inlineStr">
        <is>
          <t>B. &amp; W. Exploration, Inc.</t>
        </is>
      </c>
      <c r="H1210" t="inlineStr">
        <is>
          <t>R. Michael Lortz</t>
        </is>
      </c>
      <c r="I1210" t="inlineStr">
        <is>
          <t>E/2 NW/4, E/2 SW/4, N/2 NE/4, NE/4 SE/4, SE/4 NE/4, Lots 3 of 31-12N-24W</t>
        </is>
      </c>
      <c r="J1210" t="inlineStr">
        <is>
          <t>Leasehold / WI</t>
        </is>
      </c>
      <c r="K1210" t="inlineStr">
        <is>
          <t>OKCountyRecords official index, Roger Mills County (instrument 2004-002933); searched 06/11/2026</t>
        </is>
      </c>
    </row>
    <row r="1211">
      <c r="A1211" t="inlineStr">
        <is>
          <t>2004-002934</t>
        </is>
      </c>
      <c r="C1211" t="inlineStr">
        <is>
          <t>Assignment</t>
        </is>
      </c>
      <c r="D1211" t="inlineStr">
        <is>
          <t>1749/0051</t>
        </is>
      </c>
      <c r="E1211" t="inlineStr">
        <is>
          <t>06/07/2004</t>
        </is>
      </c>
      <c r="F1211" s="903" t="n">
        <v>38139</v>
      </c>
      <c r="G1211" t="inlineStr">
        <is>
          <t>R. Michael Lortz</t>
        </is>
      </c>
      <c r="H1211" t="inlineStr">
        <is>
          <t>Newfield Exploration Mid Cont, Inc.</t>
        </is>
      </c>
      <c r="I1211" t="inlineStr">
        <is>
          <t>E/2 NW/4, E/2 SW/4, N/2 NE/4, NE/4 SE/4, SE/4 NE/4, Lots 3 of 31-12N-24W</t>
        </is>
      </c>
      <c r="J1211" t="inlineStr">
        <is>
          <t>Leasehold / WI</t>
        </is>
      </c>
      <c r="K1211" t="inlineStr">
        <is>
          <t>OKCountyRecords official index, Roger Mills County (instrument 2004-002934); searched 06/11/2026</t>
        </is>
      </c>
    </row>
    <row r="1212">
      <c r="A1212" t="inlineStr">
        <is>
          <t>2004-003392</t>
        </is>
      </c>
      <c r="C1212" t="inlineStr">
        <is>
          <t>Assignment</t>
        </is>
      </c>
      <c r="D1212" t="inlineStr">
        <is>
          <t>1751/0168</t>
        </is>
      </c>
      <c r="E1212" t="inlineStr">
        <is>
          <t>06/30/2004</t>
        </is>
      </c>
      <c r="F1212" s="903" t="n">
        <v>38041</v>
      </c>
      <c r="G1212" t="inlineStr">
        <is>
          <t>R. Michael Lortz</t>
        </is>
      </c>
      <c r="H1212" t="inlineStr">
        <is>
          <t>Yale Oil Association in</t>
        </is>
      </c>
      <c r="I1212" t="inlineStr">
        <is>
          <t>Lots 1, 3 of 31-12N-24W</t>
        </is>
      </c>
      <c r="J1212" t="inlineStr">
        <is>
          <t>Leasehold / WI</t>
        </is>
      </c>
      <c r="K1212" t="inlineStr">
        <is>
          <t>OKCountyRecords official index, Roger Mills County (instrument 2004-003392); searched 06/11/2026</t>
        </is>
      </c>
    </row>
    <row r="1213">
      <c r="A1213" t="inlineStr">
        <is>
          <t>2004-005686</t>
        </is>
      </c>
      <c r="C1213" t="inlineStr">
        <is>
          <t>Oil and Gas Lease</t>
        </is>
      </c>
      <c r="D1213" t="inlineStr">
        <is>
          <t>1764/0122</t>
        </is>
      </c>
      <c r="E1213" t="inlineStr">
        <is>
          <t>10/12/2004</t>
        </is>
      </c>
      <c r="F1213" s="903" t="n">
        <v>38251</v>
      </c>
      <c r="G1213" t="inlineStr">
        <is>
          <t>Farrell E. Hamilton</t>
        </is>
      </c>
      <c r="H1213" t="inlineStr">
        <is>
          <t>R. Michael Lortz</t>
        </is>
      </c>
      <c r="I1213" t="inlineStr">
        <is>
          <t>NW/4 SE/4, S/2 SE/4, SW/4 NE/4 of 31-12N-24W</t>
        </is>
      </c>
      <c r="J1213" t="inlineStr">
        <is>
          <t>Leasehold / WI</t>
        </is>
      </c>
      <c r="K1213" t="inlineStr">
        <is>
          <t>OKCountyRecords official index, Roger Mills County (instrument 2004-005686); searched 06/11/2026</t>
        </is>
      </c>
    </row>
    <row r="1214">
      <c r="A1214" t="inlineStr">
        <is>
          <t>2004-005687</t>
        </is>
      </c>
      <c r="C1214" t="inlineStr">
        <is>
          <t>Oil and Gas Lease</t>
        </is>
      </c>
      <c r="D1214" t="inlineStr">
        <is>
          <t>1764/0124</t>
        </is>
      </c>
      <c r="E1214" t="inlineStr">
        <is>
          <t>10/12/2004</t>
        </is>
      </c>
      <c r="F1214" s="903" t="n">
        <v>38251</v>
      </c>
      <c r="G1214" t="inlineStr">
        <is>
          <t>Deeanne Browning</t>
        </is>
      </c>
      <c r="H1214" t="inlineStr">
        <is>
          <t>R. Michael Lortz</t>
        </is>
      </c>
      <c r="I1214" t="inlineStr">
        <is>
          <t>NW/4 SE/4, S/2 SE/4, SW/4 NE/4 of 31-12N-24W</t>
        </is>
      </c>
      <c r="J1214" t="inlineStr">
        <is>
          <t>Leasehold / WI</t>
        </is>
      </c>
      <c r="K1214" t="inlineStr">
        <is>
          <t>OKCountyRecords official index, Roger Mills County (instrument 2004-005687); searched 06/11/2026</t>
        </is>
      </c>
    </row>
    <row r="1215">
      <c r="A1215" t="inlineStr">
        <is>
          <t>2004-005689</t>
        </is>
      </c>
      <c r="C1215" t="inlineStr">
        <is>
          <t>Oil and Gas Lease</t>
        </is>
      </c>
      <c r="D1215" t="inlineStr">
        <is>
          <t>1764/0128</t>
        </is>
      </c>
      <c r="E1215" t="inlineStr">
        <is>
          <t>10/12/2004</t>
        </is>
      </c>
      <c r="F1215" s="903" t="n">
        <v>38251</v>
      </c>
      <c r="G1215" t="inlineStr">
        <is>
          <t>Travis L. Smith</t>
        </is>
      </c>
      <c r="H1215" t="inlineStr">
        <is>
          <t>R. Michael Lortz</t>
        </is>
      </c>
      <c r="I1215" t="inlineStr">
        <is>
          <t>NW/4 SE/4, S/2 SE/4, SW/4 NW/4 of 31-12N-24W</t>
        </is>
      </c>
      <c r="J1215" t="inlineStr">
        <is>
          <t>Leasehold / WI</t>
        </is>
      </c>
      <c r="K1215" t="inlineStr">
        <is>
          <t>OKCountyRecords official index, Roger Mills County (instrument 2004-005689); searched 06/11/2026</t>
        </is>
      </c>
    </row>
    <row r="1216">
      <c r="A1216" t="inlineStr">
        <is>
          <t>2004-005692</t>
        </is>
      </c>
      <c r="C1216" t="inlineStr">
        <is>
          <t>Assignment</t>
        </is>
      </c>
      <c r="D1216" t="inlineStr">
        <is>
          <t>1764/0133</t>
        </is>
      </c>
      <c r="E1216" t="inlineStr">
        <is>
          <t>10/12/2004</t>
        </is>
      </c>
      <c r="F1216" s="903" t="n">
        <v>38266</v>
      </c>
      <c r="G1216" t="inlineStr">
        <is>
          <t>R. Michael Lortz</t>
        </is>
      </c>
      <c r="H1216" t="inlineStr">
        <is>
          <t>Panhandle Royalty Company</t>
        </is>
      </c>
      <c r="I1216" t="inlineStr">
        <is>
          <t>NW/4 SE/4, S/2 SE/4, SW/4 NE/4 of 31-12N-24W</t>
        </is>
      </c>
      <c r="J1216" t="inlineStr">
        <is>
          <t>Leasehold / WI</t>
        </is>
      </c>
      <c r="K1216" t="inlineStr">
        <is>
          <t>OKCountyRecords official index, Roger Mills County (instrument 2004-005692); searched 06/11/2026</t>
        </is>
      </c>
    </row>
    <row r="1217">
      <c r="A1217" t="inlineStr">
        <is>
          <t>2004-005738</t>
        </is>
      </c>
      <c r="C1217" t="inlineStr">
        <is>
          <t>Mineral Deed</t>
        </is>
      </c>
      <c r="D1217" t="inlineStr">
        <is>
          <t>1764/0344</t>
        </is>
      </c>
      <c r="E1217" t="inlineStr">
        <is>
          <t>10/14/2004</t>
        </is>
      </c>
      <c r="F1217" s="903" t="n">
        <v>38260</v>
      </c>
      <c r="G1217" t="inlineStr">
        <is>
          <t>Sandra Lorraine York</t>
        </is>
      </c>
      <c r="H1217" t="inlineStr">
        <is>
          <t>Koala Production Company</t>
        </is>
      </c>
      <c r="I1217" t="inlineStr">
        <is>
          <t>Lots 1 of 31-12N-24W</t>
        </is>
      </c>
      <c r="J1217" t="inlineStr">
        <is>
          <t>Mineral</t>
        </is>
      </c>
      <c r="K1217" t="inlineStr">
        <is>
          <t>OKCountyRecords official index, Roger Mills County (instrument 2004-005738); searched 06/11/2026</t>
        </is>
      </c>
    </row>
    <row r="1218">
      <c r="A1218" t="inlineStr">
        <is>
          <t>2004-005739</t>
        </is>
      </c>
      <c r="C1218" t="inlineStr">
        <is>
          <t>Mineral Deed</t>
        </is>
      </c>
      <c r="D1218" t="inlineStr">
        <is>
          <t>1764/0345</t>
        </is>
      </c>
      <c r="E1218" t="inlineStr">
        <is>
          <t>10/14/2004</t>
        </is>
      </c>
      <c r="F1218" s="903" t="n">
        <v>38267</v>
      </c>
      <c r="G1218" t="inlineStr">
        <is>
          <t>Sandra Lorraine York</t>
        </is>
      </c>
      <c r="H1218" t="inlineStr">
        <is>
          <t>Koala Production Company</t>
        </is>
      </c>
      <c r="I1218" t="inlineStr">
        <is>
          <t>Lots 1 of 31-12N-24W</t>
        </is>
      </c>
      <c r="J1218" t="inlineStr">
        <is>
          <t>Mineral</t>
        </is>
      </c>
      <c r="K1218" t="inlineStr">
        <is>
          <t>OKCountyRecords official index, Roger Mills County (instrument 2004-005739); searched 06/11/2026</t>
        </is>
      </c>
    </row>
    <row r="1219">
      <c r="A1219" t="inlineStr">
        <is>
          <t>2004-005901</t>
        </is>
      </c>
      <c r="C1219" t="inlineStr">
        <is>
          <t>Mineral Deed</t>
        </is>
      </c>
      <c r="D1219" t="inlineStr">
        <is>
          <t>1765/0306</t>
        </is>
      </c>
      <c r="E1219" t="inlineStr">
        <is>
          <t>10/21/2004</t>
        </is>
      </c>
      <c r="F1219" s="903" t="n">
        <v>38275</v>
      </c>
      <c r="G1219" t="inlineStr">
        <is>
          <t>Aspen Energy Group, Inc.</t>
        </is>
      </c>
      <c r="H1219" t="inlineStr">
        <is>
          <t>Crusader Energy Corporation</t>
        </is>
      </c>
      <c r="I1219" t="inlineStr">
        <is>
          <t>E/2 NW/4, N/2 NE/4 SW/4, NE/4 SE/4, SE/4 NE/4 of 31-12N-24W (AOL)</t>
        </is>
      </c>
      <c r="J1219" t="inlineStr">
        <is>
          <t>Mineral</t>
        </is>
      </c>
      <c r="K1219" t="inlineStr">
        <is>
          <t>OKCountyRecords official index, Roger Mills County (instrument 2004-005901); searched 06/11/2026</t>
        </is>
      </c>
    </row>
    <row r="1220">
      <c r="A1220" t="inlineStr">
        <is>
          <t>2004-006577</t>
        </is>
      </c>
      <c r="C1220" t="inlineStr">
        <is>
          <t>Mineral Deed</t>
        </is>
      </c>
      <c r="D1220" t="inlineStr">
        <is>
          <t>1768/0339</t>
        </is>
      </c>
      <c r="E1220" t="inlineStr">
        <is>
          <t>11/17/2004</t>
        </is>
      </c>
      <c r="F1220" s="903" t="n">
        <v>38292</v>
      </c>
      <c r="G1220" t="inlineStr">
        <is>
          <t>Sandra York</t>
        </is>
      </c>
      <c r="H1220" t="inlineStr">
        <is>
          <t>Arrowhead Resources, Inc.</t>
        </is>
      </c>
      <c r="I1220" t="inlineStr">
        <is>
          <t>W/2 NW/4, Lots 1, 3 of 31-12N-24W</t>
        </is>
      </c>
      <c r="J1220" t="inlineStr">
        <is>
          <t>Mineral</t>
        </is>
      </c>
      <c r="K1220" t="inlineStr">
        <is>
          <t>OKCountyRecords official index, Roger Mills County (instrument 2004-006577); searched 06/11/2026</t>
        </is>
      </c>
    </row>
    <row r="1221">
      <c r="A1221" t="inlineStr">
        <is>
          <t>2005-000158</t>
        </is>
      </c>
      <c r="C1221" t="inlineStr">
        <is>
          <t>Mineral Deed</t>
        </is>
      </c>
      <c r="D1221" t="inlineStr">
        <is>
          <t>1774/0309</t>
        </is>
      </c>
      <c r="E1221" t="inlineStr">
        <is>
          <t>01/13/2005</t>
        </is>
      </c>
      <c r="F1221" s="903" t="n">
        <v>38362</v>
      </c>
      <c r="G1221" t="inlineStr">
        <is>
          <t>Minion Investment Co,
Brian L. Rice</t>
        </is>
      </c>
      <c r="H1221" t="inlineStr">
        <is>
          <t>Prism Energy, Inc.</t>
        </is>
      </c>
      <c r="I1221" t="inlineStr">
        <is>
          <t>E/2 NW/4, N/2 NE/4 SW/4, NE/4 SE/4, SE/4 NE/4 of 31-12N-24W (AOL)</t>
        </is>
      </c>
      <c r="J1221" t="inlineStr">
        <is>
          <t>Mineral</t>
        </is>
      </c>
      <c r="K1221" t="inlineStr">
        <is>
          <t>OKCountyRecords official index, Roger Mills County (instrument 2005-000158); searched 06/11/2026</t>
        </is>
      </c>
    </row>
    <row r="1222">
      <c r="A1222" t="inlineStr">
        <is>
          <t>2005-000347</t>
        </is>
      </c>
      <c r="C1222" t="inlineStr">
        <is>
          <t>Deed</t>
        </is>
      </c>
      <c r="D1222" t="inlineStr">
        <is>
          <t>1775/0296</t>
        </is>
      </c>
      <c r="E1222" t="inlineStr">
        <is>
          <t>01/24/2005</t>
        </is>
      </c>
      <c r="F1222" s="903" t="n">
        <v>38338</v>
      </c>
      <c r="G1222" t="inlineStr">
        <is>
          <t>Norbert J. Co-prsnl Repres Dickman,
Robert, Co-prsnl Repres Dickson,
Fasken, Barbara Estate of</t>
        </is>
      </c>
      <c r="H1222" t="inlineStr">
        <is>
          <t>Fasken Land and Minerals, Ltd.</t>
        </is>
      </c>
      <c r="I1222" t="inlineStr">
        <is>
          <t>NW/4 SE/4, S/2 SE/4, SW/4 NE/4, Lots 1 of 31-12N-24W (AOL)</t>
        </is>
      </c>
      <c r="J1222" t="inlineStr">
        <is>
          <t>Fee / as stated</t>
        </is>
      </c>
      <c r="K1222" t="inlineStr">
        <is>
          <t>OKCountyRecords official index, Roger Mills County (instrument 2005-000347); searched 06/11/2026</t>
        </is>
      </c>
    </row>
    <row r="1223">
      <c r="A1223" t="inlineStr">
        <is>
          <t>2005-001365</t>
        </is>
      </c>
      <c r="C1223" t="inlineStr">
        <is>
          <t>Oil and Gas Lease</t>
        </is>
      </c>
      <c r="D1223" t="inlineStr">
        <is>
          <t>1780/0409</t>
        </is>
      </c>
      <c r="E1223" t="inlineStr">
        <is>
          <t>03/09/2005</t>
        </is>
      </c>
      <c r="F1223" s="903" t="n">
        <v>38406</v>
      </c>
      <c r="G1223" t="inlineStr">
        <is>
          <t>Jesse W. Fuchs</t>
        </is>
      </c>
      <c r="H1223" t="inlineStr">
        <is>
          <t>N/g Discovery, LLC</t>
        </is>
      </c>
      <c r="I1223" t="inlineStr">
        <is>
          <t>NW/4 SE/4, S/2 SE/4, SW/4 NE/4 of 31-12N-24W</t>
        </is>
      </c>
      <c r="J1223" t="inlineStr">
        <is>
          <t>Leasehold / WI</t>
        </is>
      </c>
      <c r="K1223" t="inlineStr">
        <is>
          <t>OKCountyRecords official index, Roger Mills County (instrument 2005-001365); searched 06/11/2026</t>
        </is>
      </c>
    </row>
    <row r="1224">
      <c r="A1224" t="inlineStr">
        <is>
          <t>2005-001515</t>
        </is>
      </c>
      <c r="C1224" t="inlineStr">
        <is>
          <t>Oil and Gas Lease</t>
        </is>
      </c>
      <c r="D1224" t="inlineStr">
        <is>
          <t>1781/0204</t>
        </is>
      </c>
      <c r="E1224" t="inlineStr">
        <is>
          <t>03/15/2005</t>
        </is>
      </c>
      <c r="F1224" s="903" t="n">
        <v>38411</v>
      </c>
      <c r="G1224" t="inlineStr">
        <is>
          <t>Raymond M. Fuchs</t>
        </is>
      </c>
      <c r="H1224" t="inlineStr">
        <is>
          <t>N/g Discovery, LLC</t>
        </is>
      </c>
      <c r="I1224" t="inlineStr">
        <is>
          <t>NW/4 SE/4, S/2 SE/4, SW/4 NE/4 of 31-12N-24W</t>
        </is>
      </c>
      <c r="J1224" t="inlineStr">
        <is>
          <t>Leasehold / WI</t>
        </is>
      </c>
      <c r="K1224" t="inlineStr">
        <is>
          <t>OKCountyRecords official index, Roger Mills County (instrument 2005-001515); searched 06/11/2026</t>
        </is>
      </c>
    </row>
    <row r="1225">
      <c r="A1225" t="inlineStr">
        <is>
          <t>2005-001688</t>
        </is>
      </c>
      <c r="C1225" t="inlineStr">
        <is>
          <t>Oil and Gas Lease</t>
        </is>
      </c>
      <c r="D1225" t="inlineStr">
        <is>
          <t>1782/0261</t>
        </is>
      </c>
      <c r="E1225" t="inlineStr">
        <is>
          <t>03/21/2005</t>
        </is>
      </c>
      <c r="F1225" s="903" t="n">
        <v>38407</v>
      </c>
      <c r="G1225" t="inlineStr">
        <is>
          <t>Isa May Smith</t>
        </is>
      </c>
      <c r="H1225" t="inlineStr">
        <is>
          <t>N/g Discovery, LLC</t>
        </is>
      </c>
      <c r="I1225" t="inlineStr">
        <is>
          <t>NW/4 SE/4, S/2 SE/4, SW/4 NE/4 of 31-12N-24W</t>
        </is>
      </c>
      <c r="J1225" t="inlineStr">
        <is>
          <t>Leasehold / WI</t>
        </is>
      </c>
      <c r="K1225" t="inlineStr">
        <is>
          <t>OKCountyRecords official index, Roger Mills County (instrument 2005-001688); searched 06/11/2026</t>
        </is>
      </c>
    </row>
    <row r="1226">
      <c r="A1226" t="inlineStr">
        <is>
          <t>2005-001690</t>
        </is>
      </c>
      <c r="C1226" t="inlineStr">
        <is>
          <t>Oil and Gas Lease</t>
        </is>
      </c>
      <c r="D1226" t="inlineStr">
        <is>
          <t>1782/0267</t>
        </is>
      </c>
      <c r="E1226" t="inlineStr">
        <is>
          <t>03/21/2005</t>
        </is>
      </c>
      <c r="F1226" s="903" t="n">
        <v>38411</v>
      </c>
      <c r="G1226" t="inlineStr">
        <is>
          <t>Mark J. Fuchs</t>
        </is>
      </c>
      <c r="H1226" t="inlineStr">
        <is>
          <t>N/g Discovery, LLC</t>
        </is>
      </c>
      <c r="I1226" t="inlineStr">
        <is>
          <t>NW/4 SE/4, S/2 SE/4, SW/4 NE/4 of 31-12N-24W</t>
        </is>
      </c>
      <c r="J1226" t="inlineStr">
        <is>
          <t>Leasehold / WI</t>
        </is>
      </c>
      <c r="K1226" t="inlineStr">
        <is>
          <t>OKCountyRecords official index, Roger Mills County (instrument 2005-001690); searched 06/11/2026</t>
        </is>
      </c>
    </row>
    <row r="1227">
      <c r="A1227" t="inlineStr">
        <is>
          <t>2005-001839</t>
        </is>
      </c>
      <c r="C1227" t="inlineStr">
        <is>
          <t>Affidavit</t>
        </is>
      </c>
      <c r="D1227" t="inlineStr">
        <is>
          <t>1783/0099</t>
        </is>
      </c>
      <c r="E1227" t="inlineStr">
        <is>
          <t>03/29/2005</t>
        </is>
      </c>
      <c r="F1227" s="903" t="n">
        <v>38427</v>
      </c>
      <c r="G1227" t="inlineStr">
        <is>
          <t>Clarence Bain</t>
        </is>
      </c>
      <c r="H1227" t="inlineStr">
        <is>
          <t>The Public</t>
        </is>
      </c>
      <c r="I1227" t="inlineStr">
        <is>
          <t>NW/4 SE/4, SW/4 NE/4 of 31-12N-24W (AOL)</t>
        </is>
      </c>
      <c r="J1227" t="inlineStr">
        <is>
          <t>See instrument</t>
        </is>
      </c>
      <c r="K1227" t="inlineStr">
        <is>
          <t>OKCountyRecords official index, Roger Mills County (instrument 2005-001839); searched 06/11/2026</t>
        </is>
      </c>
    </row>
    <row r="1228">
      <c r="A1228" t="inlineStr">
        <is>
          <t>2005-001909</t>
        </is>
      </c>
      <c r="C1228" t="inlineStr">
        <is>
          <t>Mineral Deed</t>
        </is>
      </c>
      <c r="D1228" t="inlineStr">
        <is>
          <t>1783/0306</t>
        </is>
      </c>
      <c r="E1228" t="inlineStr">
        <is>
          <t>04/04/2005</t>
        </is>
      </c>
      <c r="F1228" s="903" t="n">
        <v>38446</v>
      </c>
      <c r="G1228" t="inlineStr">
        <is>
          <t>John William Bain</t>
        </is>
      </c>
      <c r="H1228" t="inlineStr">
        <is>
          <t>G. &amp; T. Partnership</t>
        </is>
      </c>
      <c r="I1228" t="inlineStr">
        <is>
          <t>NW/4 SE/4, S/2 SE/4, SW/4 NE/4 of 31-12N-24W (AOL)</t>
        </is>
      </c>
      <c r="J1228" t="inlineStr">
        <is>
          <t>Mineral</t>
        </is>
      </c>
      <c r="K1228" t="inlineStr">
        <is>
          <t>OKCountyRecords official index, Roger Mills County (instrument 2005-001909); searched 06/11/2026</t>
        </is>
      </c>
    </row>
    <row r="1229">
      <c r="A1229" t="inlineStr">
        <is>
          <t>2005-002196</t>
        </is>
      </c>
      <c r="C1229" t="inlineStr">
        <is>
          <t>Decree</t>
        </is>
      </c>
      <c r="D1229" t="inlineStr">
        <is>
          <t>1784/0591</t>
        </is>
      </c>
      <c r="E1229" t="inlineStr">
        <is>
          <t>04/13/2005</t>
        </is>
      </c>
      <c r="F1229" s="903" t="n">
        <v>38455</v>
      </c>
      <c r="G1229" t="inlineStr">
        <is>
          <t>Virgil Mark Hambrook, Deceased</t>
        </is>
      </c>
      <c r="H1229" t="inlineStr">
        <is>
          <t>The Public</t>
        </is>
      </c>
      <c r="I1229" t="inlineStr">
        <is>
          <t>W/2 NW/4, Lots 1 of 31-12N-24W</t>
        </is>
      </c>
      <c r="J1229" t="inlineStr">
        <is>
          <t>Fee / as stated</t>
        </is>
      </c>
      <c r="K1229" t="inlineStr">
        <is>
          <t>OKCountyRecords official index, Roger Mills County (instrument 2005-002196); searched 06/11/2026</t>
        </is>
      </c>
    </row>
    <row r="1230">
      <c r="A1230" t="inlineStr">
        <is>
          <t>2005-002326</t>
        </is>
      </c>
      <c r="C1230" t="inlineStr">
        <is>
          <t>Oil and Gas Lease</t>
        </is>
      </c>
      <c r="D1230" t="inlineStr">
        <is>
          <t>1785/0274</t>
        </is>
      </c>
      <c r="E1230" t="inlineStr">
        <is>
          <t>04/15/2005</t>
        </is>
      </c>
      <c r="F1230" s="903" t="n">
        <v>38419</v>
      </c>
      <c r="G1230" t="inlineStr">
        <is>
          <t>Joe Devenas Jr.</t>
        </is>
      </c>
      <c r="H1230" t="inlineStr">
        <is>
          <t>EOG Resources, Inc.</t>
        </is>
      </c>
      <c r="I1230" t="inlineStr">
        <is>
          <t>SE/4 SW/4 of 31-12N-24W</t>
        </is>
      </c>
      <c r="J1230" t="inlineStr">
        <is>
          <t>Leasehold / WI</t>
        </is>
      </c>
      <c r="K1230" t="inlineStr">
        <is>
          <t>OKCountyRecords official index, Roger Mills County (instrument 2005-002326); searched 06/11/2026</t>
        </is>
      </c>
    </row>
    <row r="1231">
      <c r="A1231" t="inlineStr">
        <is>
          <t>2005-002327</t>
        </is>
      </c>
      <c r="C1231" t="inlineStr">
        <is>
          <t>Oil and Gas Lease</t>
        </is>
      </c>
      <c r="D1231" t="inlineStr">
        <is>
          <t>1785/0276</t>
        </is>
      </c>
      <c r="E1231" t="inlineStr">
        <is>
          <t>04/15/2005</t>
        </is>
      </c>
      <c r="F1231" s="903" t="n">
        <v>38420</v>
      </c>
      <c r="G1231" t="inlineStr">
        <is>
          <t>Eleanore Wheeler</t>
        </is>
      </c>
      <c r="H1231" t="inlineStr">
        <is>
          <t>EOG Resources, Inc.</t>
        </is>
      </c>
      <c r="I1231" t="inlineStr">
        <is>
          <t>S/2, S/2 NE/4 SW/4, SE/4 SW/4, Lots 3, 4 of 31-12N-24W</t>
        </is>
      </c>
      <c r="J1231" t="inlineStr">
        <is>
          <t>Leasehold / WI</t>
        </is>
      </c>
      <c r="K1231" t="inlineStr">
        <is>
          <t>OKCountyRecords official index, Roger Mills County (instrument 2005-002327); searched 06/11/2026</t>
        </is>
      </c>
    </row>
    <row r="1232">
      <c r="A1232" t="inlineStr">
        <is>
          <t>2005-002328</t>
        </is>
      </c>
      <c r="C1232" t="inlineStr">
        <is>
          <t>Oil and Gas Lease</t>
        </is>
      </c>
      <c r="D1232" t="inlineStr">
        <is>
          <t>1785/0278</t>
        </is>
      </c>
      <c r="E1232" t="inlineStr">
        <is>
          <t>04/15/2005</t>
        </is>
      </c>
      <c r="F1232" s="903" t="n">
        <v>38419</v>
      </c>
      <c r="G1232" t="inlineStr">
        <is>
          <t>Joseph Devenas, Trustee</t>
        </is>
      </c>
      <c r="H1232" t="inlineStr">
        <is>
          <t>EOG Resources, Inc.</t>
        </is>
      </c>
      <c r="I1232" t="inlineStr">
        <is>
          <t>SE/4 SW/4 of 31-12N-24W</t>
        </is>
      </c>
      <c r="J1232" t="inlineStr">
        <is>
          <t>Leasehold / WI</t>
        </is>
      </c>
      <c r="K1232" t="inlineStr">
        <is>
          <t>OKCountyRecords official index, Roger Mills County (instrument 2005-002328); searched 06/11/2026</t>
        </is>
      </c>
    </row>
    <row r="1233">
      <c r="A1233" t="inlineStr">
        <is>
          <t>2005-002552</t>
        </is>
      </c>
      <c r="C1233" t="inlineStr">
        <is>
          <t>Oil and Gas Lease</t>
        </is>
      </c>
      <c r="D1233" t="inlineStr">
        <is>
          <t>1786/0335</t>
        </is>
      </c>
      <c r="E1233" t="inlineStr">
        <is>
          <t>04/20/2005</t>
        </is>
      </c>
      <c r="F1233" s="903" t="n">
        <v>38447</v>
      </c>
      <c r="G1233" t="inlineStr">
        <is>
          <t>Linda Klopfenstein,
Roger Klopfenstein</t>
        </is>
      </c>
      <c r="H1233" t="inlineStr">
        <is>
          <t>Chesapeake Explor Ltd Ptnrshp</t>
        </is>
      </c>
      <c r="I1233" t="inlineStr">
        <is>
          <t>S/2 NE/4 SW/4, SE/4 SW/4 of 31-12N-24W</t>
        </is>
      </c>
      <c r="J1233" t="inlineStr">
        <is>
          <t>Leasehold / WI</t>
        </is>
      </c>
      <c r="K1233" t="inlineStr">
        <is>
          <t>OKCountyRecords official index, Roger Mills County (instrument 2005-002552); searched 06/11/2026</t>
        </is>
      </c>
    </row>
    <row r="1234">
      <c r="A1234" t="inlineStr">
        <is>
          <t>2005-002646</t>
        </is>
      </c>
      <c r="C1234" t="inlineStr">
        <is>
          <t>Oil and Gas Lease</t>
        </is>
      </c>
      <c r="D1234" t="inlineStr">
        <is>
          <t>1787/0047</t>
        </is>
      </c>
      <c r="E1234" t="inlineStr">
        <is>
          <t>04/22/2005</t>
        </is>
      </c>
      <c r="F1234" s="903" t="n">
        <v>38435</v>
      </c>
      <c r="G1234" t="inlineStr">
        <is>
          <t>Marchelle Sorenson Daigle, Trustee,
Michelle Sorenson Johnson, Trustee,
Sorenson Oil &amp; Gas Trust</t>
        </is>
      </c>
      <c r="H1234" t="inlineStr">
        <is>
          <t>N/g Discovery, LLC</t>
        </is>
      </c>
      <c r="I1234" t="inlineStr">
        <is>
          <t>E/2 NW/4, N/2 NE/4 SW/4, NE/4 SE/4, SE/4 NE/4 of 31-12N-24W</t>
        </is>
      </c>
      <c r="J1234" t="inlineStr">
        <is>
          <t>Leasehold / WI</t>
        </is>
      </c>
      <c r="K1234" t="inlineStr">
        <is>
          <t>OKCountyRecords official index, Roger Mills County (instrument 2005-002646); searched 06/11/2026</t>
        </is>
      </c>
    </row>
    <row r="1235">
      <c r="A1235" t="inlineStr">
        <is>
          <t>2005-002831</t>
        </is>
      </c>
      <c r="C1235" t="inlineStr">
        <is>
          <t>Oil and Gas Lease</t>
        </is>
      </c>
      <c r="D1235" t="inlineStr">
        <is>
          <t>1788/0024</t>
        </is>
      </c>
      <c r="E1235" t="inlineStr">
        <is>
          <t>05/02/2005</t>
        </is>
      </c>
      <c r="F1235" s="903" t="n">
        <v>38457</v>
      </c>
      <c r="G1235" t="inlineStr">
        <is>
          <t>Arrowhead Resources, Inc.</t>
        </is>
      </c>
      <c r="H1235" t="inlineStr">
        <is>
          <t>Arrowhead Explor &amp; Prod Co</t>
        </is>
      </c>
      <c r="I1235" t="inlineStr">
        <is>
          <t>SE/4 SW/4 of 31-12N-24W</t>
        </is>
      </c>
      <c r="J1235" t="inlineStr">
        <is>
          <t>Leasehold / WI</t>
        </is>
      </c>
      <c r="K1235" t="inlineStr">
        <is>
          <t>OKCountyRecords official index, Roger Mills County (instrument 2005-002831); searched 06/11/2026</t>
        </is>
      </c>
    </row>
    <row r="1236">
      <c r="A1236" t="inlineStr">
        <is>
          <t>2005-003389</t>
        </is>
      </c>
      <c r="C1236" t="inlineStr">
        <is>
          <t>Mineral Deed</t>
        </is>
      </c>
      <c r="D1236" t="inlineStr">
        <is>
          <t>1790/0386</t>
        </is>
      </c>
      <c r="E1236" t="inlineStr">
        <is>
          <t>05/18/2005</t>
        </is>
      </c>
      <c r="F1236" s="903" t="n">
        <v>38483</v>
      </c>
      <c r="G1236" t="inlineStr">
        <is>
          <t>Laura Snyder Robertson</t>
        </is>
      </c>
      <c r="H1236" t="inlineStr">
        <is>
          <t>James M. Robertson,
Rose E. Robertson</t>
        </is>
      </c>
      <c r="I1236" t="inlineStr">
        <is>
          <t>NW/4 SE/4, S/2 SE/4, SW/4 NE/4 of 31-12N-24W (AOL)</t>
        </is>
      </c>
      <c r="J1236" t="inlineStr">
        <is>
          <t>Mineral</t>
        </is>
      </c>
      <c r="K1236" t="inlineStr">
        <is>
          <t>OKCountyRecords official index, Roger Mills County (instrument 2005-003389); searched 06/11/2026</t>
        </is>
      </c>
    </row>
    <row r="1237">
      <c r="A1237" t="inlineStr">
        <is>
          <t>2005-003691</t>
        </is>
      </c>
      <c r="C1237" t="inlineStr">
        <is>
          <t>Partial Assignment</t>
        </is>
      </c>
      <c r="D1237" t="inlineStr">
        <is>
          <t>1791/0515</t>
        </is>
      </c>
      <c r="E1237" t="inlineStr">
        <is>
          <t>05/27/2005</t>
        </is>
      </c>
      <c r="F1237" s="903" t="n">
        <v>38497</v>
      </c>
      <c r="G1237" t="inlineStr">
        <is>
          <t>N/g Discovery, LLC</t>
        </is>
      </c>
      <c r="H1237" t="inlineStr">
        <is>
          <t>Sierra Resources, Inc.</t>
        </is>
      </c>
      <c r="I1237" t="inlineStr">
        <is>
          <t>E/2 NW/4, N/2 NE/4 SW/4, NE/4 SE/4, NW/4 SE/4, S/2 SE/4, SE/4 NE/4, SW/4 NE/4 of 31-12N-24W (AOL)</t>
        </is>
      </c>
      <c r="J1237" t="inlineStr">
        <is>
          <t>Leasehold / WI</t>
        </is>
      </c>
      <c r="K1237" t="inlineStr">
        <is>
          <t>OKCountyRecords official index, Roger Mills County (instrument 2005-003691); searched 06/11/2026</t>
        </is>
      </c>
    </row>
    <row r="1238">
      <c r="A1238" t="inlineStr">
        <is>
          <t>2005-003756</t>
        </is>
      </c>
      <c r="B1238" t="n">
        <v>26</v>
      </c>
      <c r="C1238" t="inlineStr">
        <is>
          <t>Oil and Gas Lease</t>
        </is>
      </c>
      <c r="D1238" t="inlineStr">
        <is>
          <t>1792/0517</t>
        </is>
      </c>
      <c r="E1238" t="inlineStr">
        <is>
          <t>06/01/2005</t>
        </is>
      </c>
      <c r="F1238" s="903" t="n">
        <v>38440</v>
      </c>
      <c r="G1238" t="inlineStr">
        <is>
          <t>Martha Ann Devenas</t>
        </is>
      </c>
      <c r="H1238" t="inlineStr">
        <is>
          <t>EOG Resources, Inc.</t>
        </is>
      </c>
      <c r="I1238" t="inlineStr">
        <is>
          <t>SE/4 SW/4 of 31-12N-24W</t>
        </is>
      </c>
      <c r="J1238" t="inlineStr">
        <is>
          <t>Leasehold / WI</t>
        </is>
      </c>
      <c r="K1238" t="inlineStr">
        <is>
          <t>OKCountyRecords official index, Roger Mills County (instrument 2005-003756); searched 06/11/2026</t>
        </is>
      </c>
    </row>
    <row r="1239">
      <c r="A1239" t="inlineStr">
        <is>
          <t>2005-003939</t>
        </is>
      </c>
      <c r="C1239" t="inlineStr">
        <is>
          <t>Ratification</t>
        </is>
      </c>
      <c r="D1239" t="inlineStr">
        <is>
          <t>1793/0501</t>
        </is>
      </c>
      <c r="E1239" t="inlineStr">
        <is>
          <t>06/08/2005</t>
        </is>
      </c>
      <c r="F1239" s="903" t="n">
        <v>38441</v>
      </c>
      <c r="G1239" t="inlineStr">
        <is>
          <t>Molly Devenas</t>
        </is>
      </c>
      <c r="H1239" t="inlineStr">
        <is>
          <t>EOG Resources, Inc.</t>
        </is>
      </c>
      <c r="I1239" t="inlineStr">
        <is>
          <t>SE/4 SW/4 of 31-12N-24W</t>
        </is>
      </c>
      <c r="J1239" t="inlineStr">
        <is>
          <t>Leasehold / WI</t>
        </is>
      </c>
      <c r="K1239" t="inlineStr">
        <is>
          <t>OKCountyRecords official index, Roger Mills County (instrument 2005-003939); searched 06/11/2026</t>
        </is>
      </c>
    </row>
    <row r="1240">
      <c r="A1240" t="inlineStr">
        <is>
          <t>2005-003940</t>
        </is>
      </c>
      <c r="C1240" t="inlineStr">
        <is>
          <t>Ratification</t>
        </is>
      </c>
      <c r="D1240" t="inlineStr">
        <is>
          <t>1793/0502</t>
        </is>
      </c>
      <c r="E1240" t="inlineStr">
        <is>
          <t>06/08/2005</t>
        </is>
      </c>
      <c r="F1240" s="903" t="n">
        <v>38441</v>
      </c>
      <c r="G1240" t="inlineStr">
        <is>
          <t>Joe Deveanas</t>
        </is>
      </c>
      <c r="H1240" t="inlineStr">
        <is>
          <t>EOG Resources, Inc.</t>
        </is>
      </c>
      <c r="I1240" t="inlineStr">
        <is>
          <t>SE/4 SW/4 of 31-12N-24W</t>
        </is>
      </c>
      <c r="J1240" t="inlineStr">
        <is>
          <t>Leasehold / WI</t>
        </is>
      </c>
      <c r="K1240" t="inlineStr">
        <is>
          <t>OKCountyRecords official index, Roger Mills County (instrument 2005-003940); searched 06/11/2026</t>
        </is>
      </c>
    </row>
    <row r="1241">
      <c r="A1241" t="inlineStr">
        <is>
          <t>2005-004044</t>
        </is>
      </c>
      <c r="C1241" t="inlineStr">
        <is>
          <t>Mineral Deed</t>
        </is>
      </c>
      <c r="D1241" t="inlineStr">
        <is>
          <t>1794/0173</t>
        </is>
      </c>
      <c r="E1241" t="inlineStr">
        <is>
          <t>06/14/2005</t>
        </is>
      </c>
      <c r="F1241" s="903" t="n">
        <v>38516</v>
      </c>
      <c r="G1241" t="inlineStr">
        <is>
          <t>Koala Pordution Company</t>
        </is>
      </c>
      <c r="H1241" t="inlineStr">
        <is>
          <t>Chisholm Royalty Partners</t>
        </is>
      </c>
      <c r="I1241" t="inlineStr">
        <is>
          <t>Lots 1, 3 of 31-12N-24W</t>
        </is>
      </c>
      <c r="J1241" t="inlineStr">
        <is>
          <t>Mineral</t>
        </is>
      </c>
      <c r="K1241" t="inlineStr">
        <is>
          <t>OKCountyRecords official index, Roger Mills County (instrument 2005-004044); searched 06/11/2026</t>
        </is>
      </c>
    </row>
    <row r="1242">
      <c r="A1242" t="inlineStr">
        <is>
          <t>2005-004681</t>
        </is>
      </c>
      <c r="B1242" t="n">
        <v>28</v>
      </c>
      <c r="C1242" t="inlineStr">
        <is>
          <t>Oil and Gas Lease</t>
        </is>
      </c>
      <c r="D1242" t="inlineStr">
        <is>
          <t>1797/0167</t>
        </is>
      </c>
      <c r="E1242" t="inlineStr">
        <is>
          <t>07/08/2005</t>
        </is>
      </c>
      <c r="F1242" s="903" t="n">
        <v>38482</v>
      </c>
      <c r="G1242" t="inlineStr">
        <is>
          <t>Peggy J. Brawner</t>
        </is>
      </c>
      <c r="H1242" t="inlineStr">
        <is>
          <t>EOG Resources, Inc.</t>
        </is>
      </c>
      <c r="I1242" t="inlineStr">
        <is>
          <t>NW/4 SE/4, S/2 SE/4, SW/4 NE/4 of 31-12N-24W</t>
        </is>
      </c>
      <c r="J1242" t="inlineStr">
        <is>
          <t>Leasehold / WI</t>
        </is>
      </c>
      <c r="K1242" t="inlineStr">
        <is>
          <t>OKCountyRecords official index, Roger Mills County (instrument 2005-004681); searched 06/11/2026</t>
        </is>
      </c>
    </row>
    <row r="1243">
      <c r="A1243" t="inlineStr">
        <is>
          <t>2005-004793</t>
        </is>
      </c>
      <c r="C1243" t="inlineStr">
        <is>
          <t>Mineral Deed</t>
        </is>
      </c>
      <c r="D1243" t="inlineStr">
        <is>
          <t>1797/0463</t>
        </is>
      </c>
      <c r="E1243" t="inlineStr">
        <is>
          <t>07/15/2005</t>
        </is>
      </c>
      <c r="F1243" s="903" t="n">
        <v>38473</v>
      </c>
      <c r="G1243" t="inlineStr">
        <is>
          <t>Arrowhead Resources, Inc.</t>
        </is>
      </c>
      <c r="H1243" t="inlineStr">
        <is>
          <t>Map2004-ok</t>
        </is>
      </c>
      <c r="I1243" t="inlineStr">
        <is>
          <t>N/2, W/2 NW/4, Lots 1, 3 of 31-12N-24W</t>
        </is>
      </c>
      <c r="J1243" t="inlineStr">
        <is>
          <t>Mineral</t>
        </is>
      </c>
      <c r="K1243" t="inlineStr">
        <is>
          <t>OKCountyRecords official index, Roger Mills County (instrument 2005-004793); searched 06/11/2026</t>
        </is>
      </c>
    </row>
    <row r="1244">
      <c r="A1244" t="inlineStr">
        <is>
          <t>2005-004816</t>
        </is>
      </c>
      <c r="B1244" t="n">
        <v>27</v>
      </c>
      <c r="C1244" t="inlineStr">
        <is>
          <t>Oil and Gas Lease</t>
        </is>
      </c>
      <c r="D1244" t="inlineStr">
        <is>
          <t>1798/0146</t>
        </is>
      </c>
      <c r="E1244" t="inlineStr">
        <is>
          <t>07/18/2005</t>
        </is>
      </c>
      <c r="F1244" s="903" t="n">
        <v>38468</v>
      </c>
      <c r="G1244" t="inlineStr">
        <is>
          <t>Williams Jon T. Trust,
Williams, Rogene E. Trust,
Rogene E. Williams, Trustee</t>
        </is>
      </c>
      <c r="H1244" t="inlineStr">
        <is>
          <t>Chesapeake Exploration Ltd Ptnrshp</t>
        </is>
      </c>
      <c r="I1244" t="inlineStr">
        <is>
          <t>NW/4 SE/4, S/2 SE/4, SW/4 NE/4 of 31-12N-24W</t>
        </is>
      </c>
      <c r="J1244" t="inlineStr">
        <is>
          <t>Leasehold / WI</t>
        </is>
      </c>
      <c r="K1244" t="inlineStr">
        <is>
          <t>OKCountyRecords official index, Roger Mills County (instrument 2005-004816); searched 06/11/2026</t>
        </is>
      </c>
    </row>
    <row r="1245">
      <c r="A1245" t="inlineStr">
        <is>
          <t>2005-004817</t>
        </is>
      </c>
      <c r="C1245" t="inlineStr">
        <is>
          <t>Oil and Gas Lease</t>
        </is>
      </c>
      <c r="D1245" t="inlineStr">
        <is>
          <t>1798/0148</t>
        </is>
      </c>
      <c r="E1245" t="inlineStr">
        <is>
          <t>07/18/2005</t>
        </is>
      </c>
      <c r="F1245" s="903" t="n">
        <v>38468</v>
      </c>
      <c r="G1245" t="inlineStr">
        <is>
          <t>Dwight J. Williams</t>
        </is>
      </c>
      <c r="H1245" t="inlineStr">
        <is>
          <t>Chesapeake Explor Ltd Ptnrshp</t>
        </is>
      </c>
      <c r="I1245" t="inlineStr">
        <is>
          <t>NW/4 SE/4, S/2 SE/4, SW/4 NE/4 of 31-12N-24W</t>
        </is>
      </c>
      <c r="J1245" t="inlineStr">
        <is>
          <t>Leasehold / WI</t>
        </is>
      </c>
      <c r="K1245" t="inlineStr">
        <is>
          <t>OKCountyRecords official index, Roger Mills County (instrument 2005-004817); searched 06/11/2026</t>
        </is>
      </c>
    </row>
    <row r="1246">
      <c r="A1246" t="inlineStr">
        <is>
          <t>2005-004818</t>
        </is>
      </c>
      <c r="C1246" t="inlineStr">
        <is>
          <t>Oil and Gas Lease</t>
        </is>
      </c>
      <c r="D1246" t="inlineStr">
        <is>
          <t>1798/0150</t>
        </is>
      </c>
      <c r="E1246" t="inlineStr">
        <is>
          <t>07/18/2005</t>
        </is>
      </c>
      <c r="F1246" s="903" t="n">
        <v>38468</v>
      </c>
      <c r="G1246" t="inlineStr">
        <is>
          <t>Stephen M. Criser, Trustee,
McCaul Rive Lind Trust</t>
        </is>
      </c>
      <c r="H1246" t="inlineStr">
        <is>
          <t>Chesapeake Explor Ltd Ptnrshp</t>
        </is>
      </c>
      <c r="I1246" t="inlineStr">
        <is>
          <t>NW/4 SE/4, SW/4 NE/4 of 31-12N-24W (AOL)</t>
        </is>
      </c>
      <c r="J1246" t="inlineStr">
        <is>
          <t>Leasehold / WI</t>
        </is>
      </c>
      <c r="K1246" t="inlineStr">
        <is>
          <t>OKCountyRecords official index, Roger Mills County (instrument 2005-004818); searched 06/11/2026</t>
        </is>
      </c>
    </row>
    <row r="1247">
      <c r="A1247" t="inlineStr">
        <is>
          <t>2005-004863</t>
        </is>
      </c>
      <c r="C1247" t="inlineStr">
        <is>
          <t>Oil and Gas Lease</t>
        </is>
      </c>
      <c r="D1247" t="inlineStr">
        <is>
          <t>1798/0292</t>
        </is>
      </c>
      <c r="E1247" t="inlineStr">
        <is>
          <t>07/19/2005</t>
        </is>
      </c>
      <c r="F1247" s="903" t="n">
        <v>38468</v>
      </c>
      <c r="G1247" t="inlineStr">
        <is>
          <t>Jan A. Schroff, Trustee</t>
        </is>
      </c>
      <c r="H1247" t="inlineStr">
        <is>
          <t>Chesapeake Explor Ltd Ptnrsh</t>
        </is>
      </c>
      <c r="I1247" t="inlineStr">
        <is>
          <t>NW/4 SE/4, S/2 SE/4, SW/4 NE/4 of 31-12N-24W</t>
        </is>
      </c>
      <c r="J1247" t="inlineStr">
        <is>
          <t>Leasehold / WI</t>
        </is>
      </c>
      <c r="K1247" t="inlineStr">
        <is>
          <t>OKCountyRecords official index, Roger Mills County (instrument 2005-004863); searched 06/11/2026</t>
        </is>
      </c>
    </row>
    <row r="1248">
      <c r="A1248" t="inlineStr">
        <is>
          <t>2005-004938</t>
        </is>
      </c>
      <c r="C1248" t="inlineStr">
        <is>
          <t>Oil and Gas Lease</t>
        </is>
      </c>
      <c r="D1248" t="inlineStr">
        <is>
          <t>1798/0573</t>
        </is>
      </c>
      <c r="E1248" t="inlineStr">
        <is>
          <t>07/21/2005</t>
        </is>
      </c>
      <c r="F1248" s="903" t="n">
        <v>38482</v>
      </c>
      <c r="G1248" t="inlineStr">
        <is>
          <t>Leona I. De Grande</t>
        </is>
      </c>
      <c r="H1248" t="inlineStr">
        <is>
          <t>EOG Resources, Inc.</t>
        </is>
      </c>
      <c r="I1248" t="inlineStr">
        <is>
          <t>NW/4 SE/4, S/2 SE/4, SW/4 NE/4 of 31-12N-24W</t>
        </is>
      </c>
      <c r="J1248" t="inlineStr">
        <is>
          <t>Leasehold / WI</t>
        </is>
      </c>
      <c r="K1248" t="inlineStr">
        <is>
          <t>OKCountyRecords official index, Roger Mills County (instrument 2005-004938); searched 06/11/2026</t>
        </is>
      </c>
    </row>
    <row r="1249">
      <c r="A1249" t="inlineStr">
        <is>
          <t>2005-004939</t>
        </is>
      </c>
      <c r="C1249" t="inlineStr">
        <is>
          <t>Oil and Gas Lease</t>
        </is>
      </c>
      <c r="D1249" t="inlineStr">
        <is>
          <t>1798/0576</t>
        </is>
      </c>
      <c r="E1249" t="inlineStr">
        <is>
          <t>07/21/2005</t>
        </is>
      </c>
      <c r="F1249" s="903" t="n">
        <v>38482</v>
      </c>
      <c r="G1249" t="inlineStr">
        <is>
          <t>Donald R. Bain</t>
        </is>
      </c>
      <c r="H1249" t="inlineStr">
        <is>
          <t>EOG Resources, Inc.</t>
        </is>
      </c>
      <c r="I1249" t="inlineStr">
        <is>
          <t>NW/4 SE/4, S/2 SE/4, SW/4 NE/4 of 31-12N-24W</t>
        </is>
      </c>
      <c r="J1249" t="inlineStr">
        <is>
          <t>Leasehold / WI</t>
        </is>
      </c>
      <c r="K1249" t="inlineStr">
        <is>
          <t>OKCountyRecords official index, Roger Mills County (instrument 2005-004939); searched 06/11/2026</t>
        </is>
      </c>
    </row>
    <row r="1250">
      <c r="A1250" t="inlineStr">
        <is>
          <t>2005-004940</t>
        </is>
      </c>
      <c r="C1250" t="inlineStr">
        <is>
          <t>Oil and Gas Lease</t>
        </is>
      </c>
      <c r="D1250" t="inlineStr">
        <is>
          <t>1798/0579</t>
        </is>
      </c>
      <c r="E1250" t="inlineStr">
        <is>
          <t>07/21/2005</t>
        </is>
      </c>
      <c r="F1250" s="903" t="n">
        <v>38482</v>
      </c>
      <c r="G1250" t="inlineStr">
        <is>
          <t>Charlotte F. Willert</t>
        </is>
      </c>
      <c r="H1250" t="inlineStr">
        <is>
          <t>EOG Resources, Inc.</t>
        </is>
      </c>
      <c r="I1250" t="inlineStr">
        <is>
          <t>NW/4 SE/4, S/2 SE/4, SW/4 NE/4 of 31-12N-24W</t>
        </is>
      </c>
      <c r="J1250" t="inlineStr">
        <is>
          <t>Leasehold / WI</t>
        </is>
      </c>
      <c r="K1250" t="inlineStr">
        <is>
          <t>OKCountyRecords official index, Roger Mills County (instrument 2005-004940); searched 06/11/2026</t>
        </is>
      </c>
    </row>
    <row r="1251">
      <c r="A1251" t="inlineStr">
        <is>
          <t>2005-004941</t>
        </is>
      </c>
      <c r="C1251" t="inlineStr">
        <is>
          <t>Oil and Gas Lease</t>
        </is>
      </c>
      <c r="D1251" t="inlineStr">
        <is>
          <t>1798/0582</t>
        </is>
      </c>
      <c r="E1251" t="inlineStr">
        <is>
          <t>07/21/2005</t>
        </is>
      </c>
      <c r="F1251" s="903" t="n">
        <v>38482</v>
      </c>
      <c r="G1251" t="inlineStr">
        <is>
          <t>Melvin F. Bain</t>
        </is>
      </c>
      <c r="H1251" t="inlineStr">
        <is>
          <t>EOG Resources, Inc.</t>
        </is>
      </c>
      <c r="I1251" t="inlineStr">
        <is>
          <t>NW/4 SE/4, S/2 SE/4, SW/4 NE/4 of 31-12N-24W</t>
        </is>
      </c>
      <c r="J1251" t="inlineStr">
        <is>
          <t>Leasehold / WI</t>
        </is>
      </c>
      <c r="K1251" t="inlineStr">
        <is>
          <t>OKCountyRecords official index, Roger Mills County (instrument 2005-004941); searched 06/11/2026</t>
        </is>
      </c>
    </row>
    <row r="1252">
      <c r="A1252" t="inlineStr">
        <is>
          <t>2005-004951</t>
        </is>
      </c>
      <c r="C1252" t="inlineStr">
        <is>
          <t>Oil and Gas Lease</t>
        </is>
      </c>
      <c r="D1252" t="inlineStr">
        <is>
          <t>1799/0030</t>
        </is>
      </c>
      <c r="E1252" t="inlineStr">
        <is>
          <t>07/22/2005</t>
        </is>
      </c>
      <c r="F1252" s="903" t="n">
        <v>38482</v>
      </c>
      <c r="G1252" t="inlineStr">
        <is>
          <t>Marilyn L. Broyles</t>
        </is>
      </c>
      <c r="H1252" t="inlineStr">
        <is>
          <t>EOG Resources, Inc.</t>
        </is>
      </c>
      <c r="I1252" t="inlineStr">
        <is>
          <t>NW/4 SE/4, S/2 SE/4, SW/4 NE/4 of 31-12N-24W</t>
        </is>
      </c>
      <c r="J1252" t="inlineStr">
        <is>
          <t>Leasehold / WI</t>
        </is>
      </c>
      <c r="K1252" t="inlineStr">
        <is>
          <t>OKCountyRecords official index, Roger Mills County (instrument 2005-004951); searched 06/11/2026</t>
        </is>
      </c>
    </row>
    <row r="1253">
      <c r="A1253" t="inlineStr">
        <is>
          <t>2005-005251</t>
        </is>
      </c>
      <c r="C1253" t="inlineStr">
        <is>
          <t>Mineral Deed</t>
        </is>
      </c>
      <c r="D1253" t="inlineStr">
        <is>
          <t>1800/0453</t>
        </is>
      </c>
      <c r="E1253" t="inlineStr">
        <is>
          <t>08/09/2005</t>
        </is>
      </c>
      <c r="F1253" s="903" t="n">
        <v>38473</v>
      </c>
      <c r="G1253" t="inlineStr">
        <is>
          <t>Arrowhead Resources, Inc.</t>
        </is>
      </c>
      <c r="H1253" t="inlineStr">
        <is>
          <t>Map 2004 - OK</t>
        </is>
      </c>
      <c r="I1253" t="inlineStr">
        <is>
          <t>SE/4 SW/4 of 31-12N-24W</t>
        </is>
      </c>
      <c r="J1253" t="inlineStr">
        <is>
          <t>Mineral</t>
        </is>
      </c>
      <c r="K1253" t="inlineStr">
        <is>
          <t>OKCountyRecords official index, Roger Mills County (instrument 2005-005251); searched 06/11/2026</t>
        </is>
      </c>
    </row>
    <row r="1254">
      <c r="A1254" t="inlineStr">
        <is>
          <t>2005-005406</t>
        </is>
      </c>
      <c r="C1254" t="inlineStr">
        <is>
          <t>Partial Assignment</t>
        </is>
      </c>
      <c r="D1254" t="inlineStr">
        <is>
          <t>1802/0107</t>
        </is>
      </c>
      <c r="E1254" t="inlineStr">
        <is>
          <t>08/15/2005</t>
        </is>
      </c>
      <c r="F1254" s="903" t="n">
        <v>38523</v>
      </c>
      <c r="G1254" t="inlineStr">
        <is>
          <t>N/g Discovery, LLC</t>
        </is>
      </c>
      <c r="H1254" t="inlineStr">
        <is>
          <t>Norwich Petroleum Corporation</t>
        </is>
      </c>
      <c r="I1254" t="inlineStr">
        <is>
          <t>E/2 NW/4, N/2 NE/4 SW/4, NE/4 SE/4, NW/4 SE/4, S/2 SE/4, SE/4 NE/4, SW/4 NE/4 of 31-12N-24W (AOL)</t>
        </is>
      </c>
      <c r="J1254" t="inlineStr">
        <is>
          <t>Leasehold / WI</t>
        </is>
      </c>
      <c r="K1254" t="inlineStr">
        <is>
          <t>OKCountyRecords official index, Roger Mills County (instrument 2005-005406); searched 06/11/2026</t>
        </is>
      </c>
    </row>
    <row r="1255">
      <c r="A1255" t="inlineStr">
        <is>
          <t>2005-006992</t>
        </is>
      </c>
      <c r="C1255" t="inlineStr">
        <is>
          <t>Assignment</t>
        </is>
      </c>
      <c r="D1255" t="inlineStr">
        <is>
          <t>1809/0264</t>
        </is>
      </c>
      <c r="E1255" t="inlineStr">
        <is>
          <t>10/07/2005</t>
        </is>
      </c>
      <c r="F1255" s="903" t="n">
        <v>38629</v>
      </c>
      <c r="G1255" t="inlineStr">
        <is>
          <t>Hamilton, Dorothy G. Estate of,
Harold D. Co-executor Rogers,
Heather H. Co-executor Tedford</t>
        </is>
      </c>
      <c r="H1255" t="inlineStr">
        <is>
          <t>Heather Hamilton Tedford</t>
        </is>
      </c>
      <c r="I1255" t="inlineStr">
        <is>
          <t>E/2 NW/4, N/2 NE/4 SW/4, NE/4 SE/4, SE/4 NE/4 of 31-12N-24W (AOL)</t>
        </is>
      </c>
      <c r="J1255" t="inlineStr">
        <is>
          <t>Leasehold / WI</t>
        </is>
      </c>
      <c r="K1255" t="inlineStr">
        <is>
          <t>OKCountyRecords official index, Roger Mills County (instrument 2005-006992); searched 06/11/2026</t>
        </is>
      </c>
    </row>
    <row r="1256">
      <c r="A1256" t="inlineStr">
        <is>
          <t>2005-007116</t>
        </is>
      </c>
      <c r="C1256" t="inlineStr">
        <is>
          <t>Mineral Deed</t>
        </is>
      </c>
      <c r="D1256" t="inlineStr">
        <is>
          <t>1810/0015</t>
        </is>
      </c>
      <c r="E1256" t="inlineStr">
        <is>
          <t>10/17/2005</t>
        </is>
      </c>
      <c r="F1256" s="903" t="n">
        <v>38625</v>
      </c>
      <c r="G1256" t="inlineStr">
        <is>
          <t>Peggy J. Brawner</t>
        </is>
      </c>
      <c r="H1256" t="inlineStr">
        <is>
          <t>Mare Oil Company</t>
        </is>
      </c>
      <c r="I1256" t="inlineStr">
        <is>
          <t>NW/4 SE/4, S/2 SE/4, SW/4 NE/4 of 31-12N-24W</t>
        </is>
      </c>
      <c r="J1256" t="inlineStr">
        <is>
          <t>Mineral</t>
        </is>
      </c>
      <c r="K1256" t="inlineStr">
        <is>
          <t>OKCountyRecords official index, Roger Mills County (instrument 2005-007116); searched 06/11/2026</t>
        </is>
      </c>
    </row>
    <row r="1257">
      <c r="A1257" t="inlineStr">
        <is>
          <t>2005-007117</t>
        </is>
      </c>
      <c r="C1257" t="inlineStr">
        <is>
          <t>Mineral Deed</t>
        </is>
      </c>
      <c r="D1257" t="inlineStr">
        <is>
          <t>1810/0016</t>
        </is>
      </c>
      <c r="E1257" t="inlineStr">
        <is>
          <t>10/17/2005</t>
        </is>
      </c>
      <c r="F1257" s="903" t="n">
        <v>38624</v>
      </c>
      <c r="G1257" t="inlineStr">
        <is>
          <t>Charlotte F. Willert</t>
        </is>
      </c>
      <c r="H1257" t="inlineStr">
        <is>
          <t>Mare Oil Company</t>
        </is>
      </c>
      <c r="I1257" t="inlineStr">
        <is>
          <t>NW/4 SE/4, S/2 SE/4, SW/4 NE/4 of 31-12N-24W</t>
        </is>
      </c>
      <c r="J1257" t="inlineStr">
        <is>
          <t>Mineral</t>
        </is>
      </c>
      <c r="K1257" t="inlineStr">
        <is>
          <t>OKCountyRecords official index, Roger Mills County (instrument 2005-007117); searched 06/11/2026</t>
        </is>
      </c>
    </row>
    <row r="1258">
      <c r="A1258" t="inlineStr">
        <is>
          <t>2005-007119</t>
        </is>
      </c>
      <c r="C1258" t="inlineStr">
        <is>
          <t>Mineral Deed</t>
        </is>
      </c>
      <c r="D1258" t="inlineStr">
        <is>
          <t>1810/0018</t>
        </is>
      </c>
      <c r="E1258" t="inlineStr">
        <is>
          <t>10/17/2005</t>
        </is>
      </c>
      <c r="F1258" s="903" t="n">
        <v>38626</v>
      </c>
      <c r="G1258" t="inlineStr">
        <is>
          <t>Leona I. Degrande</t>
        </is>
      </c>
      <c r="H1258" t="inlineStr">
        <is>
          <t>Mare Oil Company</t>
        </is>
      </c>
      <c r="I1258" t="inlineStr">
        <is>
          <t>NW/4 SE/4, S/2 SE/4, SW/4 NE/4 of 31-12N-24W</t>
        </is>
      </c>
      <c r="J1258" t="inlineStr">
        <is>
          <t>Mineral</t>
        </is>
      </c>
      <c r="K1258" t="inlineStr">
        <is>
          <t>OKCountyRecords official index, Roger Mills County (instrument 2005-007119); searched 06/11/2026</t>
        </is>
      </c>
    </row>
    <row r="1259">
      <c r="A1259" t="inlineStr">
        <is>
          <t>2005-007120</t>
        </is>
      </c>
      <c r="C1259" t="inlineStr">
        <is>
          <t>Mineral Deed</t>
        </is>
      </c>
      <c r="D1259" t="inlineStr">
        <is>
          <t>1810/0019</t>
        </is>
      </c>
      <c r="E1259" t="inlineStr">
        <is>
          <t>10/17/2005</t>
        </is>
      </c>
      <c r="F1259" s="903" t="n">
        <v>38626</v>
      </c>
      <c r="G1259" t="inlineStr">
        <is>
          <t>Leona I. Degrande</t>
        </is>
      </c>
      <c r="H1259" t="inlineStr">
        <is>
          <t>Mare Oil Company</t>
        </is>
      </c>
      <c r="I1259" t="inlineStr">
        <is>
          <t>NW/4 SE/4, S/2 SE/4, SW/4 NE/4 of 31-12N-24W</t>
        </is>
      </c>
      <c r="J1259" t="inlineStr">
        <is>
          <t>Mineral</t>
        </is>
      </c>
      <c r="K1259" t="inlineStr">
        <is>
          <t>OKCountyRecords official index, Roger Mills County (instrument 2005-007120); searched 06/11/2026</t>
        </is>
      </c>
    </row>
    <row r="1260">
      <c r="A1260" t="inlineStr">
        <is>
          <t>2005-007202</t>
        </is>
      </c>
      <c r="C1260" t="inlineStr">
        <is>
          <t>Oil and Gas Lease</t>
        </is>
      </c>
      <c r="D1260" t="inlineStr">
        <is>
          <t>1810/0310</t>
        </is>
      </c>
      <c r="E1260" t="inlineStr">
        <is>
          <t>10/19/2005</t>
        </is>
      </c>
      <c r="F1260" s="903" t="n">
        <v>38632</v>
      </c>
      <c r="G1260" t="inlineStr">
        <is>
          <t>Hayhurst Peggy J. Revoc Trust,
Hayhurst Peggy J. Trustee</t>
        </is>
      </c>
      <c r="H1260" t="inlineStr">
        <is>
          <t>Fleshman Agency, Inc.</t>
        </is>
      </c>
      <c r="I1260" t="inlineStr">
        <is>
          <t>E/2 NW/4, N/2 NE/4 SW/4, NE/4 SE/4, SE/4 NE/4 of 31-12N-24W</t>
        </is>
      </c>
      <c r="J1260" t="inlineStr">
        <is>
          <t>Leasehold / WI</t>
        </is>
      </c>
      <c r="K1260" t="inlineStr">
        <is>
          <t>OKCountyRecords official index, Roger Mills County (instrument 2005-007202); searched 06/11/2026</t>
        </is>
      </c>
    </row>
    <row r="1261">
      <c r="A1261" t="inlineStr">
        <is>
          <t>2005-007540</t>
        </is>
      </c>
      <c r="C1261" t="inlineStr">
        <is>
          <t>Mineral Deed</t>
        </is>
      </c>
      <c r="D1261" t="inlineStr">
        <is>
          <t>1812/0120</t>
        </is>
      </c>
      <c r="E1261" t="inlineStr">
        <is>
          <t>11/02/2005</t>
        </is>
      </c>
      <c r="F1261" s="903" t="n">
        <v>38608</v>
      </c>
      <c r="G1261" t="inlineStr">
        <is>
          <t>Melvin F. Bain</t>
        </is>
      </c>
      <c r="H1261" t="inlineStr">
        <is>
          <t>Omega Royalty Co, LLC</t>
        </is>
      </c>
      <c r="I1261" t="inlineStr">
        <is>
          <t>NW/4 SE/4, S/2 SE/4, SW/4 NE/4 of 31-12N-24W (AOL)</t>
        </is>
      </c>
      <c r="J1261" t="inlineStr">
        <is>
          <t>Mineral</t>
        </is>
      </c>
      <c r="K1261" t="inlineStr">
        <is>
          <t>OKCountyRecords official index, Roger Mills County (instrument 2005-007540); searched 06/11/2026</t>
        </is>
      </c>
    </row>
    <row r="1262">
      <c r="A1262" t="inlineStr">
        <is>
          <t>2005-007541</t>
        </is>
      </c>
      <c r="C1262" t="inlineStr">
        <is>
          <t>Mineral Deed</t>
        </is>
      </c>
      <c r="D1262" t="inlineStr">
        <is>
          <t>1812/0121</t>
        </is>
      </c>
      <c r="E1262" t="inlineStr">
        <is>
          <t>11/02/2005</t>
        </is>
      </c>
      <c r="F1262" s="903" t="n">
        <v>38655</v>
      </c>
      <c r="G1262" t="inlineStr">
        <is>
          <t>Omega Royalty Co, LLC</t>
        </is>
      </c>
      <c r="H1262" t="inlineStr">
        <is>
          <t>Geotech Production, Inc.,
Jack B. Searle,
Tamara D. Searle</t>
        </is>
      </c>
      <c r="I1262" t="inlineStr">
        <is>
          <t>NW/4 SE/4, S/2 SE/4, SW/4 NE/4 of 31-12N-24W (AOL)</t>
        </is>
      </c>
      <c r="J1262" t="inlineStr">
        <is>
          <t>Mineral</t>
        </is>
      </c>
      <c r="K1262" t="inlineStr">
        <is>
          <t>OKCountyRecords official index, Roger Mills County (instrument 2005-007541); searched 06/11/2026</t>
        </is>
      </c>
    </row>
    <row r="1263">
      <c r="A1263" t="inlineStr">
        <is>
          <t>2005-007551</t>
        </is>
      </c>
      <c r="C1263" t="inlineStr">
        <is>
          <t>Mineral Deed</t>
        </is>
      </c>
      <c r="D1263" t="inlineStr">
        <is>
          <t>1812/0138</t>
        </is>
      </c>
      <c r="E1263" t="inlineStr">
        <is>
          <t>11/02/2005</t>
        </is>
      </c>
      <c r="F1263" s="903" t="n">
        <v>38650</v>
      </c>
      <c r="G1263" t="inlineStr">
        <is>
          <t>Tripco, Inc.</t>
        </is>
      </c>
      <c r="H1263" t="inlineStr">
        <is>
          <t>Prism Energy, Inc.</t>
        </is>
      </c>
      <c r="I1263" t="inlineStr">
        <is>
          <t>E/2 NW/4, N/2 NE/4 SW/4, NE/4 SE/4, SE/4 NE/4 of 31-12N-24W (AOL)</t>
        </is>
      </c>
      <c r="J1263" t="inlineStr">
        <is>
          <t>Mineral</t>
        </is>
      </c>
      <c r="K1263" t="inlineStr">
        <is>
          <t>OKCountyRecords official index, Roger Mills County (instrument 2005-007551); searched 06/11/2026</t>
        </is>
      </c>
    </row>
    <row r="1264">
      <c r="A1264" t="inlineStr">
        <is>
          <t>2005-008247</t>
        </is>
      </c>
      <c r="C1264" t="inlineStr">
        <is>
          <t>Assignment</t>
        </is>
      </c>
      <c r="D1264" t="inlineStr">
        <is>
          <t>1815/0247</t>
        </is>
      </c>
      <c r="E1264" t="inlineStr">
        <is>
          <t>12/06/2005</t>
        </is>
      </c>
      <c r="F1264" s="903" t="n">
        <v>38657</v>
      </c>
      <c r="G1264" t="inlineStr">
        <is>
          <t>Bruce H. C. Hill,
Ellen S. Hill</t>
        </is>
      </c>
      <c r="H1264" t="inlineStr">
        <is>
          <t>Fredericksburg Royalty, Ltd.</t>
        </is>
      </c>
      <c r="I1264" t="inlineStr">
        <is>
          <t>E/2 NW/4, N/2 NE/4 SW/4, NE/4 SE/4, SE/4 NE/4 of 31-12N-24W (AOL)</t>
        </is>
      </c>
      <c r="J1264" t="inlineStr">
        <is>
          <t>Leasehold / WI</t>
        </is>
      </c>
      <c r="K1264" t="inlineStr">
        <is>
          <t>OKCountyRecords official index, Roger Mills County (instrument 2005-008247); searched 06/11/2026</t>
        </is>
      </c>
    </row>
    <row r="1265">
      <c r="A1265" t="inlineStr">
        <is>
          <t>2005-008386</t>
        </is>
      </c>
      <c r="C1265" t="inlineStr">
        <is>
          <t>Final Decree</t>
        </is>
      </c>
      <c r="D1265" t="inlineStr">
        <is>
          <t>1816/0041</t>
        </is>
      </c>
      <c r="E1265" t="inlineStr">
        <is>
          <t>12/09/2005</t>
        </is>
      </c>
      <c r="F1265" s="903" t="n">
        <v>12655</v>
      </c>
      <c r="G1265" t="inlineStr">
        <is>
          <t>Louis E. Jaques, Deceased</t>
        </is>
      </c>
      <c r="H1265" t="inlineStr">
        <is>
          <t>The Public</t>
        </is>
      </c>
      <c r="I1265" t="inlineStr">
        <is>
          <t>N/2 NE/4 of 31-12N-24W (AOL)</t>
        </is>
      </c>
      <c r="J1265" t="inlineStr">
        <is>
          <t>Fee / as stated</t>
        </is>
      </c>
      <c r="K1265" t="inlineStr">
        <is>
          <t>OKCountyRecords official index, Roger Mills County (instrument 2005-008386); searched 06/11/2026</t>
        </is>
      </c>
    </row>
    <row r="1266">
      <c r="A1266" t="inlineStr">
        <is>
          <t>2005-008515</t>
        </is>
      </c>
      <c r="B1266" t="n">
        <v>30</v>
      </c>
      <c r="C1266" t="inlineStr">
        <is>
          <t>Oil and Gas Lease</t>
        </is>
      </c>
      <c r="D1266" t="inlineStr">
        <is>
          <t>1816/0352</t>
        </is>
      </c>
      <c r="E1266" t="inlineStr">
        <is>
          <t>12/15/2005</t>
        </is>
      </c>
      <c r="F1266" s="903" t="n">
        <v>38636</v>
      </c>
      <c r="G1266" t="inlineStr">
        <is>
          <t>Shawn S. Walters</t>
        </is>
      </c>
      <c r="H1266" t="inlineStr">
        <is>
          <t>Harris Jess III, Inc.</t>
        </is>
      </c>
      <c r="I1266" t="inlineStr">
        <is>
          <t>SE/4 SW/4 of 31-12N-24W</t>
        </is>
      </c>
      <c r="J1266" t="inlineStr">
        <is>
          <t>Leasehold / WI</t>
        </is>
      </c>
      <c r="K1266" t="inlineStr">
        <is>
          <t>OKCountyRecords official index, Roger Mills County (instrument 2005-008515); searched 06/11/2026</t>
        </is>
      </c>
    </row>
    <row r="1267">
      <c r="A1267" t="inlineStr">
        <is>
          <t>2005-008517</t>
        </is>
      </c>
      <c r="B1267" t="n">
        <v>31</v>
      </c>
      <c r="C1267" t="inlineStr">
        <is>
          <t>Oil and Gas Lease</t>
        </is>
      </c>
      <c r="D1267" t="inlineStr">
        <is>
          <t>1816/0358</t>
        </is>
      </c>
      <c r="E1267" t="inlineStr">
        <is>
          <t>12/15/2005</t>
        </is>
      </c>
      <c r="F1267" s="903" t="n">
        <v>38636</v>
      </c>
      <c r="G1267" t="inlineStr">
        <is>
          <t>Eddie Tom Lakey</t>
        </is>
      </c>
      <c r="H1267" t="inlineStr">
        <is>
          <t>Harris Jess III, Inc.</t>
        </is>
      </c>
      <c r="I1267" t="inlineStr">
        <is>
          <t>Lots 1 of 31-12N-24W</t>
        </is>
      </c>
      <c r="J1267" t="inlineStr">
        <is>
          <t>Leasehold / WI</t>
        </is>
      </c>
      <c r="K1267" t="inlineStr">
        <is>
          <t>OKCountyRecords official index, Roger Mills County (instrument 2005-008517); searched 06/11/2026</t>
        </is>
      </c>
    </row>
    <row r="1268">
      <c r="A1268" t="inlineStr">
        <is>
          <t>2005-008522</t>
        </is>
      </c>
      <c r="B1268" t="n">
        <v>34</v>
      </c>
      <c r="C1268" t="inlineStr">
        <is>
          <t>Oil and Gas Lease</t>
        </is>
      </c>
      <c r="D1268" t="inlineStr">
        <is>
          <t>1816/0374</t>
        </is>
      </c>
      <c r="E1268" t="inlineStr">
        <is>
          <t>12/15/2005</t>
        </is>
      </c>
      <c r="F1268" s="903" t="n">
        <v>38670</v>
      </c>
      <c r="G1268" t="inlineStr">
        <is>
          <t>Margaret Kirk</t>
        </is>
      </c>
      <c r="H1268" t="inlineStr">
        <is>
          <t>Harris Jess III, Inc.</t>
        </is>
      </c>
      <c r="I1268" t="inlineStr">
        <is>
          <t>S/2 N/2 SW/4, SE/4 SW/4, Lots 3 of 31-12N-24W</t>
        </is>
      </c>
      <c r="J1268" t="inlineStr">
        <is>
          <t>Leasehold / WI</t>
        </is>
      </c>
      <c r="K1268" t="inlineStr">
        <is>
          <t>OKCountyRecords official index, Roger Mills County (instrument 2005-008522); searched 06/11/2026</t>
        </is>
      </c>
    </row>
    <row r="1269">
      <c r="A1269" t="inlineStr">
        <is>
          <t>2005-008523</t>
        </is>
      </c>
      <c r="C1269" t="inlineStr">
        <is>
          <t>Oil and Gas Lease</t>
        </is>
      </c>
      <c r="D1269" t="inlineStr">
        <is>
          <t>1816/0376</t>
        </is>
      </c>
      <c r="E1269" t="inlineStr">
        <is>
          <t>12/15/2005</t>
        </is>
      </c>
      <c r="F1269" s="903" t="n">
        <v>38657</v>
      </c>
      <c r="G1269" t="inlineStr">
        <is>
          <t>Deborah A. Deutsch,
Paul R. Deutsch</t>
        </is>
      </c>
      <c r="H1269" t="inlineStr">
        <is>
          <t>Harris Jess III, Inc.</t>
        </is>
      </c>
      <c r="I1269" t="inlineStr">
        <is>
          <t>SE/4 SE/4, SW/4 NE/4, W/2 SE/4 of 31-12N-24W</t>
        </is>
      </c>
      <c r="J1269" t="inlineStr">
        <is>
          <t>Leasehold / WI</t>
        </is>
      </c>
      <c r="K1269" t="inlineStr">
        <is>
          <t>OKCountyRecords official index, Roger Mills County (instrument 2005-008523); searched 06/11/2026</t>
        </is>
      </c>
    </row>
    <row r="1270">
      <c r="A1270" t="inlineStr">
        <is>
          <t>2005-008528</t>
        </is>
      </c>
      <c r="B1270" t="n">
        <v>32</v>
      </c>
      <c r="C1270" t="inlineStr">
        <is>
          <t>Oil and Gas Lease</t>
        </is>
      </c>
      <c r="D1270" t="inlineStr">
        <is>
          <t>1816/0386</t>
        </is>
      </c>
      <c r="E1270" t="inlineStr">
        <is>
          <t>12/15/2005</t>
        </is>
      </c>
      <c r="F1270" s="903" t="n">
        <v>38637</v>
      </c>
      <c r="G1270" t="inlineStr">
        <is>
          <t>Myron Slobin</t>
        </is>
      </c>
      <c r="H1270" t="inlineStr">
        <is>
          <t>Harris Jess III, Inc.</t>
        </is>
      </c>
      <c r="I1270" t="inlineStr">
        <is>
          <t>SE/4 SE/4, SW/4 NE/4, W/2 SE/4 of 31-12N-24W</t>
        </is>
      </c>
      <c r="J1270" t="inlineStr">
        <is>
          <t>Leasehold / WI</t>
        </is>
      </c>
      <c r="K1270" t="inlineStr">
        <is>
          <t>OKCountyRecords official index, Roger Mills County (instrument 2005-008528); searched 06/11/2026</t>
        </is>
      </c>
    </row>
    <row r="1271">
      <c r="A1271" t="inlineStr">
        <is>
          <t>2005-008530</t>
        </is>
      </c>
      <c r="C1271" t="inlineStr">
        <is>
          <t>Oil and Gas Lease</t>
        </is>
      </c>
      <c r="D1271" t="inlineStr">
        <is>
          <t>1816/0389</t>
        </is>
      </c>
      <c r="E1271" t="inlineStr">
        <is>
          <t>12/15/2005</t>
        </is>
      </c>
      <c r="F1271" s="903" t="n">
        <v>38653</v>
      </c>
      <c r="G1271" t="inlineStr">
        <is>
          <t>Gregory J. Wiinneke</t>
        </is>
      </c>
      <c r="H1271" t="inlineStr">
        <is>
          <t>Harris Jess III, Inc.</t>
        </is>
      </c>
      <c r="I1271" t="inlineStr">
        <is>
          <t>SE/4 SE/4, SW/4 NE/4, W/2 SE/4 of 31-12N-24W</t>
        </is>
      </c>
      <c r="J1271" t="inlineStr">
        <is>
          <t>Leasehold / WI</t>
        </is>
      </c>
      <c r="K1271" t="inlineStr">
        <is>
          <t>OKCountyRecords official index, Roger Mills County (instrument 2005-008530); searched 06/11/2026</t>
        </is>
      </c>
    </row>
    <row r="1272">
      <c r="A1272" t="inlineStr">
        <is>
          <t>2005-008721</t>
        </is>
      </c>
      <c r="B1272" t="n">
        <v>29</v>
      </c>
      <c r="C1272" t="inlineStr">
        <is>
          <t>Oil and Gas Lease</t>
        </is>
      </c>
      <c r="D1272" t="inlineStr">
        <is>
          <t>1817/0386</t>
        </is>
      </c>
      <c r="E1272" t="inlineStr">
        <is>
          <t>12/23/2005</t>
        </is>
      </c>
      <c r="F1272" s="903" t="n">
        <v>38621</v>
      </c>
      <c r="G1272" t="inlineStr">
        <is>
          <t>Joe H. Britton</t>
        </is>
      </c>
      <c r="H1272" t="inlineStr">
        <is>
          <t>Todco Properties, Inc.</t>
        </is>
      </c>
      <c r="I1272" t="inlineStr">
        <is>
          <t>E/2 NW/4, N/2 NE/4 SW/4, NE/4 SE/4, SE/4 NE/4 of 31-12N-24W</t>
        </is>
      </c>
      <c r="J1272" t="inlineStr">
        <is>
          <t>Leasehold / WI</t>
        </is>
      </c>
      <c r="K1272" t="inlineStr">
        <is>
          <t>OKCountyRecords official index, Roger Mills County (instrument 2005-008721); searched 06/11/2026</t>
        </is>
      </c>
    </row>
    <row r="1273">
      <c r="A1273" t="inlineStr">
        <is>
          <t>2005-008722</t>
        </is>
      </c>
      <c r="C1273" t="inlineStr">
        <is>
          <t>Oil and Gas Lease</t>
        </is>
      </c>
      <c r="D1273" t="inlineStr">
        <is>
          <t>1817/0388</t>
        </is>
      </c>
      <c r="E1273" t="inlineStr">
        <is>
          <t>12/23/2005</t>
        </is>
      </c>
      <c r="F1273" s="903" t="n">
        <v>38621</v>
      </c>
      <c r="G1273" t="inlineStr">
        <is>
          <t>James E. Menehan</t>
        </is>
      </c>
      <c r="H1273" t="inlineStr">
        <is>
          <t>Todco Properties, Inc.</t>
        </is>
      </c>
      <c r="I1273" t="inlineStr">
        <is>
          <t>NW/4 SE/4, S/2 SE/4, SW/4 NE/4 of 31-12N-24W</t>
        </is>
      </c>
      <c r="J1273" t="inlineStr">
        <is>
          <t>Leasehold / WI</t>
        </is>
      </c>
      <c r="K1273" t="inlineStr">
        <is>
          <t>OKCountyRecords official index, Roger Mills County (instrument 2005-008722); searched 06/11/2026</t>
        </is>
      </c>
    </row>
    <row r="1274">
      <c r="A1274" t="inlineStr">
        <is>
          <t>2006-000151</t>
        </is>
      </c>
      <c r="C1274" t="inlineStr">
        <is>
          <t>Disclaimer</t>
        </is>
      </c>
      <c r="D1274" t="inlineStr">
        <is>
          <t>1819/0154</t>
        </is>
      </c>
      <c r="E1274" t="inlineStr">
        <is>
          <t>01/10/2006</t>
        </is>
      </c>
      <c r="F1274" s="903" t="n">
        <v>38698</v>
      </c>
      <c r="G1274" t="inlineStr">
        <is>
          <t>Greg Winneke</t>
        </is>
      </c>
      <c r="H1274" t="inlineStr">
        <is>
          <t>Publc</t>
        </is>
      </c>
      <c r="I1274" t="inlineStr">
        <is>
          <t>NW/4 SE/4, S/2 SE/4, SW/4 NE/4 of 31-12N-24W (AOL)</t>
        </is>
      </c>
      <c r="J1274" t="inlineStr">
        <is>
          <t>See instrument</t>
        </is>
      </c>
      <c r="K1274" t="inlineStr">
        <is>
          <t>OKCountyRecords official index, Roger Mills County (instrument 2006-000151); searched 06/11/2026</t>
        </is>
      </c>
    </row>
    <row r="1275">
      <c r="A1275" t="inlineStr">
        <is>
          <t>2006-000153</t>
        </is>
      </c>
      <c r="C1275" t="inlineStr">
        <is>
          <t>Disclaimer</t>
        </is>
      </c>
      <c r="D1275" t="inlineStr">
        <is>
          <t>1819/0156</t>
        </is>
      </c>
      <c r="E1275" t="inlineStr">
        <is>
          <t>01/10/2006</t>
        </is>
      </c>
      <c r="F1275" s="903" t="n">
        <v>38694</v>
      </c>
      <c r="G1275" t="inlineStr">
        <is>
          <t>Eddie Tom Lakey</t>
        </is>
      </c>
      <c r="H1275" t="inlineStr">
        <is>
          <t>The Public</t>
        </is>
      </c>
      <c r="I1275" t="inlineStr">
        <is>
          <t>W/2 NW/4, Lots 1 of 31-12N-24W</t>
        </is>
      </c>
      <c r="J1275" t="inlineStr">
        <is>
          <t>See instrument</t>
        </is>
      </c>
      <c r="K1275" t="inlineStr">
        <is>
          <t>OKCountyRecords official index, Roger Mills County (instrument 2006-000153); searched 06/11/2026</t>
        </is>
      </c>
    </row>
    <row r="1276">
      <c r="A1276" t="inlineStr">
        <is>
          <t>2006-000154</t>
        </is>
      </c>
      <c r="C1276" t="inlineStr">
        <is>
          <t>Disclaimer</t>
        </is>
      </c>
      <c r="D1276" t="inlineStr">
        <is>
          <t>1819/0157</t>
        </is>
      </c>
      <c r="E1276" t="inlineStr">
        <is>
          <t>01/10/2006</t>
        </is>
      </c>
      <c r="F1276" s="903" t="n">
        <v>38699</v>
      </c>
      <c r="G1276" t="inlineStr">
        <is>
          <t>Glenda A. Palmer, Trustee</t>
        </is>
      </c>
      <c r="H1276" t="inlineStr">
        <is>
          <t>The Public</t>
        </is>
      </c>
      <c r="I1276" t="inlineStr">
        <is>
          <t>E/2 NW/4, N/2 NE/4 SW/4, NE/4 SE/4, SE/4 NE/4 of 31-12N-24W</t>
        </is>
      </c>
      <c r="J1276" t="inlineStr">
        <is>
          <t>See instrument</t>
        </is>
      </c>
      <c r="K1276" t="inlineStr">
        <is>
          <t>OKCountyRecords official index, Roger Mills County (instrument 2006-000154); searched 06/11/2026</t>
        </is>
      </c>
    </row>
    <row r="1277">
      <c r="A1277" t="inlineStr">
        <is>
          <t>2006-000321</t>
        </is>
      </c>
      <c r="B1277" t="n">
        <v>36</v>
      </c>
      <c r="C1277" t="inlineStr">
        <is>
          <t>Oil and Gas Lease</t>
        </is>
      </c>
      <c r="D1277" t="inlineStr">
        <is>
          <t>1820/0015</t>
        </is>
      </c>
      <c r="E1277" t="inlineStr">
        <is>
          <t>01/16/2006</t>
        </is>
      </c>
      <c r="F1277" s="903" t="n">
        <v>38708</v>
      </c>
      <c r="G1277" t="inlineStr">
        <is>
          <t>Myron V. Slobin</t>
        </is>
      </c>
      <c r="H1277" t="inlineStr">
        <is>
          <t>Devon Energy Production Company</t>
        </is>
      </c>
      <c r="I1277" t="inlineStr">
        <is>
          <t>NW/4 SE/4, S/2 SE/4, SW/4 NE/4 of 31-12N-24W</t>
        </is>
      </c>
      <c r="J1277" t="inlineStr">
        <is>
          <t>Leasehold / WI</t>
        </is>
      </c>
      <c r="K1277" t="inlineStr">
        <is>
          <t>OKCountyRecords official index, Roger Mills County (instrument 2006-000321); searched 06/11/2026</t>
        </is>
      </c>
    </row>
    <row r="1278">
      <c r="A1278" t="inlineStr">
        <is>
          <t>2006-000583</t>
        </is>
      </c>
      <c r="B1278" t="n">
        <v>37</v>
      </c>
      <c r="C1278" t="inlineStr">
        <is>
          <t>Oil and Gas Lease</t>
        </is>
      </c>
      <c r="D1278" t="inlineStr">
        <is>
          <t>1821/0092</t>
        </is>
      </c>
      <c r="E1278" t="inlineStr">
        <is>
          <t>01/25/2006</t>
        </is>
      </c>
      <c r="F1278" s="903" t="n">
        <v>38725</v>
      </c>
      <c r="G1278" t="inlineStr">
        <is>
          <t>Anna Tamise Gibson</t>
        </is>
      </c>
      <c r="H1278" t="inlineStr">
        <is>
          <t>Devon Energy Prod Co</t>
        </is>
      </c>
      <c r="I1278" t="inlineStr">
        <is>
          <t>NW/4 SE/4, S/2 SE/4, SW/4 NE/4 of 31-12N-24W</t>
        </is>
      </c>
      <c r="J1278" t="inlineStr">
        <is>
          <t>Leasehold / WI</t>
        </is>
      </c>
      <c r="K1278" t="inlineStr">
        <is>
          <t>OKCountyRecords official index, Roger Mills County (instrument 2006-000583); searched 06/11/2026</t>
        </is>
      </c>
    </row>
    <row r="1279">
      <c r="A1279" t="inlineStr">
        <is>
          <t>2006-000702</t>
        </is>
      </c>
      <c r="B1279" t="n">
        <v>38</v>
      </c>
      <c r="C1279" t="inlineStr">
        <is>
          <t>Oil and Gas Lease</t>
        </is>
      </c>
      <c r="D1279" t="inlineStr">
        <is>
          <t>1821/0465</t>
        </is>
      </c>
      <c r="E1279" t="inlineStr">
        <is>
          <t>01/30/2006</t>
        </is>
      </c>
      <c r="F1279" s="903" t="n">
        <v>38732</v>
      </c>
      <c r="G1279" t="inlineStr">
        <is>
          <t>James M. Robertson,
Rose Elaine Robertson</t>
        </is>
      </c>
      <c r="H1279" t="inlineStr">
        <is>
          <t>Devon Energy Prod Co</t>
        </is>
      </c>
      <c r="I1279" t="inlineStr">
        <is>
          <t>NW/4 SE/4, S/2 SE/4, SW/4 NE/4 of 31-12N-24W</t>
        </is>
      </c>
      <c r="J1279" t="inlineStr">
        <is>
          <t>Leasehold / WI</t>
        </is>
      </c>
      <c r="K1279" t="inlineStr">
        <is>
          <t>OKCountyRecords official index, Roger Mills County (instrument 2006-000702); searched 06/11/2026</t>
        </is>
      </c>
    </row>
    <row r="1280">
      <c r="A1280" t="inlineStr">
        <is>
          <t>2006-000762</t>
        </is>
      </c>
      <c r="C1280" t="inlineStr">
        <is>
          <t>Assignment</t>
        </is>
      </c>
      <c r="D1280" t="inlineStr">
        <is>
          <t>1822/0013</t>
        </is>
      </c>
      <c r="E1280" t="inlineStr">
        <is>
          <t>02/01/2006</t>
        </is>
      </c>
      <c r="F1280" s="903" t="n">
        <v>38723</v>
      </c>
      <c r="G1280" t="inlineStr">
        <is>
          <t>Kodiak Production Company</t>
        </is>
      </c>
      <c r="H1280" t="inlineStr">
        <is>
          <t>Newfield Exploration Mid Cont, Inc.</t>
        </is>
      </c>
      <c r="I1280" t="inlineStr">
        <is>
          <t>Lots 1 of 31-12N-24W</t>
        </is>
      </c>
      <c r="J1280" t="inlineStr">
        <is>
          <t>Leasehold / WI</t>
        </is>
      </c>
      <c r="K1280" t="inlineStr">
        <is>
          <t>OKCountyRecords official index, Roger Mills County (instrument 2006-000762); searched 06/11/2026</t>
        </is>
      </c>
    </row>
    <row r="1281">
      <c r="A1281" t="inlineStr">
        <is>
          <t>2006-000766</t>
        </is>
      </c>
      <c r="C1281" t="inlineStr">
        <is>
          <t>Assignment</t>
        </is>
      </c>
      <c r="D1281" t="inlineStr">
        <is>
          <t>1822/0017</t>
        </is>
      </c>
      <c r="E1281" t="inlineStr">
        <is>
          <t>02/01/2006</t>
        </is>
      </c>
      <c r="F1281" s="903" t="n">
        <v>38677</v>
      </c>
      <c r="G1281" t="inlineStr">
        <is>
          <t>Harris Jess III, Inc.</t>
        </is>
      </c>
      <c r="H1281" t="inlineStr">
        <is>
          <t>Newfield Exploration Mid Cont, Inc.</t>
        </is>
      </c>
      <c r="I1281" t="inlineStr">
        <is>
          <t>SE/4 SW/4 of 31-12N-24W</t>
        </is>
      </c>
      <c r="J1281" t="inlineStr">
        <is>
          <t>Leasehold / WI</t>
        </is>
      </c>
      <c r="K1281" t="inlineStr">
        <is>
          <t>OKCountyRecords official index, Roger Mills County (instrument 2006-000766); searched 06/11/2026</t>
        </is>
      </c>
    </row>
    <row r="1282">
      <c r="A1282" t="inlineStr">
        <is>
          <t>2006-000767</t>
        </is>
      </c>
      <c r="C1282" t="inlineStr">
        <is>
          <t>Assignment</t>
        </is>
      </c>
      <c r="D1282" t="inlineStr">
        <is>
          <t>1822/0018</t>
        </is>
      </c>
      <c r="E1282" t="inlineStr">
        <is>
          <t>02/01/2006</t>
        </is>
      </c>
      <c r="F1282" s="903" t="n">
        <v>38651</v>
      </c>
      <c r="G1282" t="inlineStr">
        <is>
          <t>Harris Jess III, Inc.</t>
        </is>
      </c>
      <c r="H1282" t="inlineStr">
        <is>
          <t>Newfield Exploration Mid Cont, Inc.</t>
        </is>
      </c>
      <c r="I1282" t="inlineStr">
        <is>
          <t>W/2 NW/4, Lots 1 of 31-12N-24W</t>
        </is>
      </c>
      <c r="J1282" t="inlineStr">
        <is>
          <t>Leasehold / WI</t>
        </is>
      </c>
      <c r="K1282" t="inlineStr">
        <is>
          <t>OKCountyRecords official index, Roger Mills County (instrument 2006-000767); searched 06/11/2026</t>
        </is>
      </c>
    </row>
    <row r="1283">
      <c r="A1283" t="inlineStr">
        <is>
          <t>2006-000770</t>
        </is>
      </c>
      <c r="C1283" t="inlineStr">
        <is>
          <t>Assignment</t>
        </is>
      </c>
      <c r="D1283" t="inlineStr">
        <is>
          <t>1822/0021</t>
        </is>
      </c>
      <c r="E1283" t="inlineStr">
        <is>
          <t>02/01/2006</t>
        </is>
      </c>
      <c r="F1283" s="903" t="n">
        <v>38686</v>
      </c>
      <c r="G1283" t="inlineStr">
        <is>
          <t>Harris Jess III, Inc.</t>
        </is>
      </c>
      <c r="H1283" t="inlineStr">
        <is>
          <t>Newfield Exploration Mid Cont, Inc.</t>
        </is>
      </c>
      <c r="I1283" t="inlineStr">
        <is>
          <t>S/2 NE/4 SW/4, S/2 S/2 SW/4, SE/4 SW/4, Lots 3 of 31-12N-24W</t>
        </is>
      </c>
      <c r="J1283" t="inlineStr">
        <is>
          <t>Leasehold / WI</t>
        </is>
      </c>
      <c r="K1283" t="inlineStr">
        <is>
          <t>OKCountyRecords official index, Roger Mills County (instrument 2006-000770); searched 06/11/2026</t>
        </is>
      </c>
    </row>
    <row r="1284">
      <c r="A1284" t="inlineStr">
        <is>
          <t>2006-000776</t>
        </is>
      </c>
      <c r="C1284" t="inlineStr">
        <is>
          <t>Assignment</t>
        </is>
      </c>
      <c r="D1284" t="inlineStr">
        <is>
          <t>1822/0027</t>
        </is>
      </c>
      <c r="E1284" t="inlineStr">
        <is>
          <t>02/01/2006</t>
        </is>
      </c>
      <c r="F1284" s="903" t="n">
        <v>38666</v>
      </c>
      <c r="G1284" t="inlineStr">
        <is>
          <t>Harris Jess III, Inc.</t>
        </is>
      </c>
      <c r="H1284" t="inlineStr">
        <is>
          <t>Newfield Exploration Mid Con Tinc</t>
        </is>
      </c>
      <c r="I1284" t="inlineStr">
        <is>
          <t>SE/4 SE/4, SW/4 NE/4, W/2 SE/4 of 31-12N-24W</t>
        </is>
      </c>
      <c r="J1284" t="inlineStr">
        <is>
          <t>Leasehold / WI</t>
        </is>
      </c>
      <c r="K1284" t="inlineStr">
        <is>
          <t>OKCountyRecords official index, Roger Mills County (instrument 2006-000776); searched 06/11/2026</t>
        </is>
      </c>
    </row>
    <row r="1285">
      <c r="A1285" t="inlineStr">
        <is>
          <t>2006-000778</t>
        </is>
      </c>
      <c r="C1285" t="inlineStr">
        <is>
          <t>Assignment</t>
        </is>
      </c>
      <c r="D1285" t="inlineStr">
        <is>
          <t>1822/0029</t>
        </is>
      </c>
      <c r="E1285" t="inlineStr">
        <is>
          <t>02/01/2006</t>
        </is>
      </c>
      <c r="F1285" s="903" t="n">
        <v>38666</v>
      </c>
      <c r="G1285" t="inlineStr">
        <is>
          <t>Harris Jess III, Inc.</t>
        </is>
      </c>
      <c r="H1285" t="inlineStr">
        <is>
          <t>Newfield Exploration Mid Cont, Inc.</t>
        </is>
      </c>
      <c r="I1285" t="inlineStr">
        <is>
          <t>SE/4 SE/4, SW/4 NE/4, W/2 SE/4 of 31-12N-24W</t>
        </is>
      </c>
      <c r="J1285" t="inlineStr">
        <is>
          <t>Leasehold / WI</t>
        </is>
      </c>
      <c r="K1285" t="inlineStr">
        <is>
          <t>OKCountyRecords official index, Roger Mills County (instrument 2006-000778); searched 06/11/2026</t>
        </is>
      </c>
    </row>
    <row r="1286">
      <c r="A1286" t="inlineStr">
        <is>
          <t>2006-000870</t>
        </is>
      </c>
      <c r="C1286" t="inlineStr">
        <is>
          <t>Correction</t>
        </is>
      </c>
      <c r="D1286" t="inlineStr">
        <is>
          <t>1822/0291</t>
        </is>
      </c>
      <c r="E1286" t="inlineStr">
        <is>
          <t>02/03/2006</t>
        </is>
      </c>
      <c r="F1286" s="903" t="n">
        <v>38733</v>
      </c>
      <c r="G1286" t="inlineStr">
        <is>
          <t>Arrowhead Resources, Inc.</t>
        </is>
      </c>
      <c r="H1286" t="inlineStr">
        <is>
          <t>Map2004-ok</t>
        </is>
      </c>
      <c r="I1286" t="inlineStr">
        <is>
          <t>SE/4 SW/4 of 31-12N-24W</t>
        </is>
      </c>
      <c r="J1286" t="inlineStr">
        <is>
          <t>See instrument</t>
        </is>
      </c>
      <c r="K1286" t="inlineStr">
        <is>
          <t>OKCountyRecords official index, Roger Mills County (instrument 2006-000870); searched 06/11/2026</t>
        </is>
      </c>
    </row>
    <row r="1287">
      <c r="A1287" t="inlineStr">
        <is>
          <t>2006-000931</t>
        </is>
      </c>
      <c r="B1287" t="n">
        <v>35</v>
      </c>
      <c r="C1287" t="inlineStr">
        <is>
          <t>Oil and Gas Lease</t>
        </is>
      </c>
      <c r="D1287" t="inlineStr">
        <is>
          <t>1822/0562</t>
        </is>
      </c>
      <c r="E1287" t="inlineStr">
        <is>
          <t>02/06/2006</t>
        </is>
      </c>
      <c r="F1287" s="903" t="n">
        <v>38693</v>
      </c>
      <c r="G1287" t="inlineStr">
        <is>
          <t>Clyde A. Pine</t>
        </is>
      </c>
      <c r="H1287" t="inlineStr">
        <is>
          <t>Harris Jess III, Inc.</t>
        </is>
      </c>
      <c r="I1287" t="inlineStr">
        <is>
          <t>E/2 NW/4 of 31-12N-24W</t>
        </is>
      </c>
      <c r="J1287" t="inlineStr">
        <is>
          <t>Leasehold / WI</t>
        </is>
      </c>
      <c r="K1287" t="inlineStr">
        <is>
          <t>OKCountyRecords official index, Roger Mills County (instrument 2006-000931); searched 06/11/2026</t>
        </is>
      </c>
    </row>
    <row r="1288">
      <c r="A1288" t="inlineStr">
        <is>
          <t>2006-000936</t>
        </is>
      </c>
      <c r="B1288" t="n">
        <v>33</v>
      </c>
      <c r="C1288" t="inlineStr">
        <is>
          <t>Oil and Gas Lease</t>
        </is>
      </c>
      <c r="D1288" t="inlineStr">
        <is>
          <t>1822/0572</t>
        </is>
      </c>
      <c r="E1288" t="inlineStr">
        <is>
          <t>02/06/2006</t>
        </is>
      </c>
      <c r="F1288" s="903" t="n">
        <v>38657</v>
      </c>
      <c r="G1288" t="inlineStr">
        <is>
          <t>David S. Silverberg</t>
        </is>
      </c>
      <c r="H1288" t="inlineStr">
        <is>
          <t>Harris Jess III, Inc.</t>
        </is>
      </c>
      <c r="I1288" t="inlineStr">
        <is>
          <t>SE/4 SE/4, SW/4 NE/4, W/2 SE/4 of 31-12N-24W</t>
        </is>
      </c>
      <c r="J1288" t="inlineStr">
        <is>
          <t>Leasehold / WI</t>
        </is>
      </c>
      <c r="K1288" t="inlineStr">
        <is>
          <t>OKCountyRecords official index, Roger Mills County (instrument 2006-000936); searched 06/11/2026</t>
        </is>
      </c>
    </row>
    <row r="1289">
      <c r="A1289" t="inlineStr">
        <is>
          <t>2006-000937</t>
        </is>
      </c>
      <c r="C1289" t="inlineStr">
        <is>
          <t>Oil and Gas Lease</t>
        </is>
      </c>
      <c r="D1289" t="inlineStr">
        <is>
          <t>1822/0574</t>
        </is>
      </c>
      <c r="E1289" t="inlineStr">
        <is>
          <t>02/06/2006</t>
        </is>
      </c>
      <c r="F1289" s="903" t="n">
        <v>38657</v>
      </c>
      <c r="G1289" t="inlineStr">
        <is>
          <t>Mary Ellen Sitzmann</t>
        </is>
      </c>
      <c r="H1289" t="inlineStr">
        <is>
          <t>Harris Jess III, Inc.</t>
        </is>
      </c>
      <c r="I1289" t="inlineStr">
        <is>
          <t>SE/4 SE/4, SW/4 NE/4, W/2 SE/4 of 31-12N-24W</t>
        </is>
      </c>
      <c r="J1289" t="inlineStr">
        <is>
          <t>Leasehold / WI</t>
        </is>
      </c>
      <c r="K1289" t="inlineStr">
        <is>
          <t>OKCountyRecords official index, Roger Mills County (instrument 2006-000937); searched 06/11/2026</t>
        </is>
      </c>
    </row>
    <row r="1290">
      <c r="A1290" t="inlineStr">
        <is>
          <t>2006-000938</t>
        </is>
      </c>
      <c r="C1290" t="inlineStr">
        <is>
          <t>Oil and Gas Lease</t>
        </is>
      </c>
      <c r="D1290" t="inlineStr">
        <is>
          <t>1822/0576</t>
        </is>
      </c>
      <c r="E1290" t="inlineStr">
        <is>
          <t>02/06/2006</t>
        </is>
      </c>
      <c r="F1290" s="903" t="n">
        <v>38677</v>
      </c>
      <c r="G1290" t="inlineStr">
        <is>
          <t>Charles D. Ray</t>
        </is>
      </c>
      <c r="H1290" t="inlineStr">
        <is>
          <t>Harris Jess III, Inc.</t>
        </is>
      </c>
      <c r="I1290" t="inlineStr">
        <is>
          <t>E/2 NW/4 of 31-12N-24W</t>
        </is>
      </c>
      <c r="J1290" t="inlineStr">
        <is>
          <t>Leasehold / WI</t>
        </is>
      </c>
      <c r="K1290" t="inlineStr">
        <is>
          <t>OKCountyRecords official index, Roger Mills County (instrument 2006-000938); searched 06/11/2026</t>
        </is>
      </c>
    </row>
    <row r="1291">
      <c r="A1291" t="inlineStr">
        <is>
          <t>2006-000939</t>
        </is>
      </c>
      <c r="C1291" t="inlineStr">
        <is>
          <t>Oil and Gas Lease</t>
        </is>
      </c>
      <c r="D1291" t="inlineStr">
        <is>
          <t>1822/0578</t>
        </is>
      </c>
      <c r="E1291" t="inlineStr">
        <is>
          <t>02/06/2006</t>
        </is>
      </c>
      <c r="F1291" s="903" t="n">
        <v>38657</v>
      </c>
      <c r="G1291" t="inlineStr">
        <is>
          <t>Lyle T. Ibeling</t>
        </is>
      </c>
      <c r="H1291" t="inlineStr">
        <is>
          <t>Harris Jess III, Inc.</t>
        </is>
      </c>
      <c r="I1291" t="inlineStr">
        <is>
          <t>SE/4 SE/4, SW/4 NE/4, W/2 SE/4 of 31-12N-24W</t>
        </is>
      </c>
      <c r="J1291" t="inlineStr">
        <is>
          <t>Leasehold / WI</t>
        </is>
      </c>
      <c r="K1291" t="inlineStr">
        <is>
          <t>OKCountyRecords official index, Roger Mills County (instrument 2006-000939); searched 06/11/2026</t>
        </is>
      </c>
    </row>
    <row r="1292">
      <c r="A1292" t="inlineStr">
        <is>
          <t>2006-001223</t>
        </is>
      </c>
      <c r="C1292" t="inlineStr">
        <is>
          <t>Oil and Gas Lease</t>
        </is>
      </c>
      <c r="D1292" t="inlineStr">
        <is>
          <t>1824/0181</t>
        </is>
      </c>
      <c r="E1292" t="inlineStr">
        <is>
          <t>02/14/2006</t>
        </is>
      </c>
      <c r="F1292" s="903" t="n">
        <v>38001</v>
      </c>
      <c r="G1292" t="inlineStr">
        <is>
          <t>Wilda E. Jensen</t>
        </is>
      </c>
      <c r="H1292" t="inlineStr">
        <is>
          <t>R. Michael Lortz</t>
        </is>
      </c>
      <c r="I1292" t="inlineStr">
        <is>
          <t>NW/4 SE/4, S/2 SE/4, SW/4 NE/4 of 31-12N-24W</t>
        </is>
      </c>
      <c r="J1292" t="inlineStr">
        <is>
          <t>Leasehold / WI</t>
        </is>
      </c>
      <c r="K1292" t="inlineStr">
        <is>
          <t>OKCountyRecords official index, Roger Mills County (instrument 2006-001223); searched 06/11/2026</t>
        </is>
      </c>
    </row>
    <row r="1293">
      <c r="A1293" t="inlineStr">
        <is>
          <t>2006-001349</t>
        </is>
      </c>
      <c r="C1293" t="inlineStr">
        <is>
          <t>Assignment</t>
        </is>
      </c>
      <c r="D1293" t="inlineStr">
        <is>
          <t>1825/0037</t>
        </is>
      </c>
      <c r="E1293" t="inlineStr">
        <is>
          <t>02/17/2006</t>
        </is>
      </c>
      <c r="F1293" s="903" t="n">
        <v>38748</v>
      </c>
      <c r="G1293" t="inlineStr">
        <is>
          <t>Todco Properties, Inc.</t>
        </is>
      </c>
      <c r="H1293" t="inlineStr">
        <is>
          <t>Samson Resources Company</t>
        </is>
      </c>
      <c r="I1293" t="inlineStr">
        <is>
          <t>E/2 NW/4, N/2 NE/4, NE/4 SE/4, NW/4 SE/4, S/2 NE/4, SE/4 NE/4, SW/4 NE/4 of 31-12N-24W</t>
        </is>
      </c>
      <c r="J1293" t="inlineStr">
        <is>
          <t>Leasehold / WI</t>
        </is>
      </c>
      <c r="K1293" t="inlineStr">
        <is>
          <t>OKCountyRecords official index, Roger Mills County (instrument 2006-001349); searched 06/11/2026</t>
        </is>
      </c>
    </row>
    <row r="1294">
      <c r="A1294" t="inlineStr">
        <is>
          <t>2006-001886</t>
        </is>
      </c>
      <c r="C1294" t="inlineStr">
        <is>
          <t>Oil and Gas Lease</t>
        </is>
      </c>
      <c r="D1294" t="inlineStr">
        <is>
          <t>1827/0548</t>
        </is>
      </c>
      <c r="E1294" t="inlineStr">
        <is>
          <t>03/09/2006</t>
        </is>
      </c>
      <c r="F1294" s="903" t="n">
        <v>38720</v>
      </c>
      <c r="G1294" t="inlineStr">
        <is>
          <t>B. H. C. H. Mineral, Ltd.,
B. H. C. H. Properties, Ltd.</t>
        </is>
      </c>
      <c r="H1294" t="inlineStr">
        <is>
          <t>Harris Jess III, Inc.</t>
        </is>
      </c>
      <c r="I1294" t="inlineStr">
        <is>
          <t>E/2 NW/4, N/2 NE/4 SW/4, NE/4 SE/4, SE/4 NE/4 of 31-12N-24W</t>
        </is>
      </c>
      <c r="J1294" t="inlineStr">
        <is>
          <t>Leasehold / WI</t>
        </is>
      </c>
      <c r="K1294" t="inlineStr">
        <is>
          <t>OKCountyRecords official index, Roger Mills County (instrument 2006-001886); searched 06/11/2026</t>
        </is>
      </c>
    </row>
    <row r="1295">
      <c r="A1295" t="inlineStr">
        <is>
          <t>2006-001930</t>
        </is>
      </c>
      <c r="C1295" t="inlineStr">
        <is>
          <t>Assignment</t>
        </is>
      </c>
      <c r="D1295" t="inlineStr">
        <is>
          <t>1828/0302</t>
        </is>
      </c>
      <c r="E1295" t="inlineStr">
        <is>
          <t>03/13/2006</t>
        </is>
      </c>
      <c r="F1295" s="903" t="n">
        <v>38737</v>
      </c>
      <c r="G1295" t="inlineStr">
        <is>
          <t>Harris, Jess III, Inc.</t>
        </is>
      </c>
      <c r="H1295" t="inlineStr">
        <is>
          <t>Newfield Exploration Mid Cont, Inc.</t>
        </is>
      </c>
      <c r="I1295" t="inlineStr">
        <is>
          <t>E/2 NW/4 of 31-12N-24W</t>
        </is>
      </c>
      <c r="J1295" t="inlineStr">
        <is>
          <t>Leasehold / WI</t>
        </is>
      </c>
      <c r="K1295" t="inlineStr">
        <is>
          <t>OKCountyRecords official index, Roger Mills County (instrument 2006-001930); searched 06/11/2026</t>
        </is>
      </c>
    </row>
    <row r="1296">
      <c r="A1296" t="inlineStr">
        <is>
          <t>2006-002044</t>
        </is>
      </c>
      <c r="C1296" t="inlineStr">
        <is>
          <t>Oil and Gas Lease</t>
        </is>
      </c>
      <c r="D1296" t="inlineStr">
        <is>
          <t>1829/0026</t>
        </is>
      </c>
      <c r="E1296" t="inlineStr">
        <is>
          <t>03/16/2006</t>
        </is>
      </c>
      <c r="F1296" s="903" t="n">
        <v>38760</v>
      </c>
      <c r="G1296" t="inlineStr">
        <is>
          <t>Termo Company</t>
        </is>
      </c>
      <c r="H1296" t="inlineStr">
        <is>
          <t>Devon Energy Prod Co</t>
        </is>
      </c>
      <c r="I1296" t="inlineStr">
        <is>
          <t>E/2 NW/4, N/2 NE/4 SW/4, NE/4 SE/4, SE/4 NE/4 of 31-12N-24W</t>
        </is>
      </c>
      <c r="J1296" t="inlineStr">
        <is>
          <t>Leasehold / WI</t>
        </is>
      </c>
      <c r="K1296" t="inlineStr">
        <is>
          <t>OKCountyRecords official index, Roger Mills County (instrument 2006-002044); searched 06/11/2026</t>
        </is>
      </c>
    </row>
    <row r="1297">
      <c r="A1297" t="inlineStr">
        <is>
          <t>2006-002339</t>
        </is>
      </c>
      <c r="C1297" t="inlineStr">
        <is>
          <t>Assignment</t>
        </is>
      </c>
      <c r="D1297" t="inlineStr">
        <is>
          <t>1830/0242</t>
        </is>
      </c>
      <c r="E1297" t="inlineStr">
        <is>
          <t>03/28/2006</t>
        </is>
      </c>
      <c r="F1297" s="903" t="n">
        <v>38757</v>
      </c>
      <c r="G1297" t="inlineStr">
        <is>
          <t>Axis Exploration, LLC</t>
        </is>
      </c>
      <c r="H1297" t="inlineStr">
        <is>
          <t>EOG Resources, Inc.</t>
        </is>
      </c>
      <c r="I1297" t="inlineStr">
        <is>
          <t>NW/4 SE/4, S/2 SE/4, SW/4 NE/4 of 31-12N-24W</t>
        </is>
      </c>
      <c r="J1297" t="inlineStr">
        <is>
          <t>Leasehold / WI</t>
        </is>
      </c>
      <c r="K1297" t="inlineStr">
        <is>
          <t>OKCountyRecords official index, Roger Mills County (instrument 2006-002339); searched 06/11/2026</t>
        </is>
      </c>
    </row>
    <row r="1298">
      <c r="A1298" t="inlineStr">
        <is>
          <t>2006-002436</t>
        </is>
      </c>
      <c r="C1298" t="inlineStr">
        <is>
          <t>Assignment</t>
        </is>
      </c>
      <c r="D1298" t="inlineStr">
        <is>
          <t>1830/0516</t>
        </is>
      </c>
      <c r="E1298" t="inlineStr">
        <is>
          <t>03/30/2006</t>
        </is>
      </c>
      <c r="F1298" s="903" t="n">
        <v>38687</v>
      </c>
      <c r="G1298" t="inlineStr">
        <is>
          <t>Harris, Jess III, Inc.</t>
        </is>
      </c>
      <c r="H1298" t="inlineStr">
        <is>
          <t>Newfield Ex Mid-cont</t>
        </is>
      </c>
      <c r="I1298" t="inlineStr">
        <is>
          <t>NW/4 SE/4, SE/4 SE/4, SW/4 NE/4, W/2 SE/4 of 31-12N-24W</t>
        </is>
      </c>
      <c r="J1298" t="inlineStr">
        <is>
          <t>Leasehold / WI</t>
        </is>
      </c>
      <c r="K1298" t="inlineStr">
        <is>
          <t>OKCountyRecords official index, Roger Mills County (instrument 2006-002436); searched 06/11/2026</t>
        </is>
      </c>
    </row>
    <row r="1299">
      <c r="A1299" t="inlineStr">
        <is>
          <t>2006-002437</t>
        </is>
      </c>
      <c r="C1299" t="inlineStr">
        <is>
          <t>Assignment</t>
        </is>
      </c>
      <c r="D1299" t="inlineStr">
        <is>
          <t>1830/0517</t>
        </is>
      </c>
      <c r="E1299" t="inlineStr">
        <is>
          <t>03/30/2006</t>
        </is>
      </c>
      <c r="F1299" s="903" t="n">
        <v>38687</v>
      </c>
      <c r="G1299" t="inlineStr">
        <is>
          <t>Harris, Jess III, Inc.</t>
        </is>
      </c>
      <c r="H1299" t="inlineStr">
        <is>
          <t>Newfield Ex Mid-cont</t>
        </is>
      </c>
      <c r="I1299" t="inlineStr">
        <is>
          <t>NW/4 SE/4, SE/4 SE/4, SW/4 NE/4, W/2 SE/4 of 31-12N-24W</t>
        </is>
      </c>
      <c r="J1299" t="inlineStr">
        <is>
          <t>Leasehold / WI</t>
        </is>
      </c>
      <c r="K1299" t="inlineStr">
        <is>
          <t>OKCountyRecords official index, Roger Mills County (instrument 2006-002437); searched 06/11/2026</t>
        </is>
      </c>
    </row>
    <row r="1300">
      <c r="A1300" t="inlineStr">
        <is>
          <t>2006-002438</t>
        </is>
      </c>
      <c r="C1300" t="inlineStr">
        <is>
          <t>Assignment</t>
        </is>
      </c>
      <c r="D1300" t="inlineStr">
        <is>
          <t>1830/0518</t>
        </is>
      </c>
      <c r="E1300" t="inlineStr">
        <is>
          <t>03/30/2006</t>
        </is>
      </c>
      <c r="F1300" s="903" t="n">
        <v>38702</v>
      </c>
      <c r="G1300" t="inlineStr">
        <is>
          <t>Harris, Jess III, Inc.</t>
        </is>
      </c>
      <c r="H1300" t="inlineStr">
        <is>
          <t>Newfield Ex Mid-cont</t>
        </is>
      </c>
      <c r="I1300" t="inlineStr">
        <is>
          <t>E/2 NW/4 of 31-12N-24W</t>
        </is>
      </c>
      <c r="J1300" t="inlineStr">
        <is>
          <t>Leasehold / WI</t>
        </is>
      </c>
      <c r="K1300" t="inlineStr">
        <is>
          <t>OKCountyRecords official index, Roger Mills County (instrument 2006-002438); searched 06/11/2026</t>
        </is>
      </c>
    </row>
    <row r="1301">
      <c r="A1301" t="inlineStr">
        <is>
          <t>2006-002508</t>
        </is>
      </c>
      <c r="C1301" t="inlineStr">
        <is>
          <t>Agreement</t>
        </is>
      </c>
      <c r="D1301" t="inlineStr">
        <is>
          <t>1831/0055</t>
        </is>
      </c>
      <c r="E1301" t="inlineStr">
        <is>
          <t>03/31/2006</t>
        </is>
      </c>
      <c r="F1301" s="903" t="n">
        <v>38691</v>
      </c>
      <c r="G1301" t="inlineStr">
        <is>
          <t>Charles D. Ray</t>
        </is>
      </c>
      <c r="H1301" t="inlineStr">
        <is>
          <t>Harris, Jess III, Inc.</t>
        </is>
      </c>
      <c r="I1301" t="inlineStr">
        <is>
          <t>31-12N-24W</t>
        </is>
      </c>
      <c r="J1301" t="inlineStr">
        <is>
          <t>See instrument</t>
        </is>
      </c>
      <c r="K1301" t="inlineStr">
        <is>
          <t>OKCountyRecords official index, Roger Mills County (instrument 2006-002508); searched 06/11/2026</t>
        </is>
      </c>
    </row>
    <row r="1302">
      <c r="A1302" t="inlineStr">
        <is>
          <t>2006-002590</t>
        </is>
      </c>
      <c r="C1302" t="inlineStr">
        <is>
          <t>Amendment Oil Lease</t>
        </is>
      </c>
      <c r="D1302" t="inlineStr">
        <is>
          <t>1831/0229</t>
        </is>
      </c>
      <c r="E1302" t="inlineStr">
        <is>
          <t>04/03/2006</t>
        </is>
      </c>
      <c r="F1302" s="903" t="n">
        <v>38748</v>
      </c>
      <c r="G1302" t="inlineStr">
        <is>
          <t>Fleshman Agency, Inc.</t>
        </is>
      </c>
      <c r="H1302" t="inlineStr">
        <is>
          <t>Newfield Explor Mid Cont, Inc.</t>
        </is>
      </c>
      <c r="I1302" t="inlineStr">
        <is>
          <t>E/2 NW/4, N/2 NE/4 SW/4, NE/4 SE/4, SE/4 NE/4 of 31-12N-24W</t>
        </is>
      </c>
      <c r="J1302" t="inlineStr">
        <is>
          <t>Leasehold / WI</t>
        </is>
      </c>
      <c r="K1302" t="inlineStr">
        <is>
          <t>OKCountyRecords official index, Roger Mills County (instrument 2006-002590); searched 06/11/2026</t>
        </is>
      </c>
    </row>
    <row r="1303">
      <c r="A1303" t="inlineStr">
        <is>
          <t>2006-002685</t>
        </is>
      </c>
      <c r="C1303" t="inlineStr">
        <is>
          <t>Partial Assignment</t>
        </is>
      </c>
      <c r="D1303" t="inlineStr">
        <is>
          <t>1831/0481</t>
        </is>
      </c>
      <c r="E1303" t="inlineStr">
        <is>
          <t>04/06/2006</t>
        </is>
      </c>
      <c r="F1303" s="903" t="n">
        <v>38798</v>
      </c>
      <c r="G1303" t="inlineStr">
        <is>
          <t>EOG Resources, Inc.</t>
        </is>
      </c>
      <c r="H1303" t="inlineStr">
        <is>
          <t>Trilogy Oil &amp;gas, LLC</t>
        </is>
      </c>
      <c r="I1303" t="inlineStr">
        <is>
          <t>NW/4 SE/4, S/2 SE/4, SW/4 NE/4 of 31-12N-24W</t>
        </is>
      </c>
      <c r="J1303" t="inlineStr">
        <is>
          <t>Leasehold / WI</t>
        </is>
      </c>
      <c r="K1303" t="inlineStr">
        <is>
          <t>OKCountyRecords official index, Roger Mills County (instrument 2006-002685); searched 06/11/2026</t>
        </is>
      </c>
    </row>
    <row r="1304">
      <c r="A1304" t="inlineStr">
        <is>
          <t>2006-002915</t>
        </is>
      </c>
      <c r="C1304" t="inlineStr">
        <is>
          <t>Oil and Gas Lease</t>
        </is>
      </c>
      <c r="D1304" t="inlineStr">
        <is>
          <t>1833/0218</t>
        </is>
      </c>
      <c r="E1304" t="inlineStr">
        <is>
          <t>04/17/2006</t>
        </is>
      </c>
      <c r="F1304" s="903" t="n">
        <v>38748</v>
      </c>
      <c r="G1304" t="inlineStr">
        <is>
          <t>Ella Pearl Kirk</t>
        </is>
      </c>
      <c r="H1304" t="inlineStr">
        <is>
          <t>Harris Jess III, Inc.</t>
        </is>
      </c>
      <c r="I1304" t="inlineStr">
        <is>
          <t>Lots 1 of 31-12N-24W</t>
        </is>
      </c>
      <c r="J1304" t="inlineStr">
        <is>
          <t>Leasehold / WI</t>
        </is>
      </c>
      <c r="K1304" t="inlineStr">
        <is>
          <t>OKCountyRecords official index, Roger Mills County (instrument 2006-002915); searched 06/11/2026</t>
        </is>
      </c>
    </row>
    <row r="1305">
      <c r="A1305" t="inlineStr">
        <is>
          <t>2006-003765</t>
        </is>
      </c>
      <c r="C1305" t="inlineStr">
        <is>
          <t>Mineral Deed</t>
        </is>
      </c>
      <c r="D1305" t="inlineStr">
        <is>
          <t>1838/0136</t>
        </is>
      </c>
      <c r="E1305" t="inlineStr">
        <is>
          <t>05/19/2006</t>
        </is>
      </c>
      <c r="F1305" s="903" t="n">
        <v>38855</v>
      </c>
      <c r="G1305" t="inlineStr">
        <is>
          <t>G. &amp; T. Partnership</t>
        </is>
      </c>
      <c r="H1305" t="inlineStr">
        <is>
          <t>Datt Investment Company,
Four A. Investments</t>
        </is>
      </c>
      <c r="I1305" t="inlineStr">
        <is>
          <t>NW/4 SE/4, S/2 SE/4, SW/4 NE/4 of 31-12N-24W (AOL)</t>
        </is>
      </c>
      <c r="J1305" t="inlineStr">
        <is>
          <t>Mineral</t>
        </is>
      </c>
      <c r="K1305" t="inlineStr">
        <is>
          <t>OKCountyRecords official index, Roger Mills County (instrument 2006-003765); searched 06/11/2026</t>
        </is>
      </c>
    </row>
    <row r="1306">
      <c r="A1306" t="inlineStr">
        <is>
          <t>2006-003963</t>
        </is>
      </c>
      <c r="C1306" t="inlineStr">
        <is>
          <t>Assignment</t>
        </is>
      </c>
      <c r="D1306" t="inlineStr">
        <is>
          <t>1839/0009</t>
        </is>
      </c>
      <c r="E1306" t="inlineStr">
        <is>
          <t>05/26/2006</t>
        </is>
      </c>
      <c r="F1306" s="903" t="n">
        <v>38769</v>
      </c>
      <c r="G1306" t="inlineStr">
        <is>
          <t>Harris, Jess III, Inc.</t>
        </is>
      </c>
      <c r="H1306" t="inlineStr">
        <is>
          <t>Newfield Explor Mid Cont, Inc.</t>
        </is>
      </c>
      <c r="I1306" t="inlineStr">
        <is>
          <t>E/2 NW/4, N/2 NE/4 SW/4, NE/4 SE/4, SE/4 NE/4 of 31-12N-24W</t>
        </is>
      </c>
      <c r="J1306" t="inlineStr">
        <is>
          <t>Leasehold / WI</t>
        </is>
      </c>
      <c r="K1306" t="inlineStr">
        <is>
          <t>OKCountyRecords official index, Roger Mills County (instrument 2006-003963); searched 06/11/2026</t>
        </is>
      </c>
    </row>
    <row r="1307">
      <c r="A1307" t="inlineStr">
        <is>
          <t>2006-003993</t>
        </is>
      </c>
      <c r="C1307" t="inlineStr">
        <is>
          <t>Partial Assignment</t>
        </is>
      </c>
      <c r="D1307" t="inlineStr">
        <is>
          <t>1839/0066</t>
        </is>
      </c>
      <c r="E1307" t="inlineStr">
        <is>
          <t>05/30/2006</t>
        </is>
      </c>
      <c r="F1307" s="903" t="n">
        <v>38862</v>
      </c>
      <c r="G1307" t="inlineStr">
        <is>
          <t>Trilogy Oil &amp; Gas, LLC</t>
        </is>
      </c>
      <c r="H1307" t="inlineStr">
        <is>
          <t>Butera John,
Stewart Geological, Inc.,
St George Coal Co</t>
        </is>
      </c>
      <c r="I1307" t="inlineStr">
        <is>
          <t>NW/4 SE/4, S/2 SE/4, SW/4 NE/4 of 31-12N-24W</t>
        </is>
      </c>
      <c r="J1307" t="inlineStr">
        <is>
          <t>Leasehold / WI</t>
        </is>
      </c>
      <c r="K1307" t="inlineStr">
        <is>
          <t>OKCountyRecords official index, Roger Mills County (instrument 2006-003993); searched 06/11/2026</t>
        </is>
      </c>
    </row>
    <row r="1308">
      <c r="A1308" t="inlineStr">
        <is>
          <t>2006-004747</t>
        </is>
      </c>
      <c r="C1308" t="inlineStr">
        <is>
          <t>Partial Assignment</t>
        </is>
      </c>
      <c r="D1308" t="inlineStr">
        <is>
          <t>1842/0453</t>
        </is>
      </c>
      <c r="E1308" t="inlineStr">
        <is>
          <t>06/29/2006</t>
        </is>
      </c>
      <c r="F1308" s="903" t="n">
        <v>38890</v>
      </c>
      <c r="G1308" t="inlineStr">
        <is>
          <t>John Butera</t>
        </is>
      </c>
      <c r="H1308" t="inlineStr">
        <is>
          <t>John Butera,
Double L., LLC,
Wolf Point Ex, LLC</t>
        </is>
      </c>
      <c r="I1308" t="inlineStr">
        <is>
          <t>NW/4 SE/4, S/2 SE/4, SW/4 NE/4 of 31-12N-24W</t>
        </is>
      </c>
      <c r="J1308" t="inlineStr">
        <is>
          <t>Leasehold / WI</t>
        </is>
      </c>
      <c r="K1308" t="inlineStr">
        <is>
          <t>OKCountyRecords official index, Roger Mills County (instrument 2006-004747); searched 06/11/2026</t>
        </is>
      </c>
    </row>
    <row r="1309">
      <c r="A1309" t="inlineStr">
        <is>
          <t>2006-005043</t>
        </is>
      </c>
      <c r="C1309" t="inlineStr">
        <is>
          <t>Assignment</t>
        </is>
      </c>
      <c r="D1309" t="inlineStr">
        <is>
          <t>1844/0584</t>
        </is>
      </c>
      <c r="E1309" t="inlineStr">
        <is>
          <t>07/13/2006</t>
        </is>
      </c>
      <c r="F1309" s="903" t="n">
        <v>38905</v>
      </c>
      <c r="G1309" t="inlineStr">
        <is>
          <t>St George Coal Co</t>
        </is>
      </c>
      <c r="H1309" t="inlineStr">
        <is>
          <t>Duke George B.</t>
        </is>
      </c>
      <c r="I1309" t="inlineStr">
        <is>
          <t>NW/4 SE/4, S/2 SE/4, SW/4 NE/4 of 31-12N-24W</t>
        </is>
      </c>
      <c r="J1309" t="inlineStr">
        <is>
          <t>Leasehold / WI</t>
        </is>
      </c>
      <c r="K1309" t="inlineStr">
        <is>
          <t>OKCountyRecords official index, Roger Mills County (instrument 2006-005043); searched 06/11/2026</t>
        </is>
      </c>
    </row>
    <row r="1310">
      <c r="A1310" t="inlineStr">
        <is>
          <t>2006-005081</t>
        </is>
      </c>
      <c r="C1310" t="inlineStr">
        <is>
          <t>Assignment</t>
        </is>
      </c>
      <c r="D1310" t="inlineStr">
        <is>
          <t>1845/0128</t>
        </is>
      </c>
      <c r="E1310" t="inlineStr">
        <is>
          <t>07/14/2006</t>
        </is>
      </c>
      <c r="F1310" s="903" t="n">
        <v>38909</v>
      </c>
      <c r="G1310" t="inlineStr">
        <is>
          <t>Jourdan George</t>
        </is>
      </c>
      <c r="H1310" t="inlineStr">
        <is>
          <t>Jh Famiy, LLC</t>
        </is>
      </c>
      <c r="I1310" t="inlineStr">
        <is>
          <t>NW/4 SE/4, S/2 SE/4, SW/4 NE/4 of 31-12N-24W</t>
        </is>
      </c>
      <c r="J1310" t="inlineStr">
        <is>
          <t>Leasehold / WI</t>
        </is>
      </c>
      <c r="K1310" t="inlineStr">
        <is>
          <t>OKCountyRecords official index, Roger Mills County (instrument 2006-005081); searched 06/11/2026</t>
        </is>
      </c>
    </row>
    <row r="1311">
      <c r="A1311" t="inlineStr">
        <is>
          <t>2006-005146</t>
        </is>
      </c>
      <c r="C1311" t="inlineStr">
        <is>
          <t>Memorandum</t>
        </is>
      </c>
      <c r="D1311" t="inlineStr">
        <is>
          <t>1845/0333</t>
        </is>
      </c>
      <c r="E1311" t="inlineStr">
        <is>
          <t>07/17/2006</t>
        </is>
      </c>
      <c r="F1311" s="903" t="n">
        <v>38869</v>
      </c>
      <c r="G1311" t="inlineStr">
        <is>
          <t>Ruth Olson</t>
        </is>
      </c>
      <c r="H1311" t="inlineStr">
        <is>
          <t>The Public</t>
        </is>
      </c>
      <c r="I1311" t="inlineStr">
        <is>
          <t>E/2 NW/4 of 31-12N-24W (AOL)</t>
        </is>
      </c>
      <c r="J1311" t="inlineStr">
        <is>
          <t>Leasehold / WI</t>
        </is>
      </c>
      <c r="K1311" t="inlineStr">
        <is>
          <t>OKCountyRecords official index, Roger Mills County (instrument 2006-005146); searched 06/11/2026</t>
        </is>
      </c>
    </row>
    <row r="1312">
      <c r="A1312" t="inlineStr">
        <is>
          <t>2006-006122</t>
        </is>
      </c>
      <c r="C1312" t="inlineStr">
        <is>
          <t>Correction</t>
        </is>
      </c>
      <c r="D1312" t="inlineStr">
        <is>
          <t>1852/0008</t>
        </is>
      </c>
      <c r="E1312" t="inlineStr">
        <is>
          <t>09/01/2006</t>
        </is>
      </c>
      <c r="F1312" s="903" t="n">
        <v>38861</v>
      </c>
      <c r="G1312" t="inlineStr">
        <is>
          <t>Rogene E. Williams</t>
        </is>
      </c>
      <c r="H1312" t="inlineStr">
        <is>
          <t>Rogene E. Williams, Trustee</t>
        </is>
      </c>
      <c r="I1312" t="inlineStr">
        <is>
          <t>NW/4 SE/4, S/2 SE/4, SW/4 NE/4 of 31-12N-24W (AOL)</t>
        </is>
      </c>
      <c r="J1312" t="inlineStr">
        <is>
          <t>See instrument</t>
        </is>
      </c>
      <c r="K1312" t="inlineStr">
        <is>
          <t>OKCountyRecords official index, Roger Mills County (instrument 2006-006122); searched 06/11/2026</t>
        </is>
      </c>
    </row>
    <row r="1313">
      <c r="A1313" t="inlineStr">
        <is>
          <t>2006-006475</t>
        </is>
      </c>
      <c r="C1313" t="inlineStr">
        <is>
          <t>Stipulation</t>
        </is>
      </c>
      <c r="D1313" t="inlineStr">
        <is>
          <t>1853/0546</t>
        </is>
      </c>
      <c r="E1313" t="inlineStr">
        <is>
          <t>09/22/2006</t>
        </is>
      </c>
      <c r="F1313" s="903" t="n">
        <v>38717</v>
      </c>
      <c r="G1313" t="inlineStr">
        <is>
          <t>Leede Ex</t>
        </is>
      </c>
      <c r="H1313" t="inlineStr">
        <is>
          <t>Asarco Oil &amp; Gas,
Colt Dev, LLC,
Robert H. Fraizier,
Jerry L. Hudgenons,
Clyde A. Ine,
Leede Ex,
Thomas A. Morgan,
Oil Energy, Inc.,
Charles D. Ray,
Roca Dev, LLC</t>
        </is>
      </c>
      <c r="I1313" t="inlineStr">
        <is>
          <t>E/2 NW/4 of 31-12N-24W</t>
        </is>
      </c>
      <c r="J1313" t="inlineStr">
        <is>
          <t>Leasehold / WI</t>
        </is>
      </c>
      <c r="K1313" t="inlineStr">
        <is>
          <t>OKCountyRecords official index, Roger Mills County (instrument 2006-006475); searched 06/11/2026</t>
        </is>
      </c>
    </row>
    <row r="1314">
      <c r="A1314" t="inlineStr">
        <is>
          <t>2006-007198</t>
        </is>
      </c>
      <c r="C1314" t="inlineStr">
        <is>
          <t>Partial Assignment</t>
        </is>
      </c>
      <c r="D1314" t="inlineStr">
        <is>
          <t>1858/0052</t>
        </is>
      </c>
      <c r="E1314" t="inlineStr">
        <is>
          <t>11/08/2006</t>
        </is>
      </c>
      <c r="F1314" s="903" t="n">
        <v>39009</v>
      </c>
      <c r="G1314" t="inlineStr">
        <is>
          <t>Butera John</t>
        </is>
      </c>
      <c r="H1314" t="inlineStr">
        <is>
          <t>Double L., LLC,
Wolf Point Explor, LLC</t>
        </is>
      </c>
      <c r="I1314" t="inlineStr">
        <is>
          <t>NW/4 SE/4, S/2 SE/4, SW/4 NE/4 of 31-12N-24W</t>
        </is>
      </c>
      <c r="J1314" t="inlineStr">
        <is>
          <t>Leasehold / WI</t>
        </is>
      </c>
      <c r="K1314" t="inlineStr">
        <is>
          <t>OKCountyRecords official index, Roger Mills County (instrument 2006-007198); searched 06/11/2026</t>
        </is>
      </c>
    </row>
    <row r="1315">
      <c r="A1315" t="inlineStr">
        <is>
          <t>2007-000328</t>
        </is>
      </c>
      <c r="C1315" t="inlineStr">
        <is>
          <t>Assignment</t>
        </is>
      </c>
      <c r="D1315" t="inlineStr">
        <is>
          <t>1864/0096</t>
        </is>
      </c>
      <c r="E1315" t="inlineStr">
        <is>
          <t>01/22/2007</t>
        </is>
      </c>
      <c r="F1315" s="903" t="n">
        <v>39052</v>
      </c>
      <c r="G1315" t="inlineStr">
        <is>
          <t>B. Kole Killion</t>
        </is>
      </c>
      <c r="H1315" t="inlineStr">
        <is>
          <t>Rhett L. Frazier</t>
        </is>
      </c>
      <c r="I1315" t="inlineStr">
        <is>
          <t>NW/4 SE/4, S/2 SE/4, SW/4 NE/4 of 31-12N-24W</t>
        </is>
      </c>
      <c r="J1315" t="inlineStr">
        <is>
          <t>Leasehold / WI</t>
        </is>
      </c>
      <c r="K1315" t="inlineStr">
        <is>
          <t>OKCountyRecords official index, Roger Mills County (instrument 2007-000328); searched 06/11/2026</t>
        </is>
      </c>
    </row>
    <row r="1316">
      <c r="A1316" t="inlineStr">
        <is>
          <t>2007-000723</t>
        </is>
      </c>
      <c r="C1316" t="inlineStr">
        <is>
          <t>Order</t>
        </is>
      </c>
      <c r="D1316" t="inlineStr">
        <is>
          <t>1866/0238</t>
        </is>
      </c>
      <c r="E1316" t="inlineStr">
        <is>
          <t>02/20/2007</t>
        </is>
      </c>
      <c r="F1316" s="903" t="n">
        <v>36835</v>
      </c>
      <c r="G1316" t="inlineStr">
        <is>
          <t>Paul Devenas, Deceased</t>
        </is>
      </c>
      <c r="H1316" t="inlineStr">
        <is>
          <t>The Public</t>
        </is>
      </c>
      <c r="I1316" t="inlineStr">
        <is>
          <t>SW/4 of 31-12N-24W (AOL)</t>
        </is>
      </c>
      <c r="J1316" t="inlineStr">
        <is>
          <t>See instrument</t>
        </is>
      </c>
      <c r="K1316" t="inlineStr">
        <is>
          <t>OKCountyRecords official index, Roger Mills County (instrument 2007-000723); searched 06/11/2026</t>
        </is>
      </c>
    </row>
    <row r="1317">
      <c r="A1317" t="inlineStr">
        <is>
          <t>2007-001310</t>
        </is>
      </c>
      <c r="C1317" t="inlineStr">
        <is>
          <t>Assignment</t>
        </is>
      </c>
      <c r="D1317" t="inlineStr">
        <is>
          <t>1869/0164</t>
        </is>
      </c>
      <c r="E1317" t="inlineStr">
        <is>
          <t>03/21/2007</t>
        </is>
      </c>
      <c r="F1317" s="903" t="n">
        <v>38861</v>
      </c>
      <c r="G1317" t="inlineStr">
        <is>
          <t>Samson Resources Co</t>
        </is>
      </c>
      <c r="H1317" t="inlineStr">
        <is>
          <t>Gary Reid</t>
        </is>
      </c>
      <c r="I1317" t="inlineStr">
        <is>
          <t>E/2 NW/4, N/2 NE/4 SW/4, NE/4 SE/4, NW/4 SE/4, S/2 SE/4, SE/4 NE/4, SW/4 NE/4 of 31-12N-24W</t>
        </is>
      </c>
      <c r="J1317" t="inlineStr">
        <is>
          <t>Leasehold / WI</t>
        </is>
      </c>
      <c r="K1317" t="inlineStr">
        <is>
          <t>OKCountyRecords official index, Roger Mills County (instrument 2007-001310); searched 06/11/2026</t>
        </is>
      </c>
    </row>
    <row r="1318">
      <c r="A1318" t="inlineStr">
        <is>
          <t>2007-001374</t>
        </is>
      </c>
      <c r="C1318" t="inlineStr">
        <is>
          <t>Mineral Deed</t>
        </is>
      </c>
      <c r="D1318" t="inlineStr">
        <is>
          <t>1869/0351</t>
        </is>
      </c>
      <c r="E1318" t="inlineStr">
        <is>
          <t>03/26/2007</t>
        </is>
      </c>
      <c r="F1318" s="903" t="n">
        <v>39160</v>
      </c>
      <c r="G1318" t="inlineStr">
        <is>
          <t>Lola F. Ricards</t>
        </is>
      </c>
      <c r="H1318" t="inlineStr">
        <is>
          <t>Arrowhead Resources, Inc.</t>
        </is>
      </c>
      <c r="I1318" t="inlineStr">
        <is>
          <t>NW/4 SE/4, S/2 SE/4, SW/4 NE/4 of 31-12N-24W (AOL)</t>
        </is>
      </c>
      <c r="J1318" t="inlineStr">
        <is>
          <t>Mineral</t>
        </is>
      </c>
      <c r="K1318" t="inlineStr">
        <is>
          <t>OKCountyRecords official index, Roger Mills County (instrument 2007-001374); searched 06/11/2026</t>
        </is>
      </c>
    </row>
    <row r="1319">
      <c r="A1319" t="inlineStr">
        <is>
          <t>2007-001848</t>
        </is>
      </c>
      <c r="C1319" t="inlineStr">
        <is>
          <t>Quit Claim Deed</t>
        </is>
      </c>
      <c r="D1319" t="inlineStr">
        <is>
          <t>1872/0277</t>
        </is>
      </c>
      <c r="E1319" t="inlineStr">
        <is>
          <t>04/25/2007</t>
        </is>
      </c>
      <c r="F1319" s="903" t="n">
        <v>39162</v>
      </c>
      <c r="G1319" t="inlineStr">
        <is>
          <t>Floyd W. Atha,
Atha Nancy D.</t>
        </is>
      </c>
      <c r="H1319" t="inlineStr">
        <is>
          <t>Atha Floyd Revoc Trust,
Floyd Atha, Trustee,
Atha Nancy Revoc Trust,
Atha Nancy Trustee</t>
        </is>
      </c>
      <c r="I1319" t="inlineStr">
        <is>
          <t>E/2 W/2 E/2, N/2 NE/4, NE/4 SE/4, SE/4 NE/4, Lots 1 of 31-12N-24W</t>
        </is>
      </c>
      <c r="J1319" t="inlineStr">
        <is>
          <t>Fee / as stated</t>
        </is>
      </c>
      <c r="K1319" t="inlineStr">
        <is>
          <t>OKCountyRecords official index, Roger Mills County (instrument 2007-001848); searched 06/11/2026</t>
        </is>
      </c>
    </row>
    <row r="1320">
      <c r="A1320" t="inlineStr">
        <is>
          <t>2007-002804</t>
        </is>
      </c>
      <c r="C1320" t="inlineStr">
        <is>
          <t>Correction</t>
        </is>
      </c>
      <c r="D1320" t="inlineStr">
        <is>
          <t>1878/0109</t>
        </is>
      </c>
      <c r="E1320" t="inlineStr">
        <is>
          <t>06/29/2007</t>
        </is>
      </c>
      <c r="F1320" s="903" t="n">
        <v>38798</v>
      </c>
      <c r="G1320" t="inlineStr">
        <is>
          <t>EOG Resources, Inc.</t>
        </is>
      </c>
      <c r="H1320" t="inlineStr">
        <is>
          <t>Trilogy Oil and Gas, LLC</t>
        </is>
      </c>
      <c r="I1320" t="inlineStr">
        <is>
          <t>NW/4 SE/4, S/2 SE/4, SW/4 NE/4 of 31-12N-24W</t>
        </is>
      </c>
      <c r="J1320" t="inlineStr">
        <is>
          <t>See instrument</t>
        </is>
      </c>
      <c r="K1320" t="inlineStr">
        <is>
          <t>OKCountyRecords official index, Roger Mills County (instrument 2007-002804); searched 06/11/2026</t>
        </is>
      </c>
    </row>
    <row r="1321">
      <c r="A1321" t="inlineStr">
        <is>
          <t>2007-002874</t>
        </is>
      </c>
      <c r="C1321" t="inlineStr">
        <is>
          <t>Correction</t>
        </is>
      </c>
      <c r="D1321" t="inlineStr">
        <is>
          <t>1878/0327</t>
        </is>
      </c>
      <c r="E1321" t="inlineStr">
        <is>
          <t>07/06/2007</t>
        </is>
      </c>
      <c r="F1321" s="903" t="n">
        <v>39268</v>
      </c>
      <c r="G1321" t="inlineStr">
        <is>
          <t>Axis Exploration, LLC</t>
        </is>
      </c>
      <c r="H1321" t="inlineStr">
        <is>
          <t>EOG Resources, Inc.</t>
        </is>
      </c>
      <c r="I1321" t="inlineStr">
        <is>
          <t>S/2 NE/4 SW/4, SE/4 SW/4, Lots 3 of 31-12N-24W</t>
        </is>
      </c>
      <c r="J1321" t="inlineStr">
        <is>
          <t>See instrument</t>
        </is>
      </c>
      <c r="K1321" t="inlineStr">
        <is>
          <t>OKCountyRecords official index, Roger Mills County (instrument 2007-002874); searched 06/11/2026</t>
        </is>
      </c>
    </row>
    <row r="1322">
      <c r="A1322" t="inlineStr">
        <is>
          <t>2007-003914</t>
        </is>
      </c>
      <c r="C1322" t="inlineStr">
        <is>
          <t>Memorandum</t>
        </is>
      </c>
      <c r="D1322" t="inlineStr">
        <is>
          <t>1883/0582</t>
        </is>
      </c>
      <c r="E1322" t="inlineStr">
        <is>
          <t>08/31/2007</t>
        </is>
      </c>
      <c r="F1322" s="903" t="n">
        <v>39145</v>
      </c>
      <c r="G1322" t="inlineStr">
        <is>
          <t>Floyd W. Atha,
Nancy D. Atha</t>
        </is>
      </c>
      <c r="H1322" t="inlineStr">
        <is>
          <t>Boulevard Associates, LLC</t>
        </is>
      </c>
      <c r="I1322" t="inlineStr">
        <is>
          <t>N/2 NE/4, NE/4 SE/4, SE/4 NE/4 of 31-12N-24W (AOL)</t>
        </is>
      </c>
      <c r="J1322" t="inlineStr">
        <is>
          <t>Leasehold / WI</t>
        </is>
      </c>
      <c r="K1322" t="inlineStr">
        <is>
          <t>OKCountyRecords official index, Roger Mills County (instrument 2007-003914); searched 06/11/2026</t>
        </is>
      </c>
    </row>
    <row r="1323">
      <c r="A1323" t="inlineStr">
        <is>
          <t>2007-004018</t>
        </is>
      </c>
      <c r="C1323" t="inlineStr">
        <is>
          <t>Power Of Attorney</t>
        </is>
      </c>
      <c r="D1323" t="inlineStr">
        <is>
          <t>1884/0508</t>
        </is>
      </c>
      <c r="E1323" t="inlineStr">
        <is>
          <t>09/04/2007</t>
        </is>
      </c>
      <c r="F1323" s="903" t="n">
        <v>39315</v>
      </c>
      <c r="G1323" t="inlineStr">
        <is>
          <t>Kaiser Francis Oil Company</t>
        </is>
      </c>
      <c r="H1323" t="inlineStr">
        <is>
          <t>The Public</t>
        </is>
      </c>
      <c r="I1323" t="inlineStr">
        <is>
          <t>All of 31-12N-24W (AOL)</t>
        </is>
      </c>
      <c r="J1323" t="inlineStr">
        <is>
          <t>See instrument</t>
        </is>
      </c>
      <c r="K1323" t="inlineStr">
        <is>
          <t>OKCountyRecords official index, Roger Mills County (instrument 2007-004018); searched 06/11/2026</t>
        </is>
      </c>
    </row>
    <row r="1324">
      <c r="A1324" t="inlineStr">
        <is>
          <t>1998-000843</t>
        </is>
      </c>
      <c r="B1324" t="n">
        <v>40</v>
      </c>
      <c r="C1324" t="inlineStr">
        <is>
          <t>Assignment</t>
        </is>
      </c>
      <c r="D1324" t="inlineStr">
        <is>
          <t>1567/0006</t>
        </is>
      </c>
      <c r="E1324" t="inlineStr">
        <is>
          <t>09/11/2007</t>
        </is>
      </c>
      <c r="F1324" s="903" t="n">
        <v>39336</v>
      </c>
      <c r="G1324" t="inlineStr">
        <is>
          <t>Ocean Energy, Inc.</t>
        </is>
      </c>
      <c r="H1324" t="inlineStr">
        <is>
          <t>Ocean Energy Resources, Inc.</t>
        </is>
      </c>
      <c r="I1324" t="inlineStr">
        <is>
          <t>E/2 NW/4, NE/4 SE/4, SE/4 NE/4, W/2 NE/4 of 31-12N-24W (AOL)</t>
        </is>
      </c>
      <c r="J1324" t="inlineStr">
        <is>
          <t>Leasehold / WI</t>
        </is>
      </c>
      <c r="K1324" t="inlineStr">
        <is>
          <t>OKCountyRecords official index, Roger Mills County (instrument 1998-000843); searched 06/11/2026</t>
        </is>
      </c>
    </row>
    <row r="1325">
      <c r="A1325" t="inlineStr">
        <is>
          <t>2007-005167</t>
        </is>
      </c>
      <c r="C1325" t="inlineStr">
        <is>
          <t>Final Decree</t>
        </is>
      </c>
      <c r="D1325" t="inlineStr">
        <is>
          <t>1892/0567</t>
        </is>
      </c>
      <c r="E1325" t="inlineStr">
        <is>
          <t>11/14/2007</t>
        </is>
      </c>
      <c r="F1325" s="903" t="n">
        <v>39400</v>
      </c>
      <c r="G1325" t="inlineStr">
        <is>
          <t>Billy Wayne Bain</t>
        </is>
      </c>
      <c r="H1325" t="inlineStr">
        <is>
          <t>The Public</t>
        </is>
      </c>
      <c r="I1325" t="inlineStr">
        <is>
          <t>NW/4 SE/4, S/2 SE/4, SW/4 NE/4 of 31-12N-24W (AOL)</t>
        </is>
      </c>
      <c r="J1325" t="inlineStr">
        <is>
          <t>Fee / as stated</t>
        </is>
      </c>
      <c r="K1325" t="inlineStr">
        <is>
          <t>OKCountyRecords official index, Roger Mills County (instrument 2007-005167); searched 06/11/2026</t>
        </is>
      </c>
    </row>
    <row r="1326">
      <c r="A1326" t="inlineStr">
        <is>
          <t>2008-003157</t>
        </is>
      </c>
      <c r="C1326" t="inlineStr">
        <is>
          <t>Joint Tenancy Warranty Deed</t>
        </is>
      </c>
      <c r="D1326" t="inlineStr">
        <is>
          <t>1914/0155</t>
        </is>
      </c>
      <c r="E1326" t="inlineStr">
        <is>
          <t>06/13/2008</t>
        </is>
      </c>
      <c r="F1326" s="903" t="n">
        <v>39609</v>
      </c>
      <c r="G1326" t="inlineStr">
        <is>
          <t>Floyd Co Atha, Trustee,
Nancy Co Atha, Trustee</t>
        </is>
      </c>
      <c r="H1326" t="inlineStr">
        <is>
          <t>Danielle Delane Tucker,
Monte Earl Tucker</t>
        </is>
      </c>
      <c r="I1326" t="inlineStr">
        <is>
          <t>N/2 NE/4, NE/4 SE/4, SE/4 NE/4 of 31-12N-24W</t>
        </is>
      </c>
      <c r="J1326" t="inlineStr">
        <is>
          <t>Fee / as stated</t>
        </is>
      </c>
      <c r="K1326" t="inlineStr">
        <is>
          <t>OKCountyRecords official index, Roger Mills County (instrument 2008-003157); searched 06/11/2026</t>
        </is>
      </c>
    </row>
    <row r="1327">
      <c r="A1327" t="inlineStr">
        <is>
          <t>2008-004060</t>
        </is>
      </c>
      <c r="C1327" t="inlineStr">
        <is>
          <t>Quit Claim Mineral Deed</t>
        </is>
      </c>
      <c r="D1327" t="inlineStr">
        <is>
          <t>1919/0359</t>
        </is>
      </c>
      <c r="E1327" t="inlineStr">
        <is>
          <t>07/23/2008</t>
        </is>
      </c>
      <c r="F1327" s="903" t="n">
        <v>39645</v>
      </c>
      <c r="G1327" t="inlineStr">
        <is>
          <t>Shawn S. Walters,
Wayne A. Walters</t>
        </is>
      </c>
      <c r="H1327" t="inlineStr">
        <is>
          <t>Shawn S. Walters, Trustee,
Wayne A. Walters, Trustee</t>
        </is>
      </c>
      <c r="I1327" t="inlineStr">
        <is>
          <t>SE/4 SW/4 of 31-12N-24W (AOL)</t>
        </is>
      </c>
      <c r="J1327" t="inlineStr">
        <is>
          <t>Mineral</t>
        </is>
      </c>
      <c r="K1327" t="inlineStr">
        <is>
          <t>OKCountyRecords official index, Roger Mills County (instrument 2008-004060); searched 06/11/2026</t>
        </is>
      </c>
    </row>
    <row r="1328">
      <c r="A1328" t="inlineStr">
        <is>
          <t>2008-006536</t>
        </is>
      </c>
      <c r="C1328" t="inlineStr">
        <is>
          <t>Mineral Deed</t>
        </is>
      </c>
      <c r="D1328" t="inlineStr">
        <is>
          <t>1937/0418</t>
        </is>
      </c>
      <c r="E1328" t="inlineStr">
        <is>
          <t>10/27/2008</t>
        </is>
      </c>
      <c r="F1328" s="903" t="n">
        <v>38286</v>
      </c>
      <c r="G1328" t="inlineStr">
        <is>
          <t>Koala Production Co</t>
        </is>
      </c>
      <c r="H1328" t="inlineStr">
        <is>
          <t>Fleshman Agency, Inc.</t>
        </is>
      </c>
      <c r="I1328" t="inlineStr">
        <is>
          <t>NW/4 NW/4, Lots 1 of 31-12N-24W</t>
        </is>
      </c>
      <c r="J1328" t="inlineStr">
        <is>
          <t>Mineral</t>
        </is>
      </c>
      <c r="K1328" t="inlineStr">
        <is>
          <t>OKCountyRecords official index, Roger Mills County (instrument 2008-006536); searched 06/11/2026</t>
        </is>
      </c>
    </row>
    <row r="1329">
      <c r="A1329" t="inlineStr">
        <is>
          <t>2008-007080</t>
        </is>
      </c>
      <c r="C1329" t="inlineStr">
        <is>
          <t>Memorandum</t>
        </is>
      </c>
      <c r="D1329" t="inlineStr">
        <is>
          <t>1940/0420</t>
        </is>
      </c>
      <c r="E1329" t="inlineStr">
        <is>
          <t>11/18/2008</t>
        </is>
      </c>
      <c r="F1329" s="903" t="n">
        <v>39756</v>
      </c>
      <c r="G1329" t="inlineStr">
        <is>
          <t>Shawn S. Walters,
Wayne A. Walters</t>
        </is>
      </c>
      <c r="H1329" t="inlineStr">
        <is>
          <t>Shawn S. Walters, Trustee,
Wayne A. Walters, Trustee</t>
        </is>
      </c>
      <c r="I1329" t="inlineStr">
        <is>
          <t>SE/4 SW/4 of 31-12N-24W (AOL)</t>
        </is>
      </c>
      <c r="J1329" t="inlineStr">
        <is>
          <t>Leasehold / WI</t>
        </is>
      </c>
      <c r="K1329" t="inlineStr">
        <is>
          <t>OKCountyRecords official index, Roger Mills County (instrument 2008-007080); searched 06/11/2026</t>
        </is>
      </c>
    </row>
    <row r="1330">
      <c r="A1330" t="inlineStr">
        <is>
          <t>2008-007325</t>
        </is>
      </c>
      <c r="C1330" t="inlineStr">
        <is>
          <t>Mineral Deed</t>
        </is>
      </c>
      <c r="D1330" t="inlineStr">
        <is>
          <t>1941/0550</t>
        </is>
      </c>
      <c r="E1330" t="inlineStr">
        <is>
          <t>12/01/2008</t>
        </is>
      </c>
      <c r="F1330" s="903" t="n">
        <v>39751</v>
      </c>
      <c r="G1330" t="inlineStr">
        <is>
          <t>Jan A. Indepedent Executor Schroff</t>
        </is>
      </c>
      <c r="H1330" t="inlineStr">
        <is>
          <t>Williams , Rogene E. Revocable Living Trust</t>
        </is>
      </c>
      <c r="I1330" t="inlineStr">
        <is>
          <t>NW/4 SE/4, S/2 SE/4, SW/4 NE/4 of 31-12N-24W (AOL)</t>
        </is>
      </c>
      <c r="J1330" t="inlineStr">
        <is>
          <t>Mineral</t>
        </is>
      </c>
      <c r="K1330" t="inlineStr">
        <is>
          <t>OKCountyRecords official index, Roger Mills County (instrument 2008-007325); searched 06/11/2026</t>
        </is>
      </c>
    </row>
    <row r="1331">
      <c r="A1331" t="inlineStr">
        <is>
          <t>2009-000222</t>
        </is>
      </c>
      <c r="C1331" t="inlineStr">
        <is>
          <t>Assignment</t>
        </is>
      </c>
      <c r="D1331" t="inlineStr">
        <is>
          <t>1945/0410</t>
        </is>
      </c>
      <c r="E1331" t="inlineStr">
        <is>
          <t>01/15/2009</t>
        </is>
      </c>
      <c r="F1331" s="903" t="n">
        <v>39815</v>
      </c>
      <c r="G1331" t="inlineStr">
        <is>
          <t>Encore Operating, LP</t>
        </is>
      </c>
      <c r="H1331" t="inlineStr">
        <is>
          <t>Encore Energy Partners Operating, LLC</t>
        </is>
      </c>
      <c r="I1331" t="inlineStr">
        <is>
          <t>E/2 NW/4, N/2 NE/4 SW/4, NE/4 SE/4, SE/4 NE/4 of 31-12N-24W (AOL)</t>
        </is>
      </c>
      <c r="J1331" t="inlineStr">
        <is>
          <t>Leasehold / WI</t>
        </is>
      </c>
      <c r="K1331" t="inlineStr">
        <is>
          <t>OKCountyRecords official index, Roger Mills County (instrument 2009-000222); searched 06/11/2026</t>
        </is>
      </c>
    </row>
    <row r="1332">
      <c r="A1332" t="inlineStr">
        <is>
          <t>2009-000272</t>
        </is>
      </c>
      <c r="C1332" t="inlineStr">
        <is>
          <t>Assignment</t>
        </is>
      </c>
      <c r="D1332" t="inlineStr">
        <is>
          <t>1945/0594</t>
        </is>
      </c>
      <c r="E1332" t="inlineStr">
        <is>
          <t>01/20/2009</t>
        </is>
      </c>
      <c r="F1332" s="903" t="n">
        <v>38701</v>
      </c>
      <c r="G1332" t="inlineStr">
        <is>
          <t>Jess Harris III, Inc.</t>
        </is>
      </c>
      <c r="H1332" t="inlineStr">
        <is>
          <t>Newfield Exploration Mid-continent, Inc.</t>
        </is>
      </c>
      <c r="I1332" t="inlineStr">
        <is>
          <t>SE/4 SE/4, SW/4 NE/4, W/2 SE/4 of 31-12N-24W</t>
        </is>
      </c>
      <c r="J1332" t="inlineStr">
        <is>
          <t>Leasehold / WI</t>
        </is>
      </c>
      <c r="K1332" t="inlineStr">
        <is>
          <t>OKCountyRecords official index, Roger Mills County (instrument 2009-000272); searched 06/11/2026</t>
        </is>
      </c>
    </row>
    <row r="1333">
      <c r="A1333" t="inlineStr">
        <is>
          <t>2009-000273</t>
        </is>
      </c>
      <c r="C1333" t="inlineStr">
        <is>
          <t>Assignment</t>
        </is>
      </c>
      <c r="D1333" t="inlineStr">
        <is>
          <t>1945/0595</t>
        </is>
      </c>
      <c r="E1333" t="inlineStr">
        <is>
          <t>01/20/2009</t>
        </is>
      </c>
      <c r="F1333" s="903" t="n">
        <v>38760</v>
      </c>
      <c r="G1333" t="inlineStr">
        <is>
          <t>Jess Harris III, Inc.</t>
        </is>
      </c>
      <c r="H1333" t="inlineStr">
        <is>
          <t>Newfield Exploration Mid-continent, Inc.</t>
        </is>
      </c>
      <c r="I1333" t="inlineStr">
        <is>
          <t>Lots 1 of 31-12N-24W</t>
        </is>
      </c>
      <c r="J1333" t="inlineStr">
        <is>
          <t>Leasehold / WI</t>
        </is>
      </c>
      <c r="K1333" t="inlineStr">
        <is>
          <t>OKCountyRecords official index, Roger Mills County (instrument 2009-000273); searched 06/11/2026</t>
        </is>
      </c>
    </row>
    <row r="1334">
      <c r="A1334" t="inlineStr">
        <is>
          <t>2009-000477</t>
        </is>
      </c>
      <c r="C1334" t="inlineStr">
        <is>
          <t>Release</t>
        </is>
      </c>
      <c r="D1334" t="inlineStr">
        <is>
          <t>1946/0513</t>
        </is>
      </c>
      <c r="E1334" t="inlineStr">
        <is>
          <t>02/02/2009</t>
        </is>
      </c>
      <c r="F1334" s="903" t="n">
        <v>39811</v>
      </c>
      <c r="G1334" t="inlineStr">
        <is>
          <t>Bank of America</t>
        </is>
      </c>
      <c r="H1334" t="inlineStr">
        <is>
          <t>Encore Energy Partners Operating, LLC,
Encore Operating, LP</t>
        </is>
      </c>
      <c r="I1334" t="inlineStr">
        <is>
          <t>E/2 NW/4, N/2 NE/4 SW/4, NE/4 SE/4, SE/4 NE/4 of 31-12N-24W (AOL)</t>
        </is>
      </c>
      <c r="J1334" t="inlineStr">
        <is>
          <t>Leasehold / WI</t>
        </is>
      </c>
      <c r="K1334" t="inlineStr">
        <is>
          <t>OKCountyRecords official index, Roger Mills County (instrument 2009-000477); searched 06/11/2026</t>
        </is>
      </c>
    </row>
    <row r="1335">
      <c r="A1335" t="inlineStr">
        <is>
          <t>2009-000702</t>
        </is>
      </c>
      <c r="C1335" t="inlineStr">
        <is>
          <t>Affidavit Of Heirship</t>
        </is>
      </c>
      <c r="D1335" t="inlineStr">
        <is>
          <t>1948/0262</t>
        </is>
      </c>
      <c r="E1335" t="inlineStr">
        <is>
          <t>02/17/2009</t>
        </is>
      </c>
      <c r="F1335" s="903" t="n">
        <v>39854</v>
      </c>
      <c r="G1335" t="inlineStr">
        <is>
          <t>Willa Hambrook</t>
        </is>
      </c>
      <c r="H1335" t="inlineStr">
        <is>
          <t>The Public</t>
        </is>
      </c>
      <c r="I1335" t="inlineStr">
        <is>
          <t>All of 31-12N-24W</t>
        </is>
      </c>
      <c r="J1335" t="inlineStr">
        <is>
          <t>Fee / as stated</t>
        </is>
      </c>
      <c r="K1335" t="inlineStr">
        <is>
          <t>OKCountyRecords official index, Roger Mills County (instrument 2009-000702); searched 06/11/2026</t>
        </is>
      </c>
    </row>
    <row r="1336">
      <c r="A1336" t="inlineStr">
        <is>
          <t>2009-000895</t>
        </is>
      </c>
      <c r="C1336" t="inlineStr">
        <is>
          <t>Mineral Deed</t>
        </is>
      </c>
      <c r="D1336" t="inlineStr">
        <is>
          <t>1949/0217</t>
        </is>
      </c>
      <c r="E1336" t="inlineStr">
        <is>
          <t>03/02/2009</t>
        </is>
      </c>
      <c r="F1336" s="903" t="n">
        <v>39871</v>
      </c>
      <c r="G1336" t="inlineStr">
        <is>
          <t>Jesse W. Fuchs,
Jinkee Acuero Fuchs</t>
        </is>
      </c>
      <c r="H1336" t="inlineStr">
        <is>
          <t>Jessica Corry Fuchs</t>
        </is>
      </c>
      <c r="I1336" t="inlineStr">
        <is>
          <t>NW/4 SE/4, S/2 SE/4, SW/4 NE/4 of 31-12N-24W (AOL)</t>
        </is>
      </c>
      <c r="J1336" t="inlineStr">
        <is>
          <t>Mineral</t>
        </is>
      </c>
      <c r="K1336" t="inlineStr">
        <is>
          <t>OKCountyRecords official index, Roger Mills County (instrument 2009-000895); searched 06/11/2026</t>
        </is>
      </c>
    </row>
    <row r="1337">
      <c r="A1337" t="inlineStr">
        <is>
          <t>2009-002005</t>
        </is>
      </c>
      <c r="C1337" t="inlineStr">
        <is>
          <t>Warranty Deed</t>
        </is>
      </c>
      <c r="D1337" t="inlineStr">
        <is>
          <t>1956/0354</t>
        </is>
      </c>
      <c r="E1337" t="inlineStr">
        <is>
          <t>05/08/2009</t>
        </is>
      </c>
      <c r="F1337" s="903" t="n">
        <v>39939</v>
      </c>
      <c r="G1337" t="inlineStr">
        <is>
          <t>Atha, Floyd and Nancy Rev Trust,
Floyd Co- Atha, Trustee,
Floyd W. Atha,
Nancy Co- Atha, Trustee,
Nancy D. Atha</t>
        </is>
      </c>
      <c r="H1337" t="inlineStr">
        <is>
          <t>Fuchs, Donnaleta Rev Trust,
Donnaleta Fuchs, Trustee,
Fuchs, Y. C. Jr. Rev Trust,
Y. C. Fuchs Jr., Trustee</t>
        </is>
      </c>
      <c r="I1337" t="inlineStr">
        <is>
          <t>E/2 W/2, Lots 1 of 31-12N-24W</t>
        </is>
      </c>
      <c r="J1337" t="inlineStr">
        <is>
          <t>Fee / as stated</t>
        </is>
      </c>
      <c r="K1337" t="inlineStr">
        <is>
          <t>OKCountyRecords official index, Roger Mills County (instrument 2009-002005); searched 06/11/2026</t>
        </is>
      </c>
    </row>
    <row r="1338">
      <c r="A1338" t="inlineStr">
        <is>
          <t>2009-002096</t>
        </is>
      </c>
      <c r="C1338" t="inlineStr">
        <is>
          <t>Quit Claim</t>
        </is>
      </c>
      <c r="D1338" t="inlineStr">
        <is>
          <t>1958/0060</t>
        </is>
      </c>
      <c r="E1338" t="inlineStr">
        <is>
          <t>05/14/2009</t>
        </is>
      </c>
      <c r="F1338" s="903" t="n">
        <v>39945</v>
      </c>
      <c r="G1338" t="inlineStr">
        <is>
          <t>Floyd Atha,
Nancy Atha,
Atha Revocable Trust, Floyd and Nancy</t>
        </is>
      </c>
      <c r="H1338" t="inlineStr">
        <is>
          <t>Kathy Bryant,
William E. Bryant</t>
        </is>
      </c>
      <c r="I1338" t="inlineStr">
        <is>
          <t>Lots 1 of 31-12N-24W</t>
        </is>
      </c>
      <c r="J1338" t="inlineStr">
        <is>
          <t>Fee / as stated</t>
        </is>
      </c>
      <c r="K1338" t="inlineStr">
        <is>
          <t>OKCountyRecords official index, Roger Mills County (instrument 2009-002096); searched 06/11/2026</t>
        </is>
      </c>
    </row>
    <row r="1339">
      <c r="A1339" t="inlineStr">
        <is>
          <t>2009-002872</t>
        </is>
      </c>
      <c r="C1339" t="inlineStr">
        <is>
          <t>Quit Claim Deed</t>
        </is>
      </c>
      <c r="D1339" t="inlineStr">
        <is>
          <t>1963/0222</t>
        </is>
      </c>
      <c r="E1339" t="inlineStr">
        <is>
          <t>07/07/2009</t>
        </is>
      </c>
      <c r="F1339" s="903" t="n">
        <v>39981</v>
      </c>
      <c r="G1339" t="inlineStr">
        <is>
          <t>Clara Mae Bryan,
George Kendall Bryan,
George M. Bryan</t>
        </is>
      </c>
      <c r="H1339" t="inlineStr">
        <is>
          <t>Bryan Living Trust</t>
        </is>
      </c>
      <c r="I1339" t="inlineStr">
        <is>
          <t>SE/4 SW/4, Lots 4 of 31-12N-24W</t>
        </is>
      </c>
      <c r="J1339" t="inlineStr">
        <is>
          <t>Fee / as stated</t>
        </is>
      </c>
      <c r="K1339" t="inlineStr">
        <is>
          <t>OKCountyRecords official index, Roger Mills County (instrument 2009-002872); searched 06/11/2026</t>
        </is>
      </c>
    </row>
    <row r="1340">
      <c r="A1340" t="inlineStr">
        <is>
          <t>2009-002996</t>
        </is>
      </c>
      <c r="C1340" t="inlineStr">
        <is>
          <t>Warranty Deed</t>
        </is>
      </c>
      <c r="D1340" t="inlineStr">
        <is>
          <t>1964/0097</t>
        </is>
      </c>
      <c r="E1340" t="inlineStr">
        <is>
          <t>07/17/2009</t>
        </is>
      </c>
      <c r="F1340" s="903" t="n">
        <v>40009</v>
      </c>
      <c r="G1340" t="inlineStr">
        <is>
          <t>Fuchs, Donnaletta Revoc Trust,
Donnaletta Fuchs, Trustee,
Fuchs, Y. C. Jr. Revoc Trust,
Y. C. Fuchs Jr., Trustee</t>
        </is>
      </c>
      <c r="H1340" t="inlineStr">
        <is>
          <t>Jesse Joe Newell,
Jill Ann Newell</t>
        </is>
      </c>
      <c r="I1340" t="inlineStr">
        <is>
          <t>E/2 W/2, Lots 1 of 31-12N-24W</t>
        </is>
      </c>
      <c r="J1340" t="inlineStr">
        <is>
          <t>Fee / as stated</t>
        </is>
      </c>
      <c r="K1340" t="inlineStr">
        <is>
          <t>OKCountyRecords official index, Roger Mills County (instrument 2009-002996); searched 06/11/2026</t>
        </is>
      </c>
    </row>
    <row r="1341">
      <c r="A1341" t="inlineStr">
        <is>
          <t>2009-004292</t>
        </is>
      </c>
      <c r="C1341" t="inlineStr">
        <is>
          <t>Power Of Attorney</t>
        </is>
      </c>
      <c r="D1341" t="inlineStr">
        <is>
          <t>1972/0574</t>
        </is>
      </c>
      <c r="E1341" t="inlineStr">
        <is>
          <t>10/08/2009</t>
        </is>
      </c>
      <c r="F1341" s="903" t="n">
        <v>40059</v>
      </c>
      <c r="G1341" t="inlineStr">
        <is>
          <t>Kaiser-francis Oil Company</t>
        </is>
      </c>
      <c r="H1341" t="inlineStr">
        <is>
          <t>Craig Dolinsky</t>
        </is>
      </c>
      <c r="I1341" t="inlineStr">
        <is>
          <t>31-12N-24W (AOL)</t>
        </is>
      </c>
      <c r="J1341" t="inlineStr">
        <is>
          <t>See instrument</t>
        </is>
      </c>
      <c r="K1341" t="inlineStr">
        <is>
          <t>OKCountyRecords official index, Roger Mills County (instrument 2009-004292); searched 06/11/2026</t>
        </is>
      </c>
    </row>
    <row r="1342">
      <c r="A1342" t="inlineStr">
        <is>
          <t>2009-006282</t>
        </is>
      </c>
      <c r="C1342" t="inlineStr">
        <is>
          <t>Stipulation</t>
        </is>
      </c>
      <c r="D1342" t="inlineStr">
        <is>
          <t>1984/0236</t>
        </is>
      </c>
      <c r="E1342" t="inlineStr">
        <is>
          <t>12/11/2009</t>
        </is>
      </c>
      <c r="F1342" s="903" t="n">
        <v>40133</v>
      </c>
      <c r="G1342" t="inlineStr">
        <is>
          <t>Arrowhead Resources, Inc.</t>
        </is>
      </c>
      <c r="H1342" t="inlineStr">
        <is>
          <t>Bhch Mineral, Ltd.,
Bhch Properties, Ltd.,
Garg Oil</t>
        </is>
      </c>
      <c r="I1342" t="inlineStr">
        <is>
          <t>All of 31-12N-24W (AOL)</t>
        </is>
      </c>
      <c r="J1342" t="inlineStr">
        <is>
          <t>Leasehold / WI</t>
        </is>
      </c>
      <c r="K1342" t="inlineStr">
        <is>
          <t>OKCountyRecords official index, Roger Mills County (instrument 2009-006282); searched 06/11/2026</t>
        </is>
      </c>
    </row>
    <row r="1343">
      <c r="A1343" t="inlineStr">
        <is>
          <t>2010-002337</t>
        </is>
      </c>
      <c r="C1343" t="inlineStr">
        <is>
          <t>Quit Claim Mineral Deed</t>
        </is>
      </c>
      <c r="D1343" t="inlineStr">
        <is>
          <t>2002/0576</t>
        </is>
      </c>
      <c r="E1343" t="inlineStr">
        <is>
          <t>03/01/2010</t>
        </is>
      </c>
      <c r="F1343" s="903" t="n">
        <v>40067</v>
      </c>
      <c r="G1343" t="inlineStr">
        <is>
          <t>Dwight J. Williams,
Elizabeth M. Williams</t>
        </is>
      </c>
      <c r="H1343" t="inlineStr">
        <is>
          <t>Williams, Dwight J. Revocable Trust,
Dwight J. Williams, Trustee</t>
        </is>
      </c>
      <c r="I1343" t="inlineStr">
        <is>
          <t>NW/4 SE/4, S/2 SE/4, SW/4 NE/4 of 31-12N-24W (AOL)</t>
        </is>
      </c>
      <c r="J1343" t="inlineStr">
        <is>
          <t>Mineral</t>
        </is>
      </c>
      <c r="K1343" t="inlineStr">
        <is>
          <t>OKCountyRecords official index, Roger Mills County (instrument 2010-002337); searched 06/11/2026</t>
        </is>
      </c>
    </row>
    <row r="1344">
      <c r="A1344" t="inlineStr">
        <is>
          <t>2010-005367</t>
        </is>
      </c>
      <c r="C1344" t="inlineStr">
        <is>
          <t>Letter</t>
        </is>
      </c>
      <c r="D1344" t="inlineStr">
        <is>
          <t>2019/0500</t>
        </is>
      </c>
      <c r="E1344" t="inlineStr">
        <is>
          <t>05/17/2010</t>
        </is>
      </c>
      <c r="F1344" s="903" t="n">
        <v>40298</v>
      </c>
      <c r="G1344" t="inlineStr">
        <is>
          <t>Clarence C. Dcd Bain,
Clarence Clifton Dcd Bain,
Clarence C. Bain, Trustee,
Michael L. Bain,
Michael L. Co- Bain, Trustee,
William C. Co- Bain, Trustee,
Cdb Trust</t>
        </is>
      </c>
      <c r="H1344" t="inlineStr">
        <is>
          <t>The Public</t>
        </is>
      </c>
      <c r="I1344" t="inlineStr">
        <is>
          <t>31-12N-24W (AOL)</t>
        </is>
      </c>
      <c r="J1344" t="inlineStr">
        <is>
          <t>See instrument</t>
        </is>
      </c>
      <c r="K1344" t="inlineStr">
        <is>
          <t>OKCountyRecords official index, Roger Mills County (instrument 2010-005367); searched 06/11/2026</t>
        </is>
      </c>
    </row>
    <row r="1345">
      <c r="A1345" t="inlineStr">
        <is>
          <t>2010-005993</t>
        </is>
      </c>
      <c r="C1345" t="inlineStr">
        <is>
          <t>Mineral Deed</t>
        </is>
      </c>
      <c r="D1345" t="inlineStr">
        <is>
          <t>2022/0493</t>
        </is>
      </c>
      <c r="E1345" t="inlineStr">
        <is>
          <t>06/07/2010</t>
        </is>
      </c>
      <c r="F1345" s="903" t="n">
        <v>40333</v>
      </c>
      <c r="G1345" t="inlineStr">
        <is>
          <t>Wilda W. Jensen</t>
        </is>
      </c>
      <c r="H1345" t="inlineStr">
        <is>
          <t>Hans W. Jensen,
Tim E. Jensen</t>
        </is>
      </c>
      <c r="I1345" t="inlineStr">
        <is>
          <t>NW/4 SE/4, S/2 SE/4, SW/4 NE/4 of 31-12N-24W (AOL)</t>
        </is>
      </c>
      <c r="J1345" t="inlineStr">
        <is>
          <t>Mineral</t>
        </is>
      </c>
      <c r="K1345" t="inlineStr">
        <is>
          <t>OKCountyRecords official index, Roger Mills County (instrument 2010-005993); searched 06/11/2026</t>
        </is>
      </c>
    </row>
    <row r="1346">
      <c r="A1346" t="inlineStr">
        <is>
          <t>2010-006265</t>
        </is>
      </c>
      <c r="C1346" t="inlineStr">
        <is>
          <t>Assignment</t>
        </is>
      </c>
      <c r="D1346" t="inlineStr">
        <is>
          <t>2024/0074</t>
        </is>
      </c>
      <c r="E1346" t="inlineStr">
        <is>
          <t>06/16/2010</t>
        </is>
      </c>
      <c r="F1346" s="903" t="n">
        <v>40338</v>
      </c>
      <c r="G1346" t="inlineStr">
        <is>
          <t>Rialto Production Company</t>
        </is>
      </c>
      <c r="H1346" t="inlineStr">
        <is>
          <t>Sydtran Management, LLC</t>
        </is>
      </c>
      <c r="I1346" t="inlineStr">
        <is>
          <t>E/2 NW/4 of 31-12N-24W (AOL)</t>
        </is>
      </c>
      <c r="J1346" t="inlineStr">
        <is>
          <t>Leasehold / WI</t>
        </is>
      </c>
      <c r="K1346" t="inlineStr">
        <is>
          <t>OKCountyRecords official index, Roger Mills County (instrument 2010-006265); searched 06/11/2026</t>
        </is>
      </c>
    </row>
    <row r="1347">
      <c r="A1347" t="inlineStr">
        <is>
          <t>2010-006266</t>
        </is>
      </c>
      <c r="C1347" t="inlineStr">
        <is>
          <t>Assignment</t>
        </is>
      </c>
      <c r="D1347" t="inlineStr">
        <is>
          <t>2024/0085</t>
        </is>
      </c>
      <c r="E1347" t="inlineStr">
        <is>
          <t>06/16/2010</t>
        </is>
      </c>
      <c r="F1347" s="903" t="n">
        <v>40338</v>
      </c>
      <c r="G1347" t="inlineStr">
        <is>
          <t>Rialto Oil &amp; Gas Corporation</t>
        </is>
      </c>
      <c r="H1347" t="inlineStr">
        <is>
          <t>Sydtran, LP,
Sydtran Management, LLC</t>
        </is>
      </c>
      <c r="I1347" t="inlineStr">
        <is>
          <t>E/2 NW/4 of 31-12N-24W (AOL)</t>
        </is>
      </c>
      <c r="J1347" t="inlineStr">
        <is>
          <t>Leasehold / WI</t>
        </is>
      </c>
      <c r="K1347" t="inlineStr">
        <is>
          <t>OKCountyRecords official index, Roger Mills County (instrument 2010-006266); searched 06/11/2026</t>
        </is>
      </c>
    </row>
    <row r="1348">
      <c r="A1348" t="inlineStr">
        <is>
          <t>2010-006561</t>
        </is>
      </c>
      <c r="C1348" t="inlineStr">
        <is>
          <t>Correction</t>
        </is>
      </c>
      <c r="D1348" t="inlineStr">
        <is>
          <t>2027/0085</t>
        </is>
      </c>
      <c r="E1348" t="inlineStr">
        <is>
          <t>06/28/2010</t>
        </is>
      </c>
      <c r="F1348" s="903" t="n">
        <v>40318</v>
      </c>
      <c r="G1348" t="inlineStr">
        <is>
          <t>Dwight James Successor Williams, Trustee,
Williams, Jon T. and Rogene E. Trust</t>
        </is>
      </c>
      <c r="H1348" t="inlineStr">
        <is>
          <t>Williams, Rogene E. Revocable Living Trust</t>
        </is>
      </c>
      <c r="I1348" t="inlineStr">
        <is>
          <t>NW/4 SE/4, S/2 SE/4, SW/4 NE/4 of 31-12N-24W (AOL)</t>
        </is>
      </c>
      <c r="J1348" t="inlineStr">
        <is>
          <t>See instrument</t>
        </is>
      </c>
      <c r="K1348" t="inlineStr">
        <is>
          <t>OKCountyRecords official index, Roger Mills County (instrument 2010-006561); searched 06/11/2026</t>
        </is>
      </c>
    </row>
    <row r="1349">
      <c r="A1349" t="inlineStr">
        <is>
          <t>2010-007125</t>
        </is>
      </c>
      <c r="C1349" t="inlineStr">
        <is>
          <t>Mineral Deed</t>
        </is>
      </c>
      <c r="D1349" t="inlineStr">
        <is>
          <t>2031/0005</t>
        </is>
      </c>
      <c r="E1349" t="inlineStr">
        <is>
          <t>07/15/2010</t>
        </is>
      </c>
      <c r="F1349" s="903" t="n">
        <v>40357</v>
      </c>
      <c r="G1349" t="inlineStr">
        <is>
          <t>Leona I. Degrande</t>
        </is>
      </c>
      <c r="H1349" t="inlineStr">
        <is>
          <t>Mare Oil Company</t>
        </is>
      </c>
      <c r="I1349" t="inlineStr">
        <is>
          <t>NW/4 SE/4, S/2 SE/4, SW/4 NE/4 of 31-12N-24W</t>
        </is>
      </c>
      <c r="J1349" t="inlineStr">
        <is>
          <t>Mineral</t>
        </is>
      </c>
      <c r="K1349" t="inlineStr">
        <is>
          <t>OKCountyRecords official index, Roger Mills County (instrument 2010-007125); searched 06/11/2026</t>
        </is>
      </c>
    </row>
    <row r="1350">
      <c r="A1350" t="inlineStr">
        <is>
          <t>2010-007953</t>
        </is>
      </c>
      <c r="C1350" t="inlineStr">
        <is>
          <t>Assignment</t>
        </is>
      </c>
      <c r="D1350" t="inlineStr">
        <is>
          <t>2036/0003</t>
        </is>
      </c>
      <c r="E1350" t="inlineStr">
        <is>
          <t>08/13/2010</t>
        </is>
      </c>
      <c r="F1350" s="903" t="n">
        <v>40396</v>
      </c>
      <c r="G1350" t="inlineStr">
        <is>
          <t>Boulevard Associates, LLC</t>
        </is>
      </c>
      <c r="H1350" t="inlineStr">
        <is>
          <t>Elk City II Wind, LLC</t>
        </is>
      </c>
      <c r="I1350" t="inlineStr">
        <is>
          <t>N/2 NE/4, NE/4 SE/4, SE/4 NE/4 of 31-12N-24W (AOL)</t>
        </is>
      </c>
      <c r="J1350" t="inlineStr">
        <is>
          <t>Leasehold / WI</t>
        </is>
      </c>
      <c r="K1350" t="inlineStr">
        <is>
          <t>OKCountyRecords official index, Roger Mills County (instrument 2010-007953); searched 06/11/2026</t>
        </is>
      </c>
    </row>
    <row r="1351">
      <c r="A1351" t="inlineStr">
        <is>
          <t>2010-008922</t>
        </is>
      </c>
      <c r="C1351" t="inlineStr">
        <is>
          <t>Mineral Deed</t>
        </is>
      </c>
      <c r="D1351" t="inlineStr">
        <is>
          <t>2041/0379</t>
        </is>
      </c>
      <c r="E1351" t="inlineStr">
        <is>
          <t>09/17/2010</t>
        </is>
      </c>
      <c r="F1351" s="903" t="n">
        <v>40416</v>
      </c>
      <c r="G1351" t="inlineStr">
        <is>
          <t>Fausta J. Bish,
Terry Bish,
Tina Bish,
Datt Investment Company</t>
        </is>
      </c>
      <c r="H1351" t="inlineStr">
        <is>
          <t>Bish Family Trust,
Fausta J. Bish, Trustee,
Terry V. Bish, Trustee</t>
        </is>
      </c>
      <c r="I1351" t="inlineStr">
        <is>
          <t>NW/4 SE/4, S/2 SE/4, SW/4 NE/4 of 31-12N-24W (AOL)</t>
        </is>
      </c>
      <c r="J1351" t="inlineStr">
        <is>
          <t>Mineral</t>
        </is>
      </c>
      <c r="K1351" t="inlineStr">
        <is>
          <t>OKCountyRecords official index, Roger Mills County (instrument 2010-008922); searched 06/11/2026</t>
        </is>
      </c>
    </row>
    <row r="1352">
      <c r="A1352" t="inlineStr">
        <is>
          <t>2010-008934</t>
        </is>
      </c>
      <c r="C1352" t="inlineStr">
        <is>
          <t>Mineral Deed</t>
        </is>
      </c>
      <c r="D1352" t="inlineStr">
        <is>
          <t>2041/0406</t>
        </is>
      </c>
      <c r="E1352" t="inlineStr">
        <is>
          <t>09/20/2010</t>
        </is>
      </c>
      <c r="F1352" s="903" t="n">
        <v>40437</v>
      </c>
      <c r="G1352" t="inlineStr">
        <is>
          <t>Petrohawk Energy Corporation</t>
        </is>
      </c>
      <c r="H1352" t="inlineStr">
        <is>
          <t>Petrohawk Properties, LP</t>
        </is>
      </c>
      <c r="I1352" t="inlineStr">
        <is>
          <t>E/2 NW/4 of 31-12N-24W (AOL)</t>
        </is>
      </c>
      <c r="J1352" t="inlineStr">
        <is>
          <t>Mineral</t>
        </is>
      </c>
      <c r="K1352" t="inlineStr">
        <is>
          <t>OKCountyRecords official index, Roger Mills County (instrument 2010-008934); searched 06/11/2026</t>
        </is>
      </c>
    </row>
    <row r="1353">
      <c r="A1353" t="inlineStr">
        <is>
          <t>2010-010052</t>
        </is>
      </c>
      <c r="C1353" t="inlineStr">
        <is>
          <t>Notice</t>
        </is>
      </c>
      <c r="D1353" t="inlineStr">
        <is>
          <t>2048/0268</t>
        </is>
      </c>
      <c r="E1353" t="inlineStr">
        <is>
          <t>11/01/2010</t>
        </is>
      </c>
      <c r="F1353" s="903" t="n">
        <v>40360</v>
      </c>
      <c r="G1353" t="inlineStr">
        <is>
          <t>Boulevard Associates, LLC</t>
        </is>
      </c>
      <c r="H1353" t="inlineStr">
        <is>
          <t>Danielle Delane Tucker,
Monte Earl Tucker</t>
        </is>
      </c>
      <c r="I1353" t="inlineStr">
        <is>
          <t>N/2 NE/4, NE/4 SE/4, SE/4 NE/4 of 31-12N-24W</t>
        </is>
      </c>
      <c r="J1353" t="inlineStr">
        <is>
          <t>See instrument</t>
        </is>
      </c>
      <c r="K1353" t="inlineStr">
        <is>
          <t>OKCountyRecords official index, Roger Mills County (instrument 2010-010052); searched 06/11/2026</t>
        </is>
      </c>
    </row>
    <row r="1354">
      <c r="A1354" t="inlineStr">
        <is>
          <t>2011-000110</t>
        </is>
      </c>
      <c r="C1354" t="inlineStr">
        <is>
          <t>Quit Claim</t>
        </is>
      </c>
      <c r="D1354" t="inlineStr">
        <is>
          <t>2057/0347</t>
        </is>
      </c>
      <c r="E1354" t="inlineStr">
        <is>
          <t>01/06/2011</t>
        </is>
      </c>
      <c r="F1354" s="903" t="n">
        <v>40513</v>
      </c>
      <c r="G1354" t="inlineStr">
        <is>
          <t>Hefner Company, Inc.</t>
        </is>
      </c>
      <c r="H1354" t="inlineStr">
        <is>
          <t>Cheyenne Resources, LLC</t>
        </is>
      </c>
      <c r="I1354" t="inlineStr">
        <is>
          <t>31-12N-24W (AOL)</t>
        </is>
      </c>
      <c r="J1354" t="inlineStr">
        <is>
          <t>Fee / as stated</t>
        </is>
      </c>
      <c r="K1354" t="inlineStr">
        <is>
          <t>OKCountyRecords official index, Roger Mills County (instrument 2011-000110); searched 06/11/2026</t>
        </is>
      </c>
    </row>
    <row r="1355">
      <c r="A1355" t="inlineStr">
        <is>
          <t>2011-001007</t>
        </is>
      </c>
      <c r="C1355" t="inlineStr">
        <is>
          <t>Trustees Mineral Deed</t>
        </is>
      </c>
      <c r="D1355" t="inlineStr">
        <is>
          <t>2063/0491</t>
        </is>
      </c>
      <c r="E1355" t="inlineStr">
        <is>
          <t>02/18/2011</t>
        </is>
      </c>
      <c r="F1355" s="903" t="n">
        <v>40577</v>
      </c>
      <c r="G1355" t="inlineStr">
        <is>
          <t>Glenda Palmer,
Richard Palmer</t>
        </is>
      </c>
      <c r="H1355" t="inlineStr">
        <is>
          <t>Palmer Family Trust,
Glenda Ann Palmer, Trustee,
Richard Royce Palmer, Trustee</t>
        </is>
      </c>
      <c r="I1355" t="inlineStr">
        <is>
          <t>E/2 NW/4, N/2 NE/4 SE/4, NE/4 SE/4, SE/4 NE/4 of 31-12N-24W (AOL)</t>
        </is>
      </c>
      <c r="J1355" t="inlineStr">
        <is>
          <t>Mineral</t>
        </is>
      </c>
      <c r="K1355" t="inlineStr">
        <is>
          <t>OKCountyRecords official index, Roger Mills County (instrument 2011-001007); searched 06/11/2026</t>
        </is>
      </c>
    </row>
    <row r="1356">
      <c r="A1356" t="inlineStr">
        <is>
          <t>2011-001008</t>
        </is>
      </c>
      <c r="C1356" t="inlineStr">
        <is>
          <t>Trustees Mineral Deed</t>
        </is>
      </c>
      <c r="D1356" t="inlineStr">
        <is>
          <t>2063/0494</t>
        </is>
      </c>
      <c r="E1356" t="inlineStr">
        <is>
          <t>02/18/2011</t>
        </is>
      </c>
      <c r="F1356" s="903" t="n">
        <v>40577</v>
      </c>
      <c r="G1356" t="inlineStr">
        <is>
          <t>Mitchel, Glenn Douglas and Hazel Pearl Trust,
Glenda Ann Palmer, Trustee</t>
        </is>
      </c>
      <c r="H1356" t="inlineStr">
        <is>
          <t>Mitchel, Jack D. and Shonna A. Family Trust,
Shanti Jonathan Mitchel,
Shonna Arlene Mitchel, Trustee,
Palmer Family Trust,
Glenda Ann Palmer, Trustee,
Richard Royce Palmer, Trustee</t>
        </is>
      </c>
      <c r="I1356" t="inlineStr">
        <is>
          <t>E/2 NW/4, N/2 NE/4 SE/4, NE/4 SE/4, SE/4 NE/4 of 31-12N-24W (AOL)</t>
        </is>
      </c>
      <c r="J1356" t="inlineStr">
        <is>
          <t>Mineral</t>
        </is>
      </c>
      <c r="K1356" t="inlineStr">
        <is>
          <t>OKCountyRecords official index, Roger Mills County (instrument 2011-001008); searched 06/11/2026</t>
        </is>
      </c>
    </row>
    <row r="1357">
      <c r="A1357" t="inlineStr">
        <is>
          <t>2011-001009</t>
        </is>
      </c>
      <c r="C1357" t="inlineStr">
        <is>
          <t>Trustees Mineral Deed</t>
        </is>
      </c>
      <c r="D1357" t="inlineStr">
        <is>
          <t>2063/0497</t>
        </is>
      </c>
      <c r="E1357" t="inlineStr">
        <is>
          <t>02/18/2011</t>
        </is>
      </c>
      <c r="F1357" s="903" t="n">
        <v>40583</v>
      </c>
      <c r="G1357" t="inlineStr">
        <is>
          <t>Shonna Mitchel,
Shonna A. Mitchel,
Shonna Arlene Mitchel</t>
        </is>
      </c>
      <c r="H1357" t="inlineStr">
        <is>
          <t>Mitchel, Jack D. and Shonna A. Family Trust,
Shonna Arlene Mitchel,
Shonna A. Mitchel, Trustee</t>
        </is>
      </c>
      <c r="I1357" t="inlineStr">
        <is>
          <t>E/2 NW/4, N/2 NE/4 SE/4, NE/4 SE/4, SE/4 NE/4 of 31-12N-24W (AOL)</t>
        </is>
      </c>
      <c r="J1357" t="inlineStr">
        <is>
          <t>Mineral</t>
        </is>
      </c>
      <c r="K1357" t="inlineStr">
        <is>
          <t>OKCountyRecords official index, Roger Mills County (instrument 2011-001009); searched 06/11/2026</t>
        </is>
      </c>
    </row>
    <row r="1358">
      <c r="A1358" t="inlineStr">
        <is>
          <t>2011-003023</t>
        </is>
      </c>
      <c r="C1358" t="inlineStr">
        <is>
          <t>Mineral Deed</t>
        </is>
      </c>
      <c r="D1358" t="inlineStr">
        <is>
          <t>2074/0536</t>
        </is>
      </c>
      <c r="E1358" t="inlineStr">
        <is>
          <t>05/02/2011</t>
        </is>
      </c>
      <c r="F1358" s="903" t="n">
        <v>40661</v>
      </c>
      <c r="G1358" t="inlineStr">
        <is>
          <t>4 A. Investments,
Bryon A. Hetherington</t>
        </is>
      </c>
      <c r="H1358" t="inlineStr">
        <is>
          <t>Bryon A. Hetherington, Trustee,
Hetherington, Byron A. Trust</t>
        </is>
      </c>
      <c r="I1358" t="inlineStr">
        <is>
          <t>NW/4 SE/4, S/2 SE/4, SW/4 NE/4 of 31-12N-24W (AOL)</t>
        </is>
      </c>
      <c r="J1358" t="inlineStr">
        <is>
          <t>Mineral</t>
        </is>
      </c>
      <c r="K1358" t="inlineStr">
        <is>
          <t>OKCountyRecords official index, Roger Mills County (instrument 2011-003023); searched 06/11/2026</t>
        </is>
      </c>
    </row>
    <row r="1359">
      <c r="A1359" t="inlineStr">
        <is>
          <t>2011-005695</t>
        </is>
      </c>
      <c r="C1359" t="inlineStr">
        <is>
          <t>Mineral Deed</t>
        </is>
      </c>
      <c r="D1359" t="inlineStr">
        <is>
          <t>2092/0134</t>
        </is>
      </c>
      <c r="E1359" t="inlineStr">
        <is>
          <t>08/26/2011</t>
        </is>
      </c>
      <c r="F1359" s="903" t="n">
        <v>40778</v>
      </c>
      <c r="G1359" t="inlineStr">
        <is>
          <t>Sorenson Michelle Johnson,
Sorenson Oil and Gas Trust</t>
        </is>
      </c>
      <c r="H1359" t="inlineStr">
        <is>
          <t>Daigle, Kei Lee Trust,
Daigle, Mark Ashley Trust,
Johnson, Kevin Warner Trust</t>
        </is>
      </c>
      <c r="I1359" t="inlineStr">
        <is>
          <t>31-12N-24W</t>
        </is>
      </c>
      <c r="J1359" t="inlineStr">
        <is>
          <t>Mineral</t>
        </is>
      </c>
      <c r="K1359" t="inlineStr">
        <is>
          <t>OKCountyRecords official index, Roger Mills County (instrument 2011-005695); searched 06/11/2026</t>
        </is>
      </c>
    </row>
    <row r="1360">
      <c r="A1360" t="inlineStr">
        <is>
          <t>2011-005926</t>
        </is>
      </c>
      <c r="C1360" t="inlineStr">
        <is>
          <t>Quit Claim Deed</t>
        </is>
      </c>
      <c r="D1360" t="inlineStr">
        <is>
          <t>2093/0461</t>
        </is>
      </c>
      <c r="E1360" t="inlineStr">
        <is>
          <t>09/07/2011</t>
        </is>
      </c>
      <c r="F1360" s="903" t="n">
        <v>40788</v>
      </c>
      <c r="G1360" t="inlineStr">
        <is>
          <t>Cheyenne Resources</t>
        </is>
      </c>
      <c r="H1360" t="inlineStr">
        <is>
          <t>Hefner Company</t>
        </is>
      </c>
      <c r="I1360" t="inlineStr">
        <is>
          <t>All of 31-12N-24W (AOL)</t>
        </is>
      </c>
      <c r="J1360" t="inlineStr">
        <is>
          <t>Fee / as stated</t>
        </is>
      </c>
      <c r="K1360" t="inlineStr">
        <is>
          <t>OKCountyRecords official index, Roger Mills County (instrument 2011-005926); searched 06/11/2026</t>
        </is>
      </c>
    </row>
    <row r="1361">
      <c r="A1361" t="inlineStr">
        <is>
          <t>2011-007728</t>
        </is>
      </c>
      <c r="C1361" t="inlineStr">
        <is>
          <t>Deed</t>
        </is>
      </c>
      <c r="D1361" t="inlineStr">
        <is>
          <t>2104/0239</t>
        </is>
      </c>
      <c r="E1361" t="inlineStr">
        <is>
          <t>11/22/2011</t>
        </is>
      </c>
      <c r="F1361" s="903" t="n">
        <v>40839</v>
      </c>
      <c r="G1361" t="inlineStr">
        <is>
          <t>Michael L. Bain, Trustee,
William C. Bain, Trustee</t>
        </is>
      </c>
      <c r="H1361" t="inlineStr">
        <is>
          <t>Michael L. Bain, Trustee,
Paul M. Bain, Trustee,
William C. Bain, Trustee</t>
        </is>
      </c>
      <c r="I1361" t="inlineStr">
        <is>
          <t>SE/4 SE/4, SW/4 NE/4, W/2 SE/4 of 31-12N-24W (AOL)</t>
        </is>
      </c>
      <c r="J1361" t="inlineStr">
        <is>
          <t>Fee / as stated</t>
        </is>
      </c>
      <c r="K1361" t="inlineStr">
        <is>
          <t>OKCountyRecords official index, Roger Mills County (instrument 2011-007728); searched 06/11/2026</t>
        </is>
      </c>
    </row>
    <row r="1362">
      <c r="A1362" t="inlineStr">
        <is>
          <t>2011-007729</t>
        </is>
      </c>
      <c r="C1362" t="inlineStr">
        <is>
          <t>Mineral Deed</t>
        </is>
      </c>
      <c r="D1362" t="inlineStr">
        <is>
          <t>2104/0242</t>
        </is>
      </c>
      <c r="E1362" t="inlineStr">
        <is>
          <t>11/22/2011</t>
        </is>
      </c>
      <c r="F1362" s="903" t="n">
        <v>40839</v>
      </c>
      <c r="G1362" t="inlineStr">
        <is>
          <t>Michael L. Bain, Trustee,
William C. Bain, Trustee</t>
        </is>
      </c>
      <c r="H1362" t="inlineStr">
        <is>
          <t>Michael L. Bain, Trustee,
Paul M. Bain, Trustee,
William C. Bain, Trustee</t>
        </is>
      </c>
      <c r="I1362" t="inlineStr">
        <is>
          <t>NW/4 SE/4, S/2 SE/4, SW/4 NE/4 of 31-12N-24W (AOL)</t>
        </is>
      </c>
      <c r="J1362" t="inlineStr">
        <is>
          <t>Mineral</t>
        </is>
      </c>
      <c r="K1362" t="inlineStr">
        <is>
          <t>OKCountyRecords official index, Roger Mills County (instrument 2011-007729); searched 06/11/2026</t>
        </is>
      </c>
    </row>
    <row r="1363">
      <c r="A1363" t="inlineStr">
        <is>
          <t>2011-007727</t>
        </is>
      </c>
      <c r="C1363" t="inlineStr">
        <is>
          <t>Affidavit</t>
        </is>
      </c>
      <c r="D1363" t="inlineStr">
        <is>
          <t>2104/0234</t>
        </is>
      </c>
      <c r="E1363" t="inlineStr">
        <is>
          <t>11/22/2011</t>
        </is>
      </c>
      <c r="F1363" s="903" t="n">
        <v>40839</v>
      </c>
      <c r="G1363" t="inlineStr">
        <is>
          <t>Michael Bain,
William C. Bain</t>
        </is>
      </c>
      <c r="H1363" t="inlineStr">
        <is>
          <t>The Public</t>
        </is>
      </c>
      <c r="I1363" t="inlineStr">
        <is>
          <t>NW/4 SE/4, S/2 SE/4, SW/4 NE/4 of 31-12N-24W (AOL)</t>
        </is>
      </c>
      <c r="J1363" t="inlineStr">
        <is>
          <t>See instrument</t>
        </is>
      </c>
      <c r="K1363" t="inlineStr">
        <is>
          <t>OKCountyRecords official index, Roger Mills County (instrument 2011-007727); searched 06/11/2026</t>
        </is>
      </c>
    </row>
    <row r="1364">
      <c r="A1364" t="inlineStr">
        <is>
          <t>2011-007826</t>
        </is>
      </c>
      <c r="C1364" t="inlineStr">
        <is>
          <t>Mineral Deed</t>
        </is>
      </c>
      <c r="D1364" t="inlineStr">
        <is>
          <t>2104/0537</t>
        </is>
      </c>
      <c r="E1364" t="inlineStr">
        <is>
          <t>11/29/2011</t>
        </is>
      </c>
      <c r="F1364" s="903" t="n">
        <v>40855</v>
      </c>
      <c r="G1364" t="inlineStr">
        <is>
          <t>Fleshman Agency</t>
        </is>
      </c>
      <c r="H1364" t="inlineStr">
        <is>
          <t>Mekusukey Oil Company, LLC</t>
        </is>
      </c>
      <c r="I1364" t="inlineStr">
        <is>
          <t>Lots 1, 3 of 31-12N-24W (AOL)</t>
        </is>
      </c>
      <c r="J1364" t="inlineStr">
        <is>
          <t>Mineral</t>
        </is>
      </c>
      <c r="K1364" t="inlineStr">
        <is>
          <t>OKCountyRecords official index, Roger Mills County (instrument 2011-007826); searched 06/11/2026</t>
        </is>
      </c>
    </row>
    <row r="1365">
      <c r="A1365" t="inlineStr">
        <is>
          <t>2011-008134</t>
        </is>
      </c>
      <c r="C1365" t="inlineStr">
        <is>
          <t>Mineral Deed</t>
        </is>
      </c>
      <c r="D1365" t="inlineStr">
        <is>
          <t>2106/0387</t>
        </is>
      </c>
      <c r="E1365" t="inlineStr">
        <is>
          <t>12/09/2011</t>
        </is>
      </c>
      <c r="F1365" s="903" t="n">
        <v>40876</v>
      </c>
      <c r="G1365" t="inlineStr">
        <is>
          <t>Myron V. Slobin</t>
        </is>
      </c>
      <c r="H1365" t="inlineStr">
        <is>
          <t>Brian Herman Kortright</t>
        </is>
      </c>
      <c r="I1365" t="inlineStr">
        <is>
          <t>NW/4 SE/4, S/2 SE/4, SE/4 NE/4 of 31-12N-24W (AOL)</t>
        </is>
      </c>
      <c r="J1365" t="inlineStr">
        <is>
          <t>Mineral</t>
        </is>
      </c>
      <c r="K1365" t="inlineStr">
        <is>
          <t>OKCountyRecords official index, Roger Mills County (instrument 2011-008134); searched 06/11/2026</t>
        </is>
      </c>
    </row>
    <row r="1366">
      <c r="A1366" t="inlineStr">
        <is>
          <t>2011-008366</t>
        </is>
      </c>
      <c r="C1366" t="inlineStr">
        <is>
          <t>Mineral Deed</t>
        </is>
      </c>
      <c r="D1366" t="inlineStr">
        <is>
          <t>2108/0102</t>
        </is>
      </c>
      <c r="E1366" t="inlineStr">
        <is>
          <t>12/19/2011</t>
        </is>
      </c>
      <c r="F1366" s="903" t="n">
        <v>40892</v>
      </c>
      <c r="G1366" t="inlineStr">
        <is>
          <t>Michelle Sorenson Johnson</t>
        </is>
      </c>
      <c r="H1366" t="inlineStr">
        <is>
          <t>Daigle, Mark Ashley Trust,
Kevin Warner Johnson,
Tucker, Keri Lee Daigle Trust</t>
        </is>
      </c>
      <c r="I1366" t="inlineStr">
        <is>
          <t>31-12N-24W</t>
        </is>
      </c>
      <c r="J1366" t="inlineStr">
        <is>
          <t>Mineral</t>
        </is>
      </c>
      <c r="K1366" t="inlineStr">
        <is>
          <t>OKCountyRecords official index, Roger Mills County (instrument 2011-008366); searched 06/11/2026</t>
        </is>
      </c>
    </row>
    <row r="1367">
      <c r="A1367" t="inlineStr">
        <is>
          <t>2012-000970</t>
        </is>
      </c>
      <c r="C1367" t="inlineStr">
        <is>
          <t>Affidavit</t>
        </is>
      </c>
      <c r="D1367" t="inlineStr">
        <is>
          <t>2116/0016</t>
        </is>
      </c>
      <c r="E1367" t="inlineStr">
        <is>
          <t>02/10/2012</t>
        </is>
      </c>
      <c r="F1367" s="903" t="n">
        <v>40905</v>
      </c>
      <c r="G1367" t="inlineStr">
        <is>
          <t>Keri L. Tucker</t>
        </is>
      </c>
      <c r="H1367" t="inlineStr">
        <is>
          <t>The Public</t>
        </is>
      </c>
      <c r="I1367" t="inlineStr">
        <is>
          <t>31-12N-24W</t>
        </is>
      </c>
      <c r="J1367" t="inlineStr">
        <is>
          <t>See instrument</t>
        </is>
      </c>
      <c r="K1367" t="inlineStr">
        <is>
          <t>OKCountyRecords official index, Roger Mills County (instrument 2012-000970); searched 06/11/2026</t>
        </is>
      </c>
    </row>
    <row r="1368">
      <c r="A1368" t="inlineStr">
        <is>
          <t>2012-001856</t>
        </is>
      </c>
      <c r="C1368" t="inlineStr">
        <is>
          <t>Partial Release</t>
        </is>
      </c>
      <c r="D1368" t="inlineStr">
        <is>
          <t>2121/0077</t>
        </is>
      </c>
      <c r="E1368" t="inlineStr">
        <is>
          <t>03/15/2012</t>
        </is>
      </c>
      <c r="F1368" s="903" t="n">
        <v>40973</v>
      </c>
      <c r="G1368" t="inlineStr">
        <is>
          <t>Wells Fargo Bank</t>
        </is>
      </c>
      <c r="H1368" t="inlineStr">
        <is>
          <t>Chesapeake Exploration, LLC</t>
        </is>
      </c>
      <c r="I1368" t="inlineStr">
        <is>
          <t>NW/4 SE/4, S/2 NE/4 SW/4, S/2 SE/4, SE/4 SW/4, SW/4 NE/4, Lots 3 of 31-12N-24W (AOL)</t>
        </is>
      </c>
      <c r="J1368" t="inlineStr">
        <is>
          <t>Leasehold / WI</t>
        </is>
      </c>
      <c r="K1368" t="inlineStr">
        <is>
          <t>OKCountyRecords official index, Roger Mills County (instrument 2012-001856); searched 06/11/2026</t>
        </is>
      </c>
    </row>
    <row r="1369">
      <c r="A1369" t="inlineStr">
        <is>
          <t>2012-002191</t>
        </is>
      </c>
      <c r="C1369" t="inlineStr">
        <is>
          <t>Final Decree</t>
        </is>
      </c>
      <c r="D1369" t="inlineStr">
        <is>
          <t>2124/0117</t>
        </is>
      </c>
      <c r="E1369" t="inlineStr">
        <is>
          <t>03/22/2012</t>
        </is>
      </c>
      <c r="F1369" s="903" t="n">
        <v>40988</v>
      </c>
      <c r="G1369" t="inlineStr">
        <is>
          <t>Fred A. Standiford</t>
        </is>
      </c>
      <c r="H1369" t="inlineStr">
        <is>
          <t>The Public</t>
        </is>
      </c>
      <c r="I1369" t="inlineStr">
        <is>
          <t>SE/4 SW/4 of 31-12N-24W (AOL)</t>
        </is>
      </c>
      <c r="J1369" t="inlineStr">
        <is>
          <t>Fee / as stated</t>
        </is>
      </c>
      <c r="K1369" t="inlineStr">
        <is>
          <t>OKCountyRecords official index, Roger Mills County (instrument 2012-002191); searched 06/11/2026</t>
        </is>
      </c>
    </row>
    <row r="1370">
      <c r="A1370" t="inlineStr">
        <is>
          <t>2012-002539</t>
        </is>
      </c>
      <c r="C1370" t="inlineStr">
        <is>
          <t>Assignment</t>
        </is>
      </c>
      <c r="D1370" t="inlineStr">
        <is>
          <t>2129/0001</t>
        </is>
      </c>
      <c r="E1370" t="inlineStr">
        <is>
          <t>04/03/2012</t>
        </is>
      </c>
      <c r="F1370" s="903" t="n">
        <v>41000</v>
      </c>
      <c r="G1370" t="inlineStr">
        <is>
          <t>Chesapeake Exploration, LLC</t>
        </is>
      </c>
      <c r="H1370" t="inlineStr">
        <is>
          <t>CHK Cleveland Tonkawa, LLC</t>
        </is>
      </c>
      <c r="I1370" t="inlineStr">
        <is>
          <t>All of 31-12N-24W (AOL)</t>
        </is>
      </c>
      <c r="J1370" t="inlineStr">
        <is>
          <t>Leasehold / WI</t>
        </is>
      </c>
      <c r="K1370" t="inlineStr">
        <is>
          <t>OKCountyRecords official index, Roger Mills County (instrument 2012-002539); searched 06/11/2026</t>
        </is>
      </c>
    </row>
    <row r="1371">
      <c r="A1371" t="inlineStr">
        <is>
          <t>2012-002930</t>
        </is>
      </c>
      <c r="C1371" t="inlineStr">
        <is>
          <t>Mineral Deed</t>
        </is>
      </c>
      <c r="D1371" t="inlineStr">
        <is>
          <t>2131/0599</t>
        </is>
      </c>
      <c r="E1371" t="inlineStr">
        <is>
          <t>04/16/2012</t>
        </is>
      </c>
      <c r="F1371" s="903" t="n">
        <v>41011</v>
      </c>
      <c r="G1371" t="inlineStr">
        <is>
          <t>Doris Bain,
Jospeh A. Bain</t>
        </is>
      </c>
      <c r="H1371" t="inlineStr">
        <is>
          <t>Lighthouse Point, LLC</t>
        </is>
      </c>
      <c r="I1371" t="inlineStr">
        <is>
          <t>NW/4 SE/4, S/2 SE/4, SW/4 NE/4 of 31-12N-24W (AOL)</t>
        </is>
      </c>
      <c r="J1371" t="inlineStr">
        <is>
          <t>Mineral</t>
        </is>
      </c>
      <c r="K1371" t="inlineStr">
        <is>
          <t>OKCountyRecords official index, Roger Mills County (instrument 2012-002930); searched 06/11/2026</t>
        </is>
      </c>
    </row>
    <row r="1372">
      <c r="A1372" t="inlineStr">
        <is>
          <t>2012-004060</t>
        </is>
      </c>
      <c r="C1372" t="inlineStr">
        <is>
          <t>Mineral Deed</t>
        </is>
      </c>
      <c r="D1372" t="inlineStr">
        <is>
          <t>2141/0003</t>
        </is>
      </c>
      <c r="E1372" t="inlineStr">
        <is>
          <t>06/01/2012</t>
        </is>
      </c>
      <c r="F1372" s="903" t="n">
        <v>41059</v>
      </c>
      <c r="G1372" t="inlineStr">
        <is>
          <t>Joel R. Ibeling,
Lyle T. Ibeling,
Michelle L. Ibeling,
Janelle Ibeling Ness,
OK Oil Ventures,
Myron V. Slobin,
Gregory J. Winneke,
Cassandra M. Wynia</t>
        </is>
      </c>
      <c r="H1372" t="inlineStr">
        <is>
          <t>Myron V. Slobin,
Gregory J. Winneke</t>
        </is>
      </c>
      <c r="I1372" t="inlineStr">
        <is>
          <t>NW/4 SE/4, S/2 SE/4, SE/4 NE/4 of 31-12N-24W (AOL)</t>
        </is>
      </c>
      <c r="J1372" t="inlineStr">
        <is>
          <t>Mineral</t>
        </is>
      </c>
      <c r="K1372" t="inlineStr">
        <is>
          <t>OKCountyRecords official index, Roger Mills County (instrument 2012-004060); searched 06/11/2026</t>
        </is>
      </c>
    </row>
    <row r="1373">
      <c r="A1373" t="inlineStr">
        <is>
          <t>2012-004836</t>
        </is>
      </c>
      <c r="C1373" t="inlineStr">
        <is>
          <t>Power Of Attorney</t>
        </is>
      </c>
      <c r="D1373" t="inlineStr">
        <is>
          <t>2147/0239</t>
        </is>
      </c>
      <c r="E1373" t="inlineStr">
        <is>
          <t>07/05/2012</t>
        </is>
      </c>
      <c r="F1373" s="903" t="n">
        <v>41092</v>
      </c>
      <c r="G1373" t="inlineStr">
        <is>
          <t>Kaiser-francis Oil Co</t>
        </is>
      </c>
      <c r="H1373" t="inlineStr">
        <is>
          <t>Craig Aif Dolinsky</t>
        </is>
      </c>
      <c r="I1373" t="inlineStr">
        <is>
          <t>All of 31-12N-24W (AOL)</t>
        </is>
      </c>
      <c r="J1373" t="inlineStr">
        <is>
          <t>See instrument</t>
        </is>
      </c>
      <c r="K1373" t="inlineStr">
        <is>
          <t>OKCountyRecords official index, Roger Mills County (instrument 2012-004836); searched 06/11/2026</t>
        </is>
      </c>
    </row>
    <row r="1374">
      <c r="A1374" t="inlineStr">
        <is>
          <t>2012-005041</t>
        </is>
      </c>
      <c r="C1374" t="inlineStr">
        <is>
          <t>Order</t>
        </is>
      </c>
      <c r="D1374" t="inlineStr">
        <is>
          <t>2148/0385</t>
        </is>
      </c>
      <c r="E1374" t="inlineStr">
        <is>
          <t>07/16/2012</t>
        </is>
      </c>
      <c r="F1374" s="903" t="n">
        <v>40961</v>
      </c>
      <c r="G1374" t="inlineStr">
        <is>
          <t>Standiford, Fred A. Jr. Trust</t>
        </is>
      </c>
      <c r="H1374" t="inlineStr">
        <is>
          <t>Kimberly D. Standiford,
Rosa C. Standiford</t>
        </is>
      </c>
      <c r="I1374" t="inlineStr">
        <is>
          <t>SE/4 SW/4 of 31-12N-24W (AOL)</t>
        </is>
      </c>
      <c r="J1374" t="inlineStr">
        <is>
          <t>See instrument</t>
        </is>
      </c>
      <c r="K1374" t="inlineStr">
        <is>
          <t>OKCountyRecords official index, Roger Mills County (instrument 2012-005041); searched 06/11/2026</t>
        </is>
      </c>
    </row>
    <row r="1375">
      <c r="A1375" t="inlineStr">
        <is>
          <t>2012-005854</t>
        </is>
      </c>
      <c r="C1375" t="inlineStr">
        <is>
          <t>Amendment</t>
        </is>
      </c>
      <c r="D1375" t="inlineStr">
        <is>
          <t>2154/0229</t>
        </is>
      </c>
      <c r="E1375" t="inlineStr">
        <is>
          <t>08/24/2012</t>
        </is>
      </c>
      <c r="F1375" s="903" t="n">
        <v>41000</v>
      </c>
      <c r="G1375" t="inlineStr">
        <is>
          <t>Chesapeake Exploration, LLC</t>
        </is>
      </c>
      <c r="H1375" t="inlineStr">
        <is>
          <t>CHK Cleveland Tonkawa, LLC</t>
        </is>
      </c>
      <c r="I1375" t="inlineStr">
        <is>
          <t>All of 31-12N-24W (AOL)</t>
        </is>
      </c>
      <c r="J1375" t="inlineStr">
        <is>
          <t>Leasehold / WI</t>
        </is>
      </c>
      <c r="K1375" t="inlineStr">
        <is>
          <t>OKCountyRecords official index, Roger Mills County (instrument 2012-005854); searched 06/11/2026</t>
        </is>
      </c>
    </row>
    <row r="1376">
      <c r="A1376" t="inlineStr">
        <is>
          <t>2012-006477</t>
        </is>
      </c>
      <c r="C1376" t="inlineStr">
        <is>
          <t>Assignment</t>
        </is>
      </c>
      <c r="D1376" t="inlineStr">
        <is>
          <t>2159/0361</t>
        </is>
      </c>
      <c r="E1376" t="inlineStr">
        <is>
          <t>09/21/2012</t>
        </is>
      </c>
      <c r="F1376" s="903" t="n">
        <v>41074</v>
      </c>
      <c r="G1376" t="inlineStr">
        <is>
          <t>Yale Oil Assoc, Inc.</t>
        </is>
      </c>
      <c r="H1376" t="inlineStr">
        <is>
          <t>Chelin H. Satherlie,
Gregg M. Satherlie</t>
        </is>
      </c>
      <c r="I1376" t="inlineStr">
        <is>
          <t>Lots 1 of 31-12N-24W</t>
        </is>
      </c>
      <c r="J1376" t="inlineStr">
        <is>
          <t>Leasehold / WI</t>
        </is>
      </c>
      <c r="K1376" t="inlineStr">
        <is>
          <t>OKCountyRecords official index, Roger Mills County (instrument 2012-006477); searched 06/11/2026</t>
        </is>
      </c>
    </row>
    <row r="1377">
      <c r="A1377" t="inlineStr">
        <is>
          <t>2012-007511</t>
        </is>
      </c>
      <c r="C1377" t="inlineStr">
        <is>
          <t>Assignment</t>
        </is>
      </c>
      <c r="D1377" t="inlineStr">
        <is>
          <t>2166/0194</t>
        </is>
      </c>
      <c r="E1377" t="inlineStr">
        <is>
          <t>11/14/2012</t>
        </is>
      </c>
      <c r="F1377" s="903" t="n">
        <v>41215</v>
      </c>
      <c r="G1377" t="inlineStr">
        <is>
          <t>Yale Oil Association, Inc.</t>
        </is>
      </c>
      <c r="H1377" t="inlineStr">
        <is>
          <t>K. C. Production</t>
        </is>
      </c>
      <c r="I1377" t="inlineStr">
        <is>
          <t>Lots 1 of 31-12N-24W</t>
        </is>
      </c>
      <c r="J1377" t="inlineStr">
        <is>
          <t>Leasehold / WI</t>
        </is>
      </c>
      <c r="K1377" t="inlineStr">
        <is>
          <t>OKCountyRecords official index, Roger Mills County (instrument 2012-007511); searched 06/11/2026</t>
        </is>
      </c>
    </row>
    <row r="1378">
      <c r="A1378" t="inlineStr">
        <is>
          <t>2013-000518</t>
        </is>
      </c>
      <c r="C1378" t="inlineStr">
        <is>
          <t>Final Decree</t>
        </is>
      </c>
      <c r="D1378" t="inlineStr">
        <is>
          <t>2177/0033</t>
        </is>
      </c>
      <c r="E1378" t="inlineStr">
        <is>
          <t>01/30/2013</t>
        </is>
      </c>
      <c r="F1378" s="903" t="n">
        <v>41290</v>
      </c>
      <c r="G1378" t="inlineStr">
        <is>
          <t>Gene G. Williams,
Nancy Mitchell Dcd Williams</t>
        </is>
      </c>
      <c r="H1378" t="inlineStr">
        <is>
          <t>The Public</t>
        </is>
      </c>
      <c r="I1378" t="inlineStr">
        <is>
          <t>E/2 NW/4, N/2 NE/4, N/2 NE/4 SW/4, NE/4 SE/4, SE/4 NE/4, SE/4 NE/4 SW/4, SE/4 SW/4 of 31-12N-24W (AOL)</t>
        </is>
      </c>
      <c r="J1378" t="inlineStr">
        <is>
          <t>Fee / as stated</t>
        </is>
      </c>
      <c r="K1378" t="inlineStr">
        <is>
          <t>OKCountyRecords official index, Roger Mills County (instrument 2013-000518); searched 06/11/2026</t>
        </is>
      </c>
    </row>
    <row r="1379">
      <c r="A1379" t="inlineStr">
        <is>
          <t>2013-001272</t>
        </is>
      </c>
      <c r="C1379" t="inlineStr">
        <is>
          <t>Correction</t>
        </is>
      </c>
      <c r="D1379" t="inlineStr">
        <is>
          <t>2182/0095</t>
        </is>
      </c>
      <c r="E1379" t="inlineStr">
        <is>
          <t>03/13/2013</t>
        </is>
      </c>
      <c r="F1379" s="903" t="n">
        <v>41340</v>
      </c>
      <c r="G1379" t="inlineStr">
        <is>
          <t>Chisholm Royalty Partners</t>
        </is>
      </c>
      <c r="H1379" t="inlineStr">
        <is>
          <t>Fleshman Agency, Inc.</t>
        </is>
      </c>
      <c r="I1379" t="inlineStr">
        <is>
          <t>NW/4 NW/4, Lots 1 of 31-12N-24W</t>
        </is>
      </c>
      <c r="J1379" t="inlineStr">
        <is>
          <t>See instrument</t>
        </is>
      </c>
      <c r="K1379" t="inlineStr">
        <is>
          <t>OKCountyRecords official index, Roger Mills County (instrument 2013-001272); searched 06/11/2026</t>
        </is>
      </c>
    </row>
    <row r="1380">
      <c r="A1380" t="inlineStr">
        <is>
          <t>2013-001724</t>
        </is>
      </c>
      <c r="C1380" t="inlineStr">
        <is>
          <t>Quit Claim Mineral Deed</t>
        </is>
      </c>
      <c r="D1380" t="inlineStr">
        <is>
          <t>2184/0570</t>
        </is>
      </c>
      <c r="E1380" t="inlineStr">
        <is>
          <t>04/08/2013</t>
        </is>
      </c>
      <c r="F1380" s="903" t="n">
        <v>41368</v>
      </c>
      <c r="G1380" t="inlineStr">
        <is>
          <t>Fleshman Agency, Inc.</t>
        </is>
      </c>
      <c r="H1380" t="inlineStr">
        <is>
          <t>Mekusukey Oil Company, LLC</t>
        </is>
      </c>
      <c r="I1380" t="inlineStr">
        <is>
          <t>NW/4 NW/4, Lots 1 of 31-12N-24W</t>
        </is>
      </c>
      <c r="J1380" t="inlineStr">
        <is>
          <t>Mineral</t>
        </is>
      </c>
      <c r="K1380" t="inlineStr">
        <is>
          <t>OKCountyRecords official index, Roger Mills County (instrument 2013-001724); searched 06/11/2026</t>
        </is>
      </c>
    </row>
    <row r="1381">
      <c r="A1381" t="inlineStr">
        <is>
          <t>2013-002727</t>
        </is>
      </c>
      <c r="C1381" t="inlineStr">
        <is>
          <t>Memorandum</t>
        </is>
      </c>
      <c r="D1381" t="inlineStr">
        <is>
          <t>2193/0517</t>
        </is>
      </c>
      <c r="E1381" t="inlineStr">
        <is>
          <t>05/28/2013</t>
        </is>
      </c>
      <c r="F1381" s="903" t="n">
        <v>41404</v>
      </c>
      <c r="G1381" t="inlineStr">
        <is>
          <t>Devon Energy Production Co</t>
        </is>
      </c>
      <c r="H1381" t="inlineStr">
        <is>
          <t>Plains Marketing, LP</t>
        </is>
      </c>
      <c r="I1381" t="inlineStr">
        <is>
          <t>All of 31-12N-24W (AOL)</t>
        </is>
      </c>
      <c r="J1381" t="inlineStr">
        <is>
          <t>Leasehold / WI</t>
        </is>
      </c>
      <c r="K1381" t="inlineStr">
        <is>
          <t>OKCountyRecords official index, Roger Mills County (instrument 2013-002727); searched 06/11/2026</t>
        </is>
      </c>
    </row>
    <row r="1382">
      <c r="A1382" t="inlineStr">
        <is>
          <t>2013-004038</t>
        </is>
      </c>
      <c r="C1382" t="inlineStr">
        <is>
          <t>Assignment</t>
        </is>
      </c>
      <c r="D1382" t="inlineStr">
        <is>
          <t>2202/0378</t>
        </is>
      </c>
      <c r="E1382" t="inlineStr">
        <is>
          <t>08/02/2013</t>
        </is>
      </c>
      <c r="F1382" s="903" t="n">
        <v>41474</v>
      </c>
      <c r="G1382" t="inlineStr">
        <is>
          <t>Gary Reid</t>
        </is>
      </c>
      <c r="H1382" t="inlineStr">
        <is>
          <t>Gary C. Reid, Trustee,
Reid Rev Trust,
Shannon D. Reid, Trustee</t>
        </is>
      </c>
      <c r="I1382" t="inlineStr">
        <is>
          <t>All of 31-12N-24W (AOL)</t>
        </is>
      </c>
      <c r="J1382" t="inlineStr">
        <is>
          <t>Leasehold / WI</t>
        </is>
      </c>
      <c r="K1382" t="inlineStr">
        <is>
          <t>OKCountyRecords official index, Roger Mills County (instrument 2013-004038); searched 06/11/2026</t>
        </is>
      </c>
    </row>
    <row r="1383">
      <c r="A1383" t="inlineStr">
        <is>
          <t>2013-004163</t>
        </is>
      </c>
      <c r="C1383" t="inlineStr">
        <is>
          <t>Mineral Deed</t>
        </is>
      </c>
      <c r="D1383" t="inlineStr">
        <is>
          <t>2203/0395</t>
        </is>
      </c>
      <c r="E1383" t="inlineStr">
        <is>
          <t>08/09/2013</t>
        </is>
      </c>
      <c r="F1383" s="903" t="n">
        <v>41482</v>
      </c>
      <c r="G1383" t="inlineStr">
        <is>
          <t>Fleshman Agency, Inc.</t>
        </is>
      </c>
      <c r="H1383" t="inlineStr">
        <is>
          <t>Mekusukey Oil Company, LLC</t>
        </is>
      </c>
      <c r="I1383" t="inlineStr">
        <is>
          <t>Lots 1 of 31-12N-24W (AOL)</t>
        </is>
      </c>
      <c r="J1383" t="inlineStr">
        <is>
          <t>Mineral</t>
        </is>
      </c>
      <c r="K1383" t="inlineStr">
        <is>
          <t>OKCountyRecords official index, Roger Mills County (instrument 2013-004163); searched 06/11/2026</t>
        </is>
      </c>
    </row>
    <row r="1384">
      <c r="A1384" t="inlineStr">
        <is>
          <t>2013-006083</t>
        </is>
      </c>
      <c r="C1384" t="inlineStr">
        <is>
          <t>Mineral Deed</t>
        </is>
      </c>
      <c r="D1384" t="inlineStr">
        <is>
          <t>2219/0516</t>
        </is>
      </c>
      <c r="E1384" t="inlineStr">
        <is>
          <t>11/14/2013</t>
        </is>
      </c>
      <c r="F1384" s="903" t="n">
        <v>40876</v>
      </c>
      <c r="G1384" t="inlineStr">
        <is>
          <t>Myron V. Slobin</t>
        </is>
      </c>
      <c r="H1384" t="inlineStr">
        <is>
          <t>Brian Herman Kortright</t>
        </is>
      </c>
      <c r="I1384" t="inlineStr">
        <is>
          <t>NW/4 SE/4, S/2 SE/4, SW/4 NE/4 of 31-12N-24W (AOL)</t>
        </is>
      </c>
      <c r="J1384" t="inlineStr">
        <is>
          <t>Mineral</t>
        </is>
      </c>
      <c r="K1384" t="inlineStr">
        <is>
          <t>OKCountyRecords official index, Roger Mills County (instrument 2013-006083); searched 06/11/2026</t>
        </is>
      </c>
    </row>
    <row r="1385">
      <c r="A1385" t="inlineStr">
        <is>
          <t>2013-006129</t>
        </is>
      </c>
      <c r="C1385" t="inlineStr">
        <is>
          <t>Quit Claim Mineral Deed</t>
        </is>
      </c>
      <c r="D1385" t="inlineStr">
        <is>
          <t>2220/0118</t>
        </is>
      </c>
      <c r="E1385" t="inlineStr">
        <is>
          <t>11/18/2013</t>
        </is>
      </c>
      <c r="F1385" s="903" t="n">
        <v>41505</v>
      </c>
      <c r="G1385" t="inlineStr">
        <is>
          <t>Martha Ann Devenas</t>
        </is>
      </c>
      <c r="H1385" t="inlineStr">
        <is>
          <t>Joseph A. Devenas Jr.</t>
        </is>
      </c>
      <c r="I1385" t="inlineStr">
        <is>
          <t>SE/4 SW/4 of 31-12N-24W (AOL)</t>
        </is>
      </c>
      <c r="J1385" t="inlineStr">
        <is>
          <t>Mineral</t>
        </is>
      </c>
      <c r="K1385" t="inlineStr">
        <is>
          <t>OKCountyRecords official index, Roger Mills County (instrument 2013-006129); searched 06/11/2026</t>
        </is>
      </c>
    </row>
    <row r="1386">
      <c r="A1386" t="inlineStr">
        <is>
          <t>2013-006188</t>
        </is>
      </c>
      <c r="C1386" t="inlineStr">
        <is>
          <t>Assignment</t>
        </is>
      </c>
      <c r="D1386" t="inlineStr">
        <is>
          <t>2220/0400</t>
        </is>
      </c>
      <c r="E1386" t="inlineStr">
        <is>
          <t>11/21/2013</t>
        </is>
      </c>
      <c r="F1386" s="903" t="n">
        <v>41543</v>
      </c>
      <c r="G1386" t="inlineStr">
        <is>
          <t>EOG Resources, Inc.</t>
        </is>
      </c>
      <c r="H1386" t="inlineStr">
        <is>
          <t>Linn Energy Holdings, LLC</t>
        </is>
      </c>
      <c r="I1386" t="inlineStr">
        <is>
          <t>All of 31-12N-24W (AOL)</t>
        </is>
      </c>
      <c r="J1386" t="inlineStr">
        <is>
          <t>Leasehold / WI</t>
        </is>
      </c>
      <c r="K1386" t="inlineStr">
        <is>
          <t>OKCountyRecords official index, Roger Mills County (instrument 2013-006188); searched 06/11/2026</t>
        </is>
      </c>
    </row>
    <row r="1387">
      <c r="A1387" t="inlineStr">
        <is>
          <t>2013-006415</t>
        </is>
      </c>
      <c r="C1387" t="inlineStr">
        <is>
          <t>Joint Tenancy Warranty Deed</t>
        </is>
      </c>
      <c r="D1387" t="inlineStr">
        <is>
          <t>2222/0536</t>
        </is>
      </c>
      <c r="E1387" t="inlineStr">
        <is>
          <t>12/11/2013</t>
        </is>
      </c>
      <c r="F1387" s="903" t="n">
        <v>41582</v>
      </c>
      <c r="G1387" t="inlineStr">
        <is>
          <t>Barry Ross Kelley,
Jill Ann Kelley</t>
        </is>
      </c>
      <c r="H1387" t="inlineStr">
        <is>
          <t>Jesse Joe Newell,
Rachael Elzabeth Newell</t>
        </is>
      </c>
      <c r="I1387" t="inlineStr">
        <is>
          <t>E/2 W/2, Lots 1 of 31-12N-24W</t>
        </is>
      </c>
      <c r="J1387" t="inlineStr">
        <is>
          <t>Fee / as stated</t>
        </is>
      </c>
      <c r="K1387" t="inlineStr">
        <is>
          <t>OKCountyRecords official index, Roger Mills County (instrument 2013-006415); searched 06/11/2026</t>
        </is>
      </c>
    </row>
    <row r="1388">
      <c r="A1388" t="inlineStr">
        <is>
          <t>2013-006501</t>
        </is>
      </c>
      <c r="C1388" t="inlineStr">
        <is>
          <t>Mineral Deed</t>
        </is>
      </c>
      <c r="D1388" t="inlineStr">
        <is>
          <t>2223/0305</t>
        </is>
      </c>
      <c r="E1388" t="inlineStr">
        <is>
          <t>12/13/2013</t>
        </is>
      </c>
      <c r="F1388" s="903" t="n">
        <v>41517</v>
      </c>
      <c r="G1388" t="inlineStr">
        <is>
          <t>David Silverberg</t>
        </is>
      </c>
      <c r="H1388" t="inlineStr">
        <is>
          <t>Cambria Energy, LLC</t>
        </is>
      </c>
      <c r="I1388" t="inlineStr">
        <is>
          <t>All of 31-12N-24W</t>
        </is>
      </c>
      <c r="J1388" t="inlineStr">
        <is>
          <t>Mineral</t>
        </is>
      </c>
      <c r="K1388" t="inlineStr">
        <is>
          <t>OKCountyRecords official index, Roger Mills County (instrument 2013-006501); searched 06/11/2026</t>
        </is>
      </c>
    </row>
    <row r="1389">
      <c r="A1389" t="inlineStr">
        <is>
          <t>2013-006502</t>
        </is>
      </c>
      <c r="C1389" t="inlineStr">
        <is>
          <t>Mineral Deed</t>
        </is>
      </c>
      <c r="D1389" t="inlineStr">
        <is>
          <t>2223/0307</t>
        </is>
      </c>
      <c r="E1389" t="inlineStr">
        <is>
          <t>12/13/2013</t>
        </is>
      </c>
      <c r="F1389" s="903" t="n">
        <v>41575</v>
      </c>
      <c r="G1389" t="inlineStr">
        <is>
          <t>Mary Ellen Silverberg</t>
        </is>
      </c>
      <c r="H1389" t="inlineStr">
        <is>
          <t>Cambria Energy, LLC</t>
        </is>
      </c>
      <c r="I1389" t="inlineStr">
        <is>
          <t>All of 31-12N-24W</t>
        </is>
      </c>
      <c r="J1389" t="inlineStr">
        <is>
          <t>Mineral</t>
        </is>
      </c>
      <c r="K1389" t="inlineStr">
        <is>
          <t>OKCountyRecords official index, Roger Mills County (instrument 2013-006502); searched 06/11/2026</t>
        </is>
      </c>
    </row>
    <row r="1390">
      <c r="A1390" t="inlineStr">
        <is>
          <t>2013-006584</t>
        </is>
      </c>
      <c r="C1390" t="inlineStr">
        <is>
          <t>Purchase Agreement</t>
        </is>
      </c>
      <c r="D1390" t="inlineStr">
        <is>
          <t>2224/0378</t>
        </is>
      </c>
      <c r="E1390" t="inlineStr">
        <is>
          <t>12/17/2013</t>
        </is>
      </c>
      <c r="F1390" s="903" t="n">
        <v>41526</v>
      </c>
      <c r="G1390" t="inlineStr">
        <is>
          <t>Joseph A. Bain</t>
        </is>
      </c>
      <c r="H1390" t="inlineStr">
        <is>
          <t>Anna T. Bain Gibson</t>
        </is>
      </c>
      <c r="I1390" t="inlineStr">
        <is>
          <t>NW/4 SE/4, S/2 SE/4, SW/4 of 31-12N-24W (AOL)</t>
        </is>
      </c>
      <c r="J1390" t="inlineStr">
        <is>
          <t>See instrument</t>
        </is>
      </c>
      <c r="K1390" t="inlineStr">
        <is>
          <t>OKCountyRecords official index, Roger Mills County (instrument 2013-006584); searched 06/11/2026</t>
        </is>
      </c>
    </row>
    <row r="1391">
      <c r="A1391" t="inlineStr">
        <is>
          <t>2013-006585</t>
        </is>
      </c>
      <c r="C1391" t="inlineStr">
        <is>
          <t>Mineral Deed</t>
        </is>
      </c>
      <c r="D1391" t="inlineStr">
        <is>
          <t>2224/0382</t>
        </is>
      </c>
      <c r="E1391" t="inlineStr">
        <is>
          <t>12/17/2013</t>
        </is>
      </c>
      <c r="F1391" s="903" t="n">
        <v>41486</v>
      </c>
      <c r="G1391" t="inlineStr">
        <is>
          <t>Joseph A. Bain</t>
        </is>
      </c>
      <c r="H1391" t="inlineStr">
        <is>
          <t>Anna T. Bain Gibson</t>
        </is>
      </c>
      <c r="I1391" t="inlineStr">
        <is>
          <t>NW/4 SE/4, S/2 SE/4, SW/4 of 31-12N-24W (AOL)</t>
        </is>
      </c>
      <c r="J1391" t="inlineStr">
        <is>
          <t>Mineral</t>
        </is>
      </c>
      <c r="K1391" t="inlineStr">
        <is>
          <t>OKCountyRecords official index, Roger Mills County (instrument 2013-006585); searched 06/11/2026</t>
        </is>
      </c>
    </row>
    <row r="1392">
      <c r="A1392" t="inlineStr">
        <is>
          <t>2013-006644</t>
        </is>
      </c>
      <c r="C1392" t="inlineStr">
        <is>
          <t>Proof Of Death</t>
        </is>
      </c>
      <c r="D1392" t="inlineStr">
        <is>
          <t>2224/0529</t>
        </is>
      </c>
      <c r="E1392" t="inlineStr">
        <is>
          <t>12/23/2013</t>
        </is>
      </c>
      <c r="F1392" s="903" t="n">
        <v>41624</v>
      </c>
      <c r="G1392" t="inlineStr">
        <is>
          <t>Edris Oleta Miller Dcd Bain,
Sheila Kay Salvo</t>
        </is>
      </c>
      <c r="H1392" t="inlineStr">
        <is>
          <t>The Public</t>
        </is>
      </c>
      <c r="I1392" t="inlineStr">
        <is>
          <t>NW/4 SE/4, S/2 SE/4, SW/4 NE/4 of 31-12N-24W (AOL)</t>
        </is>
      </c>
      <c r="J1392" t="inlineStr">
        <is>
          <t>Fee / as stated</t>
        </is>
      </c>
      <c r="K1392" t="inlineStr">
        <is>
          <t>OKCountyRecords official index, Roger Mills County (instrument 2013-006644); searched 06/11/2026</t>
        </is>
      </c>
    </row>
    <row r="1393">
      <c r="A1393" t="inlineStr">
        <is>
          <t>2013-006645</t>
        </is>
      </c>
      <c r="C1393" t="inlineStr">
        <is>
          <t>Proof Of Death</t>
        </is>
      </c>
      <c r="D1393" t="inlineStr">
        <is>
          <t>2224/0535</t>
        </is>
      </c>
      <c r="E1393" t="inlineStr">
        <is>
          <t>12/23/2013</t>
        </is>
      </c>
      <c r="F1393" s="903" t="n">
        <v>41624</v>
      </c>
      <c r="G1393" t="inlineStr">
        <is>
          <t>Dow Conrad Dcd Bain,
Sheila Kay Salvo</t>
        </is>
      </c>
      <c r="H1393" t="inlineStr">
        <is>
          <t>The Public</t>
        </is>
      </c>
      <c r="I1393" t="inlineStr">
        <is>
          <t>NW/4 SE/4, S/2 SE/4, SW/4 NE/4 of 31-12N-24W (AOL)</t>
        </is>
      </c>
      <c r="J1393" t="inlineStr">
        <is>
          <t>Fee / as stated</t>
        </is>
      </c>
      <c r="K1393" t="inlineStr">
        <is>
          <t>OKCountyRecords official index, Roger Mills County (instrument 2013-006645); searched 06/11/2026</t>
        </is>
      </c>
    </row>
    <row r="1394">
      <c r="A1394" t="inlineStr">
        <is>
          <t>2014-002337</t>
        </is>
      </c>
      <c r="C1394" t="inlineStr">
        <is>
          <t>Affidavit</t>
        </is>
      </c>
      <c r="D1394" t="inlineStr">
        <is>
          <t>2247/0183</t>
        </is>
      </c>
      <c r="E1394" t="inlineStr">
        <is>
          <t>04/17/2014</t>
        </is>
      </c>
      <c r="F1394" s="903" t="n">
        <v>41730</v>
      </c>
      <c r="G1394" t="inlineStr">
        <is>
          <t>Mekusukey Oil Company</t>
        </is>
      </c>
      <c r="H1394" t="inlineStr">
        <is>
          <t>The Public</t>
        </is>
      </c>
      <c r="I1394" t="inlineStr">
        <is>
          <t>All of 31-12N-24W (AOL)</t>
        </is>
      </c>
      <c r="J1394" t="inlineStr">
        <is>
          <t>See instrument</t>
        </is>
      </c>
      <c r="K1394" t="inlineStr">
        <is>
          <t>OKCountyRecords official index, Roger Mills County (instrument 2014-002337); searched 06/11/2026</t>
        </is>
      </c>
    </row>
    <row r="1395">
      <c r="A1395" t="inlineStr">
        <is>
          <t>2014-002935</t>
        </is>
      </c>
      <c r="C1395" t="inlineStr">
        <is>
          <t>Mineral Deed</t>
        </is>
      </c>
      <c r="D1395" t="inlineStr">
        <is>
          <t>2251/0022</t>
        </is>
      </c>
      <c r="E1395" t="inlineStr">
        <is>
          <t>05/07/2014</t>
        </is>
      </c>
      <c r="F1395" s="903" t="n">
        <v>41734</v>
      </c>
      <c r="G1395" t="inlineStr">
        <is>
          <t>Jessica Corry Fuchs</t>
        </is>
      </c>
      <c r="H1395" t="inlineStr">
        <is>
          <t>Jesse William Fuchs</t>
        </is>
      </c>
      <c r="I1395" t="inlineStr">
        <is>
          <t>NW/4 SE/4, S/2 SE/4, SW/4 NE/4 of 31-12N-24W (AOL)</t>
        </is>
      </c>
      <c r="J1395" t="inlineStr">
        <is>
          <t>Mineral</t>
        </is>
      </c>
      <c r="K1395" t="inlineStr">
        <is>
          <t>OKCountyRecords official index, Roger Mills County (instrument 2014-002935); searched 06/11/2026</t>
        </is>
      </c>
    </row>
    <row r="1396">
      <c r="A1396" t="inlineStr">
        <is>
          <t>2014-003089</t>
        </is>
      </c>
      <c r="C1396" t="inlineStr">
        <is>
          <t>Mineral Deed</t>
        </is>
      </c>
      <c r="D1396" t="inlineStr">
        <is>
          <t>2251/0529</t>
        </is>
      </c>
      <c r="E1396" t="inlineStr">
        <is>
          <t>05/15/2014</t>
        </is>
      </c>
      <c r="F1396" s="903" t="n">
        <v>41746</v>
      </c>
      <c r="G1396" t="inlineStr">
        <is>
          <t>Luther Ervin Thurman,
Veronica Gentry Thurman</t>
        </is>
      </c>
      <c r="H1396" t="inlineStr">
        <is>
          <t>Thurman, Luther and Veronica Liv Trust,
Luther Ervin Thurman, Trustee,
Veronica Gentry Thurman, Trustee</t>
        </is>
      </c>
      <c r="I1396" t="inlineStr">
        <is>
          <t>E/2 NW/4, N/2 NE/4 SW/4, NE/4 SE/4, SE/4 NE/4 of 31-12N-24W (AOL)</t>
        </is>
      </c>
      <c r="J1396" t="inlineStr">
        <is>
          <t>Mineral</t>
        </is>
      </c>
      <c r="K1396" t="inlineStr">
        <is>
          <t>OKCountyRecords official index, Roger Mills County (instrument 2014-003089); searched 06/11/2026</t>
        </is>
      </c>
    </row>
    <row r="1397">
      <c r="A1397" t="inlineStr">
        <is>
          <t>2014-004286</t>
        </is>
      </c>
      <c r="C1397" t="inlineStr">
        <is>
          <t>Final Decree</t>
        </is>
      </c>
      <c r="D1397" t="inlineStr">
        <is>
          <t>2259/0397</t>
        </is>
      </c>
      <c r="E1397" t="inlineStr">
        <is>
          <t>07/01/2014</t>
        </is>
      </c>
      <c r="F1397" s="903" t="n">
        <v>41821</v>
      </c>
      <c r="G1397" t="inlineStr">
        <is>
          <t>Estate of Lyle Terrence Ibeling</t>
        </is>
      </c>
      <c r="H1397" t="inlineStr">
        <is>
          <t>The Public</t>
        </is>
      </c>
      <c r="I1397" t="inlineStr">
        <is>
          <t>NW/4 SE/4, S/2 SE/4, SW/4 NE/4 of 31-12N-24W (AOL)</t>
        </is>
      </c>
      <c r="J1397" t="inlineStr">
        <is>
          <t>Fee / as stated</t>
        </is>
      </c>
      <c r="K1397" t="inlineStr">
        <is>
          <t>OKCountyRecords official index, Roger Mills County (instrument 2014-004286); searched 06/11/2026</t>
        </is>
      </c>
    </row>
    <row r="1398">
      <c r="A1398" t="inlineStr">
        <is>
          <t>2014-004525</t>
        </is>
      </c>
      <c r="C1398" t="inlineStr">
        <is>
          <t>Divorce Decree</t>
        </is>
      </c>
      <c r="D1398" t="inlineStr">
        <is>
          <t>2261/0255</t>
        </is>
      </c>
      <c r="E1398" t="inlineStr">
        <is>
          <t>07/14/2014</t>
        </is>
      </c>
      <c r="F1398" s="903" t="n">
        <v>41782</v>
      </c>
      <c r="G1398" t="inlineStr">
        <is>
          <t>William Edgar Bryant</t>
        </is>
      </c>
      <c r="H1398" t="inlineStr">
        <is>
          <t>Kathy Lynn Bryant</t>
        </is>
      </c>
      <c r="I1398" t="inlineStr">
        <is>
          <t>Lots 1 of 31-12N-24W</t>
        </is>
      </c>
      <c r="J1398" t="inlineStr">
        <is>
          <t>Fee / as stated</t>
        </is>
      </c>
      <c r="K1398" t="inlineStr">
        <is>
          <t>OKCountyRecords official index, Roger Mills County (instrument 2014-004525); searched 06/11/2026</t>
        </is>
      </c>
    </row>
    <row r="1399">
      <c r="A1399" t="inlineStr">
        <is>
          <t>2014-005899</t>
        </is>
      </c>
      <c r="C1399" t="inlineStr">
        <is>
          <t>Mineral Deed</t>
        </is>
      </c>
      <c r="D1399" t="inlineStr">
        <is>
          <t>2270/0252</t>
        </is>
      </c>
      <c r="E1399" t="inlineStr">
        <is>
          <t>09/23/2014</t>
        </is>
      </c>
      <c r="F1399" s="903" t="n">
        <v>41851</v>
      </c>
      <c r="G1399" t="inlineStr">
        <is>
          <t>Eddie Tom Lakey,
Marinita Lakey</t>
        </is>
      </c>
      <c r="H1399" t="inlineStr">
        <is>
          <t>Lakey, Eddie Tom and Marinita Rev Trust,
Eddie Tom Lakey, Trustee,
Marinita Ann Lakey, Trustee</t>
        </is>
      </c>
      <c r="I1399" t="inlineStr">
        <is>
          <t>NW/4 of 31-12N-24W (AOL)</t>
        </is>
      </c>
      <c r="J1399" t="inlineStr">
        <is>
          <t>Mineral</t>
        </is>
      </c>
      <c r="K1399" t="inlineStr">
        <is>
          <t>OKCountyRecords official index, Roger Mills County (instrument 2014-005899); searched 06/11/2026</t>
        </is>
      </c>
    </row>
    <row r="1400">
      <c r="A1400" t="inlineStr">
        <is>
          <t>2014-005920</t>
        </is>
      </c>
      <c r="C1400" t="inlineStr">
        <is>
          <t>Assignment</t>
        </is>
      </c>
      <c r="D1400" t="inlineStr">
        <is>
          <t>2270/0316</t>
        </is>
      </c>
      <c r="E1400" t="inlineStr">
        <is>
          <t>09/25/2014</t>
        </is>
      </c>
      <c r="F1400" s="903" t="n">
        <v>41821</v>
      </c>
      <c r="G1400" t="inlineStr">
        <is>
          <t>Newfield Exploartion Company,
Newfield Exploration Mid Continent, Inc.</t>
        </is>
      </c>
      <c r="H1400" t="inlineStr">
        <is>
          <t>Templar Energy, LLC</t>
        </is>
      </c>
      <c r="I1400" t="inlineStr">
        <is>
          <t>All of 31-12N-24W (AOL)</t>
        </is>
      </c>
      <c r="J1400" t="inlineStr">
        <is>
          <t>Leasehold / WI</t>
        </is>
      </c>
      <c r="K1400" t="inlineStr">
        <is>
          <t>OKCountyRecords official index, Roger Mills County (instrument 2014-005920); searched 06/11/2026</t>
        </is>
      </c>
    </row>
    <row r="1401">
      <c r="A1401" t="inlineStr">
        <is>
          <t>2014-006293</t>
        </is>
      </c>
      <c r="C1401" t="inlineStr">
        <is>
          <t>Mineral Deed</t>
        </is>
      </c>
      <c r="D1401" t="inlineStr">
        <is>
          <t>2273/0223</t>
        </is>
      </c>
      <c r="E1401" t="inlineStr">
        <is>
          <t>10/15/2014</t>
        </is>
      </c>
      <c r="F1401" s="903" t="n">
        <v>41926</v>
      </c>
      <c r="G1401" t="inlineStr">
        <is>
          <t>Etta Britton,
Joe H. Britton</t>
        </is>
      </c>
      <c r="H1401" t="inlineStr">
        <is>
          <t>Linda C. Browning</t>
        </is>
      </c>
      <c r="I1401" t="inlineStr">
        <is>
          <t>E/2 NW/4, N/2 NE/4, NE/4 SE/4, SE/4 NE/4 of 31-12N-24W (AOL)</t>
        </is>
      </c>
      <c r="J1401" t="inlineStr">
        <is>
          <t>Mineral</t>
        </is>
      </c>
      <c r="K1401" t="inlineStr">
        <is>
          <t>OKCountyRecords official index, Roger Mills County (instrument 2014-006293); searched 06/11/2026</t>
        </is>
      </c>
    </row>
    <row r="1402">
      <c r="A1402" t="inlineStr">
        <is>
          <t>2014-006352</t>
        </is>
      </c>
      <c r="C1402" t="inlineStr">
        <is>
          <t>Affidavit</t>
        </is>
      </c>
      <c r="D1402" t="inlineStr">
        <is>
          <t>2273/0539</t>
        </is>
      </c>
      <c r="E1402" t="inlineStr">
        <is>
          <t>10/20/2014</t>
        </is>
      </c>
      <c r="F1402" s="903" t="n">
        <v>41926</v>
      </c>
      <c r="G1402" t="inlineStr">
        <is>
          <t>Linda Aka Fields,
Linda Aka Klipfenstein,
Linda Mize,
Jon Wilkerson</t>
        </is>
      </c>
      <c r="H1402" t="inlineStr">
        <is>
          <t>The Public</t>
        </is>
      </c>
      <c r="I1402" t="inlineStr">
        <is>
          <t>All of 31-12N-24W (AOL)</t>
        </is>
      </c>
      <c r="J1402" t="inlineStr">
        <is>
          <t>See instrument</t>
        </is>
      </c>
      <c r="K1402" t="inlineStr">
        <is>
          <t>OKCountyRecords official index, Roger Mills County (instrument 2014-006352); searched 06/11/2026</t>
        </is>
      </c>
    </row>
    <row r="1403">
      <c r="A1403" t="inlineStr">
        <is>
          <t>2015-000058</t>
        </is>
      </c>
      <c r="C1403" t="inlineStr">
        <is>
          <t>Assignment</t>
        </is>
      </c>
      <c r="D1403" t="inlineStr">
        <is>
          <t>2282/0234</t>
        </is>
      </c>
      <c r="E1403" t="inlineStr">
        <is>
          <t>01/07/2015</t>
        </is>
      </c>
      <c r="F1403" s="903" t="n">
        <v>41988</v>
      </c>
      <c r="G1403" t="inlineStr">
        <is>
          <t>Linn Energy Holdings Et Al.</t>
        </is>
      </c>
      <c r="H1403" t="inlineStr">
        <is>
          <t>Enervest,
Fourpoint</t>
        </is>
      </c>
      <c r="I1403" t="inlineStr">
        <is>
          <t>All of 31-12N-24W (AOL)</t>
        </is>
      </c>
      <c r="J1403" t="inlineStr">
        <is>
          <t>Leasehold / WI</t>
        </is>
      </c>
      <c r="K1403" t="inlineStr">
        <is>
          <t>OKCountyRecords official index, Roger Mills County (instrument 2015-000058); searched 06/11/2026</t>
        </is>
      </c>
    </row>
    <row r="1404">
      <c r="A1404" t="inlineStr">
        <is>
          <t>2015-000877</t>
        </is>
      </c>
      <c r="C1404" t="inlineStr">
        <is>
          <t>Mineral Deed</t>
        </is>
      </c>
      <c r="D1404" t="inlineStr">
        <is>
          <t>2290/0178</t>
        </is>
      </c>
      <c r="E1404" t="inlineStr">
        <is>
          <t>03/05/2015</t>
        </is>
      </c>
      <c r="F1404" s="903" t="n">
        <v>42061</v>
      </c>
      <c r="G1404" t="inlineStr">
        <is>
          <t>Isa May Smith,
William A. Smith</t>
        </is>
      </c>
      <c r="H1404" t="inlineStr">
        <is>
          <t>Smith, William A. and Isa May Family Rev Trust</t>
        </is>
      </c>
      <c r="I1404" t="inlineStr">
        <is>
          <t>NW/4 SE/4, S/2 SE/4, SW/4 NE/4 of 31-12N-24W (AOL)</t>
        </is>
      </c>
      <c r="J1404" t="inlineStr">
        <is>
          <t>Mineral</t>
        </is>
      </c>
      <c r="K1404" t="inlineStr">
        <is>
          <t>OKCountyRecords official index, Roger Mills County (instrument 2015-000877); searched 06/11/2026</t>
        </is>
      </c>
    </row>
    <row r="1405">
      <c r="A1405" t="inlineStr">
        <is>
          <t>2015-001388</t>
        </is>
      </c>
      <c r="C1405" t="inlineStr">
        <is>
          <t>Stipulation</t>
        </is>
      </c>
      <c r="D1405" t="inlineStr">
        <is>
          <t>2294/0047</t>
        </is>
      </c>
      <c r="E1405" t="inlineStr">
        <is>
          <t>04/21/2015</t>
        </is>
      </c>
      <c r="F1405" s="903" t="n">
        <v>42111</v>
      </c>
      <c r="G1405" t="inlineStr">
        <is>
          <t>Peggy J. Brawner</t>
        </is>
      </c>
      <c r="H1405" t="inlineStr">
        <is>
          <t>The Public</t>
        </is>
      </c>
      <c r="I1405" t="inlineStr">
        <is>
          <t>NW/4 SE/4, S/2 SE/4, SW/4 NE/4 of 31-12N-24W</t>
        </is>
      </c>
      <c r="J1405" t="inlineStr">
        <is>
          <t>Leasehold / WI</t>
        </is>
      </c>
      <c r="K1405" t="inlineStr">
        <is>
          <t>OKCountyRecords official index, Roger Mills County (instrument 2015-001388); searched 06/11/2026</t>
        </is>
      </c>
    </row>
    <row r="1406">
      <c r="A1406" t="inlineStr">
        <is>
          <t>2015-001661</t>
        </is>
      </c>
      <c r="C1406" t="inlineStr">
        <is>
          <t>Assignment</t>
        </is>
      </c>
      <c r="D1406" t="inlineStr">
        <is>
          <t>2295/0372</t>
        </is>
      </c>
      <c r="E1406" t="inlineStr">
        <is>
          <t>05/15/2015</t>
        </is>
      </c>
      <c r="F1406" s="903" t="n">
        <v>42129</v>
      </c>
      <c r="G1406" t="inlineStr">
        <is>
          <t>Robert H. Frazier</t>
        </is>
      </c>
      <c r="H1406" t="inlineStr">
        <is>
          <t>Robert H. Frazier Royalty</t>
        </is>
      </c>
      <c r="I1406" t="inlineStr">
        <is>
          <t>All of 31-12N-24W (AOL)</t>
        </is>
      </c>
      <c r="J1406" t="inlineStr">
        <is>
          <t>Leasehold / WI</t>
        </is>
      </c>
      <c r="K1406" t="inlineStr">
        <is>
          <t>OKCountyRecords official index, Roger Mills County (instrument 2015-001661); searched 06/11/2026</t>
        </is>
      </c>
    </row>
    <row r="1407">
      <c r="A1407" t="inlineStr">
        <is>
          <t>2015-001928</t>
        </is>
      </c>
      <c r="C1407" t="inlineStr">
        <is>
          <t>Assignment</t>
        </is>
      </c>
      <c r="D1407" t="inlineStr">
        <is>
          <t>2297/0234</t>
        </is>
      </c>
      <c r="E1407" t="inlineStr">
        <is>
          <t>06/15/2015</t>
        </is>
      </c>
      <c r="F1407" s="903" t="n">
        <v>42142</v>
      </c>
      <c r="G1407" t="inlineStr">
        <is>
          <t>Bank of America</t>
        </is>
      </c>
      <c r="H1407" t="inlineStr">
        <is>
          <t>Deutsche Bank Trust</t>
        </is>
      </c>
      <c r="I1407" t="inlineStr">
        <is>
          <t>All of 31-12N-24W (AOL)</t>
        </is>
      </c>
      <c r="J1407" t="inlineStr">
        <is>
          <t>Leasehold / WI</t>
        </is>
      </c>
      <c r="K1407" t="inlineStr">
        <is>
          <t>OKCountyRecords official index, Roger Mills County (instrument 2015-001928); searched 06/11/2026</t>
        </is>
      </c>
    </row>
    <row r="1408">
      <c r="A1408" t="inlineStr">
        <is>
          <t>2015-002368</t>
        </is>
      </c>
      <c r="C1408" t="inlineStr">
        <is>
          <t>Memorandum</t>
        </is>
      </c>
      <c r="D1408" t="inlineStr">
        <is>
          <t>2302/0507</t>
        </is>
      </c>
      <c r="E1408" t="inlineStr">
        <is>
          <t>07/22/2015</t>
        </is>
      </c>
      <c r="F1408" s="903" t="n">
        <v>42199</v>
      </c>
      <c r="G1408" t="inlineStr">
        <is>
          <t>Enervest Energy Institutional Fund Xiii Wib, LP</t>
        </is>
      </c>
      <c r="H1408" t="inlineStr">
        <is>
          <t>Enervest Energy Institutional Fund Xiii B., LP</t>
        </is>
      </c>
      <c r="I1408" t="inlineStr">
        <is>
          <t>All of 31-12N-24W (AOL)</t>
        </is>
      </c>
      <c r="J1408" t="inlineStr">
        <is>
          <t>Leasehold / WI</t>
        </is>
      </c>
      <c r="K1408" t="inlineStr">
        <is>
          <t>OKCountyRecords official index, Roger Mills County (instrument 2015-002368); searched 06/11/2026</t>
        </is>
      </c>
    </row>
    <row r="1409">
      <c r="A1409" t="inlineStr">
        <is>
          <t>2015-002369</t>
        </is>
      </c>
      <c r="C1409" t="inlineStr">
        <is>
          <t>Memorandum</t>
        </is>
      </c>
      <c r="D1409" t="inlineStr">
        <is>
          <t>2302/0512</t>
        </is>
      </c>
      <c r="E1409" t="inlineStr">
        <is>
          <t>07/22/2015</t>
        </is>
      </c>
      <c r="F1409" s="903" t="n">
        <v>42199</v>
      </c>
      <c r="G1409" t="inlineStr">
        <is>
          <t>Enervest Energy Institutional Fund Xiii Wic, LP</t>
        </is>
      </c>
      <c r="H1409" t="inlineStr">
        <is>
          <t>Enervest Energy Institutional Fund Xiii C., LP</t>
        </is>
      </c>
      <c r="I1409" t="inlineStr">
        <is>
          <t>All of 31-12N-24W (AOL)</t>
        </is>
      </c>
      <c r="J1409" t="inlineStr">
        <is>
          <t>Leasehold / WI</t>
        </is>
      </c>
      <c r="K1409" t="inlineStr">
        <is>
          <t>OKCountyRecords official index, Roger Mills County (instrument 2015-002369); searched 06/11/2026</t>
        </is>
      </c>
    </row>
    <row r="1410">
      <c r="A1410" t="inlineStr">
        <is>
          <t>2015-002747</t>
        </is>
      </c>
      <c r="C1410" t="inlineStr">
        <is>
          <t>Assignment</t>
        </is>
      </c>
      <c r="D1410" t="inlineStr">
        <is>
          <t>2307/0001</t>
        </is>
      </c>
      <c r="E1410" t="inlineStr">
        <is>
          <t>09/03/2015</t>
        </is>
      </c>
      <c r="F1410" s="903" t="n">
        <v>41821</v>
      </c>
      <c r="G1410" t="inlineStr">
        <is>
          <t>Chesapeake Exploration</t>
        </is>
      </c>
      <c r="H1410" t="inlineStr">
        <is>
          <t>Fourpoint Energy, LLC</t>
        </is>
      </c>
      <c r="I1410" t="inlineStr">
        <is>
          <t>All of 31-12N-24W (AOL)</t>
        </is>
      </c>
      <c r="J1410" t="inlineStr">
        <is>
          <t>Leasehold / WI</t>
        </is>
      </c>
      <c r="K1410" t="inlineStr">
        <is>
          <t>OKCountyRecords official index, Roger Mills County (instrument 2015-002747); searched 06/11/2026</t>
        </is>
      </c>
    </row>
    <row r="1411">
      <c r="A1411" t="inlineStr">
        <is>
          <t>2015-002749</t>
        </is>
      </c>
      <c r="C1411" t="inlineStr">
        <is>
          <t>Assignment</t>
        </is>
      </c>
      <c r="D1411" t="inlineStr">
        <is>
          <t>2308/0023</t>
        </is>
      </c>
      <c r="E1411" t="inlineStr">
        <is>
          <t>09/03/2015</t>
        </is>
      </c>
      <c r="F1411" s="903" t="n">
        <v>41944</v>
      </c>
      <c r="G1411" t="inlineStr">
        <is>
          <t>CHK Cleveland Tonkawa</t>
        </is>
      </c>
      <c r="H1411" t="inlineStr">
        <is>
          <t>Fourpoint Energy, LLC</t>
        </is>
      </c>
      <c r="I1411" t="inlineStr">
        <is>
          <t>All of 31-12N-24W (AOL)</t>
        </is>
      </c>
      <c r="J1411" t="inlineStr">
        <is>
          <t>Leasehold / WI</t>
        </is>
      </c>
      <c r="K1411" t="inlineStr">
        <is>
          <t>OKCountyRecords official index, Roger Mills County (instrument 2015-002749); searched 06/11/2026</t>
        </is>
      </c>
    </row>
    <row r="1412">
      <c r="A1412" t="inlineStr">
        <is>
          <t>2015-002791</t>
        </is>
      </c>
      <c r="C1412" t="inlineStr">
        <is>
          <t>Mineral Deed</t>
        </is>
      </c>
      <c r="D1412" t="inlineStr">
        <is>
          <t>2309/0236</t>
        </is>
      </c>
      <c r="E1412" t="inlineStr">
        <is>
          <t>09/08/2015</t>
        </is>
      </c>
      <c r="F1412" s="903" t="n">
        <v>42242</v>
      </c>
      <c r="G1412" t="inlineStr">
        <is>
          <t>Jinkee D. Acuero Fuchs,
William Jesse Fuchs</t>
        </is>
      </c>
      <c r="H1412" t="inlineStr">
        <is>
          <t>Jinkee D. Acuero Fuchs, Trustee,
Fuchs, William Jesse and Jinkee D. Acuero Trust,
William Jesse Fuchs, Trustee</t>
        </is>
      </c>
      <c r="I1412" t="inlineStr">
        <is>
          <t>NW/4 SW/4, S/2 SE/4, SW/4 NE/4 of 31-12N-24W (AOL)</t>
        </is>
      </c>
      <c r="J1412" t="inlineStr">
        <is>
          <t>Mineral</t>
        </is>
      </c>
      <c r="K1412" t="inlineStr">
        <is>
          <t>OKCountyRecords official index, Roger Mills County (instrument 2015-002791); searched 06/11/2026</t>
        </is>
      </c>
    </row>
    <row r="1413">
      <c r="A1413" t="inlineStr">
        <is>
          <t>2015-003022</t>
        </is>
      </c>
      <c r="C1413" t="inlineStr">
        <is>
          <t>Correction</t>
        </is>
      </c>
      <c r="D1413" t="inlineStr">
        <is>
          <t>2311/0333</t>
        </is>
      </c>
      <c r="E1413" t="inlineStr">
        <is>
          <t>10/08/2015</t>
        </is>
      </c>
      <c r="F1413" s="903" t="n">
        <v>42199</v>
      </c>
      <c r="G1413" t="inlineStr">
        <is>
          <t>Enervest Energy Fund Xii-wib</t>
        </is>
      </c>
      <c r="H1413" t="inlineStr">
        <is>
          <t>Enervest Energy Fund Xiii-c</t>
        </is>
      </c>
      <c r="I1413" t="inlineStr">
        <is>
          <t>All of 31-12N-24W (AOL)</t>
        </is>
      </c>
      <c r="J1413" t="inlineStr">
        <is>
          <t>See instrument</t>
        </is>
      </c>
      <c r="K1413" t="inlineStr">
        <is>
          <t>OKCountyRecords official index, Roger Mills County (instrument 2015-003022); searched 06/11/2026</t>
        </is>
      </c>
    </row>
    <row r="1414">
      <c r="A1414" t="inlineStr">
        <is>
          <t>2015-003023</t>
        </is>
      </c>
      <c r="C1414" t="inlineStr">
        <is>
          <t>Correction</t>
        </is>
      </c>
      <c r="D1414" t="inlineStr">
        <is>
          <t>2311/0337</t>
        </is>
      </c>
      <c r="E1414" t="inlineStr">
        <is>
          <t>10/08/2015</t>
        </is>
      </c>
      <c r="F1414" s="903" t="n">
        <v>42199</v>
      </c>
      <c r="G1414" t="inlineStr">
        <is>
          <t>Enervest Energy Fund Xii-wib</t>
        </is>
      </c>
      <c r="H1414" t="inlineStr">
        <is>
          <t>Enervest Energy Fund Xiii-b</t>
        </is>
      </c>
      <c r="I1414" t="inlineStr">
        <is>
          <t>All of 31-12N-24W (AOL)</t>
        </is>
      </c>
      <c r="J1414" t="inlineStr">
        <is>
          <t>See instrument</t>
        </is>
      </c>
      <c r="K1414" t="inlineStr">
        <is>
          <t>OKCountyRecords official index, Roger Mills County (instrument 2015-003023); searched 06/11/2026</t>
        </is>
      </c>
    </row>
    <row r="1415">
      <c r="A1415" t="inlineStr">
        <is>
          <t>2015-003284</t>
        </is>
      </c>
      <c r="C1415" t="inlineStr">
        <is>
          <t>Mineral Deed</t>
        </is>
      </c>
      <c r="D1415" t="inlineStr">
        <is>
          <t>2315/0042</t>
        </is>
      </c>
      <c r="E1415" t="inlineStr">
        <is>
          <t>11/05/2015</t>
        </is>
      </c>
      <c r="F1415" s="903" t="n">
        <v>42305</v>
      </c>
      <c r="G1415" t="inlineStr">
        <is>
          <t>Lighthouse Point, LLC</t>
        </is>
      </c>
      <c r="H1415" t="inlineStr">
        <is>
          <t>Greystone Energy</t>
        </is>
      </c>
      <c r="I1415" t="inlineStr">
        <is>
          <t>NW/4 SE/4, S/2 SE/4, SW/4 NE/4 of 31-12N-24W (AOL)</t>
        </is>
      </c>
      <c r="J1415" t="inlineStr">
        <is>
          <t>Mineral</t>
        </is>
      </c>
      <c r="K1415" t="inlineStr">
        <is>
          <t>OKCountyRecords official index, Roger Mills County (instrument 2015-003284); searched 06/11/2026</t>
        </is>
      </c>
    </row>
    <row r="1416">
      <c r="A1416" t="inlineStr">
        <is>
          <t>2016-001244</t>
        </is>
      </c>
      <c r="C1416" t="inlineStr">
        <is>
          <t>Memorandum</t>
        </is>
      </c>
      <c r="D1416" t="inlineStr">
        <is>
          <t>2332/0223</t>
        </is>
      </c>
      <c r="E1416" t="inlineStr">
        <is>
          <t>05/23/2016</t>
        </is>
      </c>
      <c r="F1416" s="903" t="n">
        <v>42255</v>
      </c>
      <c r="G1416" t="inlineStr">
        <is>
          <t>Jesse William Fuchs,
Jinkee D. Acuero Fuchs</t>
        </is>
      </c>
      <c r="H1416" t="inlineStr">
        <is>
          <t>Fuchs, Jesse William Trust,
Fuchs, Jinkee D. Acuero Trust</t>
        </is>
      </c>
      <c r="I1416" t="inlineStr">
        <is>
          <t>NW/4 SW/4, S/2 SE/4, SW/4 NE/4 of 31-12N-24W (AOL)</t>
        </is>
      </c>
      <c r="J1416" t="inlineStr">
        <is>
          <t>Leasehold / WI</t>
        </is>
      </c>
      <c r="K1416" t="inlineStr">
        <is>
          <t>OKCountyRecords official index, Roger Mills County (instrument 2016-001244); searched 06/11/2026</t>
        </is>
      </c>
    </row>
    <row r="1417">
      <c r="A1417" t="inlineStr">
        <is>
          <t>2016-001589</t>
        </is>
      </c>
      <c r="C1417" t="inlineStr">
        <is>
          <t>Quit Claim Deed</t>
        </is>
      </c>
      <c r="D1417" t="inlineStr">
        <is>
          <t>2337/0427</t>
        </is>
      </c>
      <c r="E1417" t="inlineStr">
        <is>
          <t>07/05/2016</t>
        </is>
      </c>
      <c r="F1417" s="903" t="n">
        <v>42547</v>
      </c>
      <c r="G1417" t="inlineStr">
        <is>
          <t>Bryan Living Trust,
Mariyln K. Bryan, Trustee,
Norman B. Bryan, Trustee</t>
        </is>
      </c>
      <c r="H1417" t="inlineStr">
        <is>
          <t>Katie C. Lucas,
Matthew B. Lucas</t>
        </is>
      </c>
      <c r="I1417" t="inlineStr">
        <is>
          <t>SE/4 SW/4, Lots 4 of 31-12N-24W</t>
        </is>
      </c>
      <c r="J1417" t="inlineStr">
        <is>
          <t>Fee / as stated</t>
        </is>
      </c>
      <c r="K1417" t="inlineStr">
        <is>
          <t>OKCountyRecords official index, Roger Mills County (instrument 2016-001589); searched 06/11/2026</t>
        </is>
      </c>
    </row>
    <row r="1418">
      <c r="A1418" t="inlineStr">
        <is>
          <t>2016-001882</t>
        </is>
      </c>
      <c r="C1418" t="inlineStr">
        <is>
          <t>Quit Claim Mineral Deed</t>
        </is>
      </c>
      <c r="D1418" t="inlineStr">
        <is>
          <t>2342/0219</t>
        </is>
      </c>
      <c r="E1418" t="inlineStr">
        <is>
          <t>08/11/2016</t>
        </is>
      </c>
      <c r="F1418" s="903" t="n">
        <v>42370</v>
      </c>
      <c r="G1418" t="inlineStr">
        <is>
          <t>Devon Energy Production Co</t>
        </is>
      </c>
      <c r="H1418" t="inlineStr">
        <is>
          <t>Tecolote Holdings</t>
        </is>
      </c>
      <c r="I1418" t="inlineStr">
        <is>
          <t>N/2 NE/4, W/2 NW/4 of 31-12N-24W (AOL)</t>
        </is>
      </c>
      <c r="J1418" t="inlineStr">
        <is>
          <t>Mineral</t>
        </is>
      </c>
      <c r="K1418" t="inlineStr">
        <is>
          <t>OKCountyRecords official index, Roger Mills County (instrument 2016-001882); searched 06/11/2026</t>
        </is>
      </c>
    </row>
    <row r="1419">
      <c r="A1419" t="inlineStr">
        <is>
          <t>2016-001883</t>
        </is>
      </c>
      <c r="C1419" t="inlineStr">
        <is>
          <t>Assignment</t>
        </is>
      </c>
      <c r="D1419" t="inlineStr">
        <is>
          <t>2343/0001</t>
        </is>
      </c>
      <c r="E1419" t="inlineStr">
        <is>
          <t>08/11/2016</t>
        </is>
      </c>
      <c r="F1419" s="903" t="n">
        <v>42370</v>
      </c>
      <c r="G1419" t="inlineStr">
        <is>
          <t>Devon Energy Production Co</t>
        </is>
      </c>
      <c r="H1419" t="inlineStr">
        <is>
          <t>Tecolote Holdings, LLC</t>
        </is>
      </c>
      <c r="I1419" t="inlineStr">
        <is>
          <t>All of 31-12N-24W (AOL)</t>
        </is>
      </c>
      <c r="J1419" t="inlineStr">
        <is>
          <t>Leasehold / WI</t>
        </is>
      </c>
      <c r="K1419" t="inlineStr">
        <is>
          <t>OKCountyRecords official index, Roger Mills County (instrument 2016-001883); searched 06/11/2026</t>
        </is>
      </c>
    </row>
    <row r="1420">
      <c r="A1420" t="inlineStr">
        <is>
          <t>2016-002265</t>
        </is>
      </c>
      <c r="C1420" t="inlineStr">
        <is>
          <t>Certificate</t>
        </is>
      </c>
      <c r="D1420" t="inlineStr">
        <is>
          <t>2348/0288</t>
        </is>
      </c>
      <c r="E1420" t="inlineStr">
        <is>
          <t>09/29/2016</t>
        </is>
      </c>
      <c r="F1420" s="903" t="n">
        <v>36389</v>
      </c>
      <c r="G1420" t="inlineStr">
        <is>
          <t>Bryan Living Trust,
Marilyn K. Bryan, Trustee,
Norman B. Bryan, Trustee</t>
        </is>
      </c>
      <c r="H1420" t="inlineStr">
        <is>
          <t>The Public</t>
        </is>
      </c>
      <c r="I1420" t="inlineStr">
        <is>
          <t>SE/4 SW/4, Lots 4 of 31-12N-24W (AOL)</t>
        </is>
      </c>
      <c r="J1420" t="inlineStr">
        <is>
          <t>See instrument</t>
        </is>
      </c>
      <c r="K1420" t="inlineStr">
        <is>
          <t>OKCountyRecords official index, Roger Mills County (instrument 2016-002265); searched 06/11/2026</t>
        </is>
      </c>
    </row>
    <row r="1421">
      <c r="A1421" t="inlineStr">
        <is>
          <t>2016-002793</t>
        </is>
      </c>
      <c r="B1421" t="n">
        <v>44</v>
      </c>
      <c r="C1421" t="inlineStr">
        <is>
          <t>Assignment</t>
        </is>
      </c>
      <c r="D1421" t="inlineStr">
        <is>
          <t>2354/0229</t>
        </is>
      </c>
      <c r="E1421" t="inlineStr">
        <is>
          <t>12/15/2016</t>
        </is>
      </c>
      <c r="F1421" s="903" t="n">
        <v>42673</v>
      </c>
      <c r="G1421" t="inlineStr">
        <is>
          <t>Hefner Company, Inc.</t>
        </is>
      </c>
      <c r="H1421" t="inlineStr">
        <is>
          <t>Cheyenne Resources, LLC</t>
        </is>
      </c>
      <c r="I1421" t="inlineStr">
        <is>
          <t>All of 31-12N-24W (AOL)</t>
        </is>
      </c>
      <c r="J1421" t="inlineStr">
        <is>
          <t>Leasehold / WI</t>
        </is>
      </c>
      <c r="K1421" t="inlineStr">
        <is>
          <t>OKCountyRecords official index, Roger Mills County (instrument 2016-002793); searched 06/11/2026</t>
        </is>
      </c>
    </row>
    <row r="1422">
      <c r="A1422" t="inlineStr">
        <is>
          <t>2017-001880</t>
        </is>
      </c>
      <c r="C1422" t="inlineStr">
        <is>
          <t>Mineral Deed</t>
        </is>
      </c>
      <c r="D1422" t="inlineStr">
        <is>
          <t>2376/0100</t>
        </is>
      </c>
      <c r="E1422" t="inlineStr">
        <is>
          <t>09/18/2017</t>
        </is>
      </c>
      <c r="F1422" s="903" t="n">
        <v>42985</v>
      </c>
      <c r="G1422" t="inlineStr">
        <is>
          <t>Jon N. Wilkerson</t>
        </is>
      </c>
      <c r="H1422" t="inlineStr">
        <is>
          <t>Tamara K. Wilkerson</t>
        </is>
      </c>
      <c r="I1422" t="inlineStr">
        <is>
          <t>All of 31-12N-24W (AOL)</t>
        </is>
      </c>
      <c r="J1422" t="inlineStr">
        <is>
          <t>Mineral</t>
        </is>
      </c>
      <c r="K1422" t="inlineStr">
        <is>
          <t>OKCountyRecords official index, Roger Mills County (instrument 2017-001880); searched 06/11/2026</t>
        </is>
      </c>
    </row>
    <row r="1423">
      <c r="A1423" t="inlineStr">
        <is>
          <t>2017-002694</t>
        </is>
      </c>
      <c r="C1423" t="inlineStr">
        <is>
          <t>Conveyance</t>
        </is>
      </c>
      <c r="D1423" t="inlineStr">
        <is>
          <t>2383/0169</t>
        </is>
      </c>
      <c r="E1423" t="inlineStr">
        <is>
          <t>12/19/2017</t>
        </is>
      </c>
      <c r="F1423" s="903" t="n">
        <v>43070</v>
      </c>
      <c r="G1423" t="inlineStr">
        <is>
          <t>Tecolote Holdings, LLC</t>
        </is>
      </c>
      <c r="H1423" t="inlineStr">
        <is>
          <t>Tecolote Royalty, LP</t>
        </is>
      </c>
      <c r="I1423" t="inlineStr">
        <is>
          <t>All of 31-12N-24W (AOL)</t>
        </is>
      </c>
      <c r="J1423" t="inlineStr">
        <is>
          <t>Fee / as stated</t>
        </is>
      </c>
      <c r="K1423" t="inlineStr">
        <is>
          <t>OKCountyRecords official index, Roger Mills County (instrument 2017-002694); searched 06/11/2026</t>
        </is>
      </c>
    </row>
    <row r="1424">
      <c r="A1424" t="inlineStr">
        <is>
          <t>2018-001569</t>
        </is>
      </c>
      <c r="C1424" t="inlineStr">
        <is>
          <t>Affidavit</t>
        </is>
      </c>
      <c r="D1424" t="inlineStr">
        <is>
          <t>2394/0591</t>
        </is>
      </c>
      <c r="E1424" t="inlineStr">
        <is>
          <t>06/21/2018</t>
        </is>
      </c>
      <c r="F1424" s="903" t="n">
        <v>43249</v>
      </c>
      <c r="G1424" t="inlineStr">
        <is>
          <t>Fortune Natural Resources Corp,
Robin D. Vp McGuire</t>
        </is>
      </c>
      <c r="H1424" t="inlineStr">
        <is>
          <t>The Public</t>
        </is>
      </c>
      <c r="I1424" t="inlineStr">
        <is>
          <t>All of 31-12N-24W (AOL)</t>
        </is>
      </c>
      <c r="J1424" t="inlineStr">
        <is>
          <t>See instrument</t>
        </is>
      </c>
      <c r="K1424" t="inlineStr">
        <is>
          <t>OKCountyRecords official index, Roger Mills County (instrument 2018-001569); searched 06/11/2026</t>
        </is>
      </c>
    </row>
    <row r="1425">
      <c r="A1425" t="inlineStr">
        <is>
          <t>2018-002049</t>
        </is>
      </c>
      <c r="B1425" t="n">
        <v>48</v>
      </c>
      <c r="C1425" t="inlineStr">
        <is>
          <t>Memorandum</t>
        </is>
      </c>
      <c r="D1425" t="inlineStr">
        <is>
          <t>2399/0188</t>
        </is>
      </c>
      <c r="E1425" t="inlineStr">
        <is>
          <t>08/15/2018</t>
        </is>
      </c>
      <c r="F1425" s="903" t="n">
        <v>43314</v>
      </c>
      <c r="G1425" t="inlineStr">
        <is>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is>
      </c>
      <c r="H1425" t="inlineStr">
        <is>
          <t>The Public</t>
        </is>
      </c>
      <c r="I1425" t="inlineStr">
        <is>
          <t>All of 31-12N-24W (AOL)</t>
        </is>
      </c>
      <c r="J1425" t="inlineStr">
        <is>
          <t>Leasehold / WI</t>
        </is>
      </c>
      <c r="K1425" t="inlineStr">
        <is>
          <t>OKCountyRecords official index, Roger Mills County (instrument 2018-002049); searched 06/11/2026</t>
        </is>
      </c>
    </row>
    <row r="1426">
      <c r="A1426" t="inlineStr">
        <is>
          <t>2018-002306</t>
        </is>
      </c>
      <c r="C1426" t="inlineStr">
        <is>
          <t>Assignment</t>
        </is>
      </c>
      <c r="D1426" t="inlineStr">
        <is>
          <t>2401/0527</t>
        </is>
      </c>
      <c r="E1426" t="inlineStr">
        <is>
          <t>09/07/2018</t>
        </is>
      </c>
      <c r="F1426" s="903" t="n">
        <v>43291</v>
      </c>
      <c r="G1426" t="inlineStr">
        <is>
          <t>Elk City II Wind</t>
        </is>
      </c>
      <c r="H1426" t="inlineStr">
        <is>
          <t>Elk City Renewables II</t>
        </is>
      </c>
      <c r="I1426" t="inlineStr">
        <is>
          <t>N/2 NE/4, NE/4 SE/4, SE/4 NE/4 of 31-12N-24W (AOL)</t>
        </is>
      </c>
      <c r="J1426" t="inlineStr">
        <is>
          <t>Leasehold / WI</t>
        </is>
      </c>
      <c r="K1426" t="inlineStr">
        <is>
          <t>OKCountyRecords official index, Roger Mills County (instrument 2018-002306); searched 06/11/2026</t>
        </is>
      </c>
    </row>
    <row r="1427">
      <c r="A1427" t="inlineStr">
        <is>
          <t>2018-002786</t>
        </is>
      </c>
      <c r="C1427" t="inlineStr">
        <is>
          <t>Mineral Deed</t>
        </is>
      </c>
      <c r="D1427" t="inlineStr">
        <is>
          <t>2407/0124</t>
        </is>
      </c>
      <c r="E1427" t="inlineStr">
        <is>
          <t>10/19/2018</t>
        </is>
      </c>
      <c r="F1427" s="903" t="n">
        <v>43281</v>
      </c>
      <c r="G1427" t="inlineStr">
        <is>
          <t>BHP Billiton Petroleum,
BHP Billiton Petroleum Properties,
Kcs Resources</t>
        </is>
      </c>
      <c r="H1427" t="inlineStr">
        <is>
          <t>BHP Billiton Petroleum</t>
        </is>
      </c>
      <c r="I1427" t="inlineStr">
        <is>
          <t>All of 31-12N-24W (AOL)</t>
        </is>
      </c>
      <c r="J1427" t="inlineStr">
        <is>
          <t>Mineral</t>
        </is>
      </c>
      <c r="K1427" t="inlineStr">
        <is>
          <t>OKCountyRecords official index, Roger Mills County (instrument 2018-002786); searched 06/11/2026</t>
        </is>
      </c>
    </row>
    <row r="1428">
      <c r="A1428" t="inlineStr">
        <is>
          <t>2019-001747</t>
        </is>
      </c>
      <c r="C1428" t="inlineStr">
        <is>
          <t>Mineral Deed</t>
        </is>
      </c>
      <c r="D1428" t="inlineStr">
        <is>
          <t>2425/0225</t>
        </is>
      </c>
      <c r="E1428" t="inlineStr">
        <is>
          <t>08/16/2019</t>
        </is>
      </c>
      <c r="F1428" s="903" t="n">
        <v>43423</v>
      </c>
      <c r="G1428" t="inlineStr">
        <is>
          <t>Jonathan E. Jensen</t>
        </is>
      </c>
      <c r="H1428" t="inlineStr">
        <is>
          <t>Gregory J. Winneke</t>
        </is>
      </c>
      <c r="I1428" t="inlineStr">
        <is>
          <t>NW/4 SE/4, S/2 SE/4, SW/4 NE/4 of 31-12N-24W (AOL)</t>
        </is>
      </c>
      <c r="J1428" t="inlineStr">
        <is>
          <t>Mineral</t>
        </is>
      </c>
      <c r="K1428" t="inlineStr">
        <is>
          <t>OKCountyRecords official index, Roger Mills County (instrument 2019-001747); searched 06/11/2026</t>
        </is>
      </c>
    </row>
    <row r="1429">
      <c r="A1429" t="inlineStr">
        <is>
          <t>2019-001779</t>
        </is>
      </c>
      <c r="C1429" t="inlineStr">
        <is>
          <t>Assignment</t>
        </is>
      </c>
      <c r="D1429" t="inlineStr">
        <is>
          <t>2425/0380</t>
        </is>
      </c>
      <c r="E1429" t="inlineStr">
        <is>
          <t>08/21/2019</t>
        </is>
      </c>
      <c r="F1429" s="903" t="n">
        <v>43564</v>
      </c>
      <c r="G1429" t="inlineStr">
        <is>
          <t>BHP Billiton Petroleum</t>
        </is>
      </c>
      <c r="H1429" t="inlineStr">
        <is>
          <t>Cohete Rojo, LLC</t>
        </is>
      </c>
      <c r="I1429" t="inlineStr">
        <is>
          <t>All of 31-12N-24W (AOL)</t>
        </is>
      </c>
      <c r="J1429" t="inlineStr">
        <is>
          <t>Leasehold / WI</t>
        </is>
      </c>
      <c r="K1429" t="inlineStr">
        <is>
          <t>OKCountyRecords official index, Roger Mills County (instrument 2019-001779); searched 06/11/2026</t>
        </is>
      </c>
    </row>
    <row r="1430">
      <c r="A1430" t="inlineStr">
        <is>
          <t>2020-001279</t>
        </is>
      </c>
      <c r="C1430" t="inlineStr">
        <is>
          <t>Affidavit</t>
        </is>
      </c>
      <c r="D1430" t="inlineStr">
        <is>
          <t>2447/0081</t>
        </is>
      </c>
      <c r="E1430" t="inlineStr">
        <is>
          <t>08/17/2020</t>
        </is>
      </c>
      <c r="F1430" s="903" t="n">
        <v>44050</v>
      </c>
      <c r="G1430" t="inlineStr">
        <is>
          <t>Brett Vp Barnes,
Presidio Investment Holdings, LLC,
Presidio Wab, LLC</t>
        </is>
      </c>
      <c r="H1430" t="inlineStr">
        <is>
          <t>The Public</t>
        </is>
      </c>
      <c r="I1430" t="inlineStr">
        <is>
          <t>All of 31-12N-24W (AOL)</t>
        </is>
      </c>
      <c r="J1430" t="inlineStr">
        <is>
          <t>See instrument</t>
        </is>
      </c>
      <c r="K1430" t="inlineStr">
        <is>
          <t>OKCountyRecords official index, Roger Mills County (instrument 2020-001279); searched 06/11/2026</t>
        </is>
      </c>
    </row>
    <row r="1431">
      <c r="A1431" t="inlineStr">
        <is>
          <t>2020-001282</t>
        </is>
      </c>
      <c r="C1431" t="inlineStr">
        <is>
          <t>Termination</t>
        </is>
      </c>
      <c r="D1431" t="inlineStr">
        <is>
          <t>2449/0001</t>
        </is>
      </c>
      <c r="E1431" t="inlineStr">
        <is>
          <t>08/17/2020</t>
        </is>
      </c>
      <c r="F1431" s="903" t="n">
        <v>44060</v>
      </c>
      <c r="G1431" t="inlineStr">
        <is>
          <t>Bank of America</t>
        </is>
      </c>
      <c r="H1431" t="inlineStr">
        <is>
          <t>Templar Energy</t>
        </is>
      </c>
      <c r="I1431" t="inlineStr">
        <is>
          <t>All of 31-12N-24W (AOL)</t>
        </is>
      </c>
      <c r="J1431" t="inlineStr">
        <is>
          <t>See instrument</t>
        </is>
      </c>
      <c r="K1431" t="inlineStr">
        <is>
          <t>OKCountyRecords official index, Roger Mills County (instrument 2020-001282); searched 06/11/2026</t>
        </is>
      </c>
    </row>
    <row r="1432">
      <c r="A1432" t="inlineStr">
        <is>
          <t>2020-001283</t>
        </is>
      </c>
      <c r="B1432" t="n">
        <v>50</v>
      </c>
      <c r="C1432" t="inlineStr">
        <is>
          <t>Assignment</t>
        </is>
      </c>
      <c r="D1432" t="inlineStr">
        <is>
          <t>2449/0333</t>
        </is>
      </c>
      <c r="E1432" t="inlineStr">
        <is>
          <t>08/17/2020</t>
        </is>
      </c>
      <c r="F1432" s="903" t="n">
        <v>43831</v>
      </c>
      <c r="G1432" t="inlineStr">
        <is>
          <t>TE Holdcorp, LLC,
TE Holdings II, LLC,
TE Holdings, LLC,
Templar Energy, LLC,
Templar Midstream Ll,
Templar Operating, LLC</t>
        </is>
      </c>
      <c r="H1432" t="inlineStr">
        <is>
          <t>Presidio Wab, LLC</t>
        </is>
      </c>
      <c r="I1432" t="inlineStr">
        <is>
          <t>All of 31-12N-24W (AOL)</t>
        </is>
      </c>
      <c r="J1432" t="inlineStr">
        <is>
          <t>Leasehold / WI</t>
        </is>
      </c>
      <c r="K1432" t="inlineStr">
        <is>
          <t>OKCountyRecords official index, Roger Mills County (instrument 2020-001283); searched 06/11/2026</t>
        </is>
      </c>
    </row>
    <row r="1433">
      <c r="A1433" t="inlineStr">
        <is>
          <t>2020-001374</t>
        </is>
      </c>
      <c r="C1433" t="inlineStr">
        <is>
          <t>Quit Claim Mineral Deed</t>
        </is>
      </c>
      <c r="D1433" t="inlineStr">
        <is>
          <t>2450/0598</t>
        </is>
      </c>
      <c r="E1433" t="inlineStr">
        <is>
          <t>09/02/2020</t>
        </is>
      </c>
      <c r="F1433" s="903" t="n">
        <v>44071</v>
      </c>
      <c r="G1433" t="inlineStr">
        <is>
          <t>Janis Fern Campbell</t>
        </is>
      </c>
      <c r="H1433" t="inlineStr">
        <is>
          <t>Campbell Family Trust, Audy and Janis</t>
        </is>
      </c>
      <c r="I1433" t="inlineStr">
        <is>
          <t>S/2 NE/4 SW/4, SE/4 SW/4 of 31-12N-24W (AOL)</t>
        </is>
      </c>
      <c r="J1433" t="inlineStr">
        <is>
          <t>Mineral</t>
        </is>
      </c>
      <c r="K1433" t="inlineStr">
        <is>
          <t>OKCountyRecords official index, Roger Mills County (instrument 2020-001374); searched 06/11/2026</t>
        </is>
      </c>
    </row>
    <row r="1434">
      <c r="A1434" t="inlineStr">
        <is>
          <t>2020-001577</t>
        </is>
      </c>
      <c r="B1434" t="n">
        <v>51</v>
      </c>
      <c r="C1434" t="inlineStr">
        <is>
          <t>Assignment</t>
        </is>
      </c>
      <c r="D1434" t="inlineStr">
        <is>
          <t>2452/0235</t>
        </is>
      </c>
      <c r="E1434" t="inlineStr">
        <is>
          <t>10/14/2020</t>
        </is>
      </c>
      <c r="F1434" s="903" t="n">
        <v>44105</v>
      </c>
      <c r="G1434" t="inlineStr">
        <is>
          <t>Blackbeard Operating, LLC,
Tecolote Holdings, LLC,
Tecolote Royalty, LLC</t>
        </is>
      </c>
      <c r="H1434" t="inlineStr">
        <is>
          <t>Mustang Fuel Corporation</t>
        </is>
      </c>
      <c r="I1434" t="inlineStr">
        <is>
          <t>All of 31-12N-24W (AOL)</t>
        </is>
      </c>
      <c r="J1434" t="inlineStr">
        <is>
          <t>Leasehold / WI</t>
        </is>
      </c>
      <c r="K1434" t="inlineStr">
        <is>
          <t>OKCountyRecords official index, Roger Mills County (instrument 2020-001577); searched 06/11/2026</t>
        </is>
      </c>
    </row>
    <row r="1435">
      <c r="A1435" t="inlineStr">
        <is>
          <t>2020-001650</t>
        </is>
      </c>
      <c r="C1435" t="inlineStr">
        <is>
          <t>Quit Claim Mineral Deed</t>
        </is>
      </c>
      <c r="D1435" t="inlineStr">
        <is>
          <t>2453/0219</t>
        </is>
      </c>
      <c r="E1435" t="inlineStr">
        <is>
          <t>10/29/2020</t>
        </is>
      </c>
      <c r="F1435" s="903" t="n">
        <v>44126</v>
      </c>
      <c r="G1435" t="inlineStr">
        <is>
          <t>Jack B. Searle,
Tamara D. Searle</t>
        </is>
      </c>
      <c r="H1435" t="inlineStr">
        <is>
          <t>GT Mineral Holdings, LLC</t>
        </is>
      </c>
      <c r="I1435" t="inlineStr">
        <is>
          <t>NW/4 SE/4, S/2 SE/4, SW/4 NE/4 of 31-12N-24W (AOL)</t>
        </is>
      </c>
      <c r="J1435" t="inlineStr">
        <is>
          <t>Mineral</t>
        </is>
      </c>
      <c r="K1435" t="inlineStr">
        <is>
          <t>OKCountyRecords official index, Roger Mills County (instrument 2020-001650); searched 06/11/2026</t>
        </is>
      </c>
    </row>
    <row r="1436">
      <c r="A1436" t="inlineStr">
        <is>
          <t>2020-001708</t>
        </is>
      </c>
      <c r="C1436" t="inlineStr">
        <is>
          <t>Mineral Deed</t>
        </is>
      </c>
      <c r="D1436" t="inlineStr">
        <is>
          <t>2453/0452</t>
        </is>
      </c>
      <c r="E1436" t="inlineStr">
        <is>
          <t>11/09/2020</t>
        </is>
      </c>
      <c r="F1436" s="903" t="n">
        <v>44136</v>
      </c>
      <c r="G1436" t="inlineStr">
        <is>
          <t>Payday Holdings, LLC</t>
        </is>
      </c>
      <c r="H1436" t="inlineStr">
        <is>
          <t>Andrew Pennington</t>
        </is>
      </c>
      <c r="I1436" t="inlineStr">
        <is>
          <t>All of 31-12N-24W (AOL)</t>
        </is>
      </c>
      <c r="J1436" t="inlineStr">
        <is>
          <t>Mineral</t>
        </is>
      </c>
      <c r="K1436" t="inlineStr">
        <is>
          <t>OKCountyRecords official index, Roger Mills County (instrument 2020-001708); searched 06/11/2026</t>
        </is>
      </c>
    </row>
    <row r="1437">
      <c r="A1437" t="inlineStr">
        <is>
          <t>2021-000697</t>
        </is>
      </c>
      <c r="C1437" t="inlineStr">
        <is>
          <t>Change Name</t>
        </is>
      </c>
      <c r="D1437" t="inlineStr">
        <is>
          <t>2463/0147</t>
        </is>
      </c>
      <c r="E1437" t="inlineStr">
        <is>
          <t>04/28/2021</t>
        </is>
      </c>
      <c r="F1437" s="903" t="n">
        <v>44182</v>
      </c>
      <c r="G1437" t="inlineStr">
        <is>
          <t>Fourpoint Energy, LLC</t>
        </is>
      </c>
      <c r="H1437" t="inlineStr">
        <is>
          <t>Unbridled Resources, LLC</t>
        </is>
      </c>
      <c r="I1437" t="inlineStr">
        <is>
          <t>All of 31-12N-24W (AOL)</t>
        </is>
      </c>
      <c r="J1437" t="inlineStr">
        <is>
          <t>Fee / as stated</t>
        </is>
      </c>
      <c r="K1437" t="inlineStr">
        <is>
          <t>OKCountyRecords official index, Roger Mills County (instrument 2021-000697); searched 06/11/2026</t>
        </is>
      </c>
    </row>
    <row r="1438">
      <c r="A1438" t="inlineStr">
        <is>
          <t>2021-001068</t>
        </is>
      </c>
      <c r="C1438" t="inlineStr">
        <is>
          <t>Mineral Deed</t>
        </is>
      </c>
      <c r="D1438" t="inlineStr">
        <is>
          <t>2467/0476</t>
        </is>
      </c>
      <c r="E1438" t="inlineStr">
        <is>
          <t>06/30/2021</t>
        </is>
      </c>
      <c r="F1438" s="903" t="n">
        <v>44348</v>
      </c>
      <c r="G1438" t="inlineStr">
        <is>
          <t>Grizzly Operating, LLC,
Vanguard Operating, LLC</t>
        </is>
      </c>
      <c r="H1438" t="inlineStr">
        <is>
          <t>Psi Lke, LLC</t>
        </is>
      </c>
      <c r="I1438" t="inlineStr">
        <is>
          <t>E/2 NW/4, N/2 NE/4 SW/4, NE/4 SE/4, SE/4 NE/4 of 31-12N-24W (AOL)</t>
        </is>
      </c>
      <c r="J1438" t="inlineStr">
        <is>
          <t>Mineral</t>
        </is>
      </c>
      <c r="K1438" t="inlineStr">
        <is>
          <t>OKCountyRecords official index, Roger Mills County (instrument 2021-001068); searched 06/11/2026</t>
        </is>
      </c>
    </row>
    <row r="1439">
      <c r="A1439" t="inlineStr">
        <is>
          <t>2021-001366</t>
        </is>
      </c>
      <c r="C1439" t="inlineStr">
        <is>
          <t>Release</t>
        </is>
      </c>
      <c r="D1439" t="inlineStr">
        <is>
          <t>2471/0590</t>
        </is>
      </c>
      <c r="E1439" t="inlineStr">
        <is>
          <t>08/24/2021</t>
        </is>
      </c>
      <c r="F1439" s="903" t="n">
        <v>44398</v>
      </c>
      <c r="G1439" t="inlineStr">
        <is>
          <t>Enable Gas Gathering</t>
        </is>
      </c>
      <c r="H1439" t="inlineStr">
        <is>
          <t>Sohio Petroleum,
Standard Oil Production</t>
        </is>
      </c>
      <c r="I1439" t="inlineStr">
        <is>
          <t>NE/4 of 31-12N-24W (AOL)</t>
        </is>
      </c>
      <c r="J1439" t="inlineStr">
        <is>
          <t>Leasehold / WI</t>
        </is>
      </c>
      <c r="K1439" t="inlineStr">
        <is>
          <t>OKCountyRecords official index, Roger Mills County (instrument 2021-001366); searched 06/11/2026</t>
        </is>
      </c>
    </row>
    <row r="1440">
      <c r="A1440" t="inlineStr">
        <is>
          <t>2021-001486</t>
        </is>
      </c>
      <c r="C1440" t="inlineStr">
        <is>
          <t>Correction</t>
        </is>
      </c>
      <c r="D1440" t="inlineStr">
        <is>
          <t>2473/0001</t>
        </is>
      </c>
      <c r="E1440" t="inlineStr">
        <is>
          <t>09/10/2021</t>
        </is>
      </c>
      <c r="F1440" s="903" t="n">
        <v>44044</v>
      </c>
      <c r="G1440" t="inlineStr">
        <is>
          <t>Blackbeard Operating, LLC,
Tecolote Holdings, LLC,
Tecolote Royalty, LP</t>
        </is>
      </c>
      <c r="H1440" t="inlineStr">
        <is>
          <t>Mustang Fuel Corporation</t>
        </is>
      </c>
      <c r="I1440" t="inlineStr">
        <is>
          <t>All of 31-12N-24W (AOL)</t>
        </is>
      </c>
      <c r="J1440" t="inlineStr">
        <is>
          <t>See instrument</t>
        </is>
      </c>
      <c r="K1440" t="inlineStr">
        <is>
          <t>OKCountyRecords official index, Roger Mills County (instrument 2021-001486); searched 06/11/2026</t>
        </is>
      </c>
    </row>
    <row r="1441">
      <c r="A1441" t="inlineStr">
        <is>
          <t>2021-001557</t>
        </is>
      </c>
      <c r="C1441" t="inlineStr">
        <is>
          <t>Affidavit</t>
        </is>
      </c>
      <c r="D1441" t="inlineStr">
        <is>
          <t>2476/0001</t>
        </is>
      </c>
      <c r="E1441" t="inlineStr">
        <is>
          <t>09/23/2021</t>
        </is>
      </c>
      <c r="F1441" s="903" t="n">
        <v>44407</v>
      </c>
      <c r="G1441" t="inlineStr">
        <is>
          <t>Presidio Investment Holdings</t>
        </is>
      </c>
      <c r="H1441" t="inlineStr">
        <is>
          <t>The Public</t>
        </is>
      </c>
      <c r="I1441" t="inlineStr">
        <is>
          <t>All of 31-12N-24W (AOL)</t>
        </is>
      </c>
      <c r="J1441" t="inlineStr">
        <is>
          <t>See instrument</t>
        </is>
      </c>
      <c r="K1441" t="inlineStr">
        <is>
          <t>OKCountyRecords official index, Roger Mills County (instrument 2021-001557); searched 06/11/2026</t>
        </is>
      </c>
    </row>
    <row r="1442">
      <c r="A1442" t="inlineStr">
        <is>
          <t>2021-001559</t>
        </is>
      </c>
      <c r="B1442" t="n">
        <v>53</v>
      </c>
      <c r="C1442" t="inlineStr">
        <is>
          <t>Operating Agreement</t>
        </is>
      </c>
      <c r="D1442" t="inlineStr">
        <is>
          <t>2478/0001</t>
        </is>
      </c>
      <c r="E1442" t="inlineStr">
        <is>
          <t>09/23/2021</t>
        </is>
      </c>
      <c r="F1442" s="903" t="n">
        <v>44407</v>
      </c>
      <c r="G1442" t="inlineStr">
        <is>
          <t>Presidio Petroleum, LLC</t>
        </is>
      </c>
      <c r="H1442" t="inlineStr">
        <is>
          <t>Presidio Finance,
Presidio Finance Nominee</t>
        </is>
      </c>
      <c r="I1442" t="inlineStr">
        <is>
          <t>All of 31-12N-24W (AOL)</t>
        </is>
      </c>
      <c r="J1442" t="inlineStr">
        <is>
          <t>Leasehold / WI</t>
        </is>
      </c>
      <c r="K1442" t="inlineStr">
        <is>
          <t>OKCountyRecords official index, Roger Mills County (instrument 2021-001559); searched 06/11/2026</t>
        </is>
      </c>
    </row>
    <row r="1443">
      <c r="A1443" t="inlineStr">
        <is>
          <t>2021-001561</t>
        </is>
      </c>
      <c r="B1443" t="n">
        <v>54</v>
      </c>
      <c r="C1443" t="inlineStr">
        <is>
          <t>Assignment</t>
        </is>
      </c>
      <c r="D1443" t="inlineStr">
        <is>
          <t>2479/0001</t>
        </is>
      </c>
      <c r="E1443" t="inlineStr">
        <is>
          <t>09/24/2021</t>
        </is>
      </c>
      <c r="F1443" s="903" t="n">
        <v>44348</v>
      </c>
      <c r="G1443" t="inlineStr">
        <is>
          <t>Fairway Resources III, LLC,
Fairway Resources Partners III Minerals, LLC</t>
        </is>
      </c>
      <c r="H1443" t="inlineStr">
        <is>
          <t>Mustang Fuel Corporation</t>
        </is>
      </c>
      <c r="I1443" t="inlineStr">
        <is>
          <t>E/2 NW/4, NE/4 SE/4, NW/4 SE/4, S/2 SE/4 of 31-12N-24W (AOL)</t>
        </is>
      </c>
      <c r="J1443" t="inlineStr">
        <is>
          <t>Leasehold / WI</t>
        </is>
      </c>
      <c r="K1443" t="inlineStr">
        <is>
          <t>OKCountyRecords official index, Roger Mills County (instrument 2021-001561); searched 06/11/2026</t>
        </is>
      </c>
    </row>
    <row r="1444">
      <c r="A1444" t="inlineStr">
        <is>
          <t>2021-001669</t>
        </is>
      </c>
      <c r="B1444" t="n">
        <v>55</v>
      </c>
      <c r="C1444" t="inlineStr">
        <is>
          <t>Assignment</t>
        </is>
      </c>
      <c r="D1444" t="inlineStr">
        <is>
          <t>2480/0297</t>
        </is>
      </c>
      <c r="E1444" t="inlineStr">
        <is>
          <t>10/07/2021</t>
        </is>
      </c>
      <c r="F1444" s="903" t="n">
        <v>44440</v>
      </c>
      <c r="G1444" t="inlineStr">
        <is>
          <t>TLW Investments, LLC</t>
        </is>
      </c>
      <c r="H1444" t="inlineStr">
        <is>
          <t>Cannon Field Minerals Fund I., LP</t>
        </is>
      </c>
      <c r="I1444" t="inlineStr">
        <is>
          <t>All of 31-12N-24W (AOL)</t>
        </is>
      </c>
      <c r="J1444" t="inlineStr">
        <is>
          <t>Leasehold / WI</t>
        </is>
      </c>
      <c r="K1444" t="inlineStr">
        <is>
          <t>OKCountyRecords official index, Roger Mills County (instrument 2021-001669); searched 06/11/2026</t>
        </is>
      </c>
    </row>
    <row r="1445">
      <c r="A1445" t="inlineStr">
        <is>
          <t>2021-002152</t>
        </is>
      </c>
      <c r="C1445" t="inlineStr">
        <is>
          <t>Assignment</t>
        </is>
      </c>
      <c r="D1445" t="inlineStr">
        <is>
          <t>2484/0025</t>
        </is>
      </c>
      <c r="E1445" t="inlineStr">
        <is>
          <t>12/13/2021</t>
        </is>
      </c>
      <c r="F1445" s="903" t="n">
        <v>44530</v>
      </c>
      <c r="G1445" t="inlineStr">
        <is>
          <t>TLW Investments, LLC</t>
        </is>
      </c>
      <c r="H1445" t="inlineStr">
        <is>
          <t>Hillman Royalties</t>
        </is>
      </c>
      <c r="I1445" t="inlineStr">
        <is>
          <t>All of 31-12N-24W (AOL)</t>
        </is>
      </c>
      <c r="J1445" t="inlineStr">
        <is>
          <t>Leasehold / WI</t>
        </is>
      </c>
      <c r="K1445" t="inlineStr">
        <is>
          <t>OKCountyRecords official index, Roger Mills County (instrument 2021-002152); searched 06/11/2026</t>
        </is>
      </c>
    </row>
    <row r="1446">
      <c r="A1446" t="inlineStr">
        <is>
          <t>2022-000185</t>
        </is>
      </c>
      <c r="C1446" t="inlineStr">
        <is>
          <t>Mineral Deed</t>
        </is>
      </c>
      <c r="D1446" t="inlineStr">
        <is>
          <t>2486/0262</t>
        </is>
      </c>
      <c r="E1446" t="inlineStr">
        <is>
          <t>01/31/2022</t>
        </is>
      </c>
      <c r="F1446" s="903" t="n">
        <v>44571</v>
      </c>
      <c r="G1446" t="inlineStr">
        <is>
          <t>Psi Lke, LLC</t>
        </is>
      </c>
      <c r="H1446" t="inlineStr">
        <is>
          <t>Cummins Minerals, Ltd.,
Eagle Owl, LP</t>
        </is>
      </c>
      <c r="I1446" t="inlineStr">
        <is>
          <t>All of 31-12N-24W (AOL)</t>
        </is>
      </c>
      <c r="J1446" t="inlineStr">
        <is>
          <t>Mineral</t>
        </is>
      </c>
      <c r="K1446" t="inlineStr">
        <is>
          <t>OKCountyRecords official index, Roger Mills County (instrument 2022-000185); searched 06/11/2026</t>
        </is>
      </c>
    </row>
    <row r="1447">
      <c r="A1447" t="inlineStr">
        <is>
          <t>2022-000354</t>
        </is>
      </c>
      <c r="C1447" t="inlineStr">
        <is>
          <t>Assignment</t>
        </is>
      </c>
      <c r="D1447" t="inlineStr">
        <is>
          <t>2488/0081</t>
        </is>
      </c>
      <c r="E1447" t="inlineStr">
        <is>
          <t>02/23/2022</t>
        </is>
      </c>
      <c r="F1447" s="903" t="n">
        <v>44562</v>
      </c>
      <c r="G1447" t="inlineStr">
        <is>
          <t>TLW Investments</t>
        </is>
      </c>
      <c r="H1447" t="inlineStr">
        <is>
          <t>Chanas Partners, LLC</t>
        </is>
      </c>
      <c r="I1447" t="inlineStr">
        <is>
          <t>All of 31-12N-24W (AOL)</t>
        </is>
      </c>
      <c r="J1447" t="inlineStr">
        <is>
          <t>Leasehold / WI</t>
        </is>
      </c>
      <c r="K1447" t="inlineStr">
        <is>
          <t>OKCountyRecords official index, Roger Mills County (instrument 2022-000354); searched 06/11/2026</t>
        </is>
      </c>
    </row>
    <row r="1448">
      <c r="A1448" t="inlineStr">
        <is>
          <t>2022-001083</t>
        </is>
      </c>
      <c r="C1448" t="inlineStr">
        <is>
          <t>Affidavit</t>
        </is>
      </c>
      <c r="D1448" t="inlineStr">
        <is>
          <t>2495/0430</t>
        </is>
      </c>
      <c r="E1448" t="inlineStr">
        <is>
          <t>06/03/2022</t>
        </is>
      </c>
      <c r="F1448" s="903" t="n">
        <v>44713</v>
      </c>
      <c r="G1448" t="inlineStr">
        <is>
          <t>Phx Minerals (de), Inc.,
Phx Minerals, Inc.</t>
        </is>
      </c>
      <c r="H1448" t="inlineStr">
        <is>
          <t>The Public</t>
        </is>
      </c>
      <c r="I1448" t="inlineStr">
        <is>
          <t>All of 31-12N-24W (AOL)</t>
        </is>
      </c>
      <c r="J1448" t="inlineStr">
        <is>
          <t>See instrument</t>
        </is>
      </c>
      <c r="K1448" t="inlineStr">
        <is>
          <t>OKCountyRecords official index, Roger Mills County (instrument 2022-001083); searched 06/11/2026</t>
        </is>
      </c>
    </row>
    <row r="1449">
      <c r="A1449" t="inlineStr">
        <is>
          <t>2023-002269</t>
        </is>
      </c>
      <c r="C1449" t="inlineStr">
        <is>
          <t>Mineral Deed</t>
        </is>
      </c>
      <c r="D1449" t="inlineStr">
        <is>
          <t>2529/0217</t>
        </is>
      </c>
      <c r="E1449" t="inlineStr">
        <is>
          <t>07/07/2023</t>
        </is>
      </c>
      <c r="F1449" s="903" t="n">
        <v>45061</v>
      </c>
      <c r="G1449" t="inlineStr">
        <is>
          <t>Gregory J. Winneke</t>
        </is>
      </c>
      <c r="H1449" t="inlineStr">
        <is>
          <t>Hasbany Nsurance,
Eric Jansen</t>
        </is>
      </c>
      <c r="I1449" t="inlineStr">
        <is>
          <t>NW/4 SE/4, S/2 SE/4, SW/4 NE/4 of 31-12N-24W (AOL)</t>
        </is>
      </c>
      <c r="J1449" t="inlineStr">
        <is>
          <t>Mineral</t>
        </is>
      </c>
      <c r="K1449" t="inlineStr">
        <is>
          <t>OKCountyRecords official index, Roger Mills County (instrument 2023-002269); searched 06/11/2026</t>
        </is>
      </c>
    </row>
    <row r="1450">
      <c r="A1450" t="inlineStr">
        <is>
          <t>2023-003590</t>
        </is>
      </c>
      <c r="C1450" t="inlineStr">
        <is>
          <t>Welbore Assignment</t>
        </is>
      </c>
      <c r="D1450" t="inlineStr">
        <is>
          <t>2542/0413</t>
        </is>
      </c>
      <c r="E1450" t="inlineStr">
        <is>
          <t>11/17/2023</t>
        </is>
      </c>
      <c r="F1450" s="903" t="n">
        <v>45200</v>
      </c>
      <c r="G1450" t="inlineStr">
        <is>
          <t>Unbridled Resources, LLC</t>
        </is>
      </c>
      <c r="H1450" t="inlineStr">
        <is>
          <t>MNR ABS Issuer I., LLC</t>
        </is>
      </c>
      <c r="I1450" t="inlineStr">
        <is>
          <t>All of 31-12N-24W (AOL)</t>
        </is>
      </c>
      <c r="J1450" t="inlineStr">
        <is>
          <t>Leasehold / WI</t>
        </is>
      </c>
      <c r="K1450" t="inlineStr">
        <is>
          <t>OKCountyRecords official index, Roger Mills County (instrument 2023-003590); searched 06/11/2026</t>
        </is>
      </c>
    </row>
    <row r="1451">
      <c r="A1451" t="inlineStr">
        <is>
          <t>2023-003594</t>
        </is>
      </c>
      <c r="C1451" t="inlineStr">
        <is>
          <t>Amendment</t>
        </is>
      </c>
      <c r="D1451" t="inlineStr">
        <is>
          <t>2545/0001</t>
        </is>
      </c>
      <c r="E1451" t="inlineStr">
        <is>
          <t>11/17/2023</t>
        </is>
      </c>
      <c r="F1451" s="903" t="n">
        <v>45225</v>
      </c>
      <c r="G1451" t="inlineStr">
        <is>
          <t>MNR ABS Agent Corp.,
MNR ABS Issuer I., LLC,
Unbridled Resources, LLC</t>
        </is>
      </c>
      <c r="H1451" t="inlineStr">
        <is>
          <t>MNR ABS Agent Corp.,
Mns ABS Issuer I., LLC</t>
        </is>
      </c>
      <c r="I1451" t="inlineStr">
        <is>
          <t>All of 31-12N-24W (AOL)</t>
        </is>
      </c>
      <c r="J1451" t="inlineStr">
        <is>
          <t>Leasehold / WI</t>
        </is>
      </c>
      <c r="K1451" t="inlineStr">
        <is>
          <t>OKCountyRecords official index, Roger Mills County (instrument 2023-003594); searched 06/11/2026</t>
        </is>
      </c>
    </row>
    <row r="1452">
      <c r="A1452" t="inlineStr">
        <is>
          <t>2023-003598</t>
        </is>
      </c>
      <c r="C1452" t="inlineStr">
        <is>
          <t>Amendment</t>
        </is>
      </c>
      <c r="D1452" t="inlineStr">
        <is>
          <t>2546/0001</t>
        </is>
      </c>
      <c r="E1452" t="inlineStr">
        <is>
          <t>11/20/2023</t>
        </is>
      </c>
      <c r="F1452" s="903" t="n">
        <v>45250</v>
      </c>
      <c r="G1452" t="inlineStr">
        <is>
          <t>Unbridled Resources, LLC</t>
        </is>
      </c>
      <c r="H1452" t="inlineStr">
        <is>
          <t>Jp Morgan Chase Bank</t>
        </is>
      </c>
      <c r="I1452" t="inlineStr">
        <is>
          <t>All of 31-12N-24W (AOL)</t>
        </is>
      </c>
      <c r="J1452" t="inlineStr">
        <is>
          <t>Leasehold / WI</t>
        </is>
      </c>
      <c r="K1452" t="inlineStr">
        <is>
          <t>OKCountyRecords official index, Roger Mills County (instrument 2023-003598); searched 06/11/2026</t>
        </is>
      </c>
    </row>
    <row r="1453">
      <c r="A1453" t="inlineStr">
        <is>
          <t>2024-002310</t>
        </is>
      </c>
      <c r="B1453" t="n">
        <v>57</v>
      </c>
      <c r="C1453" t="inlineStr">
        <is>
          <t>Assignment</t>
        </is>
      </c>
      <c r="D1453" t="inlineStr">
        <is>
          <t>2567/0102</t>
        </is>
      </c>
      <c r="E1453" t="inlineStr">
        <is>
          <t>04/19/2024</t>
        </is>
      </c>
      <c r="F1453" s="903" t="n">
        <v>45391</v>
      </c>
      <c r="G1453" t="inlineStr">
        <is>
          <t>Yale Oil Association, Inc.</t>
        </is>
      </c>
      <c r="H1453" t="inlineStr">
        <is>
          <t>K. C. Production, LLC</t>
        </is>
      </c>
      <c r="I1453" t="inlineStr">
        <is>
          <t>All of 31-12N-24W (AOL)</t>
        </is>
      </c>
      <c r="J1453" t="inlineStr">
        <is>
          <t>Leasehold / WI</t>
        </is>
      </c>
      <c r="K1453" t="inlineStr">
        <is>
          <t>OKCountyRecords official index, Roger Mills County (instrument 2024-002310); searched 06/11/2026</t>
        </is>
      </c>
    </row>
    <row r="1454">
      <c r="A1454" t="inlineStr">
        <is>
          <t>2024-003107</t>
        </is>
      </c>
      <c r="B1454" t="n">
        <v>58</v>
      </c>
      <c r="C1454" t="inlineStr">
        <is>
          <t>Assignment</t>
        </is>
      </c>
      <c r="D1454" t="inlineStr">
        <is>
          <t>2571/0579</t>
        </is>
      </c>
      <c r="E1454" t="inlineStr">
        <is>
          <t>05/20/2024</t>
        </is>
      </c>
      <c r="F1454" s="903" t="n">
        <v>45399</v>
      </c>
      <c r="G1454" t="inlineStr">
        <is>
          <t>Yale Oil Association, Inc.</t>
        </is>
      </c>
      <c r="H1454" t="inlineStr">
        <is>
          <t>Greg Cox,
Kathy Merkel-cox</t>
        </is>
      </c>
      <c r="I1454" t="inlineStr">
        <is>
          <t>All of 31-12N-24W (AOL)</t>
        </is>
      </c>
      <c r="J1454" t="inlineStr">
        <is>
          <t>Leasehold / WI</t>
        </is>
      </c>
      <c r="K1454" t="inlineStr">
        <is>
          <t>OKCountyRecords official index, Roger Mills County (instrument 2024-003107); searched 06/11/2026</t>
        </is>
      </c>
    </row>
    <row r="1455">
      <c r="A1455" t="inlineStr">
        <is>
          <t>2024-004961</t>
        </is>
      </c>
      <c r="C1455" t="inlineStr">
        <is>
          <t>Partial Assignment</t>
        </is>
      </c>
      <c r="D1455" t="inlineStr">
        <is>
          <t>2584/0149</t>
        </is>
      </c>
      <c r="E1455" t="inlineStr">
        <is>
          <t>08/05/2024</t>
        </is>
      </c>
      <c r="F1455" s="903" t="n">
        <v>45148</v>
      </c>
      <c r="G1455" t="inlineStr">
        <is>
          <t>Chanas Partners, LLC</t>
        </is>
      </c>
      <c r="H1455" t="inlineStr">
        <is>
          <t>NWR Mineral Partners, LLC</t>
        </is>
      </c>
      <c r="I1455" t="inlineStr">
        <is>
          <t>All of 31-12N-24W (AOL)</t>
        </is>
      </c>
      <c r="J1455" t="inlineStr">
        <is>
          <t>Leasehold / WI</t>
        </is>
      </c>
      <c r="K1455" t="inlineStr">
        <is>
          <t>OKCountyRecords official index, Roger Mills County (instrument 2024-004961); searched 06/11/2026</t>
        </is>
      </c>
    </row>
    <row r="1456">
      <c r="A1456" t="inlineStr">
        <is>
          <t>2024-007198</t>
        </is>
      </c>
      <c r="C1456" t="inlineStr">
        <is>
          <t>Conveyance</t>
        </is>
      </c>
      <c r="D1456" t="inlineStr">
        <is>
          <t>2599/0463</t>
        </is>
      </c>
      <c r="E1456" t="inlineStr">
        <is>
          <t>11/18/2024</t>
        </is>
      </c>
      <c r="F1456" s="903" t="n">
        <v>45588</v>
      </c>
      <c r="G1456" t="inlineStr">
        <is>
          <t>Yale Oil Association, Inc.</t>
        </is>
      </c>
      <c r="H1456" t="inlineStr">
        <is>
          <t>Comanche Oil &amp; Gas, Inc.</t>
        </is>
      </c>
      <c r="I1456" t="inlineStr">
        <is>
          <t>All of 31-12N-24W (AOL)</t>
        </is>
      </c>
      <c r="J1456" t="inlineStr">
        <is>
          <t>Fee / as stated</t>
        </is>
      </c>
      <c r="K1456" t="inlineStr">
        <is>
          <t>OKCountyRecords official index, Roger Mills County (instrument 2024-007198); searched 06/11/2026</t>
        </is>
      </c>
    </row>
    <row r="1457">
      <c r="A1457" t="inlineStr">
        <is>
          <t>2024-007203</t>
        </is>
      </c>
      <c r="B1457" t="n">
        <v>60</v>
      </c>
      <c r="C1457" t="inlineStr">
        <is>
          <t>Merger</t>
        </is>
      </c>
      <c r="D1457" t="inlineStr">
        <is>
          <t>2599/0505</t>
        </is>
      </c>
      <c r="E1457" t="inlineStr">
        <is>
          <t>11/18/2024</t>
        </is>
      </c>
      <c r="F1457" s="903" t="n">
        <v>45589</v>
      </c>
      <c r="G1457" t="inlineStr">
        <is>
          <t>Blue Mountain Midstream, LLC,
Citizen Energy Operating, LLC,
Pressburg, LLC,
Validus Energy II Midcon, LLC</t>
        </is>
      </c>
      <c r="H1457" t="inlineStr">
        <is>
          <t>The Public</t>
        </is>
      </c>
      <c r="I1457" t="inlineStr">
        <is>
          <t>All of 31-12N-24W (AOL)</t>
        </is>
      </c>
      <c r="J1457" t="inlineStr">
        <is>
          <t>Fee / as stated</t>
        </is>
      </c>
      <c r="K1457" t="inlineStr">
        <is>
          <t>OKCountyRecords official index, Roger Mills County (instrument 2024-007203); searched 06/11/2026</t>
        </is>
      </c>
    </row>
    <row r="1458">
      <c r="A1458" t="inlineStr">
        <is>
          <t>2025-000252</t>
        </is>
      </c>
      <c r="C1458" t="inlineStr">
        <is>
          <t>Correction</t>
        </is>
      </c>
      <c r="D1458" t="inlineStr">
        <is>
          <t>2608/0397</t>
        </is>
      </c>
      <c r="E1458" t="inlineStr">
        <is>
          <t>01/15/2025</t>
        </is>
      </c>
      <c r="F1458" s="903" t="n">
        <v>45648</v>
      </c>
      <c r="G1458" t="inlineStr">
        <is>
          <t>Fairway Resources III, LLC,
Fairway Resources Partners III Minerals, LLC</t>
        </is>
      </c>
      <c r="H1458" t="inlineStr">
        <is>
          <t>Mustang Fuel Corporation</t>
        </is>
      </c>
      <c r="I1458" t="inlineStr">
        <is>
          <t>All of 31-12N-24W (AOL)</t>
        </is>
      </c>
      <c r="J1458" t="inlineStr">
        <is>
          <t>See instrument</t>
        </is>
      </c>
      <c r="K1458" t="inlineStr">
        <is>
          <t>OKCountyRecords official index, Roger Mills County (instrument 2025-000252); searched 06/11/2026</t>
        </is>
      </c>
    </row>
    <row r="1459">
      <c r="A1459" t="inlineStr">
        <is>
          <t>2025-001343</t>
        </is>
      </c>
      <c r="C1459" t="inlineStr">
        <is>
          <t>Joint Tenancy Quit Claim Mineral Deed</t>
        </is>
      </c>
      <c r="D1459" t="inlineStr">
        <is>
          <t>2617/0228</t>
        </is>
      </c>
      <c r="E1459" t="inlineStr">
        <is>
          <t>03/12/2025</t>
        </is>
      </c>
      <c r="F1459" s="903" t="n">
        <v>45726</v>
      </c>
      <c r="G1459" t="inlineStr">
        <is>
          <t>Eleanor A/k/a Wheeler,
Eleanore Wheeler</t>
        </is>
      </c>
      <c r="H1459" t="inlineStr">
        <is>
          <t>Eleanore Wheeler,
Shirley Wheeler</t>
        </is>
      </c>
      <c r="I1459" t="inlineStr">
        <is>
          <t>S/2 NE/4 SW/4, SE/4 SW/4, Lots 3 of 31-12N-24W (AOL)</t>
        </is>
      </c>
      <c r="J1459" t="inlineStr">
        <is>
          <t>Mineral</t>
        </is>
      </c>
      <c r="K1459" t="inlineStr">
        <is>
          <t>OKCountyRecords official index, Roger Mills County (instrument 2025-001343); searched 06/11/2026</t>
        </is>
      </c>
    </row>
    <row r="1460">
      <c r="A1460" t="inlineStr">
        <is>
          <t>2025-002923</t>
        </is>
      </c>
      <c r="C1460" t="inlineStr">
        <is>
          <t>Affidavit</t>
        </is>
      </c>
      <c r="D1460" t="inlineStr">
        <is>
          <t>2628/0429</t>
        </is>
      </c>
      <c r="E1460" t="inlineStr">
        <is>
          <t>05/15/2025</t>
        </is>
      </c>
      <c r="F1460" s="903" t="n">
        <v>45784</v>
      </c>
      <c r="G1460" t="inlineStr">
        <is>
          <t>Diversified Energy Company</t>
        </is>
      </c>
      <c r="H1460" t="inlineStr">
        <is>
          <t>Maverick Natural Resources, LLC,
The Public,
Remington Merger Sub, LLC,
Unbridled Resources, LLC</t>
        </is>
      </c>
      <c r="I1460" t="inlineStr">
        <is>
          <t>All of 31-12N-24W (AOL)</t>
        </is>
      </c>
      <c r="J1460" t="inlineStr">
        <is>
          <t>See instrument</t>
        </is>
      </c>
      <c r="K1460" t="inlineStr">
        <is>
          <t>OKCountyRecords official index, Roger Mills County (instrument 2025-002923); searched 06/11/2026</t>
        </is>
      </c>
    </row>
    <row r="1461">
      <c r="A1461" t="inlineStr">
        <is>
          <t>2025-003963</t>
        </is>
      </c>
      <c r="C1461" t="inlineStr">
        <is>
          <t>Warranty Deed</t>
        </is>
      </c>
      <c r="D1461" t="inlineStr">
        <is>
          <t>2638/0058</t>
        </is>
      </c>
      <c r="E1461" t="inlineStr">
        <is>
          <t>07/02/2025</t>
        </is>
      </c>
      <c r="F1461" s="903" t="n">
        <v>45726</v>
      </c>
      <c r="G1461" t="inlineStr">
        <is>
          <t>Jesse Joe Newell,
Rachael Elizabeth Newell</t>
        </is>
      </c>
      <c r="H1461" t="inlineStr">
        <is>
          <t>Newell Farms Trust,
Jesse Joe Newell, Trustee,
Rachael Elizabeth Newell, Trustee</t>
        </is>
      </c>
      <c r="I1461" t="inlineStr">
        <is>
          <t>E/2 W/2, Lots 1 of 31-12N-24W (AOL)</t>
        </is>
      </c>
      <c r="J1461" t="inlineStr">
        <is>
          <t>Fee / as stated</t>
        </is>
      </c>
      <c r="K1461" t="inlineStr">
        <is>
          <t>OKCountyRecords official index, Roger Mills County (instrument 2025-003963); searched 06/11/2026</t>
        </is>
      </c>
    </row>
    <row r="1462">
      <c r="A1462" t="inlineStr">
        <is>
          <t>2025-005448</t>
        </is>
      </c>
      <c r="C1462" t="inlineStr">
        <is>
          <t>Mineral Deed</t>
        </is>
      </c>
      <c r="D1462" t="inlineStr">
        <is>
          <t>2649/0286</t>
        </is>
      </c>
      <c r="E1462" t="inlineStr">
        <is>
          <t>09/08/2025</t>
        </is>
      </c>
      <c r="F1462" s="903" t="n">
        <v>45896</v>
      </c>
      <c r="G1462" t="inlineStr">
        <is>
          <t>GT Mineral Holdings, LLC</t>
        </is>
      </c>
      <c r="H1462" t="inlineStr">
        <is>
          <t>Berlain Limited Company</t>
        </is>
      </c>
      <c r="I1462" t="inlineStr">
        <is>
          <t>NW/4 SE/4, S/2 SE/4, SW/4 NE/4 of 31-12N-24W (AOL)</t>
        </is>
      </c>
      <c r="J1462" t="inlineStr">
        <is>
          <t>Mineral</t>
        </is>
      </c>
      <c r="K1462" t="inlineStr">
        <is>
          <t>OKCountyRecords official index, Roger Mills County (instrument 2025-005448); searched 06/11/2026</t>
        </is>
      </c>
    </row>
    <row r="1463">
      <c r="A1463" t="inlineStr">
        <is>
          <t>2025-005451</t>
        </is>
      </c>
      <c r="C1463" t="inlineStr">
        <is>
          <t>Mineral Deed</t>
        </is>
      </c>
      <c r="D1463" t="inlineStr">
        <is>
          <t>2649/0298</t>
        </is>
      </c>
      <c r="E1463" t="inlineStr">
        <is>
          <t>09/08/2025</t>
        </is>
      </c>
      <c r="F1463" s="903" t="n">
        <v>45897</v>
      </c>
      <c r="G1463" t="inlineStr">
        <is>
          <t>Berlain Limited Company</t>
        </is>
      </c>
      <c r="H1463" t="inlineStr">
        <is>
          <t>Longreach Energy 2, LLC,
Royfin Natural Gas, LLC</t>
        </is>
      </c>
      <c r="I1463" t="inlineStr">
        <is>
          <t>NW/4 SE/4, S/2 SE/4, SW/4 NE/4 of 31-12N-24W (AOL)</t>
        </is>
      </c>
      <c r="J1463" t="inlineStr">
        <is>
          <t>Mineral</t>
        </is>
      </c>
      <c r="K1463" t="inlineStr">
        <is>
          <t>OKCountyRecords official index, Roger Mills County (instrument 2025-005451); searched 06/11/2026</t>
        </is>
      </c>
    </row>
    <row r="1464">
      <c r="A1464" t="inlineStr">
        <is>
          <t>2025-006541</t>
        </is>
      </c>
      <c r="B1464" t="n">
        <v>62</v>
      </c>
      <c r="C1464" t="inlineStr">
        <is>
          <t>Memorandum</t>
        </is>
      </c>
      <c r="D1464" t="inlineStr">
        <is>
          <t>2660/0341</t>
        </is>
      </c>
      <c r="E1464" t="inlineStr">
        <is>
          <t>10/24/2025</t>
        </is>
      </c>
      <c r="F1464" s="903" t="n">
        <v>45926</v>
      </c>
      <c r="G1464" t="inlineStr">
        <is>
          <t>Midcon Buyerco, LLC,
Midcon Energy Development, LLC,
Midcon Energy Pdp, LLC,
Midcon Energy Production, LLC,
Windsor OK Development Sub, LLC,
Windsor OK, LLC,
Windsor OK Pdp, LLC,
Windsor OK Production Sub,llc</t>
        </is>
      </c>
      <c r="H1464" t="inlineStr">
        <is>
          <t>Midcon Energy Development, LLC,
Windsor OK Development Sub, LLC,
Windsor OK Pdp, LLC,
Windsor OK Production Sub, LLC</t>
        </is>
      </c>
      <c r="I1464" t="inlineStr">
        <is>
          <t>All of 31-12N-24W (AOL)</t>
        </is>
      </c>
      <c r="J1464" t="inlineStr">
        <is>
          <t>Leasehold / WI</t>
        </is>
      </c>
      <c r="K1464" t="inlineStr">
        <is>
          <t>OKCountyRecords official index, Roger Mills County (instrument 2025-006541); searched 06/11/2026</t>
        </is>
      </c>
    </row>
    <row r="1465">
      <c r="A1465" t="inlineStr">
        <is>
          <t>2025-006987</t>
        </is>
      </c>
      <c r="C1465" t="inlineStr">
        <is>
          <t>Welbore Assignment</t>
        </is>
      </c>
      <c r="D1465" t="inlineStr">
        <is>
          <t>2664/0169</t>
        </is>
      </c>
      <c r="E1465" t="inlineStr">
        <is>
          <t>11/14/2025</t>
        </is>
      </c>
      <c r="F1465" s="903" t="n">
        <v>45931</v>
      </c>
      <c r="G1465" t="inlineStr">
        <is>
          <t>Presidio Finance, LLC</t>
        </is>
      </c>
      <c r="H1465" t="inlineStr">
        <is>
          <t>Martin's Empire, LLC</t>
        </is>
      </c>
      <c r="I1465" t="inlineStr">
        <is>
          <t>All of 31-12N-24W (AOL)</t>
        </is>
      </c>
      <c r="J1465" t="inlineStr">
        <is>
          <t>Leasehold / WI</t>
        </is>
      </c>
      <c r="K1465" t="inlineStr">
        <is>
          <t>OKCountyRecords official index, Roger Mills County (instrument 2025-006987); searched 06/11/2026</t>
        </is>
      </c>
    </row>
    <row r="1466">
      <c r="A1466" t="inlineStr">
        <is>
          <t>2026-000506</t>
        </is>
      </c>
      <c r="C1466" t="inlineStr">
        <is>
          <t>Correction</t>
        </is>
      </c>
      <c r="D1466" t="inlineStr">
        <is>
          <t>2679/0001</t>
        </is>
      </c>
      <c r="E1466" t="inlineStr">
        <is>
          <t>01/30/2026</t>
        </is>
      </c>
      <c r="F1466" s="903" t="n">
        <v>46041</v>
      </c>
      <c r="G1466" t="inlineStr">
        <is>
          <t>Midcon Buyerco, LLC,
Midcon Energy Development, LLC,
Midcon Energy Pdp, LLC,
Midcon Energy Prodction, LLC,
Windsor OK, LLC</t>
        </is>
      </c>
      <c r="H1466" t="inlineStr">
        <is>
          <t>The Public</t>
        </is>
      </c>
      <c r="I1466" t="inlineStr">
        <is>
          <t>All of 31-12N-24W (AOL)</t>
        </is>
      </c>
      <c r="J1466" t="inlineStr">
        <is>
          <t>See instrument</t>
        </is>
      </c>
      <c r="K1466" t="inlineStr">
        <is>
          <t>OKCountyRecords official index, Roger Mills County (instrument 2026-000506); searched 06/11/2026</t>
        </is>
      </c>
    </row>
    <row r="1467">
      <c r="A1467" t="inlineStr">
        <is>
          <t>2026-000691</t>
        </is>
      </c>
      <c r="C1467" t="inlineStr">
        <is>
          <t>Mineral Deed</t>
        </is>
      </c>
      <c r="D1467" t="inlineStr">
        <is>
          <t>2682/0183</t>
        </is>
      </c>
      <c r="E1467" t="inlineStr">
        <is>
          <t>02/09/2026</t>
        </is>
      </c>
      <c r="F1467" s="903" t="n">
        <v>45971</v>
      </c>
      <c r="G1467" t="inlineStr">
        <is>
          <t>Clint Roy Kirk</t>
        </is>
      </c>
      <c r="H1467" t="inlineStr">
        <is>
          <t>J. and A. Minerals, LLC</t>
        </is>
      </c>
      <c r="I1467" t="inlineStr">
        <is>
          <t>S/2 NE/4 SW/4, SE/4 SW/4, Lots 3, 4 of 31-12N-24W (AOL)</t>
        </is>
      </c>
      <c r="J1467" t="inlineStr">
        <is>
          <t>Mineral</t>
        </is>
      </c>
      <c r="K1467" t="inlineStr">
        <is>
          <t>OKCountyRecords official index, Roger Mills County (instrument 2026-000691); searched 06/11/2026</t>
        </is>
      </c>
    </row>
    <row r="1468">
      <c r="A1468" t="inlineStr">
        <is>
          <t>2026-001374</t>
        </is>
      </c>
      <c r="C1468" t="inlineStr">
        <is>
          <t>Mineral Deed</t>
        </is>
      </c>
      <c r="D1468" t="inlineStr">
        <is>
          <t>2688/0409</t>
        </is>
      </c>
      <c r="E1468" t="inlineStr">
        <is>
          <t>03/11/2026</t>
        </is>
      </c>
      <c r="F1468" s="903" t="n">
        <v>46084</v>
      </c>
      <c r="G1468" t="inlineStr">
        <is>
          <t>J. and A. Minerals</t>
        </is>
      </c>
      <c r="H1468" t="inlineStr">
        <is>
          <t>Pine Tree Energy Partners, LLC</t>
        </is>
      </c>
      <c r="I1468" t="inlineStr">
        <is>
          <t>NE/4 SW/4, SE/4 SW/4, Lots 3, 4 of 31-12N-24W (AOL)</t>
        </is>
      </c>
      <c r="J1468" t="inlineStr">
        <is>
          <t>Mineral</t>
        </is>
      </c>
      <c r="K1468" t="inlineStr">
        <is>
          <t>OKCountyRecords official index, Roger Mills County (instrument 2026-001374); searched 06/11/2026</t>
        </is>
      </c>
    </row>
    <row r="1469">
      <c r="A1469" t="inlineStr">
        <is>
          <t>2026-001844</t>
        </is>
      </c>
      <c r="C1469" t="inlineStr">
        <is>
          <t>Affidavit</t>
        </is>
      </c>
      <c r="D1469" t="inlineStr">
        <is>
          <t>2692/0412</t>
        </is>
      </c>
      <c r="E1469" t="inlineStr">
        <is>
          <t>04/07/2026</t>
        </is>
      </c>
      <c r="F1469" s="903" t="n">
        <v>46113</v>
      </c>
      <c r="G1469" t="inlineStr">
        <is>
          <t>Matthew, Vice President Long,
Midcon Energy Pdp, LLC</t>
        </is>
      </c>
      <c r="H1469" t="inlineStr">
        <is>
          <t>The Public</t>
        </is>
      </c>
      <c r="I1469" t="inlineStr">
        <is>
          <t>All of 31-12N-24W (AOL)</t>
        </is>
      </c>
      <c r="J1469" t="inlineStr">
        <is>
          <t>See instrument</t>
        </is>
      </c>
      <c r="K1469" t="inlineStr">
        <is>
          <t>OKCountyRecords official index, Roger Mills County (instrument 2026-001844); searched 06/11/2026</t>
        </is>
      </c>
    </row>
    <row r="1470">
      <c r="A1470" t="inlineStr">
        <is>
          <t>2026-001845</t>
        </is>
      </c>
      <c r="C1470" t="inlineStr">
        <is>
          <t>Affidavit</t>
        </is>
      </c>
      <c r="D1470" t="inlineStr">
        <is>
          <t>2692/0431</t>
        </is>
      </c>
      <c r="E1470" t="inlineStr">
        <is>
          <t>04/07/2026</t>
        </is>
      </c>
      <c r="F1470" s="903" t="n">
        <v>46113</v>
      </c>
      <c r="G1470" t="inlineStr">
        <is>
          <t>Matthew, Vice President Long,
Midcon Energy Pdp, LLC</t>
        </is>
      </c>
      <c r="H1470" t="inlineStr">
        <is>
          <t>The Public</t>
        </is>
      </c>
      <c r="I1470" t="inlineStr">
        <is>
          <t>All of 31-12N-24W (AOL)</t>
        </is>
      </c>
      <c r="J1470" t="inlineStr">
        <is>
          <t>See instrument</t>
        </is>
      </c>
      <c r="K1470" t="inlineStr">
        <is>
          <t>OKCountyRecords official index, Roger Mills County (instrument 2026-001845); searched 06/11/2026</t>
        </is>
      </c>
    </row>
    <row r="1471">
      <c r="A1471" t="inlineStr">
        <is>
          <t>1968-003144</t>
        </is>
      </c>
      <c r="C1471" t="inlineStr">
        <is>
          <t>Rental Division Order</t>
        </is>
      </c>
      <c r="D1471" t="inlineStr">
        <is>
          <t>MIS97/120</t>
        </is>
      </c>
      <c r="E1471" s="903" t="n">
        <v>25176</v>
      </c>
      <c r="F1471" s="903" t="n">
        <v>25176</v>
      </c>
      <c r="G1471" t="inlineStr">
        <is>
          <t>J. B. Campbell,
Lillie A. Campbell</t>
        </is>
      </c>
      <c r="H1471" t="inlineStr">
        <is>
          <t>J. R. Groves</t>
        </is>
      </c>
      <c r="I1471" t="inlineStr">
        <is>
          <t>31-12N-24W</t>
        </is>
      </c>
      <c r="J1471" t="inlineStr">
        <is>
          <t>Leasehold / WI</t>
        </is>
      </c>
      <c r="K1471" t="inlineStr">
        <is>
          <t>OKCountyRecords: 1968-003144</t>
        </is>
      </c>
      <c r="L1471" t="inlineStr">
        <is>
          <t>All (1-8)</t>
        </is>
      </c>
      <c r="M1471" t="inlineStr">
        <is>
          <t>Other</t>
        </is>
      </c>
      <c r="O1471" t="n">
        <v>640</v>
      </c>
      <c r="S1471" t="inlineStr">
        <is>
          <t>Other (non-mineral; excluded from mineral NMA). All-section coverage. Gross=tract-map basis.</t>
        </is>
      </c>
    </row>
    <row r="1472">
      <c r="A1472" t="inlineStr">
        <is>
          <t>1970-003015</t>
        </is>
      </c>
      <c r="C1472" t="inlineStr">
        <is>
          <t>Rental Division Order</t>
        </is>
      </c>
      <c r="D1472" t="inlineStr">
        <is>
          <t>115/485</t>
        </is>
      </c>
      <c r="E1472" s="903" t="n">
        <v>25905</v>
      </c>
      <c r="F1472" s="903" t="n">
        <v>25905</v>
      </c>
      <c r="G1472" t="inlineStr">
        <is>
          <t>Marie Lister,
Robert O. Lister Jr.</t>
        </is>
      </c>
      <c r="H1472" t="inlineStr">
        <is>
          <t>W. V. Lister</t>
        </is>
      </c>
      <c r="I1472" t="inlineStr">
        <is>
          <t>31-12N-24W</t>
        </is>
      </c>
      <c r="J1472" t="inlineStr">
        <is>
          <t>Leasehold / WI</t>
        </is>
      </c>
      <c r="K1472" t="inlineStr">
        <is>
          <t>OKCountyRecords: 1970-003015</t>
        </is>
      </c>
      <c r="L1472" t="inlineStr">
        <is>
          <t>All (1-8)</t>
        </is>
      </c>
      <c r="M1472" t="inlineStr">
        <is>
          <t>Other</t>
        </is>
      </c>
      <c r="O1472" t="n">
        <v>640</v>
      </c>
      <c r="S1472" t="inlineStr">
        <is>
          <t>Other (non-mineral; excluded from mineral NMA). All-section coverage. Gross=tract-map basis.</t>
        </is>
      </c>
    </row>
    <row r="1473">
      <c r="A1473" t="inlineStr">
        <is>
          <t>1978-005886</t>
        </is>
      </c>
      <c r="C1473" t="inlineStr">
        <is>
          <t>Rental Division Order</t>
        </is>
      </c>
      <c r="D1473" t="inlineStr">
        <is>
          <t>248/240</t>
        </is>
      </c>
      <c r="E1473" s="903" t="n">
        <v>28711</v>
      </c>
      <c r="F1473" s="903" t="n">
        <v>28711</v>
      </c>
      <c r="G1473" t="inlineStr">
        <is>
          <t>Panhandle Cooperative Royalty Company</t>
        </is>
      </c>
      <c r="H1473" t="inlineStr">
        <is>
          <t>C. W. Dobbins &amp; Sons, Inc.</t>
        </is>
      </c>
      <c r="I1473" t="inlineStr">
        <is>
          <t>31-12N-24W</t>
        </is>
      </c>
      <c r="J1473" t="inlineStr">
        <is>
          <t>Leasehold / WI</t>
        </is>
      </c>
      <c r="K1473" t="inlineStr">
        <is>
          <t>OKCountyRecords: 1978-005886</t>
        </is>
      </c>
      <c r="L1473" t="inlineStr">
        <is>
          <t>All (1-8)</t>
        </is>
      </c>
      <c r="M1473" t="inlineStr">
        <is>
          <t>Other</t>
        </is>
      </c>
      <c r="O1473" t="n">
        <v>640</v>
      </c>
      <c r="S1473" t="inlineStr">
        <is>
          <t>Other (non-mineral; excluded from mineral NMA). All-section coverage. Gross=tract-map basis.</t>
        </is>
      </c>
    </row>
    <row r="1474">
      <c r="A1474" t="inlineStr">
        <is>
          <t>1979-005006</t>
        </is>
      </c>
      <c r="C1474" t="inlineStr">
        <is>
          <t>Rental Division Order</t>
        </is>
      </c>
      <c r="D1474" t="inlineStr">
        <is>
          <t>275/168</t>
        </is>
      </c>
      <c r="E1474" s="903" t="n">
        <v>29102</v>
      </c>
      <c r="F1474" s="903" t="n">
        <v>29102</v>
      </c>
      <c r="G1474" t="inlineStr">
        <is>
          <t>L. E. Thurman</t>
        </is>
      </c>
      <c r="H1474" t="inlineStr">
        <is>
          <t>Ghk Corporation</t>
        </is>
      </c>
      <c r="I1474" t="inlineStr">
        <is>
          <t>31-12N-24W, aol</t>
        </is>
      </c>
      <c r="J1474" t="inlineStr">
        <is>
          <t>Leasehold / WI</t>
        </is>
      </c>
      <c r="K1474" t="inlineStr">
        <is>
          <t>OKCountyRecords: 1979-005006</t>
        </is>
      </c>
      <c r="L1474" t="inlineStr">
        <is>
          <t>All (1-8)</t>
        </is>
      </c>
      <c r="M1474" t="inlineStr">
        <is>
          <t>Other</t>
        </is>
      </c>
      <c r="O1474" t="n">
        <v>640</v>
      </c>
      <c r="S1474" t="inlineStr">
        <is>
          <t>Other (non-mineral; excluded from mineral NMA). All-section coverage. Gross=tract-map basis.</t>
        </is>
      </c>
    </row>
    <row r="1475">
      <c r="A1475" t="inlineStr">
        <is>
          <t>1979-005007</t>
        </is>
      </c>
      <c r="C1475" t="inlineStr">
        <is>
          <t>Rental Division Order</t>
        </is>
      </c>
      <c r="D1475" t="inlineStr">
        <is>
          <t>275/170</t>
        </is>
      </c>
      <c r="E1475" s="903" t="n">
        <v>29102</v>
      </c>
      <c r="F1475" s="903" t="n">
        <v>29102</v>
      </c>
      <c r="G1475" t="inlineStr">
        <is>
          <t>L. E. Thurman</t>
        </is>
      </c>
      <c r="H1475" t="inlineStr">
        <is>
          <t>Ghk Corporation</t>
        </is>
      </c>
      <c r="I1475" t="inlineStr">
        <is>
          <t>31-12N-24W, aol</t>
        </is>
      </c>
      <c r="J1475" t="inlineStr">
        <is>
          <t>Leasehold / WI</t>
        </is>
      </c>
      <c r="K1475" t="inlineStr">
        <is>
          <t>OKCountyRecords: 1979-005007</t>
        </is>
      </c>
      <c r="L1475" t="inlineStr">
        <is>
          <t>All (1-8)</t>
        </is>
      </c>
      <c r="M1475" t="inlineStr">
        <is>
          <t>Other</t>
        </is>
      </c>
      <c r="O1475" t="n">
        <v>640</v>
      </c>
      <c r="S1475" t="inlineStr">
        <is>
          <t>Other (non-mineral; excluded from mineral NMA). All-section coverage. Gross=tract-map basis.</t>
        </is>
      </c>
    </row>
    <row r="1476">
      <c r="A1476" t="inlineStr">
        <is>
          <t>2000-006403</t>
        </is>
      </c>
      <c r="C1476" t="inlineStr">
        <is>
          <t>Oil and Gas Lease</t>
        </is>
      </c>
      <c r="D1476" t="inlineStr">
        <is>
          <t>1603/7</t>
        </is>
      </c>
      <c r="E1476" s="903" t="n">
        <v>36549</v>
      </c>
      <c r="F1476" s="903" t="n">
        <v>36549</v>
      </c>
      <c r="G1476" t="inlineStr">
        <is>
          <t>Raymond M. Fuchs
5502 100 Avenue,
Norman, OK 73071</t>
        </is>
      </c>
      <c r="H1476" t="inlineStr">
        <is>
          <t>Richard C. Cope</t>
        </is>
      </c>
      <c r="I1476" t="inlineStr">
        <is>
          <t>SE/4 SE/4, SW/4 NE/4, W/2 SE/4 of 31-12N-24W</t>
        </is>
      </c>
      <c r="J1476" t="inlineStr">
        <is>
          <t>160 gross acres 
3 years
3/16ths royalty</t>
        </is>
      </c>
      <c r="K1476" t="inlineStr">
        <is>
          <t>OKCountyRecords: 2000-006403</t>
        </is>
      </c>
      <c r="L1476" t="n">
        <v>2</v>
      </c>
      <c r="M1476" t="inlineStr">
        <is>
          <t>Leasehold</t>
        </is>
      </c>
      <c r="O1476" t="n">
        <v>160</v>
      </c>
      <c r="S1476" t="inlineStr">
        <is>
          <t>Leasehold (non-mineral; excluded from mineral NMA). Gross=tract-map basis.</t>
        </is>
      </c>
    </row>
    <row r="1477">
      <c r="A1477" t="inlineStr">
        <is>
          <t>2000-006545</t>
        </is>
      </c>
      <c r="C1477" t="inlineStr">
        <is>
          <t>Oil and Gas Lease</t>
        </is>
      </c>
      <c r="D1477" t="inlineStr">
        <is>
          <t>1603/376</t>
        </is>
      </c>
      <c r="E1477" s="903" t="n">
        <v>36558</v>
      </c>
      <c r="F1477" s="903" t="n">
        <v>36558</v>
      </c>
      <c r="G1477" t="inlineStr">
        <is>
          <t>Minion Investment Company
P.O. Box 701473
Tulsa, OK 74170-1473</t>
        </is>
      </c>
      <c r="H1477" t="inlineStr">
        <is>
          <t>EOG Resources, Inc.</t>
        </is>
      </c>
      <c r="I1477" t="inlineStr">
        <is>
          <t>E/2 NW/4, N/2 NE/4 SW/4, NE/4 SE/4, SE/4 NE/4 of 31-12N-24W</t>
        </is>
      </c>
      <c r="J1477" t="inlineStr">
        <is>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is>
      </c>
      <c r="K1477" t="inlineStr">
        <is>
          <t>OKCountyRecords: 2000-006545</t>
        </is>
      </c>
      <c r="L1477" t="inlineStr">
        <is>
          <t>1, 3, 4, 7, 8</t>
        </is>
      </c>
      <c r="M1477" t="inlineStr">
        <is>
          <t>Leasehold</t>
        </is>
      </c>
      <c r="O1477" t="n">
        <v>280</v>
      </c>
      <c r="S1477" t="inlineStr">
        <is>
          <t>Leasehold (non-mineral; excluded from mineral NMA). Gross=tract-map basis.</t>
        </is>
      </c>
    </row>
    <row r="1478">
      <c r="A1478" t="inlineStr">
        <is>
          <t>2000-006544</t>
        </is>
      </c>
      <c r="C1478" t="inlineStr">
        <is>
          <t>Oil and Gas Lease</t>
        </is>
      </c>
      <c r="D1478" t="inlineStr">
        <is>
          <t>1603/374</t>
        </is>
      </c>
      <c r="E1478" s="903" t="n">
        <v>36558</v>
      </c>
      <c r="F1478" s="903" t="n">
        <v>36558</v>
      </c>
      <c r="G1478" t="inlineStr">
        <is>
          <t>Oleta Florene Wylie, formerly Flanagan,
226 N. Louisiana Ave. 
Mangum, OK 73554</t>
        </is>
      </c>
      <c r="H1478" t="inlineStr">
        <is>
          <t>Richard C. Cope</t>
        </is>
      </c>
      <c r="I1478" t="inlineStr">
        <is>
          <t>SE/4 SW/4 of 31-12N-24W</t>
        </is>
      </c>
      <c r="J1478" t="inlineStr">
        <is>
          <t>40 gross acres 
3 years
3/16ths royalty</t>
        </is>
      </c>
      <c r="K1478" t="inlineStr">
        <is>
          <t>OKCountyRecords: 2000-006544</t>
        </is>
      </c>
      <c r="L1478" t="n">
        <v>5</v>
      </c>
      <c r="M1478" t="inlineStr">
        <is>
          <t>Leasehold</t>
        </is>
      </c>
      <c r="O1478" t="n">
        <v>120</v>
      </c>
      <c r="S1478" t="inlineStr">
        <is>
          <t>Leasehold (non-mineral; excluded from mineral NMA). Gross=tract-map basis.</t>
        </is>
      </c>
    </row>
    <row r="1479">
      <c r="A1479" t="inlineStr">
        <is>
          <t>2000-006917</t>
        </is>
      </c>
      <c r="C1479" t="inlineStr">
        <is>
          <t>Oil and Gas Lease</t>
        </is>
      </c>
      <c r="D1479" t="inlineStr">
        <is>
          <t>1606/416</t>
        </is>
      </c>
      <c r="E1479" s="903" t="n">
        <v>36586</v>
      </c>
      <c r="F1479" s="903" t="n">
        <v>36586</v>
      </c>
      <c r="G1479" t="inlineStr">
        <is>
          <t>Charles D. Ray
P. O. Box 51608
Midland, TX 79710</t>
        </is>
      </c>
      <c r="H1479" t="inlineStr">
        <is>
          <t>Richard C. Cope</t>
        </is>
      </c>
      <c r="I1479" t="inlineStr">
        <is>
          <t>E/2 NW/4, NE/4 SE/4, SE/4 NE/4 of 31-12N-24W</t>
        </is>
      </c>
      <c r="J1479" t="inlineStr">
        <is>
          <t>180 gross acres 
3 years
1/4th royalty</t>
        </is>
      </c>
      <c r="K1479" t="inlineStr">
        <is>
          <t>OKCountyRecords: 2000-006917</t>
        </is>
      </c>
      <c r="L1479" t="inlineStr">
        <is>
          <t>3, 4, 8</t>
        </is>
      </c>
      <c r="M1479" t="inlineStr">
        <is>
          <t>Leasehold</t>
        </is>
      </c>
      <c r="O1479" t="n">
        <v>160</v>
      </c>
      <c r="S1479" t="inlineStr">
        <is>
          <t>Leasehold (non-mineral; excluded from mineral NMA). Gross=tract-map basis.</t>
        </is>
      </c>
    </row>
    <row r="1480">
      <c r="A1480" t="inlineStr">
        <is>
          <t>2000-006918</t>
        </is>
      </c>
      <c r="C1480" t="inlineStr">
        <is>
          <t>Oil and Gas Lease</t>
        </is>
      </c>
      <c r="D1480" t="inlineStr">
        <is>
          <t>1606/418</t>
        </is>
      </c>
      <c r="E1480" s="903" t="n">
        <v>36586</v>
      </c>
      <c r="F1480" s="903" t="n">
        <v>36586</v>
      </c>
      <c r="G1480" t="inlineStr">
        <is>
          <t>Clyde A. Pine
4567 Globe Willow Drive,
El Paso. TX 79922-2223</t>
        </is>
      </c>
      <c r="H1480" t="inlineStr">
        <is>
          <t>Richard C. Cope</t>
        </is>
      </c>
      <c r="I1480" t="inlineStr">
        <is>
          <t>E/2 NW/4, NE/4 NE/4, NE/4 SE/4 of 31-12N-24W</t>
        </is>
      </c>
      <c r="J1480" t="inlineStr">
        <is>
          <t>180 gross acres 
3 years
1/4th royalty</t>
        </is>
      </c>
      <c r="K1480" t="inlineStr">
        <is>
          <t>OKCountyRecords: 2000-006918</t>
        </is>
      </c>
      <c r="L1480" t="inlineStr">
        <is>
          <t>1, 4, 8</t>
        </is>
      </c>
      <c r="M1480" t="inlineStr">
        <is>
          <t>Leasehold</t>
        </is>
      </c>
      <c r="O1480" t="n">
        <v>200</v>
      </c>
      <c r="S1480" t="inlineStr">
        <is>
          <t>Leasehold (non-mineral; excluded from mineral NMA). Gross=tract-map basis.</t>
        </is>
      </c>
    </row>
    <row r="1481">
      <c r="A1481" t="inlineStr">
        <is>
          <t>2000-006986</t>
        </is>
      </c>
      <c r="C1481" t="inlineStr">
        <is>
          <t>Oil and Gas Lease</t>
        </is>
      </c>
      <c r="D1481" t="inlineStr">
        <is>
          <t>1607/327</t>
        </is>
      </c>
      <c r="E1481" s="903" t="n">
        <v>36593</v>
      </c>
      <c r="F1481" s="903" t="n">
        <v>36593</v>
      </c>
      <c r="G1481" t="inlineStr">
        <is>
          <t>Loulse McLerron (formerty, Louise Ormand)
206 Parkview Place
Elk City, OK 73644</t>
        </is>
      </c>
      <c r="H1481" t="inlineStr">
        <is>
          <t>EOG Resources, Inc.</t>
        </is>
      </c>
      <c r="I1481" t="inlineStr">
        <is>
          <t>E/2 NW/4, N/2 NE/4 SW/4, NE/4 SE/4, SE/4 NE/4 of 31-12N-24W</t>
        </is>
      </c>
      <c r="J1481" t="inlineStr">
        <is>
          <t>180 gross acres 
3 years
3/16ths royalty</t>
        </is>
      </c>
      <c r="K1481" t="inlineStr">
        <is>
          <t>OKCountyRecords: 2000-006986</t>
        </is>
      </c>
      <c r="L1481" t="inlineStr">
        <is>
          <t>1, 3, 4, 7, 8</t>
        </is>
      </c>
      <c r="M1481" t="inlineStr">
        <is>
          <t>Leasehold</t>
        </is>
      </c>
      <c r="O1481" t="n">
        <v>280</v>
      </c>
      <c r="S1481" t="inlineStr">
        <is>
          <t>Leasehold (non-mineral; excluded from mineral NMA). Gross=tract-map basis.</t>
        </is>
      </c>
    </row>
    <row r="1482">
      <c r="A1482" t="inlineStr">
        <is>
          <t>2000-006985</t>
        </is>
      </c>
      <c r="C1482" t="inlineStr">
        <is>
          <t>Oil and Gas Lease</t>
        </is>
      </c>
      <c r="D1482" t="inlineStr">
        <is>
          <t>1607/325</t>
        </is>
      </c>
      <c r="E1482" s="903" t="n">
        <v>36593</v>
      </c>
      <c r="F1482" s="903" t="n">
        <v>36593</v>
      </c>
      <c r="G1482" t="inlineStr">
        <is>
          <t>Nancy Mitchell Williams
P.O, Box 673
Hobart, OK 73651</t>
        </is>
      </c>
      <c r="H1482" t="inlineStr">
        <is>
          <t>EOG Resources, Inc.</t>
        </is>
      </c>
      <c r="I1482" t="inlineStr">
        <is>
          <t>E/2 NW/4, E/2 SW/4, Lot 4, N/2 NE/4, NE/4 NE/4, S/2, Lot 3, SE/4 NE/4 of 31-12N-24W</t>
        </is>
      </c>
      <c r="J1482" t="inlineStr">
        <is>
          <t>375.34 gross acres 
3 years
3/16ths royalty</t>
        </is>
      </c>
      <c r="K1482" t="inlineStr">
        <is>
          <t>OKCountyRecords: 2000-006985</t>
        </is>
      </c>
      <c r="L1482" t="inlineStr">
        <is>
          <t>1, 3, 4, 5, 6, 7</t>
        </is>
      </c>
      <c r="M1482" t="inlineStr">
        <is>
          <t>Leasehold</t>
        </is>
      </c>
      <c r="O1482" t="n">
        <v>440</v>
      </c>
      <c r="S1482" t="inlineStr">
        <is>
          <t>Leasehold (non-mineral; excluded from mineral NMA). Gross=tract-map basis.</t>
        </is>
      </c>
    </row>
    <row r="1483">
      <c r="A1483" t="inlineStr">
        <is>
          <t>2000-007332</t>
        </is>
      </c>
      <c r="C1483" t="inlineStr">
        <is>
          <t>Oil and Gas Lease</t>
        </is>
      </c>
      <c r="D1483" t="inlineStr">
        <is>
          <t>1609/199</t>
        </is>
      </c>
      <c r="E1483" s="903" t="n">
        <v>36616</v>
      </c>
      <c r="F1483" s="903" t="n">
        <v>36616</v>
      </c>
      <c r="G1483" t="inlineStr">
        <is>
          <t>Gena W. Moore (aka Gena Williams)
3890 Windvke Drive
Memphis. TN 38125</t>
        </is>
      </c>
      <c r="H1483" t="inlineStr">
        <is>
          <t>EOG Resources, Inc.</t>
        </is>
      </c>
      <c r="I1483" t="inlineStr">
        <is>
          <t>E/2 NW/4, E/2 SW/4, N/2 NE/4, NE/4 SE/4, Lots 3-4, SE/4 NE/4 of 31-12N-24W</t>
        </is>
      </c>
      <c r="J1483" t="inlineStr">
        <is>
          <t>375.34 gross acres 
3 years
3/16ths royalty</t>
        </is>
      </c>
      <c r="K1483" t="inlineStr">
        <is>
          <t>OKCountyRecords: 2000-007332</t>
        </is>
      </c>
      <c r="L1483" t="inlineStr">
        <is>
          <t>1, 3, 4, 5, 6, 7, 8</t>
        </is>
      </c>
      <c r="M1483" t="inlineStr">
        <is>
          <t>Leasehold</t>
        </is>
      </c>
      <c r="O1483" t="n">
        <v>480</v>
      </c>
      <c r="S1483" t="inlineStr">
        <is>
          <t>Leasehold (non-mineral; excluded from mineral NMA). Gross=tract-map basis.</t>
        </is>
      </c>
    </row>
    <row r="1484">
      <c r="A1484" t="inlineStr">
        <is>
          <t>2000-007383</t>
        </is>
      </c>
      <c r="C1484" t="inlineStr">
        <is>
          <t>Oil and Gas Lease</t>
        </is>
      </c>
      <c r="D1484" t="inlineStr">
        <is>
          <t>1610/40</t>
        </is>
      </c>
      <c r="E1484" s="903" t="n">
        <v>36621</v>
      </c>
      <c r="F1484" s="903" t="n">
        <v>36621</v>
      </c>
      <c r="G1484" t="inlineStr">
        <is>
          <t>Richard M. Heins
6333 Odana Road,
Madison, WI 53716</t>
        </is>
      </c>
      <c r="H1484" t="inlineStr">
        <is>
          <t>Richard C. Cope</t>
        </is>
      </c>
      <c r="I1484" t="inlineStr">
        <is>
          <t>SE/4 SE/4, SW/4 NE/4, W/2 SE/4 of 31-12N-24W</t>
        </is>
      </c>
      <c r="J1484" t="inlineStr">
        <is>
          <t>160 gross acres 
3 years
3/16ths royalty</t>
        </is>
      </c>
      <c r="K1484" t="inlineStr">
        <is>
          <t>OKCountyRecords: 2000-007383</t>
        </is>
      </c>
      <c r="L1484" t="n">
        <v>2</v>
      </c>
      <c r="M1484" t="inlineStr">
        <is>
          <t>Leasehold</t>
        </is>
      </c>
      <c r="O1484" t="n">
        <v>160</v>
      </c>
      <c r="S1484" t="inlineStr">
        <is>
          <t>Leasehold (non-mineral; excluded from mineral NMA). Gross=tract-map basis.</t>
        </is>
      </c>
    </row>
    <row r="1485">
      <c r="A1485" t="inlineStr">
        <is>
          <t>2000-007411</t>
        </is>
      </c>
      <c r="C1485" t="inlineStr">
        <is>
          <t>Oil and Gas Lease</t>
        </is>
      </c>
      <c r="D1485" t="inlineStr">
        <is>
          <t>1610/121</t>
        </is>
      </c>
      <c r="E1485" s="903" t="n">
        <v>36623</v>
      </c>
      <c r="F1485" s="903" t="n">
        <v>36623</v>
      </c>
      <c r="G1485" t="inlineStr">
        <is>
          <t>Robert H. Frazler
P. O. Box 50264
Midland, TX</t>
        </is>
      </c>
      <c r="H1485" t="inlineStr">
        <is>
          <t>Richard C. Cope</t>
        </is>
      </c>
      <c r="I1485" t="inlineStr">
        <is>
          <t>E/2 NW/4, N/2 NE/4 SW/4, NE/4 SE/4, SE/4 NE/4 of 31-12N-24W</t>
        </is>
      </c>
      <c r="J1485" t="inlineStr">
        <is>
          <t>180 gross acres 
3 years
1/4th royalty</t>
        </is>
      </c>
      <c r="K1485" t="inlineStr">
        <is>
          <t>OKCountyRecords: 2000-007411</t>
        </is>
      </c>
      <c r="L1485" t="inlineStr">
        <is>
          <t>1, 3, 4, 7, 8</t>
        </is>
      </c>
      <c r="M1485" t="inlineStr">
        <is>
          <t>Leasehold</t>
        </is>
      </c>
      <c r="O1485" t="n">
        <v>280</v>
      </c>
      <c r="S1485" t="inlineStr">
        <is>
          <t>Leasehold (non-mineral; excluded from mineral NMA). Gross=tract-map basis.</t>
        </is>
      </c>
    </row>
    <row r="1486">
      <c r="A1486" t="inlineStr">
        <is>
          <t>2000-007634</t>
        </is>
      </c>
      <c r="C1486" t="inlineStr">
        <is>
          <t>Assignment</t>
        </is>
      </c>
      <c r="D1486" t="inlineStr">
        <is>
          <t>1611/352</t>
        </is>
      </c>
      <c r="E1486" s="903" t="n">
        <v>36643</v>
      </c>
      <c r="F1486" s="903" t="n">
        <v>36643</v>
      </c>
      <c r="G1486" t="inlineStr">
        <is>
          <t>Lortz R. Michael</t>
        </is>
      </c>
      <c r="H1486" t="inlineStr">
        <is>
          <t>Lariat Petroleum, Inc.</t>
        </is>
      </c>
      <c r="I1486" t="inlineStr">
        <is>
          <t>S/2 NE/4 SW/4 Lot 3, 4, SE/4 SW/4 of 31-12N-24W, aol</t>
        </is>
      </c>
      <c r="J1486" t="inlineStr">
        <is>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is>
      </c>
      <c r="K1486" t="inlineStr">
        <is>
          <t>OKCountyRecords: 2000-007634</t>
        </is>
      </c>
      <c r="L1486" t="inlineStr">
        <is>
          <t>2, 3, 5, 6, 7</t>
        </is>
      </c>
      <c r="M1486" t="inlineStr">
        <is>
          <t>Leasehold</t>
        </is>
      </c>
      <c r="O1486" t="n">
        <v>440</v>
      </c>
      <c r="S1486" t="inlineStr">
        <is>
          <t>Leasehold (non-mineral; excluded from mineral NMA). Gross=tract-map basis.</t>
        </is>
      </c>
    </row>
    <row r="1487">
      <c r="A1487" t="inlineStr">
        <is>
          <t>2000-010908</t>
        </is>
      </c>
      <c r="C1487" t="inlineStr">
        <is>
          <t>Oil and Gas Lease</t>
        </is>
      </c>
      <c r="D1487" t="inlineStr">
        <is>
          <t>1629/523</t>
        </is>
      </c>
      <c r="E1487" s="903" t="n">
        <v>36824</v>
      </c>
      <c r="F1487" s="903" t="n">
        <v>36866</v>
      </c>
      <c r="G1487" t="inlineStr">
        <is>
          <t>Joe Devenas, Jr.
1302 Highland Avenue
Waukegan, IL 60085</t>
        </is>
      </c>
      <c r="H1487" t="inlineStr">
        <is>
          <t>EOG Resources, Inc.</t>
        </is>
      </c>
      <c r="I1487" t="inlineStr">
        <is>
          <t>SE/4 SW/4 of 31-12N-24W</t>
        </is>
      </c>
      <c r="J1487" t="inlineStr">
        <is>
          <t>40 gross acres 
3 years
3/16ths royalty</t>
        </is>
      </c>
      <c r="K1487" t="inlineStr">
        <is>
          <t>OKCountyRecords: 2000-010908</t>
        </is>
      </c>
      <c r="L1487" t="n">
        <v>5</v>
      </c>
      <c r="M1487" t="inlineStr">
        <is>
          <t>Leasehold</t>
        </is>
      </c>
      <c r="O1487" t="n">
        <v>120</v>
      </c>
      <c r="S1487" t="inlineStr">
        <is>
          <t>Leasehold (non-mineral; excluded from mineral NMA). Gross=tract-map basis.</t>
        </is>
      </c>
    </row>
    <row r="1488">
      <c r="A1488" t="inlineStr">
        <is>
          <t>2000-010909</t>
        </is>
      </c>
      <c r="C1488" t="inlineStr">
        <is>
          <t>Oil and Gas Lease</t>
        </is>
      </c>
      <c r="D1488" t="inlineStr">
        <is>
          <t>1629/525</t>
        </is>
      </c>
      <c r="E1488" s="903" t="n">
        <v>36824</v>
      </c>
      <c r="F1488" s="903" t="n">
        <v>36866</v>
      </c>
      <c r="G1488" t="inlineStr">
        <is>
          <t>Joseph Devenas, Trustee of the Joseph Devenas Trust Declaration dated September 7, 1994
1302 Highland Avenue
Waukegan, IL 60085</t>
        </is>
      </c>
      <c r="H1488" t="inlineStr">
        <is>
          <t>EOG Resources, Inc.</t>
        </is>
      </c>
      <c r="I1488" t="inlineStr">
        <is>
          <t>SE/4 SW/4 of 31-12N-24W</t>
        </is>
      </c>
      <c r="J1488" t="inlineStr">
        <is>
          <t>40 gross acres 
3 years
3/16ths royalty</t>
        </is>
      </c>
      <c r="K1488" t="inlineStr">
        <is>
          <t>OKCountyRecords: 2000-010909</t>
        </is>
      </c>
      <c r="L1488" t="n">
        <v>5</v>
      </c>
      <c r="M1488" t="inlineStr">
        <is>
          <t>Leasehold</t>
        </is>
      </c>
      <c r="O1488" t="n">
        <v>120</v>
      </c>
      <c r="S1488" t="inlineStr">
        <is>
          <t>Leasehold (non-mineral; excluded from mineral NMA). Gross=tract-map basis.</t>
        </is>
      </c>
    </row>
    <row r="1489">
      <c r="A1489" t="inlineStr">
        <is>
          <t>2001-001358</t>
        </is>
      </c>
      <c r="C1489" t="inlineStr">
        <is>
          <t>Oil and Gas Lease</t>
        </is>
      </c>
      <c r="D1489" t="inlineStr">
        <is>
          <t>1639/5</t>
        </is>
      </c>
      <c r="E1489" s="903" t="n">
        <v>36906</v>
      </c>
      <c r="F1489" s="903" t="n">
        <v>36985</v>
      </c>
      <c r="G1489" t="inlineStr">
        <is>
          <t>Carl L. Bain, aka Carl Leon Bain
1517 Twichell Avenue
Dumas,TX 79029</t>
        </is>
      </c>
      <c r="H1489" t="inlineStr">
        <is>
          <t>R. Michael Lortz</t>
        </is>
      </c>
      <c r="I1489" t="inlineStr">
        <is>
          <t>SE/4 SE/4, SW/4 NE/4, W/2 SE/4 of 31-12N-24W</t>
        </is>
      </c>
      <c r="J1489" t="inlineStr">
        <is>
          <t>160 gross acres 
3 years
3/16ths royalty</t>
        </is>
      </c>
      <c r="K1489" t="inlineStr">
        <is>
          <t>OKCountyRecords: 2001-001358</t>
        </is>
      </c>
      <c r="L1489" t="n">
        <v>2</v>
      </c>
      <c r="M1489" t="inlineStr">
        <is>
          <t>Leasehold</t>
        </is>
      </c>
      <c r="O1489" t="n">
        <v>160</v>
      </c>
      <c r="S1489" t="inlineStr">
        <is>
          <t>Leasehold (non-mineral; excluded from mineral NMA). Gross=tract-map basis.</t>
        </is>
      </c>
    </row>
    <row r="1490">
      <c r="A1490" t="inlineStr">
        <is>
          <t>2001-001357</t>
        </is>
      </c>
      <c r="C1490" t="inlineStr">
        <is>
          <t>Oil and Gas Lease</t>
        </is>
      </c>
      <c r="D1490" t="inlineStr">
        <is>
          <t>1639/3</t>
        </is>
      </c>
      <c r="E1490" s="903" t="n">
        <v>36906</v>
      </c>
      <c r="F1490" s="903" t="n">
        <v>36985</v>
      </c>
      <c r="G1490" t="inlineStr">
        <is>
          <t>Clarence C. Bain and Dorothy J. Bain, Trustees of
3236 West Cactus Road
Phoenix, AZ 85029</t>
        </is>
      </c>
      <c r="H1490" t="inlineStr">
        <is>
          <t>R. Michael Lortz</t>
        </is>
      </c>
      <c r="I1490" t="inlineStr">
        <is>
          <t>SE/4 SE/4, SW/4 NE/4, W/2 SE/4 of 31-12N-24W</t>
        </is>
      </c>
      <c r="J1490" t="inlineStr">
        <is>
          <t>160 gross acres 
3 years
3/16ths royalty</t>
        </is>
      </c>
      <c r="K1490" t="inlineStr">
        <is>
          <t>OKCountyRecords: 2001-001357</t>
        </is>
      </c>
      <c r="L1490" t="n">
        <v>2</v>
      </c>
      <c r="M1490" t="inlineStr">
        <is>
          <t>Leasehold</t>
        </is>
      </c>
      <c r="O1490" t="n">
        <v>160</v>
      </c>
      <c r="S1490" t="inlineStr">
        <is>
          <t>Leasehold (non-mineral; excluded from mineral NMA). Gross=tract-map basis.</t>
        </is>
      </c>
    </row>
    <row r="1491">
      <c r="A1491" t="inlineStr">
        <is>
          <t>2001-001366</t>
        </is>
      </c>
      <c r="C1491" t="inlineStr">
        <is>
          <t>Oil and Gas Lease</t>
        </is>
      </c>
      <c r="D1491" t="inlineStr">
        <is>
          <t>1639/21</t>
        </is>
      </c>
      <c r="E1491" s="903" t="n">
        <v>36906</v>
      </c>
      <c r="F1491" s="903" t="n">
        <v>36985</v>
      </c>
      <c r="G1491" t="inlineStr">
        <is>
          <t>Dow C. Bain and Edris O. Bain, HW</t>
        </is>
      </c>
      <c r="H1491" t="inlineStr">
        <is>
          <t>R. Michael Lortz</t>
        </is>
      </c>
      <c r="I1491" t="inlineStr">
        <is>
          <t>SE/4 SE/4, SW/4 NE/4, W/2 SE/4 of 31-12N-24W</t>
        </is>
      </c>
      <c r="J1491" t="inlineStr">
        <is>
          <t>160 gross acres 
3 years
3/16ths royalty</t>
        </is>
      </c>
      <c r="K1491" t="inlineStr">
        <is>
          <t>OKCountyRecords: 2001-001366</t>
        </is>
      </c>
      <c r="L1491" t="n">
        <v>2</v>
      </c>
      <c r="M1491" t="inlineStr">
        <is>
          <t>Leasehold</t>
        </is>
      </c>
      <c r="O1491" t="n">
        <v>160</v>
      </c>
      <c r="S1491" t="inlineStr">
        <is>
          <t>Leasehold (non-mineral; excluded from mineral NMA). Gross=tract-map basis.</t>
        </is>
      </c>
    </row>
    <row r="1492">
      <c r="A1492" t="inlineStr">
        <is>
          <t>2001-001364</t>
        </is>
      </c>
      <c r="C1492" t="inlineStr">
        <is>
          <t>Oil and Gas Lease</t>
        </is>
      </c>
      <c r="D1492" t="inlineStr">
        <is>
          <t>1639/17</t>
        </is>
      </c>
      <c r="E1492" s="903" t="n">
        <v>36906</v>
      </c>
      <c r="F1492" s="903" t="n">
        <v>36985</v>
      </c>
      <c r="G1492" t="inlineStr">
        <is>
          <t>Hans W. Jensen
Hans W. Jensen
720 West Edgewater Street
Portage, WI 53901-1635</t>
        </is>
      </c>
      <c r="H1492" t="inlineStr">
        <is>
          <t>R. Michael Lortz</t>
        </is>
      </c>
      <c r="I1492" t="inlineStr">
        <is>
          <t>SE/4 SE/4, SW/4 NE/4, W/2 SE/4 of 31-12N-24W</t>
        </is>
      </c>
      <c r="J1492" t="inlineStr">
        <is>
          <t>160 gross acres 
3 years
3/16ths royalty</t>
        </is>
      </c>
      <c r="K1492" t="inlineStr">
        <is>
          <t>OKCountyRecords: 2001-001364</t>
        </is>
      </c>
      <c r="L1492" t="n">
        <v>2</v>
      </c>
      <c r="M1492" t="inlineStr">
        <is>
          <t>Leasehold</t>
        </is>
      </c>
      <c r="O1492" t="n">
        <v>160</v>
      </c>
      <c r="S1492" t="inlineStr">
        <is>
          <t>Leasehold (non-mineral; excluded from mineral NMA). Gross=tract-map basis.</t>
        </is>
      </c>
    </row>
    <row r="1493">
      <c r="A1493" t="inlineStr">
        <is>
          <t>2001-001360</t>
        </is>
      </c>
      <c r="C1493" t="inlineStr">
        <is>
          <t>Oil and Gas Lease</t>
        </is>
      </c>
      <c r="D1493" t="inlineStr">
        <is>
          <t>1639/9</t>
        </is>
      </c>
      <c r="E1493" s="903" t="n">
        <v>36906</v>
      </c>
      <c r="F1493" s="903" t="n">
        <v>36985</v>
      </c>
      <c r="G1493" t="inlineStr">
        <is>
          <t>Tim E. Jensen
5673 Doschadis
Waterloo, WI 53594</t>
        </is>
      </c>
      <c r="H1493" t="inlineStr">
        <is>
          <t>R. Michael Lortz</t>
        </is>
      </c>
      <c r="I1493" t="inlineStr">
        <is>
          <t>SE/4 SE/4, SW/4 NE/4, W/2 SE/4 of 31-12N-24W</t>
        </is>
      </c>
      <c r="J1493" t="inlineStr">
        <is>
          <t>160 gross acres 
3 years
3/16ths royalty</t>
        </is>
      </c>
      <c r="K1493" t="inlineStr">
        <is>
          <t>OKCountyRecords: 2001-001360</t>
        </is>
      </c>
      <c r="L1493" t="n">
        <v>2</v>
      </c>
      <c r="M1493" t="inlineStr">
        <is>
          <t>Leasehold</t>
        </is>
      </c>
      <c r="O1493" t="n">
        <v>160</v>
      </c>
      <c r="S1493" t="inlineStr">
        <is>
          <t>Leasehold (non-mineral; excluded from mineral NMA). Gross=tract-map basis.</t>
        </is>
      </c>
    </row>
    <row r="1494">
      <c r="A1494" t="inlineStr">
        <is>
          <t>2001-001365</t>
        </is>
      </c>
      <c r="C1494" t="inlineStr">
        <is>
          <t>Oil and Gas Lease</t>
        </is>
      </c>
      <c r="D1494" t="inlineStr">
        <is>
          <t>1639/19</t>
        </is>
      </c>
      <c r="E1494" s="903" t="n">
        <v>36906</v>
      </c>
      <c r="F1494" s="903" t="n">
        <v>36985</v>
      </c>
      <c r="G1494" t="inlineStr">
        <is>
          <t>Wilda E. Jensen
317 Major Way, 
Sun Prairie, WI 53590</t>
        </is>
      </c>
      <c r="H1494" t="inlineStr">
        <is>
          <t>R. Michael Lortz</t>
        </is>
      </c>
      <c r="I1494" t="inlineStr">
        <is>
          <t>SE/4 SE/4, SW/4 NE/4, W/2 SE/4 of 31-12N-24W</t>
        </is>
      </c>
      <c r="J1494" t="inlineStr">
        <is>
          <t>160 gross acres 
3 years
3/16ths royalty</t>
        </is>
      </c>
      <c r="K1494" t="inlineStr">
        <is>
          <t>OKCountyRecords: 2001-001365</t>
        </is>
      </c>
      <c r="L1494" t="n">
        <v>2</v>
      </c>
      <c r="M1494" t="inlineStr">
        <is>
          <t>Leasehold</t>
        </is>
      </c>
      <c r="O1494" t="n">
        <v>160</v>
      </c>
      <c r="S1494" t="inlineStr">
        <is>
          <t>Leasehold (non-mineral; excluded from mineral NMA). Gross=tract-map basis.</t>
        </is>
      </c>
    </row>
    <row r="1495">
      <c r="A1495" t="inlineStr">
        <is>
          <t>2001-001359</t>
        </is>
      </c>
      <c r="C1495" t="inlineStr">
        <is>
          <t>Oil and Gas Lease</t>
        </is>
      </c>
      <c r="D1495" t="inlineStr">
        <is>
          <t>1639/7</t>
        </is>
      </c>
      <c r="E1495" s="903" t="n">
        <v>36916</v>
      </c>
      <c r="F1495" s="903" t="n">
        <v>36985</v>
      </c>
      <c r="G1495" t="inlineStr">
        <is>
          <t>L.E. Thurman
Rt. 2 Box 34B
Sayre, OK 73662</t>
        </is>
      </c>
      <c r="H1495" t="inlineStr">
        <is>
          <t>R. Michael Lortz</t>
        </is>
      </c>
      <c r="I1495" t="inlineStr">
        <is>
          <t>E/2 NW/4, N/2 NE/4 SW/4, NE/4 SE/4, SE/4 NE/4 of 31-12N-24W</t>
        </is>
      </c>
      <c r="J1495" t="inlineStr">
        <is>
          <t>180 gross acres 
3 years
3/16ths royalty</t>
        </is>
      </c>
      <c r="K1495" t="inlineStr">
        <is>
          <t>OKCountyRecords: 2001-001359</t>
        </is>
      </c>
      <c r="L1495" t="inlineStr">
        <is>
          <t>1, 3, 4, 7, 8</t>
        </is>
      </c>
      <c r="M1495" t="inlineStr">
        <is>
          <t>Leasehold</t>
        </is>
      </c>
      <c r="O1495" t="n">
        <v>280</v>
      </c>
      <c r="S1495" t="inlineStr">
        <is>
          <t>Leasehold (non-mineral; excluded from mineral NMA). Gross=tract-map basis.</t>
        </is>
      </c>
    </row>
    <row r="1496">
      <c r="A1496" t="inlineStr">
        <is>
          <t>2001-001728</t>
        </is>
      </c>
      <c r="C1496" t="inlineStr">
        <is>
          <t>Assignment</t>
        </is>
      </c>
      <c r="D1496" t="inlineStr">
        <is>
          <t>1641/27</t>
        </is>
      </c>
      <c r="E1496" s="903" t="n">
        <v>36924</v>
      </c>
      <c r="F1496" s="903" t="n">
        <v>37005</v>
      </c>
      <c r="G1496" t="inlineStr">
        <is>
          <t>R. Michael Lortz</t>
        </is>
      </c>
      <c r="H1496" t="inlineStr">
        <is>
          <t>Chesapeake Exploration Ltd. Ptn.</t>
        </is>
      </c>
      <c r="I1496" t="inlineStr">
        <is>
          <t>SE/4 SE/4, SW/4 NE/4, W/2 SE/4 of 31-12N-24W</t>
        </is>
      </c>
      <c r="J1496" t="inlineStr">
        <is>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496" t="inlineStr">
        <is>
          <t>OKCountyRecords: 2001-001728</t>
        </is>
      </c>
      <c r="L1496" t="n">
        <v>2</v>
      </c>
      <c r="M1496" t="inlineStr">
        <is>
          <t>Leasehold</t>
        </is>
      </c>
      <c r="O1496" t="n">
        <v>160</v>
      </c>
      <c r="S1496" t="inlineStr">
        <is>
          <t>Leasehold (non-mineral; excluded from mineral NMA). Gross=tract-map basis.</t>
        </is>
      </c>
    </row>
    <row r="1497">
      <c r="A1497" t="inlineStr">
        <is>
          <t>2001-001729</t>
        </is>
      </c>
      <c r="C1497" t="inlineStr">
        <is>
          <t>Assignment</t>
        </is>
      </c>
      <c r="D1497" t="inlineStr">
        <is>
          <t>1641/28</t>
        </is>
      </c>
      <c r="E1497" s="903" t="n">
        <v>36941</v>
      </c>
      <c r="F1497" s="903" t="n">
        <v>37005</v>
      </c>
      <c r="G1497" t="inlineStr">
        <is>
          <t>R. Michael Lortz</t>
        </is>
      </c>
      <c r="H1497" t="inlineStr">
        <is>
          <t>Chesapeake Exploration Ltd. Ptn.</t>
        </is>
      </c>
      <c r="I1497" t="inlineStr">
        <is>
          <t>SE/4 SE/4, SW/4 NE/4, W/2 SE/4 of 31-12N-24W</t>
        </is>
      </c>
      <c r="J1497" t="inlineStr">
        <is>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is>
      </c>
      <c r="K1497" t="inlineStr">
        <is>
          <t>OKCountyRecords: 2001-001729</t>
        </is>
      </c>
      <c r="L1497" t="n">
        <v>2</v>
      </c>
      <c r="M1497" t="inlineStr">
        <is>
          <t>Leasehold</t>
        </is>
      </c>
      <c r="O1497" t="n">
        <v>160</v>
      </c>
      <c r="S1497" t="inlineStr">
        <is>
          <t>Leasehold (non-mineral; excluded from mineral NMA). Gross=tract-map basis.</t>
        </is>
      </c>
    </row>
    <row r="1498">
      <c r="A1498" t="inlineStr">
        <is>
          <t>2001-001730</t>
        </is>
      </c>
      <c r="C1498" t="inlineStr">
        <is>
          <t>Assignment</t>
        </is>
      </c>
      <c r="D1498" t="inlineStr">
        <is>
          <t>1641/29</t>
        </is>
      </c>
      <c r="E1498" s="903" t="n">
        <v>36945</v>
      </c>
      <c r="F1498" s="903" t="n">
        <v>37005</v>
      </c>
      <c r="G1498" t="inlineStr">
        <is>
          <t>R. Michael Lortz</t>
        </is>
      </c>
      <c r="H1498" t="inlineStr">
        <is>
          <t>Chesapeake Exploration Ltd. Ptn.</t>
        </is>
      </c>
      <c r="I1498" t="inlineStr">
        <is>
          <t>SE/4 SE/4, SW/4 NE/4, W/2 SE/4 of 31-12N-24W</t>
        </is>
      </c>
      <c r="J1498" t="inlineStr">
        <is>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is>
      </c>
      <c r="K1498" t="inlineStr">
        <is>
          <t>OKCountyRecords: 2001-001730</t>
        </is>
      </c>
      <c r="L1498" t="n">
        <v>2</v>
      </c>
      <c r="M1498" t="inlineStr">
        <is>
          <t>Leasehold</t>
        </is>
      </c>
      <c r="O1498" t="n">
        <v>160</v>
      </c>
      <c r="S1498" t="inlineStr">
        <is>
          <t>Leasehold (non-mineral; excluded from mineral NMA). Gross=tract-map basis.</t>
        </is>
      </c>
    </row>
    <row r="1499">
      <c r="A1499" t="inlineStr">
        <is>
          <t>2001-001732</t>
        </is>
      </c>
      <c r="C1499" t="inlineStr">
        <is>
          <t>Assignment</t>
        </is>
      </c>
      <c r="D1499" t="inlineStr">
        <is>
          <t>1641/31</t>
        </is>
      </c>
      <c r="E1499" s="903" t="n">
        <v>36948</v>
      </c>
      <c r="F1499" s="903" t="n">
        <v>37005</v>
      </c>
      <c r="G1499" t="inlineStr">
        <is>
          <t>R. Michael Lortz</t>
        </is>
      </c>
      <c r="H1499" t="inlineStr">
        <is>
          <t>Chesapeake Exploration Ltd. Ptn.</t>
        </is>
      </c>
      <c r="I1499" t="inlineStr">
        <is>
          <t>E/2 NW/4, N/2 NE/4 SW/4, NE/4 SE/4, SE/4 NE/4 of 31-12N-24W</t>
        </is>
      </c>
      <c r="J1499" t="inlineStr">
        <is>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is>
      </c>
      <c r="K1499" t="inlineStr">
        <is>
          <t>OKCountyRecords: 2001-001732</t>
        </is>
      </c>
      <c r="L1499" t="inlineStr">
        <is>
          <t>1, 3, 4, 7, 8</t>
        </is>
      </c>
      <c r="M1499" t="inlineStr">
        <is>
          <t>Leasehold</t>
        </is>
      </c>
      <c r="O1499" t="n">
        <v>280</v>
      </c>
      <c r="S1499" t="inlineStr">
        <is>
          <t>Leasehold (non-mineral; excluded from mineral NMA). Gross=tract-map basis.</t>
        </is>
      </c>
    </row>
    <row r="1500">
      <c r="A1500" t="inlineStr">
        <is>
          <t>2001-001731</t>
        </is>
      </c>
      <c r="C1500" t="inlineStr">
        <is>
          <t>Assignment</t>
        </is>
      </c>
      <c r="D1500" t="inlineStr">
        <is>
          <t>1641/30</t>
        </is>
      </c>
      <c r="E1500" s="903" t="n">
        <v>36948</v>
      </c>
      <c r="F1500" s="903" t="n">
        <v>37005</v>
      </c>
      <c r="G1500" t="inlineStr">
        <is>
          <t>R. Michael Lortz</t>
        </is>
      </c>
      <c r="H1500" t="inlineStr">
        <is>
          <t>Chesapeake Exploration Ltd. Ptn.</t>
        </is>
      </c>
      <c r="I1500" t="inlineStr">
        <is>
          <t>E/2 NW/4, N/2 NE/4 SW/4, NE/4 NE/4 SE/4, SE/4 NE/4 of 31-12N-24W</t>
        </is>
      </c>
      <c r="J1500" t="inlineStr">
        <is>
          <t>ARTI</t>
        </is>
      </c>
      <c r="K1500" t="inlineStr">
        <is>
          <t>OKCountyRecords: 2001-001731</t>
        </is>
      </c>
      <c r="L1500" t="inlineStr">
        <is>
          <t>1, 2, 3, 4, 7, 8</t>
        </is>
      </c>
      <c r="M1500" t="inlineStr">
        <is>
          <t>Leasehold</t>
        </is>
      </c>
      <c r="O1500" t="n">
        <v>440</v>
      </c>
      <c r="S1500" t="inlineStr">
        <is>
          <t>Leasehold (non-mineral; excluded from mineral NMA). Gross=tract-map basis.</t>
        </is>
      </c>
    </row>
    <row r="1501">
      <c r="A1501" t="inlineStr">
        <is>
          <t>2001-002016</t>
        </is>
      </c>
      <c r="C1501" t="inlineStr">
        <is>
          <t>Oil and Gas Lease</t>
        </is>
      </c>
      <c r="D1501" t="inlineStr">
        <is>
          <t>1642/102</t>
        </is>
      </c>
      <c r="E1501" s="903" t="n">
        <v>36951</v>
      </c>
      <c r="F1501" s="903" t="n">
        <v>37019</v>
      </c>
      <c r="G1501" t="inlineStr">
        <is>
          <t>Michael L. Bain</t>
        </is>
      </c>
      <c r="H1501" t="inlineStr">
        <is>
          <t>R. Michael Lortz</t>
        </is>
      </c>
      <c r="I1501" t="inlineStr">
        <is>
          <t>SE/4 SE/4, SW/4 NE/4, W/2 SE/4 of 31-12N-24W</t>
        </is>
      </c>
      <c r="J1501" t="inlineStr">
        <is>
          <t>160 gross acres 
3 years
3/16ths royalty</t>
        </is>
      </c>
      <c r="K1501" t="inlineStr">
        <is>
          <t>OKCountyRecords: 2001-002016</t>
        </is>
      </c>
      <c r="L1501" t="n">
        <v>2</v>
      </c>
      <c r="M1501" t="inlineStr">
        <is>
          <t>Leasehold</t>
        </is>
      </c>
      <c r="O1501" t="n">
        <v>160</v>
      </c>
      <c r="S1501" t="inlineStr">
        <is>
          <t>Leasehold (non-mineral; excluded from mineral NMA). Gross=tract-map basis.</t>
        </is>
      </c>
    </row>
    <row r="1502">
      <c r="A1502" t="inlineStr">
        <is>
          <t>2001-002015</t>
        </is>
      </c>
      <c r="C1502" t="inlineStr">
        <is>
          <t>Oil and Gas Lease</t>
        </is>
      </c>
      <c r="D1502" t="inlineStr">
        <is>
          <t>1642/99</t>
        </is>
      </c>
      <c r="E1502" s="903" t="n">
        <v>36951</v>
      </c>
      <c r="F1502" s="903" t="n">
        <v>37019</v>
      </c>
      <c r="G1502" t="inlineStr">
        <is>
          <t>Paul Milton Bain</t>
        </is>
      </c>
      <c r="H1502" t="inlineStr">
        <is>
          <t>R. Michael Lortz</t>
        </is>
      </c>
      <c r="I1502" t="inlineStr">
        <is>
          <t>SE/4 SE/4, SW/4 NE/4, W/2 SE/4 of 31-12N-24W</t>
        </is>
      </c>
      <c r="J1502" t="inlineStr">
        <is>
          <t>160 gross acres 
3 years
3/16ths royalty</t>
        </is>
      </c>
      <c r="K1502" t="inlineStr">
        <is>
          <t>OKCountyRecords: 2001-002015</t>
        </is>
      </c>
      <c r="L1502" t="n">
        <v>2</v>
      </c>
      <c r="M1502" t="inlineStr">
        <is>
          <t>Leasehold</t>
        </is>
      </c>
      <c r="O1502" t="n">
        <v>160</v>
      </c>
      <c r="S1502" t="inlineStr">
        <is>
          <t>Leasehold (non-mineral; excluded from mineral NMA). Gross=tract-map basis.</t>
        </is>
      </c>
    </row>
    <row r="1503">
      <c r="A1503" t="inlineStr">
        <is>
          <t>2001-002014</t>
        </is>
      </c>
      <c r="C1503" t="inlineStr">
        <is>
          <t>Oil and Gas Lease</t>
        </is>
      </c>
      <c r="D1503" t="inlineStr">
        <is>
          <t>1642/97</t>
        </is>
      </c>
      <c r="E1503" s="903" t="n">
        <v>36951</v>
      </c>
      <c r="F1503" s="903" t="n">
        <v>37019</v>
      </c>
      <c r="G1503" t="inlineStr">
        <is>
          <t>William Clifton Bain</t>
        </is>
      </c>
      <c r="H1503" t="inlineStr">
        <is>
          <t>R. Michael Lortz</t>
        </is>
      </c>
      <c r="I1503" t="inlineStr">
        <is>
          <t>SE/4 SE/4, SW/4 NE/4, W/2 SE/4 of 31-12N-24W</t>
        </is>
      </c>
      <c r="J1503" t="inlineStr">
        <is>
          <t>160 gross acres 
3 years
3/16ths royalty</t>
        </is>
      </c>
      <c r="K1503" t="inlineStr">
        <is>
          <t>OKCountyRecords: 2001-002014</t>
        </is>
      </c>
      <c r="L1503" t="n">
        <v>2</v>
      </c>
      <c r="M1503" t="inlineStr">
        <is>
          <t>Leasehold</t>
        </is>
      </c>
      <c r="O1503" t="n">
        <v>160</v>
      </c>
      <c r="S1503" t="inlineStr">
        <is>
          <t>Leasehold (non-mineral; excluded from mineral NMA). Gross=tract-map basis.</t>
        </is>
      </c>
    </row>
    <row r="1504">
      <c r="A1504" t="inlineStr">
        <is>
          <t>2001-002354</t>
        </is>
      </c>
      <c r="C1504" t="inlineStr">
        <is>
          <t>Assignment</t>
        </is>
      </c>
      <c r="D1504" t="inlineStr">
        <is>
          <t>1643/422</t>
        </is>
      </c>
      <c r="E1504" s="903" t="n">
        <v>36990</v>
      </c>
      <c r="F1504" s="903" t="n">
        <v>37034</v>
      </c>
      <c r="G1504" t="inlineStr">
        <is>
          <t>R. Michael Lortz</t>
        </is>
      </c>
      <c r="H1504" t="inlineStr">
        <is>
          <t>Chesapeake Exploration Ltd. Ptn.</t>
        </is>
      </c>
      <c r="I1504" t="inlineStr">
        <is>
          <t>SE/4 SE/4, SW/4 NE/4, W/2 SE/4 of 31-12N-24W</t>
        </is>
      </c>
      <c r="J1504" t="inlineStr">
        <is>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is>
      </c>
      <c r="K1504" t="inlineStr">
        <is>
          <t>OKCountyRecords: 2001-002354</t>
        </is>
      </c>
      <c r="L1504" t="n">
        <v>2</v>
      </c>
      <c r="M1504" t="inlineStr">
        <is>
          <t>Leasehold</t>
        </is>
      </c>
      <c r="O1504" t="n">
        <v>160</v>
      </c>
      <c r="S1504" t="inlineStr">
        <is>
          <t>Leasehold (non-mineral; excluded from mineral NMA). Gross=tract-map basis.</t>
        </is>
      </c>
    </row>
    <row r="1505">
      <c r="A1505" t="inlineStr">
        <is>
          <t>2001-002353</t>
        </is>
      </c>
      <c r="C1505" t="inlineStr">
        <is>
          <t>Assignment</t>
        </is>
      </c>
      <c r="D1505" t="inlineStr">
        <is>
          <t>1643/421</t>
        </is>
      </c>
      <c r="E1505" s="903" t="n">
        <v>37031</v>
      </c>
      <c r="F1505" s="903" t="n">
        <v>37034</v>
      </c>
      <c r="G1505" t="inlineStr">
        <is>
          <t>R. Michael Lortz</t>
        </is>
      </c>
      <c r="H1505" t="inlineStr">
        <is>
          <t>Chesapeake Exploration Ltd. Ptn.</t>
        </is>
      </c>
      <c r="I1505" t="inlineStr">
        <is>
          <t>SE/4 SE/4, SW/4 NE/4, W/2 SE/4 of 31-12N-24W</t>
        </is>
      </c>
      <c r="J1505" t="inlineStr">
        <is>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505" t="inlineStr">
        <is>
          <t>OKCountyRecords: 2001-002353</t>
        </is>
      </c>
      <c r="L1505" t="n">
        <v>2</v>
      </c>
      <c r="M1505" t="inlineStr">
        <is>
          <t>Leasehold</t>
        </is>
      </c>
      <c r="O1505" t="n">
        <v>160</v>
      </c>
      <c r="S1505" t="inlineStr">
        <is>
          <t>Leasehold (non-mineral; excluded from mineral NMA). Gross=tract-map basis.</t>
        </is>
      </c>
    </row>
    <row r="1506">
      <c r="A1506" t="inlineStr">
        <is>
          <t>2002-001685</t>
        </is>
      </c>
      <c r="C1506" t="inlineStr">
        <is>
          <t>Assignment</t>
        </is>
      </c>
      <c r="D1506" t="inlineStr">
        <is>
          <t>1676/140</t>
        </is>
      </c>
      <c r="E1506" s="903" t="n">
        <v>37348</v>
      </c>
      <c r="F1506" s="903" t="n">
        <v>37368</v>
      </c>
      <c r="G1506" t="inlineStr">
        <is>
          <t>Richard C. Cope</t>
        </is>
      </c>
      <c r="H1506" t="inlineStr">
        <is>
          <t>Walter Oil Duncan</t>
        </is>
      </c>
      <c r="I1506" t="inlineStr">
        <is>
          <t>NE/4 of 31-12N-24W, aol</t>
        </is>
      </c>
      <c r="J1506" t="inlineStr">
        <is>
          <t>ARTI</t>
        </is>
      </c>
      <c r="K1506" t="inlineStr">
        <is>
          <t>OKCountyRecords: 2002-001685</t>
        </is>
      </c>
      <c r="L1506" t="inlineStr">
        <is>
          <t>1, 2, 3</t>
        </is>
      </c>
      <c r="M1506" t="inlineStr">
        <is>
          <t>Leasehold</t>
        </is>
      </c>
      <c r="O1506" t="n">
        <v>280</v>
      </c>
      <c r="S1506" t="inlineStr">
        <is>
          <t>Leasehold (non-mineral; excluded from mineral NMA). Gross=tract-map basis.</t>
        </is>
      </c>
    </row>
    <row r="1507">
      <c r="A1507" t="inlineStr">
        <is>
          <t>2002-002538</t>
        </is>
      </c>
      <c r="C1507" t="inlineStr">
        <is>
          <t>Oil and Gas Lease</t>
        </is>
      </c>
      <c r="D1507" t="inlineStr">
        <is>
          <t>1682/64</t>
        </is>
      </c>
      <c r="E1507" s="903" t="n">
        <v>37354</v>
      </c>
      <c r="F1507" s="903" t="n">
        <v>37424</v>
      </c>
      <c r="G1507" t="inlineStr">
        <is>
          <t>L. A. Persicke
36836 Franklin Ave.
Madera, CA 93637</t>
        </is>
      </c>
      <c r="H1507" t="inlineStr">
        <is>
          <t>Chesapeake Exploration Ltd. Ptn.</t>
        </is>
      </c>
      <c r="I1507" t="inlineStr">
        <is>
          <t>NW/4 SE/4, S/2 SE/4 of 31-12N-24W</t>
        </is>
      </c>
      <c r="J1507" t="inlineStr">
        <is>
          <t>160 gross acres 
3 years
1/8th royalty</t>
        </is>
      </c>
      <c r="K1507" t="inlineStr">
        <is>
          <t>OKCountyRecords: 2002-002538</t>
        </is>
      </c>
      <c r="L1507" t="n">
        <v>2</v>
      </c>
      <c r="M1507" t="inlineStr">
        <is>
          <t>Leasehold</t>
        </is>
      </c>
      <c r="O1507" t="n">
        <v>160</v>
      </c>
      <c r="S1507" t="inlineStr">
        <is>
          <t>Leasehold (non-mineral; excluded from mineral NMA). Gross=tract-map basis.</t>
        </is>
      </c>
    </row>
    <row r="1508">
      <c r="A1508" t="inlineStr">
        <is>
          <t>2002-001971</t>
        </is>
      </c>
      <c r="C1508" t="inlineStr">
        <is>
          <t>Oil and Gas Lease</t>
        </is>
      </c>
      <c r="D1508" t="inlineStr">
        <is>
          <t>1677/535</t>
        </is>
      </c>
      <c r="E1508" s="903" t="n">
        <v>37361</v>
      </c>
      <c r="F1508" s="903" t="n">
        <v>37389</v>
      </c>
      <c r="G1508" t="inlineStr">
        <is>
          <t>Mary Ellen Silverberg
#26 West 45th St.
Sioux City, IA 51104</t>
        </is>
      </c>
      <c r="H1508" t="inlineStr">
        <is>
          <t>EOG Resources, Inc.</t>
        </is>
      </c>
      <c r="I1508" t="inlineStr">
        <is>
          <t>NW/4 SE/4, S/2 SE/4, SW/4 NE/4 of 31-12N-24W</t>
        </is>
      </c>
      <c r="J1508" t="inlineStr">
        <is>
          <t>160 gross acres 
3 years
3/16ths royalty</t>
        </is>
      </c>
      <c r="K1508" t="inlineStr">
        <is>
          <t>OKCountyRecords: 2002-001971</t>
        </is>
      </c>
      <c r="L1508" t="n">
        <v>2</v>
      </c>
      <c r="M1508" t="inlineStr">
        <is>
          <t>Leasehold</t>
        </is>
      </c>
      <c r="O1508" t="n">
        <v>160</v>
      </c>
      <c r="S1508" t="inlineStr">
        <is>
          <t>Leasehold (non-mineral; excluded from mineral NMA). Gross=tract-map basis.</t>
        </is>
      </c>
    </row>
    <row r="1509">
      <c r="A1509" t="inlineStr">
        <is>
          <t>2002-002254</t>
        </is>
      </c>
      <c r="C1509" t="inlineStr">
        <is>
          <t>Oil and Gas Lease</t>
        </is>
      </c>
      <c r="D1509" t="inlineStr">
        <is>
          <t>1680/431</t>
        </is>
      </c>
      <c r="E1509" s="903" t="n">
        <v>37364</v>
      </c>
      <c r="F1509" s="903" t="n">
        <v>37410</v>
      </c>
      <c r="G1509" t="inlineStr">
        <is>
          <t>James E. Menchan
1755 16th Street
Monroe, WI 53566</t>
        </is>
      </c>
      <c r="H1509" t="inlineStr">
        <is>
          <t>Chesapeake Exploration Ltd. Ptn.</t>
        </is>
      </c>
      <c r="I1509" t="inlineStr">
        <is>
          <t>E/2 SE/4, SW/4 NE/4 of 31-12N-24W</t>
        </is>
      </c>
      <c r="J1509" t="inlineStr">
        <is>
          <t>160 gross acres 
3 years
1/8th royalty</t>
        </is>
      </c>
      <c r="K1509" t="inlineStr">
        <is>
          <t>OKCountyRecords: 2002-002254</t>
        </is>
      </c>
      <c r="L1509" t="inlineStr">
        <is>
          <t>2, 8</t>
        </is>
      </c>
      <c r="M1509" t="inlineStr">
        <is>
          <t>Leasehold</t>
        </is>
      </c>
      <c r="O1509" t="n">
        <v>200</v>
      </c>
      <c r="S1509" t="inlineStr">
        <is>
          <t>Leasehold (non-mineral; excluded from mineral NMA). Gross=tract-map basis.</t>
        </is>
      </c>
    </row>
    <row r="1510">
      <c r="A1510" t="inlineStr">
        <is>
          <t>2002-002104</t>
        </is>
      </c>
      <c r="C1510" t="inlineStr">
        <is>
          <t>Oil and Gas Lease</t>
        </is>
      </c>
      <c r="D1510" t="inlineStr">
        <is>
          <t>1678/554</t>
        </is>
      </c>
      <c r="E1510" s="903" t="n">
        <v>37381</v>
      </c>
      <c r="F1510" s="903" t="n">
        <v>37399</v>
      </c>
      <c r="G1510" t="inlineStr">
        <is>
          <t>Lyle T. Ibeling
740 Herron Court, #A
Waterloo, WI 53594</t>
        </is>
      </c>
      <c r="H1510" t="inlineStr">
        <is>
          <t>EOG Resources, Inc.</t>
        </is>
      </c>
      <c r="I1510" t="inlineStr">
        <is>
          <t>NW/4 SE/4, S/2 SE/4, SW/4 NE/4 of 31-12N-24W</t>
        </is>
      </c>
      <c r="J1510" t="inlineStr">
        <is>
          <t>160 gross acres 
1 year
1/4th royalty</t>
        </is>
      </c>
      <c r="K1510" t="inlineStr">
        <is>
          <t>OKCountyRecords: 2002-002104</t>
        </is>
      </c>
      <c r="L1510" t="n">
        <v>2</v>
      </c>
      <c r="M1510" t="inlineStr">
        <is>
          <t>Leasehold</t>
        </is>
      </c>
      <c r="O1510" t="n">
        <v>160</v>
      </c>
      <c r="S1510" t="inlineStr">
        <is>
          <t>Leasehold (non-mineral; excluded from mineral NMA). Gross=tract-map basis.</t>
        </is>
      </c>
    </row>
    <row r="1511">
      <c r="A1511" t="inlineStr">
        <is>
          <t>2002-001961</t>
        </is>
      </c>
      <c r="B1511" t="n">
        <v>19</v>
      </c>
      <c r="C1511" t="inlineStr">
        <is>
          <t>Oil and Gas Lease</t>
        </is>
      </c>
      <c r="D1511" t="inlineStr">
        <is>
          <t>1677/512</t>
        </is>
      </c>
      <c r="E1511" s="903" t="n">
        <v>37384</v>
      </c>
      <c r="F1511" s="903" t="n">
        <v>37389</v>
      </c>
      <c r="G1511" t="inlineStr">
        <is>
          <t>Hayhurst Oil Properties, Inc.
P.O. Box 828,
Elk City, OK 73648</t>
        </is>
      </c>
      <c r="H1511" t="inlineStr">
        <is>
          <t>Fleshman Agency, Inc.</t>
        </is>
      </c>
      <c r="I1511" t="inlineStr">
        <is>
          <t>E/2 NW/4, N/2 NE/4 SW/4, NE/4 SE/4, SE/4 NE/4 of 31-12N-24W</t>
        </is>
      </c>
      <c r="J1511" t="inlineStr">
        <is>
          <t>180 gross acres 
1 year
1/4th royalty</t>
        </is>
      </c>
      <c r="K1511" t="inlineStr">
        <is>
          <t>OKCountyRecords: 2002-001961</t>
        </is>
      </c>
      <c r="L1511" t="inlineStr">
        <is>
          <t>1, 3, 4, 7, 8</t>
        </is>
      </c>
      <c r="M1511" t="inlineStr">
        <is>
          <t>Leasehold</t>
        </is>
      </c>
      <c r="O1511" t="n">
        <v>280</v>
      </c>
      <c r="S1511" t="inlineStr">
        <is>
          <t>Leasehold (non-mineral; excluded from mineral NMA). Gross=tract-map basis.</t>
        </is>
      </c>
    </row>
    <row r="1512">
      <c r="A1512" t="inlineStr">
        <is>
          <t>2002-001962</t>
        </is>
      </c>
      <c r="C1512" t="inlineStr">
        <is>
          <t>Assignment</t>
        </is>
      </c>
      <c r="D1512" t="inlineStr">
        <is>
          <t>1677/515</t>
        </is>
      </c>
      <c r="E1512" s="903" t="n">
        <v>37385</v>
      </c>
      <c r="F1512" s="903" t="n">
        <v>37389</v>
      </c>
      <c r="G1512" t="inlineStr">
        <is>
          <t>Fleshman Agency, Inc.</t>
        </is>
      </c>
      <c r="H1512" t="inlineStr">
        <is>
          <t>William A. Hadwiger</t>
        </is>
      </c>
      <c r="I1512" t="inlineStr">
        <is>
          <t>E/2 NW/4, N/2 NE/4 SW/4, NE/4 SE/4, SE/4 NE/4 of 31-12N-24W</t>
        </is>
      </c>
      <c r="J1512" t="inlineStr">
        <is>
          <t>ARTI in OGL at 1677/512</t>
        </is>
      </c>
      <c r="K1512" t="inlineStr">
        <is>
          <t>OKCountyRecords: 2002-001962</t>
        </is>
      </c>
      <c r="L1512" t="inlineStr">
        <is>
          <t>1, 3, 4, 7, 8</t>
        </is>
      </c>
      <c r="M1512" t="inlineStr">
        <is>
          <t>Leasehold</t>
        </is>
      </c>
      <c r="O1512" t="n">
        <v>280</v>
      </c>
      <c r="S1512" t="inlineStr">
        <is>
          <t>Leasehold (non-mineral; excluded from mineral NMA). Gross=tract-map basis.</t>
        </is>
      </c>
    </row>
    <row r="1513">
      <c r="A1513" t="inlineStr">
        <is>
          <t>2002-002928</t>
        </is>
      </c>
      <c r="C1513" t="inlineStr">
        <is>
          <t>Oil and Gas Lease</t>
        </is>
      </c>
      <c r="D1513" t="inlineStr">
        <is>
          <t>1684/443</t>
        </is>
      </c>
      <c r="E1513" s="903" t="n">
        <v>37426</v>
      </c>
      <c r="F1513" s="903" t="n">
        <v>37454</v>
      </c>
      <c r="G1513" t="inlineStr">
        <is>
          <t>James F. Menehan</t>
        </is>
      </c>
      <c r="H1513" t="inlineStr">
        <is>
          <t>EOG Resources, Inc.</t>
        </is>
      </c>
      <c r="I1513" t="inlineStr">
        <is>
          <t>NW/4 SE/4, S/2 SE/4, SW/4 NE/4 of 31-12N-24W</t>
        </is>
      </c>
      <c r="J1513" t="inlineStr">
        <is>
          <t>160 gross acres 
3 years
1/4th royalty</t>
        </is>
      </c>
      <c r="K1513" t="inlineStr">
        <is>
          <t>OKCountyRecords: 2002-002928</t>
        </is>
      </c>
      <c r="L1513" t="n">
        <v>2</v>
      </c>
      <c r="M1513" t="inlineStr">
        <is>
          <t>Leasehold</t>
        </is>
      </c>
      <c r="O1513" t="n">
        <v>160</v>
      </c>
      <c r="S1513" t="inlineStr">
        <is>
          <t>Leasehold (non-mineral; excluded from mineral NMA). Gross=tract-map basis.</t>
        </is>
      </c>
    </row>
    <row r="1514">
      <c r="A1514" t="inlineStr">
        <is>
          <t>2002-003800</t>
        </is>
      </c>
      <c r="C1514" t="inlineStr">
        <is>
          <t>Ratification</t>
        </is>
      </c>
      <c r="D1514" t="inlineStr">
        <is>
          <t>1689/522</t>
        </is>
      </c>
      <c r="E1514" s="903" t="n">
        <v>37453</v>
      </c>
      <c r="F1514" s="903" t="n">
        <v>37525</v>
      </c>
      <c r="G1514" t="inlineStr">
        <is>
          <t>Peggy J. Brawner</t>
        </is>
      </c>
      <c r="H1514" t="inlineStr">
        <is>
          <t>EOG Resources, Inc.</t>
        </is>
      </c>
      <c r="I1514" t="inlineStr">
        <is>
          <t>NW/4 SE/4, S/2 SE/4, SW/4 NE/4 of 31-12N-24W</t>
        </is>
      </c>
      <c r="J1514" t="inlineStr">
        <is>
          <t>Ratification of OGL at 1686/580 by Peggy Brawner, Attorney-in-Fact for William Cobal Bain, Jr., a/k/a William C. Bain. Jr.</t>
        </is>
      </c>
      <c r="K1514" t="inlineStr">
        <is>
          <t>OKCountyRecords: 2002-003800</t>
        </is>
      </c>
      <c r="L1514" t="n">
        <v>2</v>
      </c>
      <c r="M1514" t="inlineStr">
        <is>
          <t>Leasehold</t>
        </is>
      </c>
      <c r="O1514" t="n">
        <v>160</v>
      </c>
      <c r="S1514" t="inlineStr">
        <is>
          <t>Leasehold (non-mineral; excluded from mineral NMA). Gross=tract-map basis.</t>
        </is>
      </c>
    </row>
    <row r="1515">
      <c r="A1515" t="inlineStr">
        <is>
          <t>2002-003799</t>
        </is>
      </c>
      <c r="C1515" t="inlineStr">
        <is>
          <t>Ratification</t>
        </is>
      </c>
      <c r="D1515" t="inlineStr">
        <is>
          <t>1689/521</t>
        </is>
      </c>
      <c r="E1515" s="903" t="n">
        <v>37455</v>
      </c>
      <c r="F1515" s="903" t="n">
        <v>37525</v>
      </c>
      <c r="G1515" t="inlineStr">
        <is>
          <t>Marilyn L. Broyles
P.O. Box 91
Red Feather Lakes, CO 80545</t>
        </is>
      </c>
      <c r="H1515" t="inlineStr">
        <is>
          <t>EOG Resources, Inc.</t>
        </is>
      </c>
      <c r="I1515" t="inlineStr">
        <is>
          <t>NW/4 SE/4, S/2 SE/4, SW/4 NE/4 of 31-12N-24W</t>
        </is>
      </c>
      <c r="J1515" t="inlineStr">
        <is>
          <t>Ratification of OGL at 1686/580 by Peggy Brawner, Attorney-in-Fact for William Cobal Bain, Jr., a/k/a William C. Bain. Jr.</t>
        </is>
      </c>
      <c r="K1515" t="inlineStr">
        <is>
          <t>OKCountyRecords: 2002-003799</t>
        </is>
      </c>
      <c r="L1515" t="n">
        <v>2</v>
      </c>
      <c r="M1515" t="inlineStr">
        <is>
          <t>Leasehold</t>
        </is>
      </c>
      <c r="O1515" t="n">
        <v>160</v>
      </c>
      <c r="S1515" t="inlineStr">
        <is>
          <t>Leasehold (non-mineral; excluded from mineral NMA). Gross=tract-map basis.</t>
        </is>
      </c>
    </row>
    <row r="1516">
      <c r="A1516" t="inlineStr">
        <is>
          <t>2002-003798</t>
        </is>
      </c>
      <c r="C1516" t="inlineStr">
        <is>
          <t>Ratification</t>
        </is>
      </c>
      <c r="D1516" t="inlineStr">
        <is>
          <t>1689/520</t>
        </is>
      </c>
      <c r="E1516" s="903" t="n">
        <v>37459</v>
      </c>
      <c r="F1516" s="903" t="n">
        <v>37525</v>
      </c>
      <c r="G1516" t="inlineStr">
        <is>
          <t>Leona I. DeGrande</t>
        </is>
      </c>
      <c r="H1516" t="inlineStr">
        <is>
          <t>EOG Resources, Inc.</t>
        </is>
      </c>
      <c r="I1516" t="inlineStr">
        <is>
          <t>NW/4 SE/4, S/2 SE/4, SW/4 NE/4 of 31-12N-24W</t>
        </is>
      </c>
      <c r="J1516" t="inlineStr">
        <is>
          <t>Ratification of OGL at 1686/580 by Peggy Brawner, Attorney-in-Fact for William Cobal Bain, Jr., a/k/a William C. Bain. Jr.</t>
        </is>
      </c>
      <c r="K1516" t="inlineStr">
        <is>
          <t>OKCountyRecords: 2002-003798</t>
        </is>
      </c>
      <c r="L1516" t="n">
        <v>2</v>
      </c>
      <c r="M1516" t="inlineStr">
        <is>
          <t>Leasehold</t>
        </is>
      </c>
      <c r="O1516" t="n">
        <v>160</v>
      </c>
      <c r="S1516" t="inlineStr">
        <is>
          <t>Leasehold (non-mineral; excluded from mineral NMA). Gross=tract-map basis.</t>
        </is>
      </c>
    </row>
    <row r="1517">
      <c r="A1517" t="inlineStr">
        <is>
          <t>2002-003801</t>
        </is>
      </c>
      <c r="C1517" t="inlineStr">
        <is>
          <t>Ratification</t>
        </is>
      </c>
      <c r="D1517" t="inlineStr">
        <is>
          <t>1689/523</t>
        </is>
      </c>
      <c r="E1517" s="903" t="n">
        <v>37461</v>
      </c>
      <c r="F1517" s="903" t="n">
        <v>37525</v>
      </c>
      <c r="G1517" t="inlineStr">
        <is>
          <t>Donald R. Bain</t>
        </is>
      </c>
      <c r="H1517" t="inlineStr">
        <is>
          <t>EOG Resources, Inc.</t>
        </is>
      </c>
      <c r="I1517" t="inlineStr">
        <is>
          <t>NW/4 SE/4, S/2 SE/4, SW/4 NE/4 of 31-12N-24W</t>
        </is>
      </c>
      <c r="J1517" t="inlineStr">
        <is>
          <t>Ratification of OGL at 1686/580 by Peggy Brawner, Attorney-in-Fact for William Cobal Bain, Jr., a/k/a William C. Bain. Jr.</t>
        </is>
      </c>
      <c r="K1517" t="inlineStr">
        <is>
          <t>OKCountyRecords: 2002-003801</t>
        </is>
      </c>
      <c r="L1517" t="n">
        <v>2</v>
      </c>
      <c r="M1517" t="inlineStr">
        <is>
          <t>Leasehold</t>
        </is>
      </c>
      <c r="O1517" t="n">
        <v>160</v>
      </c>
      <c r="S1517" t="inlineStr">
        <is>
          <t>Leasehold (non-mineral; excluded from mineral NMA). Gross=tract-map basis.</t>
        </is>
      </c>
    </row>
    <row r="1518">
      <c r="A1518" t="inlineStr">
        <is>
          <t>2002-003797</t>
        </is>
      </c>
      <c r="C1518" t="inlineStr">
        <is>
          <t>Ratification</t>
        </is>
      </c>
      <c r="D1518" t="inlineStr">
        <is>
          <t>1689/519</t>
        </is>
      </c>
      <c r="E1518" s="903" t="n">
        <v>37490</v>
      </c>
      <c r="F1518" s="903" t="n">
        <v>37525</v>
      </c>
      <c r="G1518" t="inlineStr">
        <is>
          <t>Melvin F. Bain</t>
        </is>
      </c>
      <c r="H1518" t="inlineStr">
        <is>
          <t>EOG Resources, Inc.</t>
        </is>
      </c>
      <c r="I1518" t="inlineStr">
        <is>
          <t>NW/4 SE/4, S/2 SE/4, SW/4 NE/4 of 31-12N-24W</t>
        </is>
      </c>
      <c r="J1518" t="inlineStr">
        <is>
          <t>Ratification of OGL at 1686/580 by Peggy Brawner, Attorney-in-Fact for William Cobal Bain, Jr., a/k/a William C. Bain. Jr.</t>
        </is>
      </c>
      <c r="K1518" t="inlineStr">
        <is>
          <t>OKCountyRecords: 2002-003797</t>
        </is>
      </c>
      <c r="L1518" t="n">
        <v>2</v>
      </c>
      <c r="M1518" t="inlineStr">
        <is>
          <t>Leasehold</t>
        </is>
      </c>
      <c r="O1518" t="n">
        <v>160</v>
      </c>
      <c r="S1518" t="inlineStr">
        <is>
          <t>Leasehold (non-mineral; excluded from mineral NMA). Gross=tract-map basis.</t>
        </is>
      </c>
    </row>
    <row r="1519">
      <c r="A1519" t="inlineStr">
        <is>
          <t>2003-001558</t>
        </is>
      </c>
      <c r="C1519" t="inlineStr">
        <is>
          <t>Assignment</t>
        </is>
      </c>
      <c r="D1519" t="inlineStr">
        <is>
          <t>1706/384</t>
        </is>
      </c>
      <c r="E1519" s="903" t="n">
        <v>37710</v>
      </c>
      <c r="F1519" s="903" t="n">
        <v>37715</v>
      </c>
      <c r="G1519" t="inlineStr">
        <is>
          <t>Dorothy G. Executrix Hamilton</t>
        </is>
      </c>
      <c r="H1519" t="inlineStr">
        <is>
          <t xml:space="preserve">Dorothy G. Hamilton and Harold D. Rogers, Trustees of the Dorothy Trust </t>
        </is>
      </c>
      <c r="I1519" t="inlineStr">
        <is>
          <t>E/2 NW/4, N/2 NE/4 SW/4, NE/4 SE/4, SE/4 NE/4 of 31-12N-24W, aol</t>
        </is>
      </c>
      <c r="J1519" t="inlineStr">
        <is>
          <t>ARTI</t>
        </is>
      </c>
      <c r="K1519" t="inlineStr">
        <is>
          <t>OKCountyRecords: 2003-001558</t>
        </is>
      </c>
      <c r="L1519" t="inlineStr">
        <is>
          <t>1, 3, 4, 7, 8</t>
        </is>
      </c>
      <c r="M1519" t="inlineStr">
        <is>
          <t>Leasehold</t>
        </is>
      </c>
      <c r="O1519" t="n">
        <v>280</v>
      </c>
      <c r="S1519" t="inlineStr">
        <is>
          <t>Leasehold (non-mineral; excluded from mineral NMA). Gross=tract-map basis.</t>
        </is>
      </c>
    </row>
    <row r="1520">
      <c r="A1520" t="inlineStr">
        <is>
          <t>2003-001559</t>
        </is>
      </c>
      <c r="C1520" t="inlineStr">
        <is>
          <t>Assignment</t>
        </is>
      </c>
      <c r="D1520" t="inlineStr">
        <is>
          <t>1706/386</t>
        </is>
      </c>
      <c r="E1520" s="903" t="n">
        <v>37711</v>
      </c>
      <c r="F1520" s="903" t="n">
        <v>37715</v>
      </c>
      <c r="G1520" t="inlineStr">
        <is>
          <t xml:space="preserve">Dorothy G. Hamilton and Harold D. Rogers, Trustees of the Dorothy Trust </t>
        </is>
      </c>
      <c r="H1520" t="inlineStr">
        <is>
          <t>Dorothy G. Hamilton</t>
        </is>
      </c>
      <c r="I1520" t="inlineStr">
        <is>
          <t>E/2 NW/4, N/2 NE/4 SW/4, NE/4 SE/4, SE/4 NE/4 of 31-12N-24W, aol</t>
        </is>
      </c>
      <c r="J1520" t="inlineStr">
        <is>
          <t>ARTI</t>
        </is>
      </c>
      <c r="K1520" t="inlineStr">
        <is>
          <t>OKCountyRecords: 2003-001559</t>
        </is>
      </c>
      <c r="L1520" t="inlineStr">
        <is>
          <t>1, 3, 4, 7, 8</t>
        </is>
      </c>
      <c r="M1520" t="inlineStr">
        <is>
          <t>Leasehold</t>
        </is>
      </c>
      <c r="O1520" t="n">
        <v>280</v>
      </c>
      <c r="S1520" t="inlineStr">
        <is>
          <t>Leasehold (non-mineral; excluded from mineral NMA). Gross=tract-map basis.</t>
        </is>
      </c>
    </row>
    <row r="1521">
      <c r="A1521" t="inlineStr">
        <is>
          <t>2004-000880</t>
        </is>
      </c>
      <c r="C1521" t="inlineStr">
        <is>
          <t>Oil and Gas Lease</t>
        </is>
      </c>
      <c r="D1521" t="inlineStr">
        <is>
          <t>1737/580</t>
        </is>
      </c>
      <c r="E1521" s="903" t="n">
        <v>38032</v>
      </c>
      <c r="F1521" s="903" t="n">
        <v>38040</v>
      </c>
      <c r="G1521" t="inlineStr">
        <is>
          <t>Sandra Lorrain York
PO Box 34
Fort Cobb, OK 73038</t>
        </is>
      </c>
      <c r="H1521" t="inlineStr">
        <is>
          <t>Kodiak Production Company</t>
        </is>
      </c>
      <c r="I1521" t="inlineStr">
        <is>
          <t>Lots 1 and 2, N/2 of Lot 3 of 31-12N-24W</t>
        </is>
      </c>
      <c r="J1521" t="inlineStr">
        <is>
          <t>92.0850 gross acres
3 years
3/16ths royalty</t>
        </is>
      </c>
      <c r="K1521" t="inlineStr">
        <is>
          <t>OKCountyRecords: 2004-000880</t>
        </is>
      </c>
      <c r="L1521" t="inlineStr">
        <is>
          <t>All (1-8)</t>
        </is>
      </c>
      <c r="M1521" t="inlineStr">
        <is>
          <t>Leasehold</t>
        </is>
      </c>
      <c r="O1521" t="n">
        <v>640</v>
      </c>
      <c r="S1521" t="inlineStr">
        <is>
          <t>Leasehold (non-mineral; excluded from mineral NMA). All-section coverage. Gross=tract-map basis.</t>
        </is>
      </c>
    </row>
    <row r="1522">
      <c r="A1522" t="inlineStr">
        <is>
          <t>2009-000272</t>
        </is>
      </c>
      <c r="C1522" t="inlineStr">
        <is>
          <t>Assignment</t>
        </is>
      </c>
      <c r="D1522" t="inlineStr">
        <is>
          <t>1945/594</t>
        </is>
      </c>
      <c r="E1522" s="903" t="n">
        <v>38701</v>
      </c>
      <c r="F1522" s="903" t="n">
        <v>39833</v>
      </c>
      <c r="G1522" t="inlineStr">
        <is>
          <t>Jess Harris, III, Inc.
Oklahoma City, OK 73112</t>
        </is>
      </c>
      <c r="H1522" t="inlineStr">
        <is>
          <t xml:space="preserve">Newfield Exploration Mid-Continent, Inc.
110 West 7th, Ste. 1300
Tulsa, OK 74119
</t>
        </is>
      </c>
      <c r="I1522" t="inlineStr">
        <is>
          <t>SE/4 SE/4, SW/4 NE/4, W/2 SE/4 of 31-12N-24W</t>
        </is>
      </c>
      <c r="J1522" t="inlineStr">
        <is>
          <t>ARTI in OGL at 1822/578</t>
        </is>
      </c>
      <c r="K1522" t="inlineStr">
        <is>
          <t>OKCountyRecords: 2009-000272</t>
        </is>
      </c>
      <c r="L1522" t="n">
        <v>2</v>
      </c>
      <c r="M1522" t="inlineStr">
        <is>
          <t>Leasehold</t>
        </is>
      </c>
      <c r="O1522" t="n">
        <v>160</v>
      </c>
      <c r="S1522" t="inlineStr">
        <is>
          <t>Leasehold (non-mineral; excluded from mineral NMA). Gross=tract-map basis.</t>
        </is>
      </c>
    </row>
    <row r="1523">
      <c r="A1523" t="inlineStr">
        <is>
          <t>2009-000273</t>
        </is>
      </c>
      <c r="C1523" t="inlineStr">
        <is>
          <t>Assignment</t>
        </is>
      </c>
      <c r="D1523" t="inlineStr">
        <is>
          <t>1945/595</t>
        </is>
      </c>
      <c r="E1523" s="903" t="n">
        <v>38760</v>
      </c>
      <c r="F1523" s="903" t="n">
        <v>39833</v>
      </c>
      <c r="G1523" t="inlineStr">
        <is>
          <t>Jess Harris, III, Inc.
Oklahoma City, OK 73112</t>
        </is>
      </c>
      <c r="H1523" t="inlineStr">
        <is>
          <t xml:space="preserve">Newfield Exploration Mid-Continent, Inc.
110 West 7th, Ste. 1300
Tulsa, OK 74119
</t>
        </is>
      </c>
      <c r="I1523" t="inlineStr">
        <is>
          <t>Lots 1-3 Partial of 31-12N-24W</t>
        </is>
      </c>
      <c r="J1523" t="inlineStr">
        <is>
          <t>ARTI in OGL at 1833/218</t>
        </is>
      </c>
      <c r="K1523" t="inlineStr">
        <is>
          <t>OKCountyRecords: 2009-000273</t>
        </is>
      </c>
      <c r="L1523" t="n">
        <v>5</v>
      </c>
      <c r="M1523" t="inlineStr">
        <is>
          <t>Leasehold</t>
        </is>
      </c>
      <c r="O1523" t="n">
        <v>120</v>
      </c>
      <c r="S1523" t="inlineStr">
        <is>
          <t>Leasehold (non-mineral; excluded from mineral NMA). Gross=tract-map basis.</t>
        </is>
      </c>
    </row>
    <row r="1524">
      <c r="A1524" t="inlineStr">
        <is>
          <t>2007-001310</t>
        </is>
      </c>
      <c r="C1524" t="inlineStr">
        <is>
          <t>Assignment of ORRI</t>
        </is>
      </c>
      <c r="D1524" t="inlineStr">
        <is>
          <t>1869/164</t>
        </is>
      </c>
      <c r="E1524" s="903" t="n">
        <v>38861</v>
      </c>
      <c r="F1524" s="903" t="n">
        <v>39162</v>
      </c>
      <c r="G1524" t="inlineStr">
        <is>
          <t>Samson Resources Co.</t>
        </is>
      </c>
      <c r="H1524" t="inlineStr">
        <is>
          <t>Gary Reid</t>
        </is>
      </c>
      <c r="I1524" t="inlineStr">
        <is>
          <t>E/2 NW/4, N/2 NE/4 SW/4, NE/4 SE/4, NW/4 SE/4, S/2 SE/4, SE/4 NE/4, SW/4 NE/4 of 31-12N-24W</t>
        </is>
      </c>
      <c r="J1524" t="inlineStr">
        <is>
          <t>ORRI</t>
        </is>
      </c>
      <c r="K1524" t="inlineStr">
        <is>
          <t>OKCountyRecords: 2007-001310</t>
        </is>
      </c>
      <c r="L1524" t="inlineStr">
        <is>
          <t>1, 2, 3, 4, 7, 8</t>
        </is>
      </c>
      <c r="M1524" t="inlineStr">
        <is>
          <t>Leasehold</t>
        </is>
      </c>
      <c r="O1524" t="n">
        <v>440</v>
      </c>
      <c r="S1524" t="inlineStr">
        <is>
          <t>Leasehold (non-mineral; excluded from mineral NMA). Gross=tract-map basis.</t>
        </is>
      </c>
    </row>
    <row r="1525">
      <c r="A1525" t="inlineStr">
        <is>
          <t>1998-000843</t>
        </is>
      </c>
      <c r="B1525" t="n">
        <v>40</v>
      </c>
      <c r="C1525" t="inlineStr">
        <is>
          <t>Assignment, Bill of Sale and Conveyance</t>
        </is>
      </c>
      <c r="D1525" t="inlineStr">
        <is>
          <t>1567/6</t>
        </is>
      </c>
      <c r="E1525" s="903" t="n">
        <v>39336</v>
      </c>
      <c r="F1525" s="903" t="n">
        <v>39336</v>
      </c>
      <c r="G1525" t="inlineStr">
        <is>
          <t>Ocean Energy, Inc.</t>
        </is>
      </c>
      <c r="H1525" t="inlineStr">
        <is>
          <t>Ocean Energy Resources, Inc., a Delaware corporation
410 Seventeenth Street, Suite 1400
Denver, Colorado 80202</t>
        </is>
      </c>
      <c r="I1525" t="inlineStr">
        <is>
          <t>E/2 NW/4, NE/4 SE/4, SE/4 NE/4, W/2 NE/4 of 31-12N-24W, aol</t>
        </is>
      </c>
      <c r="J1525" t="inlineStr">
        <is>
          <t>ARTI</t>
        </is>
      </c>
      <c r="K1525" t="inlineStr">
        <is>
          <t>OKCountyRecords: 1998-000843</t>
        </is>
      </c>
      <c r="L1525" t="inlineStr">
        <is>
          <t>1, 2, 3, 4, 8</t>
        </is>
      </c>
      <c r="M1525" t="inlineStr">
        <is>
          <t>Leasehold</t>
        </is>
      </c>
      <c r="O1525" t="n">
        <v>400</v>
      </c>
      <c r="S1525" t="inlineStr">
        <is>
          <t>Leasehold (non-mineral; excluded from mineral NMA). Gross=tract-map basis.</t>
        </is>
      </c>
      <c r="T1525" t="inlineStr">
        <is>
          <t>REVIEW</t>
        </is>
      </c>
      <c r="U1525" t="inlineStr">
        <is>
          <t>NEED: confirm recording date — Instr# 1998-000843 and Bk 1567/6 indicate a 1998 instrument, but Effective/Recorded dates are entered as 09/2007. CONFLICT — verify against source image.</t>
        </is>
      </c>
    </row>
    <row r="1526">
      <c r="A1526" t="inlineStr">
        <is>
          <t>2008-007080</t>
        </is>
      </c>
      <c r="C1526" t="inlineStr">
        <is>
          <t>Memorandum of Trust</t>
        </is>
      </c>
      <c r="D1526" t="inlineStr">
        <is>
          <t>1940/420</t>
        </is>
      </c>
      <c r="E1526" s="903" t="n">
        <v>39756</v>
      </c>
      <c r="F1526" s="903" t="n">
        <v>39770</v>
      </c>
      <c r="G1526" t="inlineStr">
        <is>
          <t>Wayne A. Walters and Shawn S. Walters, the duly appointed
Co-Trustees</t>
        </is>
      </c>
      <c r="H1526" t="inlineStr">
        <is>
          <t>The Public</t>
        </is>
      </c>
      <c r="I1526" t="inlineStr">
        <is>
          <t>SE/4 SW/4 of 31-12N-24W, aol</t>
        </is>
      </c>
      <c r="J1526" t="inlineStr">
        <is>
          <t>ARTI to Trust</t>
        </is>
      </c>
      <c r="K1526" t="inlineStr">
        <is>
          <t>OKCountyRecords: 2008-007080</t>
        </is>
      </c>
      <c r="L1526" t="n">
        <v>5</v>
      </c>
      <c r="M1526" t="inlineStr">
        <is>
          <t>Leasehold</t>
        </is>
      </c>
      <c r="O1526" t="n">
        <v>120</v>
      </c>
      <c r="S1526" t="inlineStr">
        <is>
          <t>Leasehold (non-mineral; excluded from mineral NMA). FLAG: The Public placeholder-verify. Gross=tract-map basis.</t>
        </is>
      </c>
    </row>
    <row r="1527">
      <c r="A1527" t="inlineStr">
        <is>
          <t>2009-000222</t>
        </is>
      </c>
      <c r="C1527" t="inlineStr">
        <is>
          <t>Assignment</t>
        </is>
      </c>
      <c r="D1527" t="inlineStr">
        <is>
          <t>1945/410</t>
        </is>
      </c>
      <c r="E1527" s="903" t="n">
        <v>39815</v>
      </c>
      <c r="F1527" s="903" t="n">
        <v>39828</v>
      </c>
      <c r="G1527" t="inlineStr">
        <is>
          <t>Encore Operating, L.P.</t>
        </is>
      </c>
      <c r="H1527" t="inlineStr">
        <is>
          <t>Encore Energy Partners Operating, LLC</t>
        </is>
      </c>
      <c r="I1527" t="inlineStr">
        <is>
          <t>E/2 NW/4, N/2 NE/4 SW/4, NE/4 SE/4, SE/4 NE/4 of 31-12N-24W, aol</t>
        </is>
      </c>
      <c r="J1527" t="inlineStr">
        <is>
          <t>ARTI</t>
        </is>
      </c>
      <c r="K1527" t="inlineStr">
        <is>
          <t>OKCountyRecords: 2009-000222</t>
        </is>
      </c>
      <c r="L1527" t="inlineStr">
        <is>
          <t>1, 3, 4, 7, 8</t>
        </is>
      </c>
      <c r="M1527" t="inlineStr">
        <is>
          <t>Leasehold</t>
        </is>
      </c>
      <c r="O1527" t="n">
        <v>280</v>
      </c>
      <c r="S1527" t="inlineStr">
        <is>
          <t>Leasehold (non-mineral; excluded from mineral NMA). Gross=tract-map basis.</t>
        </is>
      </c>
    </row>
    <row r="1528">
      <c r="A1528" t="inlineStr">
        <is>
          <t>2010-006266</t>
        </is>
      </c>
      <c r="C1528" t="inlineStr">
        <is>
          <t>Assignment</t>
        </is>
      </c>
      <c r="D1528" t="inlineStr">
        <is>
          <t>2024/85</t>
        </is>
      </c>
      <c r="E1528" s="903" t="n">
        <v>40338</v>
      </c>
      <c r="F1528" s="903" t="n">
        <v>40345</v>
      </c>
      <c r="G1528" t="inlineStr">
        <is>
          <t>Rialto Oil &amp; Gas Corporation</t>
        </is>
      </c>
      <c r="H1528" t="inlineStr">
        <is>
          <t>Sydtran, LP</t>
        </is>
      </c>
      <c r="I1528" t="inlineStr">
        <is>
          <t>E/2 NW/4 of 31-12N-24W, aol</t>
        </is>
      </c>
      <c r="J1528" t="inlineStr">
        <is>
          <t>fifty percent (50%) of all the
interest of the Assignor in and to the Oil &amp; Gas Properties, Wells, Substances, Equipment and
Contracts</t>
        </is>
      </c>
      <c r="K1528" t="inlineStr">
        <is>
          <t>OKCountyRecords: 2010-006266</t>
        </is>
      </c>
      <c r="L1528" t="n">
        <v>4</v>
      </c>
      <c r="M1528" t="inlineStr">
        <is>
          <t>Leasehold</t>
        </is>
      </c>
      <c r="O1528" t="n">
        <v>80</v>
      </c>
      <c r="S1528" t="inlineStr">
        <is>
          <t>Leasehold (non-mineral; excluded from mineral NMA). Gross=tract-map basis.</t>
        </is>
      </c>
    </row>
    <row r="1529">
      <c r="A1529" t="inlineStr">
        <is>
          <t>2010-006265</t>
        </is>
      </c>
      <c r="C1529" t="inlineStr">
        <is>
          <t>Assignment</t>
        </is>
      </c>
      <c r="D1529" t="inlineStr">
        <is>
          <t>2024/74</t>
        </is>
      </c>
      <c r="E1529" s="903" t="n">
        <v>40338</v>
      </c>
      <c r="F1529" s="903" t="n">
        <v>40345</v>
      </c>
      <c r="G1529" t="inlineStr">
        <is>
          <t>Rialto Production Company</t>
        </is>
      </c>
      <c r="H1529" t="inlineStr">
        <is>
          <t>Sydtran Management, LLC</t>
        </is>
      </c>
      <c r="I1529" t="inlineStr">
        <is>
          <t>E/2 NW/4 of 31-12N-24W, aol</t>
        </is>
      </c>
      <c r="J1529" t="inlineStr">
        <is>
          <t>fifty percent (50%) of all the
interest of the Assignor in and to the Oil &amp; Gas Properties, Wells, Substances, Equipment and
Contracts</t>
        </is>
      </c>
      <c r="K1529" t="inlineStr">
        <is>
          <t>OKCountyRecords: 2010-006265</t>
        </is>
      </c>
      <c r="L1529" t="n">
        <v>4</v>
      </c>
      <c r="M1529" t="inlineStr">
        <is>
          <t>Leasehold</t>
        </is>
      </c>
      <c r="O1529" t="n">
        <v>80</v>
      </c>
      <c r="S1529" t="inlineStr">
        <is>
          <t>Leasehold (non-mineral; excluded from mineral NMA). Gross=tract-map basis.</t>
        </is>
      </c>
    </row>
    <row r="1530">
      <c r="A1530" t="inlineStr">
        <is>
          <t>2012-006477</t>
        </is>
      </c>
      <c r="C1530" t="inlineStr">
        <is>
          <t>Assignment of ORRI</t>
        </is>
      </c>
      <c r="D1530" t="inlineStr">
        <is>
          <t>2159/361</t>
        </is>
      </c>
      <c r="E1530" s="903" t="n">
        <v>41074</v>
      </c>
      <c r="F1530" s="903" t="n">
        <v>41173</v>
      </c>
      <c r="G1530" t="inlineStr">
        <is>
          <t>Yale Oil Assoc, Inc.</t>
        </is>
      </c>
      <c r="H1530" t="inlineStr">
        <is>
          <t>Chelin H. Satherlie,
Gregg M. Satherlie</t>
        </is>
      </c>
      <c r="I1530" t="inlineStr">
        <is>
          <t>Lots 1-3 of 31-12N-24W</t>
        </is>
      </c>
      <c r="J1530" t="inlineStr">
        <is>
          <t>ORRI</t>
        </is>
      </c>
      <c r="K1530" t="inlineStr">
        <is>
          <t>OKCountyRecords: 2012-006477</t>
        </is>
      </c>
      <c r="L1530" t="n">
        <v>5</v>
      </c>
      <c r="M1530" t="inlineStr">
        <is>
          <t>Leasehold</t>
        </is>
      </c>
      <c r="O1530" t="n">
        <v>120</v>
      </c>
      <c r="S1530" t="inlineStr">
        <is>
          <t>Leasehold (non-mineral; excluded from mineral NMA). Gross=tract-map basis.</t>
        </is>
      </c>
    </row>
    <row r="1531">
      <c r="A1531" t="inlineStr">
        <is>
          <t>2012-007511</t>
        </is>
      </c>
      <c r="C1531" t="inlineStr">
        <is>
          <t>Assignment of ORRI</t>
        </is>
      </c>
      <c r="D1531" t="inlineStr">
        <is>
          <t>2166/194</t>
        </is>
      </c>
      <c r="E1531" s="903" t="n">
        <v>41215</v>
      </c>
      <c r="F1531" s="903" t="n">
        <v>41227</v>
      </c>
      <c r="G1531" t="inlineStr">
        <is>
          <t>Yale Oil Association, Inc.</t>
        </is>
      </c>
      <c r="H1531" t="inlineStr">
        <is>
          <t>K. C. Production</t>
        </is>
      </c>
      <c r="I1531" t="inlineStr">
        <is>
          <t>Lots 1,2, N/2 of 3 of 31-12N-24W</t>
        </is>
      </c>
      <c r="J1531" t="inlineStr">
        <is>
          <t>ORRI</t>
        </is>
      </c>
      <c r="K1531" t="inlineStr">
        <is>
          <t>OKCountyRecords: 2012-007511</t>
        </is>
      </c>
      <c r="L1531" t="n">
        <v>5</v>
      </c>
      <c r="M1531" t="inlineStr">
        <is>
          <t>Leasehold</t>
        </is>
      </c>
      <c r="O1531" t="n">
        <v>120</v>
      </c>
      <c r="S1531" t="inlineStr">
        <is>
          <t>Leasehold (non-mineral; excluded from mineral NMA). Gross=tract-map basis.</t>
        </is>
      </c>
    </row>
    <row r="1532">
      <c r="A1532" t="inlineStr">
        <is>
          <t>2013-002727</t>
        </is>
      </c>
      <c r="C1532" t="inlineStr">
        <is>
          <t>Memorandum</t>
        </is>
      </c>
      <c r="D1532" t="inlineStr">
        <is>
          <t>2193/517</t>
        </is>
      </c>
      <c r="E1532" s="903" t="n">
        <v>41404</v>
      </c>
      <c r="F1532" s="903" t="n">
        <v>41422</v>
      </c>
      <c r="G1532" t="inlineStr">
        <is>
          <t>Devon Energy Production Co.</t>
        </is>
      </c>
      <c r="H1532" t="inlineStr">
        <is>
          <t>Plains Marketing, L.P.</t>
        </is>
      </c>
      <c r="I1532" t="inlineStr">
        <is>
          <t>All of 31-12N-24W, aol</t>
        </is>
      </c>
      <c r="J1532" t="inlineStr">
        <is>
          <t>MEMORANDUM OF CRUDE OIL SALES COMMITMENT</t>
        </is>
      </c>
      <c r="K1532" t="inlineStr">
        <is>
          <t>OKCountyRecords: 2013-002727</t>
        </is>
      </c>
      <c r="L1532" t="inlineStr">
        <is>
          <t>All (1-8)</t>
        </is>
      </c>
      <c r="M1532" t="inlineStr">
        <is>
          <t>Leasehold</t>
        </is>
      </c>
      <c r="O1532" t="n">
        <v>640</v>
      </c>
      <c r="S1532" t="inlineStr">
        <is>
          <t>Leasehold (non-mineral; excluded from mineral NMA). All-section coverage. Gross=tract-map basis.</t>
        </is>
      </c>
    </row>
    <row r="1533">
      <c r="A1533" t="inlineStr">
        <is>
          <t>2013-004038</t>
        </is>
      </c>
      <c r="C1533" t="inlineStr">
        <is>
          <t>Assignment of ORRI</t>
        </is>
      </c>
      <c r="D1533" t="inlineStr">
        <is>
          <t>2202/378</t>
        </is>
      </c>
      <c r="E1533" s="903" t="n">
        <v>41474</v>
      </c>
      <c r="F1533" s="903" t="n">
        <v>41488</v>
      </c>
      <c r="G1533" t="inlineStr">
        <is>
          <t>Gary Reid</t>
        </is>
      </c>
      <c r="H1533" t="inlineStr">
        <is>
          <t>Gary C. Reid, Trustee,
Reid Rev Trust,
Shannon D. Reid, Trustee</t>
        </is>
      </c>
      <c r="I1533" t="inlineStr">
        <is>
          <t>All of 31-12N-24W, aol</t>
        </is>
      </c>
      <c r="J1533" t="inlineStr">
        <is>
          <t>ORRI</t>
        </is>
      </c>
      <c r="K1533" t="inlineStr">
        <is>
          <t>OKCountyRecords: 2013-004038</t>
        </is>
      </c>
      <c r="L1533" t="inlineStr">
        <is>
          <t>All (1-8)</t>
        </is>
      </c>
      <c r="M1533" t="inlineStr">
        <is>
          <t>Leasehold</t>
        </is>
      </c>
      <c r="O1533" t="n">
        <v>640</v>
      </c>
      <c r="S1533" t="inlineStr">
        <is>
          <t>Leasehold (non-mineral; excluded from mineral NMA). All-section coverage. Gross=tract-map basis.</t>
        </is>
      </c>
    </row>
    <row r="1534">
      <c r="A1534" t="inlineStr">
        <is>
          <t>2013-006188</t>
        </is>
      </c>
      <c r="C1534" t="inlineStr">
        <is>
          <t>Assignment</t>
        </is>
      </c>
      <c r="D1534" t="inlineStr">
        <is>
          <t>2220/400</t>
        </is>
      </c>
      <c r="E1534" s="903" t="n">
        <v>41543</v>
      </c>
      <c r="F1534" s="903" t="n">
        <v>41599</v>
      </c>
      <c r="G1534" t="inlineStr">
        <is>
          <t>EOG Resources, Inc.</t>
        </is>
      </c>
      <c r="H1534" t="inlineStr">
        <is>
          <t>Linn Energy Holdings, LLC</t>
        </is>
      </c>
      <c r="I1534" t="inlineStr">
        <is>
          <t>All of 31-12N-24W, aol</t>
        </is>
      </c>
      <c r="J1534" t="inlineStr">
        <is>
          <t>Leasehold / WI</t>
        </is>
      </c>
      <c r="K1534" t="inlineStr">
        <is>
          <t>OKCountyRecords: 2013-006188</t>
        </is>
      </c>
      <c r="L1534" t="inlineStr">
        <is>
          <t>All (1-8)</t>
        </is>
      </c>
      <c r="M1534" t="inlineStr">
        <is>
          <t>Leasehold</t>
        </is>
      </c>
      <c r="O1534" t="n">
        <v>640</v>
      </c>
      <c r="S1534" t="inlineStr">
        <is>
          <t>Leasehold (non-mineral; excluded from mineral NMA). All-section coverage. Gross=tract-map basis.</t>
        </is>
      </c>
    </row>
    <row r="1535">
      <c r="A1535" t="inlineStr">
        <is>
          <t>2014-005920</t>
        </is>
      </c>
      <c r="C1535" t="inlineStr">
        <is>
          <t>Assignment</t>
        </is>
      </c>
      <c r="D1535" t="inlineStr">
        <is>
          <t>2270/316</t>
        </is>
      </c>
      <c r="E1535" s="903" t="n">
        <v>41821</v>
      </c>
      <c r="F1535" s="903" t="n">
        <v>41907</v>
      </c>
      <c r="G1535" t="inlineStr">
        <is>
          <t>Newfield Exploartion Company,
Newfield Exploration Mid Continent, Inc.</t>
        </is>
      </c>
      <c r="H1535" t="inlineStr">
        <is>
          <t>Templar Energy, LLC</t>
        </is>
      </c>
      <c r="I1535" t="inlineStr">
        <is>
          <t>All of 31-12N-24W, aol</t>
        </is>
      </c>
      <c r="J1535" t="inlineStr">
        <is>
          <t>Leasehold / WI</t>
        </is>
      </c>
      <c r="K1535" t="inlineStr">
        <is>
          <t>OKCountyRecords: 2014-005920</t>
        </is>
      </c>
      <c r="L1535" t="inlineStr">
        <is>
          <t>All (1-8)</t>
        </is>
      </c>
      <c r="M1535" t="inlineStr">
        <is>
          <t>Leasehold</t>
        </is>
      </c>
      <c r="O1535" t="n">
        <v>640</v>
      </c>
      <c r="S1535" t="inlineStr">
        <is>
          <t>Leasehold (non-mineral; excluded from mineral NMA). All-section coverage. Gross=tract-map basis.</t>
        </is>
      </c>
    </row>
    <row r="1536">
      <c r="A1536" t="inlineStr">
        <is>
          <t>2015-000058</t>
        </is>
      </c>
      <c r="C1536" t="inlineStr">
        <is>
          <t>Assignment</t>
        </is>
      </c>
      <c r="D1536" t="inlineStr">
        <is>
          <t>2282/234</t>
        </is>
      </c>
      <c r="E1536" s="903" t="n">
        <v>41988</v>
      </c>
      <c r="F1536" s="903" t="n">
        <v>42011</v>
      </c>
      <c r="G1536" t="inlineStr">
        <is>
          <t>Linn Energy Holdings, et al</t>
        </is>
      </c>
      <c r="H1536" t="inlineStr">
        <is>
          <t>Enervest,
Fourpoint</t>
        </is>
      </c>
      <c r="I1536" t="inlineStr">
        <is>
          <t>All of 31-12N-24W, aol</t>
        </is>
      </c>
      <c r="J1536" t="inlineStr">
        <is>
          <t>Leasehold / WI</t>
        </is>
      </c>
      <c r="K1536" t="inlineStr">
        <is>
          <t>OKCountyRecords: 2015-000058</t>
        </is>
      </c>
      <c r="L1536" t="inlineStr">
        <is>
          <t>All (1-8)</t>
        </is>
      </c>
      <c r="M1536" t="inlineStr">
        <is>
          <t>Leasehold</t>
        </is>
      </c>
      <c r="O1536" t="n">
        <v>640</v>
      </c>
      <c r="S1536" t="inlineStr">
        <is>
          <t>Leasehold (non-mineral; excluded from mineral NMA). All-section coverage. Gross=tract-map basis.</t>
        </is>
      </c>
    </row>
    <row r="1537">
      <c r="A1537" t="inlineStr">
        <is>
          <t>2015-001388</t>
        </is>
      </c>
      <c r="C1537" t="inlineStr">
        <is>
          <t>Stipulation</t>
        </is>
      </c>
      <c r="D1537" t="inlineStr">
        <is>
          <t>2294/47</t>
        </is>
      </c>
      <c r="E1537" s="903" t="n">
        <v>42111</v>
      </c>
      <c r="F1537" s="903" t="n">
        <v>42115</v>
      </c>
      <c r="G1537" t="inlineStr">
        <is>
          <t>Peggy J. Brawner</t>
        </is>
      </c>
      <c r="H1537" t="inlineStr">
        <is>
          <t>The Public</t>
        </is>
      </c>
      <c r="I1537" t="inlineStr">
        <is>
          <t>NW/4 SE/4, S/2 SE/4, SW/4 NE/4 of 31-12N-24W</t>
        </is>
      </c>
      <c r="J1537" t="inlineStr">
        <is>
          <t>Leasehold / WI</t>
        </is>
      </c>
      <c r="K1537" t="inlineStr">
        <is>
          <t>OKCountyRecords: 2015-001388</t>
        </is>
      </c>
      <c r="L1537" t="n">
        <v>2</v>
      </c>
      <c r="M1537" t="inlineStr">
        <is>
          <t>Leasehold</t>
        </is>
      </c>
      <c r="O1537" t="n">
        <v>160</v>
      </c>
      <c r="S1537" t="inlineStr">
        <is>
          <t>Leasehold (non-mineral; excluded from mineral NMA). Gross=tract-map basis.</t>
        </is>
      </c>
      <c r="T1537" t="inlineStr">
        <is>
          <t>OK</t>
        </is>
      </c>
      <c r="U1537" t="inlineStr">
        <is>
          <t>Non-conveying — notice/affidavit/address change (The Public).</t>
        </is>
      </c>
    </row>
    <row r="1538">
      <c r="A1538" t="inlineStr">
        <is>
          <t>2015-001661</t>
        </is>
      </c>
      <c r="C1538" t="inlineStr">
        <is>
          <t>Assignment</t>
        </is>
      </c>
      <c r="D1538" t="inlineStr">
        <is>
          <t>2295/372</t>
        </is>
      </c>
      <c r="E1538" s="903" t="n">
        <v>42129</v>
      </c>
      <c r="F1538" s="903" t="n">
        <v>42139</v>
      </c>
      <c r="G1538" t="inlineStr">
        <is>
          <t>Robert H. Frazier</t>
        </is>
      </c>
      <c r="H1538" t="inlineStr">
        <is>
          <t>Robert H. Frazier Royalty</t>
        </is>
      </c>
      <c r="I1538" t="inlineStr">
        <is>
          <t>All of 31-12N-24W, aol</t>
        </is>
      </c>
      <c r="J1538" t="inlineStr">
        <is>
          <t>Leasehold / WI</t>
        </is>
      </c>
      <c r="K1538" t="inlineStr">
        <is>
          <t>OKCountyRecords: 2015-001661</t>
        </is>
      </c>
      <c r="L1538" t="inlineStr">
        <is>
          <t>All (1-8)</t>
        </is>
      </c>
      <c r="M1538" t="inlineStr">
        <is>
          <t>Leasehold</t>
        </is>
      </c>
      <c r="O1538" t="n">
        <v>640</v>
      </c>
      <c r="S1538" t="inlineStr">
        <is>
          <t>Leasehold (non-mineral; excluded from mineral NMA). All-section coverage. Gross=tract-map basis.</t>
        </is>
      </c>
    </row>
    <row r="1539">
      <c r="A1539" t="inlineStr">
        <is>
          <t>2015-002368</t>
        </is>
      </c>
      <c r="C1539" t="inlineStr">
        <is>
          <t>Memorandum</t>
        </is>
      </c>
      <c r="D1539" t="inlineStr">
        <is>
          <t>2302/507</t>
        </is>
      </c>
      <c r="E1539" s="903" t="n">
        <v>42199</v>
      </c>
      <c r="F1539" s="903" t="n">
        <v>42207</v>
      </c>
      <c r="G1539" t="inlineStr">
        <is>
          <t>Enervest Energy Institutional Fund Xiii Wib, L.P.</t>
        </is>
      </c>
      <c r="H1539" t="inlineStr">
        <is>
          <t>Enervest Energy Institutional Fund Xiii B., L.P.</t>
        </is>
      </c>
      <c r="I1539" t="inlineStr">
        <is>
          <t>All of 31-12N-24W, aol</t>
        </is>
      </c>
      <c r="J1539" t="inlineStr">
        <is>
          <t>Leasehold / WI</t>
        </is>
      </c>
      <c r="K1539" t="inlineStr">
        <is>
          <t>OKCountyRecords: 2015-002368</t>
        </is>
      </c>
      <c r="L1539" t="inlineStr">
        <is>
          <t>All (1-8)</t>
        </is>
      </c>
      <c r="M1539" t="inlineStr">
        <is>
          <t>Leasehold</t>
        </is>
      </c>
      <c r="O1539" t="n">
        <v>640</v>
      </c>
      <c r="S1539" t="inlineStr">
        <is>
          <t>Leasehold (non-mineral; excluded from mineral NMA). All-section coverage. Gross=tract-map basis.</t>
        </is>
      </c>
    </row>
    <row r="1540">
      <c r="A1540" t="inlineStr">
        <is>
          <t>2015-002369</t>
        </is>
      </c>
      <c r="C1540" t="inlineStr">
        <is>
          <t>Memorandum</t>
        </is>
      </c>
      <c r="D1540" t="inlineStr">
        <is>
          <t>2302/512</t>
        </is>
      </c>
      <c r="E1540" s="903" t="n">
        <v>42199</v>
      </c>
      <c r="F1540" s="903" t="n">
        <v>42207</v>
      </c>
      <c r="G1540" t="inlineStr">
        <is>
          <t>Enervest Energy Institutional Fund Xiii Wic, L.P.</t>
        </is>
      </c>
      <c r="H1540" t="inlineStr">
        <is>
          <t>Enervest Energy Institutional Fund Xiii C., L.P.</t>
        </is>
      </c>
      <c r="I1540" t="inlineStr">
        <is>
          <t>All of 31-12N-24W, aol</t>
        </is>
      </c>
      <c r="J1540" t="inlineStr">
        <is>
          <t>Leasehold / WI</t>
        </is>
      </c>
      <c r="K1540" t="inlineStr">
        <is>
          <t>OKCountyRecords: 2015-002369</t>
        </is>
      </c>
      <c r="L1540" t="inlineStr">
        <is>
          <t>All (1-8)</t>
        </is>
      </c>
      <c r="M1540" t="inlineStr">
        <is>
          <t>Leasehold</t>
        </is>
      </c>
      <c r="O1540" t="n">
        <v>640</v>
      </c>
      <c r="S1540" t="inlineStr">
        <is>
          <t>Leasehold (non-mineral; excluded from mineral NMA). All-section coverage. Gross=tract-map basis.</t>
        </is>
      </c>
    </row>
    <row r="1541">
      <c r="A1541" t="inlineStr">
        <is>
          <t>2021-001669</t>
        </is>
      </c>
      <c r="C1541" t="inlineStr">
        <is>
          <t>Assignment</t>
        </is>
      </c>
      <c r="D1541" t="inlineStr">
        <is>
          <t>2480/297</t>
        </is>
      </c>
      <c r="E1541" s="903" t="n">
        <v>44440</v>
      </c>
      <c r="F1541" s="903" t="n">
        <v>44476</v>
      </c>
      <c r="G1541" t="inlineStr">
        <is>
          <t>Tlw Investments, LLC</t>
        </is>
      </c>
      <c r="H1541" t="inlineStr">
        <is>
          <t>Cannon Field Minerals Fund I., L.P.</t>
        </is>
      </c>
      <c r="I1541" t="inlineStr">
        <is>
          <t>All of 31-12N-24W, aol</t>
        </is>
      </c>
      <c r="J1541" t="inlineStr">
        <is>
          <t>Leasehold / WI</t>
        </is>
      </c>
      <c r="K1541" t="inlineStr">
        <is>
          <t>OKCountyRecords: 2021-001669</t>
        </is>
      </c>
      <c r="L1541" t="inlineStr">
        <is>
          <t>All (1-8)</t>
        </is>
      </c>
      <c r="M1541" t="inlineStr">
        <is>
          <t>Leasehold</t>
        </is>
      </c>
      <c r="O1541" t="n">
        <v>640</v>
      </c>
      <c r="S1541" t="inlineStr">
        <is>
          <t>Leasehold (non-mineral; excluded from mineral NMA). All-section coverage. Gross=tract-map basis.</t>
        </is>
      </c>
    </row>
    <row r="1542">
      <c r="A1542" t="inlineStr">
        <is>
          <t>2021-002152</t>
        </is>
      </c>
      <c r="C1542" t="inlineStr">
        <is>
          <t>Assignment</t>
        </is>
      </c>
      <c r="D1542" t="inlineStr">
        <is>
          <t>2484/25</t>
        </is>
      </c>
      <c r="E1542" s="903" t="n">
        <v>44530</v>
      </c>
      <c r="F1542" s="903" t="n">
        <v>44543</v>
      </c>
      <c r="G1542" t="inlineStr">
        <is>
          <t>Tlw Investments, LLC</t>
        </is>
      </c>
      <c r="H1542" t="inlineStr">
        <is>
          <t>Hillman Royalties</t>
        </is>
      </c>
      <c r="I1542" t="inlineStr">
        <is>
          <t>All of 31-12N-24W, aol</t>
        </is>
      </c>
      <c r="J1542" t="inlineStr">
        <is>
          <t>Leasehold / WI</t>
        </is>
      </c>
      <c r="K1542" t="inlineStr">
        <is>
          <t>OKCountyRecords: 2021-002152</t>
        </is>
      </c>
      <c r="L1542" t="inlineStr">
        <is>
          <t>All (1-8)</t>
        </is>
      </c>
      <c r="M1542" t="inlineStr">
        <is>
          <t>Leasehold</t>
        </is>
      </c>
      <c r="O1542" t="n">
        <v>640</v>
      </c>
      <c r="S1542" t="inlineStr">
        <is>
          <t>Leasehold (non-mineral; excluded from mineral NMA). All-section coverage. Gross=tract-map basis.</t>
        </is>
      </c>
    </row>
    <row r="1543">
      <c r="A1543" t="inlineStr">
        <is>
          <t>2022-000354</t>
        </is>
      </c>
      <c r="C1543" t="inlineStr">
        <is>
          <t>Assignment</t>
        </is>
      </c>
      <c r="D1543" t="inlineStr">
        <is>
          <t>2488/81</t>
        </is>
      </c>
      <c r="E1543" s="903" t="n">
        <v>44562</v>
      </c>
      <c r="F1543" s="903" t="n">
        <v>44615</v>
      </c>
      <c r="G1543" t="inlineStr">
        <is>
          <t>Tlw Investments</t>
        </is>
      </c>
      <c r="H1543" t="inlineStr">
        <is>
          <t>Chanas Partners, LLC</t>
        </is>
      </c>
      <c r="I1543" t="inlineStr">
        <is>
          <t>All of 31-12N-24W, aol</t>
        </is>
      </c>
      <c r="J1543" t="inlineStr">
        <is>
          <t>Leasehold / WI</t>
        </is>
      </c>
      <c r="K1543" t="inlineStr">
        <is>
          <t>OKCountyRecords: 2022-000354</t>
        </is>
      </c>
      <c r="L1543" t="inlineStr">
        <is>
          <t>All (1-8)</t>
        </is>
      </c>
      <c r="M1543" t="inlineStr">
        <is>
          <t>Leasehold</t>
        </is>
      </c>
      <c r="O1543" t="n">
        <v>640</v>
      </c>
      <c r="S1543" t="inlineStr">
        <is>
          <t>Leasehold (non-mineral; excluded from mineral NMA). All-section coverage. Gross=tract-map basis.</t>
        </is>
      </c>
    </row>
    <row r="1544">
      <c r="A1544" t="inlineStr">
        <is>
          <t>2023-003594</t>
        </is>
      </c>
      <c r="C1544" t="inlineStr">
        <is>
          <t>Amendment</t>
        </is>
      </c>
      <c r="D1544" t="inlineStr">
        <is>
          <t>2545/1</t>
        </is>
      </c>
      <c r="E1544" s="903" t="n">
        <v>45225</v>
      </c>
      <c r="F1544" s="903" t="n">
        <v>45247</v>
      </c>
      <c r="G1544" t="inlineStr">
        <is>
          <t>Mnr Abs Agent Corp.,
Mnr Abs Issuer I., LLC,
Unbridled Resources, LLC</t>
        </is>
      </c>
      <c r="H1544" t="inlineStr">
        <is>
          <t>Mnr Abs Agent Corp.,
Mns Abs Issuer I., LLC</t>
        </is>
      </c>
      <c r="I1544" t="inlineStr">
        <is>
          <t>All of 31-12N-24W, aol</t>
        </is>
      </c>
      <c r="J1544" t="inlineStr">
        <is>
          <t>Leasehold / WI</t>
        </is>
      </c>
      <c r="K1544" t="inlineStr">
        <is>
          <t>63e8b9a8d056433a9994fe46ca85076b.pdf | OKCountyRecords: 2023-003594</t>
        </is>
      </c>
      <c r="L1544" t="inlineStr">
        <is>
          <t>All (1-8)</t>
        </is>
      </c>
      <c r="M1544" t="inlineStr">
        <is>
          <t>Leasehold</t>
        </is>
      </c>
      <c r="O1544" t="n">
        <v>640</v>
      </c>
      <c r="S1544" t="inlineStr">
        <is>
          <t>Leasehold (non-mineral; excluded from mineral NMA). All-section coverage. Gross=tract-map basis.</t>
        </is>
      </c>
    </row>
    <row r="1545">
      <c r="A1545" t="inlineStr">
        <is>
          <t>2023-003598</t>
        </is>
      </c>
      <c r="C1545" t="inlineStr">
        <is>
          <t>Amendment</t>
        </is>
      </c>
      <c r="D1545" t="inlineStr">
        <is>
          <t>2546/1</t>
        </is>
      </c>
      <c r="E1545" s="903" t="n">
        <v>45250</v>
      </c>
      <c r="F1545" s="903" t="n">
        <v>45250</v>
      </c>
      <c r="G1545" t="inlineStr">
        <is>
          <t>Unbridled Resources, LLC</t>
        </is>
      </c>
      <c r="H1545" t="inlineStr">
        <is>
          <t>JPMorgan Chase Bank</t>
        </is>
      </c>
      <c r="I1545" t="inlineStr">
        <is>
          <t>All of 31-12N-24W, aol</t>
        </is>
      </c>
      <c r="J1545" t="inlineStr">
        <is>
          <t>Leasehold / WI</t>
        </is>
      </c>
      <c r="K1545" t="inlineStr">
        <is>
          <t>63e8b9a8d056433a9994fe46ca85076b.pdf | OKCountyRecords: 2023-003598</t>
        </is>
      </c>
      <c r="L1545" t="inlineStr">
        <is>
          <t>All (1-8)</t>
        </is>
      </c>
      <c r="M1545" t="inlineStr">
        <is>
          <t>Leasehold</t>
        </is>
      </c>
      <c r="O1545" t="n">
        <v>640</v>
      </c>
      <c r="S1545" t="inlineStr">
        <is>
          <t>Leasehold (non-mineral; excluded from mineral NMA). All-section coverage. Gross=tract-map basis.</t>
        </is>
      </c>
    </row>
    <row r="1546">
      <c r="A1546" t="inlineStr">
        <is>
          <t>I-1905-000993</t>
        </is>
      </c>
      <c r="C1546" t="inlineStr">
        <is>
          <t>Homestead</t>
        </is>
      </c>
      <c r="D1546" t="inlineStr">
        <is>
          <t>FR1/470</t>
        </is>
      </c>
      <c r="E1546" s="903" t="n">
        <v>2034</v>
      </c>
      <c r="F1546" s="903" t="n">
        <v>2063</v>
      </c>
      <c r="G1546" t="inlineStr">
        <is>
          <t>General Land Office</t>
        </is>
      </c>
      <c r="H1546" t="inlineStr">
        <is>
          <t>Leo Kinnett</t>
        </is>
      </c>
      <c r="I1546" t="inlineStr">
        <is>
          <t>E/2 NW/4, Lots 1, 2 of 31-12N-24W</t>
        </is>
      </c>
      <c r="J1546" t="inlineStr">
        <is>
          <t>ARTI</t>
        </is>
      </c>
      <c r="K1546" t="inlineStr">
        <is>
          <t>OKCountyRecords search: Homestead FR0001/0470</t>
        </is>
      </c>
      <c r="L1546" t="inlineStr">
        <is>
          <t>4, 5</t>
        </is>
      </c>
      <c r="M1546" t="inlineStr">
        <is>
          <t>Mineral</t>
        </is>
      </c>
      <c r="O1546" t="n">
        <v>200</v>
      </c>
      <c r="S1546" t="inlineStr">
        <is>
          <t>Mineral; NO AMOUNT-verify instrument. Gross=tract-map basis.</t>
        </is>
      </c>
    </row>
    <row r="1547">
      <c r="A1547" t="inlineStr">
        <is>
          <t>1905-000429</t>
        </is>
      </c>
      <c r="C1547" t="inlineStr">
        <is>
          <t>Deed</t>
        </is>
      </c>
      <c r="D1547" t="inlineStr">
        <is>
          <t>D6/206</t>
        </is>
      </c>
      <c r="E1547" s="903" t="n">
        <v>2062</v>
      </c>
      <c r="F1547" s="903" t="n">
        <v>2063</v>
      </c>
      <c r="G1547" t="inlineStr">
        <is>
          <t>Leo Kennett</t>
        </is>
      </c>
      <c r="H1547" t="inlineStr">
        <is>
          <t>Mack Hawbrook</t>
        </is>
      </c>
      <c r="I1547" t="inlineStr">
        <is>
          <t>E/2 NW/4, Lots 1, 2 of 31-12N-24W</t>
        </is>
      </c>
      <c r="J1547" t="inlineStr">
        <is>
          <t>ARTI</t>
        </is>
      </c>
      <c r="K1547" t="inlineStr">
        <is>
          <t>OKCountyRecords: 1905-000429</t>
        </is>
      </c>
      <c r="L1547" t="inlineStr">
        <is>
          <t>4, 5</t>
        </is>
      </c>
      <c r="M1547" t="inlineStr">
        <is>
          <t>Mineral</t>
        </is>
      </c>
      <c r="N1547" t="n">
        <v>1</v>
      </c>
      <c r="O1547" t="n">
        <v>200</v>
      </c>
      <c r="P1547" t="n">
        <v>1</v>
      </c>
      <c r="Q1547" t="n">
        <v>-1</v>
      </c>
      <c r="R1547" t="n">
        <v>200</v>
      </c>
      <c r="S1547" t="inlineStr">
        <is>
          <t>Mineral; basis Conv Amt(dec). Gross=tract-map basis.</t>
        </is>
      </c>
    </row>
    <row r="1548">
      <c r="A1548" t="inlineStr">
        <is>
          <t>1907-005379</t>
        </is>
      </c>
      <c r="C1548" t="inlineStr">
        <is>
          <t>Patent</t>
        </is>
      </c>
      <c r="D1548" t="inlineStr">
        <is>
          <t>PAT3/495</t>
        </is>
      </c>
      <c r="E1548" s="903" t="n">
        <v>2169</v>
      </c>
      <c r="F1548" s="903" t="n">
        <v>2752</v>
      </c>
      <c r="G1548" t="inlineStr">
        <is>
          <t>United States of America</t>
        </is>
      </c>
      <c r="H1548" t="inlineStr">
        <is>
          <t>Leo Kennett</t>
        </is>
      </c>
      <c r="I1548" t="inlineStr">
        <is>
          <t>E/2 NW/4, Lots 1, 2 of 31-12N-24W</t>
        </is>
      </c>
      <c r="J1548" t="inlineStr">
        <is>
          <t>ARTI, 163.65 ac</t>
        </is>
      </c>
      <c r="K1548" t="inlineStr">
        <is>
          <t>OKCountyRecords: 1907-005379</t>
        </is>
      </c>
      <c r="L1548" t="inlineStr">
        <is>
          <t>4, 5</t>
        </is>
      </c>
      <c r="M1548" t="inlineStr">
        <is>
          <t>Mineral</t>
        </is>
      </c>
      <c r="N1548" t="n">
        <v>1</v>
      </c>
      <c r="O1548" t="n">
        <v>200</v>
      </c>
      <c r="P1548" t="n">
        <v>1</v>
      </c>
      <c r="Q1548" t="n">
        <v>-1</v>
      </c>
      <c r="R1548" t="n">
        <v>200</v>
      </c>
      <c r="S1548" t="inlineStr">
        <is>
          <t>Mineral; basis Conv Amt(dec). Gross=tract-map basis.</t>
        </is>
      </c>
    </row>
    <row r="1549">
      <c r="A1549" t="inlineStr">
        <is>
          <t>I-1907-002036</t>
        </is>
      </c>
      <c r="C1549" t="inlineStr">
        <is>
          <t>Homestead</t>
        </is>
      </c>
      <c r="D1549" t="inlineStr">
        <is>
          <t>FR2/199</t>
        </is>
      </c>
      <c r="E1549" s="903" t="n">
        <v>2534</v>
      </c>
      <c r="F1549" s="903" t="n">
        <v>2601</v>
      </c>
      <c r="G1549" t="inlineStr">
        <is>
          <t>General Land Office</t>
        </is>
      </c>
      <c r="H1549" t="inlineStr">
        <is>
          <t>Charles F. Kennett</t>
        </is>
      </c>
      <c r="I1549" t="inlineStr">
        <is>
          <t>SW/4 NE/4, W/2 SE/4, SE/4 SE/4 of 31-12N-24W, aol</t>
        </is>
      </c>
      <c r="J1549" t="inlineStr">
        <is>
          <t>ARTI</t>
        </is>
      </c>
      <c r="K1549" t="inlineStr">
        <is>
          <t>OKCountyRecords search: Homestead FR0002/0199</t>
        </is>
      </c>
      <c r="L1549" t="n">
        <v>2</v>
      </c>
      <c r="M1549" t="inlineStr">
        <is>
          <t>Mineral</t>
        </is>
      </c>
      <c r="O1549" t="n">
        <v>160</v>
      </c>
      <c r="S1549" t="inlineStr">
        <is>
          <t>Mineral; NO AMOUNT-verify instrument. Gross=tract-map basis.</t>
        </is>
      </c>
    </row>
    <row r="1550">
      <c r="A1550" t="inlineStr">
        <is>
          <t>1907-000709</t>
        </is>
      </c>
      <c r="C1550" t="inlineStr">
        <is>
          <t>Deed</t>
        </is>
      </c>
      <c r="D1550" t="inlineStr">
        <is>
          <t>D9/303</t>
        </is>
      </c>
      <c r="E1550" s="903" t="n">
        <v>2592</v>
      </c>
      <c r="F1550" s="903" t="n">
        <v>2601</v>
      </c>
      <c r="G1550" t="inlineStr">
        <is>
          <t>Charles T. Kennett and Sadie N. Kennett, HW</t>
        </is>
      </c>
      <c r="H1550" t="inlineStr">
        <is>
          <t>John G. Lancaster</t>
        </is>
      </c>
      <c r="I1550" t="inlineStr">
        <is>
          <t>SW/4 NE/4 SW/4 SE/4, SE/4 SE/4 of 31-12N-24W</t>
        </is>
      </c>
      <c r="J1550" t="inlineStr">
        <is>
          <t>ARTI</t>
        </is>
      </c>
      <c r="K1550" t="inlineStr">
        <is>
          <t>OKCountyRecords: 1907-000709</t>
        </is>
      </c>
      <c r="L1550" t="n">
        <v>2</v>
      </c>
      <c r="M1550" t="inlineStr">
        <is>
          <t>Mineral</t>
        </is>
      </c>
      <c r="N1550" t="n">
        <v>1</v>
      </c>
      <c r="O1550" t="n">
        <v>160</v>
      </c>
      <c r="P1550" t="n">
        <v>1</v>
      </c>
      <c r="Q1550" t="n">
        <v>-1</v>
      </c>
      <c r="R1550" t="n">
        <v>160</v>
      </c>
      <c r="S1550" t="inlineStr">
        <is>
          <t>Mineral; basis Conv Amt(dec). Gross=tract-map basis.</t>
        </is>
      </c>
    </row>
    <row r="1551">
      <c r="A1551" t="inlineStr">
        <is>
          <t>I-1907-002225</t>
        </is>
      </c>
      <c r="C1551" t="inlineStr">
        <is>
          <t>Homestead</t>
        </is>
      </c>
      <c r="D1551" t="inlineStr">
        <is>
          <t>FR2/293</t>
        </is>
      </c>
      <c r="E1551" s="903" t="n">
        <v>2704</v>
      </c>
      <c r="F1551" s="903" t="n">
        <v>2754</v>
      </c>
      <c r="G1551" t="inlineStr">
        <is>
          <t>General Land Office</t>
        </is>
      </c>
      <c r="H1551" t="inlineStr">
        <is>
          <t>Ernest Brooks</t>
        </is>
      </c>
      <c r="I1551" t="inlineStr">
        <is>
          <t>SE/4 NE/4, NE/4 SE/4 of 31-12N-24W</t>
        </is>
      </c>
      <c r="J1551" t="inlineStr">
        <is>
          <t>ARTI</t>
        </is>
      </c>
      <c r="K1551" t="inlineStr">
        <is>
          <t>OKCountyRecords search: Homestead FR0002/0293</t>
        </is>
      </c>
      <c r="L1551" t="inlineStr">
        <is>
          <t>3, 8</t>
        </is>
      </c>
      <c r="M1551" t="inlineStr">
        <is>
          <t>Mineral</t>
        </is>
      </c>
      <c r="O1551" t="n">
        <v>80</v>
      </c>
      <c r="S1551" t="inlineStr">
        <is>
          <t>Mineral; NO AMOUNT-verify instrument. Gross=tract-map basis.</t>
        </is>
      </c>
    </row>
    <row r="1552">
      <c r="A1552" t="inlineStr">
        <is>
          <t>I-1907-002222</t>
        </is>
      </c>
      <c r="C1552" t="inlineStr">
        <is>
          <t>Homestead</t>
        </is>
      </c>
      <c r="D1552" t="inlineStr">
        <is>
          <t>FR2/292</t>
        </is>
      </c>
      <c r="E1552" s="903" t="n">
        <v>2733</v>
      </c>
      <c r="F1552" s="903" t="n">
        <v>2754</v>
      </c>
      <c r="G1552" t="inlineStr">
        <is>
          <t>General Land Office</t>
        </is>
      </c>
      <c r="H1552" t="inlineStr">
        <is>
          <t>Herbert E. McGuire</t>
        </is>
      </c>
      <c r="I1552" t="inlineStr">
        <is>
          <t>E/2 SW/4, Lots 3, 4 of 31-12N-24W</t>
        </is>
      </c>
      <c r="J1552" t="inlineStr">
        <is>
          <t>ARTI</t>
        </is>
      </c>
      <c r="K1552" t="inlineStr">
        <is>
          <t>OKCountyRecords search: Homestead FR0002/0292</t>
        </is>
      </c>
      <c r="L1552" t="inlineStr">
        <is>
          <t>5, 6, 7</t>
        </is>
      </c>
      <c r="M1552" t="inlineStr">
        <is>
          <t>Mineral</t>
        </is>
      </c>
      <c r="O1552" t="n">
        <v>240</v>
      </c>
      <c r="S1552" t="inlineStr">
        <is>
          <t>Mineral; NO AMOUNT-verify instrument. Gross=tract-map basis.</t>
        </is>
      </c>
    </row>
    <row r="1553">
      <c r="A1553" t="inlineStr">
        <is>
          <t>1907-001545</t>
        </is>
      </c>
      <c r="C1553" t="inlineStr">
        <is>
          <t>Deed</t>
        </is>
      </c>
      <c r="D1553" t="inlineStr">
        <is>
          <t>D11/209</t>
        </is>
      </c>
      <c r="E1553" s="903" t="n">
        <v>2754</v>
      </c>
      <c r="F1553" s="903" t="n">
        <v>2755</v>
      </c>
      <c r="G1553" t="inlineStr">
        <is>
          <t>Herbert E. McGuire and Claude J. McGuire, HW</t>
        </is>
      </c>
      <c r="H1553" t="inlineStr">
        <is>
          <t>Mark Hambrook</t>
        </is>
      </c>
      <c r="I1553" t="inlineStr">
        <is>
          <t>N/2 of Lot 3, N/2 NE/4 SE/4 of 31-12N-24W</t>
        </is>
      </c>
      <c r="J1553" t="inlineStr">
        <is>
          <t>ARTI</t>
        </is>
      </c>
      <c r="K1553" t="inlineStr">
        <is>
          <t>OKCountyRecords: 1907-001545</t>
        </is>
      </c>
      <c r="L1553" t="inlineStr">
        <is>
          <t>1, 6, 8</t>
        </is>
      </c>
      <c r="M1553" t="inlineStr">
        <is>
          <t>Mineral</t>
        </is>
      </c>
      <c r="N1553" t="n">
        <v>1</v>
      </c>
      <c r="O1553" t="n">
        <v>200</v>
      </c>
      <c r="P1553" t="n">
        <v>1</v>
      </c>
      <c r="Q1553" t="n">
        <v>-1</v>
      </c>
      <c r="R1553" t="n">
        <v>200</v>
      </c>
      <c r="S1553" t="inlineStr">
        <is>
          <t>Mineral; basis Conv Amt(dec). Gross=tract-map basis.</t>
        </is>
      </c>
    </row>
    <row r="1554">
      <c r="A1554" t="inlineStr">
        <is>
          <t>1931-001789</t>
        </is>
      </c>
      <c r="C1554" t="inlineStr">
        <is>
          <t>Patent</t>
        </is>
      </c>
      <c r="D1554" t="inlineStr">
        <is>
          <t>PAT7/374</t>
        </is>
      </c>
      <c r="E1554" s="903" t="n">
        <v>2917</v>
      </c>
      <c r="F1554" s="903" t="n">
        <v>11450</v>
      </c>
      <c r="G1554" t="inlineStr">
        <is>
          <t>United States of America</t>
        </is>
      </c>
      <c r="H1554" t="inlineStr">
        <is>
          <t>Herbert E. McGuire</t>
        </is>
      </c>
      <c r="I1554" t="inlineStr">
        <is>
          <t>E/2 SW/4, Lots 3, 4 of 31-12N-24W</t>
        </is>
      </c>
      <c r="J1554" t="inlineStr">
        <is>
          <t>ARTI, 153.77 ac.</t>
        </is>
      </c>
      <c r="K1554" t="inlineStr">
        <is>
          <t>OKCountyRecords: 1931-001789</t>
        </is>
      </c>
      <c r="L1554" t="inlineStr">
        <is>
          <t>5, 6, 7</t>
        </is>
      </c>
      <c r="M1554" t="inlineStr">
        <is>
          <t>Mineral</t>
        </is>
      </c>
      <c r="N1554" t="n">
        <v>1</v>
      </c>
      <c r="O1554" t="n">
        <v>240</v>
      </c>
      <c r="P1554" t="n">
        <v>1</v>
      </c>
      <c r="Q1554" t="n">
        <v>-1</v>
      </c>
      <c r="R1554" t="n">
        <v>240</v>
      </c>
      <c r="S1554" t="inlineStr">
        <is>
          <t>Mineral; basis Conv Amt(dec). Gross=tract-map basis.</t>
        </is>
      </c>
    </row>
    <row r="1555">
      <c r="A1555" t="inlineStr">
        <is>
          <t>1908-000607</t>
        </is>
      </c>
      <c r="C1555" t="inlineStr">
        <is>
          <t>Deed</t>
        </is>
      </c>
      <c r="D1555" t="inlineStr">
        <is>
          <t>D11/448</t>
        </is>
      </c>
      <c r="E1555" s="903" t="n">
        <v>3073</v>
      </c>
      <c r="F1555" s="903" t="n">
        <v>3189</v>
      </c>
      <c r="G1555" t="inlineStr">
        <is>
          <t>John G. Lancaster and Mary C. Lancaster, HW</t>
        </is>
      </c>
      <c r="H1555" t="inlineStr">
        <is>
          <t>Eugene S. Repass</t>
        </is>
      </c>
      <c r="I1555" t="inlineStr">
        <is>
          <t>SW/4 NE/4, W/2 SE/4, SE/4 SE/4 of 31-12N-24W, aol</t>
        </is>
      </c>
      <c r="J1555" t="inlineStr">
        <is>
          <t>ARTI</t>
        </is>
      </c>
      <c r="K1555" t="inlineStr">
        <is>
          <t>OKCountyRecords: 1908-000607</t>
        </is>
      </c>
      <c r="L1555" t="n">
        <v>2</v>
      </c>
      <c r="M1555" t="inlineStr">
        <is>
          <t>Mineral</t>
        </is>
      </c>
      <c r="N1555" t="n">
        <v>1</v>
      </c>
      <c r="O1555" t="n">
        <v>160</v>
      </c>
      <c r="P1555" t="n">
        <v>1</v>
      </c>
      <c r="Q1555" t="n">
        <v>-1</v>
      </c>
      <c r="R1555" t="n">
        <v>160</v>
      </c>
      <c r="S1555" t="inlineStr">
        <is>
          <t>Mineral; basis Conv Amt(dec). Gross=tract-map basis.</t>
        </is>
      </c>
    </row>
    <row r="1556">
      <c r="A1556" t="inlineStr">
        <is>
          <t>I-1908-000930</t>
        </is>
      </c>
      <c r="C1556" t="inlineStr">
        <is>
          <t>Homestead</t>
        </is>
      </c>
      <c r="D1556" t="inlineStr">
        <is>
          <t>FR2/448</t>
        </is>
      </c>
      <c r="E1556" s="903" t="n">
        <v>3118</v>
      </c>
      <c r="F1556" s="903" t="n">
        <v>3121</v>
      </c>
      <c r="G1556" t="inlineStr">
        <is>
          <t>General Land Office</t>
        </is>
      </c>
      <c r="H1556" t="inlineStr">
        <is>
          <t>Roy A. Garrison</t>
        </is>
      </c>
      <c r="I1556" t="inlineStr">
        <is>
          <t>N/2 NE/4 of 31-12N-24W, aol</t>
        </is>
      </c>
      <c r="J1556" t="inlineStr">
        <is>
          <t>ARTI</t>
        </is>
      </c>
      <c r="K1556" t="inlineStr">
        <is>
          <t>OKCountyRecords search: Homestead FR0002/0448</t>
        </is>
      </c>
      <c r="L1556" t="n">
        <v>1</v>
      </c>
      <c r="M1556" t="inlineStr">
        <is>
          <t>Mineral</t>
        </is>
      </c>
      <c r="O1556" t="n">
        <v>80</v>
      </c>
      <c r="S1556" t="inlineStr">
        <is>
          <t>Mineral; NO AMOUNT-verify instrument. Gross=tract-map basis.</t>
        </is>
      </c>
    </row>
    <row r="1557">
      <c r="A1557" t="inlineStr">
        <is>
          <t>1930-002914</t>
        </is>
      </c>
      <c r="C1557" t="inlineStr">
        <is>
          <t>Patent</t>
        </is>
      </c>
      <c r="D1557" t="inlineStr">
        <is>
          <t>PAT10/234</t>
        </is>
      </c>
      <c r="E1557" s="903" t="n">
        <v>3320</v>
      </c>
      <c r="F1557" s="903" t="n">
        <v>11021</v>
      </c>
      <c r="G1557" t="inlineStr">
        <is>
          <t>United States of America</t>
        </is>
      </c>
      <c r="H1557" t="inlineStr">
        <is>
          <t>Roy A. Garrison</t>
        </is>
      </c>
      <c r="I1557" t="inlineStr">
        <is>
          <t>N/2 NE/4 of 31-12N-24W, aol</t>
        </is>
      </c>
      <c r="J1557" t="inlineStr">
        <is>
          <t>ARTI</t>
        </is>
      </c>
      <c r="K1557" t="inlineStr">
        <is>
          <t>OKCountyRecords: 1930-002914</t>
        </is>
      </c>
      <c r="L1557" t="n">
        <v>1</v>
      </c>
      <c r="M1557" t="inlineStr">
        <is>
          <t>Mineral</t>
        </is>
      </c>
      <c r="N1557" t="n">
        <v>1</v>
      </c>
      <c r="O1557" t="n">
        <v>80</v>
      </c>
      <c r="P1557" t="n">
        <v>1</v>
      </c>
      <c r="Q1557" t="n">
        <v>-1</v>
      </c>
      <c r="R1557" t="n">
        <v>80</v>
      </c>
      <c r="S1557" t="inlineStr">
        <is>
          <t>Mineral; basis Conv Amt(dec). Gross=tract-map basis.</t>
        </is>
      </c>
    </row>
    <row r="1558">
      <c r="A1558" t="inlineStr">
        <is>
          <t>1909-002932</t>
        </is>
      </c>
      <c r="C1558" t="inlineStr">
        <is>
          <t>Patent</t>
        </is>
      </c>
      <c r="D1558" t="inlineStr">
        <is>
          <t>PAT6/7</t>
        </is>
      </c>
      <c r="E1558" s="903" t="n">
        <v>3652</v>
      </c>
      <c r="F1558" s="903" t="n">
        <v>3652</v>
      </c>
      <c r="G1558" t="inlineStr">
        <is>
          <t>United States of America</t>
        </is>
      </c>
      <c r="H1558" t="inlineStr">
        <is>
          <t>Ernest Brooks</t>
        </is>
      </c>
      <c r="I1558" t="inlineStr">
        <is>
          <t>SE/4 NE/4, NE/4 SE/4 of 31-12N-24W</t>
        </is>
      </c>
      <c r="J1558" t="inlineStr">
        <is>
          <t>ARTI</t>
        </is>
      </c>
      <c r="K1558" t="inlineStr">
        <is>
          <t>OKCountyRecords: 1909-002932</t>
        </is>
      </c>
      <c r="L1558" t="inlineStr">
        <is>
          <t>3, 8</t>
        </is>
      </c>
      <c r="M1558" t="inlineStr">
        <is>
          <t>Mineral</t>
        </is>
      </c>
      <c r="N1558" t="n">
        <v>1</v>
      </c>
      <c r="O1558" t="n">
        <v>80</v>
      </c>
      <c r="P1558" t="n">
        <v>1</v>
      </c>
      <c r="Q1558" t="n">
        <v>-1</v>
      </c>
      <c r="R1558" t="n">
        <v>80</v>
      </c>
      <c r="S1558" t="inlineStr">
        <is>
          <t>Mineral; basis Conv Amt(dec). Gross=tract-map basis.</t>
        </is>
      </c>
    </row>
    <row r="1559">
      <c r="A1559" t="inlineStr">
        <is>
          <t>1919-001437</t>
        </is>
      </c>
      <c r="C1559" t="inlineStr">
        <is>
          <t>Affidavit</t>
        </is>
      </c>
      <c r="D1559" t="inlineStr">
        <is>
          <t>MIS11/154</t>
        </is>
      </c>
      <c r="E1559" s="903" t="n">
        <v>3734</v>
      </c>
      <c r="F1559" s="903" t="n">
        <v>7291</v>
      </c>
      <c r="G1559" t="inlineStr">
        <is>
          <t>E. L. Martin</t>
        </is>
      </c>
      <c r="H1559" t="inlineStr">
        <is>
          <t>The Public</t>
        </is>
      </c>
      <c r="I1559" t="inlineStr">
        <is>
          <t>SW/4 NE/4, W/2 SE/4, SE/4 SE/4 of 31-12N-24W, aol</t>
        </is>
      </c>
      <c r="J1559" t="inlineStr">
        <is>
          <t>Affidavit (E. L. Martin) of identity: Eugene S. Repass = E. S. Repass — grantee under the Lancaster deed (5/30/1908, Bk 11 Deeds/468; SE/4 Sec 32 and SW/4 NE/4, W/2 SE/4, SE/4 SE/4 Sec 31-12N-24W) and mortgagor to G. E. Martin (2/16/1910, Bk 18 Mtg/484). [Full text in cell comment]</t>
        </is>
      </c>
      <c r="K1559" t="inlineStr">
        <is>
          <t>OKCountyRecords: 1919-001437</t>
        </is>
      </c>
      <c r="L1559" t="n">
        <v>2</v>
      </c>
      <c r="M1559" t="inlineStr">
        <is>
          <t>Other</t>
        </is>
      </c>
      <c r="O1559" t="n">
        <v>160</v>
      </c>
      <c r="S1559" t="inlineStr">
        <is>
          <t>Other (non-mineral; excluded from mineral NMA). Gross=tract-map basis.</t>
        </is>
      </c>
      <c r="T1559" t="inlineStr">
        <is>
          <t>OK</t>
        </is>
      </c>
      <c r="U1559" t="inlineStr">
        <is>
          <t>ARTI/notice instrument (The Public); no net mineral acres conveyed.</t>
        </is>
      </c>
    </row>
    <row r="1560">
      <c r="A1560" t="inlineStr">
        <is>
          <t>1913-000413</t>
        </is>
      </c>
      <c r="C1560" t="inlineStr">
        <is>
          <t>Deed</t>
        </is>
      </c>
      <c r="D1560" t="inlineStr">
        <is>
          <t>D19/268</t>
        </is>
      </c>
      <c r="E1560" s="903" t="n">
        <v>4759</v>
      </c>
      <c r="F1560" s="903" t="n">
        <v>4759</v>
      </c>
      <c r="G1560" t="inlineStr">
        <is>
          <t>Ernest Brooks and Mary Brooks, HW</t>
        </is>
      </c>
      <c r="H1560" t="inlineStr">
        <is>
          <t>Susie Danforth,
W. C. Danforth</t>
        </is>
      </c>
      <c r="I1560" t="inlineStr">
        <is>
          <t>SE/4 NE/4, NE/4 SE/4 of 31-12N-24W</t>
        </is>
      </c>
      <c r="J1560" t="inlineStr">
        <is>
          <t>ARTI</t>
        </is>
      </c>
      <c r="K1560" t="inlineStr">
        <is>
          <t>OKCountyRecords: 1913-000413</t>
        </is>
      </c>
      <c r="L1560" t="inlineStr">
        <is>
          <t>3, 8</t>
        </is>
      </c>
      <c r="M1560" t="inlineStr">
        <is>
          <t>Mineral</t>
        </is>
      </c>
      <c r="N1560" t="n">
        <v>1</v>
      </c>
      <c r="O1560" t="n">
        <v>80</v>
      </c>
      <c r="P1560" t="n">
        <v>1</v>
      </c>
      <c r="Q1560" t="n">
        <v>-1</v>
      </c>
      <c r="R1560" t="n">
        <v>80</v>
      </c>
      <c r="S1560" t="inlineStr">
        <is>
          <t>Mineral; basis Conv Amt(dec). Gross=tract-map basis.</t>
        </is>
      </c>
    </row>
    <row r="1561">
      <c r="A1561" t="inlineStr">
        <is>
          <t>1916-000332</t>
        </is>
      </c>
      <c r="C1561" t="inlineStr">
        <is>
          <t>Deed</t>
        </is>
      </c>
      <c r="D1561" t="inlineStr">
        <is>
          <t>D22/248</t>
        </is>
      </c>
      <c r="E1561" s="903" t="n">
        <v>5920</v>
      </c>
      <c r="F1561" s="903" t="n">
        <v>5925</v>
      </c>
      <c r="G1561" t="inlineStr">
        <is>
          <t>H. L. Rowley and Myrtie Rowley, HW</t>
        </is>
      </c>
      <c r="H1561" t="inlineStr">
        <is>
          <t>H. E. Rupp</t>
        </is>
      </c>
      <c r="I1561" t="inlineStr">
        <is>
          <t>N/2 NE/4 of 31-12N-24W, aol</t>
        </is>
      </c>
      <c r="J1561" t="inlineStr">
        <is>
          <t>ARTI</t>
        </is>
      </c>
      <c r="K1561" t="inlineStr">
        <is>
          <t>OKCountyRecords: 1916-000332</t>
        </is>
      </c>
      <c r="L1561" t="n">
        <v>1</v>
      </c>
      <c r="M1561" t="inlineStr">
        <is>
          <t>Mineral</t>
        </is>
      </c>
      <c r="N1561" t="n">
        <v>1</v>
      </c>
      <c r="O1561" t="n">
        <v>80</v>
      </c>
      <c r="P1561" t="n">
        <v>1</v>
      </c>
      <c r="Q1561" t="n">
        <v>-1</v>
      </c>
      <c r="R1561" t="n">
        <v>80</v>
      </c>
      <c r="S1561" t="inlineStr">
        <is>
          <t>Mineral; basis Conv Amt(dec). Gross=tract-map basis.</t>
        </is>
      </c>
    </row>
    <row r="1562">
      <c r="A1562" t="inlineStr">
        <is>
          <t>1918-000943</t>
        </is>
      </c>
      <c r="C1562" t="inlineStr">
        <is>
          <t>Deed</t>
        </is>
      </c>
      <c r="D1562" t="inlineStr">
        <is>
          <t>D27/477</t>
        </is>
      </c>
      <c r="E1562" s="903" t="n">
        <v>6568</v>
      </c>
      <c r="F1562" s="903" t="n">
        <v>6887</v>
      </c>
      <c r="G1562" t="inlineStr">
        <is>
          <t>Herbert E. McGuire and Claude J. McGuire, HW</t>
        </is>
      </c>
      <c r="H1562" t="inlineStr">
        <is>
          <t>E. T. Gamble</t>
        </is>
      </c>
      <c r="I1562" t="inlineStr">
        <is>
          <t>S/2 SW/4, S/2 N/2 SW/4 of 31-12N-24W</t>
        </is>
      </c>
      <c r="J1562" t="inlineStr">
        <is>
          <t>ARTI</t>
        </is>
      </c>
      <c r="K1562" t="inlineStr">
        <is>
          <t>OKCountyRecords: 1918-000943</t>
        </is>
      </c>
      <c r="L1562" t="inlineStr">
        <is>
          <t>5, 6, 7</t>
        </is>
      </c>
      <c r="M1562" t="inlineStr">
        <is>
          <t>Mineral</t>
        </is>
      </c>
      <c r="N1562" t="n">
        <v>1</v>
      </c>
      <c r="O1562" t="n">
        <v>240</v>
      </c>
      <c r="P1562" t="n">
        <v>1</v>
      </c>
      <c r="Q1562" t="n">
        <v>-1</v>
      </c>
      <c r="R1562" t="n">
        <v>240</v>
      </c>
      <c r="S1562" t="inlineStr">
        <is>
          <t>Mineral; basis Conv Amt(dec). Gross=tract-map basis.</t>
        </is>
      </c>
    </row>
    <row r="1563">
      <c r="A1563" t="inlineStr">
        <is>
          <t>1919-000971</t>
        </is>
      </c>
      <c r="C1563" t="inlineStr">
        <is>
          <t>Deed</t>
        </is>
      </c>
      <c r="D1563" t="inlineStr">
        <is>
          <t>D29/382</t>
        </is>
      </c>
      <c r="E1563" s="903" t="n">
        <v>7303</v>
      </c>
      <c r="F1563" s="903" t="n">
        <v>7291</v>
      </c>
      <c r="G1563" t="inlineStr">
        <is>
          <t>E. S. Repass and Sarah J. Repass, HW</t>
        </is>
      </c>
      <c r="H1563" t="inlineStr">
        <is>
          <t>William C. Bain</t>
        </is>
      </c>
      <c r="I1563" t="inlineStr">
        <is>
          <t>S/2 SE/4, NW/4 SE/4, SW/4 NE/4 of 31-12N-24W</t>
        </is>
      </c>
      <c r="J1563" t="inlineStr">
        <is>
          <t>ARTI</t>
        </is>
      </c>
      <c r="K1563" t="inlineStr">
        <is>
          <t>OKCountyRecords: 1919-000971</t>
        </is>
      </c>
      <c r="L1563" t="n">
        <v>2</v>
      </c>
      <c r="M1563" t="inlineStr">
        <is>
          <t>Mineral</t>
        </is>
      </c>
      <c r="N1563" t="n">
        <v>1</v>
      </c>
      <c r="O1563" t="n">
        <v>160</v>
      </c>
      <c r="P1563" t="n">
        <v>1</v>
      </c>
      <c r="Q1563" t="n">
        <v>-1</v>
      </c>
      <c r="R1563" t="n">
        <v>160</v>
      </c>
      <c r="S1563" t="inlineStr">
        <is>
          <t>Mineral; basis Conv Amt(dec). Gross=tract-map basis.</t>
        </is>
      </c>
    </row>
    <row r="1564">
      <c r="A1564" t="inlineStr">
        <is>
          <t>1921-000501</t>
        </is>
      </c>
      <c r="C1564" t="inlineStr">
        <is>
          <t>Deed</t>
        </is>
      </c>
      <c r="D1564" t="inlineStr">
        <is>
          <t>D31/387</t>
        </is>
      </c>
      <c r="E1564" s="903" t="n">
        <v>7682</v>
      </c>
      <c r="F1564" s="903" t="n">
        <v>7805</v>
      </c>
      <c r="G1564" t="inlineStr">
        <is>
          <t>H. E. Rupp and Lulu M. Rupp, HW</t>
        </is>
      </c>
      <c r="H1564" t="inlineStr">
        <is>
          <t>E. C. Winford</t>
        </is>
      </c>
      <c r="I1564" t="inlineStr">
        <is>
          <t>N/2 NE/4 of 31-12N-24W, aol</t>
        </is>
      </c>
      <c r="J1564" t="inlineStr">
        <is>
          <t>ARTI</t>
        </is>
      </c>
      <c r="K1564" t="inlineStr">
        <is>
          <t>OKCountyRecords: 1921-000501</t>
        </is>
      </c>
      <c r="L1564" t="n">
        <v>1</v>
      </c>
      <c r="M1564" t="inlineStr">
        <is>
          <t>Mineral</t>
        </is>
      </c>
      <c r="N1564" t="n">
        <v>1</v>
      </c>
      <c r="O1564" t="n">
        <v>80</v>
      </c>
      <c r="P1564" t="n">
        <v>1</v>
      </c>
      <c r="Q1564" t="n">
        <v>-1</v>
      </c>
      <c r="R1564" t="n">
        <v>80</v>
      </c>
      <c r="S1564" t="inlineStr">
        <is>
          <t>Mineral; basis Conv Amt(dec). Gross=tract-map basis.</t>
        </is>
      </c>
    </row>
    <row r="1565">
      <c r="A1565" t="inlineStr">
        <is>
          <t>1921-000502</t>
        </is>
      </c>
      <c r="C1565" t="inlineStr">
        <is>
          <t>Deed</t>
        </is>
      </c>
      <c r="D1565" t="inlineStr">
        <is>
          <t>D31/388</t>
        </is>
      </c>
      <c r="E1565" s="903" t="n">
        <v>7733</v>
      </c>
      <c r="F1565" s="903" t="n">
        <v>7805</v>
      </c>
      <c r="G1565" t="inlineStr">
        <is>
          <t>E. C. Winford and Florence E. Winford, HW</t>
        </is>
      </c>
      <c r="H1565" t="inlineStr">
        <is>
          <t>Louis E. Jaques</t>
        </is>
      </c>
      <c r="I1565" t="inlineStr">
        <is>
          <t>N/2 NE/4 of 31-12N-24W, aol</t>
        </is>
      </c>
      <c r="J1565" t="inlineStr">
        <is>
          <t>ARTI</t>
        </is>
      </c>
      <c r="K1565" t="inlineStr">
        <is>
          <t>OKCountyRecords: 1921-000502</t>
        </is>
      </c>
      <c r="L1565" t="n">
        <v>1</v>
      </c>
      <c r="M1565" t="inlineStr">
        <is>
          <t>Mineral</t>
        </is>
      </c>
      <c r="N1565" t="n">
        <v>1</v>
      </c>
      <c r="O1565" t="n">
        <v>80</v>
      </c>
      <c r="P1565" t="n">
        <v>1</v>
      </c>
      <c r="Q1565" t="n">
        <v>-1</v>
      </c>
      <c r="R1565" t="n">
        <v>80</v>
      </c>
      <c r="S1565" t="inlineStr">
        <is>
          <t>Mineral; basis Conv Amt(dec). Gross=tract-map basis.</t>
        </is>
      </c>
    </row>
    <row r="1566">
      <c r="A1566" t="inlineStr">
        <is>
          <t>1922-000463</t>
        </is>
      </c>
      <c r="C1566" t="inlineStr">
        <is>
          <t>Deed</t>
        </is>
      </c>
      <c r="D1566" t="inlineStr">
        <is>
          <t>D31/637</t>
        </is>
      </c>
      <c r="E1566" s="903" t="n">
        <v>7905</v>
      </c>
      <c r="F1566" s="903" t="n">
        <v>8121</v>
      </c>
      <c r="G1566" t="inlineStr">
        <is>
          <t>W. C. Danforth and Susie Danforth, HW</t>
        </is>
      </c>
      <c r="H1566" t="inlineStr">
        <is>
          <t>Benjamin H. Shotwell</t>
        </is>
      </c>
      <c r="I1566" t="inlineStr">
        <is>
          <t>NE/4 SE/4, SE/4 NE/4 of 31-12N-24W</t>
        </is>
      </c>
      <c r="J1566" t="inlineStr">
        <is>
          <t>ARTI</t>
        </is>
      </c>
      <c r="K1566" t="inlineStr">
        <is>
          <t>OKCountyRecords: 1922-000463</t>
        </is>
      </c>
      <c r="L1566" t="inlineStr">
        <is>
          <t>3, 8</t>
        </is>
      </c>
      <c r="M1566" t="inlineStr">
        <is>
          <t>Mineral</t>
        </is>
      </c>
      <c r="N1566" t="n">
        <v>1</v>
      </c>
      <c r="O1566" t="n">
        <v>80</v>
      </c>
      <c r="P1566" t="n">
        <v>1</v>
      </c>
      <c r="Q1566" t="n">
        <v>-1</v>
      </c>
      <c r="R1566" t="n">
        <v>80</v>
      </c>
      <c r="S1566" t="inlineStr">
        <is>
          <t>Mineral; basis Conv Amt(dec). Gross=tract-map basis.</t>
        </is>
      </c>
    </row>
    <row r="1567">
      <c r="A1567" t="inlineStr">
        <is>
          <t>1923-001306</t>
        </is>
      </c>
      <c r="C1567" t="inlineStr">
        <is>
          <t>Affidavit</t>
        </is>
      </c>
      <c r="D1567" t="inlineStr">
        <is>
          <t>MIS12/119</t>
        </is>
      </c>
      <c r="E1567" s="903" t="n">
        <v>8517</v>
      </c>
      <c r="F1567" s="903" t="n">
        <v>8518</v>
      </c>
      <c r="G1567" t="inlineStr">
        <is>
          <t>A. H. Douglass</t>
        </is>
      </c>
      <c r="H1567" t="inlineStr">
        <is>
          <t>The Public</t>
        </is>
      </c>
      <c r="I1567" t="inlineStr">
        <is>
          <t>All of 31-12N-24W</t>
        </is>
      </c>
      <c r="J1567" t="inlineStr">
        <is>
          <t>Affidavit / claim of equity: affiant's ~1/1/1925 block agreement to secure a test well; K. J. Gamble &amp; wife Zella Gamble O&amp;G lease (~95 ac, Sec 31-12N-24W) held by block trustees; public notice affiant claims an equity in the oil &amp; gas rights. [Full text in cell comment]</t>
        </is>
      </c>
      <c r="K1567" t="inlineStr">
        <is>
          <t>OKCountyRecords: 1923-001306</t>
        </is>
      </c>
      <c r="L1567" t="inlineStr">
        <is>
          <t>All (1-8)</t>
        </is>
      </c>
      <c r="M1567" t="inlineStr">
        <is>
          <t>Other</t>
        </is>
      </c>
      <c r="O1567" t="n">
        <v>640</v>
      </c>
      <c r="S1567" t="inlineStr">
        <is>
          <t>Other (non-mineral; excluded from mineral NMA). All-section coverage. Gross=tract-map basis.</t>
        </is>
      </c>
      <c r="T1567" t="inlineStr">
        <is>
          <t>OK</t>
        </is>
      </c>
      <c r="U1567" t="inlineStr">
        <is>
          <t>Non-conveying — notice/affidavit/address change (The Public).</t>
        </is>
      </c>
    </row>
    <row r="1568">
      <c r="A1568" t="inlineStr">
        <is>
          <t>1925-000406</t>
        </is>
      </c>
      <c r="C1568" t="inlineStr">
        <is>
          <t>Deed</t>
        </is>
      </c>
      <c r="D1568" t="inlineStr">
        <is>
          <t>D34/104</t>
        </is>
      </c>
      <c r="E1568" s="903" t="n">
        <v>9137</v>
      </c>
      <c r="F1568" s="903" t="n">
        <v>9137</v>
      </c>
      <c r="G1568" t="inlineStr">
        <is>
          <t>E. T. Gamble and Zella M. Gamble, HW</t>
        </is>
      </c>
      <c r="H1568" t="inlineStr">
        <is>
          <t>Leo Aulbert</t>
        </is>
      </c>
      <c r="I1568" t="inlineStr">
        <is>
          <t>S/2 SW/4, S/2 N/2 SW/4 of 31-12N-24W</t>
        </is>
      </c>
      <c r="J1568" t="inlineStr">
        <is>
          <t>ARTI</t>
        </is>
      </c>
      <c r="K1568" t="inlineStr">
        <is>
          <t>OKCountyRecords: 1925-000406</t>
        </is>
      </c>
      <c r="L1568" t="inlineStr">
        <is>
          <t>5, 6, 7</t>
        </is>
      </c>
      <c r="M1568" t="inlineStr">
        <is>
          <t>Mineral</t>
        </is>
      </c>
      <c r="N1568" t="n">
        <v>1</v>
      </c>
      <c r="O1568" t="n">
        <v>240</v>
      </c>
      <c r="P1568" t="n">
        <v>1</v>
      </c>
      <c r="Q1568" t="n">
        <v>-1</v>
      </c>
      <c r="R1568" t="n">
        <v>240</v>
      </c>
      <c r="S1568" t="inlineStr">
        <is>
          <t>Mineral; basis Conv Amt(dec). Gross=tract-map basis.</t>
        </is>
      </c>
    </row>
    <row r="1569">
      <c r="A1569" t="inlineStr">
        <is>
          <t>1927-000712</t>
        </is>
      </c>
      <c r="C1569" t="inlineStr">
        <is>
          <t>Deed</t>
        </is>
      </c>
      <c r="D1569" t="inlineStr">
        <is>
          <t>D38/173</t>
        </is>
      </c>
      <c r="E1569" s="903" t="n">
        <v>10069</v>
      </c>
      <c r="F1569" s="903" t="n">
        <v>10077</v>
      </c>
      <c r="G1569" t="inlineStr">
        <is>
          <t>L. E. Jacques and N. V. Jacques, HW</t>
        </is>
      </c>
      <c r="H1569" t="inlineStr">
        <is>
          <t>Panhandle Co-operative Royalty Co.</t>
        </is>
      </c>
      <c r="I1569" t="inlineStr">
        <is>
          <t>N/2 NE/4 of 31-12N-24W</t>
        </is>
      </c>
      <c r="J1569" t="inlineStr">
        <is>
          <t>An undivided 1/2 interest in all of the oil, gas, coal and other minerals</t>
        </is>
      </c>
      <c r="K1569" t="inlineStr">
        <is>
          <t>OKCountyRecords: 1927-000712</t>
        </is>
      </c>
      <c r="L1569" t="n">
        <v>1</v>
      </c>
      <c r="M1569" t="inlineStr">
        <is>
          <t>Mineral</t>
        </is>
      </c>
      <c r="N1569" t="n">
        <v>0.5</v>
      </c>
      <c r="O1569" t="n">
        <v>80</v>
      </c>
      <c r="P1569" t="n">
        <v>0.5</v>
      </c>
      <c r="Q1569" t="n">
        <v>-0.5</v>
      </c>
      <c r="R1569" t="n">
        <v>40</v>
      </c>
      <c r="S1569" t="inlineStr">
        <is>
          <t>Mineral; basis Conv Amt(dec). Gross=tract-map basis.</t>
        </is>
      </c>
    </row>
    <row r="1570">
      <c r="A1570" t="inlineStr">
        <is>
          <t>1927-000706</t>
        </is>
      </c>
      <c r="C1570" t="inlineStr">
        <is>
          <t>Deed</t>
        </is>
      </c>
      <c r="D1570" t="inlineStr">
        <is>
          <t>D38/162</t>
        </is>
      </c>
      <c r="E1570" s="903" t="n">
        <v>10069</v>
      </c>
      <c r="F1570" s="903" t="n">
        <v>10077</v>
      </c>
      <c r="G1570" t="inlineStr">
        <is>
          <t>Mark Hambrook, (Widower)</t>
        </is>
      </c>
      <c r="H1570" t="inlineStr">
        <is>
          <t>Panhandle Co-operative Royalty Company</t>
        </is>
      </c>
      <c r="I1570" t="inlineStr">
        <is>
          <t>W/2 NW/4 of 31-12N-24W</t>
        </is>
      </c>
      <c r="J1570" t="inlineStr">
        <is>
          <t>An undivided 1/2 interest in all of the oil, gas, coal and other minerals</t>
        </is>
      </c>
      <c r="K1570" t="inlineStr">
        <is>
          <t>OKCountyRecords: 1927-000706</t>
        </is>
      </c>
      <c r="L1570" t="n">
        <v>5</v>
      </c>
      <c r="M1570" t="inlineStr">
        <is>
          <t>Mineral</t>
        </is>
      </c>
      <c r="N1570" t="n">
        <v>0.5</v>
      </c>
      <c r="O1570" t="n">
        <v>120</v>
      </c>
      <c r="P1570" t="n">
        <v>0.5</v>
      </c>
      <c r="Q1570" t="n">
        <v>-0.5</v>
      </c>
      <c r="R1570" t="n">
        <v>60</v>
      </c>
      <c r="S1570" t="inlineStr">
        <is>
          <t>Mineral; basis Conv Amt(dec). Gross=tract-map basis.</t>
        </is>
      </c>
    </row>
    <row r="1571">
      <c r="A1571" t="inlineStr">
        <is>
          <t>1930-001789</t>
        </is>
      </c>
      <c r="C1571" t="inlineStr">
        <is>
          <t>Agreement</t>
        </is>
      </c>
      <c r="D1571" t="inlineStr">
        <is>
          <t>MIS15/290</t>
        </is>
      </c>
      <c r="E1571" s="903" t="n">
        <v>11098</v>
      </c>
      <c r="F1571" s="903" t="n">
        <v>11237</v>
      </c>
      <c r="G1571" t="inlineStr">
        <is>
          <t>Lee Aulbert,
Mollie Aulbert</t>
        </is>
      </c>
      <c r="H1571" t="inlineStr">
        <is>
          <t>Roy M. Johnson</t>
        </is>
      </c>
      <c r="I1571" t="inlineStr">
        <is>
          <t>31-12N-24W</t>
        </is>
      </c>
      <c r="J1571" t="inlineStr">
        <is>
          <t>Lease amendment — Lee &amp; Mollie Aulbert → Roy M. Johnson O&amp;G lease (5/20/1930; SW/4 SW/4, S/2 N/2 SW/4 &amp; undiv. 1/2 SE/4, Sec 31-12N-24W): delay rental changed $100 → $50 per 12-mo deferral (reverts to $100 if a well is brought in nearby); all other lease terms remain in force. [Full text in cell comment]</t>
        </is>
      </c>
      <c r="K1571" t="inlineStr">
        <is>
          <t>OKCountyRecords: 1930-001789</t>
        </is>
      </c>
      <c r="L1571" t="inlineStr">
        <is>
          <t>All (1-8)</t>
        </is>
      </c>
      <c r="M1571" t="inlineStr">
        <is>
          <t>Other</t>
        </is>
      </c>
      <c r="O1571" t="n">
        <v>640</v>
      </c>
      <c r="S1571" t="inlineStr">
        <is>
          <t>Other (non-mineral; excluded from mineral NMA). All-section coverage. Gross=tract-map basis.</t>
        </is>
      </c>
    </row>
    <row r="1572">
      <c r="A1572" t="inlineStr">
        <is>
          <t>1930-001819</t>
        </is>
      </c>
      <c r="C1572" t="inlineStr">
        <is>
          <t>Agreement</t>
        </is>
      </c>
      <c r="D1572" t="inlineStr">
        <is>
          <t>MIS15/330</t>
        </is>
      </c>
      <c r="E1572" s="903" t="n">
        <v>11098</v>
      </c>
      <c r="F1572" s="903" t="n">
        <v>11237</v>
      </c>
      <c r="G1572" t="inlineStr">
        <is>
          <t>Louis E. Jaques,
Virginia Jaques</t>
        </is>
      </c>
      <c r="H1572" t="inlineStr">
        <is>
          <t>Roy M. Johnson</t>
        </is>
      </c>
      <c r="I1572" t="inlineStr">
        <is>
          <t>31-12N-24W, aol</t>
        </is>
      </c>
      <c r="J1572" t="inlineStr">
        <is>
          <t>Lease amendment — Louis E. &amp; Virginia Jaques → Roy M. Johnson O&amp;G lease (5/20/1930; S/2 SE/4 Sec 30 &amp; undiv. int. NE/4 NE/4 Sec 31-12N-24W): delay rental changed $120 → $60 per 12-mo deferral (reverts to $120 if a well is brought in within 4 miles); all other lease terms remain in force. [Full text in cell comment]</t>
        </is>
      </c>
      <c r="K1572" t="inlineStr">
        <is>
          <t>OKCountyRecords: 1930-001819</t>
        </is>
      </c>
      <c r="L1572" t="inlineStr">
        <is>
          <t>All (1-8)</t>
        </is>
      </c>
      <c r="M1572" t="inlineStr">
        <is>
          <t>Other</t>
        </is>
      </c>
      <c r="O1572" t="n">
        <v>640</v>
      </c>
      <c r="S1572" t="inlineStr">
        <is>
          <t>Other (non-mineral; excluded from mineral NMA). All-section coverage. Gross=tract-map basis.</t>
        </is>
      </c>
    </row>
    <row r="1573">
      <c r="A1573" t="inlineStr">
        <is>
          <t>1931-000994</t>
        </is>
      </c>
      <c r="C1573" t="inlineStr">
        <is>
          <t>Quit Claim Deed</t>
        </is>
      </c>
      <c r="D1573" t="inlineStr">
        <is>
          <t>D43/608</t>
        </is>
      </c>
      <c r="E1573" s="903" t="n">
        <v>11290</v>
      </c>
      <c r="F1573" s="903" t="n">
        <v>11578</v>
      </c>
      <c r="G1573" t="inlineStr">
        <is>
          <t>Lawrence E. Shotwell and Ethel Shotwell, HW</t>
        </is>
      </c>
      <c r="H1573" t="inlineStr">
        <is>
          <t>Maggie Bennett,
Pearl L. Davis,
Eli L. Shotwell,
Roy T. Shotwell</t>
        </is>
      </c>
      <c r="I1573" t="inlineStr">
        <is>
          <t>SE/4 NE/4, NE/4 SE/4 of 31-12N-24W</t>
        </is>
      </c>
      <c r="J1573" t="inlineStr">
        <is>
          <t>ARTI</t>
        </is>
      </c>
      <c r="K1573" t="inlineStr">
        <is>
          <t>OKCountyRecords: 1931-000994</t>
        </is>
      </c>
      <c r="L1573" t="inlineStr">
        <is>
          <t>3, 8</t>
        </is>
      </c>
      <c r="M1573" t="inlineStr">
        <is>
          <t>Mineral</t>
        </is>
      </c>
      <c r="N1573" t="n">
        <v>1</v>
      </c>
      <c r="O1573" t="n">
        <v>80</v>
      </c>
      <c r="P1573" t="n">
        <v>1</v>
      </c>
      <c r="Q1573" t="n">
        <v>-1</v>
      </c>
      <c r="R1573" t="n">
        <v>80</v>
      </c>
      <c r="S1573" t="inlineStr">
        <is>
          <t>Mineral; basis Conv Amt(dec). Gross=tract-map basis.</t>
        </is>
      </c>
    </row>
    <row r="1574">
      <c r="A1574" t="inlineStr">
        <is>
          <t>1931-000573</t>
        </is>
      </c>
      <c r="C1574" t="inlineStr">
        <is>
          <t>Deed</t>
        </is>
      </c>
      <c r="D1574" t="inlineStr">
        <is>
          <t>D41/447</t>
        </is>
      </c>
      <c r="E1574" s="903" t="n">
        <v>11395</v>
      </c>
      <c r="F1574" s="903" t="n">
        <v>11395</v>
      </c>
      <c r="G1574" t="inlineStr">
        <is>
          <t>Thomas O. Hambrook and Flora E. Hambrook, HW</t>
        </is>
      </c>
      <c r="H1574" t="inlineStr">
        <is>
          <t>James G. Hambrook</t>
        </is>
      </c>
      <c r="I1574" t="inlineStr">
        <is>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is>
      </c>
      <c r="J1574" t="inlineStr">
        <is>
          <t>ARTI</t>
        </is>
      </c>
      <c r="K1574" t="inlineStr">
        <is>
          <t>OKCountyRecords: 1931-000573</t>
        </is>
      </c>
      <c r="L1574" t="inlineStr">
        <is>
          <t>Other section</t>
        </is>
      </c>
      <c r="M1574" t="inlineStr">
        <is>
          <t>Mineral</t>
        </is>
      </c>
      <c r="N1574" t="n">
        <v>1</v>
      </c>
      <c r="O1574" t="n">
        <v>0</v>
      </c>
      <c r="P1574" t="n">
        <v>1</v>
      </c>
      <c r="Q1574" t="n">
        <v>-1</v>
      </c>
      <c r="R1574" t="n">
        <v>0</v>
      </c>
      <c r="S1574" t="inlineStr">
        <is>
          <t>Mineral; basis Conv Amt(dec). Gross acres unresolved. Gross=tract-map basis.</t>
        </is>
      </c>
    </row>
    <row r="1575">
      <c r="A1575" t="inlineStr">
        <is>
          <t>1932-000511</t>
        </is>
      </c>
      <c r="C1575" t="inlineStr">
        <is>
          <t>Warranty Deed</t>
        </is>
      </c>
      <c r="D1575" t="inlineStr">
        <is>
          <t>D46/89</t>
        </is>
      </c>
      <c r="E1575" s="903" t="n">
        <v>12035</v>
      </c>
      <c r="F1575" s="903" t="n">
        <v>12035</v>
      </c>
      <c r="G1575" t="inlineStr">
        <is>
          <t>James G. Hambrook</t>
        </is>
      </c>
      <c r="H1575" t="inlineStr">
        <is>
          <t>Lillie Hambrook</t>
        </is>
      </c>
      <c r="I1575" t="inlineStr">
        <is>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is>
      </c>
      <c r="J1575" t="inlineStr">
        <is>
          <t>ARTI</t>
        </is>
      </c>
      <c r="K1575" t="inlineStr">
        <is>
          <t>OKCountyRecords: 1932-000511</t>
        </is>
      </c>
      <c r="L1575" t="inlineStr">
        <is>
          <t>Other section</t>
        </is>
      </c>
      <c r="M1575" t="inlineStr">
        <is>
          <t>Mineral</t>
        </is>
      </c>
      <c r="N1575" t="n">
        <v>1</v>
      </c>
      <c r="O1575" t="n">
        <v>0</v>
      </c>
      <c r="P1575" t="n">
        <v>1</v>
      </c>
      <c r="Q1575" t="n">
        <v>-1</v>
      </c>
      <c r="R1575" t="n">
        <v>0</v>
      </c>
      <c r="S1575" t="inlineStr">
        <is>
          <t>Mineral; basis Conv Amt(dec). Gross acres unresolved. Gross=tract-map basis.</t>
        </is>
      </c>
    </row>
    <row r="1576">
      <c r="A1576" t="inlineStr">
        <is>
          <t>2005-008386</t>
        </is>
      </c>
      <c r="C1576" t="inlineStr">
        <is>
          <t>Order and Final Decree</t>
        </is>
      </c>
      <c r="D1576" t="inlineStr">
        <is>
          <t>1816/41</t>
        </is>
      </c>
      <c r="E1576" s="903" t="n">
        <v>12655</v>
      </c>
      <c r="F1576" s="903" t="n">
        <v>38695</v>
      </c>
      <c r="G1576" t="inlineStr">
        <is>
          <t>Roger Mills County Court
RE: In the Matter of the Estate of Louis E. Jaques, deceased</t>
        </is>
      </c>
      <c r="H1576" t="inlineStr">
        <is>
          <t>Virginia Jaques, widow, 1/2,
Ethel Brister, 1/2</t>
        </is>
      </c>
      <c r="I1576" t="inlineStr">
        <is>
          <t>N/2 NE/4 of 31-12N-24W, aol</t>
        </is>
      </c>
      <c r="J1576" t="inlineStr">
        <is>
          <t>ARTI</t>
        </is>
      </c>
      <c r="K1576" t="inlineStr">
        <is>
          <t>OKCountyRecords: 2005-008386</t>
        </is>
      </c>
      <c r="L1576" t="n">
        <v>1</v>
      </c>
      <c r="M1576" t="inlineStr">
        <is>
          <t>Mineral</t>
        </is>
      </c>
      <c r="N1576" t="n">
        <v>1</v>
      </c>
      <c r="O1576" t="n">
        <v>80</v>
      </c>
      <c r="P1576" t="n">
        <v>1</v>
      </c>
      <c r="Q1576" t="n">
        <v>-1</v>
      </c>
      <c r="R1576" t="n">
        <v>80</v>
      </c>
      <c r="S1576" t="inlineStr">
        <is>
          <t>Mineral; basis Conv Amt(dec). Gross=tract-map basis.</t>
        </is>
      </c>
    </row>
    <row r="1577">
      <c r="A1577" t="inlineStr">
        <is>
          <t>1935-000201</t>
        </is>
      </c>
      <c r="C1577" t="inlineStr">
        <is>
          <t>Quit Claim Deed</t>
        </is>
      </c>
      <c r="D1577" t="inlineStr">
        <is>
          <t>D45/395</t>
        </is>
      </c>
      <c r="E1577" s="903" t="n">
        <v>12836</v>
      </c>
      <c r="F1577" s="903" t="n">
        <v>12844</v>
      </c>
      <c r="G1577" t="inlineStr">
        <is>
          <t>Ethel Brister, heir of L. E. Jaques</t>
        </is>
      </c>
      <c r="H1577" t="inlineStr">
        <is>
          <t>Virginia Jaques</t>
        </is>
      </c>
      <c r="I1577" t="inlineStr">
        <is>
          <t>N/2 NE/4 of 31-12N-24W, aol</t>
        </is>
      </c>
      <c r="J1577" t="inlineStr">
        <is>
          <t>ARTI</t>
        </is>
      </c>
      <c r="K1577" t="inlineStr">
        <is>
          <t>OKCountyRecords: 1935-000201</t>
        </is>
      </c>
      <c r="L1577" t="n">
        <v>1</v>
      </c>
      <c r="M1577" t="inlineStr">
        <is>
          <t>Mineral</t>
        </is>
      </c>
      <c r="N1577" t="n">
        <v>1</v>
      </c>
      <c r="O1577" t="n">
        <v>80</v>
      </c>
      <c r="P1577" t="n">
        <v>1</v>
      </c>
      <c r="Q1577" t="n">
        <v>-1</v>
      </c>
      <c r="R1577" t="n">
        <v>80</v>
      </c>
      <c r="S1577" t="inlineStr">
        <is>
          <t>Mineral; basis Conv Amt(dec). Gross=tract-map basis.</t>
        </is>
      </c>
    </row>
    <row r="1578">
      <c r="A1578" t="inlineStr">
        <is>
          <t>1935-000554</t>
        </is>
      </c>
      <c r="C1578" t="inlineStr">
        <is>
          <t>Warranty Deed</t>
        </is>
      </c>
      <c r="D1578" t="inlineStr">
        <is>
          <t>D46/540</t>
        </is>
      </c>
      <c r="E1578" s="903" t="n">
        <v>13094</v>
      </c>
      <c r="F1578" s="903" t="n">
        <v>13121</v>
      </c>
      <c r="G1578" t="inlineStr">
        <is>
          <t>Thomas O. Hambrook and Flora E. Hambrook, HW</t>
        </is>
      </c>
      <c r="H1578" t="inlineStr">
        <is>
          <t>H. M. Carter</t>
        </is>
      </c>
      <c r="I1578" t="inlineStr">
        <is>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is>
      </c>
      <c r="J1578" t="inlineStr">
        <is>
          <t>ARTI</t>
        </is>
      </c>
      <c r="K1578" t="inlineStr">
        <is>
          <t>OKCountyRecords: 1935-000554</t>
        </is>
      </c>
      <c r="L1578" t="inlineStr">
        <is>
          <t>Other section</t>
        </is>
      </c>
      <c r="M1578" t="inlineStr">
        <is>
          <t>Mineral</t>
        </is>
      </c>
      <c r="N1578" t="n">
        <v>1</v>
      </c>
      <c r="O1578" t="n">
        <v>0</v>
      </c>
      <c r="P1578" t="n">
        <v>1</v>
      </c>
      <c r="Q1578" t="n">
        <v>-1</v>
      </c>
      <c r="R1578" t="n">
        <v>0</v>
      </c>
      <c r="S1578" t="inlineStr">
        <is>
          <t>Mineral; basis Conv Amt(dec). Gross acres unresolved. Gross=tract-map basis.</t>
        </is>
      </c>
    </row>
    <row r="1579">
      <c r="A1579" t="inlineStr">
        <is>
          <t>1937-000416</t>
        </is>
      </c>
      <c r="C1579" t="inlineStr">
        <is>
          <t>Warranty Deed</t>
        </is>
      </c>
      <c r="D1579" t="inlineStr">
        <is>
          <t>D48/72</t>
        </is>
      </c>
      <c r="E1579" s="903" t="n">
        <v>13545</v>
      </c>
      <c r="F1579" s="903" t="n">
        <v>13545</v>
      </c>
      <c r="G1579" t="inlineStr">
        <is>
          <t>Virginia Jaques and N. Virgina Jacques, one and the same person, a widow</t>
        </is>
      </c>
      <c r="H1579" t="inlineStr">
        <is>
          <t>H. M. Carter</t>
        </is>
      </c>
      <c r="I1579" t="inlineStr">
        <is>
          <t>N/2 NE/4 of 31-12N-24W, aol</t>
        </is>
      </c>
      <c r="J1579" t="inlineStr">
        <is>
          <t>ARTI
Subject to 1/2 of the royalty sold to Panhandle Co-Operative Royalty Company</t>
        </is>
      </c>
      <c r="K1579" t="inlineStr">
        <is>
          <t>OKCountyRecords: 1937-000416</t>
        </is>
      </c>
      <c r="L1579" t="n">
        <v>1</v>
      </c>
      <c r="M1579" t="inlineStr">
        <is>
          <t>Mineral</t>
        </is>
      </c>
      <c r="N1579" t="n">
        <v>1</v>
      </c>
      <c r="O1579" t="n">
        <v>80</v>
      </c>
      <c r="P1579" t="n">
        <v>1</v>
      </c>
      <c r="Q1579" t="n">
        <v>-1</v>
      </c>
      <c r="R1579" t="n">
        <v>80</v>
      </c>
      <c r="S1579" t="inlineStr">
        <is>
          <t>Mineral; basis Conv Amt(dec). Gross=tract-map basis.</t>
        </is>
      </c>
    </row>
    <row r="1580">
      <c r="A1580" t="inlineStr">
        <is>
          <t>1938-000632</t>
        </is>
      </c>
      <c r="C1580" t="inlineStr">
        <is>
          <t>Affidavit</t>
        </is>
      </c>
      <c r="D1580" t="inlineStr">
        <is>
          <t>MIS19/466</t>
        </is>
      </c>
      <c r="E1580" s="903" t="n">
        <v>13938</v>
      </c>
      <c r="F1580" s="903" t="n">
        <v>13924</v>
      </c>
      <c r="G1580" t="inlineStr">
        <is>
          <t>M. R. Slief</t>
        </is>
      </c>
      <c r="H1580" t="inlineStr">
        <is>
          <t>The Public</t>
        </is>
      </c>
      <c r="I1580" t="inlineStr">
        <is>
          <t>All of 31-12N-24W, aol</t>
        </is>
      </c>
      <c r="J1580" t="inlineStr">
        <is>
          <t>Affidavit of identity (MR Slief): James G. Hambrook = J. G. Hambrook (Probate #744, an heir of Mark Hambrook, dec'd); re the 2/20/1931 deed to Thomas O. Hambrook (Bk 41 W. Deeds/448) covering a metes-and-bounds tract in the W/2 of Sec 31-12N-24W. [Full text in cell comment]</t>
        </is>
      </c>
      <c r="K1580" t="inlineStr">
        <is>
          <t>OKCountyRecords: 1938-000632</t>
        </is>
      </c>
      <c r="L1580" t="inlineStr">
        <is>
          <t>All (1-8)</t>
        </is>
      </c>
      <c r="M1580" t="inlineStr">
        <is>
          <t>Other</t>
        </is>
      </c>
      <c r="O1580" t="n">
        <v>640</v>
      </c>
      <c r="S1580" t="inlineStr">
        <is>
          <t>Other (non-mineral; excluded from mineral NMA). All-section coverage. Gross=tract-map basis.</t>
        </is>
      </c>
      <c r="T1580" t="inlineStr">
        <is>
          <t>OK</t>
        </is>
      </c>
      <c r="U1580" t="inlineStr">
        <is>
          <t>Non-conveying — notice/affidavit/address change (The Public).</t>
        </is>
      </c>
    </row>
    <row r="1581">
      <c r="A1581" t="inlineStr">
        <is>
          <t>1939-001120</t>
        </is>
      </c>
      <c r="C1581" t="inlineStr">
        <is>
          <t>Quit Claim Deed</t>
        </is>
      </c>
      <c r="D1581" t="inlineStr">
        <is>
          <t>QCD3/491</t>
        </is>
      </c>
      <c r="E1581" s="903" t="n">
        <v>14235</v>
      </c>
      <c r="F1581" s="903" t="n">
        <v>14289</v>
      </c>
      <c r="G1581" t="inlineStr">
        <is>
          <t>Jack Brister and Ethel Brister, HW</t>
        </is>
      </c>
      <c r="H1581" t="inlineStr">
        <is>
          <t>Virginia Jaques</t>
        </is>
      </c>
      <c r="I1581" t="inlineStr">
        <is>
          <t>N/2 NE/4 of 31-12N-24W</t>
        </is>
      </c>
      <c r="J1581" t="inlineStr">
        <is>
          <t>ARTI, to correct deed at 45/395</t>
        </is>
      </c>
      <c r="K1581" t="inlineStr">
        <is>
          <t>OKCountyRecords: 1939-001120</t>
        </is>
      </c>
      <c r="L1581" t="n">
        <v>1</v>
      </c>
      <c r="M1581" t="inlineStr">
        <is>
          <t>Mineral</t>
        </is>
      </c>
      <c r="N1581" t="n">
        <v>1</v>
      </c>
      <c r="O1581" t="n">
        <v>80</v>
      </c>
      <c r="P1581" t="n">
        <v>1</v>
      </c>
      <c r="Q1581" t="n">
        <v>-1</v>
      </c>
      <c r="R1581" t="n">
        <v>80</v>
      </c>
      <c r="S1581" t="inlineStr">
        <is>
          <t>Mineral; basis Conv Amt(dec). Gross=tract-map basis.</t>
        </is>
      </c>
    </row>
    <row r="1582">
      <c r="A1582" t="inlineStr">
        <is>
          <t>1942-000630</t>
        </is>
      </c>
      <c r="C1582" t="inlineStr">
        <is>
          <t>Final Decree and Distribution</t>
        </is>
      </c>
      <c r="D1582" t="inlineStr">
        <is>
          <t>MIS21/471</t>
        </is>
      </c>
      <c r="E1582" s="903" t="n">
        <v>15490</v>
      </c>
      <c r="F1582" s="903" t="n">
        <v>15490</v>
      </c>
      <c r="G1582" t="inlineStr">
        <is>
          <t>Beckham County Court,
RE: In the Matter of the Estate of Swinburn J. Stewart, Deceased</t>
        </is>
      </c>
      <c r="H1582" t="inlineStr">
        <is>
          <t>Gladys Priest, 1/4,
Swinburn J. Stewart, Jr., 1/4,
Margaret Standiford, 1/4,
Mary Margaret Wilson, 1/4</t>
        </is>
      </c>
      <c r="I1582" t="inlineStr">
        <is>
          <t>SE/4 SW/4 of 31-12N-24W, aol</t>
        </is>
      </c>
      <c r="J1582" t="inlineStr">
        <is>
          <t>ARTI, An undivided interest</t>
        </is>
      </c>
      <c r="K1582" t="inlineStr">
        <is>
          <t>OKCountyRecords: 1942-000630</t>
        </is>
      </c>
      <c r="L1582" t="n">
        <v>5</v>
      </c>
      <c r="M1582" t="inlineStr">
        <is>
          <t>Mineral</t>
        </is>
      </c>
      <c r="N1582" t="n">
        <v>1</v>
      </c>
      <c r="O1582" t="n">
        <v>120</v>
      </c>
      <c r="P1582" t="n">
        <v>1</v>
      </c>
      <c r="Q1582" t="n">
        <v>-1</v>
      </c>
      <c r="R1582" t="n">
        <v>120</v>
      </c>
      <c r="S1582" t="inlineStr">
        <is>
          <t>Mineral; basis Conv Amt(dec). Gross=tract-map basis.</t>
        </is>
      </c>
    </row>
    <row r="1583">
      <c r="A1583" t="inlineStr">
        <is>
          <t>1945-000171</t>
        </is>
      </c>
      <c r="C1583" t="inlineStr">
        <is>
          <t>Warranty Deed</t>
        </is>
      </c>
      <c r="D1583" t="inlineStr">
        <is>
          <t>D55/254</t>
        </is>
      </c>
      <c r="E1583" s="903" t="n">
        <v>16434</v>
      </c>
      <c r="F1583" s="903" t="n">
        <v>16508</v>
      </c>
      <c r="G1583" t="inlineStr">
        <is>
          <t>Maggie Davis, formerly Maggie Bennett &amp; H. V. Davis, wife and husband; Eli L. Shotwell &amp; Ida M. Shotwell husband &amp; wife; Pearl L. Davis, &amp; O. L. Davis, wife &amp; husband; Roy T. Shotwell &amp; Josie A.
Shotwell, husband &amp; wife; Ida M. Cuff and A. M. Cuff, wife and husband</t>
        </is>
      </c>
      <c r="H1583" t="inlineStr">
        <is>
          <t>H. M. Carter</t>
        </is>
      </c>
      <c r="I1583" t="inlineStr">
        <is>
          <t>SE/4 NE/4, NE/4 SE/4 of 31-12N-24W</t>
        </is>
      </c>
      <c r="J1583" t="inlineStr">
        <is>
          <t>ARTI</t>
        </is>
      </c>
      <c r="K1583" t="inlineStr">
        <is>
          <t>OKCountyRecords: 1945-000171</t>
        </is>
      </c>
      <c r="L1583" t="inlineStr">
        <is>
          <t>3, 8</t>
        </is>
      </c>
      <c r="M1583" t="inlineStr">
        <is>
          <t>Mineral</t>
        </is>
      </c>
      <c r="N1583" t="n">
        <v>1</v>
      </c>
      <c r="O1583" t="n">
        <v>80</v>
      </c>
      <c r="P1583" t="n">
        <v>1</v>
      </c>
      <c r="Q1583" t="n">
        <v>-1</v>
      </c>
      <c r="R1583" t="n">
        <v>80</v>
      </c>
      <c r="S1583" t="inlineStr">
        <is>
          <t>Mineral; basis Conv Amt(dec). Gross=tract-map basis.</t>
        </is>
      </c>
    </row>
    <row r="1584">
      <c r="A1584" t="inlineStr">
        <is>
          <t>1945-000816</t>
        </is>
      </c>
      <c r="C1584" t="inlineStr">
        <is>
          <t>Final Decree</t>
        </is>
      </c>
      <c r="D1584" t="inlineStr">
        <is>
          <t>MIS22/628</t>
        </is>
      </c>
      <c r="E1584" s="903" t="n">
        <v>16439</v>
      </c>
      <c r="F1584" s="903" t="n">
        <v>16439</v>
      </c>
      <c r="G1584" t="inlineStr">
        <is>
          <t>Beckham County Court,
RE: In the Matter of the Estate of Benjamin H. Shotwell, Deceased</t>
        </is>
      </c>
      <c r="H1584" t="inlineStr">
        <is>
          <t>Maggie Bennett,
Eli L. Shotwell,
Pearl L. Davis,
Roy T. Shotwell,
Ida M. Cuff</t>
        </is>
      </c>
      <c r="I1584" t="inlineStr">
        <is>
          <t>SE/4 NE/4, NE/4 SE/4 of 31-12N-24W, aol</t>
        </is>
      </c>
      <c r="J1584" t="inlineStr">
        <is>
          <t>ARTI</t>
        </is>
      </c>
      <c r="K1584" t="inlineStr">
        <is>
          <t>OKCountyRecords: 1945-000816</t>
        </is>
      </c>
      <c r="L1584" t="inlineStr">
        <is>
          <t>3, 8</t>
        </is>
      </c>
      <c r="M1584" t="inlineStr">
        <is>
          <t>Mineral</t>
        </is>
      </c>
      <c r="N1584" t="n">
        <v>1</v>
      </c>
      <c r="O1584" t="n">
        <v>80</v>
      </c>
      <c r="P1584" t="n">
        <v>1</v>
      </c>
      <c r="Q1584" t="n">
        <v>-1</v>
      </c>
      <c r="R1584" t="n">
        <v>80</v>
      </c>
      <c r="S1584" t="inlineStr">
        <is>
          <t>Mineral; basis Conv Amt(dec). Gross=tract-map basis.</t>
        </is>
      </c>
    </row>
    <row r="1585">
      <c r="A1585" t="inlineStr">
        <is>
          <t>1949-002138</t>
        </is>
      </c>
      <c r="C1585" t="inlineStr">
        <is>
          <t>Contract</t>
        </is>
      </c>
      <c r="D1585" t="inlineStr">
        <is>
          <t>MIS25/41</t>
        </is>
      </c>
      <c r="E1585" s="903" t="n">
        <v>17950</v>
      </c>
      <c r="F1585" s="903" t="n">
        <v>17991</v>
      </c>
      <c r="G1585" t="inlineStr">
        <is>
          <t>Ethel Carter,
N. M. Carter</t>
        </is>
      </c>
      <c r="H1585" t="inlineStr">
        <is>
          <t>Marvin G. Mitchell</t>
        </is>
      </c>
      <c r="I1585" t="inlineStr">
        <is>
          <t>31-12N-24W, aol</t>
        </is>
      </c>
      <c r="J1585" t="inlineStr">
        <is>
          <t>Conveyance of ~340 ac (S/2 SE/4 Sec 30; E/2 NW/4, N/2 NE/4, SE/4 NE/4, NE/4 SE/4 and N/2 NE/4 SW/4 Sec 31-12N-24W), LESS an undivided 1/2 of the oil, gas &amp; mineral rights reserved, with ingress/egress for development. [Full text in cell comment]</t>
        </is>
      </c>
      <c r="K1585" t="inlineStr">
        <is>
          <t>OKCountyRecords: 1949-002138</t>
        </is>
      </c>
      <c r="L1585" t="inlineStr">
        <is>
          <t>All (1-8)</t>
        </is>
      </c>
      <c r="M1585" t="inlineStr">
        <is>
          <t>Other</t>
        </is>
      </c>
      <c r="O1585" t="n">
        <v>640</v>
      </c>
      <c r="S1585" t="inlineStr">
        <is>
          <t>Other (non-mineral; excluded from mineral NMA). All-section coverage. Gross=tract-map basis.</t>
        </is>
      </c>
    </row>
    <row r="1586">
      <c r="A1586" t="inlineStr">
        <is>
          <t>1949-000814</t>
        </is>
      </c>
      <c r="C1586" t="inlineStr">
        <is>
          <t>Warranty Deed</t>
        </is>
      </c>
      <c r="D1586" t="inlineStr">
        <is>
          <t>D59/251</t>
        </is>
      </c>
      <c r="E1586" s="903" t="n">
        <v>17950</v>
      </c>
      <c r="F1586" s="903" t="n">
        <v>18112</v>
      </c>
      <c r="G1586" t="inlineStr">
        <is>
          <t>H. M. Carter and Mrs Ethel Carter, HW</t>
        </is>
      </c>
      <c r="H1586" t="inlineStr">
        <is>
          <t>Marvin G. Mitchell and Carrie Lou Mitchell, HW, JTWROS</t>
        </is>
      </c>
      <c r="I1586" t="inlineStr">
        <is>
          <t>S/2 SE/4 of Sec 30-12N-24W, E/2 NW/4, N/2 NE/4, SE/4 NE/4, NE/4 SE/4, N/2 NE/4 SW/4 of Sec 31-12N-24W, containing 340 acres, more or less</t>
        </is>
      </c>
      <c r="J1586" t="inlineStr">
        <is>
          <t>1/2 interest, (Parties of the first part reserve unto themselves and undivided one half of all.minerals not heretofore conveyed on the a bove described tract of land with rights of ingrees and egress)</t>
        </is>
      </c>
      <c r="K1586" t="inlineStr">
        <is>
          <t>OKCountyRecords: 1949-000814</t>
        </is>
      </c>
      <c r="L1586" t="inlineStr">
        <is>
          <t>1, 2, 3, 4, 7, 8</t>
        </is>
      </c>
      <c r="M1586" t="inlineStr">
        <is>
          <t>Mineral</t>
        </is>
      </c>
      <c r="N1586" t="n">
        <v>0.5</v>
      </c>
      <c r="O1586" t="n">
        <v>440</v>
      </c>
      <c r="P1586" t="n">
        <v>0.5</v>
      </c>
      <c r="Q1586" t="n">
        <v>-0.5</v>
      </c>
      <c r="R1586" t="n">
        <v>220</v>
      </c>
      <c r="S1586" t="inlineStr">
        <is>
          <t>Mineral; basis Conv Amt(dec). Gross=tract-map basis.</t>
        </is>
      </c>
    </row>
    <row r="1587">
      <c r="A1587" t="inlineStr">
        <is>
          <t>1949-002129</t>
        </is>
      </c>
      <c r="C1587" t="inlineStr">
        <is>
          <t>Certificate</t>
        </is>
      </c>
      <c r="D1587" t="inlineStr">
        <is>
          <t>MIS25/30</t>
        </is>
      </c>
      <c r="E1587" s="903" t="n">
        <v>17986</v>
      </c>
      <c r="F1587" s="903" t="n">
        <v>17986</v>
      </c>
      <c r="G1587" t="inlineStr">
        <is>
          <t>Corporation Commission of Oklahoma</t>
        </is>
      </c>
      <c r="H1587" t="inlineStr">
        <is>
          <t>The Public</t>
        </is>
      </c>
      <c r="I1587" t="inlineStr">
        <is>
          <t>N/2 NE/4, E/2 NE/4, E/2 SW/4 of 31-12N-24W, aol</t>
        </is>
      </c>
      <c r="J1587" t="inlineStr">
        <is>
          <t>Cert of non development</t>
        </is>
      </c>
      <c r="K1587" t="inlineStr">
        <is>
          <t>OKCountyRecords: 1949-002129</t>
        </is>
      </c>
      <c r="L1587" t="inlineStr">
        <is>
          <t>All (1-8)</t>
        </is>
      </c>
      <c r="M1587" t="inlineStr">
        <is>
          <t>Other</t>
        </is>
      </c>
      <c r="N1587" t="n">
        <v>0</v>
      </c>
      <c r="O1587" t="n">
        <v>640</v>
      </c>
      <c r="S1587" t="inlineStr">
        <is>
          <t>Other (non-mineral; excluded from mineral NMA). All-section coverage. Gross=tract-map basis.</t>
        </is>
      </c>
      <c r="T1587" t="inlineStr">
        <is>
          <t>OK</t>
        </is>
      </c>
      <c r="U1587" t="inlineStr">
        <is>
          <t>Non-conveying — notice/affidavit/address change (The Public).</t>
        </is>
      </c>
    </row>
    <row r="1588">
      <c r="A1588" t="inlineStr">
        <is>
          <t>1949-000809</t>
        </is>
      </c>
      <c r="C1588" t="inlineStr">
        <is>
          <t>Warranty Deed</t>
        </is>
      </c>
      <c r="D1588" t="inlineStr">
        <is>
          <t>D59/246</t>
        </is>
      </c>
      <c r="E1588" s="903" t="n">
        <v>18015</v>
      </c>
      <c r="F1588" s="903" t="n">
        <v>18095</v>
      </c>
      <c r="G1588" t="inlineStr">
        <is>
          <t>Lee Aulbert and Mollie Aulbert, HW</t>
        </is>
      </c>
      <c r="H1588" t="inlineStr">
        <is>
          <t>Marvin G. Mitchell and Carrie Lou Mitchell, HW, JTWROS</t>
        </is>
      </c>
      <c r="I1588" t="inlineStr">
        <is>
          <t>Lot 4, S/2 Lot 3, S/2 NE/4 SW/4, SE/4 SW/4 of 31-12N-24W, containing 115.34 acres, more or less</t>
        </is>
      </c>
      <c r="J1588" t="inlineStr">
        <is>
          <t>ARTI</t>
        </is>
      </c>
      <c r="K1588" t="inlineStr">
        <is>
          <t>OKCountyRecords: 1949-000809</t>
        </is>
      </c>
      <c r="L1588" t="inlineStr">
        <is>
          <t>2, 3, 5, 6, 7</t>
        </is>
      </c>
      <c r="M1588" t="inlineStr">
        <is>
          <t>Mineral</t>
        </is>
      </c>
      <c r="N1588" t="n">
        <v>1</v>
      </c>
      <c r="O1588" t="n">
        <v>440</v>
      </c>
      <c r="P1588" t="n">
        <v>1</v>
      </c>
      <c r="Q1588" t="n">
        <v>-1</v>
      </c>
      <c r="R1588" t="n">
        <v>440</v>
      </c>
      <c r="S1588" t="inlineStr">
        <is>
          <t>Mineral; basis Conv Amt(dec). Gross=tract-map basis.</t>
        </is>
      </c>
    </row>
    <row r="1589">
      <c r="A1589" t="inlineStr">
        <is>
          <t>1949-003394</t>
        </is>
      </c>
      <c r="C1589" t="inlineStr">
        <is>
          <t>Quit Claim Deed</t>
        </is>
      </c>
      <c r="D1589" t="inlineStr">
        <is>
          <t>QCD5/92</t>
        </is>
      </c>
      <c r="E1589" s="903" t="n">
        <v>18056</v>
      </c>
      <c r="F1589" s="903" t="n">
        <v>18084</v>
      </c>
      <c r="G1589" t="inlineStr">
        <is>
          <t>A. H. Douglas</t>
        </is>
      </c>
      <c r="H1589" t="inlineStr">
        <is>
          <t>Marvin G. Mitchell</t>
        </is>
      </c>
      <c r="I1589" t="inlineStr">
        <is>
          <t>S/2 N/2 SW/4, SW/4 SW/4, SE/4 SW/4 of 31-12N-24W</t>
        </is>
      </c>
      <c r="J1589" t="inlineStr">
        <is>
          <t>ARTI, deed is given to remove cloud on title of above land, because of affidavit filed iin Book 12 Miscl. Page 119</t>
        </is>
      </c>
      <c r="K1589" t="inlineStr">
        <is>
          <t>OKCountyRecords: 1949-003394</t>
        </is>
      </c>
      <c r="L1589" t="inlineStr">
        <is>
          <t>5, 6, 7</t>
        </is>
      </c>
      <c r="M1589" t="inlineStr">
        <is>
          <t>Mineral</t>
        </is>
      </c>
      <c r="N1589" t="n">
        <v>1</v>
      </c>
      <c r="O1589" t="n">
        <v>240</v>
      </c>
      <c r="P1589" t="n">
        <v>1</v>
      </c>
      <c r="Q1589" t="n">
        <v>-1</v>
      </c>
      <c r="R1589" t="n">
        <v>240</v>
      </c>
      <c r="S1589" t="inlineStr">
        <is>
          <t>Mineral; basis Conv Amt(dec). Gross=tract-map basis.</t>
        </is>
      </c>
    </row>
    <row r="1590">
      <c r="A1590" t="inlineStr">
        <is>
          <t>1949-001867</t>
        </is>
      </c>
      <c r="C1590" t="inlineStr">
        <is>
          <t>Mineral Deed</t>
        </is>
      </c>
      <c r="D1590" t="inlineStr">
        <is>
          <t>D63/97</t>
        </is>
      </c>
      <c r="E1590" s="903" t="n">
        <v>18170</v>
      </c>
      <c r="F1590" s="903" t="n">
        <v>18170</v>
      </c>
      <c r="G1590" t="inlineStr">
        <is>
          <t>H. M. Carter and Ethel Carter, HW</t>
        </is>
      </c>
      <c r="H1590" t="inlineStr">
        <is>
          <t>G. C. Mitchel,
Glenn D. Mitchel</t>
        </is>
      </c>
      <c r="I1590" t="inlineStr">
        <is>
          <t>E/2 NW/4, SE/4 NE/4, NE/4 SE/4, N/2 NE/4 SW/4 of 31-12N-24W, aol</t>
        </is>
      </c>
      <c r="J1590" t="inlineStr">
        <is>
          <t>20/260 interest, being 20 NMA in 2 sections</t>
        </is>
      </c>
      <c r="K1590" t="inlineStr">
        <is>
          <t>OKCountyRecords: 1949-001867</t>
        </is>
      </c>
      <c r="L1590" t="inlineStr">
        <is>
          <t>1, 3, 4, 7, 8</t>
        </is>
      </c>
      <c r="M1590" t="inlineStr">
        <is>
          <t>Mineral</t>
        </is>
      </c>
      <c r="N1590" t="n">
        <v>0.07142857142857142</v>
      </c>
      <c r="O1590" t="n">
        <v>280</v>
      </c>
      <c r="P1590" t="n">
        <v>0.07142857142857142</v>
      </c>
      <c r="Q1590" t="n">
        <v>-0.07142857142857142</v>
      </c>
      <c r="R1590" t="n">
        <v>20</v>
      </c>
      <c r="S1590" t="inlineStr">
        <is>
          <t>Mineral; basis Conv Amt(dec). Gross=tract-map basis.</t>
        </is>
      </c>
      <c r="U1590" t="inlineStr">
        <is>
          <t>Conveys 20 NMA per notes; conv. dec = 20/gross. Verify denominator/tract from image.</t>
        </is>
      </c>
    </row>
    <row r="1591">
      <c r="A1591" t="inlineStr">
        <is>
          <t>1950-000383</t>
        </is>
      </c>
      <c r="C1591" t="inlineStr">
        <is>
          <t>Warranty Deed</t>
        </is>
      </c>
      <c r="D1591" t="inlineStr">
        <is>
          <t>D59/410</t>
        </is>
      </c>
      <c r="E1591" s="903" t="n">
        <v>18420</v>
      </c>
      <c r="F1591" s="903" t="n">
        <v>18420</v>
      </c>
      <c r="G1591" t="inlineStr">
        <is>
          <t>H. M. Carter and Ethel Carter, HW</t>
        </is>
      </c>
      <c r="H1591" t="inlineStr">
        <is>
          <t>Marvin G. Mitchell and Carrie Lou Mitchell, HW, JTWROS</t>
        </is>
      </c>
      <c r="I1591" t="inlineStr">
        <is>
          <t>E/2 NW/4, SE/4 NE/4, NE/4 SE/4, N/2 NE/4 SW/4 of 31-12N-24W, aol</t>
        </is>
      </c>
      <c r="J1591" t="inlineStr">
        <is>
          <t>ARTI, Except 1/2 of the ogms in the N/2 NE/4
Corrects deed dated 2/21/1949</t>
        </is>
      </c>
      <c r="K1591" t="inlineStr">
        <is>
          <t>OKCountyRecords: 1950-000383</t>
        </is>
      </c>
      <c r="L1591" t="inlineStr">
        <is>
          <t>1, 3, 4, 7, 8</t>
        </is>
      </c>
      <c r="M1591" t="inlineStr">
        <is>
          <t>Mineral</t>
        </is>
      </c>
      <c r="N1591" t="n">
        <v>1</v>
      </c>
      <c r="O1591" t="n">
        <v>280</v>
      </c>
      <c r="P1591" t="n">
        <v>1</v>
      </c>
      <c r="Q1591" t="n">
        <v>-1</v>
      </c>
      <c r="R1591" t="n">
        <v>280</v>
      </c>
      <c r="S1591" t="inlineStr">
        <is>
          <t>Mineral; basis Conv Amt(dec). Gross=tract-map basis.</t>
        </is>
      </c>
    </row>
    <row r="1592">
      <c r="A1592" t="inlineStr">
        <is>
          <t>1953-000493</t>
        </is>
      </c>
      <c r="C1592" t="inlineStr">
        <is>
          <t>Warranty Deed</t>
        </is>
      </c>
      <c r="D1592" t="inlineStr">
        <is>
          <t>D67/154</t>
        </is>
      </c>
      <c r="E1592" s="903" t="n">
        <v>19396</v>
      </c>
      <c r="F1592" s="903" t="n">
        <v>19396</v>
      </c>
      <c r="G1592" t="inlineStr">
        <is>
          <t>Elvin J. Ridling and Dorothy Jean Ridling, HW</t>
        </is>
      </c>
      <c r="H1592" t="inlineStr">
        <is>
          <t>M. G. Mitchell and Carrie Lou Mitchell, HW, JTWROS</t>
        </is>
      </c>
      <c r="I1592" t="inlineStr">
        <is>
          <t>E/2 NW/4, SE/4 NE/4, NE/4 SE/4, N/2 NE/4 SW/4, Lot 4, S/2 SW/4, SE/4 SW/4 of 31-12N-24W</t>
        </is>
      </c>
      <c r="J1592" t="inlineStr">
        <is>
          <t>ARTI</t>
        </is>
      </c>
      <c r="K1592" t="inlineStr">
        <is>
          <t>OKCountyRecords: 1953-000493</t>
        </is>
      </c>
      <c r="L1592" t="inlineStr">
        <is>
          <t>1, 3, 4, 5, 6, 7, 8</t>
        </is>
      </c>
      <c r="M1592" t="inlineStr">
        <is>
          <t>Mineral</t>
        </is>
      </c>
      <c r="N1592" t="n">
        <v>1</v>
      </c>
      <c r="O1592" t="n">
        <v>480</v>
      </c>
      <c r="P1592" t="n">
        <v>1</v>
      </c>
      <c r="Q1592" t="n">
        <v>-1</v>
      </c>
      <c r="R1592" t="n">
        <v>480</v>
      </c>
      <c r="S1592" t="inlineStr">
        <is>
          <t>Mineral; basis Conv Amt(dec). Gross=tract-map basis.</t>
        </is>
      </c>
    </row>
    <row r="1593">
      <c r="A1593" t="inlineStr">
        <is>
          <t>1953-000498</t>
        </is>
      </c>
      <c r="C1593" t="inlineStr">
        <is>
          <t>Warranty Deed</t>
        </is>
      </c>
      <c r="D1593" t="inlineStr">
        <is>
          <t>D67/159</t>
        </is>
      </c>
      <c r="E1593" s="903" t="n">
        <v>19414</v>
      </c>
      <c r="F1593" s="903" t="n">
        <v>19417</v>
      </c>
      <c r="G1593" t="inlineStr">
        <is>
          <t>Marvin G. Mitchell and Carrie Lou Mitchell, HW</t>
        </is>
      </c>
      <c r="H1593" t="inlineStr">
        <is>
          <t>W. L. Ayers and Hazel Ayers, HW, JTWROS</t>
        </is>
      </c>
      <c r="I1593" t="inlineStr">
        <is>
          <t>Lot 4, S/2 Lot 3, S/2 NE/4 SW/4, SE/4 SW/4 of 31-12N-24W, containing 115.34 acres, more or less</t>
        </is>
      </c>
      <c r="J1593" t="inlineStr">
        <is>
          <t>except the first parties specifically reserve from this conveyance all mineral interest except an undivided 75 acres of said mineral interest which is specifically transferred to the second parties under this conveyance.</t>
        </is>
      </c>
      <c r="K1593" t="inlineStr">
        <is>
          <t>OKCountyRecords: 1953-000498</t>
        </is>
      </c>
      <c r="L1593" t="inlineStr">
        <is>
          <t>2, 3, 5, 6, 7</t>
        </is>
      </c>
      <c r="M1593" t="inlineStr">
        <is>
          <t>Mineral</t>
        </is>
      </c>
      <c r="N1593" t="n">
        <v>0.1704545454545454</v>
      </c>
      <c r="O1593" t="n">
        <v>440</v>
      </c>
      <c r="P1593" t="n">
        <v>0.1704545454545454</v>
      </c>
      <c r="Q1593" t="n">
        <v>-0.1704545454545454</v>
      </c>
      <c r="R1593" t="n">
        <v>75</v>
      </c>
      <c r="S1593" t="inlineStr">
        <is>
          <t>Mineral; basis Conv Amt(dec). Gross=tract-map basis.</t>
        </is>
      </c>
      <c r="T1593" t="inlineStr">
        <is>
          <t>REVIEW</t>
        </is>
      </c>
      <c r="U1593" t="inlineStr">
        <is>
          <t>Conveys 75 NMA per notes; conv. dec = 75/gross. Verify denominator/tract from image.</t>
        </is>
      </c>
    </row>
    <row r="1594">
      <c r="A1594" t="inlineStr">
        <is>
          <t>1957-001086</t>
        </is>
      </c>
      <c r="C1594" t="inlineStr">
        <is>
          <t>Contract</t>
        </is>
      </c>
      <c r="D1594" t="inlineStr">
        <is>
          <t>MIS27/380</t>
        </is>
      </c>
      <c r="E1594" s="903" t="n">
        <v>20844</v>
      </c>
      <c r="F1594" s="903" t="n">
        <v>20876</v>
      </c>
      <c r="G1594" t="inlineStr">
        <is>
          <t>W. L. Ayers</t>
        </is>
      </c>
      <c r="H1594" t="inlineStr">
        <is>
          <t>Clara Mae Bryan,
George M. Bryan</t>
        </is>
      </c>
      <c r="I1594" t="inlineStr">
        <is>
          <t>31-12N-24W, aol</t>
        </is>
      </c>
      <c r="J1594" t="inlineStr">
        <is>
          <t>Contract for sale of real estate (1/24/1957): W. L. Ayers → George M. &amp; Clara Mae Bryan; SURFACE rights only to ~340 ac (Secs 30 &amp; 31) plus 115.34 ac (lots &amp; SE/4 SW/4 Sec 31); price $17,782 — assume $15,080 M. G. Mitchell mortgage + $2,700 to the Ayers; escrow with S. L. Simpkins. [Full text in cell comment]</t>
        </is>
      </c>
      <c r="K1594" t="inlineStr">
        <is>
          <t>OKCountyRecords: 1957-001086</t>
        </is>
      </c>
      <c r="L1594" t="inlineStr">
        <is>
          <t>All (1-8)</t>
        </is>
      </c>
      <c r="M1594" t="inlineStr">
        <is>
          <t>Other</t>
        </is>
      </c>
      <c r="O1594" t="n">
        <v>640</v>
      </c>
      <c r="S1594" t="inlineStr">
        <is>
          <t>Other (non-mineral; excluded from mineral NMA). All-section coverage. Gross=tract-map basis.</t>
        </is>
      </c>
    </row>
    <row r="1595">
      <c r="A1595" t="inlineStr">
        <is>
          <t>1960-000414</t>
        </is>
      </c>
      <c r="C1595" t="inlineStr">
        <is>
          <t>Designation of Properties Transferred by Merger Magnolia Petroleum Company to Socony Mobil Oil Company, INC.</t>
        </is>
      </c>
      <c r="D1595" t="inlineStr">
        <is>
          <t>MIS32/144</t>
        </is>
      </c>
      <c r="E1595" s="903" t="n">
        <v>21957</v>
      </c>
      <c r="F1595" s="903" t="n">
        <v>21969</v>
      </c>
      <c r="G1595" t="inlineStr">
        <is>
          <t>Magnolia Petroleum,
Magnolia Petroleum Co,
Socony Mobil Oil Co.</t>
        </is>
      </c>
      <c r="H1595" t="inlineStr">
        <is>
          <t>The Public</t>
        </is>
      </c>
      <c r="I1595" t="inlineStr">
        <is>
          <t>31-12N-24W, aol</t>
        </is>
      </c>
      <c r="J1595" t="inlineStr">
        <is>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[Full text in cell comment]</t>
        </is>
      </c>
      <c r="K1595" t="inlineStr">
        <is>
          <t>OKCountyRecords: 1960-000414</t>
        </is>
      </c>
      <c r="L1595" t="inlineStr">
        <is>
          <t>All (1-8)</t>
        </is>
      </c>
      <c r="M1595" t="inlineStr">
        <is>
          <t>Mineral</t>
        </is>
      </c>
      <c r="O1595" t="n">
        <v>640</v>
      </c>
      <c r="S1595" t="inlineStr">
        <is>
          <t>Mineral; basis Conv Amt(dec). All-section coverage. Gross=tract-map basis.</t>
        </is>
      </c>
      <c r="T1595" t="inlineStr">
        <is>
          <t>OK</t>
        </is>
      </c>
      <c r="U1595" t="inlineStr">
        <is>
          <t>Non-conveying per The Public rule; Magnolia→Socony merger notice (verify if operative deed exists).</t>
        </is>
      </c>
    </row>
    <row r="1596">
      <c r="A1596" t="inlineStr">
        <is>
          <t>1962-001145</t>
        </is>
      </c>
      <c r="C1596" t="inlineStr">
        <is>
          <t>Mineral Deed</t>
        </is>
      </c>
      <c r="D1596" t="inlineStr">
        <is>
          <t>MIS47/169</t>
        </is>
      </c>
      <c r="E1596" s="903" t="n">
        <v>22906</v>
      </c>
      <c r="F1596" s="903" t="n">
        <v>22906</v>
      </c>
      <c r="G1596" t="inlineStr">
        <is>
          <t>Robert O. Lister, Jr. and Marie Lister, HW</t>
        </is>
      </c>
      <c r="H1596" t="inlineStr">
        <is>
          <t>Carrie Lou Mitchell</t>
        </is>
      </c>
      <c r="I1596" t="inlineStr">
        <is>
          <t>Lot 4, S/2 of Lot 3, S/2 NE/4 SW/4, SE/4 SW/4 of 31-12N-24W</t>
        </is>
      </c>
      <c r="J1596" t="inlineStr">
        <is>
          <t>55/115.34 interest, 55 NMA</t>
        </is>
      </c>
      <c r="K1596" t="inlineStr">
        <is>
          <t>OKCountyRecords: 1962-001145</t>
        </is>
      </c>
      <c r="L1596" t="inlineStr">
        <is>
          <t>2, 3, 5, 6, 7</t>
        </is>
      </c>
      <c r="M1596" t="inlineStr">
        <is>
          <t>Mineral</t>
        </is>
      </c>
      <c r="N1596" t="n">
        <v>0.125</v>
      </c>
      <c r="O1596" t="n">
        <v>440</v>
      </c>
      <c r="P1596" t="n">
        <v>0.125</v>
      </c>
      <c r="Q1596" t="n">
        <v>-0.125</v>
      </c>
      <c r="R1596" t="n">
        <v>55</v>
      </c>
      <c r="S1596" t="inlineStr">
        <is>
          <t>Mineral; basis Conv Amt(dec). Gross=tract-map basis.</t>
        </is>
      </c>
      <c r="U1596" t="inlineStr">
        <is>
          <t>Conveys 55 NMA per notes; conv. dec = 55/gross. Verify denominator/tract from image.</t>
        </is>
      </c>
    </row>
    <row r="1597">
      <c r="A1597" t="inlineStr">
        <is>
          <t>1962-001141</t>
        </is>
      </c>
      <c r="C1597" t="inlineStr">
        <is>
          <t>Mineral Deed</t>
        </is>
      </c>
      <c r="D1597" t="inlineStr">
        <is>
          <t>MIS47/164</t>
        </is>
      </c>
      <c r="E1597" s="903" t="n">
        <v>22906</v>
      </c>
      <c r="F1597" s="903" t="n">
        <v>22906</v>
      </c>
      <c r="G1597" t="inlineStr">
        <is>
          <t>W. L. Ayers and Hazel Ayers, HW</t>
        </is>
      </c>
      <c r="H1597" t="inlineStr">
        <is>
          <t>Robert O. Lister, Jr.</t>
        </is>
      </c>
      <c r="I1597" t="inlineStr">
        <is>
          <t>Lot 4, S/2 of Lot 3, S/2 NE/4 SW/4, SE/4 SW/4 of 31-12N-24W</t>
        </is>
      </c>
      <c r="J1597" t="inlineStr">
        <is>
          <t>75/115.34 interest, 75 NMA</t>
        </is>
      </c>
      <c r="K1597" t="inlineStr">
        <is>
          <t>OKCountyRecords: 1962-001141</t>
        </is>
      </c>
      <c r="L1597" t="inlineStr">
        <is>
          <t>2, 3, 5, 6, 7</t>
        </is>
      </c>
      <c r="M1597" t="inlineStr">
        <is>
          <t>Mineral</t>
        </is>
      </c>
      <c r="N1597" t="n">
        <v>0.1704545454545454</v>
      </c>
      <c r="O1597" t="n">
        <v>440</v>
      </c>
      <c r="P1597" t="n">
        <v>0.1704545454545454</v>
      </c>
      <c r="Q1597" t="n">
        <v>-0.1704545454545454</v>
      </c>
      <c r="R1597" t="n">
        <v>75</v>
      </c>
      <c r="S1597" t="inlineStr">
        <is>
          <t>Mineral; basis Conv Amt(dec). Gross=tract-map basis.</t>
        </is>
      </c>
      <c r="U1597" t="inlineStr">
        <is>
          <t>Conveys 75 NMA per notes; conv. dec = 75/gross. Verify denominator/tract from image.</t>
        </is>
      </c>
    </row>
    <row r="1598">
      <c r="A1598" t="inlineStr">
        <is>
          <t>1962-001389</t>
        </is>
      </c>
      <c r="C1598" t="inlineStr">
        <is>
          <t>Mineral Deed</t>
        </is>
      </c>
      <c r="D1598" t="inlineStr">
        <is>
          <t>MIS47/558</t>
        </is>
      </c>
      <c r="E1598" s="903" t="n">
        <v>22938</v>
      </c>
      <c r="F1598" s="903" t="n">
        <v>22938</v>
      </c>
      <c r="G1598" t="inlineStr">
        <is>
          <t>Robert O. Lister, Jr.</t>
        </is>
      </c>
      <c r="H1598" t="inlineStr">
        <is>
          <t>A. C. Campbell</t>
        </is>
      </c>
      <c r="I1598" t="inlineStr">
        <is>
          <t>Lot 4, S/2 of Lot 3, S/2 NE/4 SW/4, SE/4 SW/4 of 31-12N-24W</t>
        </is>
      </c>
      <c r="J1598" t="inlineStr">
        <is>
          <t>10/115.34 interest, 10 NMA</t>
        </is>
      </c>
      <c r="K1598" t="inlineStr">
        <is>
          <t>OKCountyRecords: 1962-001389</t>
        </is>
      </c>
      <c r="L1598" t="inlineStr">
        <is>
          <t>2, 3, 5, 6, 7</t>
        </is>
      </c>
      <c r="M1598" t="inlineStr">
        <is>
          <t>Mineral</t>
        </is>
      </c>
      <c r="N1598" t="n">
        <v>0.02272727272727273</v>
      </c>
      <c r="O1598" t="n">
        <v>440</v>
      </c>
      <c r="P1598" t="n">
        <v>0.02272727272727273</v>
      </c>
      <c r="Q1598" t="n">
        <v>-0.02272727272727273</v>
      </c>
      <c r="R1598" t="n">
        <v>10</v>
      </c>
      <c r="S1598" t="inlineStr">
        <is>
          <t>Mineral; basis Conv Amt(dec). Gross=tract-map basis.</t>
        </is>
      </c>
      <c r="U1598" t="inlineStr">
        <is>
          <t>Conveys 10 NMA per notes; conv. dec = 10/gross. Verify denominator/tract from image.</t>
        </is>
      </c>
    </row>
    <row r="1599">
      <c r="A1599" t="inlineStr">
        <is>
          <t>1962-001390</t>
        </is>
      </c>
      <c r="C1599" t="inlineStr">
        <is>
          <t>Mineral Deed</t>
        </is>
      </c>
      <c r="D1599" t="inlineStr">
        <is>
          <t>MIS47/559</t>
        </is>
      </c>
      <c r="E1599" s="903" t="n">
        <v>22938</v>
      </c>
      <c r="F1599" s="903" t="n">
        <v>22938</v>
      </c>
      <c r="G1599" t="inlineStr">
        <is>
          <t>Robert O. Lister, Jr.</t>
        </is>
      </c>
      <c r="H1599" t="inlineStr">
        <is>
          <t>J. W. Klopfenstein</t>
        </is>
      </c>
      <c r="I1599" t="inlineStr">
        <is>
          <t>Lot 4, S/2 of Lot 3, S/2 NE/4 SW/4, SE/4 SW/4 of 31-12N-24W</t>
        </is>
      </c>
      <c r="J1599" t="inlineStr">
        <is>
          <t>10/115.34 interest, 10 NMA</t>
        </is>
      </c>
      <c r="K1599" t="inlineStr">
        <is>
          <t>OKCountyRecords: 1962-001390</t>
        </is>
      </c>
      <c r="L1599" t="inlineStr">
        <is>
          <t>2, 3, 5, 6, 7</t>
        </is>
      </c>
      <c r="M1599" t="inlineStr">
        <is>
          <t>Mineral</t>
        </is>
      </c>
      <c r="N1599" t="n">
        <v>0.02272727272727273</v>
      </c>
      <c r="O1599" t="n">
        <v>440</v>
      </c>
      <c r="P1599" t="n">
        <v>0.02272727272727273</v>
      </c>
      <c r="Q1599" t="n">
        <v>-0.02272727272727273</v>
      </c>
      <c r="R1599" t="n">
        <v>10</v>
      </c>
      <c r="S1599" t="inlineStr">
        <is>
          <t>Mineral; basis Conv Amt(dec). Gross=tract-map basis.</t>
        </is>
      </c>
      <c r="U1599" t="inlineStr">
        <is>
          <t>Conveys 10 NMA per notes; conv. dec = 10/gross. Verify denominator/tract from image.</t>
        </is>
      </c>
    </row>
    <row r="1600">
      <c r="A1600" t="inlineStr">
        <is>
          <t>1967-002816</t>
        </is>
      </c>
      <c r="C1600" t="inlineStr">
        <is>
          <t>Final Decree and Order for Distribution</t>
        </is>
      </c>
      <c r="D1600" t="inlineStr">
        <is>
          <t>MIS86/33</t>
        </is>
      </c>
      <c r="E1600" s="903" t="n">
        <v>24709</v>
      </c>
      <c r="F1600" s="903" t="n">
        <v>24750</v>
      </c>
      <c r="G1600" t="inlineStr">
        <is>
          <t>Kiowa County Court,
RE: In the Matter of the Estate of Carrie Lou Mitchell, Deceased</t>
        </is>
      </c>
      <c r="H1600" t="inlineStr">
        <is>
          <t>Marvin Mitchell Williams, 1/4,
Gena Williams, 1/4,
Carrie Leeann Williams, 1/4,
Nancy Susan Mitchell, 1/4</t>
        </is>
      </c>
      <c r="I1600" t="inlineStr">
        <is>
          <t>SW/4 of 31-12N-24W, aol</t>
        </is>
      </c>
      <c r="J1600" t="inlineStr">
        <is>
          <t>ARTI, An Undivided 75.34 acre mineral interest</t>
        </is>
      </c>
      <c r="K1600" t="inlineStr">
        <is>
          <t>OKCountyRecords: 1967-002816</t>
        </is>
      </c>
      <c r="L1600" t="inlineStr">
        <is>
          <t>5, 6, 7</t>
        </is>
      </c>
      <c r="M1600" t="inlineStr">
        <is>
          <t>Mineral</t>
        </is>
      </c>
      <c r="N1600" t="n">
        <v>1</v>
      </c>
      <c r="O1600" t="n">
        <v>240</v>
      </c>
      <c r="P1600" t="n">
        <v>1</v>
      </c>
      <c r="Q1600" t="n">
        <v>-1</v>
      </c>
      <c r="R1600" t="n">
        <v>240</v>
      </c>
      <c r="S1600" t="inlineStr">
        <is>
          <t>Mineral; basis Conv Amt(dec). Gross=tract-map basis.</t>
        </is>
      </c>
    </row>
    <row r="1601">
      <c r="A1601" t="inlineStr">
        <is>
          <t>1968-003144</t>
        </is>
      </c>
      <c r="C1601" t="inlineStr">
        <is>
          <t>Rental Division Order</t>
        </is>
      </c>
      <c r="D1601" t="inlineStr">
        <is>
          <t>MIS97/120</t>
        </is>
      </c>
      <c r="E1601" s="903" t="n">
        <v>25176</v>
      </c>
      <c r="F1601" s="903" t="n">
        <v>25176</v>
      </c>
      <c r="G1601" t="inlineStr">
        <is>
          <t>J. B. Campbell,
Lillie A. Campbell</t>
        </is>
      </c>
      <c r="H1601" t="inlineStr">
        <is>
          <t>J. R. Groves</t>
        </is>
      </c>
      <c r="I1601" t="inlineStr">
        <is>
          <t>31-12N-24W</t>
        </is>
      </c>
      <c r="J1601" t="inlineStr">
        <is>
          <t>Leasehold / WI</t>
        </is>
      </c>
      <c r="K1601" t="inlineStr">
        <is>
          <t>OKCountyRecords: 1968-003144</t>
        </is>
      </c>
      <c r="L1601" t="inlineStr">
        <is>
          <t>All (1-8)</t>
        </is>
      </c>
      <c r="M1601" t="inlineStr">
        <is>
          <t>Other</t>
        </is>
      </c>
      <c r="O1601" t="n">
        <v>640</v>
      </c>
      <c r="S1601" t="inlineStr">
        <is>
          <t>Other (non-mineral; excluded from mineral NMA). All-section coverage. Gross=tract-map basis.</t>
        </is>
      </c>
    </row>
    <row r="1602">
      <c r="A1602" t="inlineStr">
        <is>
          <t>1970-003015</t>
        </is>
      </c>
      <c r="C1602" t="inlineStr">
        <is>
          <t>Rental Division Order</t>
        </is>
      </c>
      <c r="D1602" t="inlineStr">
        <is>
          <t>115/485</t>
        </is>
      </c>
      <c r="E1602" s="903" t="n">
        <v>25905</v>
      </c>
      <c r="F1602" s="903" t="n">
        <v>25905</v>
      </c>
      <c r="G1602" t="inlineStr">
        <is>
          <t>Marie Lister,
Robert O. Lister Jr.</t>
        </is>
      </c>
      <c r="H1602" t="inlineStr">
        <is>
          <t>W. V. Lister</t>
        </is>
      </c>
      <c r="I1602" t="inlineStr">
        <is>
          <t>31-12N-24W</t>
        </is>
      </c>
      <c r="J1602" t="inlineStr">
        <is>
          <t>Leasehold / WI</t>
        </is>
      </c>
      <c r="K1602" t="inlineStr">
        <is>
          <t>OKCountyRecords: 1970-003015</t>
        </is>
      </c>
      <c r="L1602" t="inlineStr">
        <is>
          <t>All (1-8)</t>
        </is>
      </c>
      <c r="M1602" t="inlineStr">
        <is>
          <t>Other</t>
        </is>
      </c>
      <c r="O1602" t="n">
        <v>640</v>
      </c>
      <c r="S1602" t="inlineStr">
        <is>
          <t>Other (non-mineral; excluded from mineral NMA). All-section coverage. Gross=tract-map basis.</t>
        </is>
      </c>
    </row>
    <row r="1603">
      <c r="A1603" t="inlineStr">
        <is>
          <t>1974-001639</t>
        </is>
      </c>
      <c r="C1603" t="inlineStr">
        <is>
          <t>Mineral Deed</t>
        </is>
      </c>
      <c r="D1603" t="inlineStr">
        <is>
          <t>163/565</t>
        </is>
      </c>
      <c r="E1603" s="903" t="n">
        <v>27163</v>
      </c>
      <c r="F1603" s="903" t="n">
        <v>27163</v>
      </c>
      <c r="G1603" t="inlineStr">
        <is>
          <t>L. E. Thurman and Veronica Thurman, HW</t>
        </is>
      </c>
      <c r="H1603" t="inlineStr">
        <is>
          <t>Marie Lister</t>
        </is>
      </c>
      <c r="I1603" t="inlineStr">
        <is>
          <t>E/2 NW/4, SE/4 NE/4, NE/4 SE/4, N/2 NE/4 SW/4 of 31-12N-24W, aol</t>
        </is>
      </c>
      <c r="J1603" t="inlineStr">
        <is>
          <t>60/260 interest in 2 sections</t>
        </is>
      </c>
      <c r="K1603" t="inlineStr">
        <is>
          <t>OKCountyRecords: 1974-001639</t>
        </is>
      </c>
      <c r="L1603" t="inlineStr">
        <is>
          <t>1, 3, 4, 7, 8</t>
        </is>
      </c>
      <c r="M1603" t="inlineStr">
        <is>
          <t>Mineral</t>
        </is>
      </c>
      <c r="N1603" t="n">
        <v>0.2307692307692308</v>
      </c>
      <c r="O1603" t="n">
        <v>280</v>
      </c>
      <c r="P1603" t="n">
        <v>0.2307692307692308</v>
      </c>
      <c r="Q1603" t="n">
        <v>-0.2307692307692308</v>
      </c>
      <c r="R1603" t="n">
        <v>64.61538461538461</v>
      </c>
      <c r="S1603" t="inlineStr">
        <is>
          <t>Mineral; basis Conv Amt(dec). Gross=tract-map basis.</t>
        </is>
      </c>
    </row>
    <row r="1604">
      <c r="A1604" t="inlineStr">
        <is>
          <t>1974-001700</t>
        </is>
      </c>
      <c r="C1604" t="inlineStr">
        <is>
          <t>Mineral Deed</t>
        </is>
      </c>
      <c r="D1604" t="inlineStr">
        <is>
          <t>164/66</t>
        </is>
      </c>
      <c r="E1604" s="903" t="n">
        <v>27171</v>
      </c>
      <c r="F1604" s="903" t="n">
        <v>27171</v>
      </c>
      <c r="G1604" t="inlineStr">
        <is>
          <t>Marie Lister</t>
        </is>
      </c>
      <c r="H1604" t="inlineStr">
        <is>
          <t>W. H. Sorenson</t>
        </is>
      </c>
      <c r="I1604" t="inlineStr">
        <is>
          <t>E/2 NW/4, SE/4 NE/4, NE/4 SE/4, N/2 NE/4 SW/4 of 31-12N-24W, aol</t>
        </is>
      </c>
      <c r="J1604" t="inlineStr">
        <is>
          <t>40/260 interest in 2 sections</t>
        </is>
      </c>
      <c r="K1604" t="inlineStr">
        <is>
          <t>OKCountyRecords: 1974-001700</t>
        </is>
      </c>
      <c r="L1604" t="inlineStr">
        <is>
          <t>1, 3, 4, 7, 8</t>
        </is>
      </c>
      <c r="M1604" t="inlineStr">
        <is>
          <t>Mineral</t>
        </is>
      </c>
      <c r="N1604" t="n">
        <v>0.1538461538461539</v>
      </c>
      <c r="O1604" t="n">
        <v>280</v>
      </c>
      <c r="P1604" t="n">
        <v>0.1538461538461539</v>
      </c>
      <c r="Q1604" t="n">
        <v>-0.1538461538461539</v>
      </c>
      <c r="R1604" t="n">
        <v>43.07692307692308</v>
      </c>
      <c r="S1604" t="inlineStr">
        <is>
          <t>Mineral; basis Conv Amt(dec). Gross=tract-map basis.</t>
        </is>
      </c>
    </row>
    <row r="1605">
      <c r="A1605" t="inlineStr">
        <is>
          <t>1974-002044</t>
        </is>
      </c>
      <c r="C1605" t="inlineStr">
        <is>
          <t>Mineral Deed</t>
        </is>
      </c>
      <c r="D1605" t="inlineStr">
        <is>
          <t>165/87</t>
        </is>
      </c>
      <c r="E1605" s="903" t="n">
        <v>27207</v>
      </c>
      <c r="F1605" s="903" t="n">
        <v>27207</v>
      </c>
      <c r="G1605" t="inlineStr">
        <is>
          <t>Marie Lister</t>
        </is>
      </c>
      <c r="H1605" t="inlineStr">
        <is>
          <t>Mann Childrens Trust</t>
        </is>
      </c>
      <c r="I1605" t="inlineStr">
        <is>
          <t>E/2 NW/4, SE/4 NE/4, NE/4 SE/4, N/2 NE/4 SW/4 of 31-12N-24W, aol</t>
        </is>
      </c>
      <c r="J1605" t="inlineStr">
        <is>
          <t>10/260 interest in 2 sections</t>
        </is>
      </c>
      <c r="K1605" t="inlineStr">
        <is>
          <t>OKCountyRecords: 1974-002044</t>
        </is>
      </c>
      <c r="L1605" t="inlineStr">
        <is>
          <t>1, 3, 4, 7, 8</t>
        </is>
      </c>
      <c r="M1605" t="inlineStr">
        <is>
          <t>Mineral</t>
        </is>
      </c>
      <c r="N1605" t="n">
        <v>0.03846153846153846</v>
      </c>
      <c r="O1605" t="n">
        <v>280</v>
      </c>
      <c r="P1605" t="n">
        <v>0.03846153846153846</v>
      </c>
      <c r="Q1605" t="n">
        <v>-0.03846153846153846</v>
      </c>
      <c r="R1605" t="n">
        <v>10.76923076923077</v>
      </c>
      <c r="S1605" t="inlineStr">
        <is>
          <t>Mineral; basis Conv Amt(dec). Gross=tract-map basis.</t>
        </is>
      </c>
    </row>
    <row r="1606">
      <c r="A1606" t="inlineStr">
        <is>
          <t>1975-000869</t>
        </is>
      </c>
      <c r="C1606" t="inlineStr">
        <is>
          <t>Mineral Deed</t>
        </is>
      </c>
      <c r="D1606" t="inlineStr">
        <is>
          <t>176/144</t>
        </is>
      </c>
      <c r="E1606" s="903" t="n">
        <v>27481</v>
      </c>
      <c r="F1606" s="903" t="n">
        <v>27481</v>
      </c>
      <c r="G1606" t="inlineStr">
        <is>
          <t>Marie Lister</t>
        </is>
      </c>
      <c r="H1606" t="inlineStr">
        <is>
          <t>J. E. Barnett</t>
        </is>
      </c>
      <c r="I1606" t="inlineStr">
        <is>
          <t>E/2 NW/4, SE/4 NE/4, NE/4 SE/4, N/2 NE/4 SW/4 of 31-12N-24W, aol</t>
        </is>
      </c>
      <c r="J1606" t="inlineStr">
        <is>
          <t>10/260 interest in 2 sections</t>
        </is>
      </c>
      <c r="K1606" t="inlineStr">
        <is>
          <t>OKCountyRecords: 1975-000869</t>
        </is>
      </c>
      <c r="L1606" t="inlineStr">
        <is>
          <t>1, 3, 4, 7, 8</t>
        </is>
      </c>
      <c r="M1606" t="inlineStr">
        <is>
          <t>Mineral</t>
        </is>
      </c>
      <c r="N1606" t="n">
        <v>0.03846153846153846</v>
      </c>
      <c r="O1606" t="n">
        <v>280</v>
      </c>
      <c r="P1606" t="n">
        <v>0.03846153846153846</v>
      </c>
      <c r="Q1606" t="n">
        <v>-0.03846153846153846</v>
      </c>
      <c r="R1606" t="n">
        <v>10.76923076923077</v>
      </c>
      <c r="S1606" t="inlineStr">
        <is>
          <t>Mineral; basis Conv Amt(dec). Gross=tract-map basis.</t>
        </is>
      </c>
    </row>
    <row r="1607">
      <c r="A1607" t="inlineStr">
        <is>
          <t>1976-003251</t>
        </is>
      </c>
      <c r="C1607" t="inlineStr">
        <is>
          <t>Warranty Deed</t>
        </is>
      </c>
      <c r="D1607" t="inlineStr">
        <is>
          <t>197/116</t>
        </is>
      </c>
      <c r="E1607" s="903" t="n">
        <v>28005</v>
      </c>
      <c r="F1607" s="903" t="n">
        <v>28005</v>
      </c>
      <c r="G1607" t="inlineStr">
        <is>
          <t>Elmo W. Kirk and Freeda Kirk, HW</t>
        </is>
      </c>
      <c r="H1607" t="inlineStr">
        <is>
          <t>Margie Kirk</t>
        </is>
      </c>
      <c r="I1607"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1607" t="inlineStr">
        <is>
          <t>ARTI</t>
        </is>
      </c>
      <c r="K1607" t="inlineStr">
        <is>
          <t>OKCountyRecords: 1976-003251</t>
        </is>
      </c>
      <c r="L1607" t="inlineStr">
        <is>
          <t>4, 5</t>
        </is>
      </c>
      <c r="M1607" t="inlineStr">
        <is>
          <t>Mineral</t>
        </is>
      </c>
      <c r="N1607" t="n">
        <v>1</v>
      </c>
      <c r="O1607" t="n">
        <v>200</v>
      </c>
      <c r="P1607" t="n">
        <v>1</v>
      </c>
      <c r="Q1607" t="n">
        <v>-1</v>
      </c>
      <c r="R1607" t="n">
        <v>200</v>
      </c>
      <c r="S1607" t="inlineStr">
        <is>
          <t>Mineral; basis Conv Amt(dec). Gross=tract-map basis.</t>
        </is>
      </c>
      <c r="T1607" t="inlineStr">
        <is>
          <t>OK</t>
        </is>
      </c>
      <c r="U1607" t="inlineStr">
        <is>
          <t>Resolved into Tract 9 chain grid: Elmo W. &amp; Freeda Kirk → Margie Kirk (full ARTI in South 51 ac). Verify grantors' pre-1976 mineral fraction vs recorded image.</t>
        </is>
      </c>
    </row>
    <row r="1608">
      <c r="A1608" t="inlineStr">
        <is>
          <t>1977-007503</t>
        </is>
      </c>
      <c r="C1608" t="inlineStr">
        <is>
          <t>Joint Tenancy Warranty Deed</t>
        </is>
      </c>
      <c r="D1608" t="inlineStr">
        <is>
          <t>227/89</t>
        </is>
      </c>
      <c r="E1608" s="903" t="n">
        <v>28445</v>
      </c>
      <c r="F1608" s="903" t="n">
        <v>28445</v>
      </c>
      <c r="G1608" t="inlineStr">
        <is>
          <t>Margie Kirk</t>
        </is>
      </c>
      <c r="H1608" t="inlineStr">
        <is>
          <t>Gordon E. Kirk and Ella Pearl Kirk, HW, JTWROS</t>
        </is>
      </c>
      <c r="I1608"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1608" t="inlineStr">
        <is>
          <t>ARTI</t>
        </is>
      </c>
      <c r="K1608" t="inlineStr">
        <is>
          <t>OKCountyRecords: 1977-007503</t>
        </is>
      </c>
      <c r="L1608" t="inlineStr">
        <is>
          <t>4, 5</t>
        </is>
      </c>
      <c r="M1608" t="inlineStr">
        <is>
          <t>Mineral</t>
        </is>
      </c>
      <c r="N1608" t="n">
        <v>1</v>
      </c>
      <c r="O1608" t="n">
        <v>200</v>
      </c>
      <c r="P1608" t="n">
        <v>1</v>
      </c>
      <c r="Q1608" t="n">
        <v>-1</v>
      </c>
      <c r="R1608" t="n">
        <v>200</v>
      </c>
      <c r="S1608" t="inlineStr">
        <is>
          <t>Mineral; basis Conv Amt(dec). Gross=tract-map basis.</t>
        </is>
      </c>
      <c r="T1608" t="inlineStr">
        <is>
          <t>OK</t>
        </is>
      </c>
      <c r="U1608" t="inlineStr">
        <is>
          <t>Resolved into Tract 9 chain grid: Margie Kirk → Gordon E. &amp; Ella Pearl Kirk (JTWROS).</t>
        </is>
      </c>
    </row>
    <row r="1609">
      <c r="A1609" t="inlineStr">
        <is>
          <t>1978-002576</t>
        </is>
      </c>
      <c r="C1609" t="inlineStr">
        <is>
          <t>Mineral Deed</t>
        </is>
      </c>
      <c r="D1609" t="inlineStr">
        <is>
          <t>237/367</t>
        </is>
      </c>
      <c r="E1609" s="903" t="n">
        <v>28583</v>
      </c>
      <c r="F1609" s="903" t="n">
        <v>28583</v>
      </c>
      <c r="G1609" t="inlineStr">
        <is>
          <t>William C. Bain, a/k/a W. M. Bain, a/k/a W. C. Bain, and Eula Bain, HW</t>
        </is>
      </c>
      <c r="H1609" t="inlineStr">
        <is>
          <t>Hazel A. Hamilton</t>
        </is>
      </c>
      <c r="I1609" t="inlineStr">
        <is>
          <t>SW/4 NE/4, NW/4 SE/4, S/2 SE/4 of 31-12N-24W, aol</t>
        </is>
      </c>
      <c r="J1609" t="inlineStr">
        <is>
          <t>40/791.47 interest in 2 sections</t>
        </is>
      </c>
      <c r="K1609" t="inlineStr">
        <is>
          <t>OKCountyRecords: 1978-002576</t>
        </is>
      </c>
      <c r="L1609" t="n">
        <v>2</v>
      </c>
      <c r="M1609" t="inlineStr">
        <is>
          <t>Mineral</t>
        </is>
      </c>
      <c r="N1609" t="n">
        <v>0.05053887070893401</v>
      </c>
      <c r="O1609" t="n">
        <v>160</v>
      </c>
      <c r="P1609" t="n">
        <v>0.05053887070893401</v>
      </c>
      <c r="Q1609" t="n">
        <v>-0.05053887070893401</v>
      </c>
      <c r="R1609" t="n">
        <v>8.086219313429442</v>
      </c>
      <c r="S1609" t="inlineStr">
        <is>
          <t>Mineral; basis Conv Amt(dec). Gross=tract-map basis.</t>
        </is>
      </c>
    </row>
    <row r="1610">
      <c r="A1610" t="inlineStr">
        <is>
          <t>1978-002579</t>
        </is>
      </c>
      <c r="C1610" t="inlineStr">
        <is>
          <t>Mineral Deed</t>
        </is>
      </c>
      <c r="D1610" t="inlineStr">
        <is>
          <t>237/370</t>
        </is>
      </c>
      <c r="E1610" s="903" t="n">
        <v>28583</v>
      </c>
      <c r="F1610" s="903" t="n">
        <v>28583</v>
      </c>
      <c r="G1610" t="inlineStr">
        <is>
          <t>William C. Bain, a/k/a W. M. Bain, a/k/a W. C. Bain, and Eula Bain, HW</t>
        </is>
      </c>
      <c r="H1610" t="inlineStr">
        <is>
          <t>Opal L. Fuchs</t>
        </is>
      </c>
      <c r="I1610" t="inlineStr">
        <is>
          <t>SW/4 NE/4, NW/4 SE/4, S/2 SE/4 of 31-12N-24W, aol</t>
        </is>
      </c>
      <c r="J1610" t="inlineStr">
        <is>
          <t>40/791.47 interest in 2 sections</t>
        </is>
      </c>
      <c r="K1610" t="inlineStr">
        <is>
          <t>OKCountyRecords: 1978-002579</t>
        </is>
      </c>
      <c r="L1610" t="n">
        <v>2</v>
      </c>
      <c r="M1610" t="inlineStr">
        <is>
          <t>Mineral</t>
        </is>
      </c>
      <c r="N1610" t="n">
        <v>0.05053887070893401</v>
      </c>
      <c r="O1610" t="n">
        <v>160</v>
      </c>
      <c r="P1610" t="n">
        <v>0.05053887070893401</v>
      </c>
      <c r="Q1610" t="n">
        <v>-0.05053887070893401</v>
      </c>
      <c r="R1610" t="n">
        <v>8.086219313429442</v>
      </c>
      <c r="S1610" t="inlineStr">
        <is>
          <t>Mineral; basis Conv Amt(dec). Gross=tract-map basis.</t>
        </is>
      </c>
    </row>
    <row r="1611">
      <c r="A1611" t="inlineStr">
        <is>
          <t>1978-002580</t>
        </is>
      </c>
      <c r="C1611" t="inlineStr">
        <is>
          <t>Mineral Deed</t>
        </is>
      </c>
      <c r="D1611" t="inlineStr">
        <is>
          <t>237/371</t>
        </is>
      </c>
      <c r="E1611" s="903" t="n">
        <v>28583</v>
      </c>
      <c r="F1611" s="903" t="n">
        <v>28583</v>
      </c>
      <c r="G1611" t="inlineStr">
        <is>
          <t>William C. Bain, a/k/a W. M. Bain, a/k/a W. C. Bain, and Eula Bain, HW</t>
        </is>
      </c>
      <c r="H1611" t="inlineStr">
        <is>
          <t>Carl L. Bain</t>
        </is>
      </c>
      <c r="I1611" t="inlineStr">
        <is>
          <t>SW/4 NE/4, NW/4 SE/4, S/2 SE/4 of 31-12N-24W, aol</t>
        </is>
      </c>
      <c r="J1611" t="inlineStr">
        <is>
          <t>40/791.47 interest in 2 sections</t>
        </is>
      </c>
      <c r="K1611" t="inlineStr">
        <is>
          <t>OKCountyRecords: 1978-002580</t>
        </is>
      </c>
      <c r="L1611" t="n">
        <v>2</v>
      </c>
      <c r="M1611" t="inlineStr">
        <is>
          <t>Mineral</t>
        </is>
      </c>
      <c r="N1611" t="n">
        <v>0.05053887070893401</v>
      </c>
      <c r="O1611" t="n">
        <v>160</v>
      </c>
      <c r="P1611" t="n">
        <v>0.05053887070893401</v>
      </c>
      <c r="Q1611" t="n">
        <v>-0.05053887070893401</v>
      </c>
      <c r="R1611" t="n">
        <v>8.086219313429442</v>
      </c>
      <c r="S1611" t="inlineStr">
        <is>
          <t>Mineral; basis Conv Amt(dec). Gross=tract-map basis.</t>
        </is>
      </c>
    </row>
    <row r="1612">
      <c r="A1612" t="inlineStr">
        <is>
          <t>1978-002581</t>
        </is>
      </c>
      <c r="C1612" t="inlineStr">
        <is>
          <t>Mineral Deed</t>
        </is>
      </c>
      <c r="D1612" t="inlineStr">
        <is>
          <t>237/372</t>
        </is>
      </c>
      <c r="E1612" s="903" t="n">
        <v>28583</v>
      </c>
      <c r="F1612" s="903" t="n">
        <v>28583</v>
      </c>
      <c r="G1612" t="inlineStr">
        <is>
          <t>William C. Bain, a/k/a W. M. Bain, a/k/a W. C. Bain, and Eula Bain, HW</t>
        </is>
      </c>
      <c r="H1612" t="inlineStr">
        <is>
          <t>Dow C. Bain</t>
        </is>
      </c>
      <c r="I1612" t="inlineStr">
        <is>
          <t>SW/4 NE/4, NW/4 SE/4, S/2 SE/4 of 31-12N-24W, aol</t>
        </is>
      </c>
      <c r="J1612" t="inlineStr">
        <is>
          <t>40/791.47 interest in 2 sections</t>
        </is>
      </c>
      <c r="K1612" t="inlineStr">
        <is>
          <t>OKCountyRecords: 1978-002581</t>
        </is>
      </c>
      <c r="L1612" t="n">
        <v>2</v>
      </c>
      <c r="M1612" t="inlineStr">
        <is>
          <t>Mineral</t>
        </is>
      </c>
      <c r="N1612" t="n">
        <v>0.05053887070893401</v>
      </c>
      <c r="O1612" t="n">
        <v>160</v>
      </c>
      <c r="P1612" t="n">
        <v>0.05053887070893401</v>
      </c>
      <c r="Q1612" t="n">
        <v>-0.05053887070893401</v>
      </c>
      <c r="R1612" t="n">
        <v>8.086219313429442</v>
      </c>
      <c r="S1612" t="inlineStr">
        <is>
          <t>Mineral; basis Conv Amt(dec). Gross=tract-map basis.</t>
        </is>
      </c>
    </row>
    <row r="1613">
      <c r="A1613" t="inlineStr">
        <is>
          <t>1978-002582</t>
        </is>
      </c>
      <c r="C1613" t="inlineStr">
        <is>
          <t>Mineral Deed</t>
        </is>
      </c>
      <c r="D1613" t="inlineStr">
        <is>
          <t>237/373</t>
        </is>
      </c>
      <c r="E1613" s="903" t="n">
        <v>28583</v>
      </c>
      <c r="F1613" s="903" t="n">
        <v>28583</v>
      </c>
      <c r="G1613" t="inlineStr">
        <is>
          <t>William C. Bain, a/k/a W. M. Bain, a/k/a W. C. Bain, and Eula Bain, HW</t>
        </is>
      </c>
      <c r="H1613" t="inlineStr">
        <is>
          <t>Wilda E. Jensen</t>
        </is>
      </c>
      <c r="I1613" t="inlineStr">
        <is>
          <t>SW/4 NE/4, NW/4 SE/4, S/2 SE/4 of 31-12N-24W, aol</t>
        </is>
      </c>
      <c r="J1613" t="inlineStr">
        <is>
          <t>40/791.47 interest in 2 sections</t>
        </is>
      </c>
      <c r="K1613" t="inlineStr">
        <is>
          <t>OKCountyRecords: 1978-002582</t>
        </is>
      </c>
      <c r="L1613" t="n">
        <v>2</v>
      </c>
      <c r="M1613" t="inlineStr">
        <is>
          <t>Mineral</t>
        </is>
      </c>
      <c r="N1613" t="n">
        <v>0.05053887070893401</v>
      </c>
      <c r="O1613" t="n">
        <v>160</v>
      </c>
      <c r="P1613" t="n">
        <v>0.05053887070893401</v>
      </c>
      <c r="Q1613" t="n">
        <v>-0.05053887070893401</v>
      </c>
      <c r="R1613" t="n">
        <v>8.086219313429442</v>
      </c>
      <c r="S1613" t="inlineStr">
        <is>
          <t>Mineral; basis Conv Amt(dec). Gross=tract-map basis.</t>
        </is>
      </c>
    </row>
    <row r="1614">
      <c r="A1614" t="inlineStr">
        <is>
          <t>1978-002583</t>
        </is>
      </c>
      <c r="C1614" t="inlineStr">
        <is>
          <t>Mineral Deed</t>
        </is>
      </c>
      <c r="D1614" t="inlineStr">
        <is>
          <t>237/374</t>
        </is>
      </c>
      <c r="E1614" s="903" t="n">
        <v>28583</v>
      </c>
      <c r="F1614" s="903" t="n">
        <v>28583</v>
      </c>
      <c r="G1614" t="inlineStr">
        <is>
          <t>William C. Bain, a/k/a W. M. Bain, a/k/a W. C. Bain, and Eula Bain, HW</t>
        </is>
      </c>
      <c r="H1614" t="inlineStr">
        <is>
          <t>William C. Bain, Jr.</t>
        </is>
      </c>
      <c r="I1614" t="inlineStr">
        <is>
          <t>SW/4 NE/4, NW/4 SE/4, S/2 SE/4 of 31-12N-24W, aol</t>
        </is>
      </c>
      <c r="J1614" t="inlineStr">
        <is>
          <t>40/791.47 interest in 2 sections</t>
        </is>
      </c>
      <c r="K1614" t="inlineStr">
        <is>
          <t>OKCountyRecords: 1978-002583</t>
        </is>
      </c>
      <c r="L1614" t="n">
        <v>2</v>
      </c>
      <c r="M1614" t="inlineStr">
        <is>
          <t>Mineral</t>
        </is>
      </c>
      <c r="N1614" t="n">
        <v>0.05053887070893401</v>
      </c>
      <c r="O1614" t="n">
        <v>160</v>
      </c>
      <c r="P1614" t="n">
        <v>0.05053887070893401</v>
      </c>
      <c r="Q1614" t="n">
        <v>-0.05053887070893401</v>
      </c>
      <c r="R1614" t="n">
        <v>8.086219313429442</v>
      </c>
      <c r="S1614" t="inlineStr">
        <is>
          <t>Mineral; basis Conv Amt(dec). Gross=tract-map basis.</t>
        </is>
      </c>
    </row>
    <row r="1615">
      <c r="A1615" t="inlineStr">
        <is>
          <t>1978-002585</t>
        </is>
      </c>
      <c r="C1615" t="inlineStr">
        <is>
          <t>Mineral Deed</t>
        </is>
      </c>
      <c r="D1615" t="inlineStr">
        <is>
          <t>237/376</t>
        </is>
      </c>
      <c r="E1615" s="903" t="n">
        <v>28583</v>
      </c>
      <c r="F1615" s="903" t="n">
        <v>28583</v>
      </c>
      <c r="G1615" t="inlineStr">
        <is>
          <t>William C. Bain, a/k/a W. M. Bain, a/k/a W. C. Bain, and Eula Bain, HW</t>
        </is>
      </c>
      <c r="H1615" t="inlineStr">
        <is>
          <t>Billy W. Bain</t>
        </is>
      </c>
      <c r="I1615" t="inlineStr">
        <is>
          <t>SW/4 NE/4, NW/4 SE/4, S/2 SE/4 of 31-12N-24W, aol</t>
        </is>
      </c>
      <c r="J1615" t="inlineStr">
        <is>
          <t>40/791.47 interest in 2 sections</t>
        </is>
      </c>
      <c r="K1615" t="inlineStr">
        <is>
          <t>OKCountyRecords: 1978-002585</t>
        </is>
      </c>
      <c r="L1615" t="n">
        <v>2</v>
      </c>
      <c r="M1615" t="inlineStr">
        <is>
          <t>Mineral</t>
        </is>
      </c>
      <c r="N1615" t="n">
        <v>0.05053887070893401</v>
      </c>
      <c r="O1615" t="n">
        <v>160</v>
      </c>
      <c r="P1615" t="n">
        <v>0.05053887070893401</v>
      </c>
      <c r="Q1615" t="n">
        <v>-0.05053887070893401</v>
      </c>
      <c r="R1615" t="n">
        <v>8.086219313429442</v>
      </c>
      <c r="S1615" t="inlineStr">
        <is>
          <t>Mineral; basis Conv Amt(dec). Gross=tract-map basis.</t>
        </is>
      </c>
    </row>
    <row r="1616">
      <c r="A1616" t="inlineStr">
        <is>
          <t>1978-002584</t>
        </is>
      </c>
      <c r="C1616" t="inlineStr">
        <is>
          <t>Mineral Deed</t>
        </is>
      </c>
      <c r="D1616" t="inlineStr">
        <is>
          <t>237/375</t>
        </is>
      </c>
      <c r="E1616" s="903" t="n">
        <v>28584</v>
      </c>
      <c r="F1616" s="903" t="n">
        <v>28584</v>
      </c>
      <c r="G1616" t="inlineStr">
        <is>
          <t>William C. Bain, a/k/a W. M. Bain, a/k/a W. C. Bain, and Eula Bain, HW</t>
        </is>
      </c>
      <c r="H1616" t="inlineStr">
        <is>
          <t>Juanita M. Wolff</t>
        </is>
      </c>
      <c r="I1616" t="inlineStr">
        <is>
          <t>SW/4 NE/4, NW/4 SE/4, S/2 SE/4 of 31-12N-24W, aol</t>
        </is>
      </c>
      <c r="J1616" t="inlineStr">
        <is>
          <t>40/791.47 interest in 2 sections</t>
        </is>
      </c>
      <c r="K1616" t="inlineStr">
        <is>
          <t>OKCountyRecords: 1978-002584</t>
        </is>
      </c>
      <c r="L1616" t="n">
        <v>2</v>
      </c>
      <c r="M1616" t="inlineStr">
        <is>
          <t>Mineral</t>
        </is>
      </c>
      <c r="N1616" t="n">
        <v>0.05053887070893401</v>
      </c>
      <c r="O1616" t="n">
        <v>160</v>
      </c>
      <c r="P1616" t="n">
        <v>0.05053887070893401</v>
      </c>
      <c r="Q1616" t="n">
        <v>-0.05053887070893401</v>
      </c>
      <c r="R1616" t="n">
        <v>8.086219313429442</v>
      </c>
      <c r="S1616" t="inlineStr">
        <is>
          <t>Mineral; basis Conv Amt(dec). Gross=tract-map basis.</t>
        </is>
      </c>
    </row>
    <row r="1617">
      <c r="A1617" t="inlineStr">
        <is>
          <t>1978-005886</t>
        </is>
      </c>
      <c r="C1617" t="inlineStr">
        <is>
          <t>Rental Division Order</t>
        </is>
      </c>
      <c r="D1617" t="inlineStr">
        <is>
          <t>248/240</t>
        </is>
      </c>
      <c r="E1617" s="903" t="n">
        <v>28711</v>
      </c>
      <c r="F1617" s="903" t="n">
        <v>28711</v>
      </c>
      <c r="G1617" t="inlineStr">
        <is>
          <t>Panhandle Cooperative Royalty Company</t>
        </is>
      </c>
      <c r="H1617" t="inlineStr">
        <is>
          <t>C. W. Dobbins &amp; Sons, Inc.</t>
        </is>
      </c>
      <c r="I1617" t="inlineStr">
        <is>
          <t>31-12N-24W</t>
        </is>
      </c>
      <c r="J1617" t="inlineStr">
        <is>
          <t>Leasehold / WI</t>
        </is>
      </c>
      <c r="K1617" t="inlineStr">
        <is>
          <t>OKCountyRecords: 1978-005886</t>
        </is>
      </c>
      <c r="L1617" t="inlineStr">
        <is>
          <t>All (1-8)</t>
        </is>
      </c>
      <c r="M1617" t="inlineStr">
        <is>
          <t>Other</t>
        </is>
      </c>
      <c r="O1617" t="n">
        <v>640</v>
      </c>
      <c r="S1617" t="inlineStr">
        <is>
          <t>Other (non-mineral; excluded from mineral NMA). All-section coverage. Gross=tract-map basis.</t>
        </is>
      </c>
    </row>
    <row r="1618">
      <c r="A1618" t="inlineStr">
        <is>
          <t>1979-002206</t>
        </is>
      </c>
      <c r="C1618" t="inlineStr">
        <is>
          <t>Final Decree</t>
        </is>
      </c>
      <c r="D1618" t="inlineStr">
        <is>
          <t>264/428</t>
        </is>
      </c>
      <c r="E1618" s="903" t="n">
        <v>28961</v>
      </c>
      <c r="F1618" s="903" t="n">
        <v>28961</v>
      </c>
      <c r="G1618" t="inlineStr">
        <is>
          <t>Beckham County Court,
RE: In the Matter of the Estate of Lillie Campbell, Deceased</t>
        </is>
      </c>
      <c r="H1618" t="inlineStr">
        <is>
          <t>Virgil Hambrook, 1/2,
Letty Atha, 1/2</t>
        </is>
      </c>
      <c r="I1618" t="inlineStr">
        <is>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is>
      </c>
      <c r="J1618" t="inlineStr">
        <is>
          <t>ARTI, 46 NMA</t>
        </is>
      </c>
      <c r="K1618" t="inlineStr">
        <is>
          <t>OKCountyRecords: 1979-002206</t>
        </is>
      </c>
      <c r="L1618" t="inlineStr">
        <is>
          <t>4, 5</t>
        </is>
      </c>
      <c r="M1618" t="inlineStr">
        <is>
          <t>Mineral</t>
        </is>
      </c>
      <c r="N1618" t="n">
        <v>0.23</v>
      </c>
      <c r="O1618" t="n">
        <v>200</v>
      </c>
      <c r="P1618" t="n">
        <v>0.23</v>
      </c>
      <c r="Q1618" t="n">
        <v>-0.23</v>
      </c>
      <c r="R1618" t="n">
        <v>46</v>
      </c>
      <c r="S1618" t="inlineStr">
        <is>
          <t>Mineral; basis Conv Amt(dec). Gross=tract-map basis.</t>
        </is>
      </c>
      <c r="U1618" t="inlineStr">
        <is>
          <t>Conveys 46 NMA per notes; conv. dec = 46/gross. Verify denominator/tract from image.</t>
        </is>
      </c>
    </row>
    <row r="1619">
      <c r="A1619" t="inlineStr">
        <is>
          <t>1979-002207</t>
        </is>
      </c>
      <c r="C1619" t="inlineStr">
        <is>
          <t>Miscellaneous</t>
        </is>
      </c>
      <c r="D1619" t="inlineStr">
        <is>
          <t>264/432</t>
        </is>
      </c>
      <c r="E1619" s="903" t="n">
        <v>28961</v>
      </c>
      <c r="F1619" s="903" t="n">
        <v>28961</v>
      </c>
      <c r="G1619" t="inlineStr">
        <is>
          <t>Oklahoma Tax Commission</t>
        </is>
      </c>
      <c r="H1619" t="inlineStr">
        <is>
          <t>Estate of Lillie Mae Campbell</t>
        </is>
      </c>
      <c r="I1619" t="inlineStr">
        <is>
          <t>31-12N-24W, aol</t>
        </is>
      </c>
      <c r="J1619" t="inlineStr">
        <is>
          <t>See instrument</t>
        </is>
      </c>
      <c r="K1619" t="inlineStr">
        <is>
          <t>OKCountyRecords: 1979-002207</t>
        </is>
      </c>
      <c r="L1619" t="inlineStr">
        <is>
          <t>All (1-8)</t>
        </is>
      </c>
      <c r="M1619" t="inlineStr">
        <is>
          <t>Other</t>
        </is>
      </c>
      <c r="O1619" t="n">
        <v>640</v>
      </c>
      <c r="S1619" t="inlineStr">
        <is>
          <t>Other (non-mineral; excluded from mineral NMA). All-section coverage. Gross=tract-map basis.</t>
        </is>
      </c>
    </row>
    <row r="1620">
      <c r="A1620" t="inlineStr">
        <is>
          <t>1979-004881</t>
        </is>
      </c>
      <c r="C1620" t="inlineStr">
        <is>
          <t>Mineral Deed</t>
        </is>
      </c>
      <c r="D1620" t="inlineStr">
        <is>
          <t>274/566</t>
        </is>
      </c>
      <c r="E1620" s="903" t="n">
        <v>29094</v>
      </c>
      <c r="F1620" s="903" t="n">
        <v>29094</v>
      </c>
      <c r="G1620" t="inlineStr">
        <is>
          <t>Juanita M. Wolff</t>
        </is>
      </c>
      <c r="H1620" t="inlineStr">
        <is>
          <t>Alpine Oil &amp; Royalty Company Incorporated</t>
        </is>
      </c>
      <c r="I1620" t="inlineStr">
        <is>
          <t>SW/4 NE/4, NW/4 SE/4, S/2 SE/4 of 31-12N-24W, aol</t>
        </is>
      </c>
      <c r="J1620" t="inlineStr">
        <is>
          <t>10/791.47 interest in 2 sections</t>
        </is>
      </c>
      <c r="K1620" t="inlineStr">
        <is>
          <t>OKCountyRecords: 1979-004881</t>
        </is>
      </c>
      <c r="L1620" t="n">
        <v>2</v>
      </c>
      <c r="M1620" t="inlineStr">
        <is>
          <t>Mineral</t>
        </is>
      </c>
      <c r="N1620" t="n">
        <v>0.0126347176772335</v>
      </c>
      <c r="O1620" t="n">
        <v>160</v>
      </c>
      <c r="P1620" t="n">
        <v>0.0126347176772335</v>
      </c>
      <c r="Q1620" t="n">
        <v>-0.0126347176772335</v>
      </c>
      <c r="R1620" t="n">
        <v>2.021554828357361</v>
      </c>
      <c r="S1620" t="inlineStr">
        <is>
          <t>Mineral; basis Conv Amt(dec). Gross=tract-map basis.</t>
        </is>
      </c>
    </row>
    <row r="1621">
      <c r="A1621" t="inlineStr">
        <is>
          <t>1979-005006</t>
        </is>
      </c>
      <c r="C1621" t="inlineStr">
        <is>
          <t>Rental Division Order</t>
        </is>
      </c>
      <c r="D1621" t="inlineStr">
        <is>
          <t>275/168</t>
        </is>
      </c>
      <c r="E1621" s="903" t="n">
        <v>29102</v>
      </c>
      <c r="F1621" s="903" t="n">
        <v>29102</v>
      </c>
      <c r="G1621" t="inlineStr">
        <is>
          <t>L. E. Thurman</t>
        </is>
      </c>
      <c r="H1621" t="inlineStr">
        <is>
          <t>Ghk Corporation</t>
        </is>
      </c>
      <c r="I1621" t="inlineStr">
        <is>
          <t>31-12N-24W, aol</t>
        </is>
      </c>
      <c r="J1621" t="inlineStr">
        <is>
          <t>Leasehold / WI</t>
        </is>
      </c>
      <c r="K1621" t="inlineStr">
        <is>
          <t>OKCountyRecords: 1979-005006</t>
        </is>
      </c>
      <c r="L1621" t="inlineStr">
        <is>
          <t>All (1-8)</t>
        </is>
      </c>
      <c r="M1621" t="inlineStr">
        <is>
          <t>Other</t>
        </is>
      </c>
      <c r="O1621" t="n">
        <v>640</v>
      </c>
      <c r="S1621" t="inlineStr">
        <is>
          <t>Other (non-mineral; excluded from mineral NMA). All-section coverage. Gross=tract-map basis.</t>
        </is>
      </c>
    </row>
    <row r="1622">
      <c r="A1622" t="inlineStr">
        <is>
          <t>1979-005007</t>
        </is>
      </c>
      <c r="C1622" t="inlineStr">
        <is>
          <t>Rental Division Order</t>
        </is>
      </c>
      <c r="D1622" t="inlineStr">
        <is>
          <t>275/170</t>
        </is>
      </c>
      <c r="E1622" s="903" t="n">
        <v>29102</v>
      </c>
      <c r="F1622" s="903" t="n">
        <v>29102</v>
      </c>
      <c r="G1622" t="inlineStr">
        <is>
          <t>L. E. Thurman</t>
        </is>
      </c>
      <c r="H1622" t="inlineStr">
        <is>
          <t>Ghk Corporation</t>
        </is>
      </c>
      <c r="I1622" t="inlineStr">
        <is>
          <t>31-12N-24W, aol</t>
        </is>
      </c>
      <c r="J1622" t="inlineStr">
        <is>
          <t>Leasehold / WI</t>
        </is>
      </c>
      <c r="K1622" t="inlineStr">
        <is>
          <t>OKCountyRecords: 1979-005007</t>
        </is>
      </c>
      <c r="L1622" t="inlineStr">
        <is>
          <t>All (1-8)</t>
        </is>
      </c>
      <c r="M1622" t="inlineStr">
        <is>
          <t>Other</t>
        </is>
      </c>
      <c r="O1622" t="n">
        <v>640</v>
      </c>
      <c r="S1622" t="inlineStr">
        <is>
          <t>Other (non-mineral; excluded from mineral NMA). All-section coverage. Gross=tract-map basis.</t>
        </is>
      </c>
    </row>
    <row r="1623">
      <c r="A1623" t="inlineStr">
        <is>
          <t>1979-005655</t>
        </is>
      </c>
      <c r="C1623" t="inlineStr">
        <is>
          <t>Mineral Deed</t>
        </is>
      </c>
      <c r="D1623" t="inlineStr">
        <is>
          <t>277/64</t>
        </is>
      </c>
      <c r="E1623" s="903" t="n">
        <v>29126</v>
      </c>
      <c r="F1623" s="903" t="n">
        <v>29132</v>
      </c>
      <c r="G1623" t="inlineStr">
        <is>
          <t>Panhandle Cooperative Royalty Co.</t>
        </is>
      </c>
      <c r="H1623" t="inlineStr">
        <is>
          <t>Panhandle Royalty Company</t>
        </is>
      </c>
      <c r="I1623" t="inlineStr">
        <is>
          <t>N/2 NE/4, W/2 NW/4 of 31-12N-24W, aol</t>
        </is>
      </c>
      <c r="J1623" t="inlineStr">
        <is>
          <t>ARTI (60 ac.) see 838/162, 838/173</t>
        </is>
      </c>
      <c r="K1623" t="inlineStr">
        <is>
          <t>OKCountyRecords: 1979-005655</t>
        </is>
      </c>
      <c r="L1623" t="inlineStr">
        <is>
          <t>1, 5</t>
        </is>
      </c>
      <c r="M1623" t="inlineStr">
        <is>
          <t>Mineral</t>
        </is>
      </c>
      <c r="N1623" t="n">
        <v>1</v>
      </c>
      <c r="O1623" t="n">
        <v>200</v>
      </c>
      <c r="P1623" t="n">
        <v>1</v>
      </c>
      <c r="Q1623" t="n">
        <v>-1</v>
      </c>
      <c r="R1623" t="n">
        <v>200</v>
      </c>
      <c r="S1623" t="inlineStr">
        <is>
          <t>Mineral; basis Conv Amt(dec). Gross=tract-map basis.</t>
        </is>
      </c>
    </row>
    <row r="1624">
      <c r="A1624" t="inlineStr">
        <is>
          <t>1979-006593</t>
        </is>
      </c>
      <c r="C1624" t="inlineStr">
        <is>
          <t>Agreement</t>
        </is>
      </c>
      <c r="D1624" t="inlineStr">
        <is>
          <t>280/42</t>
        </is>
      </c>
      <c r="E1624" s="903" t="n">
        <v>29172</v>
      </c>
      <c r="F1624" s="903" t="n">
        <v>29172</v>
      </c>
      <c r="G1624" t="inlineStr">
        <is>
          <t>Crystal F. Pallo</t>
        </is>
      </c>
      <c r="H1624" t="inlineStr">
        <is>
          <t>W. C. Bain Jr., Trustee</t>
        </is>
      </c>
      <c r="I1624" t="inlineStr">
        <is>
          <t>SW/4 NE/4, NW/4 SE/4, S/2 SE/4 of 31-12N-24W, aol</t>
        </is>
      </c>
      <c r="J1624" t="inlineStr">
        <is>
          <t>Trust
An undivided 40/791.47 interest</t>
        </is>
      </c>
      <c r="K1624" t="inlineStr">
        <is>
          <t>OKCountyRecords: 1979-006593</t>
        </is>
      </c>
      <c r="L1624" t="n">
        <v>2</v>
      </c>
      <c r="M1624" t="inlineStr">
        <is>
          <t>Other</t>
        </is>
      </c>
      <c r="O1624" t="n">
        <v>160</v>
      </c>
      <c r="S1624" t="inlineStr">
        <is>
          <t>Other (non-mineral; excluded from mineral NMA). Gross=tract-map basis.</t>
        </is>
      </c>
    </row>
    <row r="1625">
      <c r="A1625" t="inlineStr">
        <is>
          <t>1981-003445</t>
        </is>
      </c>
      <c r="C1625" t="inlineStr">
        <is>
          <t>Mineral Deed</t>
        </is>
      </c>
      <c r="D1625" t="inlineStr">
        <is>
          <t>332/238</t>
        </is>
      </c>
      <c r="E1625" s="903" t="n">
        <v>29675</v>
      </c>
      <c r="F1625" s="903" t="n">
        <v>29675</v>
      </c>
      <c r="G1625" t="inlineStr">
        <is>
          <t>L. E. Thurman</t>
        </is>
      </c>
      <c r="H1625" t="inlineStr">
        <is>
          <t>Moore-Stansberry, Inc.</t>
        </is>
      </c>
      <c r="I1625" t="inlineStr">
        <is>
          <t>E/2 NW/4 of 31-12N-24W</t>
        </is>
      </c>
      <c r="J1625" t="inlineStr">
        <is>
          <t>11 NMA</t>
        </is>
      </c>
      <c r="K1625" t="inlineStr">
        <is>
          <t>OKCountyRecords: 1981-003445</t>
        </is>
      </c>
      <c r="L1625" t="n">
        <v>4</v>
      </c>
      <c r="M1625" t="inlineStr">
        <is>
          <t>Mineral</t>
        </is>
      </c>
      <c r="N1625" t="n">
        <v>0.1375</v>
      </c>
      <c r="O1625" t="n">
        <v>80</v>
      </c>
      <c r="P1625" t="n">
        <v>0.1375</v>
      </c>
      <c r="Q1625" t="n">
        <v>-0.1375</v>
      </c>
      <c r="R1625" t="n">
        <v>11</v>
      </c>
      <c r="S1625" t="inlineStr">
        <is>
          <t>Mineral; basis Conv Amt(dec). Gross=tract-map basis.</t>
        </is>
      </c>
      <c r="T1625" t="inlineStr">
        <is>
          <t>REVIEW</t>
        </is>
      </c>
      <c r="U1625" t="inlineStr">
        <is>
          <t>Conveys 11 NMA per notes; conv. dec = 11/gross. Verify denominator/tract from image.</t>
        </is>
      </c>
    </row>
    <row r="1626">
      <c r="A1626" t="inlineStr">
        <is>
          <t>1981-005180</t>
        </is>
      </c>
      <c r="C1626" t="inlineStr">
        <is>
          <t>Mineral Deed</t>
        </is>
      </c>
      <c r="D1626" t="inlineStr">
        <is>
          <t>341/154</t>
        </is>
      </c>
      <c r="E1626" s="903" t="n">
        <v>29714</v>
      </c>
      <c r="F1626" s="903" t="n">
        <v>29714</v>
      </c>
      <c r="G1626" t="inlineStr">
        <is>
          <t>Glenn D. Mitchel Hazel P. Mitchel, HW</t>
        </is>
      </c>
      <c r="H1626" t="inlineStr">
        <is>
          <t>Nolan E. Britton, Inc.</t>
        </is>
      </c>
      <c r="I1626" t="inlineStr">
        <is>
          <t>E/2 NW/4, SE/4 NE/4, NE/4 SE/4, N/2 NE/4 SW/4 of 31-12N-24W, aol</t>
        </is>
      </c>
      <c r="J1626" t="inlineStr">
        <is>
          <t>10/260 interest in 2 sections</t>
        </is>
      </c>
      <c r="K1626" t="inlineStr">
        <is>
          <t>OKCountyRecords: 1981-005180</t>
        </is>
      </c>
      <c r="L1626" t="inlineStr">
        <is>
          <t>1, 3, 4, 7, 8</t>
        </is>
      </c>
      <c r="M1626" t="inlineStr">
        <is>
          <t>Mineral</t>
        </is>
      </c>
      <c r="N1626" t="n">
        <v>0.03846153846153846</v>
      </c>
      <c r="O1626" t="n">
        <v>280</v>
      </c>
      <c r="P1626" t="n">
        <v>0.03846153846153846</v>
      </c>
      <c r="Q1626" t="n">
        <v>-0.03846153846153846</v>
      </c>
      <c r="R1626" t="n">
        <v>10.76923076923077</v>
      </c>
      <c r="S1626" t="inlineStr">
        <is>
          <t>Mineral; basis Conv Amt(dec). Gross=tract-map basis.</t>
        </is>
      </c>
    </row>
    <row r="1627">
      <c r="A1627" t="inlineStr">
        <is>
          <t>1981-005181</t>
        </is>
      </c>
      <c r="C1627" t="inlineStr">
        <is>
          <t>Mineral Deed</t>
        </is>
      </c>
      <c r="D1627" t="inlineStr">
        <is>
          <t>341/155</t>
        </is>
      </c>
      <c r="E1627" s="903" t="n">
        <v>29714</v>
      </c>
      <c r="F1627" s="903" t="n">
        <v>29714</v>
      </c>
      <c r="G1627" t="inlineStr">
        <is>
          <t>Nolan E. Britton, Inc.</t>
        </is>
      </c>
      <c r="H1627" t="inlineStr">
        <is>
          <t>Chinook Resources, Inc.</t>
        </is>
      </c>
      <c r="I1627" t="inlineStr">
        <is>
          <t>E/2 NW/4, SE/4 NE/4, NE/4 SE/4, N/2 NE/4 SW/4 of 31-12N-24W, aol</t>
        </is>
      </c>
      <c r="J1627" t="inlineStr">
        <is>
          <t>5/260 interest in 2 sections</t>
        </is>
      </c>
      <c r="K1627" t="inlineStr">
        <is>
          <t>OKCountyRecords: 1981-005181</t>
        </is>
      </c>
      <c r="L1627" t="inlineStr">
        <is>
          <t>1, 3, 4, 7, 8</t>
        </is>
      </c>
      <c r="M1627" t="inlineStr">
        <is>
          <t>Mineral</t>
        </is>
      </c>
      <c r="N1627" t="n">
        <v>0.01923076923076923</v>
      </c>
      <c r="O1627" t="n">
        <v>280</v>
      </c>
      <c r="P1627" t="n">
        <v>0.01923076923076923</v>
      </c>
      <c r="Q1627" t="n">
        <v>-0.01923076923076923</v>
      </c>
      <c r="R1627" t="n">
        <v>5.384615384615385</v>
      </c>
      <c r="S1627" t="inlineStr">
        <is>
          <t>Mineral; basis Conv Amt(dec). Gross=tract-map basis.</t>
        </is>
      </c>
    </row>
    <row r="1628">
      <c r="A1628" t="inlineStr">
        <is>
          <t>1981-007481</t>
        </is>
      </c>
      <c r="C1628" t="inlineStr">
        <is>
          <t>Mineral Deed</t>
        </is>
      </c>
      <c r="D1628" t="inlineStr">
        <is>
          <t>355/341</t>
        </is>
      </c>
      <c r="E1628" s="903" t="n">
        <v>29767</v>
      </c>
      <c r="F1628" s="903" t="n">
        <v>29767</v>
      </c>
      <c r="G1628" t="inlineStr">
        <is>
          <t>Moore-Stansberry, Inc.</t>
        </is>
      </c>
      <c r="H1628" t="inlineStr">
        <is>
          <t>Leede Exploration</t>
        </is>
      </c>
      <c r="I1628" t="inlineStr">
        <is>
          <t>E/2 NW/4 of 31-12N-24W</t>
        </is>
      </c>
      <c r="J1628" t="inlineStr">
        <is>
          <t>10.725 NMA</t>
        </is>
      </c>
      <c r="K1628" t="inlineStr">
        <is>
          <t>OKCountyRecords: 1981-007481</t>
        </is>
      </c>
      <c r="L1628" t="n">
        <v>4</v>
      </c>
      <c r="M1628" t="inlineStr">
        <is>
          <t>Mineral</t>
        </is>
      </c>
      <c r="N1628" t="n">
        <v>0.1340625</v>
      </c>
      <c r="O1628" t="n">
        <v>80</v>
      </c>
      <c r="P1628" t="n">
        <v>0.1340625</v>
      </c>
      <c r="Q1628" t="n">
        <v>-0.1340625</v>
      </c>
      <c r="R1628" t="n">
        <v>10.725</v>
      </c>
      <c r="S1628" t="inlineStr">
        <is>
          <t>Mineral; basis Conv Amt(dec). Gross=tract-map basis.</t>
        </is>
      </c>
      <c r="T1628" t="inlineStr">
        <is>
          <t>REVIEW</t>
        </is>
      </c>
      <c r="U1628" t="inlineStr">
        <is>
          <t>Conveys 10.725 NMA per notes; conv. dec = 10.725/gross. Verify denominator/tract from image.</t>
        </is>
      </c>
    </row>
    <row r="1629">
      <c r="A1629" t="inlineStr">
        <is>
          <t>1981-009501</t>
        </is>
      </c>
      <c r="C1629" t="inlineStr">
        <is>
          <t>Mineral Deed</t>
        </is>
      </c>
      <c r="D1629" t="inlineStr">
        <is>
          <t>368/272</t>
        </is>
      </c>
      <c r="E1629" s="903" t="n">
        <v>29812</v>
      </c>
      <c r="F1629" s="903" t="n">
        <v>29812</v>
      </c>
      <c r="G1629" t="inlineStr">
        <is>
          <t>Moore-Stansberry, Inc.</t>
        </is>
      </c>
      <c r="H1629" t="inlineStr">
        <is>
          <t>Brent L. Schooley</t>
        </is>
      </c>
      <c r="I1629" t="inlineStr">
        <is>
          <t>E/2 NW/4 of 31-12N-24W</t>
        </is>
      </c>
      <c r="J1629" t="inlineStr">
        <is>
          <t>0.55 NMA</t>
        </is>
      </c>
      <c r="K1629" t="inlineStr">
        <is>
          <t>OKCountyRecords: 1981-009501</t>
        </is>
      </c>
      <c r="L1629" t="n">
        <v>4</v>
      </c>
      <c r="M1629" t="inlineStr">
        <is>
          <t>Mineral</t>
        </is>
      </c>
      <c r="N1629" t="n">
        <v>0.006875000000000001</v>
      </c>
      <c r="O1629" t="n">
        <v>80</v>
      </c>
      <c r="P1629" t="n">
        <v>0.006875000000000001</v>
      </c>
      <c r="Q1629" t="n">
        <v>-0.006875000000000001</v>
      </c>
      <c r="R1629" t="n">
        <v>0.55</v>
      </c>
      <c r="S1629" t="inlineStr">
        <is>
          <t>Mineral; basis Conv Amt(dec). Gross=tract-map basis.</t>
        </is>
      </c>
      <c r="T1629" t="inlineStr">
        <is>
          <t>REVIEW</t>
        </is>
      </c>
      <c r="U1629" t="inlineStr">
        <is>
          <t>Conveys 0.55 NMA per notes; conv. dec = 0.55/gross. Verify denominator/tract from image.</t>
        </is>
      </c>
    </row>
    <row r="1630">
      <c r="A1630" t="inlineStr">
        <is>
          <t>1982-004342</t>
        </is>
      </c>
      <c r="C1630" t="inlineStr">
        <is>
          <t>Mineral Deed</t>
        </is>
      </c>
      <c r="D1630" t="inlineStr">
        <is>
          <t>432/110</t>
        </is>
      </c>
      <c r="E1630" s="903" t="n">
        <v>30054</v>
      </c>
      <c r="F1630" s="903" t="n">
        <v>30054</v>
      </c>
      <c r="G1630" t="inlineStr">
        <is>
          <t>W. H. Sorenson</t>
        </is>
      </c>
      <c r="H1630" t="inlineStr">
        <is>
          <t>Sorenson Oil &amp; Gas Trust,
Michelle Sorenson Johnson, Trustee,
Marchelle Sorenson Uaigle, Trustee</t>
        </is>
      </c>
      <c r="I1630" t="inlineStr">
        <is>
          <t>E/2 NW/4, SE/4 NE/4, NE/4 SE/4, N/2 NE/4 SW/4 of 31-12N-24W, aol</t>
        </is>
      </c>
      <c r="J1630" t="inlineStr">
        <is>
          <t>40/260 interest in 2 sections</t>
        </is>
      </c>
      <c r="K1630" t="inlineStr">
        <is>
          <t>OKCountyRecords: 1982-004342</t>
        </is>
      </c>
      <c r="L1630" t="inlineStr">
        <is>
          <t>1, 3, 4, 7, 8</t>
        </is>
      </c>
      <c r="M1630" t="inlineStr">
        <is>
          <t>Mineral</t>
        </is>
      </c>
      <c r="N1630" t="n">
        <v>0.1538461538461539</v>
      </c>
      <c r="O1630" t="n">
        <v>280</v>
      </c>
      <c r="P1630" t="n">
        <v>0.1538461538461539</v>
      </c>
      <c r="Q1630" t="n">
        <v>-0.1538461538461539</v>
      </c>
      <c r="R1630" t="n">
        <v>43.07692307692308</v>
      </c>
      <c r="S1630" t="inlineStr">
        <is>
          <t>Mineral; basis Conv Amt(dec). Gross=tract-map basis.</t>
        </is>
      </c>
    </row>
    <row r="1631">
      <c r="A1631" t="inlineStr">
        <is>
          <t>1982-004658</t>
        </is>
      </c>
      <c r="C1631" t="inlineStr">
        <is>
          <t>Miscellaneous</t>
        </is>
      </c>
      <c r="D1631" t="inlineStr">
        <is>
          <t>434/163</t>
        </is>
      </c>
      <c r="E1631" s="903" t="n">
        <v>30061</v>
      </c>
      <c r="F1631" s="903" t="n">
        <v>30061</v>
      </c>
      <c r="G1631" t="inlineStr">
        <is>
          <t>Farmers Home Administration</t>
        </is>
      </c>
      <c r="H1631" t="inlineStr">
        <is>
          <t>Clara Mae Bryan,
George M. Bryan</t>
        </is>
      </c>
      <c r="I1631" t="inlineStr">
        <is>
          <t>31-12N-24W, aol</t>
        </is>
      </c>
      <c r="J1631" t="inlineStr">
        <is>
          <t>See instrument</t>
        </is>
      </c>
      <c r="K1631" t="inlineStr">
        <is>
          <t>OKCountyRecords: 1982-004658</t>
        </is>
      </c>
      <c r="L1631" t="inlineStr">
        <is>
          <t>All (1-8)</t>
        </is>
      </c>
      <c r="M1631" t="inlineStr">
        <is>
          <t>Other</t>
        </is>
      </c>
      <c r="O1631" t="n">
        <v>640</v>
      </c>
      <c r="S1631" t="inlineStr">
        <is>
          <t>Other (non-mineral; excluded from mineral NMA). All-section coverage. Gross=tract-map basis.</t>
        </is>
      </c>
    </row>
    <row r="1632">
      <c r="A1632" t="inlineStr">
        <is>
          <t>1982-005352</t>
        </is>
      </c>
      <c r="C1632" t="inlineStr">
        <is>
          <t>Mineral Deed</t>
        </is>
      </c>
      <c r="D1632" t="inlineStr">
        <is>
          <t>438/128</t>
        </is>
      </c>
      <c r="E1632" s="903" t="n">
        <v>30081</v>
      </c>
      <c r="F1632" s="903" t="n">
        <v>30081</v>
      </c>
      <c r="G1632" t="inlineStr">
        <is>
          <t>Moore-Stansberry, Inc.</t>
        </is>
      </c>
      <c r="H1632" t="inlineStr">
        <is>
          <t>Leede Exploration</t>
        </is>
      </c>
      <c r="I1632" t="inlineStr">
        <is>
          <t>E/2 NW/4 of 31-12N-24W</t>
        </is>
      </c>
      <c r="J1632" t="inlineStr">
        <is>
          <t>0.22 NMA</t>
        </is>
      </c>
      <c r="K1632" t="inlineStr">
        <is>
          <t>OKCountyRecords: 1982-005352</t>
        </is>
      </c>
      <c r="L1632" t="n">
        <v>4</v>
      </c>
      <c r="M1632" t="inlineStr">
        <is>
          <t>Mineral</t>
        </is>
      </c>
      <c r="N1632" t="n">
        <v>0.00275</v>
      </c>
      <c r="O1632" t="n">
        <v>80</v>
      </c>
      <c r="P1632" t="n">
        <v>0.00275</v>
      </c>
      <c r="Q1632" t="n">
        <v>-0.00275</v>
      </c>
      <c r="R1632" t="n">
        <v>0.22</v>
      </c>
      <c r="S1632" t="inlineStr">
        <is>
          <t>Mineral; basis Conv Amt(dec). Gross=tract-map basis.</t>
        </is>
      </c>
      <c r="T1632" t="inlineStr">
        <is>
          <t>REVIEW</t>
        </is>
      </c>
      <c r="U1632" t="inlineStr">
        <is>
          <t>Conveys 0.22 NMA per notes; conv. dec = 0.22/gross. Verify denominator/tract from image.</t>
        </is>
      </c>
    </row>
    <row r="1633">
      <c r="A1633" t="inlineStr">
        <is>
          <t>1982-006217</t>
        </is>
      </c>
      <c r="C1633" t="inlineStr">
        <is>
          <t>Certificate</t>
        </is>
      </c>
      <c r="D1633" t="inlineStr">
        <is>
          <t>443/310</t>
        </is>
      </c>
      <c r="E1633" s="903" t="n">
        <v>30099</v>
      </c>
      <c r="F1633" s="903" t="n">
        <v>30099</v>
      </c>
      <c r="G1633" t="inlineStr">
        <is>
          <t>Baker Logsdon &amp; Phelps,
Harold Logsdon</t>
        </is>
      </c>
      <c r="H1633" t="inlineStr">
        <is>
          <t>The Public</t>
        </is>
      </c>
      <c r="I1633" t="inlineStr">
        <is>
          <t>31-12N-24W</t>
        </is>
      </c>
      <c r="J1633" t="inlineStr">
        <is>
          <t>See instrument</t>
        </is>
      </c>
      <c r="K1633" t="inlineStr">
        <is>
          <t>OKCountyRecords: 1982-006217</t>
        </is>
      </c>
      <c r="L1633" t="inlineStr">
        <is>
          <t>All (1-8)</t>
        </is>
      </c>
      <c r="M1633" t="inlineStr">
        <is>
          <t>Other</t>
        </is>
      </c>
      <c r="O1633" t="n">
        <v>640</v>
      </c>
      <c r="S1633" t="inlineStr">
        <is>
          <t>Other (non-mineral; excluded from mineral NMA). All-section coverage. Gross=tract-map basis.</t>
        </is>
      </c>
      <c r="T1633" t="inlineStr">
        <is>
          <t>OK</t>
        </is>
      </c>
      <c r="U1633" t="inlineStr">
        <is>
          <t>Non-conveying — notice/affidavit/address change (The Public).</t>
        </is>
      </c>
    </row>
    <row r="1634">
      <c r="A1634" t="inlineStr">
        <is>
          <t>1982-006218</t>
        </is>
      </c>
      <c r="C1634" t="inlineStr">
        <is>
          <t>Certificate</t>
        </is>
      </c>
      <c r="D1634" t="inlineStr">
        <is>
          <t>443/311</t>
        </is>
      </c>
      <c r="E1634" s="903" t="n">
        <v>30099</v>
      </c>
      <c r="F1634" s="903" t="n">
        <v>30099</v>
      </c>
      <c r="G1634" t="inlineStr">
        <is>
          <t>Baker Logsdon &amp; Phelps,
Harold Logsdon</t>
        </is>
      </c>
      <c r="H1634" t="inlineStr">
        <is>
          <t>The Public</t>
        </is>
      </c>
      <c r="I1634" t="inlineStr">
        <is>
          <t>31-12N-24W</t>
        </is>
      </c>
      <c r="J1634" t="inlineStr">
        <is>
          <t>See instrument</t>
        </is>
      </c>
      <c r="K1634" t="inlineStr">
        <is>
          <t>OKCountyRecords: 1982-006218</t>
        </is>
      </c>
      <c r="L1634" t="inlineStr">
        <is>
          <t>All (1-8)</t>
        </is>
      </c>
      <c r="M1634" t="inlineStr">
        <is>
          <t>Other</t>
        </is>
      </c>
      <c r="O1634" t="n">
        <v>640</v>
      </c>
      <c r="S1634" t="inlineStr">
        <is>
          <t>Other (non-mineral; excluded from mineral NMA). All-section coverage. Gross=tract-map basis.</t>
        </is>
      </c>
      <c r="T1634" t="inlineStr">
        <is>
          <t>OK</t>
        </is>
      </c>
      <c r="U1634" t="inlineStr">
        <is>
          <t>Non-conveying — notice/affidavit/address change (The Public).</t>
        </is>
      </c>
    </row>
    <row r="1635">
      <c r="A1635" t="inlineStr">
        <is>
          <t>1982-007158</t>
        </is>
      </c>
      <c r="C1635" t="inlineStr">
        <is>
          <t>Mineral Deed</t>
        </is>
      </c>
      <c r="D1635" t="inlineStr">
        <is>
          <t>451/176</t>
        </is>
      </c>
      <c r="E1635" s="903" t="n">
        <v>30124</v>
      </c>
      <c r="F1635" s="903" t="n">
        <v>30124</v>
      </c>
      <c r="G1635" t="inlineStr">
        <is>
          <t>Margie Ann Kirk</t>
        </is>
      </c>
      <c r="H1635" t="inlineStr">
        <is>
          <t>Eddie Tom Lakey</t>
        </is>
      </c>
      <c r="I1635" t="inlineStr">
        <is>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is>
      </c>
      <c r="J1635" t="inlineStr">
        <is>
          <t>2 acres</t>
        </is>
      </c>
      <c r="K1635" t="inlineStr">
        <is>
          <t>OKCountyRecords: 1982-007158</t>
        </is>
      </c>
      <c r="L1635" t="inlineStr">
        <is>
          <t>4, 5</t>
        </is>
      </c>
      <c r="M1635" t="inlineStr">
        <is>
          <t>Mineral</t>
        </is>
      </c>
      <c r="N1635" t="n">
        <v>0.01</v>
      </c>
      <c r="O1635" t="n">
        <v>200</v>
      </c>
      <c r="P1635" t="n">
        <v>0.01</v>
      </c>
      <c r="Q1635" t="n">
        <v>-0.01</v>
      </c>
      <c r="R1635" t="n">
        <v>2</v>
      </c>
      <c r="S1635" t="inlineStr">
        <is>
          <t>Mineral; basis Conv Amt(dec). Gross=tract-map basis.</t>
        </is>
      </c>
      <c r="T1635" t="inlineStr">
        <is>
          <t>REVIEW</t>
        </is>
      </c>
      <c r="U1635" t="inlineStr">
        <is>
          <t>Conveys 2 acres per notes; conv. dec = 2/gross. Verify denominator/tract from image.</t>
        </is>
      </c>
    </row>
    <row r="1636">
      <c r="A1636" t="inlineStr">
        <is>
          <t>1982-011144</t>
        </is>
      </c>
      <c r="C1636" t="inlineStr">
        <is>
          <t>Mineral Deed</t>
        </is>
      </c>
      <c r="D1636" t="inlineStr">
        <is>
          <t>480/72</t>
        </is>
      </c>
      <c r="E1636" s="903" t="n">
        <v>30250</v>
      </c>
      <c r="F1636" s="903" t="n">
        <v>30250</v>
      </c>
      <c r="G1636" t="inlineStr">
        <is>
          <t>Barbara J. Bain,
Billy W. Bain</t>
        </is>
      </c>
      <c r="H1636" t="inlineStr">
        <is>
          <t>Lyle T. Ibeling</t>
        </is>
      </c>
      <c r="I1636" t="inlineStr">
        <is>
          <t>S/2 SE/4, NW/4 SE/4, SW/4 NE/4 of 31-12N-24W, aol</t>
        </is>
      </c>
      <c r="J1636" t="inlineStr">
        <is>
          <t>1/791.47 interest in 2 sections</t>
        </is>
      </c>
      <c r="K1636" t="inlineStr">
        <is>
          <t>OKCountyRecords: 1982-011144</t>
        </is>
      </c>
      <c r="L1636" t="n">
        <v>2</v>
      </c>
      <c r="M1636" t="inlineStr">
        <is>
          <t>Mineral</t>
        </is>
      </c>
      <c r="N1636" t="n">
        <v>0.00126347176772335</v>
      </c>
      <c r="O1636" t="n">
        <v>160</v>
      </c>
      <c r="P1636" t="n">
        <v>0.00126347176772335</v>
      </c>
      <c r="Q1636" t="n">
        <v>-0.00126347176772335</v>
      </c>
      <c r="R1636" t="n">
        <v>0.202155482835736</v>
      </c>
      <c r="S1636" t="inlineStr">
        <is>
          <t>Mineral; basis Conv Amt(dec). Gross=tract-map basis.</t>
        </is>
      </c>
    </row>
    <row r="1637">
      <c r="A1637" t="inlineStr">
        <is>
          <t>1982-011142</t>
        </is>
      </c>
      <c r="C1637" t="inlineStr">
        <is>
          <t>Mineral Deed</t>
        </is>
      </c>
      <c r="D1637" t="inlineStr">
        <is>
          <t>480/70</t>
        </is>
      </c>
      <c r="E1637" s="903" t="n">
        <v>30250</v>
      </c>
      <c r="F1637" s="903" t="n">
        <v>30250</v>
      </c>
      <c r="G1637" t="inlineStr">
        <is>
          <t>Billy W. Bain and Barbara J. Bain, HW</t>
        </is>
      </c>
      <c r="H1637" t="inlineStr">
        <is>
          <t>Myron V. Slobin</t>
        </is>
      </c>
      <c r="I1637" t="inlineStr">
        <is>
          <t>S/2 SE/4, NW/4 SE/4, SW/4 NE/4 of 31-12N-24W, aol</t>
        </is>
      </c>
      <c r="J1637" t="inlineStr">
        <is>
          <t>1/791.47 interest in 2 sections</t>
        </is>
      </c>
      <c r="K1637" t="inlineStr">
        <is>
          <t>OKCountyRecords: 1982-011142</t>
        </is>
      </c>
      <c r="L1637" t="n">
        <v>2</v>
      </c>
      <c r="M1637" t="inlineStr">
        <is>
          <t>Mineral</t>
        </is>
      </c>
      <c r="N1637" t="n">
        <v>0.00126347176772335</v>
      </c>
      <c r="O1637" t="n">
        <v>160</v>
      </c>
      <c r="P1637" t="n">
        <v>0.00126347176772335</v>
      </c>
      <c r="Q1637" t="n">
        <v>-0.00126347176772335</v>
      </c>
      <c r="R1637" t="n">
        <v>0.202155482835736</v>
      </c>
      <c r="S1637" t="inlineStr">
        <is>
          <t>Mineral; basis Conv Amt(dec). Gross=tract-map basis.</t>
        </is>
      </c>
    </row>
    <row r="1638">
      <c r="A1638" t="inlineStr">
        <is>
          <t>1982-011143</t>
        </is>
      </c>
      <c r="C1638" t="inlineStr">
        <is>
          <t>Mineral Deed</t>
        </is>
      </c>
      <c r="D1638" t="inlineStr">
        <is>
          <t>480/71</t>
        </is>
      </c>
      <c r="E1638" s="903" t="n">
        <v>30250</v>
      </c>
      <c r="F1638" s="903" t="n">
        <v>30250</v>
      </c>
      <c r="G1638" t="inlineStr">
        <is>
          <t>Billy W. Bain and Barbara J. Bain, HW</t>
        </is>
      </c>
      <c r="H1638" t="inlineStr">
        <is>
          <t>Gregory J. Winneke</t>
        </is>
      </c>
      <c r="I1638" t="inlineStr">
        <is>
          <t>S/2 SE/4, NW/4 SE/4, SW/4 NE/4 of 31-12N-24W, aol</t>
        </is>
      </c>
      <c r="J1638" t="inlineStr">
        <is>
          <t>1/791.47 interest in 2 sections</t>
        </is>
      </c>
      <c r="K1638" t="inlineStr">
        <is>
          <t>OKCountyRecords: 1982-011143</t>
        </is>
      </c>
      <c r="L1638" t="n">
        <v>2</v>
      </c>
      <c r="M1638" t="inlineStr">
        <is>
          <t>Mineral</t>
        </is>
      </c>
      <c r="N1638" t="n">
        <v>0.00126347176772335</v>
      </c>
      <c r="O1638" t="n">
        <v>160</v>
      </c>
      <c r="P1638" t="n">
        <v>0.00126347176772335</v>
      </c>
      <c r="Q1638" t="n">
        <v>-0.00126347176772335</v>
      </c>
      <c r="R1638" t="n">
        <v>0.202155482835736</v>
      </c>
      <c r="S1638" t="inlineStr">
        <is>
          <t>Mineral; basis Conv Amt(dec). Gross=tract-map basis.</t>
        </is>
      </c>
    </row>
    <row r="1639">
      <c r="A1639" t="inlineStr">
        <is>
          <t>1983-001670</t>
        </is>
      </c>
      <c r="C1639" t="inlineStr">
        <is>
          <t>Mineral Deed</t>
        </is>
      </c>
      <c r="D1639" t="inlineStr">
        <is>
          <t>512/66</t>
        </is>
      </c>
      <c r="E1639" s="903" t="n">
        <v>30361</v>
      </c>
      <c r="F1639" s="903" t="n">
        <v>30369</v>
      </c>
      <c r="G1639" t="inlineStr">
        <is>
          <t>illy W. Bain and Barbara J. Bain, HW</t>
        </is>
      </c>
      <c r="H1639" t="inlineStr">
        <is>
          <t>o. K. O1l Venture, a joint venture</t>
        </is>
      </c>
      <c r="I1639" t="inlineStr">
        <is>
          <t>S/2 SE/4, NW/4 SE/4, SW/4 NE/4 of 31-12N-24W, aol</t>
        </is>
      </c>
      <c r="J1639" t="inlineStr">
        <is>
          <t>3/791.47 interest</t>
        </is>
      </c>
      <c r="K1639" t="inlineStr">
        <is>
          <t>OKCountyRecords: 1983-001670</t>
        </is>
      </c>
      <c r="L1639" t="n">
        <v>2</v>
      </c>
      <c r="M1639" t="inlineStr">
        <is>
          <t>Mineral</t>
        </is>
      </c>
      <c r="O1639" t="n">
        <v>160</v>
      </c>
      <c r="S1639" t="inlineStr">
        <is>
          <t>Mineral; NO AMOUNT-verify instrument. Gross=tract-map basis.</t>
        </is>
      </c>
      <c r="T1639" t="inlineStr">
        <is>
          <t>VERIFY</t>
        </is>
      </c>
      <c r="U1639" t="inlineStr">
        <is>
          <t>Pull recorded image (Bk/Pg 512/66); confirm grantor, grantee, legal, dates, and UND 3/791.47 conveyed interest.</t>
        </is>
      </c>
    </row>
    <row r="1640">
      <c r="A1640" t="inlineStr">
        <is>
          <t>1983-001669</t>
        </is>
      </c>
      <c r="C1640" t="inlineStr">
        <is>
          <t>Mineral Deed</t>
        </is>
      </c>
      <c r="D1640" t="inlineStr">
        <is>
          <t>512/65</t>
        </is>
      </c>
      <c r="E1640" s="903" t="n">
        <v>30369</v>
      </c>
      <c r="F1640" s="903" t="n">
        <v>30369</v>
      </c>
      <c r="G1640" t="inlineStr">
        <is>
          <t>Billy Wayne Bain, Trustee for Hazel A. Hamilton under Trust Agreement dated January 29, 1983</t>
        </is>
      </c>
      <c r="H1640" t="inlineStr">
        <is>
          <t>O. K. Oil Venture</t>
        </is>
      </c>
      <c r="I1640" t="inlineStr">
        <is>
          <t>S/2 SE/4, NW/4 SE/4, SW/4 NE/4 of 31-12N-24W, aol</t>
        </is>
      </c>
      <c r="J1640" t="inlineStr">
        <is>
          <t>3/791.47 interest in 2 sections</t>
        </is>
      </c>
      <c r="K1640" t="inlineStr">
        <is>
          <t>OKCountyRecords: 1983-001669</t>
        </is>
      </c>
      <c r="L1640" t="n">
        <v>2</v>
      </c>
      <c r="M1640" t="inlineStr">
        <is>
          <t>Mineral</t>
        </is>
      </c>
      <c r="N1640" t="n">
        <v>0.00379041530317005</v>
      </c>
      <c r="O1640" t="n">
        <v>160</v>
      </c>
      <c r="P1640" t="n">
        <v>0.00379041530317005</v>
      </c>
      <c r="Q1640" t="n">
        <v>-0.00379041530317005</v>
      </c>
      <c r="R1640" t="n">
        <v>0.6064664485072081</v>
      </c>
      <c r="S1640" t="inlineStr">
        <is>
          <t>Mineral; basis Conv Amt(dec). Gross=tract-map basis.</t>
        </is>
      </c>
    </row>
    <row r="1641">
      <c r="A1641" t="inlineStr">
        <is>
          <t>1983-001668</t>
        </is>
      </c>
      <c r="C1641" t="inlineStr">
        <is>
          <t>Trust Agreement</t>
        </is>
      </c>
      <c r="D1641" t="inlineStr">
        <is>
          <t>512/61</t>
        </is>
      </c>
      <c r="E1641" s="903" t="n">
        <v>30369</v>
      </c>
      <c r="F1641" s="903" t="n">
        <v>30369</v>
      </c>
      <c r="G1641" t="inlineStr">
        <is>
          <t>Hazel A. Hamilton</t>
        </is>
      </c>
      <c r="H1641" t="inlineStr">
        <is>
          <t>Billy Wayne Bain, Trustee</t>
        </is>
      </c>
      <c r="I1641" t="inlineStr">
        <is>
          <t>31-12N-24W, aol</t>
        </is>
      </c>
      <c r="J1641" t="inlineStr">
        <is>
          <t>Trust Agreement</t>
        </is>
      </c>
      <c r="K1641" t="inlineStr">
        <is>
          <t>OKCountyRecords: 1983-001668</t>
        </is>
      </c>
      <c r="L1641" t="inlineStr">
        <is>
          <t>All (1-8)</t>
        </is>
      </c>
      <c r="M1641" t="inlineStr">
        <is>
          <t>Other</t>
        </is>
      </c>
      <c r="O1641" t="n">
        <v>640</v>
      </c>
      <c r="S1641" t="inlineStr">
        <is>
          <t>Other (non-mineral; excluded from mineral NMA). All-section coverage. Gross=tract-map basis.</t>
        </is>
      </c>
    </row>
    <row r="1642">
      <c r="A1642" t="inlineStr">
        <is>
          <t>1983-001671</t>
        </is>
      </c>
      <c r="C1642" t="inlineStr">
        <is>
          <t>Final Decree</t>
        </is>
      </c>
      <c r="D1642" t="inlineStr">
        <is>
          <t>512/67</t>
        </is>
      </c>
      <c r="E1642" s="903" t="n">
        <v>30369</v>
      </c>
      <c r="F1642" s="903" t="n">
        <v>30369</v>
      </c>
      <c r="G1642" t="inlineStr">
        <is>
          <t>Roger Mills County Court
RE: In the Matter of the Estate of Jesse G. French, Deceased</t>
        </is>
      </c>
      <c r="H1642" t="inlineStr">
        <is>
          <t>Lola B. French</t>
        </is>
      </c>
      <c r="I1642" t="inlineStr">
        <is>
          <t>31-12N-24W not found on document</t>
        </is>
      </c>
      <c r="J1642" t="inlineStr">
        <is>
          <t>ARTI</t>
        </is>
      </c>
      <c r="K1642" t="inlineStr">
        <is>
          <t>OKCountyRecords: 1983-001671</t>
        </is>
      </c>
      <c r="L1642" t="inlineStr">
        <is>
          <t>All (1-8)</t>
        </is>
      </c>
      <c r="M1642" t="inlineStr">
        <is>
          <t>Mineral</t>
        </is>
      </c>
      <c r="N1642" t="n">
        <v>1</v>
      </c>
      <c r="O1642" t="n">
        <v>640</v>
      </c>
      <c r="P1642" t="n">
        <v>1</v>
      </c>
      <c r="Q1642" t="n">
        <v>-1</v>
      </c>
      <c r="R1642" t="n">
        <v>640</v>
      </c>
      <c r="S1642" t="inlineStr">
        <is>
          <t>Mineral; basis Conv Amt(dec). All-section coverage. Gross=tract-map basis.</t>
        </is>
      </c>
    </row>
    <row r="1643">
      <c r="A1643" t="inlineStr">
        <is>
          <t>1983-002348</t>
        </is>
      </c>
      <c r="C1643" t="inlineStr">
        <is>
          <t>Mineral Deed</t>
        </is>
      </c>
      <c r="D1643" t="inlineStr">
        <is>
          <t>517/134</t>
        </is>
      </c>
      <c r="E1643" s="903" t="n">
        <v>30388</v>
      </c>
      <c r="F1643" s="903" t="n">
        <v>30388</v>
      </c>
      <c r="G1643" t="inlineStr">
        <is>
          <t>O. K. Oil Venture</t>
        </is>
      </c>
      <c r="H1643" t="inlineStr">
        <is>
          <t>Jonathan E. Jensen</t>
        </is>
      </c>
      <c r="I1643" t="inlineStr">
        <is>
          <t>S/2 SE/4, NW/4 SE/4, SW/4 NE/4 of 31-12N-24W, aol</t>
        </is>
      </c>
      <c r="J1643" t="inlineStr">
        <is>
          <t>1/791.47 interest in 2 sections</t>
        </is>
      </c>
      <c r="K1643" t="inlineStr">
        <is>
          <t>OKCountyRecords: 1983-002348</t>
        </is>
      </c>
      <c r="L1643" t="n">
        <v>2</v>
      </c>
      <c r="M1643" t="inlineStr">
        <is>
          <t>Mineral</t>
        </is>
      </c>
      <c r="N1643" t="n">
        <v>0.00126347176772335</v>
      </c>
      <c r="O1643" t="n">
        <v>160</v>
      </c>
      <c r="P1643" t="n">
        <v>0.00126347176772335</v>
      </c>
      <c r="Q1643" t="n">
        <v>-0.00126347176772335</v>
      </c>
      <c r="R1643" t="n">
        <v>0.202155482835736</v>
      </c>
      <c r="S1643" t="inlineStr">
        <is>
          <t>Mineral; basis Conv Amt(dec). Gross=tract-map basis.</t>
        </is>
      </c>
    </row>
    <row r="1644">
      <c r="A1644" t="inlineStr">
        <is>
          <t>1983-002349</t>
        </is>
      </c>
      <c r="C1644" t="inlineStr">
        <is>
          <t>Mineral Deed</t>
        </is>
      </c>
      <c r="D1644" t="inlineStr">
        <is>
          <t>517/135</t>
        </is>
      </c>
      <c r="E1644" s="903" t="n">
        <v>30388</v>
      </c>
      <c r="F1644" s="903" t="n">
        <v>30388</v>
      </c>
      <c r="G1644" t="inlineStr">
        <is>
          <t>O. K. Oil Venture</t>
        </is>
      </c>
      <c r="H1644" t="inlineStr">
        <is>
          <t>John R. Bringle</t>
        </is>
      </c>
      <c r="I1644" t="inlineStr">
        <is>
          <t>S/2 SE/4, NW/4 SE/4, SW/4 NE/4 of 31-12N-24W, aol</t>
        </is>
      </c>
      <c r="J1644" t="inlineStr">
        <is>
          <t>1/791.47 interest in 2 sections</t>
        </is>
      </c>
      <c r="K1644" t="inlineStr">
        <is>
          <t>OKCountyRecords: 1983-002349</t>
        </is>
      </c>
      <c r="L1644" t="n">
        <v>2</v>
      </c>
      <c r="M1644" t="inlineStr">
        <is>
          <t>Mineral</t>
        </is>
      </c>
      <c r="N1644" t="n">
        <v>0.00126347176772335</v>
      </c>
      <c r="O1644" t="n">
        <v>160</v>
      </c>
      <c r="P1644" t="n">
        <v>0.00126347176772335</v>
      </c>
      <c r="Q1644" t="n">
        <v>-0.00126347176772335</v>
      </c>
      <c r="R1644" t="n">
        <v>0.202155482835736</v>
      </c>
      <c r="S1644" t="inlineStr">
        <is>
          <t>Mineral; basis Conv Amt(dec). Gross=tract-map basis.</t>
        </is>
      </c>
    </row>
    <row r="1645">
      <c r="A1645" t="inlineStr">
        <is>
          <t>1983-002350</t>
        </is>
      </c>
      <c r="C1645" t="inlineStr">
        <is>
          <t>Mineral Deed</t>
        </is>
      </c>
      <c r="D1645" t="inlineStr">
        <is>
          <t>517/136</t>
        </is>
      </c>
      <c r="E1645" s="903" t="n">
        <v>30388</v>
      </c>
      <c r="F1645" s="903" t="n">
        <v>30388</v>
      </c>
      <c r="G1645" t="inlineStr">
        <is>
          <t>O. K. Oil Venture</t>
        </is>
      </c>
      <c r="H1645" t="inlineStr">
        <is>
          <t>James F. Menehan</t>
        </is>
      </c>
      <c r="I1645" t="inlineStr">
        <is>
          <t>S/2 SE/4, NW/4 SE/4, SW/4 NE/4 of 31-12N-24W, aol</t>
        </is>
      </c>
      <c r="J1645" t="inlineStr">
        <is>
          <t>1/791.47 interest in 2 sections</t>
        </is>
      </c>
      <c r="K1645" t="inlineStr">
        <is>
          <t>OKCountyRecords: 1983-002350</t>
        </is>
      </c>
      <c r="L1645" t="n">
        <v>2</v>
      </c>
      <c r="M1645" t="inlineStr">
        <is>
          <t>Mineral</t>
        </is>
      </c>
      <c r="N1645" t="n">
        <v>0.00126347176772335</v>
      </c>
      <c r="O1645" t="n">
        <v>160</v>
      </c>
      <c r="P1645" t="n">
        <v>0.00126347176772335</v>
      </c>
      <c r="Q1645" t="n">
        <v>-0.00126347176772335</v>
      </c>
      <c r="R1645" t="n">
        <v>0.202155482835736</v>
      </c>
      <c r="S1645" t="inlineStr">
        <is>
          <t>Mineral; basis Conv Amt(dec). Gross=tract-map basis.</t>
        </is>
      </c>
    </row>
    <row r="1646">
      <c r="A1646" t="inlineStr">
        <is>
          <t>1983-002351</t>
        </is>
      </c>
      <c r="C1646" t="inlineStr">
        <is>
          <t>Mineral Deed</t>
        </is>
      </c>
      <c r="D1646" t="inlineStr">
        <is>
          <t>517/137</t>
        </is>
      </c>
      <c r="E1646" s="903" t="n">
        <v>30388</v>
      </c>
      <c r="F1646" s="903" t="n">
        <v>30388</v>
      </c>
      <c r="G1646" t="inlineStr">
        <is>
          <t>O. K. Oil Venture</t>
        </is>
      </c>
      <c r="H1646" t="inlineStr">
        <is>
          <t>L. A. Persicke</t>
        </is>
      </c>
      <c r="I1646" t="inlineStr">
        <is>
          <t>S/2 SE/4, NW/4 SE/4, SW/4 NE/4 of 31-12N-24W, aol</t>
        </is>
      </c>
      <c r="J1646" t="inlineStr">
        <is>
          <t>1/791.47 interest in 2 sections</t>
        </is>
      </c>
      <c r="K1646" t="inlineStr">
        <is>
          <t>OKCountyRecords: 1983-002351</t>
        </is>
      </c>
      <c r="L1646" t="n">
        <v>2</v>
      </c>
      <c r="M1646" t="inlineStr">
        <is>
          <t>Mineral</t>
        </is>
      </c>
      <c r="N1646" t="n">
        <v>0.00126347176772335</v>
      </c>
      <c r="O1646" t="n">
        <v>160</v>
      </c>
      <c r="P1646" t="n">
        <v>0.00126347176772335</v>
      </c>
      <c r="Q1646" t="n">
        <v>-0.00126347176772335</v>
      </c>
      <c r="R1646" t="n">
        <v>0.202155482835736</v>
      </c>
      <c r="S1646" t="inlineStr">
        <is>
          <t>Mineral; basis Conv Amt(dec). Gross=tract-map basis.</t>
        </is>
      </c>
    </row>
    <row r="1647">
      <c r="A1647" t="inlineStr">
        <is>
          <t>1983-002352</t>
        </is>
      </c>
      <c r="C1647" t="inlineStr">
        <is>
          <t>Mineral Deed</t>
        </is>
      </c>
      <c r="D1647" t="inlineStr">
        <is>
          <t>517/138</t>
        </is>
      </c>
      <c r="E1647" s="903" t="n">
        <v>30388</v>
      </c>
      <c r="F1647" s="903" t="n">
        <v>30388</v>
      </c>
      <c r="G1647" t="inlineStr">
        <is>
          <t>O. K. Oil Venture</t>
        </is>
      </c>
      <c r="H1647" t="inlineStr">
        <is>
          <t>Richard M. Heins</t>
        </is>
      </c>
      <c r="I1647" t="inlineStr">
        <is>
          <t>S/2 SE/4, NW/4 SE/4, SW/4 NE/4 of 31-12N-24W, aol</t>
        </is>
      </c>
      <c r="J1647" t="inlineStr">
        <is>
          <t>2/791.47 interest in 2 sections</t>
        </is>
      </c>
      <c r="K1647" t="inlineStr">
        <is>
          <t>OKCountyRecords: 1983-002352</t>
        </is>
      </c>
      <c r="L1647" t="n">
        <v>2</v>
      </c>
      <c r="M1647" t="inlineStr">
        <is>
          <t>Mineral</t>
        </is>
      </c>
      <c r="N1647" t="n">
        <v>0.0025269435354467</v>
      </c>
      <c r="O1647" t="n">
        <v>160</v>
      </c>
      <c r="P1647" t="n">
        <v>0.0025269435354467</v>
      </c>
      <c r="Q1647" t="n">
        <v>-0.0025269435354467</v>
      </c>
      <c r="R1647" t="n">
        <v>0.4043109656714721</v>
      </c>
      <c r="S1647" t="inlineStr">
        <is>
          <t>Mineral; basis Conv Amt(dec). Gross=tract-map basis.</t>
        </is>
      </c>
    </row>
    <row r="1648">
      <c r="A1648" t="inlineStr">
        <is>
          <t>1983-009331</t>
        </is>
      </c>
      <c r="C1648" t="inlineStr">
        <is>
          <t>Certificate</t>
        </is>
      </c>
      <c r="D1648" t="inlineStr">
        <is>
          <t>581/225</t>
        </is>
      </c>
      <c r="E1648" s="903" t="n">
        <v>30666</v>
      </c>
      <c r="F1648" s="903" t="n">
        <v>30666</v>
      </c>
      <c r="G1648" t="inlineStr">
        <is>
          <t>Paul Hughes</t>
        </is>
      </c>
      <c r="H1648" t="inlineStr">
        <is>
          <t>The Public</t>
        </is>
      </c>
      <c r="I1648" t="inlineStr">
        <is>
          <t>31-12N-24W</t>
        </is>
      </c>
      <c r="J1648" t="inlineStr">
        <is>
          <t>See instrument</t>
        </is>
      </c>
      <c r="K1648" t="inlineStr">
        <is>
          <t>OKCountyRecords: 1983-009331</t>
        </is>
      </c>
      <c r="L1648" t="inlineStr">
        <is>
          <t>All (1-8)</t>
        </is>
      </c>
      <c r="M1648" t="inlineStr">
        <is>
          <t>Other</t>
        </is>
      </c>
      <c r="O1648" t="n">
        <v>640</v>
      </c>
      <c r="S1648" t="inlineStr">
        <is>
          <t>Other (non-mineral; excluded from mineral NMA). All-section coverage. Gross=tract-map basis.</t>
        </is>
      </c>
      <c r="T1648" t="inlineStr">
        <is>
          <t>OK</t>
        </is>
      </c>
      <c r="U1648" t="inlineStr">
        <is>
          <t>Non-conveying — notice/affidavit/address change (The Public).</t>
        </is>
      </c>
    </row>
    <row r="1649">
      <c r="A1649" t="inlineStr">
        <is>
          <t>1984-002943</t>
        </is>
      </c>
      <c r="C1649" t="inlineStr">
        <is>
          <t>Mineral Deed</t>
        </is>
      </c>
      <c r="D1649" t="inlineStr">
        <is>
          <t>604/350</t>
        </is>
      </c>
      <c r="E1649" s="903" t="n">
        <v>30741</v>
      </c>
      <c r="F1649" s="903" t="n">
        <v>30770</v>
      </c>
      <c r="G1649" t="inlineStr">
        <is>
          <t>Leede Exploration</t>
        </is>
      </c>
      <c r="H1649" t="inlineStr">
        <is>
          <t>O. I. L. Energy, Inc.</t>
        </is>
      </c>
      <c r="I1649" t="inlineStr">
        <is>
          <t>E/2 NW/4 of 31-12N-24W, aol</t>
        </is>
      </c>
      <c r="J1649" t="inlineStr">
        <is>
          <t>An undivided 89% of 25% of Grantor's interest in the oil, gas and other minerals</t>
        </is>
      </c>
      <c r="K1649" t="inlineStr">
        <is>
          <t>OKCountyRecords: 1984-002943</t>
        </is>
      </c>
      <c r="L1649" t="n">
        <v>4</v>
      </c>
      <c r="M1649" t="inlineStr">
        <is>
          <t>Mineral</t>
        </is>
      </c>
      <c r="N1649" t="n">
        <v>0.2225</v>
      </c>
      <c r="O1649" t="n">
        <v>80</v>
      </c>
      <c r="P1649" t="n">
        <v>0.2225</v>
      </c>
      <c r="Q1649" t="n">
        <v>-0.2225</v>
      </c>
      <c r="R1649" t="n">
        <v>17.8</v>
      </c>
      <c r="S1649" t="inlineStr">
        <is>
          <t>Mineral; basis Conv Amt(dec). Gross=tract-map basis.</t>
        </is>
      </c>
      <c r="T1649" t="inlineStr">
        <is>
          <t>REVIEW</t>
        </is>
      </c>
      <c r="U1649" t="inlineStr">
        <is>
          <t>NEED: conveyed interest / decimal from instrument image</t>
        </is>
      </c>
    </row>
    <row r="1650">
      <c r="A1650" t="inlineStr">
        <is>
          <t>1984-002948</t>
        </is>
      </c>
      <c r="C1650" t="inlineStr">
        <is>
          <t>Mineral Deed</t>
        </is>
      </c>
      <c r="D1650" t="inlineStr">
        <is>
          <t>605/27</t>
        </is>
      </c>
      <c r="E1650" s="903" t="n">
        <v>30770</v>
      </c>
      <c r="F1650" s="903" t="n">
        <v>30770</v>
      </c>
      <c r="G1650" t="inlineStr">
        <is>
          <t>Leede Exploration</t>
        </is>
      </c>
      <c r="H1650" t="inlineStr">
        <is>
          <t>Robert H. Frazier, 1/3,
Clyde A. Pine, 1/3,
Charles D. Ray, 1/3</t>
        </is>
      </c>
      <c r="I1650" t="inlineStr">
        <is>
          <t>E/2 NW/4 of 31-12N-24W, aol</t>
        </is>
      </c>
      <c r="J1650" t="inlineStr">
        <is>
          <t>An undivided 15.789% of 11% of Grantor's interest in the oil, gas and other minerals</t>
        </is>
      </c>
      <c r="K1650" t="inlineStr">
        <is>
          <t>OKCountyRecords: 1984-002948</t>
        </is>
      </c>
      <c r="L1650" t="n">
        <v>4</v>
      </c>
      <c r="M1650" t="inlineStr">
        <is>
          <t>Mineral</t>
        </is>
      </c>
      <c r="N1650" t="n">
        <v>0.0173679</v>
      </c>
      <c r="O1650" t="n">
        <v>80</v>
      </c>
      <c r="P1650" t="n">
        <v>0.0173679</v>
      </c>
      <c r="Q1650" t="n">
        <v>-0.0173679</v>
      </c>
      <c r="R1650" t="n">
        <v>1.389432</v>
      </c>
      <c r="S1650" t="inlineStr">
        <is>
          <t>Mineral; basis Conv Amt(dec). Gross=tract-map basis.</t>
        </is>
      </c>
      <c r="T1650" t="inlineStr">
        <is>
          <t>REVIEW</t>
        </is>
      </c>
      <c r="U1650" t="inlineStr">
        <is>
          <t>NEED: conveyed interest / decimal from instrument image</t>
        </is>
      </c>
    </row>
    <row r="1651">
      <c r="A1651" t="inlineStr">
        <is>
          <t>1984-003786</t>
        </is>
      </c>
      <c r="C1651" t="inlineStr">
        <is>
          <t>Mineral Deed</t>
        </is>
      </c>
      <c r="D1651" t="inlineStr">
        <is>
          <t>611/58</t>
        </is>
      </c>
      <c r="E1651" s="903" t="n">
        <v>30791</v>
      </c>
      <c r="F1651" s="903" t="n">
        <v>30791</v>
      </c>
      <c r="G1651" t="inlineStr">
        <is>
          <t>Juanita M. Wolff</t>
        </is>
      </c>
      <c r="H1651" t="inlineStr">
        <is>
          <t>David S. Silverberry</t>
        </is>
      </c>
      <c r="I1651" t="inlineStr">
        <is>
          <t>S/2 SE/4, NW/4 SE/4, SW/4 NE/4 of 31-12N-24W, aol</t>
        </is>
      </c>
      <c r="J1651" t="inlineStr">
        <is>
          <t>1/791.47 interest in 2 sections</t>
        </is>
      </c>
      <c r="K1651" t="inlineStr">
        <is>
          <t>OKCountyRecords: 1984-003786</t>
        </is>
      </c>
      <c r="L1651" t="n">
        <v>2</v>
      </c>
      <c r="M1651" t="inlineStr">
        <is>
          <t>Mineral</t>
        </is>
      </c>
      <c r="N1651" t="n">
        <v>0.00126347176772335</v>
      </c>
      <c r="O1651" t="n">
        <v>160</v>
      </c>
      <c r="P1651" t="n">
        <v>0.00126347176772335</v>
      </c>
      <c r="Q1651" t="n">
        <v>-0.00126347176772335</v>
      </c>
      <c r="R1651" t="n">
        <v>0.202155482835736</v>
      </c>
      <c r="S1651" t="inlineStr">
        <is>
          <t>Mineral; basis Conv Amt(dec). Gross=tract-map basis.</t>
        </is>
      </c>
    </row>
    <row r="1652">
      <c r="A1652" t="inlineStr">
        <is>
          <t>1984-009873</t>
        </is>
      </c>
      <c r="C1652" t="inlineStr">
        <is>
          <t>NOTICE OF RECORD</t>
        </is>
      </c>
      <c r="D1652" t="inlineStr">
        <is>
          <t>658/241</t>
        </is>
      </c>
      <c r="E1652" s="903" t="n">
        <v>30967</v>
      </c>
      <c r="F1652" s="903" t="n">
        <v>30967</v>
      </c>
      <c r="G1652" t="inlineStr">
        <is>
          <t>Mary Margaret Devenas,
Mary Margaret Wilson</t>
        </is>
      </c>
      <c r="H1652" t="inlineStr">
        <is>
          <t>The Public</t>
        </is>
      </c>
      <c r="I1652" t="inlineStr">
        <is>
          <t>SE/4 SW/4 of 31-12N-24W, aol</t>
        </is>
      </c>
      <c r="J1652" t="inlineStr">
        <is>
          <t>MARY MARGARET WILSON, now MARY MARGARET DEVENAS, residing
at 1302 Highland Avenue, Waukegan, Illinois 60085. 5.84 acres</t>
        </is>
      </c>
      <c r="K1652" t="inlineStr">
        <is>
          <t>OKCountyRecords: 1984-009873</t>
        </is>
      </c>
      <c r="L1652" t="n">
        <v>5</v>
      </c>
      <c r="M1652" t="inlineStr">
        <is>
          <t>Other</t>
        </is>
      </c>
      <c r="O1652" t="n">
        <v>120</v>
      </c>
      <c r="S1652" t="inlineStr">
        <is>
          <t>Other (non-mineral; excluded from mineral NMA). Gross=tract-map basis.</t>
        </is>
      </c>
      <c r="T1652" t="inlineStr">
        <is>
          <t>OK</t>
        </is>
      </c>
      <c r="U1652" t="inlineStr">
        <is>
          <t>Non-conveying — notice/affidavit/address change (The Public).</t>
        </is>
      </c>
    </row>
    <row r="1653">
      <c r="A1653" t="inlineStr">
        <is>
          <t>1985-002650</t>
        </is>
      </c>
      <c r="C1653" t="inlineStr">
        <is>
          <t>Quitclaim Mineral Deed</t>
        </is>
      </c>
      <c r="D1653" t="inlineStr">
        <is>
          <t>710/34</t>
        </is>
      </c>
      <c r="E1653" s="903" t="n">
        <v>31158</v>
      </c>
      <c r="F1653" s="903" t="n">
        <v>31158</v>
      </c>
      <c r="G1653" t="inlineStr">
        <is>
          <t>Chinook Resources, Inc.</t>
        </is>
      </c>
      <c r="H1653" t="inlineStr">
        <is>
          <t>Continental Illinois Energy Development Corp</t>
        </is>
      </c>
      <c r="I1653" t="inlineStr">
        <is>
          <t>NE/4 SE/4, SE/4 NE/4, N/2 NE/4 SW/4, E/2 NW/4 of 31-12N-24W, aol</t>
        </is>
      </c>
      <c r="J1653" t="inlineStr">
        <is>
          <t>ARTI</t>
        </is>
      </c>
      <c r="K1653" t="inlineStr">
        <is>
          <t>OKCountyRecords: 1985-002650</t>
        </is>
      </c>
      <c r="L1653" t="inlineStr">
        <is>
          <t>1, 3, 4, 7, 8</t>
        </is>
      </c>
      <c r="M1653" t="inlineStr">
        <is>
          <t>Mineral</t>
        </is>
      </c>
      <c r="N1653" t="n">
        <v>1</v>
      </c>
      <c r="O1653" t="n">
        <v>280</v>
      </c>
      <c r="P1653" t="n">
        <v>1</v>
      </c>
      <c r="Q1653" t="n">
        <v>-1</v>
      </c>
      <c r="R1653" t="n">
        <v>280</v>
      </c>
      <c r="S1653" t="inlineStr">
        <is>
          <t>Mineral; basis Conv Amt(dec). Gross=tract-map basis.</t>
        </is>
      </c>
    </row>
    <row r="1654">
      <c r="A1654" t="inlineStr">
        <is>
          <t>1985-005895</t>
        </is>
      </c>
      <c r="C1654" t="inlineStr">
        <is>
          <t>Sheriff's Deed</t>
        </is>
      </c>
      <c r="D1654" t="inlineStr">
        <is>
          <t>745/75</t>
        </is>
      </c>
      <c r="E1654" s="903" t="n">
        <v>31279</v>
      </c>
      <c r="F1654" s="903" t="n">
        <v>31279</v>
      </c>
      <c r="G1654" t="inlineStr">
        <is>
          <t>Roger Mills County Sheriff</t>
        </is>
      </c>
      <c r="H1654" t="inlineStr">
        <is>
          <t>City National Bank of Sayre</t>
        </is>
      </c>
      <c r="I1654" t="inlineStr">
        <is>
          <t>A tract in Lot 1 in 31-12N-24W, described as follows: Beginning at the NW Corner of said Lot Is thence East 420.38 feets thence South 725 feets thence West 420.58 feet, thence North 725 feet to the point of beginning. containing 7 acres, more or less</t>
        </is>
      </c>
      <c r="J1654" t="inlineStr">
        <is>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t>
        </is>
      </c>
      <c r="K1654" t="inlineStr">
        <is>
          <t>OKCountyRecords: 1985-005895</t>
        </is>
      </c>
      <c r="L1654" t="n">
        <v>5</v>
      </c>
      <c r="M1654" t="inlineStr">
        <is>
          <t>Mineral</t>
        </is>
      </c>
      <c r="N1654" t="n">
        <v>1</v>
      </c>
      <c r="O1654" t="n">
        <v>120</v>
      </c>
      <c r="P1654" t="n">
        <v>1</v>
      </c>
      <c r="Q1654" t="n">
        <v>-1</v>
      </c>
      <c r="R1654" t="n">
        <v>120</v>
      </c>
      <c r="S1654" t="inlineStr">
        <is>
          <t>Mineral; basis Conv Amt(dec). Gross=tract-map basis.</t>
        </is>
      </c>
    </row>
    <row r="1655">
      <c r="A1655" t="inlineStr">
        <is>
          <t>1985-006556</t>
        </is>
      </c>
      <c r="C1655" t="inlineStr">
        <is>
          <t>Mineral Deed</t>
        </is>
      </c>
      <c r="D1655" t="inlineStr">
        <is>
          <t>751/68</t>
        </is>
      </c>
      <c r="E1655" s="903" t="n">
        <v>31308</v>
      </c>
      <c r="F1655" s="903" t="n">
        <v>31308</v>
      </c>
      <c r="G1655" t="inlineStr">
        <is>
          <t>Billy W. Bain</t>
        </is>
      </c>
      <c r="H1655" t="inlineStr">
        <is>
          <t>David S. Silverberg</t>
        </is>
      </c>
      <c r="I1655" t="inlineStr">
        <is>
          <t>S/2 SE/4, NW/4 SE/4, SW/4 NE/4 of 31-12N-24W, aol</t>
        </is>
      </c>
      <c r="J1655" t="inlineStr">
        <is>
          <t>1/791.47 interest in 2 sections</t>
        </is>
      </c>
      <c r="K1655" t="inlineStr">
        <is>
          <t>OKCountyRecords: 1985-006556</t>
        </is>
      </c>
      <c r="L1655" t="n">
        <v>2</v>
      </c>
      <c r="M1655" t="inlineStr">
        <is>
          <t>Mineral</t>
        </is>
      </c>
      <c r="N1655" t="n">
        <v>0.00126347176772335</v>
      </c>
      <c r="O1655" t="n">
        <v>160</v>
      </c>
      <c r="P1655" t="n">
        <v>0.00126347176772335</v>
      </c>
      <c r="Q1655" t="n">
        <v>-0.00126347176772335</v>
      </c>
      <c r="R1655" t="n">
        <v>0.202155482835736</v>
      </c>
      <c r="S1655" t="inlineStr">
        <is>
          <t>Mineral; basis Conv Amt(dec). Gross=tract-map basis.</t>
        </is>
      </c>
    </row>
    <row r="1656">
      <c r="A1656" t="inlineStr">
        <is>
          <t>1985-007068</t>
        </is>
      </c>
      <c r="C1656" t="inlineStr">
        <is>
          <t>Trustee's Deed</t>
        </is>
      </c>
      <c r="D1656" t="inlineStr">
        <is>
          <t>756/16</t>
        </is>
      </c>
      <c r="E1656" s="903" t="n">
        <v>31329</v>
      </c>
      <c r="F1656" s="903" t="n">
        <v>31329</v>
      </c>
      <c r="G1656" t="inlineStr">
        <is>
          <t>Liberty National Bank &amp; Trust Company, Trustee of C. W. Hall, Deceased</t>
        </is>
      </c>
      <c r="H1656" t="inlineStr">
        <is>
          <t>Darlene Hall Cox, 3/4,
Sunya Lee Westkaemper, 1/4</t>
        </is>
      </c>
      <c r="I1656" t="inlineStr">
        <is>
          <t>31-12N-24W not found on document</t>
        </is>
      </c>
      <c r="J1656" t="inlineStr">
        <is>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Collier, the designated successor Co-Trustee, died on or about August 15, 1962. In accordance with the Last Will and Testament of C. W. Hall, as amended by the First Codicil and Second Codicil thereto, The Liberty National Bank and Trust Company of Oklahoma City is now serving as sole Trustee.</t>
        </is>
      </c>
      <c r="K1656" t="inlineStr">
        <is>
          <t>OKCountyRecords: 1985-007068</t>
        </is>
      </c>
      <c r="L1656" t="inlineStr">
        <is>
          <t>All (1-8)</t>
        </is>
      </c>
      <c r="M1656" t="inlineStr">
        <is>
          <t>Mineral</t>
        </is>
      </c>
      <c r="N1656" t="n">
        <v>1</v>
      </c>
      <c r="O1656" t="n">
        <v>640</v>
      </c>
      <c r="P1656" t="n">
        <v>1</v>
      </c>
      <c r="Q1656" t="n">
        <v>-1</v>
      </c>
      <c r="R1656" t="n">
        <v>640</v>
      </c>
      <c r="S1656" t="inlineStr">
        <is>
          <t>Mineral; basis Conv Amt(dec). All-section coverage. Gross=tract-map basis.</t>
        </is>
      </c>
    </row>
    <row r="1657">
      <c r="A1657" t="inlineStr">
        <is>
          <t>1985-007096</t>
        </is>
      </c>
      <c r="C1657" t="inlineStr">
        <is>
          <t>Quit Claim Deed</t>
        </is>
      </c>
      <c r="D1657" t="inlineStr">
        <is>
          <t>756/79</t>
        </is>
      </c>
      <c r="E1657" s="903" t="n">
        <v>31330</v>
      </c>
      <c r="F1657" s="903" t="n">
        <v>31330</v>
      </c>
      <c r="G1657" t="inlineStr">
        <is>
          <t>Margie Kirk</t>
        </is>
      </c>
      <c r="H1657" t="inlineStr">
        <is>
          <t>Herman M. Sides,
Laury C. Sides</t>
        </is>
      </c>
      <c r="I1657" t="inlineStr">
        <is>
          <t>A tract in Lot 1 in 31-12N-24W, described as follows: Beginning at the NW Corner of said Lot Is thence East 420.38 feets thence South 725 feets thence West 420.58 feet, thence North 725 feet to the point of beginning. containing 7 acres, more or less</t>
        </is>
      </c>
      <c r="J1657" t="inlineStr">
        <is>
          <t>ARTI</t>
        </is>
      </c>
      <c r="K1657" t="inlineStr">
        <is>
          <t>OKCountyRecords: 1985-007096</t>
        </is>
      </c>
      <c r="L1657" t="n">
        <v>5</v>
      </c>
      <c r="M1657" t="inlineStr">
        <is>
          <t>Mineral</t>
        </is>
      </c>
      <c r="N1657" t="n">
        <v>1</v>
      </c>
      <c r="O1657" t="n">
        <v>120</v>
      </c>
      <c r="P1657" t="n">
        <v>1</v>
      </c>
      <c r="Q1657" t="n">
        <v>-1</v>
      </c>
      <c r="R1657" t="n">
        <v>120</v>
      </c>
      <c r="S1657" t="inlineStr">
        <is>
          <t>Mineral; basis Conv Amt(dec). Gross=tract-map basis.</t>
        </is>
      </c>
    </row>
    <row r="1658">
      <c r="A1658" t="inlineStr">
        <is>
          <t>1985-000061</t>
        </is>
      </c>
      <c r="C1658" t="inlineStr">
        <is>
          <t>Mineral Deed</t>
        </is>
      </c>
      <c r="D1658" t="inlineStr">
        <is>
          <t>583/236</t>
        </is>
      </c>
      <c r="E1658" s="903" t="n">
        <v>31408</v>
      </c>
      <c r="F1658" s="903" t="n">
        <v>31408</v>
      </c>
      <c r="G1658" t="inlineStr">
        <is>
          <t>Juanita M. Wolff</t>
        </is>
      </c>
      <c r="H1658" t="inlineStr">
        <is>
          <t>Paul R. and/or Deborah A. Deutsch</t>
        </is>
      </c>
      <c r="I1658" t="inlineStr">
        <is>
          <t>S/2 SE/4, NW/4 SE/4, SW/4 NE/4 of 31-12N-24W, aol</t>
        </is>
      </c>
      <c r="J1658" t="inlineStr">
        <is>
          <t>1/791.47 interest in 2 sections</t>
        </is>
      </c>
      <c r="K1658" t="inlineStr">
        <is>
          <t>OKCountyRecords: 1985-000061</t>
        </is>
      </c>
      <c r="L1658" t="n">
        <v>2</v>
      </c>
      <c r="M1658" t="inlineStr">
        <is>
          <t>Mineral</t>
        </is>
      </c>
      <c r="N1658" t="n">
        <v>0.00126347176772335</v>
      </c>
      <c r="O1658" t="n">
        <v>160</v>
      </c>
      <c r="P1658" t="n">
        <v>0.00126347176772335</v>
      </c>
      <c r="Q1658" t="n">
        <v>-0.00126347176772335</v>
      </c>
      <c r="R1658" t="n">
        <v>0.202155482835736</v>
      </c>
      <c r="S1658" t="inlineStr">
        <is>
          <t>Mineral; basis Conv Amt(dec). Gross=tract-map basis.</t>
        </is>
      </c>
    </row>
    <row r="1659">
      <c r="A1659" t="inlineStr">
        <is>
          <t>1985-000060</t>
        </is>
      </c>
      <c r="C1659" t="inlineStr">
        <is>
          <t>Mineral Deed</t>
        </is>
      </c>
      <c r="D1659" t="inlineStr">
        <is>
          <t>583/234</t>
        </is>
      </c>
      <c r="E1659" s="903" t="n">
        <v>31408</v>
      </c>
      <c r="F1659" s="903" t="n">
        <v>31408</v>
      </c>
      <c r="G1659" t="inlineStr">
        <is>
          <t>Juanita M. Wolff</t>
        </is>
      </c>
      <c r="H1659" t="inlineStr">
        <is>
          <t>Laura L. Snyder</t>
        </is>
      </c>
      <c r="I1659" t="inlineStr">
        <is>
          <t>S/2 SE/4, NW/4 SE/4, SW/4 NE/4 of 31-12N-24W, aol</t>
        </is>
      </c>
      <c r="J1659" t="inlineStr">
        <is>
          <t>2/791.47 interest in 2 sections</t>
        </is>
      </c>
      <c r="K1659" t="inlineStr">
        <is>
          <t>OKCountyRecords: 1985-000060</t>
        </is>
      </c>
      <c r="L1659" t="n">
        <v>2</v>
      </c>
      <c r="M1659" t="inlineStr">
        <is>
          <t>Mineral</t>
        </is>
      </c>
      <c r="N1659" t="n">
        <v>0.0025269435354467</v>
      </c>
      <c r="O1659" t="n">
        <v>160</v>
      </c>
      <c r="P1659" t="n">
        <v>0.0025269435354467</v>
      </c>
      <c r="Q1659" t="n">
        <v>-0.0025269435354467</v>
      </c>
      <c r="R1659" t="n">
        <v>0.4043109656714721</v>
      </c>
      <c r="S1659" t="inlineStr">
        <is>
          <t>Mineral; basis Conv Amt(dec). Gross=tract-map basis.</t>
        </is>
      </c>
    </row>
    <row r="1660">
      <c r="A1660" t="inlineStr">
        <is>
          <t>1986-000268</t>
        </is>
      </c>
      <c r="C1660" t="inlineStr">
        <is>
          <t>Mineral Deed</t>
        </is>
      </c>
      <c r="D1660" t="inlineStr">
        <is>
          <t>781/183</t>
        </is>
      </c>
      <c r="E1660" s="903" t="n">
        <v>31418</v>
      </c>
      <c r="F1660" s="903" t="n">
        <v>31418</v>
      </c>
      <c r="G1660" t="inlineStr">
        <is>
          <t>Mann Childrens Trust, by Walter J. Rusek, Trustee</t>
        </is>
      </c>
      <c r="H1660" t="inlineStr">
        <is>
          <t>Mann Group Investment Company</t>
        </is>
      </c>
      <c r="I1660" t="inlineStr">
        <is>
          <t>E/2 NW/4, SE/4 NE/4, NE/4 SE/4, N/2 NE/4 SW/4 of 31-12N-24W, aol</t>
        </is>
      </c>
      <c r="J1660" t="inlineStr">
        <is>
          <t>2/260 interest in 2 sections
being the same property conveved in Mineral Deed dated May 24, 1974, from Marie Lister to Mann Children's Trust, recorded in Book 165, Page 87 of the Mineral Records of Roger Mills County, Oklahoma, containing 260 acres, more or less, to</t>
        </is>
      </c>
      <c r="K1660" t="inlineStr">
        <is>
          <t>OKCountyRecords: 1986-000268</t>
        </is>
      </c>
      <c r="L1660" t="inlineStr">
        <is>
          <t>1, 3, 4, 7, 8</t>
        </is>
      </c>
      <c r="M1660" t="inlineStr">
        <is>
          <t>Mineral</t>
        </is>
      </c>
      <c r="N1660" t="n">
        <v>0.007692307692307693</v>
      </c>
      <c r="O1660" t="n">
        <v>280</v>
      </c>
      <c r="P1660" t="n">
        <v>0.007692307692307693</v>
      </c>
      <c r="Q1660" t="n">
        <v>-0.007692307692307693</v>
      </c>
      <c r="R1660" t="n">
        <v>2.153846153846154</v>
      </c>
      <c r="S1660" t="inlineStr">
        <is>
          <t>Mineral; basis Conv Amt(dec). Gross=tract-map basis.</t>
        </is>
      </c>
    </row>
    <row r="1661">
      <c r="A1661" t="inlineStr">
        <is>
          <t>1986-000656</t>
        </is>
      </c>
      <c r="C1661" t="inlineStr">
        <is>
          <t>Mineral Deed</t>
        </is>
      </c>
      <c r="D1661" t="inlineStr">
        <is>
          <t>786/270</t>
        </is>
      </c>
      <c r="E1661" s="903" t="n">
        <v>31434</v>
      </c>
      <c r="F1661" s="903" t="n">
        <v>31434</v>
      </c>
      <c r="G1661" t="inlineStr">
        <is>
          <t>O. I. L. Energy, Inc.</t>
        </is>
      </c>
      <c r="H1661" t="inlineStr">
        <is>
          <t>Black Hawk Oil Company</t>
        </is>
      </c>
      <c r="I1661" t="inlineStr">
        <is>
          <t>E/2 NW/4 of 31-12N-24W</t>
        </is>
      </c>
      <c r="J1661" t="inlineStr">
        <is>
          <t>ARTI</t>
        </is>
      </c>
      <c r="K1661" t="inlineStr">
        <is>
          <t>OKCountyRecords: 1986-000656</t>
        </is>
      </c>
      <c r="L1661" t="n">
        <v>4</v>
      </c>
      <c r="M1661" t="inlineStr">
        <is>
          <t>Mineral</t>
        </is>
      </c>
      <c r="N1661" t="n">
        <v>1</v>
      </c>
      <c r="O1661" t="n">
        <v>80</v>
      </c>
      <c r="P1661" t="n">
        <v>1</v>
      </c>
      <c r="Q1661" t="n">
        <v>-1</v>
      </c>
      <c r="R1661" t="n">
        <v>80</v>
      </c>
      <c r="S1661" t="inlineStr">
        <is>
          <t>Mineral; basis Conv Amt(dec). Gross=tract-map basis.</t>
        </is>
      </c>
    </row>
    <row r="1662">
      <c r="A1662" t="inlineStr">
        <is>
          <t>1986-003428</t>
        </is>
      </c>
      <c r="C1662" t="inlineStr">
        <is>
          <t>Mineral Deed</t>
        </is>
      </c>
      <c r="D1662" t="inlineStr">
        <is>
          <t>815/191</t>
        </is>
      </c>
      <c r="E1662" s="903" t="n">
        <v>31582</v>
      </c>
      <c r="F1662" s="903" t="n">
        <v>31582</v>
      </c>
      <c r="G1662" t="inlineStr">
        <is>
          <t>Billy W. Bain</t>
        </is>
      </c>
      <c r="H1662" t="inlineStr">
        <is>
          <t>Paul R. and Deborah A. Deutsch</t>
        </is>
      </c>
      <c r="I1662" t="inlineStr">
        <is>
          <t>S/2 SE/4, NW/4 SE/4, SW/4 NE/4 of 31-12N-24W, aol</t>
        </is>
      </c>
      <c r="J1662" t="inlineStr">
        <is>
          <t>2/791.47 interest in 2 sections</t>
        </is>
      </c>
      <c r="K1662" t="inlineStr">
        <is>
          <t>OKCountyRecords: 1986-003428</t>
        </is>
      </c>
      <c r="L1662" t="n">
        <v>2</v>
      </c>
      <c r="M1662" t="inlineStr">
        <is>
          <t>Mineral</t>
        </is>
      </c>
      <c r="N1662" t="n">
        <v>0.0025269435354467</v>
      </c>
      <c r="O1662" t="n">
        <v>160</v>
      </c>
      <c r="P1662" t="n">
        <v>0.0025269435354467</v>
      </c>
      <c r="Q1662" t="n">
        <v>-0.0025269435354467</v>
      </c>
      <c r="R1662" t="n">
        <v>0.4043109656714721</v>
      </c>
      <c r="S1662" t="inlineStr">
        <is>
          <t>Mineral; basis Conv Amt(dec). Gross=tract-map basis.</t>
        </is>
      </c>
    </row>
    <row r="1663">
      <c r="A1663" t="inlineStr">
        <is>
          <t>1986-004476</t>
        </is>
      </c>
      <c r="C1663" t="inlineStr">
        <is>
          <t>Mineral Deed</t>
        </is>
      </c>
      <c r="D1663" t="inlineStr">
        <is>
          <t>829/7</t>
        </is>
      </c>
      <c r="E1663" s="903" t="n">
        <v>31657</v>
      </c>
      <c r="F1663" s="903" t="n">
        <v>31657</v>
      </c>
      <c r="G1663" t="inlineStr">
        <is>
          <t>Billy W. Bain</t>
        </is>
      </c>
      <c r="H1663" t="inlineStr">
        <is>
          <t>Clarence C. Bain</t>
        </is>
      </c>
      <c r="I1663" t="inlineStr">
        <is>
          <t>S/2 SE/4, NW/4 SE/4, SW/4 NE/4 of 31-12N-24W, aol</t>
        </is>
      </c>
      <c r="J1663" t="inlineStr">
        <is>
          <t>3/791.47 interest in 2 sections</t>
        </is>
      </c>
      <c r="K1663" t="inlineStr">
        <is>
          <t>OKCountyRecords: 1986-004476</t>
        </is>
      </c>
      <c r="L1663" t="n">
        <v>2</v>
      </c>
      <c r="M1663" t="inlineStr">
        <is>
          <t>Mineral</t>
        </is>
      </c>
      <c r="N1663" t="n">
        <v>0.00379041530317005</v>
      </c>
      <c r="O1663" t="n">
        <v>160</v>
      </c>
      <c r="P1663" t="n">
        <v>0.00379041530317005</v>
      </c>
      <c r="Q1663" t="n">
        <v>-0.00379041530317005</v>
      </c>
      <c r="R1663" t="n">
        <v>0.6064664485072081</v>
      </c>
      <c r="S1663" t="inlineStr">
        <is>
          <t>Mineral; basis Conv Amt(dec). Gross=tract-map basis.</t>
        </is>
      </c>
    </row>
    <row r="1664">
      <c r="A1664" t="inlineStr">
        <is>
          <t>1986-005223</t>
        </is>
      </c>
      <c r="C1664" t="inlineStr">
        <is>
          <t>Mineral Deed</t>
        </is>
      </c>
      <c r="D1664" t="inlineStr">
        <is>
          <t>837/199</t>
        </is>
      </c>
      <c r="E1664" s="903" t="n">
        <v>31684</v>
      </c>
      <c r="F1664" s="903" t="n">
        <v>31684</v>
      </c>
      <c r="G1664" t="inlineStr">
        <is>
          <t>Billy Wayne Bain</t>
        </is>
      </c>
      <c r="H1664" t="inlineStr">
        <is>
          <t>Ted L. Herbold</t>
        </is>
      </c>
      <c r="I1664" t="inlineStr">
        <is>
          <t>S/2 SE/4, NW/4 SE/4, SW/4 NE/4 of 31-12N-24W, aol</t>
        </is>
      </c>
      <c r="J1664" t="inlineStr">
        <is>
          <t>5/791.47 interest in 2 sections</t>
        </is>
      </c>
      <c r="K1664" t="inlineStr">
        <is>
          <t>OKCountyRecords: 1986-005223</t>
        </is>
      </c>
      <c r="L1664" t="n">
        <v>2</v>
      </c>
      <c r="M1664" t="inlineStr">
        <is>
          <t>Mineral</t>
        </is>
      </c>
      <c r="N1664" t="n">
        <v>0.006317358838616751</v>
      </c>
      <c r="O1664" t="n">
        <v>160</v>
      </c>
      <c r="P1664" t="n">
        <v>0.006317358838616751</v>
      </c>
      <c r="Q1664" t="n">
        <v>-0.006317358838616751</v>
      </c>
      <c r="R1664" t="n">
        <v>1.01077741417868</v>
      </c>
      <c r="S1664" t="inlineStr">
        <is>
          <t>Mineral; basis Conv Amt(dec). Gross=tract-map basis.</t>
        </is>
      </c>
    </row>
    <row r="1665">
      <c r="A1665" t="inlineStr">
        <is>
          <t>1986-005341</t>
        </is>
      </c>
      <c r="C1665" t="inlineStr">
        <is>
          <t>Mineral Deed</t>
        </is>
      </c>
      <c r="D1665" t="inlineStr">
        <is>
          <t>839/100</t>
        </is>
      </c>
      <c r="E1665" s="903" t="n">
        <v>31723</v>
      </c>
      <c r="F1665" s="903" t="n">
        <v>31723</v>
      </c>
      <c r="G1665" t="inlineStr">
        <is>
          <t>Black Hawk Oil Company</t>
        </is>
      </c>
      <c r="H1665" t="inlineStr">
        <is>
          <t>Proven Properties, Inc.</t>
        </is>
      </c>
      <c r="I1665" t="inlineStr">
        <is>
          <t>E/2 NW/4 of 31-12N-24W</t>
        </is>
      </c>
      <c r="J1665" t="inlineStr">
        <is>
          <t>An undivided 16.385%t of all of GRANTOR'S interest in and to all of the oil, gas, and other minerals</t>
        </is>
      </c>
      <c r="K1665" t="inlineStr">
        <is>
          <t>OKCountyRecords: 1986-005341</t>
        </is>
      </c>
      <c r="L1665" t="n">
        <v>4</v>
      </c>
      <c r="M1665" t="inlineStr">
        <is>
          <t>Mineral</t>
        </is>
      </c>
      <c r="N1665" t="n">
        <v>1</v>
      </c>
      <c r="O1665" t="n">
        <v>80</v>
      </c>
      <c r="P1665" t="n">
        <v>1</v>
      </c>
      <c r="Q1665" t="n">
        <v>-1</v>
      </c>
      <c r="R1665" t="n">
        <v>80</v>
      </c>
      <c r="S1665" t="inlineStr">
        <is>
          <t>Mineral; basis Conv Amt(dec). Gross=tract-map basis.</t>
        </is>
      </c>
    </row>
    <row r="1666">
      <c r="A1666" t="inlineStr">
        <is>
          <t>1987-000496</t>
        </is>
      </c>
      <c r="C1666" t="inlineStr">
        <is>
          <t>Miscellaneous</t>
        </is>
      </c>
      <c r="D1666" t="inlineStr">
        <is>
          <t>858/277</t>
        </is>
      </c>
      <c r="E1666" s="903" t="n">
        <v>31803</v>
      </c>
      <c r="F1666" s="903" t="n">
        <v>31803</v>
      </c>
      <c r="G1666" t="inlineStr">
        <is>
          <t>Dow C. Bain,
Edris O. Bain</t>
        </is>
      </c>
      <c r="H1666" t="inlineStr">
        <is>
          <t>The Public</t>
        </is>
      </c>
      <c r="I1666" t="inlineStr">
        <is>
          <t>31-12N-24W, aol</t>
        </is>
      </c>
      <c r="J1666" t="inlineStr">
        <is>
          <t>See instrument</t>
        </is>
      </c>
      <c r="K1666" t="inlineStr">
        <is>
          <t>OKCountyRecords: 1987-000496</t>
        </is>
      </c>
      <c r="L1666" t="inlineStr">
        <is>
          <t>All (1-8)</t>
        </is>
      </c>
      <c r="M1666" t="inlineStr">
        <is>
          <t>Other</t>
        </is>
      </c>
      <c r="O1666" t="n">
        <v>640</v>
      </c>
      <c r="S1666" t="inlineStr">
        <is>
          <t>Other (non-mineral; excluded from mineral NMA). All-section coverage. Gross=tract-map basis.</t>
        </is>
      </c>
      <c r="T1666" t="inlineStr">
        <is>
          <t>OK</t>
        </is>
      </c>
      <c r="U1666" t="inlineStr">
        <is>
          <t>Non-conveying — notice/affidavit/address change (The Public).</t>
        </is>
      </c>
    </row>
    <row r="1667">
      <c r="A1667" t="inlineStr">
        <is>
          <t>1987-002610</t>
        </is>
      </c>
      <c r="C1667" t="inlineStr">
        <is>
          <t>Mineral Deed</t>
        </is>
      </c>
      <c r="D1667" t="inlineStr">
        <is>
          <t>883/168</t>
        </is>
      </c>
      <c r="E1667" s="903" t="n">
        <v>31917</v>
      </c>
      <c r="F1667" s="903" t="n">
        <v>31917</v>
      </c>
      <c r="G1667" t="inlineStr">
        <is>
          <t>Billy W. Bain</t>
        </is>
      </c>
      <c r="H1667" t="inlineStr">
        <is>
          <t>Theodore L. Herbold</t>
        </is>
      </c>
      <c r="I1667" t="inlineStr">
        <is>
          <t>S/2 SE/4, NW/4 SE/4, SW/4 NE/4 of 31-12N-24W, aol</t>
        </is>
      </c>
      <c r="J1667" t="inlineStr">
        <is>
          <t>2/791.47 interest in 2 sections</t>
        </is>
      </c>
      <c r="K1667" t="inlineStr">
        <is>
          <t>OKCountyRecords: 1987-002610</t>
        </is>
      </c>
      <c r="L1667" t="n">
        <v>2</v>
      </c>
      <c r="M1667" t="inlineStr">
        <is>
          <t>Mineral</t>
        </is>
      </c>
      <c r="N1667" t="n">
        <v>0.0025269435354467</v>
      </c>
      <c r="O1667" t="n">
        <v>160</v>
      </c>
      <c r="P1667" t="n">
        <v>0.0025269435354467</v>
      </c>
      <c r="Q1667" t="n">
        <v>-0.0025269435354467</v>
      </c>
      <c r="R1667" t="n">
        <v>0.4043109656714721</v>
      </c>
      <c r="S1667" t="inlineStr">
        <is>
          <t>Mineral; basis Conv Amt(dec). Gross=tract-map basis.</t>
        </is>
      </c>
    </row>
    <row r="1668">
      <c r="A1668" t="inlineStr">
        <is>
          <t>1987-005625</t>
        </is>
      </c>
      <c r="C1668" t="inlineStr">
        <is>
          <t>Mineral Deed</t>
        </is>
      </c>
      <c r="D1668" t="inlineStr">
        <is>
          <t>913/261</t>
        </is>
      </c>
      <c r="E1668" s="903" t="n">
        <v>32031</v>
      </c>
      <c r="F1668" s="903" t="n">
        <v>32031</v>
      </c>
      <c r="G1668" t="inlineStr">
        <is>
          <t>Billy N. Bein</t>
        </is>
      </c>
      <c r="H1668" t="inlineStr">
        <is>
          <t>Bary Ellen Sitzman</t>
        </is>
      </c>
      <c r="I1668" t="inlineStr">
        <is>
          <t>S/2 SE/4, NW/4 SE/4, SW/4 NE/4 of 31-12N-24W, aol</t>
        </is>
      </c>
      <c r="J1668" t="inlineStr">
        <is>
          <t>1/791.47 interest in 2 sections</t>
        </is>
      </c>
      <c r="K1668" t="inlineStr">
        <is>
          <t>OKCountyRecords: 1987-005625</t>
        </is>
      </c>
      <c r="L1668" t="n">
        <v>2</v>
      </c>
      <c r="M1668" t="inlineStr">
        <is>
          <t>Mineral</t>
        </is>
      </c>
      <c r="N1668" t="n">
        <v>0.00126347176772335</v>
      </c>
      <c r="O1668" t="n">
        <v>160</v>
      </c>
      <c r="P1668" t="n">
        <v>0.00126347176772335</v>
      </c>
      <c r="Q1668" t="n">
        <v>-0.00126347176772335</v>
      </c>
      <c r="R1668" t="n">
        <v>0.202155482835736</v>
      </c>
      <c r="S1668" t="inlineStr">
        <is>
          <t>Mineral; basis Conv Amt(dec). Gross=tract-map basis.</t>
        </is>
      </c>
    </row>
    <row r="1669">
      <c r="A1669" t="inlineStr">
        <is>
          <t>1987-006732</t>
        </is>
      </c>
      <c r="C1669" t="inlineStr">
        <is>
          <t>Mineral Deed</t>
        </is>
      </c>
      <c r="D1669" t="inlineStr">
        <is>
          <t>924/139</t>
        </is>
      </c>
      <c r="E1669" s="903" t="n">
        <v>32072</v>
      </c>
      <c r="F1669" s="903" t="n">
        <v>32072</v>
      </c>
      <c r="G1669" t="inlineStr">
        <is>
          <t>Myron V. Slobin</t>
        </is>
      </c>
      <c r="H1669" t="inlineStr">
        <is>
          <t>David Slobin</t>
        </is>
      </c>
      <c r="I1669" t="inlineStr">
        <is>
          <t>S/2 SE/4, NW/4 SE/4, SW/4 NE/4 of 31-12N-24W, aol</t>
        </is>
      </c>
      <c r="J1669" t="inlineStr">
        <is>
          <t>1/791.47 interest in 2 sections</t>
        </is>
      </c>
      <c r="K1669" t="inlineStr">
        <is>
          <t>OKCountyRecords: 1987-006732</t>
        </is>
      </c>
      <c r="L1669" t="n">
        <v>2</v>
      </c>
      <c r="M1669" t="inlineStr">
        <is>
          <t>Mineral</t>
        </is>
      </c>
      <c r="N1669" t="n">
        <v>0.00126347176772335</v>
      </c>
      <c r="O1669" t="n">
        <v>160</v>
      </c>
      <c r="P1669" t="n">
        <v>0.00126347176772335</v>
      </c>
      <c r="Q1669" t="n">
        <v>-0.00126347176772335</v>
      </c>
      <c r="R1669" t="n">
        <v>0.202155482835736</v>
      </c>
      <c r="S1669" t="inlineStr">
        <is>
          <t>Mineral; basis Conv Amt(dec). Gross=tract-map basis.</t>
        </is>
      </c>
    </row>
    <row r="1670">
      <c r="A1670" t="inlineStr">
        <is>
          <t>1987-006731</t>
        </is>
      </c>
      <c r="C1670" t="inlineStr">
        <is>
          <t>Mineral Deed</t>
        </is>
      </c>
      <c r="D1670" t="inlineStr">
        <is>
          <t>924/138</t>
        </is>
      </c>
      <c r="E1670" s="903" t="n">
        <v>32072</v>
      </c>
      <c r="F1670" s="903" t="n">
        <v>32072</v>
      </c>
      <c r="G1670" t="inlineStr">
        <is>
          <t>Myron V. Slobin</t>
        </is>
      </c>
      <c r="H1670" t="inlineStr">
        <is>
          <t>David Slobin</t>
        </is>
      </c>
      <c r="I1670" t="inlineStr">
        <is>
          <t>S/2 SE/4, NW/4 SE/4, SW/4 NE/4 of 31-12N-24W, aol</t>
        </is>
      </c>
      <c r="J1670" t="inlineStr">
        <is>
          <t>6/791.47 interest in 2 sections</t>
        </is>
      </c>
      <c r="K1670" t="inlineStr">
        <is>
          <t>OKCountyRecords: 1987-006731</t>
        </is>
      </c>
      <c r="L1670" t="n">
        <v>2</v>
      </c>
      <c r="M1670" t="inlineStr">
        <is>
          <t>Mineral</t>
        </is>
      </c>
      <c r="N1670" t="n">
        <v>0.007580830606340101</v>
      </c>
      <c r="O1670" t="n">
        <v>160</v>
      </c>
      <c r="P1670" t="n">
        <v>0.007580830606340101</v>
      </c>
      <c r="Q1670" t="n">
        <v>-0.007580830606340101</v>
      </c>
      <c r="R1670" t="n">
        <v>1.212932897014416</v>
      </c>
      <c r="S1670" t="inlineStr">
        <is>
          <t>Mineral; basis Conv Amt(dec). Gross=tract-map basis.</t>
        </is>
      </c>
    </row>
    <row r="1671">
      <c r="A1671" t="inlineStr">
        <is>
          <t>1987-006730</t>
        </is>
      </c>
      <c r="C1671" t="inlineStr">
        <is>
          <t>Affidavit</t>
        </is>
      </c>
      <c r="D1671" t="inlineStr">
        <is>
          <t>924/136</t>
        </is>
      </c>
      <c r="E1671" s="903" t="n">
        <v>32072</v>
      </c>
      <c r="F1671" s="903" t="n">
        <v>32072</v>
      </c>
      <c r="G1671" t="inlineStr">
        <is>
          <t>Paul S. Taylor</t>
        </is>
      </c>
      <c r="H1671" t="inlineStr">
        <is>
          <t>The Public</t>
        </is>
      </c>
      <c r="I1671" t="inlineStr">
        <is>
          <t>S/2 SE/4, NW/4 SE/4, SW/4 NE/4 of 31-12N-24W, aol</t>
        </is>
      </c>
      <c r="J1671" t="inlineStr">
        <is>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is>
      </c>
      <c r="K1671" t="inlineStr">
        <is>
          <t>OKCountyRecords: 1987-006730</t>
        </is>
      </c>
      <c r="L1671" t="n">
        <v>2</v>
      </c>
      <c r="M1671" t="inlineStr">
        <is>
          <t>Other</t>
        </is>
      </c>
      <c r="O1671" t="n">
        <v>160</v>
      </c>
      <c r="S1671" t="inlineStr">
        <is>
          <t>Other (non-mineral; excluded from mineral NMA). Gross=tract-map basis.</t>
        </is>
      </c>
      <c r="T1671" t="inlineStr">
        <is>
          <t>OK</t>
        </is>
      </c>
      <c r="U1671" t="inlineStr">
        <is>
          <t>ARTI/notice instrument (The Public); no net mineral acres conveyed.</t>
        </is>
      </c>
    </row>
    <row r="1672">
      <c r="A1672" t="inlineStr">
        <is>
          <t>1987-007680</t>
        </is>
      </c>
      <c r="C1672" t="inlineStr">
        <is>
          <t>Mineral Deed</t>
        </is>
      </c>
      <c r="D1672" t="inlineStr">
        <is>
          <t>933/226</t>
        </is>
      </c>
      <c r="E1672" s="903" t="n">
        <v>32118</v>
      </c>
      <c r="F1672" s="903" t="n">
        <v>32118</v>
      </c>
      <c r="G1672" t="inlineStr">
        <is>
          <t>Clarence C. Bain</t>
        </is>
      </c>
      <c r="H1672" t="inlineStr">
        <is>
          <t>Billy Wayne Bain</t>
        </is>
      </c>
      <c r="I1672" t="inlineStr">
        <is>
          <t>S/2 SE/4, NW/4 SE/4, SW/4 NE/4 of 31-12N-24W, aol</t>
        </is>
      </c>
      <c r="J1672" t="inlineStr">
        <is>
          <t>3/791.47 interest in 2 sections</t>
        </is>
      </c>
      <c r="K1672" t="inlineStr">
        <is>
          <t>OKCountyRecords: 1987-007680</t>
        </is>
      </c>
      <c r="L1672" t="n">
        <v>2</v>
      </c>
      <c r="M1672" t="inlineStr">
        <is>
          <t>Mineral</t>
        </is>
      </c>
      <c r="N1672" t="n">
        <v>0.00379041530317005</v>
      </c>
      <c r="O1672" t="n">
        <v>160</v>
      </c>
      <c r="P1672" t="n">
        <v>0.00379041530317005</v>
      </c>
      <c r="Q1672" t="n">
        <v>-0.00379041530317005</v>
      </c>
      <c r="R1672" t="n">
        <v>0.6064664485072081</v>
      </c>
      <c r="S1672" t="inlineStr">
        <is>
          <t>Mineral; basis Conv Amt(dec). Gross=tract-map basis.</t>
        </is>
      </c>
    </row>
    <row r="1673">
      <c r="A1673" t="inlineStr">
        <is>
          <t>1988-000762</t>
        </is>
      </c>
      <c r="C1673" t="inlineStr">
        <is>
          <t>Mineral Deed</t>
        </is>
      </c>
      <c r="D1673" t="inlineStr">
        <is>
          <t>946/223</t>
        </is>
      </c>
      <c r="E1673" s="903" t="n">
        <v>32177</v>
      </c>
      <c r="F1673" s="903" t="n">
        <v>32177</v>
      </c>
      <c r="G1673" t="inlineStr">
        <is>
          <t>Brent L. Schooley</t>
        </is>
      </c>
      <c r="H1673" t="inlineStr">
        <is>
          <t>Kaiser Francis Oil Co.</t>
        </is>
      </c>
      <c r="I1673" t="inlineStr">
        <is>
          <t>E/2 NW/4 of 31-12N-24W, aol</t>
        </is>
      </c>
      <c r="J1673" t="inlineStr">
        <is>
          <t>ARTI</t>
        </is>
      </c>
      <c r="K1673" t="inlineStr">
        <is>
          <t>OKCountyRecords: 1988-000762</t>
        </is>
      </c>
      <c r="L1673" t="n">
        <v>4</v>
      </c>
      <c r="M1673" t="inlineStr">
        <is>
          <t>Mineral</t>
        </is>
      </c>
      <c r="N1673" t="n">
        <v>1</v>
      </c>
      <c r="O1673" t="n">
        <v>80</v>
      </c>
      <c r="P1673" t="n">
        <v>1</v>
      </c>
      <c r="Q1673" t="n">
        <v>-1</v>
      </c>
      <c r="R1673" t="n">
        <v>80</v>
      </c>
      <c r="S1673" t="inlineStr">
        <is>
          <t>Mineral; basis Conv Amt(dec). Gross=tract-map basis.</t>
        </is>
      </c>
    </row>
    <row r="1674">
      <c r="A1674" t="inlineStr">
        <is>
          <t>1988-004185</t>
        </is>
      </c>
      <c r="C1674" t="inlineStr">
        <is>
          <t>Non-Participating Royalty Deed</t>
        </is>
      </c>
      <c r="D1674" t="inlineStr">
        <is>
          <t>981/2</t>
        </is>
      </c>
      <c r="E1674" s="903" t="n">
        <v>32216</v>
      </c>
      <c r="F1674" s="903" t="n">
        <v>32329</v>
      </c>
      <c r="G1674" t="inlineStr">
        <is>
          <t>Flag-Redfern Oil Company</t>
        </is>
      </c>
      <c r="H1674" t="inlineStr">
        <is>
          <t>First City National Bank of Midland, Trustee of the ETA-Flag Royalty Trust</t>
        </is>
      </c>
      <c r="I1674" t="inlineStr">
        <is>
          <t>N/2 NE/4, W/2 NW/4 of 31-12N-24W, aol</t>
        </is>
      </c>
      <c r="J1674" t="inlineStr">
        <is>
          <t>An undivided 1/8 royalty as a free royalty in oil, gas and all other minerals</t>
        </is>
      </c>
      <c r="K1674" t="inlineStr">
        <is>
          <t>OKCountyRecords: 1988-004185</t>
        </is>
      </c>
      <c r="L1674" t="inlineStr">
        <is>
          <t>1, 5</t>
        </is>
      </c>
      <c r="M1674" t="inlineStr">
        <is>
          <t>Mineral</t>
        </is>
      </c>
      <c r="N1674" t="n">
        <v>0.125</v>
      </c>
      <c r="O1674" t="n">
        <v>200</v>
      </c>
      <c r="P1674" t="n">
        <v>0.125</v>
      </c>
      <c r="Q1674" t="n">
        <v>-0.125</v>
      </c>
      <c r="R1674" t="n">
        <v>25</v>
      </c>
      <c r="S1674" t="inlineStr">
        <is>
          <t>Mineral; basis Conv Amt(dec). Gross=tract-map basis.</t>
        </is>
      </c>
    </row>
    <row r="1675">
      <c r="A1675" t="inlineStr">
        <is>
          <t>1988-004480</t>
        </is>
      </c>
      <c r="C1675" t="inlineStr">
        <is>
          <t>Mineral Deed</t>
        </is>
      </c>
      <c r="D1675" t="inlineStr">
        <is>
          <t>984/181</t>
        </is>
      </c>
      <c r="E1675" s="903" t="n">
        <v>32344</v>
      </c>
      <c r="F1675" s="903" t="n">
        <v>32344</v>
      </c>
      <c r="G1675" t="inlineStr">
        <is>
          <t>Clarence C. Bain</t>
        </is>
      </c>
      <c r="H1675" t="inlineStr">
        <is>
          <t>William Clifton Bain</t>
        </is>
      </c>
      <c r="I1675" t="inlineStr">
        <is>
          <t>S/2 SE/4, NW/4 SE/4, SW/4 NE/4 of 31-12N-24W, aol</t>
        </is>
      </c>
      <c r="J1675" t="inlineStr">
        <is>
          <t>2/791.47 interest in 2 sections</t>
        </is>
      </c>
      <c r="K1675" t="inlineStr">
        <is>
          <t>OKCountyRecords: 1988-004480</t>
        </is>
      </c>
      <c r="L1675" t="n">
        <v>2</v>
      </c>
      <c r="M1675" t="inlineStr">
        <is>
          <t>Mineral</t>
        </is>
      </c>
      <c r="N1675" t="n">
        <v>0.0025269435354467</v>
      </c>
      <c r="O1675" t="n">
        <v>160</v>
      </c>
      <c r="P1675" t="n">
        <v>0.0025269435354467</v>
      </c>
      <c r="Q1675" t="n">
        <v>-0.0025269435354467</v>
      </c>
      <c r="R1675" t="n">
        <v>0.4043109656714721</v>
      </c>
      <c r="S1675" t="inlineStr">
        <is>
          <t>Mineral; basis Conv Amt(dec). Gross=tract-map basis.</t>
        </is>
      </c>
    </row>
    <row r="1676">
      <c r="A1676" t="inlineStr">
        <is>
          <t>1988-004481</t>
        </is>
      </c>
      <c r="C1676" t="inlineStr">
        <is>
          <t>Mineral Deed</t>
        </is>
      </c>
      <c r="D1676" t="inlineStr">
        <is>
          <t>984/183</t>
        </is>
      </c>
      <c r="E1676" s="903" t="n">
        <v>32344</v>
      </c>
      <c r="F1676" s="903" t="n">
        <v>32344</v>
      </c>
      <c r="G1676" t="inlineStr">
        <is>
          <t>Clarence C. Bain</t>
        </is>
      </c>
      <c r="H1676" t="inlineStr">
        <is>
          <t>Michael Lee Bain</t>
        </is>
      </c>
      <c r="I1676" t="inlineStr">
        <is>
          <t>S/2 SE/4, NW/4 SE/4, SW/4 NE/4 of 31-12N-24W, aol</t>
        </is>
      </c>
      <c r="J1676" t="inlineStr">
        <is>
          <t>2/791.47 interest in 2 sections</t>
        </is>
      </c>
      <c r="K1676" t="inlineStr">
        <is>
          <t>OKCountyRecords: 1988-004481</t>
        </is>
      </c>
      <c r="L1676" t="n">
        <v>2</v>
      </c>
      <c r="M1676" t="inlineStr">
        <is>
          <t>Mineral</t>
        </is>
      </c>
      <c r="N1676" t="n">
        <v>0.0025269435354467</v>
      </c>
      <c r="O1676" t="n">
        <v>160</v>
      </c>
      <c r="P1676" t="n">
        <v>0.0025269435354467</v>
      </c>
      <c r="Q1676" t="n">
        <v>-0.0025269435354467</v>
      </c>
      <c r="R1676" t="n">
        <v>0.4043109656714721</v>
      </c>
      <c r="S1676" t="inlineStr">
        <is>
          <t>Mineral; basis Conv Amt(dec). Gross=tract-map basis.</t>
        </is>
      </c>
    </row>
    <row r="1677">
      <c r="A1677" t="inlineStr">
        <is>
          <t>1988-004482</t>
        </is>
      </c>
      <c r="C1677" t="inlineStr">
        <is>
          <t>Mineral Deed</t>
        </is>
      </c>
      <c r="D1677" t="inlineStr">
        <is>
          <t>984/185</t>
        </is>
      </c>
      <c r="E1677" s="903" t="n">
        <v>32344</v>
      </c>
      <c r="F1677" s="903" t="n">
        <v>32344</v>
      </c>
      <c r="G1677" t="inlineStr">
        <is>
          <t>Clarence C. Bain</t>
        </is>
      </c>
      <c r="H1677" t="inlineStr">
        <is>
          <t>Paul Milton Bain</t>
        </is>
      </c>
      <c r="I1677" t="inlineStr">
        <is>
          <t>S/2 SE/4, NW/4 SE/4, SW/4 NE/4 of 31-12N-24W, aol</t>
        </is>
      </c>
      <c r="J1677" t="inlineStr">
        <is>
          <t>2/791.47 interest in 2 sections</t>
        </is>
      </c>
      <c r="K1677" t="inlineStr">
        <is>
          <t>OKCountyRecords: 1988-004482</t>
        </is>
      </c>
      <c r="L1677" t="n">
        <v>2</v>
      </c>
      <c r="M1677" t="inlineStr">
        <is>
          <t>Mineral</t>
        </is>
      </c>
      <c r="N1677" t="n">
        <v>0.0025269435354467</v>
      </c>
      <c r="O1677" t="n">
        <v>160</v>
      </c>
      <c r="P1677" t="n">
        <v>0.0025269435354467</v>
      </c>
      <c r="Q1677" t="n">
        <v>-0.0025269435354467</v>
      </c>
      <c r="R1677" t="n">
        <v>0.4043109656714721</v>
      </c>
      <c r="S1677" t="inlineStr">
        <is>
          <t>Mineral; basis Conv Amt(dec). Gross=tract-map basis.</t>
        </is>
      </c>
    </row>
    <row r="1678">
      <c r="A1678" t="inlineStr">
        <is>
          <t>1988-004483</t>
        </is>
      </c>
      <c r="C1678" t="inlineStr">
        <is>
          <t>Mineral Deed</t>
        </is>
      </c>
      <c r="D1678" t="inlineStr">
        <is>
          <t>984/187</t>
        </is>
      </c>
      <c r="E1678" s="903" t="n">
        <v>32344</v>
      </c>
      <c r="F1678" s="903" t="n">
        <v>32344</v>
      </c>
      <c r="G1678" t="inlineStr">
        <is>
          <t>Clarence C. Bain</t>
        </is>
      </c>
      <c r="H1678" t="inlineStr">
        <is>
          <t>Ronald Dean Bain</t>
        </is>
      </c>
      <c r="I1678" t="inlineStr">
        <is>
          <t>S/2 SE/4, NW/4 SE/4, SW/4 NE/4 of 31-12N-24W, aol</t>
        </is>
      </c>
      <c r="J1678" t="inlineStr">
        <is>
          <t>2/791.47 interest in 2 sections</t>
        </is>
      </c>
      <c r="K1678" t="inlineStr">
        <is>
          <t>OKCountyRecords: 1988-004483</t>
        </is>
      </c>
      <c r="L1678" t="n">
        <v>2</v>
      </c>
      <c r="M1678" t="inlineStr">
        <is>
          <t>Mineral</t>
        </is>
      </c>
      <c r="N1678" t="n">
        <v>0.0025269435354467</v>
      </c>
      <c r="O1678" t="n">
        <v>160</v>
      </c>
      <c r="P1678" t="n">
        <v>0.0025269435354467</v>
      </c>
      <c r="Q1678" t="n">
        <v>-0.0025269435354467</v>
      </c>
      <c r="R1678" t="n">
        <v>0.4043109656714721</v>
      </c>
      <c r="S1678" t="inlineStr">
        <is>
          <t>Mineral; basis Conv Amt(dec). Gross=tract-map basis.</t>
        </is>
      </c>
    </row>
    <row r="1679">
      <c r="A1679" t="inlineStr">
        <is>
          <t>1988-004635</t>
        </is>
      </c>
      <c r="C1679" t="inlineStr">
        <is>
          <t>Order and Final Decree</t>
        </is>
      </c>
      <c r="D1679" t="inlineStr">
        <is>
          <t>986/185</t>
        </is>
      </c>
      <c r="E1679" s="903" t="n">
        <v>32350</v>
      </c>
      <c r="F1679" s="903" t="n">
        <v>32350</v>
      </c>
      <c r="G1679" t="inlineStr">
        <is>
          <t>Beckham County Court,
RE: In the Matter of the Estate of Margaret Gray, Deceased</t>
        </is>
      </c>
      <c r="H1679" t="inlineStr">
        <is>
          <t>Murrell A. Gray, 1/3,
Fred A. Standiford, Jr., 1/3,
Alfred W. Standiford, 1/3</t>
        </is>
      </c>
      <c r="I1679" t="inlineStr">
        <is>
          <t>SE/4 SW/4 of 31-12N-24W, aol</t>
        </is>
      </c>
      <c r="J1679" t="inlineStr">
        <is>
          <t>ARTI, An undivided 7/48ths interest
(5.8333 min. ac.)</t>
        </is>
      </c>
      <c r="K1679" t="inlineStr">
        <is>
          <t>OKCountyRecords: 1988-004635</t>
        </is>
      </c>
      <c r="L1679" t="n">
        <v>5</v>
      </c>
      <c r="M1679" t="inlineStr">
        <is>
          <t>Mineral</t>
        </is>
      </c>
      <c r="N1679" t="n">
        <v>1</v>
      </c>
      <c r="O1679" t="n">
        <v>120</v>
      </c>
      <c r="P1679" t="n">
        <v>1</v>
      </c>
      <c r="Q1679" t="n">
        <v>-1</v>
      </c>
      <c r="R1679" t="n">
        <v>120</v>
      </c>
      <c r="S1679" t="inlineStr">
        <is>
          <t>Mineral; basis Conv Amt(dec). Gross=tract-map basis.</t>
        </is>
      </c>
    </row>
    <row r="1680">
      <c r="A1680" t="inlineStr">
        <is>
          <t>1988-005620</t>
        </is>
      </c>
      <c r="C1680" t="inlineStr">
        <is>
          <t>Mineral Deed</t>
        </is>
      </c>
      <c r="D1680" t="inlineStr">
        <is>
          <t>998/204</t>
        </is>
      </c>
      <c r="E1680" s="903" t="n">
        <v>32405</v>
      </c>
      <c r="F1680" s="903" t="n">
        <v>32405</v>
      </c>
      <c r="G1680" t="inlineStr">
        <is>
          <t>Cimarron Mineral Corporation</t>
        </is>
      </c>
      <c r="H1680" t="inlineStr">
        <is>
          <t>Inter-American Corporation</t>
        </is>
      </c>
      <c r="I1680" t="inlineStr">
        <is>
          <t>NE/4 SE/4, SE/4 NE/4, N/2 NE/4 SW/4, E/2 NW/4 of 31-12N-24W, aol</t>
        </is>
      </c>
      <c r="J1680" t="inlineStr">
        <is>
          <t>ARTI</t>
        </is>
      </c>
      <c r="K1680" t="inlineStr">
        <is>
          <t>OKCountyRecords: 1988-005620</t>
        </is>
      </c>
      <c r="L1680" t="inlineStr">
        <is>
          <t>1, 3, 4, 7, 8</t>
        </is>
      </c>
      <c r="M1680" t="inlineStr">
        <is>
          <t>Mineral</t>
        </is>
      </c>
      <c r="N1680" t="n">
        <v>1</v>
      </c>
      <c r="O1680" t="n">
        <v>280</v>
      </c>
      <c r="P1680" t="n">
        <v>1</v>
      </c>
      <c r="Q1680" t="n">
        <v>-1</v>
      </c>
      <c r="R1680" t="n">
        <v>280</v>
      </c>
      <c r="S1680" t="inlineStr">
        <is>
          <t>Mineral; basis Conv Amt(dec). Gross=tract-map basis.</t>
        </is>
      </c>
    </row>
    <row r="1681">
      <c r="A1681" t="inlineStr">
        <is>
          <t>1988-006565</t>
        </is>
      </c>
      <c r="C1681" t="inlineStr">
        <is>
          <t>Mineral Deed</t>
        </is>
      </c>
      <c r="D1681" t="inlineStr">
        <is>
          <t>1009/25</t>
        </is>
      </c>
      <c r="E1681" s="903" t="n">
        <v>32449</v>
      </c>
      <c r="F1681" s="903" t="n">
        <v>32449</v>
      </c>
      <c r="G1681" t="inlineStr">
        <is>
          <t>Dow C. Bain</t>
        </is>
      </c>
      <c r="H1681" t="inlineStr">
        <is>
          <t>Dow C. Bain, (and OR) Edris O. Bain, JTWROS</t>
        </is>
      </c>
      <c r="I1681" t="inlineStr">
        <is>
          <t>SW/4 NE/4, NW/4 SE/4, S/2 SE/4 of 31-12N-24W, aol</t>
        </is>
      </c>
      <c r="J1681" t="inlineStr">
        <is>
          <t>8.0862 acres.</t>
        </is>
      </c>
      <c r="K1681" t="inlineStr">
        <is>
          <t>OKCountyRecords: 1988-006565</t>
        </is>
      </c>
      <c r="L1681" t="n">
        <v>2</v>
      </c>
      <c r="M1681" t="inlineStr">
        <is>
          <t>Mineral</t>
        </is>
      </c>
      <c r="N1681" t="n">
        <v>0.05053875</v>
      </c>
      <c r="O1681" t="n">
        <v>160</v>
      </c>
      <c r="P1681" t="n">
        <v>0.05053875</v>
      </c>
      <c r="Q1681" t="n">
        <v>-0.05053875</v>
      </c>
      <c r="R1681" t="n">
        <v>8.0862</v>
      </c>
      <c r="S1681" t="inlineStr">
        <is>
          <t>Mineral; basis Conv Amt(dec). Gross=tract-map basis.</t>
        </is>
      </c>
      <c r="T1681" t="inlineStr">
        <is>
          <t>REVIEW</t>
        </is>
      </c>
      <c r="U1681" t="inlineStr">
        <is>
          <t>Conveys 8.0862 acres per notes; conv. dec = 8.0862/gross. Verify denominator/tract from image.</t>
        </is>
      </c>
    </row>
    <row r="1682">
      <c r="A1682" t="inlineStr">
        <is>
          <t>1989-000424</t>
        </is>
      </c>
      <c r="C1682" t="inlineStr">
        <is>
          <t>Miscellaneous</t>
        </is>
      </c>
      <c r="D1682" t="inlineStr">
        <is>
          <t>1030/176</t>
        </is>
      </c>
      <c r="E1682" s="903" t="n">
        <v>32531</v>
      </c>
      <c r="F1682" s="903" t="n">
        <v>32531</v>
      </c>
      <c r="G1682" t="inlineStr">
        <is>
          <t>Bank of Western Oklahoma</t>
        </is>
      </c>
      <c r="H1682" t="inlineStr">
        <is>
          <t>The Public</t>
        </is>
      </c>
      <c r="I1682" t="inlineStr">
        <is>
          <t>31-12N-24W, aol</t>
        </is>
      </c>
      <c r="J1682" t="inlineStr">
        <is>
          <t>See instrument</t>
        </is>
      </c>
      <c r="K1682" t="inlineStr">
        <is>
          <t>OKCountyRecords: 1989-000424</t>
        </is>
      </c>
      <c r="L1682" t="inlineStr">
        <is>
          <t>All (1-8)</t>
        </is>
      </c>
      <c r="M1682" t="inlineStr">
        <is>
          <t>Other</t>
        </is>
      </c>
      <c r="O1682" t="n">
        <v>640</v>
      </c>
      <c r="S1682" t="inlineStr">
        <is>
          <t>Other (non-mineral; excluded from mineral NMA). All-section coverage. Gross=tract-map basis.</t>
        </is>
      </c>
      <c r="T1682" t="inlineStr">
        <is>
          <t>OK</t>
        </is>
      </c>
      <c r="U1682" t="inlineStr">
        <is>
          <t>Non-conveying — notice/affidavit/address change (The Public).</t>
        </is>
      </c>
    </row>
    <row r="1683">
      <c r="A1683" t="inlineStr">
        <is>
          <t>1989-002065</t>
        </is>
      </c>
      <c r="C1683" t="inlineStr">
        <is>
          <t>Affidavit</t>
        </is>
      </c>
      <c r="D1683" t="inlineStr">
        <is>
          <t>1047/68</t>
        </is>
      </c>
      <c r="E1683" s="903" t="n">
        <v>32531</v>
      </c>
      <c r="F1683" s="903" t="n">
        <v>32601</v>
      </c>
      <c r="G1683" t="inlineStr">
        <is>
          <t>Black Hawk Holding Company,
Roland E. Sledge</t>
        </is>
      </c>
      <c r="H1683" t="inlineStr">
        <is>
          <t>The Public</t>
        </is>
      </c>
      <c r="I1683" t="inlineStr">
        <is>
          <t>All of 31-12N-24W, aol</t>
        </is>
      </c>
      <c r="J1683" t="inlineStr">
        <is>
          <t>change of address</t>
        </is>
      </c>
      <c r="K1683" t="inlineStr">
        <is>
          <t>OKCountyRecords: 1989-002065</t>
        </is>
      </c>
      <c r="L1683" t="inlineStr">
        <is>
          <t>All (1-8)</t>
        </is>
      </c>
      <c r="M1683" t="inlineStr">
        <is>
          <t>Other</t>
        </is>
      </c>
      <c r="O1683" t="n">
        <v>640</v>
      </c>
      <c r="S1683" t="inlineStr">
        <is>
          <t>Other (non-mineral; excluded from mineral NMA). All-section coverage. Gross=tract-map basis.</t>
        </is>
      </c>
      <c r="T1683" t="inlineStr">
        <is>
          <t>OK</t>
        </is>
      </c>
      <c r="U1683" t="inlineStr">
        <is>
          <t>Non-conveying — notice/affidavit/address change (The Public).</t>
        </is>
      </c>
    </row>
    <row r="1684">
      <c r="A1684" t="inlineStr">
        <is>
          <t>1989-001220</t>
        </is>
      </c>
      <c r="C1684" t="inlineStr">
        <is>
          <t>Mineral Deed</t>
        </is>
      </c>
      <c r="D1684" t="inlineStr">
        <is>
          <t>1038/219</t>
        </is>
      </c>
      <c r="E1684" s="903" t="n">
        <v>32566</v>
      </c>
      <c r="F1684" s="903" t="n">
        <v>32566</v>
      </c>
      <c r="G1684" t="inlineStr">
        <is>
          <t>Alfred William Standiford</t>
        </is>
      </c>
      <c r="H1684" t="inlineStr">
        <is>
          <t>Shaun S. Walters</t>
        </is>
      </c>
      <c r="I1684" t="inlineStr">
        <is>
          <t>SE/4 SW/4 of 31-12N-24W, aol</t>
        </is>
      </c>
      <c r="J1684" t="inlineStr">
        <is>
          <t>1/6 of 7/40 interest (0.9722 NMA)</t>
        </is>
      </c>
      <c r="K1684" t="inlineStr">
        <is>
          <t>OKCountyRecords: 1989-001220</t>
        </is>
      </c>
      <c r="L1684" t="n">
        <v>5</v>
      </c>
      <c r="M1684" t="inlineStr">
        <is>
          <t>Mineral</t>
        </is>
      </c>
      <c r="N1684" t="n">
        <v>0.008101666666666667</v>
      </c>
      <c r="O1684" t="n">
        <v>120</v>
      </c>
      <c r="P1684" t="n">
        <v>0.008101666666666667</v>
      </c>
      <c r="Q1684" t="n">
        <v>-0.008101666666666667</v>
      </c>
      <c r="R1684" t="n">
        <v>0.9722</v>
      </c>
      <c r="S1684" t="inlineStr">
        <is>
          <t>Mineral; basis Conv Amt(dec). Gross=tract-map basis.</t>
        </is>
      </c>
      <c r="U1684" t="inlineStr">
        <is>
          <t>Conveys 0.9722 NMA per notes; conv. dec = 0.9722/gross. Verify denominator/tract from image.</t>
        </is>
      </c>
    </row>
    <row r="1685">
      <c r="A1685" t="inlineStr">
        <is>
          <t>1989-001559</t>
        </is>
      </c>
      <c r="C1685" t="inlineStr">
        <is>
          <t>Final Decree</t>
        </is>
      </c>
      <c r="D1685" t="inlineStr">
        <is>
          <t>1042/126</t>
        </is>
      </c>
      <c r="E1685" s="903" t="n">
        <v>32579</v>
      </c>
      <c r="F1685" s="903" t="n">
        <v>32579</v>
      </c>
      <c r="G1685" t="inlineStr">
        <is>
          <t>Beckham County Court,
RE: In the Matter of the Estate of Murrell A. Gray, Deceased</t>
        </is>
      </c>
      <c r="H1685" t="inlineStr">
        <is>
          <t>Allen Gray,
The Public</t>
        </is>
      </c>
      <c r="I1685" t="inlineStr">
        <is>
          <t>SE/4 SW/4 of 31-12N-24W, aol</t>
        </is>
      </c>
      <c r="J1685" t="inlineStr">
        <is>
          <t>ARTI, An undivided 7/48ths interest
(5.8333 min. ac.)</t>
        </is>
      </c>
      <c r="K1685" t="inlineStr">
        <is>
          <t>OKCountyRecords: 1989-001559</t>
        </is>
      </c>
      <c r="L1685" t="n">
        <v>5</v>
      </c>
      <c r="M1685" t="inlineStr">
        <is>
          <t>Mineral</t>
        </is>
      </c>
      <c r="N1685" t="n">
        <v>1</v>
      </c>
      <c r="O1685" t="n">
        <v>120</v>
      </c>
      <c r="P1685" t="n">
        <v>1</v>
      </c>
      <c r="Q1685" t="n">
        <v>-1</v>
      </c>
      <c r="R1685" t="n">
        <v>120</v>
      </c>
      <c r="S1685" t="inlineStr">
        <is>
          <t>Mineral; basis Conv Amt(dec). FLAG: The Public placeholder; VERIFY — NEED source confirmation. Gross=tract-map basis.</t>
        </is>
      </c>
      <c r="T1685" t="inlineStr">
        <is>
          <t>REVIEW</t>
        </is>
      </c>
      <c r="U1685" t="inlineStr">
        <is>
          <t>NEED: confirm conveyed mineral acreage from instrument image — named party present under 'The Public' (affidavit/notice); placeholder identity resolved.</t>
        </is>
      </c>
    </row>
    <row r="1686">
      <c r="A1686" t="inlineStr">
        <is>
          <t>1989-002320</t>
        </is>
      </c>
      <c r="C1686" t="inlineStr">
        <is>
          <t>Mineral Deed</t>
        </is>
      </c>
      <c r="D1686" t="inlineStr">
        <is>
          <t>1049/289</t>
        </is>
      </c>
      <c r="E1686" s="903" t="n">
        <v>32612</v>
      </c>
      <c r="F1686" s="903" t="n">
        <v>32612</v>
      </c>
      <c r="G1686" t="inlineStr">
        <is>
          <t>Clarence C. Bain</t>
        </is>
      </c>
      <c r="H1686" t="inlineStr">
        <is>
          <t>William Clifton Bain</t>
        </is>
      </c>
      <c r="I1686" t="inlineStr">
        <is>
          <t>S/2 SE/4, NW/4 SE/4, SW/4 NE/4 of 31-12N-24W, aol</t>
        </is>
      </c>
      <c r="J1686" t="inlineStr">
        <is>
          <t>3/791.47 interest in 2 sections</t>
        </is>
      </c>
      <c r="K1686" t="inlineStr">
        <is>
          <t>OKCountyRecords: 1989-002320</t>
        </is>
      </c>
      <c r="L1686" t="n">
        <v>2</v>
      </c>
      <c r="M1686" t="inlineStr">
        <is>
          <t>Mineral</t>
        </is>
      </c>
      <c r="N1686" t="n">
        <v>0.00379041530317005</v>
      </c>
      <c r="O1686" t="n">
        <v>160</v>
      </c>
      <c r="P1686" t="n">
        <v>0.00379041530317005</v>
      </c>
      <c r="Q1686" t="n">
        <v>-0.00379041530317005</v>
      </c>
      <c r="R1686" t="n">
        <v>0.6064664485072081</v>
      </c>
      <c r="S1686" t="inlineStr">
        <is>
          <t>Mineral; basis Conv Amt(dec). Gross=tract-map basis.</t>
        </is>
      </c>
    </row>
    <row r="1687">
      <c r="A1687" t="inlineStr">
        <is>
          <t>1989-002321</t>
        </is>
      </c>
      <c r="C1687" t="inlineStr">
        <is>
          <t>Mineral Deed</t>
        </is>
      </c>
      <c r="D1687" t="inlineStr">
        <is>
          <t>1049/291</t>
        </is>
      </c>
      <c r="E1687" s="903" t="n">
        <v>32612</v>
      </c>
      <c r="F1687" s="903" t="n">
        <v>32612</v>
      </c>
      <c r="G1687" t="inlineStr">
        <is>
          <t>Clarence C. Bain</t>
        </is>
      </c>
      <c r="H1687" t="inlineStr">
        <is>
          <t>Paul Milton Bain</t>
        </is>
      </c>
      <c r="I1687" t="inlineStr">
        <is>
          <t>S/2 SE/4, NW/4 SE/4, SW/4 NE/4 of 31-12N-24W, aol</t>
        </is>
      </c>
      <c r="J1687" t="inlineStr">
        <is>
          <t>3/791.47 interest in 2 sections</t>
        </is>
      </c>
      <c r="K1687" t="inlineStr">
        <is>
          <t>OKCountyRecords: 1989-002321</t>
        </is>
      </c>
      <c r="L1687" t="n">
        <v>2</v>
      </c>
      <c r="M1687" t="inlineStr">
        <is>
          <t>Mineral</t>
        </is>
      </c>
      <c r="N1687" t="n">
        <v>0.00379041530317005</v>
      </c>
      <c r="O1687" t="n">
        <v>160</v>
      </c>
      <c r="P1687" t="n">
        <v>0.00379041530317005</v>
      </c>
      <c r="Q1687" t="n">
        <v>-0.00379041530317005</v>
      </c>
      <c r="R1687" t="n">
        <v>0.6064664485072081</v>
      </c>
      <c r="S1687" t="inlineStr">
        <is>
          <t>Mineral; basis Conv Amt(dec). Gross=tract-map basis.</t>
        </is>
      </c>
    </row>
    <row r="1688">
      <c r="A1688" t="inlineStr">
        <is>
          <t>1989-002322</t>
        </is>
      </c>
      <c r="C1688" t="inlineStr">
        <is>
          <t>Mineral Deed</t>
        </is>
      </c>
      <c r="D1688" t="inlineStr">
        <is>
          <t>1049/293</t>
        </is>
      </c>
      <c r="E1688" s="903" t="n">
        <v>32612</v>
      </c>
      <c r="F1688" s="903" t="n">
        <v>32612</v>
      </c>
      <c r="G1688" t="inlineStr">
        <is>
          <t>Clarence C. Bain</t>
        </is>
      </c>
      <c r="H1688" t="inlineStr">
        <is>
          <t>Michael Lee Bain</t>
        </is>
      </c>
      <c r="I1688" t="inlineStr">
        <is>
          <t>S/2 SE/4, NW/4 SE/4, SW/4 NE/4 of 31-12N-24W, aol</t>
        </is>
      </c>
      <c r="J1688" t="inlineStr">
        <is>
          <t>3/791.47 interest in 2 sections</t>
        </is>
      </c>
      <c r="K1688" t="inlineStr">
        <is>
          <t>OKCountyRecords: 1989-002322</t>
        </is>
      </c>
      <c r="L1688" t="n">
        <v>2</v>
      </c>
      <c r="M1688" t="inlineStr">
        <is>
          <t>Mineral</t>
        </is>
      </c>
      <c r="N1688" t="n">
        <v>0.00379041530317005</v>
      </c>
      <c r="O1688" t="n">
        <v>160</v>
      </c>
      <c r="P1688" t="n">
        <v>0.00379041530317005</v>
      </c>
      <c r="Q1688" t="n">
        <v>-0.00379041530317005</v>
      </c>
      <c r="R1688" t="n">
        <v>0.6064664485072081</v>
      </c>
      <c r="S1688" t="inlineStr">
        <is>
          <t>Mineral; basis Conv Amt(dec). Gross=tract-map basis.</t>
        </is>
      </c>
    </row>
    <row r="1689">
      <c r="A1689" t="inlineStr">
        <is>
          <t>1989-002323</t>
        </is>
      </c>
      <c r="C1689" t="inlineStr">
        <is>
          <t>Mineral Deed</t>
        </is>
      </c>
      <c r="D1689" t="inlineStr">
        <is>
          <t>1049/295</t>
        </is>
      </c>
      <c r="E1689" s="903" t="n">
        <v>32612</v>
      </c>
      <c r="F1689" s="903" t="n">
        <v>32612</v>
      </c>
      <c r="G1689" t="inlineStr">
        <is>
          <t>Clarence C. Bain</t>
        </is>
      </c>
      <c r="H1689" t="inlineStr">
        <is>
          <t>Ronald Dean Bain</t>
        </is>
      </c>
      <c r="I1689" t="inlineStr">
        <is>
          <t>S/2 SE/4, NW/4 SE/4, SW/4 NE/4 of 31-12N-24W, aol</t>
        </is>
      </c>
      <c r="J1689" t="inlineStr">
        <is>
          <t>3/791.47 interest in 2 sections</t>
        </is>
      </c>
      <c r="K1689" t="inlineStr">
        <is>
          <t>OKCountyRecords: 1989-002323</t>
        </is>
      </c>
      <c r="L1689" t="n">
        <v>2</v>
      </c>
      <c r="M1689" t="inlineStr">
        <is>
          <t>Mineral</t>
        </is>
      </c>
      <c r="N1689" t="n">
        <v>0.00379041530317005</v>
      </c>
      <c r="O1689" t="n">
        <v>160</v>
      </c>
      <c r="P1689" t="n">
        <v>0.00379041530317005</v>
      </c>
      <c r="Q1689" t="n">
        <v>-0.00379041530317005</v>
      </c>
      <c r="R1689" t="n">
        <v>0.6064664485072081</v>
      </c>
      <c r="S1689" t="inlineStr">
        <is>
          <t>Mineral; basis Conv Amt(dec). Gross=tract-map basis.</t>
        </is>
      </c>
    </row>
    <row r="1690">
      <c r="A1690" t="inlineStr">
        <is>
          <t>1989-004248</t>
        </is>
      </c>
      <c r="C1690" t="inlineStr">
        <is>
          <t>Mineral Deed</t>
        </is>
      </c>
      <c r="D1690" t="inlineStr">
        <is>
          <t>1070/182</t>
        </is>
      </c>
      <c r="E1690" s="903" t="n">
        <v>32706</v>
      </c>
      <c r="F1690" s="903" t="n">
        <v>32706</v>
      </c>
      <c r="G1690" t="inlineStr">
        <is>
          <t>William Cobal Bain, Jr. and Billy Wayne Bain, Trustees of the Willaim C. Bain Trust</t>
        </is>
      </c>
      <c r="H1690" t="inlineStr">
        <is>
          <t>Billy Wayne Bain</t>
        </is>
      </c>
      <c r="I1690" t="inlineStr">
        <is>
          <t>SW/4 NE/4, NW/4 SE/4, S/2 SE/4 of 31-12N-24W, aol</t>
        </is>
      </c>
      <c r="J1690" t="inlineStr">
        <is>
          <t>An undivided 43.496666/791.47th interest in and to the oil, gas and other minerals</t>
        </is>
      </c>
      <c r="K1690" t="inlineStr">
        <is>
          <t>OKCountyRecords: 1989-004248</t>
        </is>
      </c>
      <c r="L1690" t="n">
        <v>2</v>
      </c>
      <c r="M1690" t="inlineStr">
        <is>
          <t>Mineral</t>
        </is>
      </c>
      <c r="N1690" t="n">
        <v>0.05495680948109214</v>
      </c>
      <c r="O1690" t="n">
        <v>160</v>
      </c>
      <c r="P1690" t="n">
        <v>0.05495680948109214</v>
      </c>
      <c r="Q1690" t="n">
        <v>-0.05495680948109214</v>
      </c>
      <c r="R1690" t="n">
        <v>8.793089516974742</v>
      </c>
      <c r="S1690" t="inlineStr">
        <is>
          <t>Mineral; basis Conv Amt(dec). Gross=tract-map basis.</t>
        </is>
      </c>
    </row>
    <row r="1691">
      <c r="A1691" t="inlineStr">
        <is>
          <t>1989-004249</t>
        </is>
      </c>
      <c r="C1691" t="inlineStr">
        <is>
          <t>Mineral Deed</t>
        </is>
      </c>
      <c r="D1691" t="inlineStr">
        <is>
          <t>1070/185</t>
        </is>
      </c>
      <c r="E1691" s="903" t="n">
        <v>32706</v>
      </c>
      <c r="F1691" s="903" t="n">
        <v>32706</v>
      </c>
      <c r="G1691" t="inlineStr">
        <is>
          <t>William Cobal Bain, Jr. and Billy Wayne Bain, Trustees of the Willaim C. Bain Trust</t>
        </is>
      </c>
      <c r="H1691" t="inlineStr">
        <is>
          <t>Clarence Bain</t>
        </is>
      </c>
      <c r="I1691" t="inlineStr">
        <is>
          <t>SW/4 NE/4, NW/4 SE/4, S/2 SE/4 of 31-12N-24W, aol</t>
        </is>
      </c>
      <c r="J1691" t="inlineStr">
        <is>
          <t>An undivided 43.496666/791.47th interest in and to the oil, gas and other minerals</t>
        </is>
      </c>
      <c r="K1691" t="inlineStr">
        <is>
          <t>OKCountyRecords: 1989-004249</t>
        </is>
      </c>
      <c r="L1691" t="n">
        <v>2</v>
      </c>
      <c r="M1691" t="inlineStr">
        <is>
          <t>Mineral</t>
        </is>
      </c>
      <c r="N1691" t="n">
        <v>0.05495680948109214</v>
      </c>
      <c r="O1691" t="n">
        <v>160</v>
      </c>
      <c r="P1691" t="n">
        <v>0.05495680948109214</v>
      </c>
      <c r="Q1691" t="n">
        <v>-0.05495680948109214</v>
      </c>
      <c r="R1691" t="n">
        <v>8.793089516974742</v>
      </c>
      <c r="S1691" t="inlineStr">
        <is>
          <t>Mineral; basis Conv Amt(dec). Gross=tract-map basis.</t>
        </is>
      </c>
    </row>
    <row r="1692">
      <c r="A1692" t="inlineStr">
        <is>
          <t>1989-004250</t>
        </is>
      </c>
      <c r="C1692" t="inlineStr">
        <is>
          <t>Mineral Deed</t>
        </is>
      </c>
      <c r="D1692" t="inlineStr">
        <is>
          <t>1070/188</t>
        </is>
      </c>
      <c r="E1692" s="903" t="n">
        <v>32706</v>
      </c>
      <c r="F1692" s="903" t="n">
        <v>32706</v>
      </c>
      <c r="G1692" t="inlineStr">
        <is>
          <t>William Cobal Bain, Jr. and Billy Wayne Bain, Trustees of the Willaim C. Bain Trust</t>
        </is>
      </c>
      <c r="H1692" t="inlineStr">
        <is>
          <t>Carl Leon Bain</t>
        </is>
      </c>
      <c r="I1692" t="inlineStr">
        <is>
          <t>SW/4 NE/4, NW/4 SE/4, S/2 SE/4 of 31-12N-24W, aol</t>
        </is>
      </c>
      <c r="J1692" t="inlineStr">
        <is>
          <t>An undivided 43.496666/791.47th interest in and to the oil, gas and other minerals</t>
        </is>
      </c>
      <c r="K1692" t="inlineStr">
        <is>
          <t>OKCountyRecords: 1989-004250</t>
        </is>
      </c>
      <c r="L1692" t="n">
        <v>2</v>
      </c>
      <c r="M1692" t="inlineStr">
        <is>
          <t>Mineral</t>
        </is>
      </c>
      <c r="N1692" t="n">
        <v>0.05495680948109214</v>
      </c>
      <c r="O1692" t="n">
        <v>160</v>
      </c>
      <c r="P1692" t="n">
        <v>0.05495680948109214</v>
      </c>
      <c r="Q1692" t="n">
        <v>-0.05495680948109214</v>
      </c>
      <c r="R1692" t="n">
        <v>8.793089516974742</v>
      </c>
      <c r="S1692" t="inlineStr">
        <is>
          <t>Mineral; basis Conv Amt(dec). Gross=tract-map basis.</t>
        </is>
      </c>
    </row>
    <row r="1693">
      <c r="A1693" t="inlineStr">
        <is>
          <t>1989-004251</t>
        </is>
      </c>
      <c r="C1693" t="inlineStr">
        <is>
          <t>Mineral Deed</t>
        </is>
      </c>
      <c r="D1693" t="inlineStr">
        <is>
          <t>1070/191</t>
        </is>
      </c>
      <c r="E1693" s="903" t="n">
        <v>32706</v>
      </c>
      <c r="F1693" s="903" t="n">
        <v>32706</v>
      </c>
      <c r="G1693" t="inlineStr">
        <is>
          <t>William Cobal Bain, Jr. and Billy Wayne Bain, Trustees of the Willaim C. Bain Trust</t>
        </is>
      </c>
      <c r="H1693" t="inlineStr">
        <is>
          <t>William Cobal Bain Jr.</t>
        </is>
      </c>
      <c r="I1693" t="inlineStr">
        <is>
          <t>SW/4 NE/4, NW/4 SE/4, S/2 SE/4 of 31-12N-24W, aol</t>
        </is>
      </c>
      <c r="J1693" t="inlineStr">
        <is>
          <t>An undivided 43.496666/791.47th interest in and to the oil, gas and other minerals</t>
        </is>
      </c>
      <c r="K1693" t="inlineStr">
        <is>
          <t>OKCountyRecords: 1989-004251</t>
        </is>
      </c>
      <c r="L1693" t="n">
        <v>2</v>
      </c>
      <c r="M1693" t="inlineStr">
        <is>
          <t>Mineral</t>
        </is>
      </c>
      <c r="N1693" t="n">
        <v>0.05495680948109214</v>
      </c>
      <c r="O1693" t="n">
        <v>160</v>
      </c>
      <c r="P1693" t="n">
        <v>0.05495680948109214</v>
      </c>
      <c r="Q1693" t="n">
        <v>-0.05495680948109214</v>
      </c>
      <c r="R1693" t="n">
        <v>8.793089516974742</v>
      </c>
      <c r="S1693" t="inlineStr">
        <is>
          <t>Mineral; basis Conv Amt(dec). Gross=tract-map basis.</t>
        </is>
      </c>
    </row>
    <row r="1694">
      <c r="A1694" t="inlineStr">
        <is>
          <t>1989-004252</t>
        </is>
      </c>
      <c r="C1694" t="inlineStr">
        <is>
          <t>Mineral Deed</t>
        </is>
      </c>
      <c r="D1694" t="inlineStr">
        <is>
          <t>1070/194</t>
        </is>
      </c>
      <c r="E1694" s="903" t="n">
        <v>32706</v>
      </c>
      <c r="F1694" s="903" t="n">
        <v>32706</v>
      </c>
      <c r="G1694" t="inlineStr">
        <is>
          <t>William Cobal Bain, Jr. and Billy Wayne Bain, Trustees of the Willaim C. Bain Trust</t>
        </is>
      </c>
      <c r="H1694" t="inlineStr">
        <is>
          <t>Juanita Wolff</t>
        </is>
      </c>
      <c r="I1694" t="inlineStr">
        <is>
          <t>SW/4 NE/4, NW/4 SE/4, S/2 SE/4 of 31-12N-24W, aol</t>
        </is>
      </c>
      <c r="J1694" t="inlineStr">
        <is>
          <t>An undivided 43.496666/791.47th interest in and to the oil, gas and other minerals</t>
        </is>
      </c>
      <c r="K1694" t="inlineStr">
        <is>
          <t>OKCountyRecords: 1989-004252</t>
        </is>
      </c>
      <c r="L1694" t="n">
        <v>2</v>
      </c>
      <c r="M1694" t="inlineStr">
        <is>
          <t>Mineral</t>
        </is>
      </c>
      <c r="N1694" t="n">
        <v>0.05495680948109214</v>
      </c>
      <c r="O1694" t="n">
        <v>160</v>
      </c>
      <c r="P1694" t="n">
        <v>0.05495680948109214</v>
      </c>
      <c r="Q1694" t="n">
        <v>-0.05495680948109214</v>
      </c>
      <c r="R1694" t="n">
        <v>8.793089516974742</v>
      </c>
      <c r="S1694" t="inlineStr">
        <is>
          <t>Mineral; basis Conv Amt(dec). Gross=tract-map basis.</t>
        </is>
      </c>
    </row>
    <row r="1695">
      <c r="A1695" t="inlineStr">
        <is>
          <t>1989-004253</t>
        </is>
      </c>
      <c r="C1695" t="inlineStr">
        <is>
          <t>Mineral Deed</t>
        </is>
      </c>
      <c r="D1695" t="inlineStr">
        <is>
          <t>1070/197</t>
        </is>
      </c>
      <c r="E1695" s="903" t="n">
        <v>32706</v>
      </c>
      <c r="F1695" s="903" t="n">
        <v>32706</v>
      </c>
      <c r="G1695" t="inlineStr">
        <is>
          <t>William Cobal Bain, Jr. and Billy Wayne Bain, Trustees of the Willaim C. Bain Trust</t>
        </is>
      </c>
      <c r="H1695" t="inlineStr">
        <is>
          <t>Hazel Hamilton</t>
        </is>
      </c>
      <c r="I1695" t="inlineStr">
        <is>
          <t>SW/4 NE/4, NW/4 SE/4, S/2 SE/4 of 31-12N-24W, aol</t>
        </is>
      </c>
      <c r="J1695" t="inlineStr">
        <is>
          <t>An undivided 43.496666/791.47th interest in and to the oil, gas and other minerals</t>
        </is>
      </c>
      <c r="K1695" t="inlineStr">
        <is>
          <t>OKCountyRecords: 1989-004253</t>
        </is>
      </c>
      <c r="L1695" t="n">
        <v>2</v>
      </c>
      <c r="M1695" t="inlineStr">
        <is>
          <t>Mineral</t>
        </is>
      </c>
      <c r="N1695" t="n">
        <v>0.05495680948109214</v>
      </c>
      <c r="O1695" t="n">
        <v>160</v>
      </c>
      <c r="P1695" t="n">
        <v>0.05495680948109214</v>
      </c>
      <c r="Q1695" t="n">
        <v>-0.05495680948109214</v>
      </c>
      <c r="R1695" t="n">
        <v>8.793089516974742</v>
      </c>
      <c r="S1695" t="inlineStr">
        <is>
          <t>Mineral; basis Conv Amt(dec). Gross=tract-map basis.</t>
        </is>
      </c>
    </row>
    <row r="1696">
      <c r="A1696" t="inlineStr">
        <is>
          <t>1989-004254</t>
        </is>
      </c>
      <c r="C1696" t="inlineStr">
        <is>
          <t>Mineral Deed</t>
        </is>
      </c>
      <c r="D1696" t="inlineStr">
        <is>
          <t>1070/200</t>
        </is>
      </c>
      <c r="E1696" s="903" t="n">
        <v>32706</v>
      </c>
      <c r="F1696" s="903" t="n">
        <v>32706</v>
      </c>
      <c r="G1696" t="inlineStr">
        <is>
          <t>William Cobal Bain, Jr. and Billy Wayne Bain, Trustees of the Willaim C. Bain Trust</t>
        </is>
      </c>
      <c r="H1696" t="inlineStr">
        <is>
          <t>Opal Fuchs</t>
        </is>
      </c>
      <c r="I1696" t="inlineStr">
        <is>
          <t>SW/4 NE/4, NW/4 SE/4, S/2 SE/4 of 31-12N-24W, aol</t>
        </is>
      </c>
      <c r="J1696" t="inlineStr">
        <is>
          <t>An undivided 43.496666/791.47th interest in and to the oil, gas and other minerals</t>
        </is>
      </c>
      <c r="K1696" t="inlineStr">
        <is>
          <t>OKCountyRecords: 1989-004254</t>
        </is>
      </c>
      <c r="L1696" t="n">
        <v>2</v>
      </c>
      <c r="M1696" t="inlineStr">
        <is>
          <t>Mineral</t>
        </is>
      </c>
      <c r="N1696" t="n">
        <v>0.05495680948109214</v>
      </c>
      <c r="O1696" t="n">
        <v>160</v>
      </c>
      <c r="P1696" t="n">
        <v>0.05495680948109214</v>
      </c>
      <c r="Q1696" t="n">
        <v>-0.05495680948109214</v>
      </c>
      <c r="R1696" t="n">
        <v>8.793089516974742</v>
      </c>
      <c r="S1696" t="inlineStr">
        <is>
          <t>Mineral; basis Conv Amt(dec). Gross=tract-map basis.</t>
        </is>
      </c>
    </row>
    <row r="1697">
      <c r="A1697" t="inlineStr">
        <is>
          <t>1989-004255</t>
        </is>
      </c>
      <c r="C1697" t="inlineStr">
        <is>
          <t>Mineral Deed</t>
        </is>
      </c>
      <c r="D1697" t="inlineStr">
        <is>
          <t>1070/203</t>
        </is>
      </c>
      <c r="E1697" s="903" t="n">
        <v>32706</v>
      </c>
      <c r="F1697" s="903" t="n">
        <v>32706</v>
      </c>
      <c r="G1697" t="inlineStr">
        <is>
          <t>William Cobal Bain, Jr. and Billy Wayne Bain, Trustees of the Willaim C. Bain Trust</t>
        </is>
      </c>
      <c r="H1697" t="inlineStr">
        <is>
          <t>Wilda Jensen</t>
        </is>
      </c>
      <c r="I1697" t="inlineStr">
        <is>
          <t>SW/4 NE/4, NW/4 SE/4, S/2 SE/4 of 31-12N-24W, aol</t>
        </is>
      </c>
      <c r="J1697" t="inlineStr">
        <is>
          <t>An undivided 43.496666/791.47th interest in and to the oil, gas and other minerals</t>
        </is>
      </c>
      <c r="K1697" t="inlineStr">
        <is>
          <t>OKCountyRecords: 1989-004255</t>
        </is>
      </c>
      <c r="L1697" t="n">
        <v>2</v>
      </c>
      <c r="M1697" t="inlineStr">
        <is>
          <t>Mineral</t>
        </is>
      </c>
      <c r="N1697" t="n">
        <v>0.05495680948109214</v>
      </c>
      <c r="O1697" t="n">
        <v>160</v>
      </c>
      <c r="P1697" t="n">
        <v>0.05495680948109214</v>
      </c>
      <c r="Q1697" t="n">
        <v>-0.05495680948109214</v>
      </c>
      <c r="R1697" t="n">
        <v>8.793089516974742</v>
      </c>
      <c r="S1697" t="inlineStr">
        <is>
          <t>Mineral; basis Conv Amt(dec). Gross=tract-map basis.</t>
        </is>
      </c>
    </row>
    <row r="1698">
      <c r="A1698" t="inlineStr">
        <is>
          <t>1989-004256</t>
        </is>
      </c>
      <c r="C1698" t="inlineStr">
        <is>
          <t>Mineral Deed</t>
        </is>
      </c>
      <c r="D1698" t="inlineStr">
        <is>
          <t>1070/206</t>
        </is>
      </c>
      <c r="E1698" s="903" t="n">
        <v>32706</v>
      </c>
      <c r="F1698" s="903" t="n">
        <v>32706</v>
      </c>
      <c r="G1698" t="inlineStr">
        <is>
          <t>William Cobal Bain, Jr. and Billy Wayne Bain, Trustees of the Willaim C. Bain Trust</t>
        </is>
      </c>
      <c r="H1698" t="inlineStr">
        <is>
          <t>Crystal Pallo</t>
        </is>
      </c>
      <c r="I1698" t="inlineStr">
        <is>
          <t>SW/4 NE/4, NW/4 SE/4, S/2 SE/4 of 31-12N-24W, aol</t>
        </is>
      </c>
      <c r="J1698" t="inlineStr">
        <is>
          <t>An undivided 43.496666/791.47th interest in and to the oil, gas and other minerals</t>
        </is>
      </c>
      <c r="K1698" t="inlineStr">
        <is>
          <t>OKCountyRecords: 1989-004256</t>
        </is>
      </c>
      <c r="L1698" t="n">
        <v>2</v>
      </c>
      <c r="M1698" t="inlineStr">
        <is>
          <t>Mineral</t>
        </is>
      </c>
      <c r="N1698" t="n">
        <v>0.05495680948109214</v>
      </c>
      <c r="O1698" t="n">
        <v>160</v>
      </c>
      <c r="P1698" t="n">
        <v>0.05495680948109214</v>
      </c>
      <c r="Q1698" t="n">
        <v>-0.05495680948109214</v>
      </c>
      <c r="R1698" t="n">
        <v>8.793089516974742</v>
      </c>
      <c r="S1698" t="inlineStr">
        <is>
          <t>Mineral; basis Conv Amt(dec). Gross=tract-map basis.</t>
        </is>
      </c>
    </row>
    <row r="1699">
      <c r="A1699" t="inlineStr">
        <is>
          <t>1989-005656</t>
        </is>
      </c>
      <c r="C1699" t="inlineStr">
        <is>
          <t>Final Decree</t>
        </is>
      </c>
      <c r="D1699" t="inlineStr">
        <is>
          <t>1088/5</t>
        </is>
      </c>
      <c r="E1699" s="903" t="n">
        <v>32794</v>
      </c>
      <c r="F1699" s="903" t="n">
        <v>32794</v>
      </c>
      <c r="G1699" t="inlineStr">
        <is>
          <t>Beckham County Court,
RE: In the Matter of the Estate of Eula M. Bain, Deceased</t>
        </is>
      </c>
      <c r="H1699" t="inlineStr">
        <is>
          <t>Billy Wayne Bain</t>
        </is>
      </c>
      <c r="I1699" t="inlineStr">
        <is>
          <t>SW/4 NE/4, NW/4 SE/4, S/2 SE/4 of 31-12N-24W, aol</t>
        </is>
      </c>
      <c r="J1699" t="inlineStr">
        <is>
          <t>ARTI</t>
        </is>
      </c>
      <c r="K1699" t="inlineStr">
        <is>
          <t>OKCountyRecords: 1989-005656</t>
        </is>
      </c>
      <c r="L1699" t="n">
        <v>2</v>
      </c>
      <c r="M1699" t="inlineStr">
        <is>
          <t>Mineral</t>
        </is>
      </c>
      <c r="N1699" t="n">
        <v>1</v>
      </c>
      <c r="O1699" t="n">
        <v>160</v>
      </c>
      <c r="P1699" t="n">
        <v>1</v>
      </c>
      <c r="Q1699" t="n">
        <v>-1</v>
      </c>
      <c r="R1699" t="n">
        <v>160</v>
      </c>
      <c r="S1699" t="inlineStr">
        <is>
          <t>Mineral; basis Conv Amt(dec). Gross=tract-map basis.</t>
        </is>
      </c>
    </row>
    <row r="1700">
      <c r="A1700" t="inlineStr">
        <is>
          <t>1989-005860</t>
        </is>
      </c>
      <c r="C1700" t="inlineStr">
        <is>
          <t>Change of Address</t>
        </is>
      </c>
      <c r="D1700" t="inlineStr">
        <is>
          <t>1090/217</t>
        </is>
      </c>
      <c r="E1700" s="903" t="n">
        <v>32806</v>
      </c>
      <c r="F1700" s="903" t="n">
        <v>32806</v>
      </c>
      <c r="G1700" t="inlineStr">
        <is>
          <t>Mary Ellen Sitzmann</t>
        </is>
      </c>
      <c r="H1700" t="inlineStr">
        <is>
          <t>The Public</t>
        </is>
      </c>
      <c r="I1700" t="inlineStr">
        <is>
          <t>31-12N-24W, aol</t>
        </is>
      </c>
      <c r="J1700" t="inlineStr">
        <is>
          <t>See instrument</t>
        </is>
      </c>
      <c r="K1700" t="inlineStr">
        <is>
          <t>OKCountyRecords: 1989-005860</t>
        </is>
      </c>
      <c r="L1700" t="inlineStr">
        <is>
          <t>All (1-8)</t>
        </is>
      </c>
      <c r="M1700" t="inlineStr">
        <is>
          <t>Other</t>
        </is>
      </c>
      <c r="O1700" t="n">
        <v>640</v>
      </c>
      <c r="S1700" t="inlineStr">
        <is>
          <t>Other (non-mineral; excluded from mineral NMA). All-section coverage. Gross=tract-map basis.</t>
        </is>
      </c>
      <c r="T1700" t="inlineStr">
        <is>
          <t>OK</t>
        </is>
      </c>
      <c r="U1700" t="inlineStr">
        <is>
          <t>Non-conveying — notice/affidavit/address change (The Public).</t>
        </is>
      </c>
    </row>
    <row r="1701">
      <c r="A1701" t="inlineStr">
        <is>
          <t>1989-006590</t>
        </is>
      </c>
      <c r="C1701" t="inlineStr">
        <is>
          <t>Mineral Deed</t>
        </is>
      </c>
      <c r="D1701" t="inlineStr">
        <is>
          <t>1100/48</t>
        </is>
      </c>
      <c r="E1701" s="903" t="n">
        <v>32847</v>
      </c>
      <c r="F1701" s="903" t="n">
        <v>32847</v>
      </c>
      <c r="G1701" t="inlineStr">
        <is>
          <t>Mann Group Investment Company</t>
        </is>
      </c>
      <c r="H1701" t="inlineStr">
        <is>
          <t>Bluebonnet Investments, Ltd.</t>
        </is>
      </c>
      <c r="I1701" t="inlineStr">
        <is>
          <t>E/2 NW/4, SE/4 NE/4, NE/4 SE/4, N/2 NE/4 SW/4 of 31-12N-24W, aol</t>
        </is>
      </c>
      <c r="J1701" t="inlineStr">
        <is>
          <t>10/260 interest in 2 sections</t>
        </is>
      </c>
      <c r="K1701" t="inlineStr">
        <is>
          <t>OKCountyRecords: 1989-006590</t>
        </is>
      </c>
      <c r="L1701" t="inlineStr">
        <is>
          <t>1, 3, 4, 7, 8</t>
        </is>
      </c>
      <c r="M1701" t="inlineStr">
        <is>
          <t>Mineral</t>
        </is>
      </c>
      <c r="N1701" t="n">
        <v>0.03846153846153846</v>
      </c>
      <c r="O1701" t="n">
        <v>280</v>
      </c>
      <c r="P1701" t="n">
        <v>0.03846153846153846</v>
      </c>
      <c r="Q1701" t="n">
        <v>-0.03846153846153846</v>
      </c>
      <c r="R1701" t="n">
        <v>10.76923076923077</v>
      </c>
      <c r="S1701" t="inlineStr">
        <is>
          <t>Mineral; basis Conv Amt(dec). Gross=tract-map basis.</t>
        </is>
      </c>
    </row>
    <row r="1702">
      <c r="A1702" t="inlineStr">
        <is>
          <t>1989-007000</t>
        </is>
      </c>
      <c r="C1702" t="inlineStr">
        <is>
          <t>Mineral Deed</t>
        </is>
      </c>
      <c r="D1702" t="inlineStr">
        <is>
          <t>1104/87</t>
        </is>
      </c>
      <c r="E1702" s="903" t="n">
        <v>32869</v>
      </c>
      <c r="F1702" s="903" t="n">
        <v>32869</v>
      </c>
      <c r="G1702" t="inlineStr">
        <is>
          <t>Ernest Jensen and Wilda Jensen, HW</t>
        </is>
      </c>
      <c r="H1702" t="inlineStr">
        <is>
          <t>Hans W. Jensen</t>
        </is>
      </c>
      <c r="I1702" t="inlineStr">
        <is>
          <t>SW/4 NE/4, NW/4 SE/4, S/2 SE/4 of 31-12N-24W, aol</t>
        </is>
      </c>
      <c r="J1702" t="inlineStr">
        <is>
          <t>An undivided 2/160th (2 acres) in 31-12N-24W, 10/791.47 interest in 2 sections</t>
        </is>
      </c>
      <c r="K1702" t="inlineStr">
        <is>
          <t>OKCountyRecords: 1989-007000</t>
        </is>
      </c>
      <c r="L1702" t="n">
        <v>2</v>
      </c>
      <c r="M1702" t="inlineStr">
        <is>
          <t>Mineral</t>
        </is>
      </c>
      <c r="N1702" t="n">
        <v>0.0125</v>
      </c>
      <c r="O1702" t="n">
        <v>160</v>
      </c>
      <c r="P1702" t="n">
        <v>0.0125</v>
      </c>
      <c r="Q1702" t="n">
        <v>-0.0125</v>
      </c>
      <c r="R1702" t="n">
        <v>2</v>
      </c>
      <c r="S1702" t="inlineStr">
        <is>
          <t>Mineral; basis Conv Amt(dec). Gross=tract-map basis.</t>
        </is>
      </c>
    </row>
    <row r="1703">
      <c r="A1703" t="inlineStr">
        <is>
          <t>1989-007001</t>
        </is>
      </c>
      <c r="C1703" t="inlineStr">
        <is>
          <t>Mineral Deed</t>
        </is>
      </c>
      <c r="D1703" t="inlineStr">
        <is>
          <t>1104/90</t>
        </is>
      </c>
      <c r="E1703" s="903" t="n">
        <v>32869</v>
      </c>
      <c r="F1703" s="903" t="n">
        <v>32869</v>
      </c>
      <c r="G1703" t="inlineStr">
        <is>
          <t>Ernest Jensen and Wilda Jensen, HW</t>
        </is>
      </c>
      <c r="H1703" t="inlineStr">
        <is>
          <t>Tim E. Jensen</t>
        </is>
      </c>
      <c r="I1703" t="inlineStr">
        <is>
          <t>SW/4 NE/4, NW/4 SE/4, S/2 SE/4 of 31-12N-24W, aol</t>
        </is>
      </c>
      <c r="J1703" t="inlineStr">
        <is>
          <t>An undivided 2/160th (2 acres) in 31-12N-24W, 10/791.47 interest in 2 sections</t>
        </is>
      </c>
      <c r="K1703" t="inlineStr">
        <is>
          <t>OKCountyRecords: 1989-007001</t>
        </is>
      </c>
      <c r="L1703" t="n">
        <v>2</v>
      </c>
      <c r="M1703" t="inlineStr">
        <is>
          <t>Mineral</t>
        </is>
      </c>
      <c r="N1703" t="n">
        <v>0.0125</v>
      </c>
      <c r="O1703" t="n">
        <v>160</v>
      </c>
      <c r="P1703" t="n">
        <v>0.0125</v>
      </c>
      <c r="Q1703" t="n">
        <v>-0.0125</v>
      </c>
      <c r="R1703" t="n">
        <v>2</v>
      </c>
      <c r="S1703" t="inlineStr">
        <is>
          <t>Mineral; basis Conv Amt(dec). Gross=tract-map basis.</t>
        </is>
      </c>
    </row>
    <row r="1704">
      <c r="A1704" t="inlineStr">
        <is>
          <t>1990-000905</t>
        </is>
      </c>
      <c r="C1704" t="inlineStr">
        <is>
          <t>Trustee's Mineral Deed</t>
        </is>
      </c>
      <c r="D1704" t="inlineStr">
        <is>
          <t>1114/222</t>
        </is>
      </c>
      <c r="E1704" s="903" t="n">
        <v>32920</v>
      </c>
      <c r="F1704" s="903" t="n">
        <v>32920</v>
      </c>
      <c r="G1704" t="inlineStr">
        <is>
          <t>W. C. Bain Jr., as Trustee under the Trust Agreement executed by Crystal F. Pallo</t>
        </is>
      </c>
      <c r="H1704" t="inlineStr">
        <is>
          <t>Juanita M. Wolff</t>
        </is>
      </c>
      <c r="I1704" t="inlineStr">
        <is>
          <t>SW/4 NE/4, NW/4 SE/4, S/2 SE/4 of 31-12N-24W, aol</t>
        </is>
      </c>
      <c r="J1704" t="inlineStr">
        <is>
          <t>An undivided 3.33333/791.47 interest in 2 sections</t>
        </is>
      </c>
      <c r="K1704" t="inlineStr">
        <is>
          <t>OKCountyRecords: 1990-000905</t>
        </is>
      </c>
      <c r="L1704" t="n">
        <v>2</v>
      </c>
      <c r="M1704" t="inlineStr">
        <is>
          <t>Mineral</t>
        </is>
      </c>
      <c r="N1704" t="n">
        <v>0.004211568347505275</v>
      </c>
      <c r="O1704" t="n">
        <v>160</v>
      </c>
      <c r="P1704" t="n">
        <v>0.004211568347505275</v>
      </c>
      <c r="Q1704" t="n">
        <v>-0.004211568347505275</v>
      </c>
      <c r="R1704" t="n">
        <v>0.673850935600844</v>
      </c>
      <c r="S1704" t="inlineStr">
        <is>
          <t>Mineral; basis Conv Amt(dec). Gross=tract-map basis.</t>
        </is>
      </c>
    </row>
    <row r="1705">
      <c r="A1705" t="inlineStr">
        <is>
          <t>1990-000906</t>
        </is>
      </c>
      <c r="C1705" t="inlineStr">
        <is>
          <t>Trustee's Mineral Deed</t>
        </is>
      </c>
      <c r="D1705" t="inlineStr">
        <is>
          <t>1114/225</t>
        </is>
      </c>
      <c r="E1705" s="903" t="n">
        <v>32920</v>
      </c>
      <c r="F1705" s="903" t="n">
        <v>32920</v>
      </c>
      <c r="G1705" t="inlineStr">
        <is>
          <t>W. C. Bain Jr., as Trustee under the Trust Agreement executed by Crystal F. Pallo</t>
        </is>
      </c>
      <c r="H1705" t="inlineStr">
        <is>
          <t>W. C. Bain Jr.</t>
        </is>
      </c>
      <c r="I1705" t="inlineStr">
        <is>
          <t>SW/4 NE/4, NW/4 SE/4, S/2 SE/4 of 31-12N-24W, aol</t>
        </is>
      </c>
      <c r="J1705" t="inlineStr">
        <is>
          <t>An undivided 3.33333/791.47 interest in 2 sections</t>
        </is>
      </c>
      <c r="K1705" t="inlineStr">
        <is>
          <t>OKCountyRecords: 1990-000906</t>
        </is>
      </c>
      <c r="L1705" t="n">
        <v>2</v>
      </c>
      <c r="M1705" t="inlineStr">
        <is>
          <t>Mineral</t>
        </is>
      </c>
      <c r="N1705" t="n">
        <v>0.004211568347505275</v>
      </c>
      <c r="O1705" t="n">
        <v>160</v>
      </c>
      <c r="P1705" t="n">
        <v>0.004211568347505275</v>
      </c>
      <c r="Q1705" t="n">
        <v>-0.004211568347505275</v>
      </c>
      <c r="R1705" t="n">
        <v>0.673850935600844</v>
      </c>
      <c r="S1705" t="inlineStr">
        <is>
          <t>Mineral; basis Conv Amt(dec). Gross=tract-map basis.</t>
        </is>
      </c>
    </row>
    <row r="1706">
      <c r="A1706" t="inlineStr">
        <is>
          <t>1990-000907</t>
        </is>
      </c>
      <c r="C1706" t="inlineStr">
        <is>
          <t>Trustee's Mineral Deed</t>
        </is>
      </c>
      <c r="D1706" t="inlineStr">
        <is>
          <t>1114/228</t>
        </is>
      </c>
      <c r="E1706" s="903" t="n">
        <v>32920</v>
      </c>
      <c r="F1706" s="903" t="n">
        <v>32920</v>
      </c>
      <c r="G1706" t="inlineStr">
        <is>
          <t>W. C. Bain Jr., as Trustee under the Trust Agreement executed by Crystal F. Pallo</t>
        </is>
      </c>
      <c r="H1706" t="inlineStr">
        <is>
          <t>Opal L. Fuchs</t>
        </is>
      </c>
      <c r="I1706" t="inlineStr">
        <is>
          <t>SW/4 NE/4, NW/4 SE/4, S/2 SE/4 of 31-12N-24W, aol</t>
        </is>
      </c>
      <c r="J1706" t="inlineStr">
        <is>
          <t>An undivided 3.33333/791.47 interest in 2 sections</t>
        </is>
      </c>
      <c r="K1706" t="inlineStr">
        <is>
          <t>OKCountyRecords: 1990-000907</t>
        </is>
      </c>
      <c r="L1706" t="n">
        <v>2</v>
      </c>
      <c r="M1706" t="inlineStr">
        <is>
          <t>Mineral</t>
        </is>
      </c>
      <c r="N1706" t="n">
        <v>0.004211568347505275</v>
      </c>
      <c r="O1706" t="n">
        <v>160</v>
      </c>
      <c r="P1706" t="n">
        <v>0.004211568347505275</v>
      </c>
      <c r="Q1706" t="n">
        <v>-0.004211568347505275</v>
      </c>
      <c r="R1706" t="n">
        <v>0.673850935600844</v>
      </c>
      <c r="S1706" t="inlineStr">
        <is>
          <t>Mineral; basis Conv Amt(dec). Gross=tract-map basis.</t>
        </is>
      </c>
    </row>
    <row r="1707">
      <c r="A1707" t="inlineStr">
        <is>
          <t>1990-000908</t>
        </is>
      </c>
      <c r="C1707" t="inlineStr">
        <is>
          <t>Trustee's Mineral Deed</t>
        </is>
      </c>
      <c r="D1707" t="inlineStr">
        <is>
          <t>1114/231</t>
        </is>
      </c>
      <c r="E1707" s="903" t="n">
        <v>32920</v>
      </c>
      <c r="F1707" s="903" t="n">
        <v>32920</v>
      </c>
      <c r="G1707" t="inlineStr">
        <is>
          <t>W. C. Bain Jr., as Trustee under the Trust Agreement executed by Crystal F. Pallo</t>
        </is>
      </c>
      <c r="H1707" t="inlineStr">
        <is>
          <t>Wilda E. Jensen</t>
        </is>
      </c>
      <c r="I1707" t="inlineStr">
        <is>
          <t>SW/4 NE/4, NW/4 SE/4, S/2 SE/4 of 31-12N-24W, aol</t>
        </is>
      </c>
      <c r="J1707" t="inlineStr">
        <is>
          <t>An undivided 3.33333/791.47 interest in 2 sections</t>
        </is>
      </c>
      <c r="K1707" t="inlineStr">
        <is>
          <t>OKCountyRecords: 1990-000908</t>
        </is>
      </c>
      <c r="L1707" t="n">
        <v>2</v>
      </c>
      <c r="M1707" t="inlineStr">
        <is>
          <t>Mineral</t>
        </is>
      </c>
      <c r="N1707" t="n">
        <v>0.004211568347505275</v>
      </c>
      <c r="O1707" t="n">
        <v>160</v>
      </c>
      <c r="P1707" t="n">
        <v>0.004211568347505275</v>
      </c>
      <c r="Q1707" t="n">
        <v>-0.004211568347505275</v>
      </c>
      <c r="R1707" t="n">
        <v>0.673850935600844</v>
      </c>
      <c r="S1707" t="inlineStr">
        <is>
          <t>Mineral; basis Conv Amt(dec). Gross=tract-map basis.</t>
        </is>
      </c>
    </row>
    <row r="1708">
      <c r="A1708" t="inlineStr">
        <is>
          <t>1990-000909</t>
        </is>
      </c>
      <c r="C1708" t="inlineStr">
        <is>
          <t>Trustee's Mineral Deed</t>
        </is>
      </c>
      <c r="D1708" t="inlineStr">
        <is>
          <t>1114/234</t>
        </is>
      </c>
      <c r="E1708" s="903" t="n">
        <v>32920</v>
      </c>
      <c r="F1708" s="903" t="n">
        <v>32920</v>
      </c>
      <c r="G1708" t="inlineStr">
        <is>
          <t>W. C. Bain Jr., as Trustee under the Trust Agreement executed by Crystal F. Pallo</t>
        </is>
      </c>
      <c r="H1708" t="inlineStr">
        <is>
          <t>Hazel A. Hamilton</t>
        </is>
      </c>
      <c r="I1708" t="inlineStr">
        <is>
          <t>SW/4 NE/4, NW/4 SE/4, S/2 SE/4 of 31-12N-24W, aol</t>
        </is>
      </c>
      <c r="J1708" t="inlineStr">
        <is>
          <t>An undivided 3.33333/791.47 interest in 2 sections</t>
        </is>
      </c>
      <c r="K1708" t="inlineStr">
        <is>
          <t>OKCountyRecords: 1990-000909</t>
        </is>
      </c>
      <c r="L1708" t="n">
        <v>2</v>
      </c>
      <c r="M1708" t="inlineStr">
        <is>
          <t>Mineral</t>
        </is>
      </c>
      <c r="N1708" t="n">
        <v>0.004211568347505275</v>
      </c>
      <c r="O1708" t="n">
        <v>160</v>
      </c>
      <c r="P1708" t="n">
        <v>0.004211568347505275</v>
      </c>
      <c r="Q1708" t="n">
        <v>-0.004211568347505275</v>
      </c>
      <c r="R1708" t="n">
        <v>0.673850935600844</v>
      </c>
      <c r="S1708" t="inlineStr">
        <is>
          <t>Mineral; basis Conv Amt(dec). Gross=tract-map basis.</t>
        </is>
      </c>
    </row>
    <row r="1709">
      <c r="A1709" t="inlineStr">
        <is>
          <t>1990-000910</t>
        </is>
      </c>
      <c r="C1709" t="inlineStr">
        <is>
          <t>Trustee's Mineral Deed</t>
        </is>
      </c>
      <c r="D1709" t="inlineStr">
        <is>
          <t>1114/237</t>
        </is>
      </c>
      <c r="E1709" s="903" t="n">
        <v>32920</v>
      </c>
      <c r="F1709" s="903" t="n">
        <v>32920</v>
      </c>
      <c r="G1709" t="inlineStr">
        <is>
          <t>W. C. Bain Jr., as Trustee under the Trust Agreement executed by Crystal F. Pallo</t>
        </is>
      </c>
      <c r="H1709" t="inlineStr">
        <is>
          <t>Dow C. Bain</t>
        </is>
      </c>
      <c r="I1709" t="inlineStr">
        <is>
          <t>SW/4 NE/4, NW/4 SE/4, S/2 SE/4 of 31-12N-24W, aol</t>
        </is>
      </c>
      <c r="J1709" t="inlineStr">
        <is>
          <t>An undivided 3.33333/791.47 interest in 2 sections</t>
        </is>
      </c>
      <c r="K1709" t="inlineStr">
        <is>
          <t>OKCountyRecords: 1990-000910</t>
        </is>
      </c>
      <c r="L1709" t="n">
        <v>2</v>
      </c>
      <c r="M1709" t="inlineStr">
        <is>
          <t>Mineral</t>
        </is>
      </c>
      <c r="N1709" t="n">
        <v>0.004211568347505275</v>
      </c>
      <c r="O1709" t="n">
        <v>160</v>
      </c>
      <c r="P1709" t="n">
        <v>0.004211568347505275</v>
      </c>
      <c r="Q1709" t="n">
        <v>-0.004211568347505275</v>
      </c>
      <c r="R1709" t="n">
        <v>0.673850935600844</v>
      </c>
      <c r="S1709" t="inlineStr">
        <is>
          <t>Mineral; basis Conv Amt(dec). Gross=tract-map basis.</t>
        </is>
      </c>
    </row>
    <row r="1710">
      <c r="A1710" t="inlineStr">
        <is>
          <t>1990-000911</t>
        </is>
      </c>
      <c r="C1710" t="inlineStr">
        <is>
          <t>Trustee's Mineral Deed</t>
        </is>
      </c>
      <c r="D1710" t="inlineStr">
        <is>
          <t>1114/240</t>
        </is>
      </c>
      <c r="E1710" s="903" t="n">
        <v>32920</v>
      </c>
      <c r="F1710" s="903" t="n">
        <v>32920</v>
      </c>
      <c r="G1710" t="inlineStr">
        <is>
          <t>W. C. Bain Jr., as Trustee under the Trust Agreement executed by Crystal F. Pallo</t>
        </is>
      </c>
      <c r="H1710" t="inlineStr">
        <is>
          <t>Billy W. Bain</t>
        </is>
      </c>
      <c r="I1710" t="inlineStr">
        <is>
          <t>SW/4 NE/4, NW/4 SE/4, S/2 SE/4 of 31-12N-24W, aol</t>
        </is>
      </c>
      <c r="J1710" t="inlineStr">
        <is>
          <t>An undivided 3.33333/791.47 interest in 2 sections</t>
        </is>
      </c>
      <c r="K1710" t="inlineStr">
        <is>
          <t>OKCountyRecords: 1990-000911</t>
        </is>
      </c>
      <c r="L1710" t="n">
        <v>2</v>
      </c>
      <c r="M1710" t="inlineStr">
        <is>
          <t>Mineral</t>
        </is>
      </c>
      <c r="N1710" t="n">
        <v>0.004211568347505275</v>
      </c>
      <c r="O1710" t="n">
        <v>160</v>
      </c>
      <c r="P1710" t="n">
        <v>0.004211568347505275</v>
      </c>
      <c r="Q1710" t="n">
        <v>-0.004211568347505275</v>
      </c>
      <c r="R1710" t="n">
        <v>0.673850935600844</v>
      </c>
      <c r="S1710" t="inlineStr">
        <is>
          <t>Mineral; basis Conv Amt(dec). Gross=tract-map basis.</t>
        </is>
      </c>
    </row>
    <row r="1711">
      <c r="A1711" t="inlineStr">
        <is>
          <t>1990-000912</t>
        </is>
      </c>
      <c r="C1711" t="inlineStr">
        <is>
          <t>Trustee's Mineral Deed</t>
        </is>
      </c>
      <c r="D1711" t="inlineStr">
        <is>
          <t>1114/243</t>
        </is>
      </c>
      <c r="E1711" s="903" t="n">
        <v>32920</v>
      </c>
      <c r="F1711" s="903" t="n">
        <v>32920</v>
      </c>
      <c r="G1711" t="inlineStr">
        <is>
          <t>W. C. Bain Jr., as Trustee under the Trust Agreement executed by Crystal F. Pallo</t>
        </is>
      </c>
      <c r="H1711" t="inlineStr">
        <is>
          <t>Clarence C. Bain</t>
        </is>
      </c>
      <c r="I1711" t="inlineStr">
        <is>
          <t>SW/4 NE/4, NW/4 SE/4, S/2 SE/4 of 31-12N-24W, aol</t>
        </is>
      </c>
      <c r="J1711" t="inlineStr">
        <is>
          <t>An undivided 3.33333/791.47 interest in 2 sections</t>
        </is>
      </c>
      <c r="K1711" t="inlineStr">
        <is>
          <t>OKCountyRecords: 1990-000912</t>
        </is>
      </c>
      <c r="L1711" t="n">
        <v>2</v>
      </c>
      <c r="M1711" t="inlineStr">
        <is>
          <t>Mineral</t>
        </is>
      </c>
      <c r="N1711" t="n">
        <v>0.004211568347505275</v>
      </c>
      <c r="O1711" t="n">
        <v>160</v>
      </c>
      <c r="P1711" t="n">
        <v>0.004211568347505275</v>
      </c>
      <c r="Q1711" t="n">
        <v>-0.004211568347505275</v>
      </c>
      <c r="R1711" t="n">
        <v>0.673850935600844</v>
      </c>
      <c r="S1711" t="inlineStr">
        <is>
          <t>Mineral; basis Conv Amt(dec). Gross=tract-map basis.</t>
        </is>
      </c>
    </row>
    <row r="1712">
      <c r="A1712" t="inlineStr">
        <is>
          <t>1990-000913</t>
        </is>
      </c>
      <c r="C1712" t="inlineStr">
        <is>
          <t>Trustee's Mineral Deed</t>
        </is>
      </c>
      <c r="D1712" t="inlineStr">
        <is>
          <t>1114/246</t>
        </is>
      </c>
      <c r="E1712" s="903" t="n">
        <v>32920</v>
      </c>
      <c r="F1712" s="903" t="n">
        <v>32920</v>
      </c>
      <c r="G1712" t="inlineStr">
        <is>
          <t>W. C. Bain Jr., as Trustee under the Trust Agreement executed by Crystal F. Pallo</t>
        </is>
      </c>
      <c r="H1712" t="inlineStr">
        <is>
          <t>Carl L. Bain</t>
        </is>
      </c>
      <c r="I1712" t="inlineStr">
        <is>
          <t>SW/4 NE/4, NW/4 SE/4, S/2 SE/4 of 31-12N-24W, aol</t>
        </is>
      </c>
      <c r="J1712" t="inlineStr">
        <is>
          <t>An undivided 3.33333/791.47 interest in 2 sections</t>
        </is>
      </c>
      <c r="K1712" t="inlineStr">
        <is>
          <t>OKCountyRecords: 1990-000913</t>
        </is>
      </c>
      <c r="L1712" t="n">
        <v>2</v>
      </c>
      <c r="M1712" t="inlineStr">
        <is>
          <t>Mineral</t>
        </is>
      </c>
      <c r="N1712" t="n">
        <v>0.004211568347505275</v>
      </c>
      <c r="O1712" t="n">
        <v>160</v>
      </c>
      <c r="P1712" t="n">
        <v>0.004211568347505275</v>
      </c>
      <c r="Q1712" t="n">
        <v>-0.004211568347505275</v>
      </c>
      <c r="R1712" t="n">
        <v>0.673850935600844</v>
      </c>
      <c r="S1712" t="inlineStr">
        <is>
          <t>Mineral; basis Conv Amt(dec). Gross=tract-map basis.</t>
        </is>
      </c>
    </row>
    <row r="1713">
      <c r="A1713" t="inlineStr">
        <is>
          <t>1990-001592</t>
        </is>
      </c>
      <c r="C1713" t="inlineStr">
        <is>
          <t>Order and Final Decree</t>
        </is>
      </c>
      <c r="D1713" t="inlineStr">
        <is>
          <t>1122/69</t>
        </is>
      </c>
      <c r="E1713" s="903" t="n">
        <v>32952</v>
      </c>
      <c r="F1713" s="903" t="n">
        <v>32952</v>
      </c>
      <c r="G1713" t="inlineStr">
        <is>
          <t>Beckham County Court,
RE: In the Matter of the Estate of Evan K. Fuchs, Deceased</t>
        </is>
      </c>
      <c r="H1713" t="inlineStr">
        <is>
          <t>Clayton D. Fuchs, 1/4,
Westal W. Fuchs, 1/4,
Chloe Ellen Fuchs Davis, 1/4,
Curtis Fuchs, 1/8,
Rita Wilson, 1/8</t>
        </is>
      </c>
      <c r="I1713" t="inlineStr">
        <is>
          <t>SW/4 NE/4, NW/4 SE/4, S/2 SE/4 of 31-12N-24W, aol</t>
        </is>
      </c>
      <c r="J1713" t="inlineStr">
        <is>
          <t>ARTI</t>
        </is>
      </c>
      <c r="K1713" t="inlineStr">
        <is>
          <t>OKCountyRecords: 1990-001592</t>
        </is>
      </c>
      <c r="L1713" t="n">
        <v>2</v>
      </c>
      <c r="M1713" t="inlineStr">
        <is>
          <t>Mineral</t>
        </is>
      </c>
      <c r="N1713" t="n">
        <v>1</v>
      </c>
      <c r="O1713" t="n">
        <v>160</v>
      </c>
      <c r="P1713" t="n">
        <v>1</v>
      </c>
      <c r="Q1713" t="n">
        <v>-1</v>
      </c>
      <c r="R1713" t="n">
        <v>160</v>
      </c>
      <c r="S1713" t="inlineStr">
        <is>
          <t>Mineral; basis Conv Amt(dec). Gross=tract-map basis.</t>
        </is>
      </c>
    </row>
    <row r="1714">
      <c r="A1714" t="inlineStr">
        <is>
          <t>1990-001689</t>
        </is>
      </c>
      <c r="C1714" t="inlineStr">
        <is>
          <t>Mineral Deed</t>
        </is>
      </c>
      <c r="D1714" t="inlineStr">
        <is>
          <t>1122/274</t>
        </is>
      </c>
      <c r="E1714" s="903" t="n">
        <v>32957</v>
      </c>
      <c r="F1714" s="903" t="n">
        <v>32957</v>
      </c>
      <c r="G1714" t="inlineStr">
        <is>
          <t>Ernest Jensen and Wilda Jensen, HW</t>
        </is>
      </c>
      <c r="H1714" t="inlineStr">
        <is>
          <t>Tim E. Jensen</t>
        </is>
      </c>
      <c r="I1714" t="inlineStr">
        <is>
          <t>SW/4 NE/4, NW/4 SE/4, S/2 SE/4 of 31-12N-24W, aol</t>
        </is>
      </c>
      <c r="J1714" t="inlineStr">
        <is>
          <t>An undivided 2/160th (2 acres) in 31-12N-24W, 10/791.47 interest in 2 sections</t>
        </is>
      </c>
      <c r="K1714" t="inlineStr">
        <is>
          <t>OKCountyRecords: 1990-001689</t>
        </is>
      </c>
      <c r="L1714" t="n">
        <v>2</v>
      </c>
      <c r="M1714" t="inlineStr">
        <is>
          <t>Mineral</t>
        </is>
      </c>
      <c r="N1714" t="n">
        <v>0.0125</v>
      </c>
      <c r="O1714" t="n">
        <v>160</v>
      </c>
      <c r="P1714" t="n">
        <v>0.0125</v>
      </c>
      <c r="Q1714" t="n">
        <v>-0.0125</v>
      </c>
      <c r="R1714" t="n">
        <v>2</v>
      </c>
      <c r="S1714" t="inlineStr">
        <is>
          <t>Mineral; basis Conv Amt(dec). Gross=tract-map basis.</t>
        </is>
      </c>
    </row>
    <row r="1715">
      <c r="A1715" t="inlineStr">
        <is>
          <t>1990-001690</t>
        </is>
      </c>
      <c r="C1715" t="inlineStr">
        <is>
          <t>Mineral Deed</t>
        </is>
      </c>
      <c r="D1715" t="inlineStr">
        <is>
          <t>1122/277</t>
        </is>
      </c>
      <c r="E1715" s="903" t="n">
        <v>32957</v>
      </c>
      <c r="F1715" s="903" t="n">
        <v>32957</v>
      </c>
      <c r="G1715" t="inlineStr">
        <is>
          <t>Ernest Jensen and Wilda Jensen, HW</t>
        </is>
      </c>
      <c r="H1715" t="inlineStr">
        <is>
          <t>Hans W. Jensen</t>
        </is>
      </c>
      <c r="I1715" t="inlineStr">
        <is>
          <t>SW/4 NE/4, NW/4 SE/4, S/2 SE/4 of 31-12N-24W, aol</t>
        </is>
      </c>
      <c r="J1715" t="inlineStr">
        <is>
          <t>An undivided 2/160th (2 acres) in 31-12N-24W, 10/791.47 interest in 2 sections</t>
        </is>
      </c>
      <c r="K1715" t="inlineStr">
        <is>
          <t>OKCountyRecords: 1990-001690</t>
        </is>
      </c>
      <c r="L1715" t="n">
        <v>2</v>
      </c>
      <c r="M1715" t="inlineStr">
        <is>
          <t>Mineral</t>
        </is>
      </c>
      <c r="N1715" t="n">
        <v>0.0125</v>
      </c>
      <c r="O1715" t="n">
        <v>160</v>
      </c>
      <c r="P1715" t="n">
        <v>0.0125</v>
      </c>
      <c r="Q1715" t="n">
        <v>-0.0125</v>
      </c>
      <c r="R1715" t="n">
        <v>2</v>
      </c>
      <c r="S1715" t="inlineStr">
        <is>
          <t>Mineral; basis Conv Amt(dec). Gross=tract-map basis.</t>
        </is>
      </c>
    </row>
    <row r="1716">
      <c r="A1716" t="inlineStr">
        <is>
          <t>1990-001750</t>
        </is>
      </c>
      <c r="C1716" t="inlineStr">
        <is>
          <t>Mineral Deed</t>
        </is>
      </c>
      <c r="D1716" t="inlineStr">
        <is>
          <t>1123/100</t>
        </is>
      </c>
      <c r="E1716" s="903" t="n">
        <v>32960</v>
      </c>
      <c r="F1716" s="903" t="n">
        <v>32960</v>
      </c>
      <c r="G1716" t="inlineStr">
        <is>
          <t>Hazel Hamilton</t>
        </is>
      </c>
      <c r="H1716" t="inlineStr">
        <is>
          <t>Hazel Trust Hamilton</t>
        </is>
      </c>
      <c r="I1716" t="inlineStr">
        <is>
          <t>SW/4 NE/4, NW/4 SE/4, S/2 SE/4 of 31-12N-24W, aol</t>
        </is>
      </c>
      <c r="J1716" t="inlineStr">
        <is>
          <t>ARTI</t>
        </is>
      </c>
      <c r="K1716" t="inlineStr">
        <is>
          <t>OKCountyRecords: 1990-001750</t>
        </is>
      </c>
      <c r="L1716" t="n">
        <v>2</v>
      </c>
      <c r="M1716" t="inlineStr">
        <is>
          <t>Mineral</t>
        </is>
      </c>
      <c r="N1716" t="n">
        <v>1</v>
      </c>
      <c r="O1716" t="n">
        <v>160</v>
      </c>
      <c r="P1716" t="n">
        <v>1</v>
      </c>
      <c r="Q1716" t="n">
        <v>-1</v>
      </c>
      <c r="R1716" t="n">
        <v>160</v>
      </c>
      <c r="S1716" t="inlineStr">
        <is>
          <t>Mineral; basis Conv Amt(dec). Gross=tract-map basis.</t>
        </is>
      </c>
    </row>
    <row r="1717">
      <c r="A1717" t="inlineStr">
        <is>
          <t>1990-001992</t>
        </is>
      </c>
      <c r="C1717" t="inlineStr">
        <is>
          <t>Consent to Sell</t>
        </is>
      </c>
      <c r="D1717" t="inlineStr">
        <is>
          <t>1126/229</t>
        </is>
      </c>
      <c r="E1717" s="903" t="n">
        <v>32969</v>
      </c>
      <c r="F1717" s="903" t="n">
        <v>32969</v>
      </c>
      <c r="G1717" t="inlineStr">
        <is>
          <t>Beckham County Court,
RE: In the Matter of the Estate of Margaret Gray, Deceased</t>
        </is>
      </c>
      <c r="H1717" t="inlineStr">
        <is>
          <t>Fred A. Standiford, Jr.</t>
        </is>
      </c>
      <c r="I1717" t="inlineStr">
        <is>
          <t>SE/4 SW/4 of 31-12N-24W, aol</t>
        </is>
      </c>
      <c r="J1717" t="inlineStr">
        <is>
          <t>An undivided 7/48ths interest
(5.8333 min. ac.)</t>
        </is>
      </c>
      <c r="K1717" t="inlineStr">
        <is>
          <t>OKCountyRecords: 1990-001992</t>
        </is>
      </c>
      <c r="L1717" t="n">
        <v>5</v>
      </c>
      <c r="M1717" t="inlineStr">
        <is>
          <t>Mineral</t>
        </is>
      </c>
      <c r="O1717" t="n">
        <v>120</v>
      </c>
      <c r="S1717" t="inlineStr">
        <is>
          <t>Mineral; NO AMOUNT-verify instrument. Gross=tract-map basis.</t>
        </is>
      </c>
    </row>
    <row r="1718">
      <c r="A1718" t="inlineStr">
        <is>
          <t>1990-001987</t>
        </is>
      </c>
      <c r="C1718" t="inlineStr">
        <is>
          <t>Final Account</t>
        </is>
      </c>
      <c r="D1718" t="inlineStr">
        <is>
          <t>1126/210</t>
        </is>
      </c>
      <c r="E1718" s="903" t="n">
        <v>32969</v>
      </c>
      <c r="F1718" s="903" t="n">
        <v>32969</v>
      </c>
      <c r="G1718" t="inlineStr">
        <is>
          <t>Beckham County Court,
RE: In the Matter of the Estate of Margaret Gray, Deceased</t>
        </is>
      </c>
      <c r="H1718" t="inlineStr">
        <is>
          <t>Murrell A. Gray, 1/2,
Fred A. Standiford, Jr., 1/2</t>
        </is>
      </c>
      <c r="I1718" t="inlineStr">
        <is>
          <t>SE/4 SW/4 of 31-12N-24W, aol</t>
        </is>
      </c>
      <c r="J1718" t="inlineStr">
        <is>
          <t>An undivided 7/48ths interest
(5.8333 min. ac.)</t>
        </is>
      </c>
      <c r="K1718" t="inlineStr">
        <is>
          <t>OKCountyRecords: 1990-001987</t>
        </is>
      </c>
      <c r="L1718" t="n">
        <v>5</v>
      </c>
      <c r="M1718" t="inlineStr">
        <is>
          <t>Mineral</t>
        </is>
      </c>
      <c r="O1718" t="n">
        <v>120</v>
      </c>
      <c r="S1718" t="inlineStr">
        <is>
          <t>Mineral; NO AMOUNT-verify instrument. Gross=tract-map basis.</t>
        </is>
      </c>
    </row>
    <row r="1719">
      <c r="A1719" t="inlineStr">
        <is>
          <t>1990-001996</t>
        </is>
      </c>
      <c r="C1719" t="inlineStr">
        <is>
          <t>Final Decree</t>
        </is>
      </c>
      <c r="D1719" t="inlineStr">
        <is>
          <t>1126/234</t>
        </is>
      </c>
      <c r="E1719" s="903" t="n">
        <v>32969</v>
      </c>
      <c r="F1719" s="903" t="n">
        <v>32969</v>
      </c>
      <c r="G1719" t="inlineStr">
        <is>
          <t>Beckham County Court,
RE: In the Matter of the Estate of Margaret Gray, Deceased</t>
        </is>
      </c>
      <c r="H1719" t="inlineStr">
        <is>
          <t>Murrell A. Gray, 1/3,
Fred A. Standiford, Jr., 1/3,
Alfred W. Standiford, 1/3</t>
        </is>
      </c>
      <c r="I1719" t="inlineStr">
        <is>
          <t>SE/4 SW/4 of 31-12N-24W, aol</t>
        </is>
      </c>
      <c r="J1719" t="inlineStr">
        <is>
          <t>An undivided 7/48ths interest
(5.8333 min. ac.)</t>
        </is>
      </c>
      <c r="K1719" t="inlineStr">
        <is>
          <t>OKCountyRecords: 1990-001996</t>
        </is>
      </c>
      <c r="L1719" t="n">
        <v>5</v>
      </c>
      <c r="M1719" t="inlineStr">
        <is>
          <t>Mineral</t>
        </is>
      </c>
      <c r="N1719" t="n">
        <v>0.1458333333333333</v>
      </c>
      <c r="O1719" t="n">
        <v>120</v>
      </c>
      <c r="P1719" t="n">
        <v>0.1458333333333333</v>
      </c>
      <c r="Q1719" t="n">
        <v>-0.1458333333333333</v>
      </c>
      <c r="R1719" t="n">
        <v>17.5</v>
      </c>
      <c r="S1719" t="inlineStr">
        <is>
          <t>Mineral; basis Conv Amt(dec). Gross=tract-map basis.</t>
        </is>
      </c>
    </row>
    <row r="1720">
      <c r="A1720" t="inlineStr">
        <is>
          <t>1990-001986</t>
        </is>
      </c>
      <c r="C1720" t="inlineStr">
        <is>
          <t>General Inventory and Appraisement</t>
        </is>
      </c>
      <c r="D1720" t="inlineStr">
        <is>
          <t>1126/202</t>
        </is>
      </c>
      <c r="E1720" s="903" t="n">
        <v>32969</v>
      </c>
      <c r="F1720" s="903" t="n">
        <v>32969</v>
      </c>
      <c r="G1720" t="inlineStr">
        <is>
          <t>Beckham County Court,
RE: In the Matter of the Estate of Margaret Gray, Deceased</t>
        </is>
      </c>
      <c r="H1720" t="inlineStr">
        <is>
          <t>The Public</t>
        </is>
      </c>
      <c r="I1720" t="inlineStr">
        <is>
          <t>SE/4 SW/4 of 31-12N-24W, aol</t>
        </is>
      </c>
      <c r="J1720" t="inlineStr">
        <is>
          <t>An undivided 7/48ths interest
(5.8333 min. ac.)</t>
        </is>
      </c>
      <c r="K1720" t="inlineStr">
        <is>
          <t>OKCountyRecords: 1990-001986</t>
        </is>
      </c>
      <c r="L1720" t="n">
        <v>5</v>
      </c>
      <c r="M1720" t="inlineStr">
        <is>
          <t>Mineral</t>
        </is>
      </c>
      <c r="O1720" t="n">
        <v>120</v>
      </c>
      <c r="S1720" t="inlineStr">
        <is>
          <t>Mineral; basis Conv Amt(dec). Gross=tract-map basis.</t>
        </is>
      </c>
      <c r="T1720" t="inlineStr">
        <is>
          <t>OK</t>
        </is>
      </c>
      <c r="U1720" t="inlineStr">
        <is>
          <t>Non-conveying per The Public rule; recorded 7/48 interest noted in Notes (verify if operative deed exists).</t>
        </is>
      </c>
    </row>
    <row r="1721">
      <c r="A1721" t="inlineStr">
        <is>
          <t>1990-001993</t>
        </is>
      </c>
      <c r="C1721" t="inlineStr">
        <is>
          <t>Order Confirming Sale</t>
        </is>
      </c>
      <c r="D1721" t="inlineStr">
        <is>
          <t>1126/231</t>
        </is>
      </c>
      <c r="E1721" s="903" t="n">
        <v>32969</v>
      </c>
      <c r="F1721" s="903" t="n">
        <v>32969</v>
      </c>
      <c r="G1721" t="inlineStr">
        <is>
          <t>Beckham County Court,
RE: In the Matter of the Estate of Margaret Gray, Deceased</t>
        </is>
      </c>
      <c r="H1721" t="inlineStr">
        <is>
          <t>Fred A. Standiford, Jr.</t>
        </is>
      </c>
      <c r="I1721" t="inlineStr">
        <is>
          <t>SE/4 SW/4 of 31-12N-24W, aol</t>
        </is>
      </c>
      <c r="J1721" t="inlineStr">
        <is>
          <t>An undivided 7/48ths interest
(5.8333 min. ac.)</t>
        </is>
      </c>
      <c r="K1721" t="inlineStr">
        <is>
          <t>OKCountyRecords: 1990-001993</t>
        </is>
      </c>
      <c r="L1721" t="n">
        <v>5</v>
      </c>
      <c r="M1721" t="inlineStr">
        <is>
          <t>Mineral</t>
        </is>
      </c>
      <c r="O1721" t="n">
        <v>120</v>
      </c>
      <c r="S1721" t="inlineStr">
        <is>
          <t>Mineral; NO AMOUNT-verify instrument. Gross=tract-map basis.</t>
        </is>
      </c>
    </row>
    <row r="1722">
      <c r="A1722" t="inlineStr">
        <is>
          <t>1990-001991</t>
        </is>
      </c>
      <c r="C1722" t="inlineStr">
        <is>
          <t>Return of Sale</t>
        </is>
      </c>
      <c r="D1722" t="inlineStr">
        <is>
          <t>1126/226</t>
        </is>
      </c>
      <c r="E1722" s="903" t="n">
        <v>32969</v>
      </c>
      <c r="F1722" s="903" t="n">
        <v>32969</v>
      </c>
      <c r="G1722" t="inlineStr">
        <is>
          <t>Beckham County Court,
RE: In the Matter of the Estate of Margaret Gray, Deceased</t>
        </is>
      </c>
      <c r="H1722" t="inlineStr">
        <is>
          <t>Fred A. Standiford, Jr.</t>
        </is>
      </c>
      <c r="I1722" t="inlineStr">
        <is>
          <t>SE/4 SW/4 of 31-12N-24W, aol</t>
        </is>
      </c>
      <c r="J1722" t="inlineStr">
        <is>
          <t>An undivided 7/48ths interest
(5.8333 min. ac.)</t>
        </is>
      </c>
      <c r="K1722" t="inlineStr">
        <is>
          <t>OKCountyRecords: 1990-001991</t>
        </is>
      </c>
      <c r="L1722" t="n">
        <v>5</v>
      </c>
      <c r="M1722" t="inlineStr">
        <is>
          <t>Mineral</t>
        </is>
      </c>
      <c r="O1722" t="n">
        <v>120</v>
      </c>
      <c r="S1722" t="inlineStr">
        <is>
          <t>Mineral; NO AMOUNT-verify instrument. Gross=tract-map basis.</t>
        </is>
      </c>
    </row>
    <row r="1723">
      <c r="A1723" t="inlineStr">
        <is>
          <t>1990-001925</t>
        </is>
      </c>
      <c r="C1723" t="inlineStr">
        <is>
          <t>Mineral Quit Claim Deed</t>
        </is>
      </c>
      <c r="D1723" t="inlineStr">
        <is>
          <t>1126/98</t>
        </is>
      </c>
      <c r="E1723" s="903" t="n">
        <v>32969</v>
      </c>
      <c r="F1723" s="903" t="n">
        <v>32969</v>
      </c>
      <c r="G1723" t="inlineStr">
        <is>
          <t>Federal Deposit Insurance Corporation</t>
        </is>
      </c>
      <c r="H1723" t="inlineStr">
        <is>
          <t>First State Bank &amp; Trust Company</t>
        </is>
      </c>
      <c r="I1723" t="inlineStr">
        <is>
          <t>E/2 NW/4, N/2 NE/4 SW/4, SE/4 NE/4, NE/4 SE/4 of 31-12N-24W</t>
        </is>
      </c>
      <c r="J1723" t="inlineStr">
        <is>
          <t>ARTI</t>
        </is>
      </c>
      <c r="K1723" t="inlineStr">
        <is>
          <t>OKCountyRecords: 1990-001925</t>
        </is>
      </c>
      <c r="L1723" t="inlineStr">
        <is>
          <t>1, 3, 4, 7, 8</t>
        </is>
      </c>
      <c r="M1723" t="inlineStr">
        <is>
          <t>Mineral</t>
        </is>
      </c>
      <c r="N1723" t="n">
        <v>1</v>
      </c>
      <c r="O1723" t="n">
        <v>280</v>
      </c>
      <c r="P1723" t="n">
        <v>1</v>
      </c>
      <c r="Q1723" t="n">
        <v>-1</v>
      </c>
      <c r="R1723" t="n">
        <v>280</v>
      </c>
      <c r="S1723" t="inlineStr">
        <is>
          <t>Mineral; basis Conv Amt(dec). Gross=tract-map basis.</t>
        </is>
      </c>
    </row>
    <row r="1724">
      <c r="A1724" t="inlineStr">
        <is>
          <t>1990-002146</t>
        </is>
      </c>
      <c r="C1724" t="inlineStr">
        <is>
          <t>Quit Claim Mineral Deed, Assignment and Conveyance</t>
        </is>
      </c>
      <c r="D1724" t="inlineStr">
        <is>
          <t>1128/39</t>
        </is>
      </c>
      <c r="E1724" s="903" t="n">
        <v>32975</v>
      </c>
      <c r="F1724" s="903" t="n">
        <v>32975</v>
      </c>
      <c r="G1724" t="inlineStr">
        <is>
          <t>State Bank &amp; Trust Company</t>
        </is>
      </c>
      <c r="H1724" t="inlineStr">
        <is>
          <t>Arrowhead Resources, Inc.</t>
        </is>
      </c>
      <c r="I1724" t="inlineStr">
        <is>
          <t>E/2 NW/4, N/2 NE/4 SW/4, SE/4 NE/4, NE/4 SE/4 of 31-12N-24W</t>
        </is>
      </c>
      <c r="J1724" t="inlineStr">
        <is>
          <t>ARTI</t>
        </is>
      </c>
      <c r="K1724" t="inlineStr">
        <is>
          <t>OKCountyRecords: 1990-002146</t>
        </is>
      </c>
      <c r="L1724" t="inlineStr">
        <is>
          <t>1, 3, 4, 7, 8</t>
        </is>
      </c>
      <c r="M1724" t="inlineStr">
        <is>
          <t>Mineral</t>
        </is>
      </c>
      <c r="N1724" t="n">
        <v>1</v>
      </c>
      <c r="O1724" t="n">
        <v>280</v>
      </c>
      <c r="P1724" t="n">
        <v>1</v>
      </c>
      <c r="Q1724" t="n">
        <v>-1</v>
      </c>
      <c r="R1724" t="n">
        <v>280</v>
      </c>
      <c r="S1724" t="inlineStr">
        <is>
          <t>Mineral; basis Conv Amt(dec). Gross=tract-map basis.</t>
        </is>
      </c>
    </row>
    <row r="1725">
      <c r="A1725" t="inlineStr">
        <is>
          <t>1990-002451</t>
        </is>
      </c>
      <c r="C1725" t="inlineStr">
        <is>
          <t>Quit Claim Mineral Deed, Assignment and Conveyance</t>
        </is>
      </c>
      <c r="D1725" t="inlineStr">
        <is>
          <t>1131/89</t>
        </is>
      </c>
      <c r="E1725" s="903" t="n">
        <v>32993</v>
      </c>
      <c r="F1725" s="903" t="n">
        <v>32993</v>
      </c>
      <c r="G1725" t="inlineStr">
        <is>
          <t>Arrowhead Resources, Inc.</t>
        </is>
      </c>
      <c r="H1725" t="inlineStr">
        <is>
          <t>Daniel D. Ferson</t>
        </is>
      </c>
      <c r="I1725" t="inlineStr">
        <is>
          <t>E/2 NW/4, N/2 NE/4 SW/4, SE/4 NE/4, NE/4 SE/4 of 31-12N-24W</t>
        </is>
      </c>
      <c r="J1725" t="inlineStr">
        <is>
          <t>ARTI</t>
        </is>
      </c>
      <c r="K1725" t="inlineStr">
        <is>
          <t>OKCountyRecords: 1990-002451</t>
        </is>
      </c>
      <c r="L1725" t="inlineStr">
        <is>
          <t>1, 3, 4, 7, 8</t>
        </is>
      </c>
      <c r="M1725" t="inlineStr">
        <is>
          <t>Mineral</t>
        </is>
      </c>
      <c r="N1725" t="n">
        <v>1</v>
      </c>
      <c r="O1725" t="n">
        <v>280</v>
      </c>
      <c r="P1725" t="n">
        <v>1</v>
      </c>
      <c r="Q1725" t="n">
        <v>-1</v>
      </c>
      <c r="R1725" t="n">
        <v>280</v>
      </c>
      <c r="S1725" t="inlineStr">
        <is>
          <t>Mineral; basis Conv Amt(dec). Gross=tract-map basis.</t>
        </is>
      </c>
    </row>
    <row r="1726">
      <c r="A1726" t="inlineStr">
        <is>
          <t>1990-002606</t>
        </is>
      </c>
      <c r="C1726" t="inlineStr">
        <is>
          <t>Mineral Deed</t>
        </is>
      </c>
      <c r="D1726" t="inlineStr">
        <is>
          <t>1132/285</t>
        </is>
      </c>
      <c r="E1726" s="903" t="n">
        <v>33000</v>
      </c>
      <c r="F1726" s="903" t="n">
        <v>33000</v>
      </c>
      <c r="G1726" t="inlineStr">
        <is>
          <t>Alfred W. Standiford</t>
        </is>
      </c>
      <c r="H1726" t="inlineStr">
        <is>
          <t>Fred A. Standiford, Jr.</t>
        </is>
      </c>
      <c r="I1726" t="inlineStr">
        <is>
          <t>SE/4 SW/4 of 31-12N-24W, aol</t>
        </is>
      </c>
      <c r="J1726" t="inlineStr">
        <is>
          <t>An undivided 1/3 of 7/48ths interest in all of the mineral interests or undivided interests in oil, gas and other minerals and mineral rights in real property</t>
        </is>
      </c>
      <c r="K1726" t="inlineStr">
        <is>
          <t>OKCountyRecords: 1990-002606</t>
        </is>
      </c>
      <c r="L1726" t="n">
        <v>5</v>
      </c>
      <c r="M1726" t="inlineStr">
        <is>
          <t>Mineral</t>
        </is>
      </c>
      <c r="N1726" t="n">
        <v>0.3333333333333333</v>
      </c>
      <c r="O1726" t="n">
        <v>120</v>
      </c>
      <c r="P1726" t="n">
        <v>0.3333333333333333</v>
      </c>
      <c r="Q1726" t="n">
        <v>-0.3333333333333333</v>
      </c>
      <c r="R1726" t="n">
        <v>40</v>
      </c>
      <c r="S1726" t="inlineStr">
        <is>
          <t>Mineral; basis Conv Amt(dec). Gross=tract-map basis.</t>
        </is>
      </c>
    </row>
    <row r="1727">
      <c r="A1727" t="inlineStr">
        <is>
          <t>1990-003160</t>
        </is>
      </c>
      <c r="C1727" t="inlineStr">
        <is>
          <t>Quit Claim Mineral Deed, Assignment and Conveyance</t>
        </is>
      </c>
      <c r="D1727" t="inlineStr">
        <is>
          <t>1140/26</t>
        </is>
      </c>
      <c r="E1727" s="903" t="n">
        <v>33025</v>
      </c>
      <c r="F1727" s="903" t="n">
        <v>33025</v>
      </c>
      <c r="G1727" t="inlineStr">
        <is>
          <t>First State Bank &amp; Trust Company</t>
        </is>
      </c>
      <c r="H1727" t="inlineStr">
        <is>
          <t>Arrowhead Resources, Inc.</t>
        </is>
      </c>
      <c r="I1727" t="inlineStr">
        <is>
          <t>E/2 NW/4, N/2 NE/4 SW/4, SE/4 NE/4, NE/4 SE/4 of 31-12N-24W</t>
        </is>
      </c>
      <c r="J1727" t="inlineStr">
        <is>
          <t>ARTI</t>
        </is>
      </c>
      <c r="K1727" t="inlineStr">
        <is>
          <t>OKCountyRecords: 1990-003160</t>
        </is>
      </c>
      <c r="L1727" t="inlineStr">
        <is>
          <t>1, 3, 4, 7, 8</t>
        </is>
      </c>
      <c r="M1727" t="inlineStr">
        <is>
          <t>Mineral</t>
        </is>
      </c>
      <c r="N1727" t="n">
        <v>1</v>
      </c>
      <c r="O1727" t="n">
        <v>280</v>
      </c>
      <c r="P1727" t="n">
        <v>1</v>
      </c>
      <c r="Q1727" t="n">
        <v>-1</v>
      </c>
      <c r="R1727" t="n">
        <v>280</v>
      </c>
      <c r="S1727" t="inlineStr">
        <is>
          <t>Mineral; basis Conv Amt(dec). Gross=tract-map basis.</t>
        </is>
      </c>
    </row>
    <row r="1728">
      <c r="A1728" t="inlineStr">
        <is>
          <t>1990-003924</t>
        </is>
      </c>
      <c r="C1728" t="inlineStr">
        <is>
          <t>Quit Claim Mineral Deed, Assignment and Conveyance</t>
        </is>
      </c>
      <c r="D1728" t="inlineStr">
        <is>
          <t>1147/242</t>
        </is>
      </c>
      <c r="E1728" s="903" t="n">
        <v>33059</v>
      </c>
      <c r="F1728" s="903" t="n">
        <v>33059</v>
      </c>
      <c r="G1728" t="inlineStr">
        <is>
          <t>Arrowhead Resources, Inc.</t>
        </is>
      </c>
      <c r="H1728" t="inlineStr">
        <is>
          <t>The Hefner Corporation</t>
        </is>
      </c>
      <c r="I1728" t="inlineStr">
        <is>
          <t>E/2 NW/4, N/2 NE/4 SW/4, SE/4 NE/4, NE/4 SE/4 of 31-12N-24W</t>
        </is>
      </c>
      <c r="J1728" t="inlineStr">
        <is>
          <t>ARTI</t>
        </is>
      </c>
      <c r="K1728" t="inlineStr">
        <is>
          <t>OKCountyRecords: 1990-003924</t>
        </is>
      </c>
      <c r="L1728" t="inlineStr">
        <is>
          <t>1, 3, 4, 7, 8</t>
        </is>
      </c>
      <c r="M1728" t="inlineStr">
        <is>
          <t>Mineral</t>
        </is>
      </c>
      <c r="N1728" t="n">
        <v>1</v>
      </c>
      <c r="O1728" t="n">
        <v>280</v>
      </c>
      <c r="P1728" t="n">
        <v>1</v>
      </c>
      <c r="Q1728" t="n">
        <v>-1</v>
      </c>
      <c r="R1728" t="n">
        <v>280</v>
      </c>
      <c r="S1728" t="inlineStr">
        <is>
          <t>Mineral; basis Conv Amt(dec). Gross=tract-map basis.</t>
        </is>
      </c>
    </row>
    <row r="1729">
      <c r="A1729" t="inlineStr">
        <is>
          <t>1990-004213</t>
        </is>
      </c>
      <c r="C1729" t="inlineStr">
        <is>
          <t>Quit Claim Deed</t>
        </is>
      </c>
      <c r="D1729" t="inlineStr">
        <is>
          <t>1151/107</t>
        </is>
      </c>
      <c r="E1729" s="903" t="n">
        <v>33073</v>
      </c>
      <c r="F1729" s="903" t="n">
        <v>33073</v>
      </c>
      <c r="G1729" t="inlineStr">
        <is>
          <t>Charles O. Burckhalter</t>
        </is>
      </c>
      <c r="H1729" t="inlineStr">
        <is>
          <t>Charles O. Burckhalter, Trustee of the Burckhalter Family Trust dated July 9, 1990</t>
        </is>
      </c>
      <c r="I1729" t="inlineStr">
        <is>
          <t>Lot 1, S/2 of Lot 3, S/2 NE/4 SW/4, SE/4 SW/4 of 31-12N-24W, aol</t>
        </is>
      </c>
      <c r="J1729" t="inlineStr">
        <is>
          <t>ARTI</t>
        </is>
      </c>
      <c r="K1729" t="inlineStr">
        <is>
          <t>OKCountyRecords: 1990-004213</t>
        </is>
      </c>
      <c r="L1729" t="inlineStr">
        <is>
          <t>2, 3, 5, 6, 7</t>
        </is>
      </c>
      <c r="M1729" t="inlineStr">
        <is>
          <t>Mineral</t>
        </is>
      </c>
      <c r="N1729" t="n">
        <v>1</v>
      </c>
      <c r="O1729" t="n">
        <v>440</v>
      </c>
      <c r="P1729" t="n">
        <v>1</v>
      </c>
      <c r="Q1729" t="n">
        <v>-1</v>
      </c>
      <c r="R1729" t="n">
        <v>440</v>
      </c>
      <c r="S1729" t="inlineStr">
        <is>
          <t>Mineral; basis Conv Amt(dec). Gross=tract-map basis.</t>
        </is>
      </c>
    </row>
    <row r="1730">
      <c r="A1730" t="inlineStr">
        <is>
          <t>1990-005042</t>
        </is>
      </c>
      <c r="C1730" t="inlineStr">
        <is>
          <t>Mineral Deed</t>
        </is>
      </c>
      <c r="D1730" t="inlineStr">
        <is>
          <t>1159/224</t>
        </is>
      </c>
      <c r="E1730" s="903" t="n">
        <v>33114</v>
      </c>
      <c r="F1730" s="903" t="n">
        <v>33114</v>
      </c>
      <c r="G1730" t="inlineStr">
        <is>
          <t>Inter-American Corporation</t>
        </is>
      </c>
      <c r="H1730" t="inlineStr">
        <is>
          <t>Hayhurst Oil Properties, Inc.</t>
        </is>
      </c>
      <c r="I1730" t="inlineStr">
        <is>
          <t>NE/4 SE/4, SE/4 NE/4, N/2 NE/4 SW/4, E/2 NW/4 of 31-12N-24W, aol</t>
        </is>
      </c>
      <c r="J1730" t="inlineStr">
        <is>
          <t>5/260 interest in 2 sections</t>
        </is>
      </c>
      <c r="K1730" t="inlineStr">
        <is>
          <t>OKCountyRecords: 1990-005042</t>
        </is>
      </c>
      <c r="L1730" t="inlineStr">
        <is>
          <t>1, 3, 4, 7, 8</t>
        </is>
      </c>
      <c r="M1730" t="inlineStr">
        <is>
          <t>Mineral</t>
        </is>
      </c>
      <c r="N1730" t="n">
        <v>0.01923076923076923</v>
      </c>
      <c r="O1730" t="n">
        <v>280</v>
      </c>
      <c r="P1730" t="n">
        <v>0.01923076923076923</v>
      </c>
      <c r="Q1730" t="n">
        <v>-0.01923076923076923</v>
      </c>
      <c r="R1730" t="n">
        <v>5.384615384615385</v>
      </c>
      <c r="S1730" t="inlineStr">
        <is>
          <t>Mineral; basis Conv Amt(dec). Gross=tract-map basis.</t>
        </is>
      </c>
    </row>
    <row r="1731">
      <c r="A1731" t="inlineStr">
        <is>
          <t>1990-005043</t>
        </is>
      </c>
      <c r="C1731" t="inlineStr">
        <is>
          <t>Quit Claim Deed</t>
        </is>
      </c>
      <c r="D1731" t="inlineStr">
        <is>
          <t>1159/225</t>
        </is>
      </c>
      <c r="E1731" s="903" t="n">
        <v>33114</v>
      </c>
      <c r="F1731" s="903" t="n">
        <v>33114</v>
      </c>
      <c r="G1731" t="inlineStr">
        <is>
          <t>Termo Company</t>
        </is>
      </c>
      <c r="H1731" t="inlineStr">
        <is>
          <t>Hayhurst Oil Properties, Inc.</t>
        </is>
      </c>
      <c r="I1731" t="inlineStr">
        <is>
          <t>NE/4 SE/4, SE/4 NE/4, N/2 NE/4 SW/4, E/2 NW/4 of 31-12N-24W, aol</t>
        </is>
      </c>
      <c r="J1731" t="inlineStr">
        <is>
          <t>ARTI</t>
        </is>
      </c>
      <c r="K1731" t="inlineStr">
        <is>
          <t>OKCountyRecords: 1990-005043</t>
        </is>
      </c>
      <c r="L1731" t="inlineStr">
        <is>
          <t>1, 3, 4, 7, 8</t>
        </is>
      </c>
      <c r="M1731" t="inlineStr">
        <is>
          <t>Mineral</t>
        </is>
      </c>
      <c r="N1731" t="n">
        <v>1</v>
      </c>
      <c r="O1731" t="n">
        <v>280</v>
      </c>
      <c r="P1731" t="n">
        <v>1</v>
      </c>
      <c r="Q1731" t="n">
        <v>-1</v>
      </c>
      <c r="R1731" t="n">
        <v>280</v>
      </c>
      <c r="S1731" t="inlineStr">
        <is>
          <t>Mineral; basis Conv Amt(dec). Gross=tract-map basis.</t>
        </is>
      </c>
    </row>
    <row r="1732">
      <c r="A1732" t="inlineStr">
        <is>
          <t>1990-005848</t>
        </is>
      </c>
      <c r="C1732" t="inlineStr">
        <is>
          <t>Quit Claim Mineral Deed</t>
        </is>
      </c>
      <c r="D1732" t="inlineStr">
        <is>
          <t>1167/200</t>
        </is>
      </c>
      <c r="E1732" s="903" t="n">
        <v>33158</v>
      </c>
      <c r="F1732" s="903" t="n">
        <v>33158</v>
      </c>
      <c r="G1732" t="inlineStr">
        <is>
          <t>Gilbert C. Fuchs</t>
        </is>
      </c>
      <c r="H1732" t="inlineStr">
        <is>
          <t>Fuchs Family Revocable Trust</t>
        </is>
      </c>
      <c r="I1732" t="inlineStr">
        <is>
          <t>SW/4 NE/4, NW/4 SE/4, S/2 SE/4 of 31-12N-24W, aol</t>
        </is>
      </c>
      <c r="J1732" t="inlineStr">
        <is>
          <t>ARTI</t>
        </is>
      </c>
      <c r="K1732" t="inlineStr">
        <is>
          <t>OKCountyRecords: 1990-005848</t>
        </is>
      </c>
      <c r="L1732" t="n">
        <v>2</v>
      </c>
      <c r="M1732" t="inlineStr">
        <is>
          <t>Mineral</t>
        </is>
      </c>
      <c r="N1732" t="n">
        <v>1</v>
      </c>
      <c r="O1732" t="n">
        <v>160</v>
      </c>
      <c r="P1732" t="n">
        <v>1</v>
      </c>
      <c r="Q1732" t="n">
        <v>-1</v>
      </c>
      <c r="R1732" t="n">
        <v>160</v>
      </c>
      <c r="S1732" t="inlineStr">
        <is>
          <t>Mineral; basis Conv Amt(dec). Gross=tract-map basis.</t>
        </is>
      </c>
    </row>
    <row r="1733">
      <c r="A1733" t="inlineStr">
        <is>
          <t>1990-006747</t>
        </is>
      </c>
      <c r="C1733" t="inlineStr">
        <is>
          <t>Order and Final Decree</t>
        </is>
      </c>
      <c r="D1733" t="inlineStr">
        <is>
          <t>1176/54</t>
        </is>
      </c>
      <c r="E1733" s="903" t="n">
        <v>33205</v>
      </c>
      <c r="F1733" s="903" t="n">
        <v>33205</v>
      </c>
      <c r="G1733" t="inlineStr">
        <is>
          <t>Beckham County Court,
RE: In the Matter of the Estate of Annie E. Mitchel, Deceased</t>
        </is>
      </c>
      <c r="H1733" t="inlineStr">
        <is>
          <t>Glenn D. Mitchel, 1/3,
Louise Ormand, 1/3,
Mattie Britton, 1/3</t>
        </is>
      </c>
      <c r="I1733" t="inlineStr">
        <is>
          <t>E/2 NW/4, N/2 NE/4 SW/4, SE/4 NE/4, NE/4 SE/4 of 31-12N-24W</t>
        </is>
      </c>
      <c r="J1733" t="inlineStr">
        <is>
          <t>ARTI, An undivided 1/26th interest</t>
        </is>
      </c>
      <c r="K1733" t="inlineStr">
        <is>
          <t>OKCountyRecords: 1990-006747</t>
        </is>
      </c>
      <c r="L1733" t="inlineStr">
        <is>
          <t>1, 3, 4, 7, 8</t>
        </is>
      </c>
      <c r="M1733" t="inlineStr">
        <is>
          <t>Mineral</t>
        </is>
      </c>
      <c r="N1733" t="n">
        <v>1</v>
      </c>
      <c r="O1733" t="n">
        <v>280</v>
      </c>
      <c r="P1733" t="n">
        <v>1</v>
      </c>
      <c r="Q1733" t="n">
        <v>-1</v>
      </c>
      <c r="R1733" t="n">
        <v>280</v>
      </c>
      <c r="S1733" t="inlineStr">
        <is>
          <t>Mineral; basis Conv Amt(dec). Gross=tract-map basis.</t>
        </is>
      </c>
    </row>
    <row r="1734">
      <c r="A1734" t="inlineStr">
        <is>
          <t>1991-000858</t>
        </is>
      </c>
      <c r="C1734" t="inlineStr">
        <is>
          <t>Mineral Deed</t>
        </is>
      </c>
      <c r="D1734" t="inlineStr">
        <is>
          <t>1194/257</t>
        </is>
      </c>
      <c r="E1734" s="903" t="n">
        <v>33277</v>
      </c>
      <c r="F1734" s="903" t="n">
        <v>33277</v>
      </c>
      <c r="G1734" t="inlineStr">
        <is>
          <t>Alpine Investments, Inc.</t>
        </is>
      </c>
      <c r="H1734" t="inlineStr">
        <is>
          <t>Estate of Dwight J. Wilson, deceased</t>
        </is>
      </c>
      <c r="I1734" t="inlineStr">
        <is>
          <t>SW/4 NE/4, NW/4 SE/4, S/2 SE/4 of 31-12N-24W, aol</t>
        </is>
      </c>
      <c r="J1734" t="inlineStr">
        <is>
          <t>ARTI</t>
        </is>
      </c>
      <c r="K1734" t="inlineStr">
        <is>
          <t>OKCountyRecords: 1991-000858</t>
        </is>
      </c>
      <c r="L1734" t="n">
        <v>2</v>
      </c>
      <c r="M1734" t="inlineStr">
        <is>
          <t>Mineral</t>
        </is>
      </c>
      <c r="N1734" t="n">
        <v>1</v>
      </c>
      <c r="O1734" t="n">
        <v>160</v>
      </c>
      <c r="P1734" t="n">
        <v>1</v>
      </c>
      <c r="Q1734" t="n">
        <v>-1</v>
      </c>
      <c r="R1734" t="n">
        <v>160</v>
      </c>
      <c r="S1734" t="inlineStr">
        <is>
          <t>Mineral; basis Conv Amt(dec). Gross=tract-map basis.</t>
        </is>
      </c>
    </row>
    <row r="1735">
      <c r="A1735" t="inlineStr">
        <is>
          <t>1991-002734</t>
        </is>
      </c>
      <c r="C1735" t="inlineStr">
        <is>
          <t>Affidavit</t>
        </is>
      </c>
      <c r="D1735" t="inlineStr">
        <is>
          <t>1218/1</t>
        </is>
      </c>
      <c r="E1735" s="903" t="n">
        <v>33399</v>
      </c>
      <c r="F1735" s="903" t="n">
        <v>33399</v>
      </c>
      <c r="G1735" t="inlineStr">
        <is>
          <t>Umc Petroleum Corp - Delaware</t>
        </is>
      </c>
      <c r="H1735" t="inlineStr">
        <is>
          <t>The Public</t>
        </is>
      </c>
      <c r="I1735" t="inlineStr">
        <is>
          <t>All of 31-12N-24W, aol</t>
        </is>
      </c>
      <c r="J1735" t="inlineStr">
        <is>
          <t>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t>
        </is>
      </c>
      <c r="K1735" t="inlineStr">
        <is>
          <t>OKCountyRecords: 1991-002734</t>
        </is>
      </c>
      <c r="L1735" t="inlineStr">
        <is>
          <t>All (1-8)</t>
        </is>
      </c>
      <c r="M1735" t="inlineStr">
        <is>
          <t>Other</t>
        </is>
      </c>
      <c r="O1735" t="n">
        <v>640</v>
      </c>
      <c r="S1735" t="inlineStr">
        <is>
          <t>Other (non-mineral; excluded from mineral NMA). All-section coverage. Gross=tract-map basis.</t>
        </is>
      </c>
      <c r="T1735" t="inlineStr">
        <is>
          <t>OK</t>
        </is>
      </c>
      <c r="U1735" t="inlineStr">
        <is>
          <t>Non-conveying — notice/affidavit/address change (The Public).</t>
        </is>
      </c>
    </row>
    <row r="1736">
      <c r="A1736" t="inlineStr">
        <is>
          <t>1991-003518</t>
        </is>
      </c>
      <c r="C1736" t="inlineStr">
        <is>
          <t>Warranty Deed</t>
        </is>
      </c>
      <c r="D1736" t="inlineStr">
        <is>
          <t>1229/180</t>
        </is>
      </c>
      <c r="E1736" s="903" t="n">
        <v>33456</v>
      </c>
      <c r="F1736" s="903" t="n">
        <v>33456</v>
      </c>
      <c r="G1736" t="inlineStr">
        <is>
          <t>Mary Margaret Devenas, f/k/a Mary Margaret Wilson</t>
        </is>
      </c>
      <c r="H1736" t="inlineStr">
        <is>
          <t>Joseph Devenas and Mary Margaret Devenas, HW, JTWROS</t>
        </is>
      </c>
      <c r="I1736" t="inlineStr">
        <is>
          <t>SE/4 SW/4 of 31-12N-24W, aol</t>
        </is>
      </c>
      <c r="J1736" t="inlineStr">
        <is>
          <t>An undivided 7/48ths interest in all of the mineral interests or undivided interests in oil, gas and other minerals and mineral rights in real property (5.8333 min. ac.)</t>
        </is>
      </c>
      <c r="K1736" t="inlineStr">
        <is>
          <t>OKCountyRecords: 1991-003518</t>
        </is>
      </c>
      <c r="L1736" t="n">
        <v>5</v>
      </c>
      <c r="M1736" t="inlineStr">
        <is>
          <t>Mineral</t>
        </is>
      </c>
      <c r="N1736" t="n">
        <v>0.1458333333333333</v>
      </c>
      <c r="O1736" t="n">
        <v>120</v>
      </c>
      <c r="P1736" t="n">
        <v>0.1458333333333333</v>
      </c>
      <c r="Q1736" t="n">
        <v>-0.1458333333333333</v>
      </c>
      <c r="R1736" t="n">
        <v>17.5</v>
      </c>
      <c r="S1736" t="inlineStr">
        <is>
          <t>Mineral; basis Conv Amt(dec). Gross=tract-map basis.</t>
        </is>
      </c>
    </row>
    <row r="1737">
      <c r="A1737" t="inlineStr">
        <is>
          <t>1991-004456</t>
        </is>
      </c>
      <c r="C1737" t="inlineStr">
        <is>
          <t>Conveyance</t>
        </is>
      </c>
      <c r="D1737" t="inlineStr">
        <is>
          <t>1240/115</t>
        </is>
      </c>
      <c r="E1737" s="903" t="n">
        <v>33522</v>
      </c>
      <c r="F1737" s="903" t="n">
        <v>33522</v>
      </c>
      <c r="G1737" t="inlineStr">
        <is>
          <t>El Paso Natural Gas Company</t>
        </is>
      </c>
      <c r="H1737" t="inlineStr">
        <is>
          <t>El Paso Production Company</t>
        </is>
      </c>
      <c r="I1737" t="inlineStr">
        <is>
          <t>All of 31-12N-24W, aol</t>
        </is>
      </c>
      <c r="J1737" t="inlineStr">
        <is>
          <t>ARTI</t>
        </is>
      </c>
      <c r="K1737" t="inlineStr">
        <is>
          <t>OKCountyRecords: 1991-004456</t>
        </is>
      </c>
      <c r="L1737" t="inlineStr">
        <is>
          <t>All (1-8)</t>
        </is>
      </c>
      <c r="M1737" t="inlineStr">
        <is>
          <t>Mineral</t>
        </is>
      </c>
      <c r="N1737" t="n">
        <v>1</v>
      </c>
      <c r="O1737" t="n">
        <v>640</v>
      </c>
      <c r="P1737" t="n">
        <v>1</v>
      </c>
      <c r="Q1737" t="n">
        <v>-1</v>
      </c>
      <c r="R1737" t="n">
        <v>640</v>
      </c>
      <c r="S1737" t="inlineStr">
        <is>
          <t>Mineral; basis Conv Amt(dec). All-section coverage. Gross=tract-map basis.</t>
        </is>
      </c>
    </row>
    <row r="1738">
      <c r="A1738" t="inlineStr">
        <is>
          <t>1991-005340</t>
        </is>
      </c>
      <c r="C1738" t="inlineStr">
        <is>
          <t>Correction Mineral Deed</t>
        </is>
      </c>
      <c r="D1738" t="inlineStr">
        <is>
          <t>1249/161</t>
        </is>
      </c>
      <c r="E1738" s="903" t="n">
        <v>33574</v>
      </c>
      <c r="F1738" s="903" t="n">
        <v>33574</v>
      </c>
      <c r="G1738" t="inlineStr">
        <is>
          <t>Alpine Investments, Inc.</t>
        </is>
      </c>
      <c r="H1738" t="inlineStr">
        <is>
          <t>Melinda McCaul Mulvihill, Executor of the Estate of Dwight J. Wilson, deceased</t>
        </is>
      </c>
      <c r="I1738" t="inlineStr">
        <is>
          <t>SW/4 NE/4, NW/4 SE/4, S/2 SE/4 of 31-12N-24W, aol</t>
        </is>
      </c>
      <c r="J1738" t="inlineStr">
        <is>
          <t>ARTI</t>
        </is>
      </c>
      <c r="K1738" t="inlineStr">
        <is>
          <t>OKCountyRecords: 1991-005340</t>
        </is>
      </c>
      <c r="L1738" t="n">
        <v>2</v>
      </c>
      <c r="M1738" t="inlineStr">
        <is>
          <t>Mineral</t>
        </is>
      </c>
      <c r="N1738" t="n">
        <v>1</v>
      </c>
      <c r="O1738" t="n">
        <v>160</v>
      </c>
      <c r="P1738" t="n">
        <v>1</v>
      </c>
      <c r="Q1738" t="n">
        <v>-1</v>
      </c>
      <c r="R1738" t="n">
        <v>160</v>
      </c>
      <c r="S1738" t="inlineStr">
        <is>
          <t>Mineral; basis Conv Amt(dec). Gross=tract-map basis.</t>
        </is>
      </c>
    </row>
    <row r="1739">
      <c r="A1739" t="inlineStr">
        <is>
          <t>1992-000943</t>
        </is>
      </c>
      <c r="C1739" t="inlineStr">
        <is>
          <t>Affidavit of Address Change</t>
        </is>
      </c>
      <c r="D1739" t="inlineStr">
        <is>
          <t>1266/19</t>
        </is>
      </c>
      <c r="E1739" s="903" t="n">
        <v>33682</v>
      </c>
      <c r="F1739" s="903" t="n">
        <v>33682</v>
      </c>
      <c r="G1739" t="inlineStr">
        <is>
          <t>Daniel D. Ferson</t>
        </is>
      </c>
      <c r="H1739" t="inlineStr">
        <is>
          <t>The Public</t>
        </is>
      </c>
      <c r="I1739" t="inlineStr">
        <is>
          <t>E/2 NW/4, N/2 NE/4 SW/4, SE/4 NE/4, NE/4 SE/4 of 31-12N-24W</t>
        </is>
      </c>
      <c r="J1739" t="inlineStr">
        <is>
          <t>See instrument</t>
        </is>
      </c>
      <c r="K1739" t="inlineStr">
        <is>
          <t>OKCountyRecords: 1992-000943</t>
        </is>
      </c>
      <c r="L1739" t="inlineStr">
        <is>
          <t>1, 3, 4, 7, 8</t>
        </is>
      </c>
      <c r="M1739" t="inlineStr">
        <is>
          <t>Other</t>
        </is>
      </c>
      <c r="O1739" t="n">
        <v>280</v>
      </c>
      <c r="S1739" t="inlineStr">
        <is>
          <t>Other (non-mineral; excluded from mineral NMA). Gross=tract-map basis.</t>
        </is>
      </c>
      <c r="T1739" t="inlineStr">
        <is>
          <t>OK</t>
        </is>
      </c>
      <c r="U1739" t="inlineStr">
        <is>
          <t>Non-conveying — notice/affidavit/address change (The Public).</t>
        </is>
      </c>
    </row>
    <row r="1740">
      <c r="A1740" t="inlineStr">
        <is>
          <t>1992-001067</t>
        </is>
      </c>
      <c r="C1740" t="inlineStr">
        <is>
          <t>Joint Tenancy Mineral Deed</t>
        </is>
      </c>
      <c r="D1740" t="inlineStr">
        <is>
          <t>1267/168</t>
        </is>
      </c>
      <c r="E1740" s="903" t="n">
        <v>33693</v>
      </c>
      <c r="F1740" s="903" t="n">
        <v>33693</v>
      </c>
      <c r="G1740" t="inlineStr">
        <is>
          <t>Mattie C. Britton</t>
        </is>
      </c>
      <c r="H1740" t="inlineStr">
        <is>
          <t>Joe Britton and Anna R. Britton, HW, JTWROS</t>
        </is>
      </c>
      <c r="I1740" t="inlineStr">
        <is>
          <t>E/2 NW/4, N/2 NE/4 SW/4, SE/4 NE/4, NE/4 SE/4 of 31-12N-24W</t>
        </is>
      </c>
      <c r="J1740" t="inlineStr">
        <is>
          <t>ARTI</t>
        </is>
      </c>
      <c r="K1740" t="inlineStr">
        <is>
          <t>OKCountyRecords: 1992-001067</t>
        </is>
      </c>
      <c r="L1740" t="inlineStr">
        <is>
          <t>1, 3, 4, 7, 8</t>
        </is>
      </c>
      <c r="M1740" t="inlineStr">
        <is>
          <t>Mineral</t>
        </is>
      </c>
      <c r="N1740" t="n">
        <v>1</v>
      </c>
      <c r="O1740" t="n">
        <v>280</v>
      </c>
      <c r="P1740" t="n">
        <v>1</v>
      </c>
      <c r="Q1740" t="n">
        <v>-1</v>
      </c>
      <c r="R1740" t="n">
        <v>280</v>
      </c>
      <c r="S1740" t="inlineStr">
        <is>
          <t>Mineral; basis Conv Amt(dec). Gross=tract-map basis.</t>
        </is>
      </c>
    </row>
    <row r="1741">
      <c r="A1741" t="inlineStr">
        <is>
          <t>1992-001682</t>
        </is>
      </c>
      <c r="C1741" t="inlineStr">
        <is>
          <t>Mineral Deed</t>
        </is>
      </c>
      <c r="D1741" t="inlineStr">
        <is>
          <t>1274/277</t>
        </is>
      </c>
      <c r="E1741" s="903" t="n">
        <v>33737</v>
      </c>
      <c r="F1741" s="903" t="n">
        <v>33737</v>
      </c>
      <c r="G1741" t="inlineStr">
        <is>
          <t>Hayhurst Oil Properties, Inc.</t>
        </is>
      </c>
      <c r="H1741" t="inlineStr">
        <is>
          <t>Minion Investment Company</t>
        </is>
      </c>
      <c r="I1741" t="inlineStr">
        <is>
          <t>NE/4 SE/4, SE/4 NE/4, N/2 NE/4 SW/4, E/2 NW/4 of 31-12N-24W, aol</t>
        </is>
      </c>
      <c r="J1741" t="inlineStr">
        <is>
          <t>0.69 NMA in 31-12N-24W, 1/260 interest in 2 sections</t>
        </is>
      </c>
      <c r="K1741" t="inlineStr">
        <is>
          <t>OKCountyRecords: 1992-001682</t>
        </is>
      </c>
      <c r="L1741" t="inlineStr">
        <is>
          <t>1, 3, 4, 7, 8</t>
        </is>
      </c>
      <c r="M1741" t="inlineStr">
        <is>
          <t>Mineral</t>
        </is>
      </c>
      <c r="N1741" t="n">
        <v>0.002464285714285714</v>
      </c>
      <c r="O1741" t="n">
        <v>280</v>
      </c>
      <c r="P1741" t="n">
        <v>0.002464285714285714</v>
      </c>
      <c r="Q1741" t="n">
        <v>-0.002464285714285714</v>
      </c>
      <c r="R1741" t="n">
        <v>0.6899999999999999</v>
      </c>
      <c r="S1741" t="inlineStr">
        <is>
          <t>Mineral; basis Conv Amt(dec). Gross=tract-map basis.</t>
        </is>
      </c>
      <c r="U1741" t="inlineStr">
        <is>
          <t>Conveys 0.69 NMA per notes; conv. dec = 0.69/gross. Verify denominator/tract from image.</t>
        </is>
      </c>
    </row>
    <row r="1742">
      <c r="A1742" t="inlineStr">
        <is>
          <t>1992-001861</t>
        </is>
      </c>
      <c r="C1742" t="inlineStr">
        <is>
          <t>Trustee's Mineral Deed</t>
        </is>
      </c>
      <c r="D1742" t="inlineStr">
        <is>
          <t>1276/267</t>
        </is>
      </c>
      <c r="E1742" s="903" t="n">
        <v>33750</v>
      </c>
      <c r="F1742" s="903" t="n">
        <v>33750</v>
      </c>
      <c r="G1742" t="inlineStr">
        <is>
          <t>William Cobal Bain and Billy Wayne Bain, Co-Trustes of the Will of W. M. Bain for the Benefit of Crystal Pallo</t>
        </is>
      </c>
      <c r="H1742" t="inlineStr">
        <is>
          <t>Dow C. Bain and Edris O. Bain, JTWROS</t>
        </is>
      </c>
      <c r="I1742" t="inlineStr">
        <is>
          <t>SW/4 NE/4, NW/4 SE/4, S/2 SE/4 of 31-12N-24W, aol</t>
        </is>
      </c>
      <c r="J1742" t="inlineStr">
        <is>
          <t>An undivided 4.8329635/791.47th interest in and to the oil, gas and other minerals</t>
        </is>
      </c>
      <c r="K1742" t="inlineStr">
        <is>
          <t>OKCountyRecords: 1992-001861</t>
        </is>
      </c>
      <c r="L1742" t="n">
        <v>2</v>
      </c>
      <c r="M1742" t="inlineStr">
        <is>
          <t>Mineral</t>
        </is>
      </c>
      <c r="N1742" t="n">
        <v>0.00610631293668743</v>
      </c>
      <c r="O1742" t="n">
        <v>160</v>
      </c>
      <c r="P1742" t="n">
        <v>0.00610631293668743</v>
      </c>
      <c r="Q1742" t="n">
        <v>-0.00610631293668743</v>
      </c>
      <c r="R1742" t="n">
        <v>0.9770100698699888</v>
      </c>
      <c r="S1742" t="inlineStr">
        <is>
          <t>Mineral; basis Conv Amt(dec). Gross=tract-map basis.</t>
        </is>
      </c>
    </row>
    <row r="1743">
      <c r="A1743" t="inlineStr">
        <is>
          <t>1992-001862</t>
        </is>
      </c>
      <c r="C1743" t="inlineStr">
        <is>
          <t>Trustee's Mineral Deed</t>
        </is>
      </c>
      <c r="D1743" t="inlineStr">
        <is>
          <t>1276/270</t>
        </is>
      </c>
      <c r="E1743" s="903" t="n">
        <v>33750</v>
      </c>
      <c r="F1743" s="903" t="n">
        <v>33750</v>
      </c>
      <c r="G1743" t="inlineStr">
        <is>
          <t>William Cobal Bain and Billy Wayne Bain, Co-Trustes of the Will of W. M. Bain for the Benefit of Crystal Pallo</t>
        </is>
      </c>
      <c r="H1743" t="inlineStr">
        <is>
          <t>Wilda Jensen</t>
        </is>
      </c>
      <c r="I1743" t="inlineStr">
        <is>
          <t>SW/4 NE/4, NW/4 SE/4, S/2 SE/4 of 31-12N-24W, aol</t>
        </is>
      </c>
      <c r="J1743" t="inlineStr">
        <is>
          <t>An undivided 4.8329635/791.47th interest in and to the oil, gas and other minerals</t>
        </is>
      </c>
      <c r="K1743" t="inlineStr">
        <is>
          <t>OKCountyRecords: 1992-001862</t>
        </is>
      </c>
      <c r="L1743" t="n">
        <v>2</v>
      </c>
      <c r="M1743" t="inlineStr">
        <is>
          <t>Mineral</t>
        </is>
      </c>
      <c r="N1743" t="n">
        <v>0.00610631293668743</v>
      </c>
      <c r="O1743" t="n">
        <v>160</v>
      </c>
      <c r="P1743" t="n">
        <v>0.00610631293668743</v>
      </c>
      <c r="Q1743" t="n">
        <v>-0.00610631293668743</v>
      </c>
      <c r="R1743" t="n">
        <v>0.9770100698699888</v>
      </c>
      <c r="S1743" t="inlineStr">
        <is>
          <t>Mineral; basis Conv Amt(dec). Gross=tract-map basis.</t>
        </is>
      </c>
    </row>
    <row r="1744">
      <c r="A1744" t="inlineStr">
        <is>
          <t>1992-001863</t>
        </is>
      </c>
      <c r="C1744" t="inlineStr">
        <is>
          <t>Trustee's Mineral Deed</t>
        </is>
      </c>
      <c r="D1744" t="inlineStr">
        <is>
          <t>1276/273</t>
        </is>
      </c>
      <c r="E1744" s="903" t="n">
        <v>33750</v>
      </c>
      <c r="F1744" s="903" t="n">
        <v>33750</v>
      </c>
      <c r="G1744" t="inlineStr">
        <is>
          <t>William Cobal Bain and Billy Wayne Bain, Co-Trustes of the Will of W. M. Bain for the Benefit of Crystal Pallo</t>
        </is>
      </c>
      <c r="H1744" t="inlineStr">
        <is>
          <t>Clarence Bain</t>
        </is>
      </c>
      <c r="I1744" t="inlineStr">
        <is>
          <t>SW/4 NE/4, NW/4 SE/4, S/2 SE/4 of 31-12N-24W, aol</t>
        </is>
      </c>
      <c r="J1744" t="inlineStr">
        <is>
          <t>An undivided 4.8329635/791.47th interest in and to the oil, gas and other minerals</t>
        </is>
      </c>
      <c r="K1744" t="inlineStr">
        <is>
          <t>OKCountyRecords: 1992-001863</t>
        </is>
      </c>
      <c r="L1744" t="n">
        <v>2</v>
      </c>
      <c r="M1744" t="inlineStr">
        <is>
          <t>Mineral</t>
        </is>
      </c>
      <c r="N1744" t="n">
        <v>0.00610631293668743</v>
      </c>
      <c r="O1744" t="n">
        <v>160</v>
      </c>
      <c r="P1744" t="n">
        <v>0.00610631293668743</v>
      </c>
      <c r="Q1744" t="n">
        <v>-0.00610631293668743</v>
      </c>
      <c r="R1744" t="n">
        <v>0.9770100698699888</v>
      </c>
      <c r="S1744" t="inlineStr">
        <is>
          <t>Mineral; basis Conv Amt(dec). Gross=tract-map basis.</t>
        </is>
      </c>
    </row>
    <row r="1745">
      <c r="A1745" t="inlineStr">
        <is>
          <t>1992-001865</t>
        </is>
      </c>
      <c r="C1745" t="inlineStr">
        <is>
          <t>Trustee's Mineral Deed</t>
        </is>
      </c>
      <c r="D1745" t="inlineStr">
        <is>
          <t>1276/279</t>
        </is>
      </c>
      <c r="E1745" s="903" t="n">
        <v>33750</v>
      </c>
      <c r="F1745" s="903" t="n">
        <v>33750</v>
      </c>
      <c r="G1745" t="inlineStr">
        <is>
          <t>William Cobal Bain and Billy Wayne Bain, Co-Trustes of the Will of W. M. Bain for the Benefit of Crystal Pallo</t>
        </is>
      </c>
      <c r="H1745" t="inlineStr">
        <is>
          <t>Carl Leon Bain</t>
        </is>
      </c>
      <c r="I1745" t="inlineStr">
        <is>
          <t>SW/4 NE/4, NW/4 SE/4, S/2 SE/4 of 31-12N-24W, aol</t>
        </is>
      </c>
      <c r="J1745" t="inlineStr">
        <is>
          <t>An undivided 4.8329635/791.47th interest in and to the oil, gas and other minerals</t>
        </is>
      </c>
      <c r="K1745" t="inlineStr">
        <is>
          <t>OKCountyRecords: 1992-001865</t>
        </is>
      </c>
      <c r="L1745" t="n">
        <v>2</v>
      </c>
      <c r="M1745" t="inlineStr">
        <is>
          <t>Mineral</t>
        </is>
      </c>
      <c r="N1745" t="n">
        <v>0.00610631293668743</v>
      </c>
      <c r="O1745" t="n">
        <v>160</v>
      </c>
      <c r="P1745" t="n">
        <v>0.00610631293668743</v>
      </c>
      <c r="Q1745" t="n">
        <v>-0.00610631293668743</v>
      </c>
      <c r="R1745" t="n">
        <v>0.9770100698699888</v>
      </c>
      <c r="S1745" t="inlineStr">
        <is>
          <t>Mineral; basis Conv Amt(dec). Gross=tract-map basis.</t>
        </is>
      </c>
    </row>
    <row r="1746">
      <c r="A1746" t="inlineStr">
        <is>
          <t>1992-001866</t>
        </is>
      </c>
      <c r="C1746" t="inlineStr">
        <is>
          <t>Trustee's Mineral Deed</t>
        </is>
      </c>
      <c r="D1746" t="inlineStr">
        <is>
          <t>1276/282</t>
        </is>
      </c>
      <c r="E1746" s="903" t="n">
        <v>33750</v>
      </c>
      <c r="F1746" s="903" t="n">
        <v>33750</v>
      </c>
      <c r="G1746" t="inlineStr">
        <is>
          <t>William Cobal Bain and Billy Wayne Bain, Co-Trustes of the Will of W. M. Bain for the Benefit of Crystal Pallo</t>
        </is>
      </c>
      <c r="H1746" t="inlineStr">
        <is>
          <t>Hazel Ailene Hamilton</t>
        </is>
      </c>
      <c r="I1746" t="inlineStr">
        <is>
          <t>SW/4 NE/4, NW/4 SE/4, S/2 SE/4 of 31-12N-24W, aol</t>
        </is>
      </c>
      <c r="J1746" t="inlineStr">
        <is>
          <t>An undivided 4.8329635/791.47th interest in and to the oil, gas and other minerals</t>
        </is>
      </c>
      <c r="K1746" t="inlineStr">
        <is>
          <t>OKCountyRecords: 1992-001866</t>
        </is>
      </c>
      <c r="L1746" t="n">
        <v>2</v>
      </c>
      <c r="M1746" t="inlineStr">
        <is>
          <t>Mineral</t>
        </is>
      </c>
      <c r="N1746" t="n">
        <v>0.00610631293668743</v>
      </c>
      <c r="O1746" t="n">
        <v>160</v>
      </c>
      <c r="P1746" t="n">
        <v>0.00610631293668743</v>
      </c>
      <c r="Q1746" t="n">
        <v>-0.00610631293668743</v>
      </c>
      <c r="R1746" t="n">
        <v>0.9770100698699888</v>
      </c>
      <c r="S1746" t="inlineStr">
        <is>
          <t>Mineral; basis Conv Amt(dec). Gross=tract-map basis.</t>
        </is>
      </c>
    </row>
    <row r="1747">
      <c r="A1747" t="inlineStr">
        <is>
          <t>1992-001867</t>
        </is>
      </c>
      <c r="C1747" t="inlineStr">
        <is>
          <t>Trustee's Mineral Deed</t>
        </is>
      </c>
      <c r="D1747" t="inlineStr">
        <is>
          <t>1276/285</t>
        </is>
      </c>
      <c r="E1747" s="903" t="n">
        <v>33750</v>
      </c>
      <c r="F1747" s="903" t="n">
        <v>33750</v>
      </c>
      <c r="G1747" t="inlineStr">
        <is>
          <t>William Cobal Bain and Billy Wayne Bain, Co-Trustes of the Will of W. M. Bain for the Benefit of Crystal Pallo</t>
        </is>
      </c>
      <c r="H1747" t="inlineStr">
        <is>
          <t>Juanita Wolff</t>
        </is>
      </c>
      <c r="I1747" t="inlineStr">
        <is>
          <t>SW/4 NE/4, NW/4 SE/4, S/2 SE/4 of 31-12N-24W, aol</t>
        </is>
      </c>
      <c r="J1747" t="inlineStr">
        <is>
          <t>An undivided 4.8329635/791.47th interest in and to the oil, gas and other minerals</t>
        </is>
      </c>
      <c r="K1747" t="inlineStr">
        <is>
          <t>OKCountyRecords: 1992-001867</t>
        </is>
      </c>
      <c r="L1747" t="n">
        <v>2</v>
      </c>
      <c r="M1747" t="inlineStr">
        <is>
          <t>Mineral</t>
        </is>
      </c>
      <c r="N1747" t="n">
        <v>0.00610631293668743</v>
      </c>
      <c r="O1747" t="n">
        <v>160</v>
      </c>
      <c r="P1747" t="n">
        <v>0.00610631293668743</v>
      </c>
      <c r="Q1747" t="n">
        <v>-0.00610631293668743</v>
      </c>
      <c r="R1747" t="n">
        <v>0.9770100698699888</v>
      </c>
      <c r="S1747" t="inlineStr">
        <is>
          <t>Mineral; basis Conv Amt(dec). Gross=tract-map basis.</t>
        </is>
      </c>
    </row>
    <row r="1748">
      <c r="A1748" t="inlineStr">
        <is>
          <t>1992-003373</t>
        </is>
      </c>
      <c r="C1748" t="inlineStr">
        <is>
          <t>Mineral Deed</t>
        </is>
      </c>
      <c r="D1748" t="inlineStr">
        <is>
          <t>1294/169</t>
        </is>
      </c>
      <c r="E1748" s="903" t="n">
        <v>33857</v>
      </c>
      <c r="F1748" s="903" t="n">
        <v>33857</v>
      </c>
      <c r="G1748" t="inlineStr">
        <is>
          <t>Marvin Mitchell Williams</t>
        </is>
      </c>
      <c r="H1748" t="inlineStr">
        <is>
          <t>Nancy Mitchell Williams</t>
        </is>
      </c>
      <c r="I1748" t="inlineStr">
        <is>
          <t>SW/4 of 31-12N-24W, aol</t>
        </is>
      </c>
      <c r="J1748" t="inlineStr">
        <is>
          <t>Undivided 18.835 acre mineral interest in 31-12N-24W, Undivided 42.5 acre mineral interest in and to Sections 30 and 31</t>
        </is>
      </c>
      <c r="K1748" t="inlineStr">
        <is>
          <t>OKCountyRecords: 1992-003373</t>
        </is>
      </c>
      <c r="L1748" t="inlineStr">
        <is>
          <t>5, 6, 7</t>
        </is>
      </c>
      <c r="M1748" t="inlineStr">
        <is>
          <t>Mineral</t>
        </is>
      </c>
      <c r="N1748" t="inlineStr">
        <is>
          <t>NEED: denominator / tract allocation for 18.835 NMA from instrument image</t>
        </is>
      </c>
      <c r="O1748" t="n">
        <v>240</v>
      </c>
      <c r="S1748" t="inlineStr">
        <is>
          <t>Mineral; VERIFY — NEED full instrument image for conveyed amount. Gross=tract-map basis.</t>
        </is>
      </c>
      <c r="T1748" t="inlineStr">
        <is>
          <t>REVIEW</t>
        </is>
      </c>
      <c r="U1748" t="inlineStr">
        <is>
          <t>NEED: denominator / tract allocation for 18.835 NMA from instrument image</t>
        </is>
      </c>
    </row>
    <row r="1749">
      <c r="A1749" t="inlineStr">
        <is>
          <t>1992-003494</t>
        </is>
      </c>
      <c r="C1749" t="inlineStr">
        <is>
          <t>Mineral Deed</t>
        </is>
      </c>
      <c r="D1749" t="inlineStr">
        <is>
          <t>1296/141</t>
        </is>
      </c>
      <c r="E1749" s="903" t="n">
        <v>33868</v>
      </c>
      <c r="F1749" s="903" t="n">
        <v>33868</v>
      </c>
      <c r="G1749" t="inlineStr">
        <is>
          <t>Ronald Dean Bain</t>
        </is>
      </c>
      <c r="H1749" t="inlineStr">
        <is>
          <t>Clarence C. Bain</t>
        </is>
      </c>
      <c r="I1749" t="inlineStr">
        <is>
          <t>SW/4 NE/4, NW/4 SE/4, S/2 SE/4 of 31-12N-24W, aol</t>
        </is>
      </c>
      <c r="J1749" t="inlineStr">
        <is>
          <t>5/791.47 (5 FULL ACRES in 2 sections)</t>
        </is>
      </c>
      <c r="K1749" t="inlineStr">
        <is>
          <t>OKCountyRecords: 1992-003494</t>
        </is>
      </c>
      <c r="L1749" t="n">
        <v>2</v>
      </c>
      <c r="M1749" t="inlineStr">
        <is>
          <t>Mineral</t>
        </is>
      </c>
      <c r="N1749" t="n">
        <v>0.006317358838616751</v>
      </c>
      <c r="O1749" t="n">
        <v>160</v>
      </c>
      <c r="P1749" t="n">
        <v>0.006317358838616751</v>
      </c>
      <c r="Q1749" t="n">
        <v>-0.006317358838616751</v>
      </c>
      <c r="R1749" t="n">
        <v>1.01077741417868</v>
      </c>
      <c r="S1749" t="inlineStr">
        <is>
          <t>Mineral; basis Conv Amt(dec). Gross=tract-map basis.</t>
        </is>
      </c>
    </row>
    <row r="1750">
      <c r="A1750" t="inlineStr">
        <is>
          <t>1993-000717</t>
        </is>
      </c>
      <c r="C1750" t="inlineStr">
        <is>
          <t>Miscellaneous</t>
        </is>
      </c>
      <c r="D1750" t="inlineStr">
        <is>
          <t>1321/53</t>
        </is>
      </c>
      <c r="E1750" s="903" t="n">
        <v>34018</v>
      </c>
      <c r="F1750" s="903" t="n">
        <v>34018</v>
      </c>
      <c r="G1750" t="inlineStr">
        <is>
          <t>J. F. Barnett,
Olice Herring Coates,
Colonial Oil Co,
Debra Joy Grey,
Elgin Herring Hoover,
Edna Joy Murrell,
Donald Royse,
Holland Meacham Royse,
Sorenson, Oil &amp; Gas,
L. E. Thurman</t>
        </is>
      </c>
      <c r="H1750" t="inlineStr">
        <is>
          <t>Adams Little, Inc.,
Don J. Pettyjohn,
D. E. Pinion,
Pinion Oil Co, Ltd.,
Seamus Pinion</t>
        </is>
      </c>
      <c r="I1750" t="inlineStr">
        <is>
          <t>31-12N-24W, aol</t>
        </is>
      </c>
      <c r="J1750" t="inlineStr">
        <is>
          <t>See instrument</t>
        </is>
      </c>
      <c r="K1750" t="inlineStr">
        <is>
          <t>OKCountyRecords: 1993-000717</t>
        </is>
      </c>
      <c r="L1750" t="inlineStr">
        <is>
          <t>All (1-8)</t>
        </is>
      </c>
      <c r="M1750" t="inlineStr">
        <is>
          <t>Other</t>
        </is>
      </c>
      <c r="O1750" t="n">
        <v>640</v>
      </c>
      <c r="S1750" t="inlineStr">
        <is>
          <t>Other (non-mineral; excluded from mineral NMA). All-section coverage. Gross=tract-map basis.</t>
        </is>
      </c>
    </row>
    <row r="1751">
      <c r="A1751" t="inlineStr">
        <is>
          <t>1993-000918</t>
        </is>
      </c>
      <c r="C1751" t="inlineStr">
        <is>
          <t>Final Decree</t>
        </is>
      </c>
      <c r="D1751" t="inlineStr">
        <is>
          <t>1324/22</t>
        </is>
      </c>
      <c r="E1751" s="903" t="n">
        <v>34032</v>
      </c>
      <c r="F1751" s="903" t="n">
        <v>34032</v>
      </c>
      <c r="G1751" t="inlineStr">
        <is>
          <t>Roger Mills County Court
RE: In the Matter of the Estate of John Klopfenstein, Deceased</t>
        </is>
      </c>
      <c r="H1751" t="inlineStr">
        <is>
          <t>Margaret Kirk, 1/4,
Linda Mize, 1/4,
Eleanore Wheeler, 1/4,
Roger Klopfenstein, 1/4</t>
        </is>
      </c>
      <c r="I1751" t="inlineStr">
        <is>
          <t>S/2 NE/4 SW/4, South Half of Lot 3, Lot 4, SE/4 SW/4 of 31-12N-24W, aol</t>
        </is>
      </c>
      <c r="J1751" t="inlineStr">
        <is>
          <t>An undivided 10 acres of mineral interest</t>
        </is>
      </c>
      <c r="K1751" t="inlineStr">
        <is>
          <t>OKCountyRecords: 1993-000918</t>
        </is>
      </c>
      <c r="L1751" t="inlineStr">
        <is>
          <t>2, 3, 5, 6, 7</t>
        </is>
      </c>
      <c r="M1751" t="inlineStr">
        <is>
          <t>Mineral</t>
        </is>
      </c>
      <c r="N1751" t="n">
        <v>0.02272727272727273</v>
      </c>
      <c r="O1751" t="n">
        <v>440</v>
      </c>
      <c r="P1751" t="n">
        <v>0.02272727272727273</v>
      </c>
      <c r="Q1751" t="n">
        <v>-0.02272727272727273</v>
      </c>
      <c r="R1751" t="n">
        <v>10</v>
      </c>
      <c r="S1751" t="inlineStr">
        <is>
          <t>Mineral; basis Conv Amt(dec). Gross=tract-map basis.</t>
        </is>
      </c>
      <c r="T1751" t="inlineStr">
        <is>
          <t>REVIEW</t>
        </is>
      </c>
      <c r="U1751" t="inlineStr">
        <is>
          <t>Conveys 10 NMA per notes; conv. dec = 10/gross. Verify denominator/tract from image.</t>
        </is>
      </c>
    </row>
    <row r="1752">
      <c r="A1752" t="inlineStr">
        <is>
          <t>1993-000978</t>
        </is>
      </c>
      <c r="C1752" t="inlineStr">
        <is>
          <t>Affidavit of Surviving Join Tenant</t>
        </is>
      </c>
      <c r="D1752" t="inlineStr">
        <is>
          <t>1326/88</t>
        </is>
      </c>
      <c r="E1752" s="903" t="n">
        <v>34036</v>
      </c>
      <c r="F1752" s="903" t="n">
        <v>34036</v>
      </c>
      <c r="G1752" t="inlineStr">
        <is>
          <t>Joseph Devenas</t>
        </is>
      </c>
      <c r="H1752" t="inlineStr">
        <is>
          <t>The Public
RE: Mary Margaret Devenas, deceased</t>
        </is>
      </c>
      <c r="I1752" t="inlineStr">
        <is>
          <t>SE/4 SW/4 of 31-12N-24W, aol</t>
        </is>
      </c>
      <c r="J1752" t="inlineStr">
        <is>
          <t>ARTI, An undivided 7/48ths interest
(5.8333 min. ac.)</t>
        </is>
      </c>
      <c r="K1752" t="inlineStr">
        <is>
          <t>OKCountyRecords: 1993-000978</t>
        </is>
      </c>
      <c r="L1752" t="n">
        <v>5</v>
      </c>
      <c r="M1752" t="inlineStr">
        <is>
          <t>Mineral</t>
        </is>
      </c>
      <c r="N1752" t="n">
        <v>1</v>
      </c>
      <c r="O1752" t="n">
        <v>120</v>
      </c>
      <c r="P1752" t="n">
        <v>1</v>
      </c>
      <c r="Q1752" t="n">
        <v>-1</v>
      </c>
      <c r="R1752" t="n">
        <v>120</v>
      </c>
      <c r="S1752" t="inlineStr">
        <is>
          <t>Mineral; basis Conv Amt(dec). FLAG: The Public placeholder; VERIFY — NEED source confirmation. Gross=tract-map basis.</t>
        </is>
      </c>
      <c r="T1752" t="inlineStr">
        <is>
          <t>REVIEW</t>
        </is>
      </c>
      <c r="U1752" t="inlineStr">
        <is>
          <t>NEED: confirm conveyed mineral acreage from instrument image — named party present under 'The Public' (affidavit/notice); placeholder identity resolved.</t>
        </is>
      </c>
    </row>
    <row r="1753">
      <c r="A1753" t="inlineStr">
        <is>
          <t>1993-003365</t>
        </is>
      </c>
      <c r="C1753" t="inlineStr">
        <is>
          <t>Deed, Conveyance and Assignment</t>
        </is>
      </c>
      <c r="D1753" t="inlineStr">
        <is>
          <t>1355/192</t>
        </is>
      </c>
      <c r="E1753" s="903" t="n">
        <v>34199</v>
      </c>
      <c r="F1753" s="903" t="n">
        <v>34199</v>
      </c>
      <c r="G1753" t="inlineStr">
        <is>
          <t>Transok Gas Company (formerly known as TEX/CON Gas Marketing COMPANY)</t>
        </is>
      </c>
      <c r="H1753" t="inlineStr">
        <is>
          <t>West Anadarko Gas Gathering System</t>
        </is>
      </c>
      <c r="I1753" t="inlineStr">
        <is>
          <t>All of 31-12N-24W, aol</t>
        </is>
      </c>
      <c r="J1753" t="inlineStr">
        <is>
          <t>ARTI</t>
        </is>
      </c>
      <c r="K1753" t="inlineStr">
        <is>
          <t>OKCountyRecords: 1993-003365</t>
        </is>
      </c>
      <c r="L1753" t="inlineStr">
        <is>
          <t>All (1-8)</t>
        </is>
      </c>
      <c r="M1753" t="inlineStr">
        <is>
          <t>Mineral</t>
        </is>
      </c>
      <c r="N1753" t="n">
        <v>1</v>
      </c>
      <c r="O1753" t="n">
        <v>640</v>
      </c>
      <c r="P1753" t="n">
        <v>1</v>
      </c>
      <c r="Q1753" t="n">
        <v>-1</v>
      </c>
      <c r="R1753" t="n">
        <v>640</v>
      </c>
      <c r="S1753" t="inlineStr">
        <is>
          <t>Mineral; basis Conv Amt(dec). All-section coverage. Gross=tract-map basis.</t>
        </is>
      </c>
    </row>
    <row r="1754">
      <c r="A1754" t="inlineStr">
        <is>
          <t>1994-004940</t>
        </is>
      </c>
      <c r="C1754" t="inlineStr">
        <is>
          <t>Order and Decree</t>
        </is>
      </c>
      <c r="D1754" t="inlineStr">
        <is>
          <t>1405/223</t>
        </is>
      </c>
      <c r="E1754" s="903" t="n">
        <v>34452</v>
      </c>
      <c r="F1754" s="903" t="n">
        <v>34452</v>
      </c>
      <c r="G1754" t="inlineStr">
        <is>
          <t>Beckham County Court,
RE: In the Matter of the Estate of Gladys R. Priest, Deceased</t>
        </is>
      </c>
      <c r="H1754" t="inlineStr">
        <is>
          <t>Alfred W. Standiford, 1/6,
Kimberly D. Standiford, 1/6,
Joe Devenas, Jr., 1/6,
Paul Devenas, 1/6,
Betty L. Stewart, 1/6</t>
        </is>
      </c>
      <c r="I1754" t="inlineStr">
        <is>
          <t>SE/4 SW/4 of 31-12N-24W, aol</t>
        </is>
      </c>
      <c r="J1754" t="inlineStr">
        <is>
          <t>ARTI, An undivided 5.83333 mineral acres</t>
        </is>
      </c>
      <c r="K1754" t="inlineStr">
        <is>
          <t>OKCountyRecords: 1994-004940</t>
        </is>
      </c>
      <c r="L1754" t="n">
        <v>5</v>
      </c>
      <c r="M1754" t="inlineStr">
        <is>
          <t>Mineral</t>
        </is>
      </c>
      <c r="N1754" t="n">
        <v>1</v>
      </c>
      <c r="O1754" t="n">
        <v>120</v>
      </c>
      <c r="P1754" t="n">
        <v>1</v>
      </c>
      <c r="Q1754" t="n">
        <v>-1</v>
      </c>
      <c r="R1754" t="n">
        <v>120</v>
      </c>
      <c r="S1754" t="inlineStr">
        <is>
          <t>Mineral; basis Conv Amt(dec). Gross=tract-map basis.</t>
        </is>
      </c>
    </row>
    <row r="1755">
      <c r="A1755" t="inlineStr">
        <is>
          <t>1994-006415</t>
        </is>
      </c>
      <c r="C1755" t="inlineStr">
        <is>
          <t>Mineral Deed</t>
        </is>
      </c>
      <c r="D1755" t="inlineStr">
        <is>
          <t>1422/9</t>
        </is>
      </c>
      <c r="E1755" s="903" t="n">
        <v>34542</v>
      </c>
      <c r="F1755" s="903" t="n">
        <v>34542</v>
      </c>
      <c r="G1755" t="inlineStr">
        <is>
          <t>Hayhurst Oil Properties, Inc.</t>
        </is>
      </c>
      <c r="H1755" t="inlineStr">
        <is>
          <t>Nam Corporation, 1/2,
Tripco, Inc., 1/2</t>
        </is>
      </c>
      <c r="I1755" t="inlineStr">
        <is>
          <t>E/2 NW/4, N/2 NE/4 SW/4, NE/4 SE/4, SE/4 NE/4 of 31-12N-24W, aol</t>
        </is>
      </c>
      <c r="J1755" t="inlineStr">
        <is>
          <t>2/260 interest in 2 sections</t>
        </is>
      </c>
      <c r="K1755" t="inlineStr">
        <is>
          <t>OKCountyRecords: 1994-006415</t>
        </is>
      </c>
      <c r="L1755" t="inlineStr">
        <is>
          <t>1, 3, 4, 7, 8</t>
        </is>
      </c>
      <c r="M1755" t="inlineStr">
        <is>
          <t>Mineral</t>
        </is>
      </c>
      <c r="N1755" t="n">
        <v>0.007692307692307693</v>
      </c>
      <c r="O1755" t="n">
        <v>280</v>
      </c>
      <c r="P1755" t="n">
        <v>0.007692307692307693</v>
      </c>
      <c r="Q1755" t="n">
        <v>-0.007692307692307693</v>
      </c>
      <c r="R1755" t="n">
        <v>2.153846153846154</v>
      </c>
      <c r="S1755" t="inlineStr">
        <is>
          <t>Mineral; basis Conv Amt(dec). Gross=tract-map basis.</t>
        </is>
      </c>
    </row>
    <row r="1756">
      <c r="A1756" t="inlineStr">
        <is>
          <t>1995-003404</t>
        </is>
      </c>
      <c r="C1756" t="inlineStr">
        <is>
          <t>Mineral Deed</t>
        </is>
      </c>
      <c r="D1756" t="inlineStr">
        <is>
          <t>1457/173</t>
        </is>
      </c>
      <c r="E1756" s="903" t="n">
        <v>34754</v>
      </c>
      <c r="F1756" s="903" t="n">
        <v>34754</v>
      </c>
      <c r="G1756" t="inlineStr">
        <is>
          <t>Tripco, Inc.</t>
        </is>
      </c>
      <c r="H1756" t="inlineStr">
        <is>
          <t>Prudential Securities, C/F Cynthia L. Pipkin I.R.A. Rollover Dated January 23, 1995</t>
        </is>
      </c>
      <c r="I1756" t="inlineStr">
        <is>
          <t>E/2 NW/4, N/2 NE/4 SW/4, NE/4 SE/4, SE/4 NE/4 of 31-12N-24W, aol</t>
        </is>
      </c>
      <c r="J1756" t="inlineStr">
        <is>
          <t>ARTI</t>
        </is>
      </c>
      <c r="K1756" t="inlineStr">
        <is>
          <t>OKCountyRecords: 1995-003404</t>
        </is>
      </c>
      <c r="L1756" t="inlineStr">
        <is>
          <t>1, 3, 4, 7, 8</t>
        </is>
      </c>
      <c r="M1756" t="inlineStr">
        <is>
          <t>Mineral</t>
        </is>
      </c>
      <c r="N1756" t="n">
        <v>1</v>
      </c>
      <c r="O1756" t="n">
        <v>280</v>
      </c>
      <c r="P1756" t="n">
        <v>1</v>
      </c>
      <c r="Q1756" t="n">
        <v>-1</v>
      </c>
      <c r="R1756" t="n">
        <v>280</v>
      </c>
      <c r="S1756" t="inlineStr">
        <is>
          <t>Mineral; basis Conv Amt(dec). Gross=tract-map basis.</t>
        </is>
      </c>
    </row>
    <row r="1757">
      <c r="A1757" t="inlineStr">
        <is>
          <t>1995-003767</t>
        </is>
      </c>
      <c r="C1757" t="inlineStr">
        <is>
          <t>Quit Claim Deed</t>
        </is>
      </c>
      <c r="D1757" t="inlineStr">
        <is>
          <t>1459/583</t>
        </is>
      </c>
      <c r="E1757" s="903" t="n">
        <v>34778</v>
      </c>
      <c r="F1757" s="903" t="n">
        <v>34778</v>
      </c>
      <c r="G1757" t="inlineStr">
        <is>
          <t>Joseph Devenas</t>
        </is>
      </c>
      <c r="H1757" t="inlineStr">
        <is>
          <t>Joseph Devenas, As Trustee of The Joseph Devenas Trust Declaration Dated September 7, 1994</t>
        </is>
      </c>
      <c r="I1757" t="inlineStr">
        <is>
          <t>SE/4 SW/4 of 31-12N-24W, aol</t>
        </is>
      </c>
      <c r="J1757" t="inlineStr">
        <is>
          <t>ARTI, An undivided 7/48ths interest
(5.8333 min. ac.)</t>
        </is>
      </c>
      <c r="K1757" t="inlineStr">
        <is>
          <t>OKCountyRecords: 1995-003767</t>
        </is>
      </c>
      <c r="L1757" t="n">
        <v>5</v>
      </c>
      <c r="M1757" t="inlineStr">
        <is>
          <t>Mineral</t>
        </is>
      </c>
      <c r="N1757" t="n">
        <v>1</v>
      </c>
      <c r="O1757" t="n">
        <v>120</v>
      </c>
      <c r="P1757" t="n">
        <v>1</v>
      </c>
      <c r="Q1757" t="n">
        <v>-1</v>
      </c>
      <c r="R1757" t="n">
        <v>120</v>
      </c>
      <c r="S1757" t="inlineStr">
        <is>
          <t>Mineral; basis Conv Amt(dec). Gross=tract-map basis.</t>
        </is>
      </c>
    </row>
    <row r="1758">
      <c r="A1758" t="inlineStr">
        <is>
          <t>1995-000396</t>
        </is>
      </c>
      <c r="C1758" t="inlineStr">
        <is>
          <t>Mineral Deed</t>
        </is>
      </c>
      <c r="D1758" t="inlineStr">
        <is>
          <t>1470/59</t>
        </is>
      </c>
      <c r="E1758" s="903" t="n">
        <v>34920</v>
      </c>
      <c r="F1758" s="903" t="n">
        <v>34920</v>
      </c>
      <c r="G1758" t="inlineStr">
        <is>
          <t>Alpine Oil and Royalty Co, Inc.</t>
        </is>
      </c>
      <c r="H1758" t="inlineStr">
        <is>
          <t>Melinda McCaul Mulvihill, Executor of the Estate of Dwight J. Wilson, deceased</t>
        </is>
      </c>
      <c r="I1758" t="inlineStr">
        <is>
          <t>NW/4 SE/4, SW/4 NE/4, S/2 SE/4 of 31-12N-24W, aol</t>
        </is>
      </c>
      <c r="J1758" t="inlineStr">
        <is>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is>
      </c>
      <c r="K1758" t="inlineStr">
        <is>
          <t>OKCountyRecords: 1995-000396</t>
        </is>
      </c>
      <c r="L1758" t="n">
        <v>2</v>
      </c>
      <c r="M1758" t="inlineStr">
        <is>
          <t>Mineral</t>
        </is>
      </c>
      <c r="N1758" t="n">
        <v>1</v>
      </c>
      <c r="O1758" t="n">
        <v>160</v>
      </c>
      <c r="P1758" t="n">
        <v>1</v>
      </c>
      <c r="Q1758" t="n">
        <v>-1</v>
      </c>
      <c r="R1758" t="n">
        <v>160</v>
      </c>
      <c r="S1758" t="inlineStr">
        <is>
          <t>Mineral; basis Conv Amt(dec). Gross=tract-map basis.</t>
        </is>
      </c>
    </row>
    <row r="1759">
      <c r="A1759" t="inlineStr">
        <is>
          <t>1995-000748</t>
        </is>
      </c>
      <c r="C1759" t="inlineStr">
        <is>
          <t>Quit Claim Mineral Deed</t>
        </is>
      </c>
      <c r="D1759" t="inlineStr">
        <is>
          <t>1471/574</t>
        </is>
      </c>
      <c r="E1759" s="903" t="n">
        <v>34950</v>
      </c>
      <c r="F1759" s="903" t="n">
        <v>34950</v>
      </c>
      <c r="G1759" t="inlineStr">
        <is>
          <t>Charles R. Atha, a/k/a Charles Atha and Letty Atha, HW</t>
        </is>
      </c>
      <c r="H1759" t="inlineStr">
        <is>
          <t>Charles R. Atha, a/k/a Charles Atha and Letty Atha, HW, JTWROS</t>
        </is>
      </c>
      <c r="I1759"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is>
      </c>
      <c r="J1759" t="inlineStr">
        <is>
          <t>ARTI in minerals</t>
        </is>
      </c>
      <c r="K1759" t="inlineStr">
        <is>
          <t>OKCountyRecords: 1995-000748</t>
        </is>
      </c>
      <c r="L1759" t="inlineStr">
        <is>
          <t>4, 5</t>
        </is>
      </c>
      <c r="M1759" t="inlineStr">
        <is>
          <t>Mineral</t>
        </is>
      </c>
      <c r="N1759" t="n">
        <v>1</v>
      </c>
      <c r="O1759" t="n">
        <v>200</v>
      </c>
      <c r="P1759" t="n">
        <v>1</v>
      </c>
      <c r="Q1759" t="n">
        <v>-1</v>
      </c>
      <c r="R1759" t="n">
        <v>200</v>
      </c>
      <c r="S1759" t="inlineStr">
        <is>
          <t>Mineral; basis Conv Amt(dec). Gross=tract-map basis.</t>
        </is>
      </c>
    </row>
    <row r="1760">
      <c r="A1760" t="inlineStr">
        <is>
          <t>1995-001954</t>
        </is>
      </c>
      <c r="C1760" t="inlineStr">
        <is>
          <t>Final Decree</t>
        </is>
      </c>
      <c r="D1760" t="inlineStr">
        <is>
          <t>1479/191</t>
        </is>
      </c>
      <c r="E1760" s="903" t="n">
        <v>35038</v>
      </c>
      <c r="F1760" s="903" t="n">
        <v>35038</v>
      </c>
      <c r="G1760" t="inlineStr">
        <is>
          <t>Kingfisher County Court,
RE: In the Matter of the Estate of Dwight J. Wilson, Deceased</t>
        </is>
      </c>
      <c r="H1760" t="inlineStr">
        <is>
          <t>Rogene E. Williams, 28.571%
Rive Lind McCaul, 28.571%
Dwight J. Williams, 14.286%
on T. Williams, Jr., 14.286%
Jan Ann Schroff, 14.286%
Melinda Ann Mulvihill, 14.286%</t>
        </is>
      </c>
      <c r="I1760" t="inlineStr">
        <is>
          <t>NW/4 SE/4, S/2 SE/4, SW/4 NE/4 of 31-12N-24W, aol</t>
        </is>
      </c>
      <c r="J1760" t="inlineStr">
        <is>
          <t>ARTI, An undivided 10/791.47ths interest in the oil, gas and other minerals</t>
        </is>
      </c>
      <c r="K1760" t="inlineStr">
        <is>
          <t>OKCountyRecords: 1995-001954</t>
        </is>
      </c>
      <c r="L1760" t="n">
        <v>2</v>
      </c>
      <c r="M1760" t="inlineStr">
        <is>
          <t>Mineral</t>
        </is>
      </c>
      <c r="N1760" t="n">
        <v>1</v>
      </c>
      <c r="O1760" t="n">
        <v>160</v>
      </c>
      <c r="P1760" t="n">
        <v>1</v>
      </c>
      <c r="Q1760" t="n">
        <v>-1</v>
      </c>
      <c r="R1760" t="n">
        <v>160</v>
      </c>
      <c r="S1760" t="inlineStr">
        <is>
          <t>Mineral; basis Conv Amt(dec). Gross=tract-map basis.</t>
        </is>
      </c>
    </row>
    <row r="1761">
      <c r="A1761" t="inlineStr">
        <is>
          <t>1997-006370</t>
        </is>
      </c>
      <c r="C1761" t="inlineStr">
        <is>
          <t>Quit Claim Deed</t>
        </is>
      </c>
      <c r="D1761" t="inlineStr">
        <is>
          <t>1510/566</t>
        </is>
      </c>
      <c r="E1761" s="903" t="n">
        <v>35430</v>
      </c>
      <c r="F1761" s="903" t="n">
        <v>35432</v>
      </c>
      <c r="G1761" t="inlineStr">
        <is>
          <t>Eula Cross, also known as Eula G. Cross, a single person</t>
        </is>
      </c>
      <c r="H1761" t="inlineStr">
        <is>
          <t>Patsy J. Crouse</t>
        </is>
      </c>
      <c r="I1761" t="inlineStr">
        <is>
          <t>NE/4 of 31-12N-24W, aol</t>
        </is>
      </c>
      <c r="J1761" t="inlineStr">
        <is>
          <t>ARTI</t>
        </is>
      </c>
      <c r="K1761" t="inlineStr">
        <is>
          <t>OKCountyRecords: 1997-006370</t>
        </is>
      </c>
      <c r="L1761" t="inlineStr">
        <is>
          <t>1, 2, 3</t>
        </is>
      </c>
      <c r="M1761" t="inlineStr">
        <is>
          <t>Mineral</t>
        </is>
      </c>
      <c r="N1761" t="n">
        <v>1</v>
      </c>
      <c r="O1761" t="n">
        <v>280</v>
      </c>
      <c r="P1761" t="n">
        <v>1</v>
      </c>
      <c r="Q1761" t="n">
        <v>-1</v>
      </c>
      <c r="R1761" t="n">
        <v>280</v>
      </c>
      <c r="S1761" t="inlineStr">
        <is>
          <t>Mineral; basis Conv Amt(dec). Gross=tract-map basis.</t>
        </is>
      </c>
    </row>
    <row r="1762">
      <c r="A1762" t="inlineStr">
        <is>
          <t>1997-005183</t>
        </is>
      </c>
      <c r="C1762" t="inlineStr">
        <is>
          <t>Quit Claim Deed</t>
        </is>
      </c>
      <c r="D1762" t="inlineStr">
        <is>
          <t>1511/32</t>
        </is>
      </c>
      <c r="E1762" s="903" t="n">
        <v>35432</v>
      </c>
      <c r="F1762" s="903" t="n">
        <v>35433</v>
      </c>
      <c r="G1762" t="inlineStr">
        <is>
          <t>Eula Cross, also known as Eula G. Cross, a single person</t>
        </is>
      </c>
      <c r="H1762" t="inlineStr">
        <is>
          <t>Patsy J. Crouse</t>
        </is>
      </c>
      <c r="I1762" t="inlineStr">
        <is>
          <t>NE/4 of 31-12N-24W, aol</t>
        </is>
      </c>
      <c r="J1762" t="inlineStr">
        <is>
          <t>ARTI</t>
        </is>
      </c>
      <c r="K1762" t="inlineStr">
        <is>
          <t>OKCountyRecords: 1997-005183</t>
        </is>
      </c>
      <c r="L1762" t="inlineStr">
        <is>
          <t>1, 2, 3</t>
        </is>
      </c>
      <c r="M1762" t="inlineStr">
        <is>
          <t>Mineral</t>
        </is>
      </c>
      <c r="N1762" t="n">
        <v>1</v>
      </c>
      <c r="O1762" t="n">
        <v>280</v>
      </c>
      <c r="P1762" t="n">
        <v>1</v>
      </c>
      <c r="Q1762" t="n">
        <v>-1</v>
      </c>
      <c r="R1762" t="n">
        <v>280</v>
      </c>
      <c r="S1762" t="inlineStr">
        <is>
          <t>Mineral; basis Conv Amt(dec). Gross=tract-map basis.</t>
        </is>
      </c>
    </row>
    <row r="1763">
      <c r="A1763" t="inlineStr">
        <is>
          <t>1997-003023</t>
        </is>
      </c>
      <c r="C1763" t="inlineStr">
        <is>
          <t>Warranty Deed</t>
        </is>
      </c>
      <c r="D1763" t="inlineStr">
        <is>
          <t>1514/525</t>
        </is>
      </c>
      <c r="E1763" s="903" t="n">
        <v>35479</v>
      </c>
      <c r="F1763" s="903" t="n">
        <v>35479</v>
      </c>
      <c r="G1763" t="inlineStr">
        <is>
          <t>Eula Cross, a single person</t>
        </is>
      </c>
      <c r="H1763" t="inlineStr">
        <is>
          <t>Leonard Herzperg and Mary Alice Herzperg, HW, Jtwors</t>
        </is>
      </c>
      <c r="I1763" t="inlineStr">
        <is>
          <t>A tract of land in Lot One 1 of 31-12N-24W described as follows: Beginning at the NW corner of said Lot 1, thence East 420.58 feet, thence South 725 feet, thence West 420.58 feet, and thence North 725 feet to the point of beginning, containing 7 acres, more or less</t>
        </is>
      </c>
      <c r="J1763" t="inlineStr">
        <is>
          <t>ARTI</t>
        </is>
      </c>
      <c r="K1763" t="inlineStr">
        <is>
          <t>OKCountyRecords: 1997-003023</t>
        </is>
      </c>
      <c r="L1763" t="n">
        <v>5</v>
      </c>
      <c r="M1763" t="inlineStr">
        <is>
          <t>Mineral</t>
        </is>
      </c>
      <c r="N1763" t="n">
        <v>1</v>
      </c>
      <c r="O1763" t="n">
        <v>120</v>
      </c>
      <c r="P1763" t="n">
        <v>1</v>
      </c>
      <c r="Q1763" t="n">
        <v>-1</v>
      </c>
      <c r="R1763" t="n">
        <v>120</v>
      </c>
      <c r="S1763" t="inlineStr">
        <is>
          <t>Mineral; basis Conv Amt(dec). Gross=tract-map basis.</t>
        </is>
      </c>
    </row>
    <row r="1764">
      <c r="A1764" t="inlineStr">
        <is>
          <t>1997-004254</t>
        </is>
      </c>
      <c r="C1764" t="inlineStr">
        <is>
          <t>Affidavit of Surviving Join Tenant</t>
        </is>
      </c>
      <c r="D1764" t="inlineStr">
        <is>
          <t>1522/215</t>
        </is>
      </c>
      <c r="E1764" s="903" t="n">
        <v>35549</v>
      </c>
      <c r="F1764" s="903" t="n">
        <v>35549</v>
      </c>
      <c r="G1764" t="inlineStr">
        <is>
          <t>Letty Jane Atha, a/k/a Letty Atha</t>
        </is>
      </c>
      <c r="H1764" t="inlineStr">
        <is>
          <t>The Public
RE: Charles R. Atha, deceased</t>
        </is>
      </c>
      <c r="I1764"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1764" t="inlineStr">
        <is>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September 8, 1995, and recorded in Book 1471, Page 574 of the records in the office of the County Clerk of Roger Mills County, Oklahoma</t>
        </is>
      </c>
      <c r="K1764" t="inlineStr">
        <is>
          <t>OKCountyRecords: 1997-004254</t>
        </is>
      </c>
      <c r="L1764" t="inlineStr">
        <is>
          <t>4, 5</t>
        </is>
      </c>
      <c r="M1764" t="inlineStr">
        <is>
          <t>Mineral</t>
        </is>
      </c>
      <c r="N1764" t="n">
        <v>1</v>
      </c>
      <c r="O1764" t="n">
        <v>200</v>
      </c>
      <c r="P1764" t="n">
        <v>1</v>
      </c>
      <c r="Q1764" t="n">
        <v>-1</v>
      </c>
      <c r="R1764" t="n">
        <v>200</v>
      </c>
      <c r="S1764" t="inlineStr">
        <is>
          <t>Mineral; basis Conv Amt(dec). FLAG: The Public placeholder; VERIFY — NEED source confirmation. Gross=tract-map basis.</t>
        </is>
      </c>
      <c r="T1764" t="inlineStr">
        <is>
          <t>REVIEW</t>
        </is>
      </c>
      <c r="U1764" t="inlineStr">
        <is>
          <t>NEED: confirm conveyed mineral acreage from instrument image — named party present under 'The Public' (affidavit/notice); placeholder identity resolved.</t>
        </is>
      </c>
    </row>
    <row r="1765">
      <c r="A1765" t="inlineStr">
        <is>
          <t>1998-000584</t>
        </is>
      </c>
      <c r="C1765" t="inlineStr">
        <is>
          <t>Quit Claim Mineral Deed</t>
        </is>
      </c>
      <c r="D1765" t="inlineStr">
        <is>
          <t>1564/310</t>
        </is>
      </c>
      <c r="E1765" s="903" t="n">
        <v>36026</v>
      </c>
      <c r="F1765" s="903" t="n">
        <v>36026</v>
      </c>
      <c r="G1765" t="inlineStr">
        <is>
          <t>Jon T. Williams and Rogene E. Williams, HW</t>
        </is>
      </c>
      <c r="H1765" t="inlineStr">
        <is>
          <t>Jon T. Williams and Rogene E. Williams, Trustees of The Jon T. and Rogene E. Williams Trust
under Trust Agreement dated April 6, 1998</t>
        </is>
      </c>
      <c r="I1765" t="inlineStr">
        <is>
          <t>NW/4 SE/4, S/2 SE/4, SW/4 NE/4 of 31-12N-24W, aol</t>
        </is>
      </c>
      <c r="J1765" t="inlineStr">
        <is>
          <t>ARTI</t>
        </is>
      </c>
      <c r="K1765" t="inlineStr">
        <is>
          <t>OKCountyRecords: 1998-000584</t>
        </is>
      </c>
      <c r="L1765" t="n">
        <v>2</v>
      </c>
      <c r="M1765" t="inlineStr">
        <is>
          <t>Mineral</t>
        </is>
      </c>
      <c r="N1765" t="n">
        <v>1</v>
      </c>
      <c r="O1765" t="n">
        <v>160</v>
      </c>
      <c r="P1765" t="n">
        <v>1</v>
      </c>
      <c r="Q1765" t="n">
        <v>-1</v>
      </c>
      <c r="R1765" t="n">
        <v>160</v>
      </c>
      <c r="S1765" t="inlineStr">
        <is>
          <t>Mineral; basis Conv Amt(dec). Gross=tract-map basis.</t>
        </is>
      </c>
    </row>
    <row r="1766">
      <c r="A1766" t="inlineStr">
        <is>
          <t>1998-000907</t>
        </is>
      </c>
      <c r="C1766" t="inlineStr">
        <is>
          <t>Quit Claim Mineral Deed</t>
        </is>
      </c>
      <c r="D1766" t="inlineStr">
        <is>
          <t>1567/245</t>
        </is>
      </c>
      <c r="E1766" s="903" t="n">
        <v>36043</v>
      </c>
      <c r="F1766" s="903" t="n">
        <v>36059</v>
      </c>
      <c r="G1766" t="inlineStr">
        <is>
          <t>Jan A. Schroff</t>
        </is>
      </c>
      <c r="H1766" t="inlineStr">
        <is>
          <t>Jan A. Schroff, Trustee of The Jan A. Schroff Trust under Trust Agreement dated April 8, 1998</t>
        </is>
      </c>
      <c r="I1766" t="inlineStr">
        <is>
          <t>NW/4 SE/4, S/2 SE/4, SW/4 NE/4 of 31-12N-24W, aol</t>
        </is>
      </c>
      <c r="J1766" t="inlineStr">
        <is>
          <t>ARTI</t>
        </is>
      </c>
      <c r="K1766" t="inlineStr">
        <is>
          <t>OKCountyRecords: 1998-000907</t>
        </is>
      </c>
      <c r="L1766" t="n">
        <v>2</v>
      </c>
      <c r="M1766" t="inlineStr">
        <is>
          <t>Mineral</t>
        </is>
      </c>
      <c r="N1766" t="n">
        <v>1</v>
      </c>
      <c r="O1766" t="n">
        <v>160</v>
      </c>
      <c r="P1766" t="n">
        <v>1</v>
      </c>
      <c r="Q1766" t="n">
        <v>-1</v>
      </c>
      <c r="R1766" t="n">
        <v>160</v>
      </c>
      <c r="S1766" t="inlineStr">
        <is>
          <t>Mineral; basis Conv Amt(dec). Gross=tract-map basis.</t>
        </is>
      </c>
    </row>
    <row r="1767">
      <c r="A1767" t="inlineStr">
        <is>
          <t>1999-002220</t>
        </is>
      </c>
      <c r="C1767" t="inlineStr">
        <is>
          <t>Mineral Deed</t>
        </is>
      </c>
      <c r="D1767" t="inlineStr">
        <is>
          <t>1576/222</t>
        </is>
      </c>
      <c r="E1767" s="903" t="n">
        <v>36175</v>
      </c>
      <c r="F1767" s="903" t="n">
        <v>36175</v>
      </c>
      <c r="G1767" t="inlineStr">
        <is>
          <t>David Slobin</t>
        </is>
      </c>
      <c r="H1767" t="inlineStr">
        <is>
          <t>Myron V. Slobin</t>
        </is>
      </c>
      <c r="I1767" t="inlineStr">
        <is>
          <t>NW/4 SE/4, S/2 SE/4, SW/4 NE/4 of 31-12N-24W, aol</t>
        </is>
      </c>
      <c r="J1767" t="inlineStr">
        <is>
          <t>An undivided 1/791.47 interest in 2 sections</t>
        </is>
      </c>
      <c r="K1767" t="inlineStr">
        <is>
          <t>OKCountyRecords: 1999-002220</t>
        </is>
      </c>
      <c r="L1767" t="n">
        <v>2</v>
      </c>
      <c r="M1767" t="inlineStr">
        <is>
          <t>Mineral</t>
        </is>
      </c>
      <c r="N1767" t="n">
        <v>0.00126347176772335</v>
      </c>
      <c r="O1767" t="n">
        <v>160</v>
      </c>
      <c r="P1767" t="n">
        <v>0.00126347176772335</v>
      </c>
      <c r="Q1767" t="n">
        <v>-0.00126347176772335</v>
      </c>
      <c r="R1767" t="n">
        <v>0.202155482835736</v>
      </c>
      <c r="S1767" t="inlineStr">
        <is>
          <t>Mineral; basis Conv Amt(dec). Gross=tract-map basis.</t>
        </is>
      </c>
    </row>
    <row r="1768">
      <c r="A1768" t="inlineStr">
        <is>
          <t>1999-002219</t>
        </is>
      </c>
      <c r="C1768" t="inlineStr">
        <is>
          <t>Mineral Deed</t>
        </is>
      </c>
      <c r="D1768" t="inlineStr">
        <is>
          <t>1576/219</t>
        </is>
      </c>
      <c r="E1768" s="903" t="n">
        <v>36175</v>
      </c>
      <c r="F1768" s="903" t="n">
        <v>36175</v>
      </c>
      <c r="G1768" t="inlineStr">
        <is>
          <t>David Slobin</t>
        </is>
      </c>
      <c r="H1768" t="inlineStr">
        <is>
          <t>Myron V. Slobin</t>
        </is>
      </c>
      <c r="I1768" t="inlineStr">
        <is>
          <t>NW/4 SE/4, S/2 SE/4, SW/4 NE/4 of 31-12N-24W, aol</t>
        </is>
      </c>
      <c r="J1768" t="inlineStr">
        <is>
          <t>An undivided 6/791.47 interest in 2 sections</t>
        </is>
      </c>
      <c r="K1768" t="inlineStr">
        <is>
          <t>OKCountyRecords: 1999-002219</t>
        </is>
      </c>
      <c r="L1768" t="n">
        <v>2</v>
      </c>
      <c r="M1768" t="inlineStr">
        <is>
          <t>Mineral</t>
        </is>
      </c>
      <c r="N1768" t="n">
        <v>0.007580830606340101</v>
      </c>
      <c r="O1768" t="n">
        <v>160</v>
      </c>
      <c r="P1768" t="n">
        <v>0.007580830606340101</v>
      </c>
      <c r="Q1768" t="n">
        <v>-0.007580830606340101</v>
      </c>
      <c r="R1768" t="n">
        <v>1.212932897014416</v>
      </c>
      <c r="S1768" t="inlineStr">
        <is>
          <t>Mineral; basis Conv Amt(dec). Gross=tract-map basis.</t>
        </is>
      </c>
    </row>
    <row r="1769">
      <c r="A1769" t="inlineStr">
        <is>
          <t>1999-002739</t>
        </is>
      </c>
      <c r="C1769" t="inlineStr">
        <is>
          <t>Quit Claim Mineral Deed</t>
        </is>
      </c>
      <c r="D1769" t="inlineStr">
        <is>
          <t>1579/358</t>
        </is>
      </c>
      <c r="E1769" s="903" t="n">
        <v>36215</v>
      </c>
      <c r="F1769" s="903" t="n">
        <v>36215</v>
      </c>
      <c r="G1769" t="inlineStr">
        <is>
          <t>Melinda McCaul Mulvihill, a/k/a Melinda Ann McCaul, a single person</t>
        </is>
      </c>
      <c r="H1769" t="inlineStr">
        <is>
          <t>Melinda McCaul Mulvihill</t>
        </is>
      </c>
      <c r="I1769" t="inlineStr">
        <is>
          <t>NW/4 SE/4, S/2 SE/4, SW/4 NE/4 of 31-12N-24W, aol</t>
        </is>
      </c>
      <c r="J1769" t="inlineStr">
        <is>
          <t>ARTI</t>
        </is>
      </c>
      <c r="K1769" t="inlineStr">
        <is>
          <t>OKCountyRecords: 1999-002739</t>
        </is>
      </c>
      <c r="L1769" t="n">
        <v>2</v>
      </c>
      <c r="M1769" t="inlineStr">
        <is>
          <t>Mineral</t>
        </is>
      </c>
      <c r="N1769" t="n">
        <v>1</v>
      </c>
      <c r="O1769" t="n">
        <v>160</v>
      </c>
      <c r="P1769" t="n">
        <v>1</v>
      </c>
      <c r="Q1769" t="n">
        <v>-1</v>
      </c>
      <c r="R1769" t="n">
        <v>160</v>
      </c>
      <c r="S1769" t="inlineStr">
        <is>
          <t>Mineral; basis Conv Amt(dec). Gross=tract-map basis.</t>
        </is>
      </c>
    </row>
    <row r="1770">
      <c r="A1770" t="inlineStr">
        <is>
          <t>1999-003117</t>
        </is>
      </c>
      <c r="C1770" t="inlineStr">
        <is>
          <t>Affidavit Surviving Joint Tenant</t>
        </is>
      </c>
      <c r="D1770" t="inlineStr">
        <is>
          <t>1581/316</t>
        </is>
      </c>
      <c r="E1770" s="903" t="n">
        <v>36250</v>
      </c>
      <c r="F1770" s="903" t="n">
        <v>36250</v>
      </c>
      <c r="G1770" t="inlineStr">
        <is>
          <t>Ella Pearl Kirk</t>
        </is>
      </c>
      <c r="H1770" t="inlineStr">
        <is>
          <t>The Public</t>
        </is>
      </c>
      <c r="I1770"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1770" t="inlineStr">
        <is>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is>
      </c>
      <c r="K1770" t="inlineStr">
        <is>
          <t>OKCountyRecords: 1999-003117</t>
        </is>
      </c>
      <c r="L1770" t="inlineStr">
        <is>
          <t>4, 5</t>
        </is>
      </c>
      <c r="M1770" t="inlineStr">
        <is>
          <t>Mineral</t>
        </is>
      </c>
      <c r="O1770" t="n">
        <v>200</v>
      </c>
      <c r="S1770" t="inlineStr">
        <is>
          <t>Mineral; VERIFY — NEED full instrument image for conveyed amount. Gross=tract-map basis.</t>
        </is>
      </c>
      <c r="T1770" t="inlineStr">
        <is>
          <t>OK</t>
        </is>
      </c>
      <c r="U1770" t="inlineStr">
        <is>
          <t>Resolved into Tract 9: affidavit of surviving joint tenant vests full interest in Ella Pearl Kirk.</t>
        </is>
      </c>
    </row>
    <row r="1771">
      <c r="A1771" t="inlineStr">
        <is>
          <t>1999-003362</t>
        </is>
      </c>
      <c r="C1771" t="inlineStr">
        <is>
          <t>Affidavit</t>
        </is>
      </c>
      <c r="D1771" t="inlineStr">
        <is>
          <t>1583/389</t>
        </is>
      </c>
      <c r="E1771" s="903" t="n">
        <v>36270</v>
      </c>
      <c r="F1771" s="903" t="n">
        <v>36270</v>
      </c>
      <c r="G1771" t="inlineStr">
        <is>
          <t>Albert Earnest Fuchs</t>
        </is>
      </c>
      <c r="H1771" t="inlineStr">
        <is>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is>
      </c>
      <c r="I1771" t="inlineStr">
        <is>
          <t>NW/4 SE/4, S/2 SE/4, SW/4 NE/4 of 31-12N-24W, aol</t>
        </is>
      </c>
      <c r="J1771" t="inlineStr">
        <is>
          <t>ARTI, An undivided 4.8329635/791.47 interest</t>
        </is>
      </c>
      <c r="K1771" t="inlineStr">
        <is>
          <t>OKCountyRecords: 1999-003362</t>
        </is>
      </c>
      <c r="L1771" t="n">
        <v>2</v>
      </c>
      <c r="M1771" t="inlineStr">
        <is>
          <t>Mineral</t>
        </is>
      </c>
      <c r="N1771" t="n">
        <v>1</v>
      </c>
      <c r="O1771" t="n">
        <v>160</v>
      </c>
      <c r="P1771" t="n">
        <v>1</v>
      </c>
      <c r="Q1771" t="n">
        <v>-1</v>
      </c>
      <c r="R1771" t="n">
        <v>160</v>
      </c>
      <c r="S1771" t="inlineStr">
        <is>
          <t>Mineral; basis Conv Amt(dec). FLAG: The Public placeholder; VERIFY — NEED source confirmation. Gross=tract-map basis.</t>
        </is>
      </c>
      <c r="T1771" t="inlineStr">
        <is>
          <t>REVIEW</t>
        </is>
      </c>
      <c r="U1771" t="inlineStr">
        <is>
          <t>NEED: confirm conveyed mineral acreage from instrument image — named party present under 'The Public' (affidavit/notice); placeholder identity resolved.</t>
        </is>
      </c>
    </row>
    <row r="1772">
      <c r="A1772" t="inlineStr">
        <is>
          <t>1999-003363</t>
        </is>
      </c>
      <c r="C1772" t="inlineStr">
        <is>
          <t>Mineral Deed</t>
        </is>
      </c>
      <c r="D1772" t="inlineStr">
        <is>
          <t>1583/391</t>
        </is>
      </c>
      <c r="E1772" s="903" t="n">
        <v>36270</v>
      </c>
      <c r="F1772" s="903" t="n">
        <v>36270</v>
      </c>
      <c r="G177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2" t="inlineStr">
        <is>
          <t>Lola F. Richrads</t>
        </is>
      </c>
      <c r="I1772" t="inlineStr">
        <is>
          <t>NW/4 SE/4, S/2 SE/4, SW/4 NE/4 of 31-12N-24W, aol</t>
        </is>
      </c>
      <c r="J1772" t="inlineStr">
        <is>
          <t>An undivided 11.457870/791.47 interest in and to all of the oil, gas and other minerals</t>
        </is>
      </c>
      <c r="K1772" t="inlineStr">
        <is>
          <t>OKCountyRecords: 1999-003363</t>
        </is>
      </c>
      <c r="L1772" t="n">
        <v>2</v>
      </c>
      <c r="M1772" t="inlineStr">
        <is>
          <t>Mineral</t>
        </is>
      </c>
      <c r="N1772" t="n">
        <v>0.01447669526324434</v>
      </c>
      <c r="O1772" t="n">
        <v>160</v>
      </c>
      <c r="P1772" t="n">
        <v>0.01447669526324434</v>
      </c>
      <c r="Q1772" t="n">
        <v>-0.01447669526324434</v>
      </c>
      <c r="R1772" t="n">
        <v>2.316271242119095</v>
      </c>
      <c r="S1772" t="inlineStr">
        <is>
          <t>Mineral; basis Conv Amt(dec). Gross=tract-map basis.</t>
        </is>
      </c>
    </row>
    <row r="1773">
      <c r="A1773" t="inlineStr">
        <is>
          <t>1999-003365</t>
        </is>
      </c>
      <c r="C1773" t="inlineStr">
        <is>
          <t>Mineral Deed</t>
        </is>
      </c>
      <c r="D1773" t="inlineStr">
        <is>
          <t>1583/405</t>
        </is>
      </c>
      <c r="E1773" s="903" t="n">
        <v>36270</v>
      </c>
      <c r="F1773" s="903" t="n">
        <v>36270</v>
      </c>
      <c r="G1773"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3" t="inlineStr">
        <is>
          <t>Jessie W. Fuchs</t>
        </is>
      </c>
      <c r="I1773" t="inlineStr">
        <is>
          <t>NW/4 SE/4, S/2 SE/4, SW/4 NE/4 of 31-12N-24W, aol</t>
        </is>
      </c>
      <c r="J1773" t="inlineStr">
        <is>
          <t>An undivided 22.915741/791.47 interest in and to all of the oil, gas and other minerals</t>
        </is>
      </c>
      <c r="K1773" t="inlineStr">
        <is>
          <t>OKCountyRecords: 1999-003365</t>
        </is>
      </c>
      <c r="L1773" t="n">
        <v>2</v>
      </c>
      <c r="M1773" t="inlineStr">
        <is>
          <t>Mineral</t>
        </is>
      </c>
      <c r="N1773" t="n">
        <v>0.02895339178996045</v>
      </c>
      <c r="O1773" t="n">
        <v>160</v>
      </c>
      <c r="P1773" t="n">
        <v>0.02895339178996045</v>
      </c>
      <c r="Q1773" t="n">
        <v>-0.02895339178996045</v>
      </c>
      <c r="R1773" t="n">
        <v>4.632542686393673</v>
      </c>
      <c r="S1773" t="inlineStr">
        <is>
          <t>Mineral; basis Conv Amt(dec). Gross=tract-map basis.</t>
        </is>
      </c>
    </row>
    <row r="1774">
      <c r="A1774" t="inlineStr">
        <is>
          <t>1999-003366</t>
        </is>
      </c>
      <c r="C1774" t="inlineStr">
        <is>
          <t>Mineral Deed</t>
        </is>
      </c>
      <c r="D1774" t="inlineStr">
        <is>
          <t>1583/412</t>
        </is>
      </c>
      <c r="E1774" s="903" t="n">
        <v>36270</v>
      </c>
      <c r="F1774" s="903" t="n">
        <v>36270</v>
      </c>
      <c r="G1774"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4" t="inlineStr">
        <is>
          <t>Raymond M. Fuchs</t>
        </is>
      </c>
      <c r="I1774" t="inlineStr">
        <is>
          <t>NW/4 SE/4, S/2 SE/4, SW/4 NE/4 of 31-12N-24W, aol</t>
        </is>
      </c>
      <c r="J1774" t="inlineStr">
        <is>
          <t>An undivided 22.915741/791.47 interest in and to all of the oil, gas and other minerals</t>
        </is>
      </c>
      <c r="K1774" t="inlineStr">
        <is>
          <t>OKCountyRecords: 1999-003366</t>
        </is>
      </c>
      <c r="L1774" t="n">
        <v>2</v>
      </c>
      <c r="M1774" t="inlineStr">
        <is>
          <t>Mineral</t>
        </is>
      </c>
      <c r="N1774" t="n">
        <v>0.02895339178996045</v>
      </c>
      <c r="O1774" t="n">
        <v>160</v>
      </c>
      <c r="P1774" t="n">
        <v>0.02895339178996045</v>
      </c>
      <c r="Q1774" t="n">
        <v>-0.02895339178996045</v>
      </c>
      <c r="R1774" t="n">
        <v>4.632542686393673</v>
      </c>
      <c r="S1774" t="inlineStr">
        <is>
          <t>Mineral; basis Conv Amt(dec). Gross=tract-map basis.</t>
        </is>
      </c>
    </row>
    <row r="1775">
      <c r="A1775" t="inlineStr">
        <is>
          <t>1999-003367</t>
        </is>
      </c>
      <c r="C1775" t="inlineStr">
        <is>
          <t>Mineral Deed</t>
        </is>
      </c>
      <c r="D1775" t="inlineStr">
        <is>
          <t>1583/419</t>
        </is>
      </c>
      <c r="E1775" s="903" t="n">
        <v>36270</v>
      </c>
      <c r="F1775" s="903" t="n">
        <v>36270</v>
      </c>
      <c r="G1775"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5" t="inlineStr">
        <is>
          <t>Isa May Smith</t>
        </is>
      </c>
      <c r="I1775" t="inlineStr">
        <is>
          <t>NW/4 SE/4, S/2 SE/4, SW/4 NE/4 of 31-12N-24W, aol</t>
        </is>
      </c>
      <c r="J1775" t="inlineStr">
        <is>
          <t>An undivided 28.644676/791.47 interest in and to all of the oil, gas and other minerals</t>
        </is>
      </c>
      <c r="K1775" t="inlineStr">
        <is>
          <t>OKCountyRecords: 1999-003367</t>
        </is>
      </c>
      <c r="L1775" t="n">
        <v>2</v>
      </c>
      <c r="M1775" t="inlineStr">
        <is>
          <t>Mineral</t>
        </is>
      </c>
      <c r="N1775" t="n">
        <v>0.03619173942158262</v>
      </c>
      <c r="O1775" t="n">
        <v>160</v>
      </c>
      <c r="P1775" t="n">
        <v>0.03619173942158262</v>
      </c>
      <c r="Q1775" t="n">
        <v>-0.03619173942158262</v>
      </c>
      <c r="R1775" t="n">
        <v>5.79067830745322</v>
      </c>
      <c r="S1775" t="inlineStr">
        <is>
          <t>Mineral; basis Conv Amt(dec). Gross=tract-map basis.</t>
        </is>
      </c>
    </row>
    <row r="1776">
      <c r="A1776" t="inlineStr">
        <is>
          <t>1999-003368</t>
        </is>
      </c>
      <c r="C1776" t="inlineStr">
        <is>
          <t>Mineral Deed</t>
        </is>
      </c>
      <c r="D1776" t="inlineStr">
        <is>
          <t>1583/426</t>
        </is>
      </c>
      <c r="E1776" s="903" t="n">
        <v>36270</v>
      </c>
      <c r="F1776" s="903" t="n">
        <v>36270</v>
      </c>
      <c r="G1776"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6" t="inlineStr">
        <is>
          <t>Ocie H. Fuchs and Albert E. Fuchs, as Trustees of the Fuchs Family</t>
        </is>
      </c>
      <c r="I1776" t="inlineStr">
        <is>
          <t>NW/4 SE/4, S/2 SE/4, SW/4 NE/4 of 31-12N-24W, aol</t>
        </is>
      </c>
      <c r="J1776" t="inlineStr">
        <is>
          <t>An undivided 4.8329635/791.47 interest</t>
        </is>
      </c>
      <c r="K1776" t="inlineStr">
        <is>
          <t>OKCountyRecords: 1999-003368</t>
        </is>
      </c>
      <c r="L1776" t="n">
        <v>2</v>
      </c>
      <c r="M1776" t="inlineStr">
        <is>
          <t>Mineral</t>
        </is>
      </c>
      <c r="N1776" t="n">
        <v>0.00610631293668743</v>
      </c>
      <c r="O1776" t="n">
        <v>160</v>
      </c>
      <c r="P1776" t="n">
        <v>0.00610631293668743</v>
      </c>
      <c r="Q1776" t="n">
        <v>-0.00610631293668743</v>
      </c>
      <c r="R1776" t="n">
        <v>0.9770100698699888</v>
      </c>
      <c r="S1776" t="inlineStr">
        <is>
          <t>Mineral; basis Conv Amt(dec). Gross=tract-map basis.</t>
        </is>
      </c>
    </row>
    <row r="1777">
      <c r="A1777" t="inlineStr">
        <is>
          <t>1999-003364</t>
        </is>
      </c>
      <c r="C1777" t="inlineStr">
        <is>
          <t>Mineral Deed</t>
        </is>
      </c>
      <c r="D1777" t="inlineStr">
        <is>
          <t>1583/398</t>
        </is>
      </c>
      <c r="E1777" s="903" t="n">
        <v>36270</v>
      </c>
      <c r="F1777" s="903" t="n">
        <v>36270</v>
      </c>
      <c r="G1777"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7" t="inlineStr">
        <is>
          <t>Mark J. Fuchs</t>
        </is>
      </c>
      <c r="I1777" t="inlineStr">
        <is>
          <t>NW/4 SE/4, S/2 SE/4, SW/4 NE/4 of 31-12N-24W, aol</t>
        </is>
      </c>
      <c r="J1777" t="inlineStr">
        <is>
          <t>An undivided 5.728935/791.47 interest in and to all of the oil, gas and other minerals</t>
        </is>
      </c>
      <c r="K1777" t="inlineStr">
        <is>
          <t>OKCountyRecords: 1999-003364</t>
        </is>
      </c>
      <c r="L1777" t="n">
        <v>2</v>
      </c>
      <c r="M1777" t="inlineStr">
        <is>
          <t>Mineral</t>
        </is>
      </c>
      <c r="N1777" t="n">
        <v>0.007238347631622171</v>
      </c>
      <c r="O1777" t="n">
        <v>160</v>
      </c>
      <c r="P1777" t="n">
        <v>0.007238347631622171</v>
      </c>
      <c r="Q1777" t="n">
        <v>-0.007238347631622171</v>
      </c>
      <c r="R1777" t="n">
        <v>1.158135621059547</v>
      </c>
      <c r="S1777" t="inlineStr">
        <is>
          <t>Mineral; basis Conv Amt(dec). Gross=tract-map basis.</t>
        </is>
      </c>
    </row>
    <row r="1778">
      <c r="A1778" t="inlineStr">
        <is>
          <t>2016-002265</t>
        </is>
      </c>
      <c r="C1778" t="inlineStr">
        <is>
          <t>Certificate</t>
        </is>
      </c>
      <c r="D1778" t="inlineStr">
        <is>
          <t>2348/288</t>
        </is>
      </c>
      <c r="E1778" s="903" t="n">
        <v>36389</v>
      </c>
      <c r="F1778" s="903" t="n">
        <v>42642</v>
      </c>
      <c r="G1778" t="inlineStr">
        <is>
          <t>Bryan Living Trust,
Marilyn K. Bryan, Trustee,
Norman B. Bryan, Trustee</t>
        </is>
      </c>
      <c r="H1778" t="inlineStr">
        <is>
          <t>The Public</t>
        </is>
      </c>
      <c r="I1778" t="inlineStr">
        <is>
          <t>SE/4 SW/4 Lot 4 of 31-12N-24W, aol</t>
        </is>
      </c>
      <c r="J1778" t="inlineStr">
        <is>
          <t>Trust</t>
        </is>
      </c>
      <c r="K1778" t="inlineStr">
        <is>
          <t>OKCountyRecords: 2016-002265</t>
        </is>
      </c>
      <c r="L1778" t="inlineStr">
        <is>
          <t>5, 6</t>
        </is>
      </c>
      <c r="M1778" t="inlineStr">
        <is>
          <t>Other</t>
        </is>
      </c>
      <c r="O1778" t="n">
        <v>200</v>
      </c>
      <c r="S1778" t="inlineStr">
        <is>
          <t>Other (non-mineral; excluded from mineral NMA). Gross=tract-map basis.</t>
        </is>
      </c>
      <c r="T1778" t="inlineStr">
        <is>
          <t>OK</t>
        </is>
      </c>
      <c r="U1778" t="inlineStr">
        <is>
          <t>Non-conveying — notice/affidavit/address change (The Public).</t>
        </is>
      </c>
    </row>
    <row r="1779">
      <c r="A1779" t="inlineStr">
        <is>
          <t>1999-005522</t>
        </is>
      </c>
      <c r="C1779" t="inlineStr">
        <is>
          <t>Quit Claim Deed</t>
        </is>
      </c>
      <c r="D1779" t="inlineStr">
        <is>
          <t>1597/174</t>
        </is>
      </c>
      <c r="E1779" s="903" t="n">
        <v>36481</v>
      </c>
      <c r="F1779" s="903" t="n">
        <v>36481</v>
      </c>
      <c r="G1779" t="inlineStr">
        <is>
          <t>Jack Mahoney</t>
        </is>
      </c>
      <c r="H1779" t="inlineStr">
        <is>
          <t>The Mahoney Childrens Trust</t>
        </is>
      </c>
      <c r="I1779" t="inlineStr">
        <is>
          <t>All of 31-12N-24W, aol</t>
        </is>
      </c>
      <c r="J1779" t="inlineStr">
        <is>
          <t>ARTI</t>
        </is>
      </c>
      <c r="K1779" t="inlineStr">
        <is>
          <t>OKCountyRecords: 1999-005522</t>
        </is>
      </c>
      <c r="L1779" t="inlineStr">
        <is>
          <t>All (1-8)</t>
        </is>
      </c>
      <c r="M1779" t="inlineStr">
        <is>
          <t>Mineral</t>
        </is>
      </c>
      <c r="N1779" t="n">
        <v>1</v>
      </c>
      <c r="O1779" t="n">
        <v>640</v>
      </c>
      <c r="P1779" t="n">
        <v>1</v>
      </c>
      <c r="Q1779" t="n">
        <v>-1</v>
      </c>
      <c r="R1779" t="n">
        <v>640</v>
      </c>
      <c r="S1779" t="inlineStr">
        <is>
          <t>Mineral; basis Conv Amt(dec). All-section coverage. Gross=tract-map basis.</t>
        </is>
      </c>
    </row>
    <row r="1780">
      <c r="A1780" t="inlineStr">
        <is>
          <t>1999-005936</t>
        </is>
      </c>
      <c r="C1780" t="inlineStr">
        <is>
          <t>Decree</t>
        </is>
      </c>
      <c r="D1780" t="inlineStr">
        <is>
          <t>1600/1</t>
        </is>
      </c>
      <c r="E1780" s="903" t="n">
        <v>36511</v>
      </c>
      <c r="F1780" s="903" t="n">
        <v>36511</v>
      </c>
      <c r="G1780" t="inlineStr">
        <is>
          <t>Roger Mills County Court
RE: In the Matter of the Estate of Letty Jane Atha, Deceased</t>
        </is>
      </c>
      <c r="H1780" t="inlineStr">
        <is>
          <t>Charles Allen Atha</t>
        </is>
      </c>
      <c r="I1780" t="inlineStr">
        <is>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1780" t="inlineStr">
        <is>
          <t>ARTI, An undivided 23 acre interest in and to the OIL, GAS AND OTHER MINERALS</t>
        </is>
      </c>
      <c r="K1780" t="inlineStr">
        <is>
          <t>OKCountyRecords: 1999-005936</t>
        </is>
      </c>
      <c r="L1780" t="inlineStr">
        <is>
          <t>4, 5</t>
        </is>
      </c>
      <c r="M1780" t="inlineStr">
        <is>
          <t>Mineral</t>
        </is>
      </c>
      <c r="N1780" t="n">
        <v>1</v>
      </c>
      <c r="O1780" t="n">
        <v>200</v>
      </c>
      <c r="P1780" t="n">
        <v>1</v>
      </c>
      <c r="Q1780" t="n">
        <v>-1</v>
      </c>
      <c r="R1780" t="n">
        <v>200</v>
      </c>
      <c r="S1780" t="inlineStr">
        <is>
          <t>Mineral; basis Conv Amt(dec). Gross=tract-map basis.</t>
        </is>
      </c>
    </row>
    <row r="1781">
      <c r="A1781" t="inlineStr">
        <is>
          <t>1999-006000</t>
        </is>
      </c>
      <c r="C1781" t="inlineStr">
        <is>
          <t>Oil and Gas Lease</t>
        </is>
      </c>
      <c r="D1781" t="inlineStr">
        <is>
          <t>1600/208</t>
        </is>
      </c>
      <c r="E1781" s="903" t="n">
        <v>36516</v>
      </c>
      <c r="F1781" s="903" t="n">
        <v>36516</v>
      </c>
      <c r="G1781" t="inlineStr">
        <is>
          <t>Lola F. Richards
Route 2, Box 141
Wanette, OK 74878</t>
        </is>
      </c>
      <c r="H1781" t="inlineStr">
        <is>
          <t>EOG Resources, Inc.</t>
        </is>
      </c>
      <c r="I1781" t="inlineStr">
        <is>
          <t>NW/4 SE/4, S/2 SE/4, SW/4 NE/4 of 31-12N-24W</t>
        </is>
      </c>
      <c r="J1781" t="inlineStr">
        <is>
          <t>160 gross acres
3 years
3/16ths royalty</t>
        </is>
      </c>
      <c r="K1781" t="inlineStr">
        <is>
          <t>OKCountyRecords: 1999-006000</t>
        </is>
      </c>
      <c r="L1781" t="n">
        <v>2</v>
      </c>
      <c r="M1781" t="inlineStr">
        <is>
          <t>Leasehold</t>
        </is>
      </c>
      <c r="O1781" t="n">
        <v>160</v>
      </c>
      <c r="S1781" t="inlineStr">
        <is>
          <t>Leasehold (non-mineral; excluded from mineral NMA). Gross=tract-map basis.</t>
        </is>
      </c>
    </row>
    <row r="1782">
      <c r="A1782" t="inlineStr">
        <is>
          <t>2000-006217</t>
        </is>
      </c>
      <c r="C1782" t="inlineStr">
        <is>
          <t>Oil and Gas Lease</t>
        </is>
      </c>
      <c r="D1782" t="inlineStr">
        <is>
          <t>1601/276</t>
        </is>
      </c>
      <c r="E1782" s="903" t="n">
        <v>36532</v>
      </c>
      <c r="F1782" s="903" t="n">
        <v>36532</v>
      </c>
      <c r="G1782" t="inlineStr">
        <is>
          <t>Jesse W. Fuchs
Route 1. Box 338-R1 
Noble, OK 73068</t>
        </is>
      </c>
      <c r="H1782" t="inlineStr">
        <is>
          <t>EOG Resources, Inc.</t>
        </is>
      </c>
      <c r="I1782" t="inlineStr">
        <is>
          <t>NW/4 SE/4, S/2 SE/4, SW/4 NE/4 of 31-12N-24W</t>
        </is>
      </c>
      <c r="J1782" t="inlineStr">
        <is>
          <t>160 gross acres
3 years
3/16ths royalty</t>
        </is>
      </c>
      <c r="K1782" t="inlineStr">
        <is>
          <t>OKCountyRecords: 2000-006217</t>
        </is>
      </c>
      <c r="L1782" t="n">
        <v>2</v>
      </c>
      <c r="M1782" t="inlineStr">
        <is>
          <t>Leasehold</t>
        </is>
      </c>
      <c r="O1782" t="n">
        <v>160</v>
      </c>
      <c r="S1782" t="inlineStr">
        <is>
          <t>Leasehold (non-mineral; excluded from mineral NMA). Gross=tract-map basis.</t>
        </is>
      </c>
    </row>
    <row r="1783">
      <c r="A1783" t="inlineStr">
        <is>
          <t>2000-006360</t>
        </is>
      </c>
      <c r="C1783" t="inlineStr">
        <is>
          <t>Oil and Gas Lease</t>
        </is>
      </c>
      <c r="D1783" t="inlineStr">
        <is>
          <t>1602/490</t>
        </is>
      </c>
      <c r="E1783" s="903" t="n">
        <v>36545</v>
      </c>
      <c r="F1783" s="903" t="n">
        <v>36545</v>
      </c>
      <c r="G1783" t="inlineStr">
        <is>
          <t xml:space="preserve">Joe Britton and Anna R. Britton, HW
200 Grissom
Elk City, OK 73644
</t>
        </is>
      </c>
      <c r="H1783" t="inlineStr">
        <is>
          <t>EOG Resources, Inc.</t>
        </is>
      </c>
      <c r="I1783" t="inlineStr">
        <is>
          <t>E/2 NW/4, N/2 NE/4 NE/4, NE/4 SE/4, SE/4 NE/4 of 31-12N-24W</t>
        </is>
      </c>
      <c r="J1783" t="inlineStr">
        <is>
          <t>160 gross acres
2 years
1/4th royalty</t>
        </is>
      </c>
      <c r="K1783" t="inlineStr">
        <is>
          <t>OKCountyRecords: 2000-006360</t>
        </is>
      </c>
      <c r="L1783" t="inlineStr">
        <is>
          <t>1, 3, 4, 8</t>
        </is>
      </c>
      <c r="M1783" t="inlineStr">
        <is>
          <t>Leasehold</t>
        </is>
      </c>
      <c r="O1783" t="n">
        <v>240</v>
      </c>
      <c r="S1783" t="inlineStr">
        <is>
          <t>Leasehold (non-mineral; excluded from mineral NMA). Gross=tract-map basis.</t>
        </is>
      </c>
    </row>
    <row r="1784">
      <c r="A1784" t="inlineStr">
        <is>
          <t>2000-006371</t>
        </is>
      </c>
      <c r="C1784" t="inlineStr">
        <is>
          <t>Oil and Gas Lease</t>
        </is>
      </c>
      <c r="D1784" t="inlineStr">
        <is>
          <t>1602/517</t>
        </is>
      </c>
      <c r="E1784" s="903" t="n">
        <v>36546</v>
      </c>
      <c r="F1784" s="903" t="n">
        <v>36546</v>
      </c>
      <c r="G1784" t="inlineStr">
        <is>
          <t>Isa May Smith
Route 1, Box 233 
Macomb, OK74852</t>
        </is>
      </c>
      <c r="H1784" t="inlineStr">
        <is>
          <t>Richard C. Cope</t>
        </is>
      </c>
      <c r="I1784" t="inlineStr">
        <is>
          <t>SE/4 SE/4, SW/4 NE/4, W/2 SE/4 of 31-12N-24W</t>
        </is>
      </c>
      <c r="J1784" t="inlineStr">
        <is>
          <t>160 gross acres
3 years
3/16ths royalty</t>
        </is>
      </c>
      <c r="K1784" t="inlineStr">
        <is>
          <t>OKCountyRecords: 2000-006371</t>
        </is>
      </c>
      <c r="L1784" t="n">
        <v>2</v>
      </c>
      <c r="M1784" t="inlineStr">
        <is>
          <t>Leasehold</t>
        </is>
      </c>
      <c r="O1784" t="n">
        <v>160</v>
      </c>
      <c r="S1784" t="inlineStr">
        <is>
          <t>Leasehold (non-mineral; excluded from mineral NMA). Gross=tract-map basis.</t>
        </is>
      </c>
    </row>
    <row r="1785">
      <c r="A1785" t="inlineStr">
        <is>
          <t>2000-006403</t>
        </is>
      </c>
      <c r="C1785" t="inlineStr">
        <is>
          <t>Oil and Gas Lease</t>
        </is>
      </c>
      <c r="D1785" t="inlineStr">
        <is>
          <t>1603/7</t>
        </is>
      </c>
      <c r="E1785" s="903" t="n">
        <v>36549</v>
      </c>
      <c r="F1785" s="903" t="n">
        <v>36549</v>
      </c>
      <c r="G1785" t="inlineStr">
        <is>
          <t>Raymond M. Fuchs
5502 100 Avenue,
Norman, OK 73071</t>
        </is>
      </c>
      <c r="H1785" t="inlineStr">
        <is>
          <t>Richard C. Cope</t>
        </is>
      </c>
      <c r="I1785" t="inlineStr">
        <is>
          <t>SE/4 SE/4, SW/4 NE/4, W/2 SE/4 of 31-12N-24W</t>
        </is>
      </c>
      <c r="J1785" t="inlineStr">
        <is>
          <t>160 gross acres 
3 years
3/16ths royalty</t>
        </is>
      </c>
      <c r="K1785" t="inlineStr">
        <is>
          <t>OKCountyRecords: 2000-006403</t>
        </is>
      </c>
      <c r="L1785" t="n">
        <v>2</v>
      </c>
      <c r="M1785" t="inlineStr">
        <is>
          <t>Leasehold</t>
        </is>
      </c>
      <c r="O1785" t="n">
        <v>160</v>
      </c>
      <c r="S1785" t="inlineStr">
        <is>
          <t>Leasehold (non-mineral; excluded from mineral NMA). Gross=tract-map basis.</t>
        </is>
      </c>
    </row>
    <row r="1786">
      <c r="A1786" t="inlineStr">
        <is>
          <t>2000-006545</t>
        </is>
      </c>
      <c r="C1786" t="inlineStr">
        <is>
          <t>Oil and Gas Lease</t>
        </is>
      </c>
      <c r="D1786" t="inlineStr">
        <is>
          <t>1603/376</t>
        </is>
      </c>
      <c r="E1786" s="903" t="n">
        <v>36558</v>
      </c>
      <c r="F1786" s="903" t="n">
        <v>36558</v>
      </c>
      <c r="G1786" t="inlineStr">
        <is>
          <t>Minion Investment Company
P.O. Box 701473
Tulsa, OK 74170-1473</t>
        </is>
      </c>
      <c r="H1786" t="inlineStr">
        <is>
          <t>EOG Resources, Inc.</t>
        </is>
      </c>
      <c r="I1786" t="inlineStr">
        <is>
          <t>E/2 NW/4, N/2 NE/4 SW/4, NE/4 SE/4, SE/4 NE/4 of 31-12N-24W</t>
        </is>
      </c>
      <c r="J1786" t="inlineStr">
        <is>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is>
      </c>
      <c r="K1786" t="inlineStr">
        <is>
          <t>OKCountyRecords: 2000-006545</t>
        </is>
      </c>
      <c r="L1786" t="inlineStr">
        <is>
          <t>1, 3, 4, 7, 8</t>
        </is>
      </c>
      <c r="M1786" t="inlineStr">
        <is>
          <t>Leasehold</t>
        </is>
      </c>
      <c r="O1786" t="n">
        <v>280</v>
      </c>
      <c r="S1786" t="inlineStr">
        <is>
          <t>Leasehold (non-mineral; excluded from mineral NMA). Gross=tract-map basis.</t>
        </is>
      </c>
    </row>
    <row r="1787">
      <c r="A1787" t="inlineStr">
        <is>
          <t>2000-006544</t>
        </is>
      </c>
      <c r="C1787" t="inlineStr">
        <is>
          <t>Oil and Gas Lease</t>
        </is>
      </c>
      <c r="D1787" t="inlineStr">
        <is>
          <t>1603/374</t>
        </is>
      </c>
      <c r="E1787" s="903" t="n">
        <v>36558</v>
      </c>
      <c r="F1787" s="903" t="n">
        <v>36558</v>
      </c>
      <c r="G1787" t="inlineStr">
        <is>
          <t>Oleta Florene Wylie, formerly Flanagan,
226 N. Louisiana Ave. 
Mangum, OK 73554</t>
        </is>
      </c>
      <c r="H1787" t="inlineStr">
        <is>
          <t>Richard C. Cope</t>
        </is>
      </c>
      <c r="I1787" t="inlineStr">
        <is>
          <t>SE/4 SW/4 of 31-12N-24W</t>
        </is>
      </c>
      <c r="J1787" t="inlineStr">
        <is>
          <t>40 gross acres 
3 years
3/16ths royalty</t>
        </is>
      </c>
      <c r="K1787" t="inlineStr">
        <is>
          <t>OKCountyRecords: 2000-006544</t>
        </is>
      </c>
      <c r="L1787" t="n">
        <v>5</v>
      </c>
      <c r="M1787" t="inlineStr">
        <is>
          <t>Leasehold</t>
        </is>
      </c>
      <c r="O1787" t="n">
        <v>120</v>
      </c>
      <c r="S1787" t="inlineStr">
        <is>
          <t>Leasehold (non-mineral; excluded from mineral NMA). Gross=tract-map basis.</t>
        </is>
      </c>
    </row>
    <row r="1788">
      <c r="A1788" t="inlineStr">
        <is>
          <t>2000-006662</t>
        </is>
      </c>
      <c r="B1788" t="n">
        <v>3</v>
      </c>
      <c r="C1788" t="inlineStr">
        <is>
          <t>Oil and Gas Lease</t>
        </is>
      </c>
      <c r="D1788" t="inlineStr">
        <is>
          <t>1604/117</t>
        </is>
      </c>
      <c r="E1788" s="903" t="n">
        <v>36564</v>
      </c>
      <c r="F1788" s="903" t="n">
        <v>36564</v>
      </c>
      <c r="G1788" t="inlineStr">
        <is>
          <t>Dwight J. Williams</t>
        </is>
      </c>
      <c r="H1788" t="inlineStr">
        <is>
          <t>Richard C. Cope</t>
        </is>
      </c>
      <c r="I1788" t="inlineStr">
        <is>
          <t>SE/4 SE/4, SW/4 NE/4, W/2 SE/4 of 31-12N-24W</t>
        </is>
      </c>
      <c r="J1788" t="inlineStr">
        <is>
          <t>Creates oil &amp; gas leasehold burden</t>
        </is>
      </c>
      <c r="K1788" t="inlineStr">
        <is>
          <t>63e8b9a8d056433a9994fe46ca85076b.pdf | OKCountyRecords: 2000-006662</t>
        </is>
      </c>
      <c r="L1788" t="n">
        <v>2</v>
      </c>
      <c r="M1788" t="inlineStr">
        <is>
          <t>Leasehold</t>
        </is>
      </c>
      <c r="O1788" t="n">
        <v>160</v>
      </c>
      <c r="S1788" t="inlineStr">
        <is>
          <t>Leasehold (non-mineral; excluded from mineral NMA). Gross=tract-map basis.</t>
        </is>
      </c>
    </row>
    <row r="1789">
      <c r="A1789" t="inlineStr">
        <is>
          <t>2000-006657</t>
        </is>
      </c>
      <c r="B1789" t="n">
        <v>1</v>
      </c>
      <c r="C1789" t="inlineStr">
        <is>
          <t>Oil and Gas Lease</t>
        </is>
      </c>
      <c r="D1789" t="inlineStr">
        <is>
          <t>1604/108</t>
        </is>
      </c>
      <c r="E1789" s="903" t="n">
        <v>36564</v>
      </c>
      <c r="F1789" s="903" t="n">
        <v>36564</v>
      </c>
      <c r="G1789" t="inlineStr">
        <is>
          <t>Jan A. Schroff, Trustee</t>
        </is>
      </c>
      <c r="H1789" t="inlineStr">
        <is>
          <t>Richard C. Cope</t>
        </is>
      </c>
      <c r="I1789" t="inlineStr">
        <is>
          <t>SE/4 SE/4, SW/4 NE/4, W/2 SE/4 of 31-12N-24W</t>
        </is>
      </c>
      <c r="J1789" t="inlineStr">
        <is>
          <t>Creates oil &amp; gas leasehold burden</t>
        </is>
      </c>
      <c r="K1789" t="inlineStr">
        <is>
          <t>63e8b9a8d056433a9994fe46ca85076b.pdf | OKCountyRecords: 2000-006657</t>
        </is>
      </c>
      <c r="L1789" t="n">
        <v>2</v>
      </c>
      <c r="M1789" t="inlineStr">
        <is>
          <t>Leasehold</t>
        </is>
      </c>
      <c r="O1789" t="n">
        <v>160</v>
      </c>
      <c r="S1789" t="inlineStr">
        <is>
          <t>Leasehold (non-mineral; excluded from mineral NMA). Gross=tract-map basis.</t>
        </is>
      </c>
    </row>
    <row r="1790">
      <c r="A1790" t="inlineStr">
        <is>
          <t>2000-006661</t>
        </is>
      </c>
      <c r="B1790" t="n">
        <v>2</v>
      </c>
      <c r="C1790" t="inlineStr">
        <is>
          <t>Oil and Gas Lease</t>
        </is>
      </c>
      <c r="D1790" t="inlineStr">
        <is>
          <t>1604/115</t>
        </is>
      </c>
      <c r="E1790" s="903" t="n">
        <v>36564</v>
      </c>
      <c r="F1790" s="903" t="n">
        <v>36564</v>
      </c>
      <c r="G1790" t="inlineStr">
        <is>
          <t>Jon T. Williams, Trustee</t>
        </is>
      </c>
      <c r="H1790" t="inlineStr">
        <is>
          <t>Richard C. Cope</t>
        </is>
      </c>
      <c r="I1790" t="inlineStr">
        <is>
          <t>SE/4 SE/4, SW/4 NE/4, W/2 SE/4 of 31-12N-24W</t>
        </is>
      </c>
      <c r="J1790" t="inlineStr">
        <is>
          <t>Creates oil &amp; gas leasehold burden</t>
        </is>
      </c>
      <c r="K1790" t="inlineStr">
        <is>
          <t>63e8b9a8d056433a9994fe46ca85076b.pdf | OKCountyRecords: 2000-006661</t>
        </is>
      </c>
      <c r="L1790" t="n">
        <v>2</v>
      </c>
      <c r="M1790" t="inlineStr">
        <is>
          <t>Leasehold</t>
        </is>
      </c>
      <c r="O1790" t="n">
        <v>160</v>
      </c>
      <c r="S1790" t="inlineStr">
        <is>
          <t>Leasehold (non-mineral; excluded from mineral NMA). Gross=tract-map basis.</t>
        </is>
      </c>
    </row>
    <row r="1791">
      <c r="A1791" t="inlineStr">
        <is>
          <t>2000-006692</t>
        </is>
      </c>
      <c r="B1791" t="n">
        <v>6</v>
      </c>
      <c r="C1791" t="inlineStr">
        <is>
          <t>Oil and Gas Lease</t>
        </is>
      </c>
      <c r="D1791" t="inlineStr">
        <is>
          <t>1604/251</t>
        </is>
      </c>
      <c r="E1791" s="903" t="n">
        <v>36565</v>
      </c>
      <c r="F1791" s="903" t="n">
        <v>36565</v>
      </c>
      <c r="G1791" t="inlineStr">
        <is>
          <t>Jon N. Wilkerson</t>
        </is>
      </c>
      <c r="H1791" t="inlineStr">
        <is>
          <t>R. Michael Lortz</t>
        </is>
      </c>
      <c r="I1791" t="inlineStr">
        <is>
          <t>NE/4 SW/4, S/2 NE/4, Lots 3-4 of 31-12N-24W</t>
        </is>
      </c>
      <c r="J1791" t="inlineStr">
        <is>
          <t>Creates oil &amp; gas leasehold burden</t>
        </is>
      </c>
      <c r="K1791" t="inlineStr">
        <is>
          <t>63e8b9a8d056433a9994fe46ca85076b.pdf | OKCountyRecords: 2000-006692</t>
        </is>
      </c>
      <c r="L1791" t="inlineStr">
        <is>
          <t>2, 3, 6, 7</t>
        </is>
      </c>
      <c r="M1791" t="inlineStr">
        <is>
          <t>Leasehold</t>
        </is>
      </c>
      <c r="O1791" t="n">
        <v>320</v>
      </c>
      <c r="S1791" t="inlineStr">
        <is>
          <t>Leasehold (non-mineral; excluded from mineral NMA). Gross=tract-map basis.</t>
        </is>
      </c>
    </row>
    <row r="1792">
      <c r="A1792" t="inlineStr">
        <is>
          <t>2000-006711</t>
        </is>
      </c>
      <c r="B1792" t="n">
        <v>9</v>
      </c>
      <c r="C1792" t="inlineStr">
        <is>
          <t>Oil and Gas Lease</t>
        </is>
      </c>
      <c r="D1792" t="inlineStr">
        <is>
          <t>1604/309</t>
        </is>
      </c>
      <c r="E1792" s="903" t="n">
        <v>36565</v>
      </c>
      <c r="F1792" s="903" t="n">
        <v>36565</v>
      </c>
      <c r="G1792" t="inlineStr">
        <is>
          <t>Mark J. Fuchs</t>
        </is>
      </c>
      <c r="H1792" t="inlineStr">
        <is>
          <t>Richard C. Cope</t>
        </is>
      </c>
      <c r="I1792" t="inlineStr">
        <is>
          <t>SE/4 SE/4, SW/4 NE/4, W/2 SE/4 of 31-12N-24W</t>
        </is>
      </c>
      <c r="J1792" t="inlineStr">
        <is>
          <t>Creates oil &amp; gas leasehold burden</t>
        </is>
      </c>
      <c r="K1792" t="inlineStr">
        <is>
          <t>63e8b9a8d056433a9994fe46ca85076b.pdf | OKCountyRecords: 2000-006711</t>
        </is>
      </c>
      <c r="L1792" t="n">
        <v>2</v>
      </c>
      <c r="M1792" t="inlineStr">
        <is>
          <t>Leasehold</t>
        </is>
      </c>
      <c r="O1792" t="n">
        <v>160</v>
      </c>
      <c r="S1792" t="inlineStr">
        <is>
          <t>Leasehold (non-mineral; excluded from mineral NMA). Gross=tract-map basis.</t>
        </is>
      </c>
    </row>
    <row r="1793">
      <c r="A1793" t="inlineStr">
        <is>
          <t>2000-006710</t>
        </is>
      </c>
      <c r="B1793" t="n">
        <v>8</v>
      </c>
      <c r="C1793" t="inlineStr">
        <is>
          <t>Oil and Gas Lease</t>
        </is>
      </c>
      <c r="D1793" t="inlineStr">
        <is>
          <t>1604/307</t>
        </is>
      </c>
      <c r="E1793" s="903" t="n">
        <v>36565</v>
      </c>
      <c r="F1793" s="903" t="n">
        <v>36565</v>
      </c>
      <c r="G1793" t="inlineStr">
        <is>
          <t>Melinda McCall Mulvihill, Trustee</t>
        </is>
      </c>
      <c r="H1793" t="inlineStr">
        <is>
          <t>Richard C. Cope</t>
        </is>
      </c>
      <c r="I1793" t="inlineStr">
        <is>
          <t>SE/4 SE/4, SW/4 NE/4, W/2 SE/4 of 31-12N-24W</t>
        </is>
      </c>
      <c r="J1793" t="inlineStr">
        <is>
          <t>Creates oil &amp; gas leasehold burden</t>
        </is>
      </c>
      <c r="K1793" t="inlineStr">
        <is>
          <t>63e8b9a8d056433a9994fe46ca85076b.pdf | OKCountyRecords: 2000-006710</t>
        </is>
      </c>
      <c r="L1793" t="n">
        <v>2</v>
      </c>
      <c r="M1793" t="inlineStr">
        <is>
          <t>Leasehold</t>
        </is>
      </c>
      <c r="O1793" t="n">
        <v>160</v>
      </c>
      <c r="S1793" t="inlineStr">
        <is>
          <t>Leasehold (non-mineral; excluded from mineral NMA). Gross=tract-map basis.</t>
        </is>
      </c>
    </row>
    <row r="1794">
      <c r="A1794" t="inlineStr">
        <is>
          <t>2000-006696</t>
        </is>
      </c>
      <c r="B1794" t="n">
        <v>7</v>
      </c>
      <c r="C1794" t="inlineStr">
        <is>
          <t>Oil and Gas Lease</t>
        </is>
      </c>
      <c r="D1794" t="inlineStr">
        <is>
          <t>1604/259</t>
        </is>
      </c>
      <c r="E1794" s="903" t="n">
        <v>36565</v>
      </c>
      <c r="F1794" s="903" t="n">
        <v>36565</v>
      </c>
      <c r="G1794" t="inlineStr">
        <is>
          <t>Roger Klopfenstein</t>
        </is>
      </c>
      <c r="H1794" t="inlineStr">
        <is>
          <t>R. Michael Lortz</t>
        </is>
      </c>
      <c r="I1794" t="inlineStr">
        <is>
          <t>NE/4 SW/4, Lots 3-4, SE/4 SW/4 of 31-12N-24W</t>
        </is>
      </c>
      <c r="J1794" t="inlineStr">
        <is>
          <t>Creates oil &amp; gas leasehold burden</t>
        </is>
      </c>
      <c r="K1794" t="inlineStr">
        <is>
          <t>63e8b9a8d056433a9994fe46ca85076b.pdf | OKCountyRecords: 2000-006696</t>
        </is>
      </c>
      <c r="L1794" t="inlineStr">
        <is>
          <t>5, 6, 7</t>
        </is>
      </c>
      <c r="M1794" t="inlineStr">
        <is>
          <t>Leasehold</t>
        </is>
      </c>
      <c r="O1794" t="n">
        <v>240</v>
      </c>
      <c r="S1794" t="inlineStr">
        <is>
          <t>Leasehold (non-mineral; excluded from mineral NMA). Gross=tract-map basis.</t>
        </is>
      </c>
    </row>
    <row r="1795">
      <c r="A1795" t="inlineStr">
        <is>
          <t>2000-006712</t>
        </is>
      </c>
      <c r="B1795" t="n">
        <v>10</v>
      </c>
      <c r="C1795" t="inlineStr">
        <is>
          <t>Oil and Gas Lease</t>
        </is>
      </c>
      <c r="D1795" t="inlineStr">
        <is>
          <t>1604/311</t>
        </is>
      </c>
      <c r="E1795" s="903" t="n">
        <v>36565</v>
      </c>
      <c r="F1795" s="903" t="n">
        <v>36565</v>
      </c>
      <c r="G1795" t="inlineStr">
        <is>
          <t>Stephen M. Criser, Trustee</t>
        </is>
      </c>
      <c r="H1795" t="inlineStr">
        <is>
          <t>Richard C. Cope</t>
        </is>
      </c>
      <c r="I1795" t="inlineStr">
        <is>
          <t>SE/4 SE/4, SW/4 NE/4, W/2 SE/4 of 31-12N-24W</t>
        </is>
      </c>
      <c r="J1795" t="inlineStr">
        <is>
          <t>Creates oil &amp; gas leasehold burden</t>
        </is>
      </c>
      <c r="K1795" t="inlineStr">
        <is>
          <t>63e8b9a8d056433a9994fe46ca85076b.pdf | OKCountyRecords: 2000-006712</t>
        </is>
      </c>
      <c r="L1795" t="n">
        <v>2</v>
      </c>
      <c r="M1795" t="inlineStr">
        <is>
          <t>Leasehold</t>
        </is>
      </c>
      <c r="O1795" t="n">
        <v>160</v>
      </c>
      <c r="S1795" t="inlineStr">
        <is>
          <t>Leasehold (non-mineral; excluded from mineral NMA). Gross=tract-map basis.</t>
        </is>
      </c>
    </row>
    <row r="1796">
      <c r="A1796" t="inlineStr">
        <is>
          <t>2000-006716</t>
        </is>
      </c>
      <c r="B1796" t="n">
        <v>11</v>
      </c>
      <c r="C1796" t="inlineStr">
        <is>
          <t>Oil and Gas Lease</t>
        </is>
      </c>
      <c r="D1796" t="inlineStr">
        <is>
          <t>1604/322</t>
        </is>
      </c>
      <c r="E1796" s="903" t="n">
        <v>36566</v>
      </c>
      <c r="F1796" s="903" t="n">
        <v>36566</v>
      </c>
      <c r="G1796" t="inlineStr">
        <is>
          <t>Sandra Lorrain York</t>
        </is>
      </c>
      <c r="H1796" t="inlineStr">
        <is>
          <t>EOG Resources, Inc.</t>
        </is>
      </c>
      <c r="I1796" t="inlineStr">
        <is>
          <t>All of 31-12N-24W</t>
        </is>
      </c>
      <c r="J1796" t="inlineStr">
        <is>
          <t>Creates oil &amp; gas leasehold burden</t>
        </is>
      </c>
      <c r="K1796" t="inlineStr">
        <is>
          <t>63e8b9a8d056433a9994fe46ca85076b.pdf | OKCountyRecords: 2000-006716</t>
        </is>
      </c>
      <c r="L1796" t="inlineStr">
        <is>
          <t>All (1-8)</t>
        </is>
      </c>
      <c r="M1796" t="inlineStr">
        <is>
          <t>Leasehold</t>
        </is>
      </c>
      <c r="O1796" t="n">
        <v>640</v>
      </c>
      <c r="S1796" t="inlineStr">
        <is>
          <t>Leasehold (non-mineral; excluded from mineral NMA). All-section coverage. Gross=tract-map basis.</t>
        </is>
      </c>
    </row>
    <row r="1797">
      <c r="A1797" t="inlineStr">
        <is>
          <t>2000-006763</t>
        </is>
      </c>
      <c r="B1797" t="n">
        <v>12</v>
      </c>
      <c r="C1797" t="inlineStr">
        <is>
          <t>Oil and Gas Lease</t>
        </is>
      </c>
      <c r="D1797" t="inlineStr">
        <is>
          <t>1604/453</t>
        </is>
      </c>
      <c r="E1797" s="903" t="n">
        <v>36572</v>
      </c>
      <c r="F1797" s="903" t="n">
        <v>36572</v>
      </c>
      <c r="G1797" t="inlineStr">
        <is>
          <t>Nanalee Faye Barnett</t>
        </is>
      </c>
      <c r="H1797" t="inlineStr">
        <is>
          <t>Richard C. Cope</t>
        </is>
      </c>
      <c r="I1797" t="inlineStr">
        <is>
          <t>E/2 NW/4, N/2 NE/4 SW/4, NE/4 SE/4, SE/4 NE/4 of 31-12N-24W</t>
        </is>
      </c>
      <c r="J1797" t="inlineStr">
        <is>
          <t>Creates oil &amp; gas leasehold burden</t>
        </is>
      </c>
      <c r="K1797" t="inlineStr">
        <is>
          <t>63e8b9a8d056433a9994fe46ca85076b.pdf | OKCountyRecords: 2000-006763</t>
        </is>
      </c>
      <c r="L1797" t="inlineStr">
        <is>
          <t>1, 3, 4, 7, 8</t>
        </is>
      </c>
      <c r="M1797" t="inlineStr">
        <is>
          <t>Leasehold</t>
        </is>
      </c>
      <c r="O1797" t="n">
        <v>280</v>
      </c>
      <c r="S1797" t="inlineStr">
        <is>
          <t>Leasehold (non-mineral; excluded from mineral NMA). Gross=tract-map basis.</t>
        </is>
      </c>
    </row>
    <row r="1798">
      <c r="A1798" t="inlineStr">
        <is>
          <t>2000-006764</t>
        </is>
      </c>
      <c r="C1798" t="inlineStr">
        <is>
          <t>Proof of Death</t>
        </is>
      </c>
      <c r="D1798" t="inlineStr">
        <is>
          <t>1604/455</t>
        </is>
      </c>
      <c r="E1798" s="903" t="n">
        <v>36572</v>
      </c>
      <c r="F1798" s="903" t="n">
        <v>36572</v>
      </c>
      <c r="G1798" t="inlineStr">
        <is>
          <t>Nanalee Faye Barnett</t>
        </is>
      </c>
      <c r="H1798" t="inlineStr">
        <is>
          <t>The Public
RE: J.E. Barnett, Deceased
Heirs:
Nanalee Faye Barnett, 1/2,
Karen Barnett Taylor, 1/4,
Jacqueline Barnett Logan, 1/4</t>
        </is>
      </c>
      <c r="I1798" t="inlineStr">
        <is>
          <t>E/2 NW/4, N/2 NE/4 SW/4, NE/4 SE/4, SE/4 NE/4 of 31-12N-24W</t>
        </is>
      </c>
      <c r="J1798" t="inlineStr">
        <is>
          <t>ARTI, J. E. Barnett died on 11/7/1990</t>
        </is>
      </c>
      <c r="K1798" t="inlineStr">
        <is>
          <t>OKCountyRecords: 2000-006764</t>
        </is>
      </c>
      <c r="L1798" t="inlineStr">
        <is>
          <t>1, 3, 4, 7, 8</t>
        </is>
      </c>
      <c r="M1798" t="inlineStr">
        <is>
          <t>Mineral</t>
        </is>
      </c>
      <c r="N1798" t="n">
        <v>1</v>
      </c>
      <c r="O1798" t="n">
        <v>280</v>
      </c>
      <c r="P1798" t="n">
        <v>1</v>
      </c>
      <c r="Q1798" t="n">
        <v>-1</v>
      </c>
      <c r="R1798" t="n">
        <v>280</v>
      </c>
      <c r="S1798" t="inlineStr">
        <is>
          <t>Mineral; basis Conv Amt(dec). FLAG: The Public placeholder; VERIFY — NEED source confirmation. Gross=tract-map basis.</t>
        </is>
      </c>
      <c r="T1798" t="inlineStr">
        <is>
          <t>REVIEW</t>
        </is>
      </c>
      <c r="U1798" t="inlineStr">
        <is>
          <t>NEED: confirm conveyed mineral acreage from instrument image — named party present under 'The Public' (affidavit/notice); placeholder identity resolved.</t>
        </is>
      </c>
    </row>
    <row r="1799">
      <c r="A1799" t="inlineStr">
        <is>
          <t>2000-006917</t>
        </is>
      </c>
      <c r="C1799" t="inlineStr">
        <is>
          <t>Oil and Gas Lease</t>
        </is>
      </c>
      <c r="D1799" t="inlineStr">
        <is>
          <t>1606/416</t>
        </is>
      </c>
      <c r="E1799" s="903" t="n">
        <v>36586</v>
      </c>
      <c r="F1799" s="903" t="n">
        <v>36586</v>
      </c>
      <c r="G1799" t="inlineStr">
        <is>
          <t>Charles D. Ray
P. O. Box 51608
Midland, TX 79710</t>
        </is>
      </c>
      <c r="H1799" t="inlineStr">
        <is>
          <t>Richard C. Cope</t>
        </is>
      </c>
      <c r="I1799" t="inlineStr">
        <is>
          <t>E/2 NW/4, NE/4 SE/4, SE/4 NE/4 of 31-12N-24W</t>
        </is>
      </c>
      <c r="J1799" t="inlineStr">
        <is>
          <t>180 gross acres 
3 years
1/4th royalty</t>
        </is>
      </c>
      <c r="K1799" t="inlineStr">
        <is>
          <t>OKCountyRecords: 2000-006917</t>
        </is>
      </c>
      <c r="L1799" t="inlineStr">
        <is>
          <t>3, 4, 8</t>
        </is>
      </c>
      <c r="M1799" t="inlineStr">
        <is>
          <t>Leasehold</t>
        </is>
      </c>
      <c r="O1799" t="n">
        <v>160</v>
      </c>
      <c r="S1799" t="inlineStr">
        <is>
          <t>Leasehold (non-mineral; excluded from mineral NMA). Gross=tract-map basis.</t>
        </is>
      </c>
    </row>
    <row r="1800">
      <c r="A1800" t="inlineStr">
        <is>
          <t>2000-006918</t>
        </is>
      </c>
      <c r="C1800" t="inlineStr">
        <is>
          <t>Oil and Gas Lease</t>
        </is>
      </c>
      <c r="D1800" t="inlineStr">
        <is>
          <t>1606/418</t>
        </is>
      </c>
      <c r="E1800" s="903" t="n">
        <v>36586</v>
      </c>
      <c r="F1800" s="903" t="n">
        <v>36586</v>
      </c>
      <c r="G1800" t="inlineStr">
        <is>
          <t>Clyde A. Pine
4567 Globe Willow Drive,
El Paso. TX 79922-2223</t>
        </is>
      </c>
      <c r="H1800" t="inlineStr">
        <is>
          <t>Richard C. Cope</t>
        </is>
      </c>
      <c r="I1800" t="inlineStr">
        <is>
          <t>E/2 NW/4, NE/4 NE/4, NE/4 SE/4 of 31-12N-24W</t>
        </is>
      </c>
      <c r="J1800" t="inlineStr">
        <is>
          <t>180 gross acres 
3 years
1/4th royalty</t>
        </is>
      </c>
      <c r="K1800" t="inlineStr">
        <is>
          <t>OKCountyRecords: 2000-006918</t>
        </is>
      </c>
      <c r="L1800" t="inlineStr">
        <is>
          <t>1, 4, 8</t>
        </is>
      </c>
      <c r="M1800" t="inlineStr">
        <is>
          <t>Leasehold</t>
        </is>
      </c>
      <c r="O1800" t="n">
        <v>200</v>
      </c>
      <c r="S1800" t="inlineStr">
        <is>
          <t>Leasehold (non-mineral; excluded from mineral NMA). Gross=tract-map basis.</t>
        </is>
      </c>
    </row>
    <row r="1801">
      <c r="A1801" t="inlineStr">
        <is>
          <t>2000-006986</t>
        </is>
      </c>
      <c r="C1801" t="inlineStr">
        <is>
          <t>Oil and Gas Lease</t>
        </is>
      </c>
      <c r="D1801" t="inlineStr">
        <is>
          <t>1607/327</t>
        </is>
      </c>
      <c r="E1801" s="903" t="n">
        <v>36593</v>
      </c>
      <c r="F1801" s="903" t="n">
        <v>36593</v>
      </c>
      <c r="G1801" t="inlineStr">
        <is>
          <t>Loulse McLerron (formerty, Louise Ormand)
206 Parkview Place
Elk City, OK 73644</t>
        </is>
      </c>
      <c r="H1801" t="inlineStr">
        <is>
          <t>EOG Resources, Inc.</t>
        </is>
      </c>
      <c r="I1801" t="inlineStr">
        <is>
          <t>E/2 NW/4, N/2 NE/4 SW/4, NE/4 SE/4, SE/4 NE/4 of 31-12N-24W</t>
        </is>
      </c>
      <c r="J1801" t="inlineStr">
        <is>
          <t>180 gross acres 
3 years
3/16ths royalty</t>
        </is>
      </c>
      <c r="K1801" t="inlineStr">
        <is>
          <t>OKCountyRecords: 2000-006986</t>
        </is>
      </c>
      <c r="L1801" t="inlineStr">
        <is>
          <t>1, 3, 4, 7, 8</t>
        </is>
      </c>
      <c r="M1801" t="inlineStr">
        <is>
          <t>Leasehold</t>
        </is>
      </c>
      <c r="O1801" t="n">
        <v>280</v>
      </c>
      <c r="S1801" t="inlineStr">
        <is>
          <t>Leasehold (non-mineral; excluded from mineral NMA). Gross=tract-map basis.</t>
        </is>
      </c>
    </row>
    <row r="1802">
      <c r="A1802" t="inlineStr">
        <is>
          <t>2000-006985</t>
        </is>
      </c>
      <c r="C1802" t="inlineStr">
        <is>
          <t>Oil and Gas Lease</t>
        </is>
      </c>
      <c r="D1802" t="inlineStr">
        <is>
          <t>1607/325</t>
        </is>
      </c>
      <c r="E1802" s="903" t="n">
        <v>36593</v>
      </c>
      <c r="F1802" s="903" t="n">
        <v>36593</v>
      </c>
      <c r="G1802" t="inlineStr">
        <is>
          <t>Nancy Mitchell Williams
P.O, Box 673
Hobart, OK 73651</t>
        </is>
      </c>
      <c r="H1802" t="inlineStr">
        <is>
          <t>EOG Resources, Inc.</t>
        </is>
      </c>
      <c r="I1802" t="inlineStr">
        <is>
          <t>E/2 NW/4, E/2 SW/4, Lot 4, N/2 NE/4, NE/4 NE/4, S/2, Lot 3, SE/4 NE/4 of 31-12N-24W</t>
        </is>
      </c>
      <c r="J1802" t="inlineStr">
        <is>
          <t>375.34 gross acres 
3 years
3/16ths royalty</t>
        </is>
      </c>
      <c r="K1802" t="inlineStr">
        <is>
          <t>OKCountyRecords: 2000-006985</t>
        </is>
      </c>
      <c r="L1802" t="inlineStr">
        <is>
          <t>1, 3, 4, 5, 6, 7</t>
        </is>
      </c>
      <c r="M1802" t="inlineStr">
        <is>
          <t>Leasehold</t>
        </is>
      </c>
      <c r="O1802" t="n">
        <v>440</v>
      </c>
      <c r="S1802" t="inlineStr">
        <is>
          <t>Leasehold (non-mineral; excluded from mineral NMA). Gross=tract-map basis.</t>
        </is>
      </c>
    </row>
    <row r="1803">
      <c r="A1803" t="inlineStr">
        <is>
          <t>1994-007065</t>
        </is>
      </c>
      <c r="B1803" t="n">
        <v>93</v>
      </c>
      <c r="C1803" t="inlineStr">
        <is>
          <t>Assignment</t>
        </is>
      </c>
      <c r="D1803" t="inlineStr">
        <is>
          <t>1608/38</t>
        </is>
      </c>
      <c r="E1803" s="903" t="n">
        <v>36600</v>
      </c>
      <c r="F1803" s="903" t="n">
        <v>36600</v>
      </c>
      <c r="G1803" t="inlineStr">
        <is>
          <t>R. Michael Lortz</t>
        </is>
      </c>
      <c r="H1803" t="inlineStr">
        <is>
          <t>Lariat Petroleum, Inc.</t>
        </is>
      </c>
      <c r="I1803" t="inlineStr">
        <is>
          <t>Lot 4, S/2 of Lot 3, S/2 NE/4 SW/4, SE/4 SW/4 of 31-12N-24W</t>
        </is>
      </c>
      <c r="J1803" t="inlineStr">
        <is>
          <t>ARTI, Transfers leasehold/WI in chain</t>
        </is>
      </c>
      <c r="K1803" t="inlineStr">
        <is>
          <t>OKCountyRecords: 1994-007065</t>
        </is>
      </c>
      <c r="L1803" t="inlineStr">
        <is>
          <t>2, 3, 5, 6, 7</t>
        </is>
      </c>
      <c r="M1803" t="inlineStr">
        <is>
          <t>Leasehold</t>
        </is>
      </c>
      <c r="O1803" t="n">
        <v>440</v>
      </c>
      <c r="S1803" t="inlineStr">
        <is>
          <t>Leasehold (non-mineral; excluded from mineral NMA). Gross=tract-map basis.</t>
        </is>
      </c>
    </row>
    <row r="1804">
      <c r="A1804" t="inlineStr">
        <is>
          <t>2000-007065</t>
        </is>
      </c>
      <c r="B1804" t="n">
        <v>69</v>
      </c>
      <c r="C1804" t="inlineStr">
        <is>
          <t>Assignment</t>
        </is>
      </c>
      <c r="D1804" t="inlineStr">
        <is>
          <t>1608/38</t>
        </is>
      </c>
      <c r="E1804" s="903" t="n">
        <v>36600</v>
      </c>
      <c r="F1804" s="903" t="n">
        <v>36600</v>
      </c>
      <c r="G1804" t="inlineStr">
        <is>
          <t>R. Michael Lortz</t>
        </is>
      </c>
      <c r="H1804" t="inlineStr">
        <is>
          <t>Lariat Petroleum, Inc.</t>
        </is>
      </c>
      <c r="I1804" t="inlineStr">
        <is>
          <t>A of 31-12N-24W</t>
        </is>
      </c>
      <c r="J1804" t="inlineStr">
        <is>
          <t>Leasehold assigned (chain)
Added from scanned Section 31 index PDF page 24 / printed report page 1. Assignment affecting all Section 31 per printed index row; not found in filled workbook source index. Add to historical chain and obtain full 001608/0038 image.</t>
        </is>
      </c>
      <c r="K1804" t="inlineStr">
        <is>
          <t>63e8b9a8d056433a9994fe46ca85076b.pdf | OKCountyRecords: 2000-007065</t>
        </is>
      </c>
      <c r="L1804" t="inlineStr">
        <is>
          <t>All (1-8)</t>
        </is>
      </c>
      <c r="M1804" t="inlineStr">
        <is>
          <t>Leasehold</t>
        </is>
      </c>
      <c r="O1804" t="n">
        <v>640</v>
      </c>
      <c r="S1804" t="inlineStr">
        <is>
          <t>Leasehold (non-mineral; excluded from mineral NMA). All-section coverage. Gross=tract-map basis.</t>
        </is>
      </c>
    </row>
    <row r="1805">
      <c r="A1805" t="inlineStr">
        <is>
          <t>1994-007204</t>
        </is>
      </c>
      <c r="B1805" t="n">
        <v>94</v>
      </c>
      <c r="C1805" t="inlineStr">
        <is>
          <t>Oil and Gas Lease</t>
        </is>
      </c>
      <c r="D1805" t="inlineStr">
        <is>
          <t>1608/452</t>
        </is>
      </c>
      <c r="E1805" s="903" t="n">
        <v>36612</v>
      </c>
      <c r="F1805" s="903" t="n">
        <v>36612</v>
      </c>
      <c r="G1805" t="inlineStr">
        <is>
          <t>Melinda Barbie</t>
        </is>
      </c>
      <c r="H1805" t="inlineStr">
        <is>
          <t>R. Michael Lortz</t>
        </is>
      </c>
      <c r="I1805" t="inlineStr">
        <is>
          <t>Lot 4, S/2 of Lot 3, S/2 NE/4 SW/4, SE/4 SW/4 of 31-12N-24W</t>
        </is>
      </c>
      <c r="J1805" t="inlineStr">
        <is>
          <t>Creates oil &amp; gas leasehold burden</t>
        </is>
      </c>
      <c r="K1805" t="inlineStr">
        <is>
          <t>OKCountyRecords: 1994-007204</t>
        </is>
      </c>
      <c r="L1805" t="inlineStr">
        <is>
          <t>2, 3, 5, 6, 7</t>
        </is>
      </c>
      <c r="M1805" t="inlineStr">
        <is>
          <t>Leasehold</t>
        </is>
      </c>
      <c r="O1805" t="n">
        <v>440</v>
      </c>
      <c r="S1805" t="inlineStr">
        <is>
          <t>Leasehold (non-mineral; excluded from mineral NMA). Gross=tract-map basis.</t>
        </is>
      </c>
    </row>
    <row r="1806">
      <c r="A1806" t="inlineStr">
        <is>
          <t>1994-007244</t>
        </is>
      </c>
      <c r="B1806" t="n">
        <v>95</v>
      </c>
      <c r="C1806" t="inlineStr">
        <is>
          <t>Oil and Gas Lease</t>
        </is>
      </c>
      <c r="D1806" t="inlineStr">
        <is>
          <t>1608/541</t>
        </is>
      </c>
      <c r="E1806" s="903" t="n">
        <v>36613</v>
      </c>
      <c r="F1806" s="903" t="n">
        <v>36613</v>
      </c>
      <c r="G1806" t="inlineStr">
        <is>
          <t>Carrie Leeanne Mitchell</t>
        </is>
      </c>
      <c r="H1806" t="inlineStr">
        <is>
          <t>EOG Resources, Inc.</t>
        </is>
      </c>
      <c r="I1806" t="inlineStr">
        <is>
          <t>E/2 NW/4, E/2 SW/4, Lots 3-4, N/2 NE/4, NE/4 SE/4, SE/4 NE/4 of 31-12N-24W</t>
        </is>
      </c>
      <c r="J1806" t="inlineStr">
        <is>
          <t>Creates oil &amp; gas leasehold burden</t>
        </is>
      </c>
      <c r="K1806" t="inlineStr">
        <is>
          <t>OKCountyRecords: 1994-007244</t>
        </is>
      </c>
      <c r="L1806" t="inlineStr">
        <is>
          <t>1, 3, 4, 5, 6, 7, 8</t>
        </is>
      </c>
      <c r="M1806" t="inlineStr">
        <is>
          <t>Leasehold</t>
        </is>
      </c>
      <c r="O1806" t="n">
        <v>480</v>
      </c>
      <c r="S1806" t="inlineStr">
        <is>
          <t>Leasehold (non-mineral; excluded from mineral NMA). Gross=tract-map basis.</t>
        </is>
      </c>
    </row>
    <row r="1807">
      <c r="A1807" t="inlineStr">
        <is>
          <t>1994-007245</t>
        </is>
      </c>
      <c r="B1807" t="n">
        <v>96</v>
      </c>
      <c r="C1807" t="inlineStr">
        <is>
          <t>Oil and Gas Lease</t>
        </is>
      </c>
      <c r="D1807" t="inlineStr">
        <is>
          <t>1608/543</t>
        </is>
      </c>
      <c r="E1807" s="903" t="n">
        <v>36613</v>
      </c>
      <c r="F1807" s="903" t="n">
        <v>36613</v>
      </c>
      <c r="G1807" t="inlineStr">
        <is>
          <t>Nancy Susan Mitchell</t>
        </is>
      </c>
      <c r="H1807" t="inlineStr">
        <is>
          <t>EOG Resources, Inc.</t>
        </is>
      </c>
      <c r="I1807" t="inlineStr">
        <is>
          <t>E/2 NW/4, E/2 SW/4, Lots 3-4, N/2 NE/4, NE/4 SE/4, SE/4 NE/4 of 31-12N-24W</t>
        </is>
      </c>
      <c r="J1807" t="inlineStr">
        <is>
          <t>Creates oil &amp; gas leasehold burden</t>
        </is>
      </c>
      <c r="K1807" t="inlineStr">
        <is>
          <t>OKCountyRecords: 1994-007245</t>
        </is>
      </c>
      <c r="L1807" t="inlineStr">
        <is>
          <t>1, 3, 4, 5, 6, 7, 8</t>
        </is>
      </c>
      <c r="M1807" t="inlineStr">
        <is>
          <t>Leasehold</t>
        </is>
      </c>
      <c r="O1807" t="n">
        <v>480</v>
      </c>
      <c r="S1807" t="inlineStr">
        <is>
          <t>Leasehold (non-mineral; excluded from mineral NMA). Gross=tract-map basis.</t>
        </is>
      </c>
    </row>
    <row r="1808">
      <c r="A1808" t="inlineStr">
        <is>
          <t>2000-007332</t>
        </is>
      </c>
      <c r="C1808" t="inlineStr">
        <is>
          <t>Oil and Gas Lease</t>
        </is>
      </c>
      <c r="D1808" t="inlineStr">
        <is>
          <t>1609/199</t>
        </is>
      </c>
      <c r="E1808" s="903" t="n">
        <v>36616</v>
      </c>
      <c r="F1808" s="903" t="n">
        <v>36616</v>
      </c>
      <c r="G1808" t="inlineStr">
        <is>
          <t>Gena W. Moore (aka Gena Williams)
3890 Windvke Drive
Memphis. TN 38125</t>
        </is>
      </c>
      <c r="H1808" t="inlineStr">
        <is>
          <t>EOG Resources, Inc.</t>
        </is>
      </c>
      <c r="I1808" t="inlineStr">
        <is>
          <t>E/2 NW/4, E/2 SW/4, N/2 NE/4, NE/4 SE/4, Lots 3-4, SE/4 NE/4 of 31-12N-24W</t>
        </is>
      </c>
      <c r="J1808" t="inlineStr">
        <is>
          <t>375.34 gross acres 
3 years
3/16ths royalty</t>
        </is>
      </c>
      <c r="K1808" t="inlineStr">
        <is>
          <t>OKCountyRecords: 2000-007332</t>
        </is>
      </c>
      <c r="L1808" t="inlineStr">
        <is>
          <t>1, 3, 4, 5, 6, 7, 8</t>
        </is>
      </c>
      <c r="M1808" t="inlineStr">
        <is>
          <t>Leasehold</t>
        </is>
      </c>
      <c r="O1808" t="n">
        <v>480</v>
      </c>
      <c r="S1808" t="inlineStr">
        <is>
          <t>Leasehold (non-mineral; excluded from mineral NMA). Gross=tract-map basis.</t>
        </is>
      </c>
    </row>
    <row r="1809">
      <c r="A1809" t="inlineStr">
        <is>
          <t>2000-007383</t>
        </is>
      </c>
      <c r="C1809" t="inlineStr">
        <is>
          <t>Oil and Gas Lease</t>
        </is>
      </c>
      <c r="D1809" t="inlineStr">
        <is>
          <t>1610/40</t>
        </is>
      </c>
      <c r="E1809" s="903" t="n">
        <v>36621</v>
      </c>
      <c r="F1809" s="903" t="n">
        <v>36621</v>
      </c>
      <c r="G1809" t="inlineStr">
        <is>
          <t>Richard M. Heins
6333 Odana Road,
Madison, WI 53716</t>
        </is>
      </c>
      <c r="H1809" t="inlineStr">
        <is>
          <t>Richard C. Cope</t>
        </is>
      </c>
      <c r="I1809" t="inlineStr">
        <is>
          <t>SE/4 SE/4, SW/4 NE/4, W/2 SE/4 of 31-12N-24W</t>
        </is>
      </c>
      <c r="J1809" t="inlineStr">
        <is>
          <t>160 gross acres 
3 years
3/16ths royalty</t>
        </is>
      </c>
      <c r="K1809" t="inlineStr">
        <is>
          <t>OKCountyRecords: 2000-007383</t>
        </is>
      </c>
      <c r="L1809" t="n">
        <v>2</v>
      </c>
      <c r="M1809" t="inlineStr">
        <is>
          <t>Leasehold</t>
        </is>
      </c>
      <c r="O1809" t="n">
        <v>160</v>
      </c>
      <c r="S1809" t="inlineStr">
        <is>
          <t>Leasehold (non-mineral; excluded from mineral NMA). Gross=tract-map basis.</t>
        </is>
      </c>
    </row>
    <row r="1810">
      <c r="A1810" t="inlineStr">
        <is>
          <t>2000-007411</t>
        </is>
      </c>
      <c r="C1810" t="inlineStr">
        <is>
          <t>Oil and Gas Lease</t>
        </is>
      </c>
      <c r="D1810" t="inlineStr">
        <is>
          <t>1610/121</t>
        </is>
      </c>
      <c r="E1810" s="903" t="n">
        <v>36623</v>
      </c>
      <c r="F1810" s="903" t="n">
        <v>36623</v>
      </c>
      <c r="G1810" t="inlineStr">
        <is>
          <t>Robert H. Frazler
P. O. Box 50264
Midland, TX</t>
        </is>
      </c>
      <c r="H1810" t="inlineStr">
        <is>
          <t>Richard C. Cope</t>
        </is>
      </c>
      <c r="I1810" t="inlineStr">
        <is>
          <t>E/2 NW/4, N/2 NE/4 SW/4, NE/4 SE/4, SE/4 NE/4 of 31-12N-24W</t>
        </is>
      </c>
      <c r="J1810" t="inlineStr">
        <is>
          <t>180 gross acres 
3 years
1/4th royalty</t>
        </is>
      </c>
      <c r="K1810" t="inlineStr">
        <is>
          <t>OKCountyRecords: 2000-007411</t>
        </is>
      </c>
      <c r="L1810" t="inlineStr">
        <is>
          <t>1, 3, 4, 7, 8</t>
        </is>
      </c>
      <c r="M1810" t="inlineStr">
        <is>
          <t>Leasehold</t>
        </is>
      </c>
      <c r="O1810" t="n">
        <v>280</v>
      </c>
      <c r="S1810" t="inlineStr">
        <is>
          <t>Leasehold (non-mineral; excluded from mineral NMA). Gross=tract-map basis.</t>
        </is>
      </c>
    </row>
    <row r="1811">
      <c r="A1811" t="inlineStr">
        <is>
          <t>2000-007634</t>
        </is>
      </c>
      <c r="C1811" t="inlineStr">
        <is>
          <t>Assignment</t>
        </is>
      </c>
      <c r="D1811" t="inlineStr">
        <is>
          <t>1611/352</t>
        </is>
      </c>
      <c r="E1811" s="903" t="n">
        <v>36643</v>
      </c>
      <c r="F1811" s="903" t="n">
        <v>36643</v>
      </c>
      <c r="G1811" t="inlineStr">
        <is>
          <t>Lortz R. Michael</t>
        </is>
      </c>
      <c r="H1811" t="inlineStr">
        <is>
          <t>Lariat Petroleum, Inc.</t>
        </is>
      </c>
      <c r="I1811" t="inlineStr">
        <is>
          <t>S/2 NE/4 SW/4 Lot 3, 4, SE/4 SW/4 of 31-12N-24W, aol</t>
        </is>
      </c>
      <c r="J1811" t="inlineStr">
        <is>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is>
      </c>
      <c r="K1811" t="inlineStr">
        <is>
          <t>OKCountyRecords: 2000-007634</t>
        </is>
      </c>
      <c r="L1811" t="inlineStr">
        <is>
          <t>2, 3, 5, 6, 7</t>
        </is>
      </c>
      <c r="M1811" t="inlineStr">
        <is>
          <t>Leasehold</t>
        </is>
      </c>
      <c r="O1811" t="n">
        <v>440</v>
      </c>
      <c r="S1811" t="inlineStr">
        <is>
          <t>Leasehold (non-mineral; excluded from mineral NMA). Gross=tract-map basis.</t>
        </is>
      </c>
    </row>
    <row r="1812">
      <c r="A1812" t="inlineStr">
        <is>
          <t>2000-007685</t>
        </is>
      </c>
      <c r="C1812" t="inlineStr">
        <is>
          <t>Mineral Deed</t>
        </is>
      </c>
      <c r="D1812" t="inlineStr">
        <is>
          <t>1611/503</t>
        </is>
      </c>
      <c r="E1812" s="903" t="n">
        <v>36647</v>
      </c>
      <c r="F1812" s="903" t="n">
        <v>36647</v>
      </c>
      <c r="G1812" t="inlineStr">
        <is>
          <t>Fer-Scher Exploration, LLC</t>
        </is>
      </c>
      <c r="H1812" t="inlineStr">
        <is>
          <t>Aspen Minerals Group</t>
        </is>
      </c>
      <c r="I1812" t="inlineStr">
        <is>
          <t>E/2 NW/4, N/2 NE/4 SW/4, NE/4 SE/4, SE/4 NE/4 of 31-12N-24W, aol</t>
        </is>
      </c>
      <c r="J1812" t="inlineStr">
        <is>
          <t>ARTI</t>
        </is>
      </c>
      <c r="K1812" t="inlineStr">
        <is>
          <t>OKCountyRecords: 2000-007685</t>
        </is>
      </c>
      <c r="L1812" t="inlineStr">
        <is>
          <t>1, 3, 4, 7, 8</t>
        </is>
      </c>
      <c r="M1812" t="inlineStr">
        <is>
          <t>Mineral</t>
        </is>
      </c>
      <c r="N1812" t="n">
        <v>1</v>
      </c>
      <c r="O1812" t="n">
        <v>280</v>
      </c>
      <c r="P1812" t="n">
        <v>1</v>
      </c>
      <c r="Q1812" t="n">
        <v>-1</v>
      </c>
      <c r="R1812" t="n">
        <v>280</v>
      </c>
      <c r="S1812" t="inlineStr">
        <is>
          <t>Mineral; basis Conv Amt(dec). Gross=tract-map basis.</t>
        </is>
      </c>
    </row>
    <row r="1813">
      <c r="A1813" t="inlineStr">
        <is>
          <t>2000-008063</t>
        </is>
      </c>
      <c r="C1813" t="inlineStr">
        <is>
          <t>Oil and Gas Lease</t>
        </is>
      </c>
      <c r="D1813" t="inlineStr">
        <is>
          <t>1613/497</t>
        </is>
      </c>
      <c r="E1813" s="903" t="n">
        <v>36671</v>
      </c>
      <c r="F1813" s="903" t="n">
        <v>36671</v>
      </c>
      <c r="G1813" t="inlineStr">
        <is>
          <t>Ella P. Kirk, widow and surviving Joint Tenant of Gordon E. Kirk, deceased
P.O. Box 512
Chevenne, OK 73628</t>
        </is>
      </c>
      <c r="H1813" t="inlineStr">
        <is>
          <t>EOG Resources, Inc.</t>
        </is>
      </c>
      <c r="I1813" t="inlineStr">
        <is>
          <t>Lot 1. (LESS AND EXCEPT a tract described as beginning at the Northwest corner of Lot 1: thence East 420.58 feet: thence South 725 feet: thence West 420.58 feet: thence North 725 feet to the point of beginning) and all of Lot 2 and the North Half of Lot 3 of 31-12N-24W</t>
        </is>
      </c>
      <c r="J1813" t="inlineStr">
        <is>
          <t xml:space="preserve">85.0850 gross acres
3 yrs 
3/16ths </t>
        </is>
      </c>
      <c r="K1813" t="inlineStr">
        <is>
          <t>OKCountyRecords: 2000-008063</t>
        </is>
      </c>
      <c r="L1813" t="n">
        <v>5</v>
      </c>
      <c r="M1813" t="inlineStr">
        <is>
          <t>Leasehold</t>
        </is>
      </c>
      <c r="O1813" t="n">
        <v>120</v>
      </c>
      <c r="S1813" t="inlineStr">
        <is>
          <t>Leasehold (non-mineral; excluded from mineral NMA). Gross=tract-map basis.</t>
        </is>
      </c>
    </row>
    <row r="1814">
      <c r="A1814" t="inlineStr">
        <is>
          <t>2000-008159</t>
        </is>
      </c>
      <c r="C1814" t="inlineStr">
        <is>
          <t>Correction Release of Mortgage</t>
        </is>
      </c>
      <c r="D1814" t="inlineStr">
        <is>
          <t>1614/323</t>
        </is>
      </c>
      <c r="E1814" s="903" t="n">
        <v>36679</v>
      </c>
      <c r="F1814" s="903" t="n">
        <v>36679</v>
      </c>
      <c r="G1814" t="inlineStr">
        <is>
          <t>Interbank</t>
        </is>
      </c>
      <c r="H1814" t="inlineStr">
        <is>
          <t>Barbaraj Bain,
Billy W. Bain,
Carl L. Bain,
Clarence C. Bain,
Doroty J. Bain,
Lenora M. Bain,
Hazel A. Hamilton,
Juanita Wolff</t>
        </is>
      </c>
      <c r="I1814" t="inlineStr">
        <is>
          <t>SE/4 SE/4, SW/4 NE/4, W/2 SE/4 of 31-12N-24W, aol</t>
        </is>
      </c>
      <c r="J1814" t="inlineStr">
        <is>
          <t>See instrument</t>
        </is>
      </c>
      <c r="K1814" t="inlineStr">
        <is>
          <t>OKCountyRecords: 2000-008159</t>
        </is>
      </c>
      <c r="L1814" t="n">
        <v>2</v>
      </c>
      <c r="M1814" t="inlineStr">
        <is>
          <t>Other</t>
        </is>
      </c>
      <c r="O1814" t="n">
        <v>160</v>
      </c>
      <c r="S1814" t="inlineStr">
        <is>
          <t>Other (non-mineral; excluded from mineral NMA). Gross=tract-map basis.</t>
        </is>
      </c>
    </row>
    <row r="1815">
      <c r="A1815" t="inlineStr">
        <is>
          <t>2000-008764</t>
        </is>
      </c>
      <c r="C1815" t="inlineStr">
        <is>
          <t>Assignment</t>
        </is>
      </c>
      <c r="D1815" t="inlineStr">
        <is>
          <t>1617/295</t>
        </is>
      </c>
      <c r="E1815" s="903" t="n">
        <v>36717</v>
      </c>
      <c r="F1815" s="903" t="n">
        <v>36717</v>
      </c>
      <c r="G1815" t="inlineStr">
        <is>
          <t>Mahoney Children's Trust,
Jack Mahoney</t>
        </is>
      </c>
      <c r="H1815" t="inlineStr">
        <is>
          <t>Pinion Family Trust
2726 East 47th Street
Tulsa, OK 74105</t>
        </is>
      </c>
      <c r="I1815" t="inlineStr">
        <is>
          <t>All of 31-12N-24W, aol</t>
        </is>
      </c>
      <c r="J1815" t="inlineStr">
        <is>
          <t>ARTI, Assignor reserves and overriding royalty of one-percent (1%) prportionately reduced to the interest hereby assigned.</t>
        </is>
      </c>
      <c r="K1815" t="inlineStr">
        <is>
          <t>OKCountyRecords: 2000-008764</t>
        </is>
      </c>
      <c r="L1815" t="inlineStr">
        <is>
          <t>All (1-8)</t>
        </is>
      </c>
      <c r="M1815" t="inlineStr">
        <is>
          <t>Leasehold</t>
        </is>
      </c>
      <c r="O1815" t="n">
        <v>640</v>
      </c>
      <c r="S1815" t="inlineStr">
        <is>
          <t>Leasehold (non-mineral; excluded from mineral NMA). All-section coverage. Gross=tract-map basis.</t>
        </is>
      </c>
    </row>
    <row r="1816">
      <c r="A1816" t="inlineStr">
        <is>
          <t>2000-010180</t>
        </is>
      </c>
      <c r="C1816" t="inlineStr">
        <is>
          <t>Quit Claim Mineral Deed</t>
        </is>
      </c>
      <c r="D1816" t="inlineStr">
        <is>
          <t>1625/440</t>
        </is>
      </c>
      <c r="E1816" s="903" t="n">
        <v>36802</v>
      </c>
      <c r="F1816" s="903" t="n">
        <v>36815</v>
      </c>
      <c r="G1816" t="inlineStr">
        <is>
          <t>Melinda McCaul Mulvihill, Trustee of the "Melinda McCaul Mulvihill Trust" under Trust Agreement dated August 30, 1995</t>
        </is>
      </c>
      <c r="H1816" t="inlineStr">
        <is>
          <t>Stephen M. Criser, Trustee of the "RIVE Lind McCAUL TRUST" under Trust Agreement dated August 11, 1995, and Amendment dated February 17, 1998</t>
        </is>
      </c>
      <c r="I1816" t="inlineStr">
        <is>
          <t>NW/4 SE/4, S/2 SE/4, SW/4 NE/4 of 31-12N-24W, aol</t>
        </is>
      </c>
      <c r="J1816" t="inlineStr">
        <is>
          <t>ARTI</t>
        </is>
      </c>
      <c r="K1816" t="inlineStr">
        <is>
          <t>OKCountyRecords: 2000-010180</t>
        </is>
      </c>
      <c r="L1816" t="n">
        <v>2</v>
      </c>
      <c r="M1816" t="inlineStr">
        <is>
          <t>Mineral</t>
        </is>
      </c>
      <c r="N1816" t="n">
        <v>1</v>
      </c>
      <c r="O1816" t="n">
        <v>160</v>
      </c>
      <c r="P1816" t="n">
        <v>1</v>
      </c>
      <c r="Q1816" t="n">
        <v>-1</v>
      </c>
      <c r="R1816" t="n">
        <v>160</v>
      </c>
      <c r="S1816" t="inlineStr">
        <is>
          <t>Mineral; basis Conv Amt(dec). Gross=tract-map basis.</t>
        </is>
      </c>
    </row>
    <row r="1817">
      <c r="A1817" t="inlineStr">
        <is>
          <t>2000-010382</t>
        </is>
      </c>
      <c r="C1817" t="inlineStr">
        <is>
          <t>Oil and Gas Lease</t>
        </is>
      </c>
      <c r="D1817" t="inlineStr">
        <is>
          <t>1626/462</t>
        </is>
      </c>
      <c r="E1817" s="903" t="n">
        <v>36816</v>
      </c>
      <c r="F1817" s="903" t="n">
        <v>36829</v>
      </c>
      <c r="G1817" t="inlineStr">
        <is>
          <t>Juanita M. Wolff, aka Juanita Wolff, aka Juanita M. Wolfe
55 W. Clifton, #112
Souix City, IA 51104</t>
        </is>
      </c>
      <c r="H1817" t="inlineStr">
        <is>
          <t>EOG Resources, Inc.</t>
        </is>
      </c>
      <c r="I1817" t="inlineStr">
        <is>
          <t>NW/4 SE/4, S/2 SE/4, SW/4 NE/4 of 31-12N-24W</t>
        </is>
      </c>
      <c r="J1817" t="inlineStr">
        <is>
          <t xml:space="preserve">160 gross acres
3 yrs 
3/16ths </t>
        </is>
      </c>
      <c r="K1817" t="inlineStr">
        <is>
          <t>OKCountyRecords: 2000-010382</t>
        </is>
      </c>
      <c r="L1817" t="n">
        <v>2</v>
      </c>
      <c r="M1817" t="inlineStr">
        <is>
          <t>Leasehold</t>
        </is>
      </c>
      <c r="O1817" t="n">
        <v>160</v>
      </c>
      <c r="S1817" t="inlineStr">
        <is>
          <t>Leasehold (non-mineral; excluded from mineral NMA). Gross=tract-map basis.</t>
        </is>
      </c>
    </row>
    <row r="1818">
      <c r="A1818" t="inlineStr">
        <is>
          <t>2000-010908</t>
        </is>
      </c>
      <c r="C1818" t="inlineStr">
        <is>
          <t>Oil and Gas Lease</t>
        </is>
      </c>
      <c r="D1818" t="inlineStr">
        <is>
          <t>1629/523</t>
        </is>
      </c>
      <c r="E1818" s="903" t="n">
        <v>36824</v>
      </c>
      <c r="F1818" s="903" t="n">
        <v>36866</v>
      </c>
      <c r="G1818" t="inlineStr">
        <is>
          <t>Joe Devenas, Jr.
1302 Highland Avenue
Waukegan, IL 60085</t>
        </is>
      </c>
      <c r="H1818" t="inlineStr">
        <is>
          <t>EOG Resources, Inc.</t>
        </is>
      </c>
      <c r="I1818" t="inlineStr">
        <is>
          <t>SE/4 SW/4 of 31-12N-24W</t>
        </is>
      </c>
      <c r="J1818" t="inlineStr">
        <is>
          <t>40 gross acres 
3 years
3/16ths royalty</t>
        </is>
      </c>
      <c r="K1818" t="inlineStr">
        <is>
          <t>OKCountyRecords: 2000-010908</t>
        </is>
      </c>
      <c r="L1818" t="n">
        <v>5</v>
      </c>
      <c r="M1818" t="inlineStr">
        <is>
          <t>Leasehold</t>
        </is>
      </c>
      <c r="O1818" t="n">
        <v>120</v>
      </c>
      <c r="S1818" t="inlineStr">
        <is>
          <t>Leasehold (non-mineral; excluded from mineral NMA). Gross=tract-map basis.</t>
        </is>
      </c>
    </row>
    <row r="1819">
      <c r="A1819" t="inlineStr">
        <is>
          <t>2000-010909</t>
        </is>
      </c>
      <c r="C1819" t="inlineStr">
        <is>
          <t>Oil and Gas Lease</t>
        </is>
      </c>
      <c r="D1819" t="inlineStr">
        <is>
          <t>1629/525</t>
        </is>
      </c>
      <c r="E1819" s="903" t="n">
        <v>36824</v>
      </c>
      <c r="F1819" s="903" t="n">
        <v>36866</v>
      </c>
      <c r="G1819" t="inlineStr">
        <is>
          <t>Joseph Devenas, Trustee of the Joseph Devenas Trust Declaration dated September 7, 1994
1302 Highland Avenue
Waukegan, IL 60085</t>
        </is>
      </c>
      <c r="H1819" t="inlineStr">
        <is>
          <t>EOG Resources, Inc.</t>
        </is>
      </c>
      <c r="I1819" t="inlineStr">
        <is>
          <t>SE/4 SW/4 of 31-12N-24W</t>
        </is>
      </c>
      <c r="J1819" t="inlineStr">
        <is>
          <t>40 gross acres 
3 years
3/16ths royalty</t>
        </is>
      </c>
      <c r="K1819" t="inlineStr">
        <is>
          <t>OKCountyRecords: 2000-010909</t>
        </is>
      </c>
      <c r="L1819" t="n">
        <v>5</v>
      </c>
      <c r="M1819" t="inlineStr">
        <is>
          <t>Leasehold</t>
        </is>
      </c>
      <c r="O1819" t="n">
        <v>120</v>
      </c>
      <c r="S1819" t="inlineStr">
        <is>
          <t>Leasehold (non-mineral; excluded from mineral NMA). Gross=tract-map basis.</t>
        </is>
      </c>
    </row>
    <row r="1820">
      <c r="A1820" t="inlineStr">
        <is>
          <t>2007-000723</t>
        </is>
      </c>
      <c r="C1820" t="inlineStr">
        <is>
          <t>Order</t>
        </is>
      </c>
      <c r="D1820" t="inlineStr">
        <is>
          <t>1866/238</t>
        </is>
      </c>
      <c r="E1820" s="903" t="n">
        <v>36835</v>
      </c>
      <c r="F1820" s="903" t="n">
        <v>39133</v>
      </c>
      <c r="G1820" t="inlineStr">
        <is>
          <t>Beckham County Court,
RE: In the Matter of the Estate of Paul Devenas, Deceased</t>
        </is>
      </c>
      <c r="H1820" t="inlineStr">
        <is>
          <t>Martha Ann Devenas</t>
        </is>
      </c>
      <c r="I1820" t="inlineStr">
        <is>
          <t>SE/4 SW/4 of 31-12N-24W, aol</t>
        </is>
      </c>
      <c r="J1820" t="inlineStr">
        <is>
          <t>An undivided ½ interest in 5.83333 mineral acres (No Production)</t>
        </is>
      </c>
      <c r="K1820" t="inlineStr">
        <is>
          <t>OKCountyRecords: 2007-000723</t>
        </is>
      </c>
      <c r="L1820" t="n">
        <v>5</v>
      </c>
      <c r="M1820" t="inlineStr">
        <is>
          <t>Mineral</t>
        </is>
      </c>
      <c r="N1820" t="n">
        <v>0.5</v>
      </c>
      <c r="O1820" t="n">
        <v>120</v>
      </c>
      <c r="P1820" t="n">
        <v>0.5</v>
      </c>
      <c r="Q1820" t="n">
        <v>-0.5</v>
      </c>
      <c r="R1820" t="n">
        <v>60</v>
      </c>
      <c r="S1820" t="inlineStr">
        <is>
          <t>Mineral; basis Conv Amt(dec). Gross=tract-map basis.</t>
        </is>
      </c>
    </row>
    <row r="1821">
      <c r="A1821" t="inlineStr">
        <is>
          <t>2001-000618</t>
        </is>
      </c>
      <c r="C1821" t="inlineStr">
        <is>
          <t>Order</t>
        </is>
      </c>
      <c r="D1821" t="inlineStr">
        <is>
          <t>1634/353</t>
        </is>
      </c>
      <c r="E1821" s="903" t="n">
        <v>36877</v>
      </c>
      <c r="F1821" s="903" t="n">
        <v>36935</v>
      </c>
      <c r="G1821" t="inlineStr">
        <is>
          <t>Oklahoma County Court,
RE: In the Matter of the Estate of Patsy J. Crouse, Deceased</t>
        </is>
      </c>
      <c r="H1821" t="inlineStr">
        <is>
          <t>Laurence L. Crouse, 1/4,
Lara L. Smoot 1/4,
Anagale L. Best 1/4,
Letha M. Crouse 1/4</t>
        </is>
      </c>
      <c r="I1821" t="inlineStr">
        <is>
          <t>NE/4 of 31-12N-24W, aol</t>
        </is>
      </c>
      <c r="J1821" t="inlineStr">
        <is>
          <t>ARTI</t>
        </is>
      </c>
      <c r="K1821" t="inlineStr">
        <is>
          <t>OKCountyRecords: 2001-000618</t>
        </is>
      </c>
      <c r="L1821" t="inlineStr">
        <is>
          <t>1, 2, 3</t>
        </is>
      </c>
      <c r="M1821" t="inlineStr">
        <is>
          <t>Mineral</t>
        </is>
      </c>
      <c r="O1821" t="n">
        <v>280</v>
      </c>
      <c r="S1821" t="inlineStr">
        <is>
          <t>Mineral; NO AMOUNT-verify instrument. Gross=tract-map basis.</t>
        </is>
      </c>
    </row>
    <row r="1822">
      <c r="A1822" t="inlineStr">
        <is>
          <t>2001-000619</t>
        </is>
      </c>
      <c r="C1822" t="inlineStr">
        <is>
          <t>Quit Claim Deed</t>
        </is>
      </c>
      <c r="D1822" t="inlineStr">
        <is>
          <t>1634/367</t>
        </is>
      </c>
      <c r="E1822" s="903" t="n">
        <v>36881</v>
      </c>
      <c r="F1822" s="903" t="n">
        <v>36935</v>
      </c>
      <c r="G1822" t="inlineStr">
        <is>
          <t>Michael Best and Angale L. Best, HW,
Letha M. Crouse, a single woman,
Aaron Smoot and Lara L. Smoot, HW</t>
        </is>
      </c>
      <c r="H1822" t="inlineStr">
        <is>
          <t>The Crouse Family TRUST, a Trust dated October 8. 1999</t>
        </is>
      </c>
      <c r="I1822"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1822" t="inlineStr">
        <is>
          <t>ARTI</t>
        </is>
      </c>
      <c r="K1822" t="inlineStr">
        <is>
          <t>OKCountyRecords: 2001-000619</t>
        </is>
      </c>
      <c r="L1822" t="inlineStr">
        <is>
          <t>1, 2, 3</t>
        </is>
      </c>
      <c r="M1822" t="inlineStr">
        <is>
          <t>Mineral</t>
        </is>
      </c>
      <c r="N1822" t="n">
        <v>1</v>
      </c>
      <c r="O1822" t="n">
        <v>280</v>
      </c>
      <c r="P1822" t="n">
        <v>1</v>
      </c>
      <c r="Q1822" t="n">
        <v>-1</v>
      </c>
      <c r="R1822" t="n">
        <v>280</v>
      </c>
      <c r="S1822" t="inlineStr">
        <is>
          <t>Mineral; basis Conv Amt(dec). Gross=tract-map basis.</t>
        </is>
      </c>
    </row>
    <row r="1823">
      <c r="A1823" t="inlineStr">
        <is>
          <t>2001-000103</t>
        </is>
      </c>
      <c r="C1823" t="inlineStr">
        <is>
          <t>Mineral Deed</t>
        </is>
      </c>
      <c r="D1823" t="inlineStr">
        <is>
          <t>1631/416</t>
        </is>
      </c>
      <c r="E1823" s="903" t="n">
        <v>36896</v>
      </c>
      <c r="F1823" s="903" t="n">
        <v>36899</v>
      </c>
      <c r="G1823" t="inlineStr">
        <is>
          <t>William C. Bain Jr.</t>
        </is>
      </c>
      <c r="H1823" t="inlineStr">
        <is>
          <t>Donald R. Bain,
Melvin F. Bain,
Peggy J. Brawner,
Marilyn L. Broyles,
Leona I. Degrande,
Charlotte F. Willert</t>
        </is>
      </c>
      <c r="I1823" t="inlineStr">
        <is>
          <t>NW/4 SE/4, S/2 SE/4, SW/4 NE/4 of 31-12N-24W, aol</t>
        </is>
      </c>
      <c r="J1823" t="inlineStr">
        <is>
          <t>ARTI</t>
        </is>
      </c>
      <c r="K1823" t="inlineStr">
        <is>
          <t>OKCountyRecords: 2001-000103</t>
        </is>
      </c>
      <c r="L1823" t="n">
        <v>2</v>
      </c>
      <c r="M1823" t="inlineStr">
        <is>
          <t>Mineral</t>
        </is>
      </c>
      <c r="N1823" t="n">
        <v>1</v>
      </c>
      <c r="O1823" t="n">
        <v>160</v>
      </c>
      <c r="P1823" t="n">
        <v>1</v>
      </c>
      <c r="Q1823" t="n">
        <v>-1</v>
      </c>
      <c r="R1823" t="n">
        <v>160</v>
      </c>
      <c r="S1823" t="inlineStr">
        <is>
          <t>Mineral; basis Conv Amt(dec). Gross=tract-map basis.</t>
        </is>
      </c>
    </row>
    <row r="1824">
      <c r="A1824" t="inlineStr">
        <is>
          <t>2001-001362</t>
        </is>
      </c>
      <c r="C1824" t="inlineStr">
        <is>
          <t>Oil and Gas Lease</t>
        </is>
      </c>
      <c r="D1824" t="inlineStr">
        <is>
          <t>1639/13</t>
        </is>
      </c>
      <c r="E1824" s="903" t="n">
        <v>36906</v>
      </c>
      <c r="F1824" s="903" t="n">
        <v>36985</v>
      </c>
      <c r="G1824" t="inlineStr">
        <is>
          <t>Billy W. Bain aka Billy Wayne Bain
403 Garfield
Cheney, KS 67025</t>
        </is>
      </c>
      <c r="H1824" t="inlineStr">
        <is>
          <t>R. Michael Lortz</t>
        </is>
      </c>
      <c r="I1824" t="inlineStr">
        <is>
          <t>SE/4 SE/4, SW/4 NE/4, W/2 SE/4 of 31-12N-24W</t>
        </is>
      </c>
      <c r="J1824" t="inlineStr">
        <is>
          <t>160 gross acres
3 yrs
3/16ths royalty</t>
        </is>
      </c>
      <c r="K1824" t="inlineStr">
        <is>
          <t>OKCountyRecords: 2001-001362</t>
        </is>
      </c>
      <c r="L1824" t="n">
        <v>2</v>
      </c>
      <c r="M1824" t="inlineStr">
        <is>
          <t>Leasehold</t>
        </is>
      </c>
      <c r="O1824" t="n">
        <v>160</v>
      </c>
      <c r="S1824" t="inlineStr">
        <is>
          <t>Leasehold (non-mineral; excluded from mineral NMA). Gross=tract-map basis.</t>
        </is>
      </c>
    </row>
    <row r="1825">
      <c r="A1825" t="inlineStr">
        <is>
          <t>2001-001363</t>
        </is>
      </c>
      <c r="C1825" t="inlineStr">
        <is>
          <t>Oil and Gas Lease</t>
        </is>
      </c>
      <c r="D1825" t="inlineStr">
        <is>
          <t>1639/15</t>
        </is>
      </c>
      <c r="E1825" s="903" t="n">
        <v>36906</v>
      </c>
      <c r="F1825" s="903" t="n">
        <v>36985</v>
      </c>
      <c r="G1825" t="inlineStr">
        <is>
          <t>Billy Wayne Bain, Trustee for Hazel A. Hamilton under Kansas Trust Agreement 67025 dated January 29, 1983
403 Garfield
Cheney, KS 67025</t>
        </is>
      </c>
      <c r="H1825" t="inlineStr">
        <is>
          <t>R. Michael Lortz</t>
        </is>
      </c>
      <c r="I1825" t="inlineStr">
        <is>
          <t>SE/4 SE/4, SW/4 NE/4, W/2 SE/4 of 31-12N-24W</t>
        </is>
      </c>
      <c r="J1825" t="inlineStr">
        <is>
          <t>160 gross acres
3 yrs
3/16ths royalty</t>
        </is>
      </c>
      <c r="K1825" t="inlineStr">
        <is>
          <t>OKCountyRecords: 2001-001363</t>
        </is>
      </c>
      <c r="L1825" t="n">
        <v>2</v>
      </c>
      <c r="M1825" t="inlineStr">
        <is>
          <t>Leasehold</t>
        </is>
      </c>
      <c r="O1825" t="n">
        <v>160</v>
      </c>
      <c r="S1825" t="inlineStr">
        <is>
          <t>Leasehold (non-mineral; excluded from mineral NMA). Gross=tract-map basis.</t>
        </is>
      </c>
    </row>
    <row r="1826">
      <c r="A1826" t="inlineStr">
        <is>
          <t>2001-001358</t>
        </is>
      </c>
      <c r="C1826" t="inlineStr">
        <is>
          <t>Oil and Gas Lease</t>
        </is>
      </c>
      <c r="D1826" t="inlineStr">
        <is>
          <t>1639/5</t>
        </is>
      </c>
      <c r="E1826" s="903" t="n">
        <v>36906</v>
      </c>
      <c r="F1826" s="903" t="n">
        <v>36985</v>
      </c>
      <c r="G1826" t="inlineStr">
        <is>
          <t>Carl L. Bain, aka Carl Leon Bain
1517 Twichell Avenue
Dumas,TX 79029</t>
        </is>
      </c>
      <c r="H1826" t="inlineStr">
        <is>
          <t>R. Michael Lortz</t>
        </is>
      </c>
      <c r="I1826" t="inlineStr">
        <is>
          <t>SE/4 SE/4, SW/4 NE/4, W/2 SE/4 of 31-12N-24W</t>
        </is>
      </c>
      <c r="J1826" t="inlineStr">
        <is>
          <t>160 gross acres 
3 years
3/16ths royalty</t>
        </is>
      </c>
      <c r="K1826" t="inlineStr">
        <is>
          <t>OKCountyRecords: 2001-001358</t>
        </is>
      </c>
      <c r="L1826" t="n">
        <v>2</v>
      </c>
      <c r="M1826" t="inlineStr">
        <is>
          <t>Leasehold</t>
        </is>
      </c>
      <c r="O1826" t="n">
        <v>160</v>
      </c>
      <c r="S1826" t="inlineStr">
        <is>
          <t>Leasehold (non-mineral; excluded from mineral NMA). Gross=tract-map basis.</t>
        </is>
      </c>
    </row>
    <row r="1827">
      <c r="A1827" t="inlineStr">
        <is>
          <t>2001-001357</t>
        </is>
      </c>
      <c r="C1827" t="inlineStr">
        <is>
          <t>Oil and Gas Lease</t>
        </is>
      </c>
      <c r="D1827" t="inlineStr">
        <is>
          <t>1639/3</t>
        </is>
      </c>
      <c r="E1827" s="903" t="n">
        <v>36906</v>
      </c>
      <c r="F1827" s="903" t="n">
        <v>36985</v>
      </c>
      <c r="G1827" t="inlineStr">
        <is>
          <t>Clarence C. Bain and Dorothy J. Bain, Trustees of
3236 West Cactus Road
Phoenix, AZ 85029</t>
        </is>
      </c>
      <c r="H1827" t="inlineStr">
        <is>
          <t>R. Michael Lortz</t>
        </is>
      </c>
      <c r="I1827" t="inlineStr">
        <is>
          <t>SE/4 SE/4, SW/4 NE/4, W/2 SE/4 of 31-12N-24W</t>
        </is>
      </c>
      <c r="J1827" t="inlineStr">
        <is>
          <t>160 gross acres 
3 years
3/16ths royalty</t>
        </is>
      </c>
      <c r="K1827" t="inlineStr">
        <is>
          <t>OKCountyRecords: 2001-001357</t>
        </is>
      </c>
      <c r="L1827" t="n">
        <v>2</v>
      </c>
      <c r="M1827" t="inlineStr">
        <is>
          <t>Leasehold</t>
        </is>
      </c>
      <c r="O1827" t="n">
        <v>160</v>
      </c>
      <c r="S1827" t="inlineStr">
        <is>
          <t>Leasehold (non-mineral; excluded from mineral NMA). Gross=tract-map basis.</t>
        </is>
      </c>
    </row>
    <row r="1828">
      <c r="A1828" t="inlineStr">
        <is>
          <t>2001-001366</t>
        </is>
      </c>
      <c r="C1828" t="inlineStr">
        <is>
          <t>Oil and Gas Lease</t>
        </is>
      </c>
      <c r="D1828" t="inlineStr">
        <is>
          <t>1639/21</t>
        </is>
      </c>
      <c r="E1828" s="903" t="n">
        <v>36906</v>
      </c>
      <c r="F1828" s="903" t="n">
        <v>36985</v>
      </c>
      <c r="G1828" t="inlineStr">
        <is>
          <t>Dow C. Bain and Edris O. Bain, HW</t>
        </is>
      </c>
      <c r="H1828" t="inlineStr">
        <is>
          <t>R. Michael Lortz</t>
        </is>
      </c>
      <c r="I1828" t="inlineStr">
        <is>
          <t>SE/4 SE/4, SW/4 NE/4, W/2 SE/4 of 31-12N-24W</t>
        </is>
      </c>
      <c r="J1828" t="inlineStr">
        <is>
          <t>160 gross acres 
3 years
3/16ths royalty</t>
        </is>
      </c>
      <c r="K1828" t="inlineStr">
        <is>
          <t>OKCountyRecords: 2001-001366</t>
        </is>
      </c>
      <c r="L1828" t="n">
        <v>2</v>
      </c>
      <c r="M1828" t="inlineStr">
        <is>
          <t>Leasehold</t>
        </is>
      </c>
      <c r="O1828" t="n">
        <v>160</v>
      </c>
      <c r="S1828" t="inlineStr">
        <is>
          <t>Leasehold (non-mineral; excluded from mineral NMA). Gross=tract-map basis.</t>
        </is>
      </c>
    </row>
    <row r="1829">
      <c r="A1829" t="inlineStr">
        <is>
          <t>2001-001364</t>
        </is>
      </c>
      <c r="C1829" t="inlineStr">
        <is>
          <t>Oil and Gas Lease</t>
        </is>
      </c>
      <c r="D1829" t="inlineStr">
        <is>
          <t>1639/17</t>
        </is>
      </c>
      <c r="E1829" s="903" t="n">
        <v>36906</v>
      </c>
      <c r="F1829" s="903" t="n">
        <v>36985</v>
      </c>
      <c r="G1829" t="inlineStr">
        <is>
          <t>Hans W. Jensen
Hans W. Jensen
720 West Edgewater Street
Portage, WI 53901-1635</t>
        </is>
      </c>
      <c r="H1829" t="inlineStr">
        <is>
          <t>R. Michael Lortz</t>
        </is>
      </c>
      <c r="I1829" t="inlineStr">
        <is>
          <t>SE/4 SE/4, SW/4 NE/4, W/2 SE/4 of 31-12N-24W</t>
        </is>
      </c>
      <c r="J1829" t="inlineStr">
        <is>
          <t>160 gross acres 
3 years
3/16ths royalty</t>
        </is>
      </c>
      <c r="K1829" t="inlineStr">
        <is>
          <t>OKCountyRecords: 2001-001364</t>
        </is>
      </c>
      <c r="L1829" t="n">
        <v>2</v>
      </c>
      <c r="M1829" t="inlineStr">
        <is>
          <t>Leasehold</t>
        </is>
      </c>
      <c r="O1829" t="n">
        <v>160</v>
      </c>
      <c r="S1829" t="inlineStr">
        <is>
          <t>Leasehold (non-mineral; excluded from mineral NMA). Gross=tract-map basis.</t>
        </is>
      </c>
    </row>
    <row r="1830">
      <c r="A1830" t="inlineStr">
        <is>
          <t>2001-001360</t>
        </is>
      </c>
      <c r="C1830" t="inlineStr">
        <is>
          <t>Oil and Gas Lease</t>
        </is>
      </c>
      <c r="D1830" t="inlineStr">
        <is>
          <t>1639/9</t>
        </is>
      </c>
      <c r="E1830" s="903" t="n">
        <v>36906</v>
      </c>
      <c r="F1830" s="903" t="n">
        <v>36985</v>
      </c>
      <c r="G1830" t="inlineStr">
        <is>
          <t>Tim E. Jensen
5673 Doschadis
Waterloo, WI 53594</t>
        </is>
      </c>
      <c r="H1830" t="inlineStr">
        <is>
          <t>R. Michael Lortz</t>
        </is>
      </c>
      <c r="I1830" t="inlineStr">
        <is>
          <t>SE/4 SE/4, SW/4 NE/4, W/2 SE/4 of 31-12N-24W</t>
        </is>
      </c>
      <c r="J1830" t="inlineStr">
        <is>
          <t>160 gross acres 
3 years
3/16ths royalty</t>
        </is>
      </c>
      <c r="K1830" t="inlineStr">
        <is>
          <t>OKCountyRecords: 2001-001360</t>
        </is>
      </c>
      <c r="L1830" t="n">
        <v>2</v>
      </c>
      <c r="M1830" t="inlineStr">
        <is>
          <t>Leasehold</t>
        </is>
      </c>
      <c r="O1830" t="n">
        <v>160</v>
      </c>
      <c r="S1830" t="inlineStr">
        <is>
          <t>Leasehold (non-mineral; excluded from mineral NMA). Gross=tract-map basis.</t>
        </is>
      </c>
    </row>
    <row r="1831">
      <c r="A1831" t="inlineStr">
        <is>
          <t>2001-001365</t>
        </is>
      </c>
      <c r="C1831" t="inlineStr">
        <is>
          <t>Oil and Gas Lease</t>
        </is>
      </c>
      <c r="D1831" t="inlineStr">
        <is>
          <t>1639/19</t>
        </is>
      </c>
      <c r="E1831" s="903" t="n">
        <v>36906</v>
      </c>
      <c r="F1831" s="903" t="n">
        <v>36985</v>
      </c>
      <c r="G1831" t="inlineStr">
        <is>
          <t>Wilda E. Jensen
317 Major Way, 
Sun Prairie, WI 53590</t>
        </is>
      </c>
      <c r="H1831" t="inlineStr">
        <is>
          <t>R. Michael Lortz</t>
        </is>
      </c>
      <c r="I1831" t="inlineStr">
        <is>
          <t>SE/4 SE/4, SW/4 NE/4, W/2 SE/4 of 31-12N-24W</t>
        </is>
      </c>
      <c r="J1831" t="inlineStr">
        <is>
          <t>160 gross acres 
3 years
3/16ths royalty</t>
        </is>
      </c>
      <c r="K1831" t="inlineStr">
        <is>
          <t>OKCountyRecords: 2001-001365</t>
        </is>
      </c>
      <c r="L1831" t="n">
        <v>2</v>
      </c>
      <c r="M1831" t="inlineStr">
        <is>
          <t>Leasehold</t>
        </is>
      </c>
      <c r="O1831" t="n">
        <v>160</v>
      </c>
      <c r="S1831" t="inlineStr">
        <is>
          <t>Leasehold (non-mineral; excluded from mineral NMA). Gross=tract-map basis.</t>
        </is>
      </c>
    </row>
    <row r="1832">
      <c r="A1832" t="inlineStr">
        <is>
          <t>2001-001359</t>
        </is>
      </c>
      <c r="C1832" t="inlineStr">
        <is>
          <t>Oil and Gas Lease</t>
        </is>
      </c>
      <c r="D1832" t="inlineStr">
        <is>
          <t>1639/7</t>
        </is>
      </c>
      <c r="E1832" s="903" t="n">
        <v>36916</v>
      </c>
      <c r="F1832" s="903" t="n">
        <v>36985</v>
      </c>
      <c r="G1832" t="inlineStr">
        <is>
          <t>L.E. Thurman
Rt. 2 Box 34B
Sayre, OK 73662</t>
        </is>
      </c>
      <c r="H1832" t="inlineStr">
        <is>
          <t>R. Michael Lortz</t>
        </is>
      </c>
      <c r="I1832" t="inlineStr">
        <is>
          <t>E/2 NW/4, N/2 NE/4 SW/4, NE/4 SE/4, SE/4 NE/4 of 31-12N-24W</t>
        </is>
      </c>
      <c r="J1832" t="inlineStr">
        <is>
          <t>180 gross acres 
3 years
3/16ths royalty</t>
        </is>
      </c>
      <c r="K1832" t="inlineStr">
        <is>
          <t>OKCountyRecords: 2001-001359</t>
        </is>
      </c>
      <c r="L1832" t="inlineStr">
        <is>
          <t>1, 3, 4, 7, 8</t>
        </is>
      </c>
      <c r="M1832" t="inlineStr">
        <is>
          <t>Leasehold</t>
        </is>
      </c>
      <c r="O1832" t="n">
        <v>280</v>
      </c>
      <c r="S1832" t="inlineStr">
        <is>
          <t>Leasehold (non-mineral; excluded from mineral NMA). Gross=tract-map basis.</t>
        </is>
      </c>
    </row>
    <row r="1833">
      <c r="A1833" t="inlineStr">
        <is>
          <t>2001-001361</t>
        </is>
      </c>
      <c r="C1833" t="inlineStr">
        <is>
          <t>Oil and Gas Lease</t>
        </is>
      </c>
      <c r="D1833" t="inlineStr">
        <is>
          <t>1639/11</t>
        </is>
      </c>
      <c r="E1833" s="903" t="n">
        <v>36920</v>
      </c>
      <c r="F1833" s="903" t="n">
        <v>36985</v>
      </c>
      <c r="G1833" t="inlineStr">
        <is>
          <t>Audy C. Campbell,
Janice Campbell</t>
        </is>
      </c>
      <c r="H1833" t="inlineStr">
        <is>
          <t>R. Michael Lortz</t>
        </is>
      </c>
      <c r="I1833" t="inlineStr">
        <is>
          <t>Lot 4, S/2 of Lot 3, S/2 NE/4 SW/4, SE/4 SW/4 of 31-12N-24W</t>
        </is>
      </c>
      <c r="J1833" t="inlineStr">
        <is>
          <t>115.34 gross acres
3/16ths royalty
3 yrs
Depth claudes: This lease shall terminate as to all formations
the100 feet below the deepest depth drilled at the expiration of primary term herein</t>
        </is>
      </c>
      <c r="K1833" t="inlineStr">
        <is>
          <t>OKCountyRecords: 2001-001361</t>
        </is>
      </c>
      <c r="L1833" t="inlineStr">
        <is>
          <t>2, 3, 5, 7</t>
        </is>
      </c>
      <c r="M1833" t="inlineStr">
        <is>
          <t>Leasehold</t>
        </is>
      </c>
      <c r="O1833" t="n">
        <v>360</v>
      </c>
      <c r="S1833" t="inlineStr">
        <is>
          <t>Leasehold (non-mineral; excluded from mineral NMA). Gross=tract-map basis.</t>
        </is>
      </c>
    </row>
    <row r="1834">
      <c r="A1834" t="inlineStr">
        <is>
          <t>2001-000921</t>
        </is>
      </c>
      <c r="C1834" t="inlineStr">
        <is>
          <t>Mineral Deed</t>
        </is>
      </c>
      <c r="D1834" t="inlineStr">
        <is>
          <t>1636/544</t>
        </is>
      </c>
      <c r="E1834" s="903" t="n">
        <v>36921</v>
      </c>
      <c r="F1834" s="903" t="n">
        <v>36956</v>
      </c>
      <c r="G1834" t="inlineStr">
        <is>
          <t>Dow C. Bain</t>
        </is>
      </c>
      <c r="H1834" t="inlineStr">
        <is>
          <t>Dow C. Bain and Edris O. Bain Trustees, or their Successors in Trust, under The Bain Family Trust</t>
        </is>
      </c>
      <c r="I1834" t="inlineStr">
        <is>
          <t>NW/4 SE/4, S/2 SE/4, SW/4 NE/4 of 31-12N-24W</t>
        </is>
      </c>
      <c r="J1834" t="inlineStr">
        <is>
          <t>An undivided 3.33333/791.47 acre interest in and to the oil, gas and other minerals in 2 sections</t>
        </is>
      </c>
      <c r="K1834" t="inlineStr">
        <is>
          <t>OKCountyRecords: 2001-000921</t>
        </is>
      </c>
      <c r="L1834" t="n">
        <v>2</v>
      </c>
      <c r="M1834" t="inlineStr">
        <is>
          <t>Mineral</t>
        </is>
      </c>
      <c r="N1834" t="n">
        <v>0.004211568347505275</v>
      </c>
      <c r="O1834" t="n">
        <v>160</v>
      </c>
      <c r="P1834" t="n">
        <v>0.004211568347505275</v>
      </c>
      <c r="Q1834" t="n">
        <v>-0.004211568347505275</v>
      </c>
      <c r="R1834" t="n">
        <v>0.673850935600844</v>
      </c>
      <c r="S1834" t="inlineStr">
        <is>
          <t>Mineral; basis Conv Amt(dec). Gross=tract-map basis.</t>
        </is>
      </c>
    </row>
    <row r="1835">
      <c r="A1835" t="inlineStr">
        <is>
          <t>2001-000926</t>
        </is>
      </c>
      <c r="C1835" t="inlineStr">
        <is>
          <t>Mineral Deed</t>
        </is>
      </c>
      <c r="D1835" t="inlineStr">
        <is>
          <t>1636/554</t>
        </is>
      </c>
      <c r="E1835" s="903" t="n">
        <v>36921</v>
      </c>
      <c r="F1835" s="903" t="n">
        <v>36956</v>
      </c>
      <c r="G1835" t="inlineStr">
        <is>
          <t>Dow C. Bain and Edris O. Bain, HW</t>
        </is>
      </c>
      <c r="H1835" t="inlineStr">
        <is>
          <t>Dow C. Bain and Edris O. Bain Trustees, or their Successors in Trust, under The Bain Family Trust</t>
        </is>
      </c>
      <c r="I1835" t="inlineStr">
        <is>
          <t>NW/4 SE/4, S/2 SE/4, SW/4 NE/4 of 31-12N-24W, aol</t>
        </is>
      </c>
      <c r="J1835" t="inlineStr">
        <is>
          <t>ARTI</t>
        </is>
      </c>
      <c r="K1835" t="inlineStr">
        <is>
          <t>OKCountyRecords: 2001-000926</t>
        </is>
      </c>
      <c r="L1835" t="n">
        <v>2</v>
      </c>
      <c r="M1835" t="inlineStr">
        <is>
          <t>Mineral</t>
        </is>
      </c>
      <c r="N1835" t="n">
        <v>1</v>
      </c>
      <c r="O1835" t="n">
        <v>160</v>
      </c>
      <c r="P1835" t="n">
        <v>1</v>
      </c>
      <c r="Q1835" t="n">
        <v>-1</v>
      </c>
      <c r="R1835" t="n">
        <v>160</v>
      </c>
      <c r="S1835" t="inlineStr">
        <is>
          <t>Mineral; basis Conv Amt(dec). Gross=tract-map basis.</t>
        </is>
      </c>
    </row>
    <row r="1836">
      <c r="A1836" t="inlineStr">
        <is>
          <t>2001-000927</t>
        </is>
      </c>
      <c r="C1836" t="inlineStr">
        <is>
          <t>Mineral Deed</t>
        </is>
      </c>
      <c r="D1836" t="inlineStr">
        <is>
          <t>1636/556</t>
        </is>
      </c>
      <c r="E1836" s="903" t="n">
        <v>36921</v>
      </c>
      <c r="F1836" s="903" t="n">
        <v>36956</v>
      </c>
      <c r="G1836" t="inlineStr">
        <is>
          <t>Dow C. Bain and Or Edris O. Bain, HW, JTWROS</t>
        </is>
      </c>
      <c r="H1836" t="inlineStr">
        <is>
          <t>Dow C. Bain and Edris O. Bain Trustees, or their Successors in Trust, under The Bain Family Trust</t>
        </is>
      </c>
      <c r="I1836" t="inlineStr">
        <is>
          <t>NW/4 SE/4, S/2 SE/4, SW/4 NE/4 of 31-12N-24W</t>
        </is>
      </c>
      <c r="J1836" t="inlineStr">
        <is>
          <t>ARTI, It is the intent to convey 8.0862 acres.</t>
        </is>
      </c>
      <c r="K1836" t="inlineStr">
        <is>
          <t>OKCountyRecords: 2001-000927</t>
        </is>
      </c>
      <c r="L1836" t="n">
        <v>2</v>
      </c>
      <c r="M1836" t="inlineStr">
        <is>
          <t>Mineral</t>
        </is>
      </c>
      <c r="N1836" t="n">
        <v>0.05053875</v>
      </c>
      <c r="O1836" t="n">
        <v>160</v>
      </c>
      <c r="P1836" t="n">
        <v>0.05053875</v>
      </c>
      <c r="Q1836" t="n">
        <v>-0.05053875</v>
      </c>
      <c r="R1836" t="n">
        <v>8.0862</v>
      </c>
      <c r="S1836" t="inlineStr">
        <is>
          <t>Mineral; basis Conv Amt(dec). Gross=tract-map basis.</t>
        </is>
      </c>
      <c r="U1836" t="inlineStr">
        <is>
          <t>Conveys 8.0862 acres per notes; conv. dec = 8.0862/gross. Verify denominator/tract from image.</t>
        </is>
      </c>
    </row>
    <row r="1837">
      <c r="A1837" t="inlineStr">
        <is>
          <t>2001-000957</t>
        </is>
      </c>
      <c r="C1837" t="inlineStr">
        <is>
          <t>Mineral Deed</t>
        </is>
      </c>
      <c r="D1837" t="inlineStr">
        <is>
          <t>1637/26</t>
        </is>
      </c>
      <c r="E1837" s="903" t="n">
        <v>36922</v>
      </c>
      <c r="F1837" s="903" t="n">
        <v>36957</v>
      </c>
      <c r="G1837" t="inlineStr">
        <is>
          <t>Nanalee Faye Barnett</t>
        </is>
      </c>
      <c r="H1837" t="inlineStr">
        <is>
          <t>Arrowhead Resources, Inc.</t>
        </is>
      </c>
      <c r="I1837" t="inlineStr">
        <is>
          <t>E/2 NW/4, N/2 NE/4 SW/4, NE/4 SE/4, SE/4 NE/4 of 31-12N-24W, aol</t>
        </is>
      </c>
      <c r="J1837" t="inlineStr">
        <is>
          <t>ARTI</t>
        </is>
      </c>
      <c r="K1837" t="inlineStr">
        <is>
          <t>OKCountyRecords: 2001-000957</t>
        </is>
      </c>
      <c r="L1837" t="inlineStr">
        <is>
          <t>1, 3, 4, 7, 8</t>
        </is>
      </c>
      <c r="M1837" t="inlineStr">
        <is>
          <t>Mineral</t>
        </is>
      </c>
      <c r="N1837" t="n">
        <v>1</v>
      </c>
      <c r="O1837" t="n">
        <v>280</v>
      </c>
      <c r="P1837" t="n">
        <v>1</v>
      </c>
      <c r="Q1837" t="n">
        <v>-1</v>
      </c>
      <c r="R1837" t="n">
        <v>280</v>
      </c>
      <c r="S1837" t="inlineStr">
        <is>
          <t>Mineral; basis Conv Amt(dec). Gross=tract-map basis.</t>
        </is>
      </c>
    </row>
    <row r="1838">
      <c r="A1838" t="inlineStr">
        <is>
          <t>2001-001728</t>
        </is>
      </c>
      <c r="C1838" t="inlineStr">
        <is>
          <t>Assignment</t>
        </is>
      </c>
      <c r="D1838" t="inlineStr">
        <is>
          <t>1641/27</t>
        </is>
      </c>
      <c r="E1838" s="903" t="n">
        <v>36924</v>
      </c>
      <c r="F1838" s="903" t="n">
        <v>37005</v>
      </c>
      <c r="G1838" t="inlineStr">
        <is>
          <t>R. Michael Lortz</t>
        </is>
      </c>
      <c r="H1838" t="inlineStr">
        <is>
          <t>Chesapeake Exploration Ltd. Ptn.</t>
        </is>
      </c>
      <c r="I1838" t="inlineStr">
        <is>
          <t>SE/4 SE/4, SW/4 NE/4, W/2 SE/4 of 31-12N-24W</t>
        </is>
      </c>
      <c r="J1838" t="inlineStr">
        <is>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838" t="inlineStr">
        <is>
          <t>OKCountyRecords: 2001-001728</t>
        </is>
      </c>
      <c r="L1838" t="n">
        <v>2</v>
      </c>
      <c r="M1838" t="inlineStr">
        <is>
          <t>Leasehold</t>
        </is>
      </c>
      <c r="O1838" t="n">
        <v>160</v>
      </c>
      <c r="S1838" t="inlineStr">
        <is>
          <t>Leasehold (non-mineral; excluded from mineral NMA). Gross=tract-map basis.</t>
        </is>
      </c>
    </row>
    <row r="1839">
      <c r="A1839" t="inlineStr">
        <is>
          <t>2001-001729</t>
        </is>
      </c>
      <c r="C1839" t="inlineStr">
        <is>
          <t>Assignment</t>
        </is>
      </c>
      <c r="D1839" t="inlineStr">
        <is>
          <t>1641/28</t>
        </is>
      </c>
      <c r="E1839" s="903" t="n">
        <v>36941</v>
      </c>
      <c r="F1839" s="903" t="n">
        <v>37005</v>
      </c>
      <c r="G1839" t="inlineStr">
        <is>
          <t>R. Michael Lortz</t>
        </is>
      </c>
      <c r="H1839" t="inlineStr">
        <is>
          <t>Chesapeake Exploration Ltd. Ptn.</t>
        </is>
      </c>
      <c r="I1839" t="inlineStr">
        <is>
          <t>SE/4 SE/4, SW/4 NE/4, W/2 SE/4 of 31-12N-24W</t>
        </is>
      </c>
      <c r="J1839" t="inlineStr">
        <is>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is>
      </c>
      <c r="K1839" t="inlineStr">
        <is>
          <t>OKCountyRecords: 2001-001729</t>
        </is>
      </c>
      <c r="L1839" t="n">
        <v>2</v>
      </c>
      <c r="M1839" t="inlineStr">
        <is>
          <t>Leasehold</t>
        </is>
      </c>
      <c r="O1839" t="n">
        <v>160</v>
      </c>
      <c r="S1839" t="inlineStr">
        <is>
          <t>Leasehold (non-mineral; excluded from mineral NMA). Gross=tract-map basis.</t>
        </is>
      </c>
    </row>
    <row r="1840">
      <c r="A1840" t="inlineStr">
        <is>
          <t>2001-001730</t>
        </is>
      </c>
      <c r="C1840" t="inlineStr">
        <is>
          <t>Assignment</t>
        </is>
      </c>
      <c r="D1840" t="inlineStr">
        <is>
          <t>1641/29</t>
        </is>
      </c>
      <c r="E1840" s="903" t="n">
        <v>36945</v>
      </c>
      <c r="F1840" s="903" t="n">
        <v>37005</v>
      </c>
      <c r="G1840" t="inlineStr">
        <is>
          <t>R. Michael Lortz</t>
        </is>
      </c>
      <c r="H1840" t="inlineStr">
        <is>
          <t>Chesapeake Exploration Ltd. Ptn.</t>
        </is>
      </c>
      <c r="I1840" t="inlineStr">
        <is>
          <t>SE/4 SE/4, SW/4 NE/4, W/2 SE/4 of 31-12N-24W</t>
        </is>
      </c>
      <c r="J1840" t="inlineStr">
        <is>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is>
      </c>
      <c r="K1840" t="inlineStr">
        <is>
          <t>OKCountyRecords: 2001-001730</t>
        </is>
      </c>
      <c r="L1840" t="n">
        <v>2</v>
      </c>
      <c r="M1840" t="inlineStr">
        <is>
          <t>Leasehold</t>
        </is>
      </c>
      <c r="O1840" t="n">
        <v>160</v>
      </c>
      <c r="S1840" t="inlineStr">
        <is>
          <t>Leasehold (non-mineral; excluded from mineral NMA). Gross=tract-map basis.</t>
        </is>
      </c>
    </row>
    <row r="1841">
      <c r="A1841" t="inlineStr">
        <is>
          <t>2001-001732</t>
        </is>
      </c>
      <c r="C1841" t="inlineStr">
        <is>
          <t>Assignment</t>
        </is>
      </c>
      <c r="D1841" t="inlineStr">
        <is>
          <t>1641/31</t>
        </is>
      </c>
      <c r="E1841" s="903" t="n">
        <v>36948</v>
      </c>
      <c r="F1841" s="903" t="n">
        <v>37005</v>
      </c>
      <c r="G1841" t="inlineStr">
        <is>
          <t>R. Michael Lortz</t>
        </is>
      </c>
      <c r="H1841" t="inlineStr">
        <is>
          <t>Chesapeake Exploration Ltd. Ptn.</t>
        </is>
      </c>
      <c r="I1841" t="inlineStr">
        <is>
          <t>E/2 NW/4, N/2 NE/4 SW/4, NE/4 SE/4, SE/4 NE/4 of 31-12N-24W</t>
        </is>
      </c>
      <c r="J1841" t="inlineStr">
        <is>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is>
      </c>
      <c r="K1841" t="inlineStr">
        <is>
          <t>OKCountyRecords: 2001-001732</t>
        </is>
      </c>
      <c r="L1841" t="inlineStr">
        <is>
          <t>1, 3, 4, 7, 8</t>
        </is>
      </c>
      <c r="M1841" t="inlineStr">
        <is>
          <t>Leasehold</t>
        </is>
      </c>
      <c r="O1841" t="n">
        <v>280</v>
      </c>
      <c r="S1841" t="inlineStr">
        <is>
          <t>Leasehold (non-mineral; excluded from mineral NMA). Gross=tract-map basis.</t>
        </is>
      </c>
    </row>
    <row r="1842">
      <c r="A1842" t="inlineStr">
        <is>
          <t>2001-001731</t>
        </is>
      </c>
      <c r="C1842" t="inlineStr">
        <is>
          <t>Assignment</t>
        </is>
      </c>
      <c r="D1842" t="inlineStr">
        <is>
          <t>1641/30</t>
        </is>
      </c>
      <c r="E1842" s="903" t="n">
        <v>36948</v>
      </c>
      <c r="F1842" s="903" t="n">
        <v>37005</v>
      </c>
      <c r="G1842" t="inlineStr">
        <is>
          <t>R. Michael Lortz</t>
        </is>
      </c>
      <c r="H1842" t="inlineStr">
        <is>
          <t>Chesapeake Exploration Ltd. Ptn.</t>
        </is>
      </c>
      <c r="I1842" t="inlineStr">
        <is>
          <t>E/2 NW/4, N/2 NE/4 SW/4, NE/4 NE/4 SE/4, SE/4 NE/4 of 31-12N-24W</t>
        </is>
      </c>
      <c r="J1842" t="inlineStr">
        <is>
          <t>ARTI</t>
        </is>
      </c>
      <c r="K1842" t="inlineStr">
        <is>
          <t>OKCountyRecords: 2001-001731</t>
        </is>
      </c>
      <c r="L1842" t="inlineStr">
        <is>
          <t>1, 2, 3, 4, 7, 8</t>
        </is>
      </c>
      <c r="M1842" t="inlineStr">
        <is>
          <t>Leasehold</t>
        </is>
      </c>
      <c r="O1842" t="n">
        <v>440</v>
      </c>
      <c r="S1842" t="inlineStr">
        <is>
          <t>Leasehold (non-mineral; excluded from mineral NMA). Gross=tract-map basis.</t>
        </is>
      </c>
    </row>
    <row r="1843">
      <c r="A1843" t="inlineStr">
        <is>
          <t>2001-001091</t>
        </is>
      </c>
      <c r="C1843" t="inlineStr">
        <is>
          <t>Affidavit</t>
        </is>
      </c>
      <c r="D1843" t="inlineStr">
        <is>
          <t>1637/471</t>
        </is>
      </c>
      <c r="E1843" s="903" t="n">
        <v>36949</v>
      </c>
      <c r="F1843" s="903" t="n">
        <v>36969</v>
      </c>
      <c r="G1843" t="inlineStr">
        <is>
          <t>Thomas B. Goodwin</t>
        </is>
      </c>
      <c r="H1843" t="inlineStr">
        <is>
          <t>The Public</t>
        </is>
      </c>
      <c r="I1843" t="inlineStr">
        <is>
          <t>NW/4 NE/4 of 31-12N-24W, aol</t>
        </is>
      </c>
      <c r="J1843" t="inlineStr">
        <is>
          <t>Affidavit and Certificate of Trust, which is in the possession of Laurence L. Crouse, Trustee of the Crouse Family Trust dated October 8, 1999.</t>
        </is>
      </c>
      <c r="K1843" t="inlineStr">
        <is>
          <t>OKCountyRecords: 2001-001091</t>
        </is>
      </c>
      <c r="L1843" t="n">
        <v>1</v>
      </c>
      <c r="M1843" t="inlineStr">
        <is>
          <t>Other</t>
        </is>
      </c>
      <c r="O1843" t="n">
        <v>80</v>
      </c>
      <c r="S1843" t="inlineStr">
        <is>
          <t>Other (non-mineral; excluded from mineral NMA). Gross=tract-map basis.</t>
        </is>
      </c>
      <c r="T1843" t="inlineStr">
        <is>
          <t>OK</t>
        </is>
      </c>
      <c r="U1843" t="inlineStr">
        <is>
          <t>Non-conveying — notice/affidavit/address change (The Public).</t>
        </is>
      </c>
    </row>
    <row r="1844">
      <c r="A1844" t="inlineStr">
        <is>
          <t>2001-002016</t>
        </is>
      </c>
      <c r="C1844" t="inlineStr">
        <is>
          <t>Oil and Gas Lease</t>
        </is>
      </c>
      <c r="D1844" t="inlineStr">
        <is>
          <t>1642/102</t>
        </is>
      </c>
      <c r="E1844" s="903" t="n">
        <v>36951</v>
      </c>
      <c r="F1844" s="903" t="n">
        <v>37019</v>
      </c>
      <c r="G1844" t="inlineStr">
        <is>
          <t>Michael L. Bain</t>
        </is>
      </c>
      <c r="H1844" t="inlineStr">
        <is>
          <t>R. Michael Lortz</t>
        </is>
      </c>
      <c r="I1844" t="inlineStr">
        <is>
          <t>SE/4 SE/4, SW/4 NE/4, W/2 SE/4 of 31-12N-24W</t>
        </is>
      </c>
      <c r="J1844" t="inlineStr">
        <is>
          <t>160 gross acres 
3 years
3/16ths royalty</t>
        </is>
      </c>
      <c r="K1844" t="inlineStr">
        <is>
          <t>OKCountyRecords: 2001-002016</t>
        </is>
      </c>
      <c r="L1844" t="n">
        <v>2</v>
      </c>
      <c r="M1844" t="inlineStr">
        <is>
          <t>Leasehold</t>
        </is>
      </c>
      <c r="O1844" t="n">
        <v>160</v>
      </c>
      <c r="S1844" t="inlineStr">
        <is>
          <t>Leasehold (non-mineral; excluded from mineral NMA). Gross=tract-map basis.</t>
        </is>
      </c>
    </row>
    <row r="1845">
      <c r="A1845" t="inlineStr">
        <is>
          <t>2001-002015</t>
        </is>
      </c>
      <c r="C1845" t="inlineStr">
        <is>
          <t>Oil and Gas Lease</t>
        </is>
      </c>
      <c r="D1845" t="inlineStr">
        <is>
          <t>1642/99</t>
        </is>
      </c>
      <c r="E1845" s="903" t="n">
        <v>36951</v>
      </c>
      <c r="F1845" s="903" t="n">
        <v>37019</v>
      </c>
      <c r="G1845" t="inlineStr">
        <is>
          <t>Paul Milton Bain</t>
        </is>
      </c>
      <c r="H1845" t="inlineStr">
        <is>
          <t>R. Michael Lortz</t>
        </is>
      </c>
      <c r="I1845" t="inlineStr">
        <is>
          <t>SE/4 SE/4, SW/4 NE/4, W/2 SE/4 of 31-12N-24W</t>
        </is>
      </c>
      <c r="J1845" t="inlineStr">
        <is>
          <t>160 gross acres 
3 years
3/16ths royalty</t>
        </is>
      </c>
      <c r="K1845" t="inlineStr">
        <is>
          <t>OKCountyRecords: 2001-002015</t>
        </is>
      </c>
      <c r="L1845" t="n">
        <v>2</v>
      </c>
      <c r="M1845" t="inlineStr">
        <is>
          <t>Leasehold</t>
        </is>
      </c>
      <c r="O1845" t="n">
        <v>160</v>
      </c>
      <c r="S1845" t="inlineStr">
        <is>
          <t>Leasehold (non-mineral; excluded from mineral NMA). Gross=tract-map basis.</t>
        </is>
      </c>
    </row>
    <row r="1846">
      <c r="A1846" t="inlineStr">
        <is>
          <t>2001-002014</t>
        </is>
      </c>
      <c r="C1846" t="inlineStr">
        <is>
          <t>Oil and Gas Lease</t>
        </is>
      </c>
      <c r="D1846" t="inlineStr">
        <is>
          <t>1642/97</t>
        </is>
      </c>
      <c r="E1846" s="903" t="n">
        <v>36951</v>
      </c>
      <c r="F1846" s="903" t="n">
        <v>37019</v>
      </c>
      <c r="G1846" t="inlineStr">
        <is>
          <t>William Clifton Bain</t>
        </is>
      </c>
      <c r="H1846" t="inlineStr">
        <is>
          <t>R. Michael Lortz</t>
        </is>
      </c>
      <c r="I1846" t="inlineStr">
        <is>
          <t>SE/4 SE/4, SW/4 NE/4, W/2 SE/4 of 31-12N-24W</t>
        </is>
      </c>
      <c r="J1846" t="inlineStr">
        <is>
          <t>160 gross acres 
3 years
3/16ths royalty</t>
        </is>
      </c>
      <c r="K1846" t="inlineStr">
        <is>
          <t>OKCountyRecords: 2001-002014</t>
        </is>
      </c>
      <c r="L1846" t="n">
        <v>2</v>
      </c>
      <c r="M1846" t="inlineStr">
        <is>
          <t>Leasehold</t>
        </is>
      </c>
      <c r="O1846" t="n">
        <v>160</v>
      </c>
      <c r="S1846" t="inlineStr">
        <is>
          <t>Leasehold (non-mineral; excluded from mineral NMA). Gross=tract-map basis.</t>
        </is>
      </c>
    </row>
    <row r="1847">
      <c r="A1847" t="inlineStr">
        <is>
          <t>2001-001092</t>
        </is>
      </c>
      <c r="C1847" t="inlineStr">
        <is>
          <t>Quit Claim Deed</t>
        </is>
      </c>
      <c r="D1847" t="inlineStr">
        <is>
          <t>1637/476</t>
        </is>
      </c>
      <c r="E1847" s="903" t="n">
        <v>36955</v>
      </c>
      <c r="F1847" s="903" t="n">
        <v>36969</v>
      </c>
      <c r="G1847" t="inlineStr">
        <is>
          <t>The Crouse Family Trust, a Trust dated October 8, 1999</t>
        </is>
      </c>
      <c r="H1847" t="inlineStr">
        <is>
          <t>The Crouse Family Limited Partnership, a limited partnership dated October 12, 1999</t>
        </is>
      </c>
      <c r="I1847"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1847" t="inlineStr">
        <is>
          <t>ARTI</t>
        </is>
      </c>
      <c r="K1847" t="inlineStr">
        <is>
          <t>OKCountyRecords: 2001-001092</t>
        </is>
      </c>
      <c r="L1847" t="inlineStr">
        <is>
          <t>1, 2, 3</t>
        </is>
      </c>
      <c r="M1847" t="inlineStr">
        <is>
          <t>Mineral</t>
        </is>
      </c>
      <c r="N1847" t="n">
        <v>1</v>
      </c>
      <c r="O1847" t="n">
        <v>280</v>
      </c>
      <c r="P1847" t="n">
        <v>1</v>
      </c>
      <c r="Q1847" t="n">
        <v>-1</v>
      </c>
      <c r="R1847" t="n">
        <v>280</v>
      </c>
      <c r="S1847" t="inlineStr">
        <is>
          <t>Mineral; basis Conv Amt(dec). Gross=tract-map basis.</t>
        </is>
      </c>
    </row>
    <row r="1848">
      <c r="A1848" t="inlineStr">
        <is>
          <t>2001-001414</t>
        </is>
      </c>
      <c r="C1848" t="inlineStr">
        <is>
          <t>Mineral Deed</t>
        </is>
      </c>
      <c r="D1848" t="inlineStr">
        <is>
          <t>1639/206</t>
        </is>
      </c>
      <c r="E1848" s="903" t="n">
        <v>36957</v>
      </c>
      <c r="F1848" s="903" t="n">
        <v>36987</v>
      </c>
      <c r="G1848" t="inlineStr">
        <is>
          <t>Louise Ormand, now Louise Ormand McLerran</t>
        </is>
      </c>
      <c r="H1848" t="inlineStr">
        <is>
          <t>Arrowhead Resources, Inc.</t>
        </is>
      </c>
      <c r="I1848" t="inlineStr">
        <is>
          <t>E/2 NW/4, N/2 NE/4 SW/4, NE/4 SE/4, SE/4 NE/4 of 31-12N-24W</t>
        </is>
      </c>
      <c r="J1848" t="inlineStr">
        <is>
          <t>ARTI</t>
        </is>
      </c>
      <c r="K1848" t="inlineStr">
        <is>
          <t>OKCountyRecords: 2001-001414</t>
        </is>
      </c>
      <c r="L1848" t="inlineStr">
        <is>
          <t>1, 3, 4, 7, 8</t>
        </is>
      </c>
      <c r="M1848" t="inlineStr">
        <is>
          <t>Mineral</t>
        </is>
      </c>
      <c r="N1848" t="n">
        <v>1</v>
      </c>
      <c r="O1848" t="n">
        <v>280</v>
      </c>
      <c r="P1848" t="n">
        <v>1</v>
      </c>
      <c r="Q1848" t="n">
        <v>-1</v>
      </c>
      <c r="R1848" t="n">
        <v>280</v>
      </c>
      <c r="S1848" t="inlineStr">
        <is>
          <t>Mineral; basis Conv Amt(dec). Gross=tract-map basis.</t>
        </is>
      </c>
    </row>
    <row r="1849">
      <c r="A1849" t="inlineStr">
        <is>
          <t>2001-001463</t>
        </is>
      </c>
      <c r="C1849" t="inlineStr">
        <is>
          <t>Mineral Deed</t>
        </is>
      </c>
      <c r="D1849" t="inlineStr">
        <is>
          <t>1639/426</t>
        </is>
      </c>
      <c r="E1849" s="903" t="n">
        <v>36963</v>
      </c>
      <c r="F1849" s="903" t="n">
        <v>36991</v>
      </c>
      <c r="G1849" t="inlineStr">
        <is>
          <t>Glenn D. Mitchel, a/k/a Glen D. Mitchel</t>
        </is>
      </c>
      <c r="H1849" t="inlineStr">
        <is>
          <t>Arrowhead Resources, Inc.</t>
        </is>
      </c>
      <c r="I1849" t="inlineStr">
        <is>
          <t>E/2 NW/4, N/2 NE/4 SW/4, NE/4 SE/4, SE/4 NE/4 of 31-12N-24W, aol</t>
        </is>
      </c>
      <c r="J1849" t="inlineStr">
        <is>
          <t>ARTI</t>
        </is>
      </c>
      <c r="K1849" t="inlineStr">
        <is>
          <t>OKCountyRecords: 2001-001463</t>
        </is>
      </c>
      <c r="L1849" t="inlineStr">
        <is>
          <t>1, 3, 4, 7, 8</t>
        </is>
      </c>
      <c r="M1849" t="inlineStr">
        <is>
          <t>Mineral</t>
        </is>
      </c>
      <c r="N1849" t="n">
        <v>1</v>
      </c>
      <c r="O1849" t="n">
        <v>280</v>
      </c>
      <c r="P1849" t="n">
        <v>1</v>
      </c>
      <c r="Q1849" t="n">
        <v>-1</v>
      </c>
      <c r="R1849" t="n">
        <v>280</v>
      </c>
      <c r="S1849" t="inlineStr">
        <is>
          <t>Mineral; basis Conv Amt(dec). Gross=tract-map basis.</t>
        </is>
      </c>
    </row>
    <row r="1850">
      <c r="A1850" t="inlineStr">
        <is>
          <t>2001-002354</t>
        </is>
      </c>
      <c r="C1850" t="inlineStr">
        <is>
          <t>Assignment</t>
        </is>
      </c>
      <c r="D1850" t="inlineStr">
        <is>
          <t>1643/422</t>
        </is>
      </c>
      <c r="E1850" s="903" t="n">
        <v>36990</v>
      </c>
      <c r="F1850" s="903" t="n">
        <v>37034</v>
      </c>
      <c r="G1850" t="inlineStr">
        <is>
          <t>R. Michael Lortz</t>
        </is>
      </c>
      <c r="H1850" t="inlineStr">
        <is>
          <t>Chesapeake Exploration Ltd. Ptn.</t>
        </is>
      </c>
      <c r="I1850" t="inlineStr">
        <is>
          <t>SE/4 SE/4, SW/4 NE/4, W/2 SE/4 of 31-12N-24W</t>
        </is>
      </c>
      <c r="J1850" t="inlineStr">
        <is>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is>
      </c>
      <c r="K1850" t="inlineStr">
        <is>
          <t>OKCountyRecords: 2001-002354</t>
        </is>
      </c>
      <c r="L1850" t="n">
        <v>2</v>
      </c>
      <c r="M1850" t="inlineStr">
        <is>
          <t>Leasehold</t>
        </is>
      </c>
      <c r="O1850" t="n">
        <v>160</v>
      </c>
      <c r="S1850" t="inlineStr">
        <is>
          <t>Leasehold (non-mineral; excluded from mineral NMA). Gross=tract-map basis.</t>
        </is>
      </c>
    </row>
    <row r="1851">
      <c r="A1851" t="inlineStr">
        <is>
          <t>2001-002342</t>
        </is>
      </c>
      <c r="C1851" t="inlineStr">
        <is>
          <t>Decree</t>
        </is>
      </c>
      <c r="D1851" t="inlineStr">
        <is>
          <t>1643/389</t>
        </is>
      </c>
      <c r="E1851" s="903" t="n">
        <v>37014</v>
      </c>
      <c r="F1851" s="903" t="n">
        <v>37034</v>
      </c>
      <c r="G1851" t="inlineStr">
        <is>
          <t>Roger Mills County Court
RE: In the Matter of the Estate of Jack E. Barnett, Deceased</t>
        </is>
      </c>
      <c r="H1851" t="inlineStr">
        <is>
          <t>Nanalee Faye Barnett</t>
        </is>
      </c>
      <c r="I1851" t="inlineStr">
        <is>
          <t>E/2 NW/4, N/2 NE/4 SW/4, NE/4 SE/4, SE/4 NE/4 of 31-12N-24W, aol</t>
        </is>
      </c>
      <c r="J1851" t="inlineStr">
        <is>
          <t>ARTI, an undivided 6.92307 mineral acres interest</t>
        </is>
      </c>
      <c r="K1851" t="inlineStr">
        <is>
          <t>OKCountyRecords: 2001-002342</t>
        </is>
      </c>
      <c r="L1851" t="inlineStr">
        <is>
          <t>1, 3, 4, 7, 8</t>
        </is>
      </c>
      <c r="M1851" t="inlineStr">
        <is>
          <t>Mineral</t>
        </is>
      </c>
      <c r="N1851" t="n">
        <v>1</v>
      </c>
      <c r="O1851" t="n">
        <v>280</v>
      </c>
      <c r="P1851" t="n">
        <v>1</v>
      </c>
      <c r="Q1851" t="n">
        <v>-1</v>
      </c>
      <c r="R1851" t="n">
        <v>280</v>
      </c>
      <c r="S1851" t="inlineStr">
        <is>
          <t>Mineral; basis Conv Amt(dec). Gross=tract-map basis.</t>
        </is>
      </c>
    </row>
    <row r="1852">
      <c r="A1852" t="inlineStr">
        <is>
          <t>2001-002190</t>
        </is>
      </c>
      <c r="C1852" t="inlineStr">
        <is>
          <t>Quit Claim Deed</t>
        </is>
      </c>
      <c r="D1852" t="inlineStr">
        <is>
          <t>1642/532</t>
        </is>
      </c>
      <c r="E1852" s="903" t="n">
        <v>37022</v>
      </c>
      <c r="F1852" s="903" t="n">
        <v>37029</v>
      </c>
      <c r="G1852" t="inlineStr">
        <is>
          <t>Leonard Herzberg and Mary Alice Herzberg, HW</t>
        </is>
      </c>
      <c r="H1852" t="inlineStr">
        <is>
          <t>Mary Alice Herzberg</t>
        </is>
      </c>
      <c r="I1852" t="inlineStr">
        <is>
          <t>A tract of land in Lot 1 of 31-12N-24W, described as follows: Beginning at the NW corner of said Lot 1, thence East 420.58 feet, thence South 725 feet, thence West 420.58 feet, and thence North 725 feet to the point of beginning, containing 7 acres, more or less.</t>
        </is>
      </c>
      <c r="J1852" t="inlineStr">
        <is>
          <t>ARTI</t>
        </is>
      </c>
      <c r="K1852" t="inlineStr">
        <is>
          <t>OKCountyRecords: 2001-002190</t>
        </is>
      </c>
      <c r="L1852" t="n">
        <v>5</v>
      </c>
      <c r="M1852" t="inlineStr">
        <is>
          <t>Mineral</t>
        </is>
      </c>
      <c r="N1852" t="n">
        <v>1</v>
      </c>
      <c r="O1852" t="n">
        <v>120</v>
      </c>
      <c r="P1852" t="n">
        <v>1</v>
      </c>
      <c r="Q1852" t="n">
        <v>-1</v>
      </c>
      <c r="R1852" t="n">
        <v>120</v>
      </c>
      <c r="S1852" t="inlineStr">
        <is>
          <t>Mineral; basis Conv Amt(dec). Gross=tract-map basis.</t>
        </is>
      </c>
    </row>
    <row r="1853">
      <c r="A1853" t="inlineStr">
        <is>
          <t>2001-002353</t>
        </is>
      </c>
      <c r="C1853" t="inlineStr">
        <is>
          <t>Assignment</t>
        </is>
      </c>
      <c r="D1853" t="inlineStr">
        <is>
          <t>1643/421</t>
        </is>
      </c>
      <c r="E1853" s="903" t="n">
        <v>37031</v>
      </c>
      <c r="F1853" s="903" t="n">
        <v>37034</v>
      </c>
      <c r="G1853" t="inlineStr">
        <is>
          <t>R. Michael Lortz</t>
        </is>
      </c>
      <c r="H1853" t="inlineStr">
        <is>
          <t>Chesapeake Exploration Ltd. Ptn.</t>
        </is>
      </c>
      <c r="I1853" t="inlineStr">
        <is>
          <t>SE/4 SE/4, SW/4 NE/4, W/2 SE/4 of 31-12N-24W</t>
        </is>
      </c>
      <c r="J1853" t="inlineStr">
        <is>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853" t="inlineStr">
        <is>
          <t>OKCountyRecords: 2001-002353</t>
        </is>
      </c>
      <c r="L1853" t="n">
        <v>2</v>
      </c>
      <c r="M1853" t="inlineStr">
        <is>
          <t>Leasehold</t>
        </is>
      </c>
      <c r="O1853" t="n">
        <v>160</v>
      </c>
      <c r="S1853" t="inlineStr">
        <is>
          <t>Leasehold (non-mineral; excluded from mineral NMA). Gross=tract-map basis.</t>
        </is>
      </c>
    </row>
    <row r="1854">
      <c r="A1854" t="inlineStr">
        <is>
          <t>2001-002496</t>
        </is>
      </c>
      <c r="C1854" t="inlineStr">
        <is>
          <t>Joint Tenancy Warranty Deed</t>
        </is>
      </c>
      <c r="D1854" t="inlineStr">
        <is>
          <t>1644/460</t>
        </is>
      </c>
      <c r="E1854" s="903" t="n">
        <v>37034</v>
      </c>
      <c r="F1854" s="903" t="n">
        <v>37041</v>
      </c>
      <c r="G1854" t="inlineStr">
        <is>
          <t>Leonard Herzberg and Mary Alice Herzberg, HW</t>
        </is>
      </c>
      <c r="H1854" t="inlineStr">
        <is>
          <t>Wendell Coots and Carolyn Coots, HW, JTWROS</t>
        </is>
      </c>
      <c r="I1854" t="inlineStr">
        <is>
          <t>A tract of land in Lot 1 of 31-12N-24W, described as follows: Beginning at the NW corner of said Lot 1, thence East 420.58 feet, thence South 725 feet, thence West 420.58 feet, and thence North 725 feet to the point of beginning,</t>
        </is>
      </c>
      <c r="J1854" t="inlineStr">
        <is>
          <t>LESS AND EXCEPT any interest in and to oil, gas and other minerals therein and thereunder including mineral interests owned by grantor and any interest previously reserved or conveyed of record, and all rights, interests and estates of whatsoever nature incident thereto or arising therefrom, it being the intent to convey the SURFACE rights only</t>
        </is>
      </c>
      <c r="K1854" t="inlineStr">
        <is>
          <t>OKCountyRecords: 2001-002496</t>
        </is>
      </c>
      <c r="L1854" t="n">
        <v>5</v>
      </c>
      <c r="M1854" t="inlineStr">
        <is>
          <t>Mineral</t>
        </is>
      </c>
      <c r="N1854" t="n">
        <v>0</v>
      </c>
      <c r="O1854" t="n">
        <v>120</v>
      </c>
      <c r="P1854" t="n">
        <v>0</v>
      </c>
      <c r="Q1854" t="n">
        <v>0</v>
      </c>
      <c r="R1854" t="n">
        <v>0</v>
      </c>
      <c r="S1854" t="inlineStr">
        <is>
          <t>Mineral; basis Conv Amt(dec). Gross=tract-map basis.</t>
        </is>
      </c>
      <c r="U1854" t="inlineStr">
        <is>
          <t>Surface only / minerals reserved — 0 net mineral acres; exclude from tract tabs.</t>
        </is>
      </c>
    </row>
    <row r="1855">
      <c r="A1855" t="inlineStr">
        <is>
          <t>2002-004832</t>
        </is>
      </c>
      <c r="C1855" t="inlineStr">
        <is>
          <t>Stipulation</t>
        </is>
      </c>
      <c r="D1855" t="inlineStr">
        <is>
          <t>1696/550</t>
        </is>
      </c>
      <c r="E1855" s="903" t="n">
        <v>37347</v>
      </c>
      <c r="F1855" s="903" t="n">
        <v>37608</v>
      </c>
      <c r="G1855" t="inlineStr">
        <is>
          <t>Arrowhead Resources, Inc.</t>
        </is>
      </c>
      <c r="H1855" t="inlineStr">
        <is>
          <t>B. H. C. H. Mineral, Ltd.,
B. H. C. H. Properties, Ltd.,
Garg Oil</t>
        </is>
      </c>
      <c r="I1855" t="inlineStr">
        <is>
          <t>All of 31-12N-24W, aol</t>
        </is>
      </c>
      <c r="J1855" t="inlineStr">
        <is>
          <t>11.5385 NMA
From 1637/26, 1639/206, 1639/426</t>
        </is>
      </c>
      <c r="K1855" t="inlineStr">
        <is>
          <t>OKCountyRecords: 2002-004832</t>
        </is>
      </c>
      <c r="L1855" t="inlineStr">
        <is>
          <t>All (1-8)</t>
        </is>
      </c>
      <c r="M1855" t="inlineStr">
        <is>
          <t>Leasehold</t>
        </is>
      </c>
      <c r="O1855" t="n">
        <v>640</v>
      </c>
      <c r="S1855" t="inlineStr">
        <is>
          <t>Leasehold (non-mineral; excluded from mineral NMA). All-section coverage. Gross=tract-map basis.</t>
        </is>
      </c>
    </row>
    <row r="1856">
      <c r="A1856" t="inlineStr">
        <is>
          <t>2002-001764</t>
        </is>
      </c>
      <c r="B1856" t="n">
        <v>13</v>
      </c>
      <c r="C1856" t="inlineStr">
        <is>
          <t>Oil and Gas Lease</t>
        </is>
      </c>
      <c r="D1856" t="inlineStr">
        <is>
          <t>1676/377</t>
        </is>
      </c>
      <c r="E1856" s="903" t="n">
        <v>37347</v>
      </c>
      <c r="F1856" s="903" t="n">
        <v>37372</v>
      </c>
      <c r="G1856" t="inlineStr">
        <is>
          <t>V. Slobin Myron</t>
        </is>
      </c>
      <c r="H1856" t="inlineStr">
        <is>
          <t>Chesapeake Exploration, Ltd. Ptn</t>
        </is>
      </c>
      <c r="I1856" t="inlineStr">
        <is>
          <t>NW/4 SE/4, S/2 SE/4, SW/4 NE/4 of 31-12N-24W</t>
        </is>
      </c>
      <c r="J1856" t="inlineStr">
        <is>
          <t>HBP</t>
        </is>
      </c>
      <c r="K1856" t="inlineStr">
        <is>
          <t>OKCountyRecords: 2002-001764</t>
        </is>
      </c>
      <c r="L1856" t="n">
        <v>2</v>
      </c>
      <c r="M1856" t="inlineStr">
        <is>
          <t>Leasehold</t>
        </is>
      </c>
      <c r="O1856" t="n">
        <v>160</v>
      </c>
      <c r="S1856" t="inlineStr">
        <is>
          <t>Leasehold (non-mineral; excluded from mineral NMA). Gross=tract-map basis.</t>
        </is>
      </c>
    </row>
    <row r="1857">
      <c r="A1857" t="inlineStr">
        <is>
          <t>2002-001685</t>
        </is>
      </c>
      <c r="C1857" t="inlineStr">
        <is>
          <t>Assignment</t>
        </is>
      </c>
      <c r="D1857" t="inlineStr">
        <is>
          <t>1676/140</t>
        </is>
      </c>
      <c r="E1857" s="903" t="n">
        <v>37348</v>
      </c>
      <c r="F1857" s="903" t="n">
        <v>37368</v>
      </c>
      <c r="G1857" t="inlineStr">
        <is>
          <t>Richard C. Cope</t>
        </is>
      </c>
      <c r="H1857" t="inlineStr">
        <is>
          <t>Walter Oil Duncan</t>
        </is>
      </c>
      <c r="I1857" t="inlineStr">
        <is>
          <t>NE/4 of 31-12N-24W, aol</t>
        </is>
      </c>
      <c r="J1857" t="inlineStr">
        <is>
          <t>ARTI</t>
        </is>
      </c>
      <c r="K1857" t="inlineStr">
        <is>
          <t>OKCountyRecords: 2002-001685</t>
        </is>
      </c>
      <c r="L1857" t="inlineStr">
        <is>
          <t>1, 2, 3</t>
        </is>
      </c>
      <c r="M1857" t="inlineStr">
        <is>
          <t>Leasehold</t>
        </is>
      </c>
      <c r="O1857" t="n">
        <v>280</v>
      </c>
      <c r="S1857" t="inlineStr">
        <is>
          <t>Leasehold (non-mineral; excluded from mineral NMA). Gross=tract-map basis.</t>
        </is>
      </c>
    </row>
    <row r="1858">
      <c r="A1858" t="inlineStr">
        <is>
          <t>2002-001765</t>
        </is>
      </c>
      <c r="B1858" t="n">
        <v>14</v>
      </c>
      <c r="C1858" t="inlineStr">
        <is>
          <t>Oil and Gas Lease</t>
        </is>
      </c>
      <c r="D1858" t="inlineStr">
        <is>
          <t>1676/379</t>
        </is>
      </c>
      <c r="E1858" s="903" t="n">
        <v>37354</v>
      </c>
      <c r="F1858" s="903" t="n">
        <v>37372</v>
      </c>
      <c r="G1858" t="inlineStr">
        <is>
          <t>A. Albert Paul, Personal Representative</t>
        </is>
      </c>
      <c r="H1858" t="inlineStr">
        <is>
          <t>Chesapeake Exploration, Ltd. Ptn</t>
        </is>
      </c>
      <c r="I1858" t="inlineStr">
        <is>
          <t>SE/4 SW/4 of 31-12N-24W</t>
        </is>
      </c>
      <c r="J1858" t="inlineStr">
        <is>
          <t>HBP</t>
        </is>
      </c>
      <c r="K1858" t="inlineStr">
        <is>
          <t>OKCountyRecords: 2002-001765</t>
        </is>
      </c>
      <c r="L1858" t="n">
        <v>5</v>
      </c>
      <c r="M1858" t="inlineStr">
        <is>
          <t>Leasehold</t>
        </is>
      </c>
      <c r="O1858" t="n">
        <v>120</v>
      </c>
      <c r="S1858" t="inlineStr">
        <is>
          <t>Leasehold (non-mineral; excluded from mineral NMA). Gross=tract-map basis.</t>
        </is>
      </c>
    </row>
    <row r="1859">
      <c r="A1859" t="inlineStr">
        <is>
          <t>2002-003522</t>
        </is>
      </c>
      <c r="B1859" t="n">
        <v>15</v>
      </c>
      <c r="C1859" t="inlineStr">
        <is>
          <t>Oil and Gas Lease</t>
        </is>
      </c>
      <c r="D1859" t="inlineStr">
        <is>
          <t>1688/108</t>
        </is>
      </c>
      <c r="E1859" s="903" t="n">
        <v>37354</v>
      </c>
      <c r="F1859" s="903" t="n">
        <v>37503</v>
      </c>
      <c r="G1859" t="inlineStr">
        <is>
          <t>L. A. Persicke</t>
        </is>
      </c>
      <c r="H1859" t="inlineStr">
        <is>
          <t>Chesapeake Exploration, Ltd. Ptn</t>
        </is>
      </c>
      <c r="I1859" t="inlineStr">
        <is>
          <t>NW/4 SE/4, S/2 SE/4, SW/4 NE/4 of 31-12N-24W</t>
        </is>
      </c>
      <c r="J1859" t="inlineStr">
        <is>
          <t>HBP</t>
        </is>
      </c>
      <c r="K1859" t="inlineStr">
        <is>
          <t>OKCountyRecords: 2002-003522</t>
        </is>
      </c>
      <c r="L1859" t="n">
        <v>2</v>
      </c>
      <c r="M1859" t="inlineStr">
        <is>
          <t>Leasehold</t>
        </is>
      </c>
      <c r="O1859" t="n">
        <v>160</v>
      </c>
      <c r="S1859" t="inlineStr">
        <is>
          <t>Leasehold (non-mineral; excluded from mineral NMA). Gross=tract-map basis.</t>
        </is>
      </c>
    </row>
    <row r="1860">
      <c r="A1860" t="inlineStr">
        <is>
          <t>2002-002538</t>
        </is>
      </c>
      <c r="C1860" t="inlineStr">
        <is>
          <t>Oil and Gas Lease</t>
        </is>
      </c>
      <c r="D1860" t="inlineStr">
        <is>
          <t>1682/64</t>
        </is>
      </c>
      <c r="E1860" s="903" t="n">
        <v>37354</v>
      </c>
      <c r="F1860" s="903" t="n">
        <v>37424</v>
      </c>
      <c r="G1860" t="inlineStr">
        <is>
          <t>L. A. Persicke
36836 Franklin Ave.
Madera, CA 93637</t>
        </is>
      </c>
      <c r="H1860" t="inlineStr">
        <is>
          <t>Chesapeake Exploration Ltd. Ptn.</t>
        </is>
      </c>
      <c r="I1860" t="inlineStr">
        <is>
          <t>NW/4 SE/4, S/2 SE/4 of 31-12N-24W</t>
        </is>
      </c>
      <c r="J1860" t="inlineStr">
        <is>
          <t>160 gross acres 
3 years
1/8th royalty</t>
        </is>
      </c>
      <c r="K1860" t="inlineStr">
        <is>
          <t>OKCountyRecords: 2002-002538</t>
        </is>
      </c>
      <c r="L1860" t="n">
        <v>2</v>
      </c>
      <c r="M1860" t="inlineStr">
        <is>
          <t>Leasehold</t>
        </is>
      </c>
      <c r="O1860" t="n">
        <v>160</v>
      </c>
      <c r="S1860" t="inlineStr">
        <is>
          <t>Leasehold (non-mineral; excluded from mineral NMA). Gross=tract-map basis.</t>
        </is>
      </c>
    </row>
    <row r="1861">
      <c r="A1861" t="inlineStr">
        <is>
          <t>2002-001971</t>
        </is>
      </c>
      <c r="C1861" t="inlineStr">
        <is>
          <t>Oil and Gas Lease</t>
        </is>
      </c>
      <c r="D1861" t="inlineStr">
        <is>
          <t>1677/535</t>
        </is>
      </c>
      <c r="E1861" s="903" t="n">
        <v>37361</v>
      </c>
      <c r="F1861" s="903" t="n">
        <v>37389</v>
      </c>
      <c r="G1861" t="inlineStr">
        <is>
          <t>Mary Ellen Silverberg
#26 West 45th St.
Sioux City, IA 51104</t>
        </is>
      </c>
      <c r="H1861" t="inlineStr">
        <is>
          <t>EOG Resources, Inc.</t>
        </is>
      </c>
      <c r="I1861" t="inlineStr">
        <is>
          <t>NW/4 SE/4, S/2 SE/4, SW/4 NE/4 of 31-12N-24W</t>
        </is>
      </c>
      <c r="J1861" t="inlineStr">
        <is>
          <t>160 gross acres 
3 years
3/16ths royalty</t>
        </is>
      </c>
      <c r="K1861" t="inlineStr">
        <is>
          <t>OKCountyRecords: 2002-001971</t>
        </is>
      </c>
      <c r="L1861" t="n">
        <v>2</v>
      </c>
      <c r="M1861" t="inlineStr">
        <is>
          <t>Leasehold</t>
        </is>
      </c>
      <c r="O1861" t="n">
        <v>160</v>
      </c>
      <c r="S1861" t="inlineStr">
        <is>
          <t>Leasehold (non-mineral; excluded from mineral NMA). Gross=tract-map basis.</t>
        </is>
      </c>
    </row>
    <row r="1862">
      <c r="A1862" t="inlineStr">
        <is>
          <t>2002-001970</t>
        </is>
      </c>
      <c r="B1862" t="n">
        <v>16</v>
      </c>
      <c r="C1862" t="inlineStr">
        <is>
          <t>Oil and Gas Lease</t>
        </is>
      </c>
      <c r="D1862" t="inlineStr">
        <is>
          <t>1677/533</t>
        </is>
      </c>
      <c r="E1862" s="903" t="n">
        <v>37361</v>
      </c>
      <c r="F1862" s="903" t="n">
        <v>37389</v>
      </c>
      <c r="G1862" t="inlineStr">
        <is>
          <t>S. Silverberg David</t>
        </is>
      </c>
      <c r="H1862" t="inlineStr">
        <is>
          <t>EOG Resources, Inc.</t>
        </is>
      </c>
      <c r="I1862" t="inlineStr">
        <is>
          <t>NW/4 SE/4, S/2 SE/4, SW/4 NE/4 of 31-12N-24W</t>
        </is>
      </c>
      <c r="J1862" t="inlineStr">
        <is>
          <t>HBP</t>
        </is>
      </c>
      <c r="K1862" t="inlineStr">
        <is>
          <t>OKCountyRecords: 2002-001970</t>
        </is>
      </c>
      <c r="L1862" t="n">
        <v>2</v>
      </c>
      <c r="M1862" t="inlineStr">
        <is>
          <t>Leasehold</t>
        </is>
      </c>
      <c r="O1862" t="n">
        <v>160</v>
      </c>
      <c r="S1862" t="inlineStr">
        <is>
          <t>Leasehold (non-mineral; excluded from mineral NMA). Gross=tract-map basis.</t>
        </is>
      </c>
    </row>
    <row r="1863">
      <c r="A1863" t="inlineStr">
        <is>
          <t>2002-002254</t>
        </is>
      </c>
      <c r="C1863" t="inlineStr">
        <is>
          <t>Oil and Gas Lease</t>
        </is>
      </c>
      <c r="D1863" t="inlineStr">
        <is>
          <t>1680/431</t>
        </is>
      </c>
      <c r="E1863" s="903" t="n">
        <v>37364</v>
      </c>
      <c r="F1863" s="903" t="n">
        <v>37410</v>
      </c>
      <c r="G1863" t="inlineStr">
        <is>
          <t>James E. Menchan
1755 16th Street
Monroe, WI 53566</t>
        </is>
      </c>
      <c r="H1863" t="inlineStr">
        <is>
          <t>Chesapeake Exploration Ltd. Ptn.</t>
        </is>
      </c>
      <c r="I1863" t="inlineStr">
        <is>
          <t>E/2 SE/4, SW/4 NE/4 of 31-12N-24W</t>
        </is>
      </c>
      <c r="J1863" t="inlineStr">
        <is>
          <t>160 gross acres 
3 years
1/8th royalty</t>
        </is>
      </c>
      <c r="K1863" t="inlineStr">
        <is>
          <t>OKCountyRecords: 2002-002254</t>
        </is>
      </c>
      <c r="L1863" t="inlineStr">
        <is>
          <t>2, 8</t>
        </is>
      </c>
      <c r="M1863" t="inlineStr">
        <is>
          <t>Leasehold</t>
        </is>
      </c>
      <c r="O1863" t="n">
        <v>200</v>
      </c>
      <c r="S1863" t="inlineStr">
        <is>
          <t>Leasehold (non-mineral; excluded from mineral NMA). Gross=tract-map basis.</t>
        </is>
      </c>
    </row>
    <row r="1864">
      <c r="A1864" t="inlineStr">
        <is>
          <t>2002-001963</t>
        </is>
      </c>
      <c r="B1864" t="n">
        <v>17</v>
      </c>
      <c r="C1864" t="inlineStr">
        <is>
          <t>Oil and Gas Lease</t>
        </is>
      </c>
      <c r="D1864" t="inlineStr">
        <is>
          <t>1677/516</t>
        </is>
      </c>
      <c r="E1864" s="903" t="n">
        <v>37364</v>
      </c>
      <c r="F1864" s="903" t="n">
        <v>37389</v>
      </c>
      <c r="G1864" t="inlineStr">
        <is>
          <t>T. Ibeling Lyle</t>
        </is>
      </c>
      <c r="H1864" t="inlineStr">
        <is>
          <t>Chesapeake Exploration Co., Ltd. Ptn</t>
        </is>
      </c>
      <c r="I1864" t="inlineStr">
        <is>
          <t>NW/4 SE/4, S/2 SE/4, SW/4 NE/4 of 31-12N-24W</t>
        </is>
      </c>
      <c r="J1864" t="inlineStr">
        <is>
          <t>HBP</t>
        </is>
      </c>
      <c r="K1864" t="inlineStr">
        <is>
          <t>OKCountyRecords: 2002-001963</t>
        </is>
      </c>
      <c r="L1864" t="n">
        <v>2</v>
      </c>
      <c r="M1864" t="inlineStr">
        <is>
          <t>Leasehold</t>
        </is>
      </c>
      <c r="O1864" t="n">
        <v>160</v>
      </c>
      <c r="S1864" t="inlineStr">
        <is>
          <t>Leasehold (non-mineral; excluded from mineral NMA). Gross=tract-map basis.</t>
        </is>
      </c>
    </row>
    <row r="1865">
      <c r="A1865" t="inlineStr">
        <is>
          <t>2002-002104</t>
        </is>
      </c>
      <c r="C1865" t="inlineStr">
        <is>
          <t>Oil and Gas Lease</t>
        </is>
      </c>
      <c r="D1865" t="inlineStr">
        <is>
          <t>1678/554</t>
        </is>
      </c>
      <c r="E1865" s="903" t="n">
        <v>37381</v>
      </c>
      <c r="F1865" s="903" t="n">
        <v>37399</v>
      </c>
      <c r="G1865" t="inlineStr">
        <is>
          <t>Lyle T. Ibeling
740 Herron Court, #A
Waterloo, WI 53594</t>
        </is>
      </c>
      <c r="H1865" t="inlineStr">
        <is>
          <t>EOG Resources, Inc.</t>
        </is>
      </c>
      <c r="I1865" t="inlineStr">
        <is>
          <t>NW/4 SE/4, S/2 SE/4, SW/4 NE/4 of 31-12N-24W</t>
        </is>
      </c>
      <c r="J1865" t="inlineStr">
        <is>
          <t>160 gross acres 
1 year
1/4th royalty</t>
        </is>
      </c>
      <c r="K1865" t="inlineStr">
        <is>
          <t>OKCountyRecords: 2002-002104</t>
        </is>
      </c>
      <c r="L1865" t="n">
        <v>2</v>
      </c>
      <c r="M1865" t="inlineStr">
        <is>
          <t>Leasehold</t>
        </is>
      </c>
      <c r="O1865" t="n">
        <v>160</v>
      </c>
      <c r="S1865" t="inlineStr">
        <is>
          <t>Leasehold (non-mineral; excluded from mineral NMA). Gross=tract-map basis.</t>
        </is>
      </c>
    </row>
    <row r="1866">
      <c r="A1866" t="inlineStr">
        <is>
          <t>2002-002676</t>
        </is>
      </c>
      <c r="B1866" t="n">
        <v>18</v>
      </c>
      <c r="C1866" t="inlineStr">
        <is>
          <t>Oil and Gas Lease</t>
        </is>
      </c>
      <c r="D1866" t="inlineStr">
        <is>
          <t>1683/1</t>
        </is>
      </c>
      <c r="E1866" s="903" t="n">
        <v>37381</v>
      </c>
      <c r="F1866" s="903" t="n">
        <v>37433</v>
      </c>
      <c r="G1866" t="inlineStr">
        <is>
          <t>Paul R. Deutseh,
A. Deborah</t>
        </is>
      </c>
      <c r="H1866" t="inlineStr">
        <is>
          <t>EOG Resources, Inc.</t>
        </is>
      </c>
      <c r="I1866" t="inlineStr">
        <is>
          <t>NW/4 SE/4, S/2 SE/4, SW/4 NE/4 of 31-12N-24W</t>
        </is>
      </c>
      <c r="J1866" t="inlineStr">
        <is>
          <t>HBP</t>
        </is>
      </c>
      <c r="K1866" t="inlineStr">
        <is>
          <t>OKCountyRecords: 2002-002676</t>
        </is>
      </c>
      <c r="L1866" t="n">
        <v>2</v>
      </c>
      <c r="M1866" t="inlineStr">
        <is>
          <t>Leasehold</t>
        </is>
      </c>
      <c r="O1866" t="n">
        <v>160</v>
      </c>
      <c r="S1866" t="inlineStr">
        <is>
          <t>Leasehold (non-mineral; excluded from mineral NMA). Gross=tract-map basis.</t>
        </is>
      </c>
    </row>
    <row r="1867">
      <c r="A1867" t="inlineStr">
        <is>
          <t>2002-001961</t>
        </is>
      </c>
      <c r="B1867" t="n">
        <v>19</v>
      </c>
      <c r="C1867" t="inlineStr">
        <is>
          <t>Oil and Gas Lease</t>
        </is>
      </c>
      <c r="D1867" t="inlineStr">
        <is>
          <t>1677/512</t>
        </is>
      </c>
      <c r="E1867" s="903" t="n">
        <v>37384</v>
      </c>
      <c r="F1867" s="903" t="n">
        <v>37389</v>
      </c>
      <c r="G1867" t="inlineStr">
        <is>
          <t>Hayhurst Oil Properties, Inc.
P.O. Box 828,
Elk City, OK 73648</t>
        </is>
      </c>
      <c r="H1867" t="inlineStr">
        <is>
          <t>Fleshman Agency, Inc.</t>
        </is>
      </c>
      <c r="I1867" t="inlineStr">
        <is>
          <t>E/2 NW/4, N/2 NE/4 SW/4, NE/4 SE/4, SE/4 NE/4 of 31-12N-24W</t>
        </is>
      </c>
      <c r="J1867" t="inlineStr">
        <is>
          <t>180 gross acres 
1 year
1/4th royalty</t>
        </is>
      </c>
      <c r="K1867" t="inlineStr">
        <is>
          <t>OKCountyRecords: 2002-001961</t>
        </is>
      </c>
      <c r="L1867" t="inlineStr">
        <is>
          <t>1, 3, 4, 7, 8</t>
        </is>
      </c>
      <c r="M1867" t="inlineStr">
        <is>
          <t>Leasehold</t>
        </is>
      </c>
      <c r="O1867" t="n">
        <v>280</v>
      </c>
      <c r="S1867" t="inlineStr">
        <is>
          <t>Leasehold (non-mineral; excluded from mineral NMA). Gross=tract-map basis.</t>
        </is>
      </c>
    </row>
    <row r="1868">
      <c r="A1868" t="inlineStr">
        <is>
          <t>2002-001962</t>
        </is>
      </c>
      <c r="C1868" t="inlineStr">
        <is>
          <t>Assignment</t>
        </is>
      </c>
      <c r="D1868" t="inlineStr">
        <is>
          <t>1677/515</t>
        </is>
      </c>
      <c r="E1868" s="903" t="n">
        <v>37385</v>
      </c>
      <c r="F1868" s="903" t="n">
        <v>37389</v>
      </c>
      <c r="G1868" t="inlineStr">
        <is>
          <t>Fleshman Agency, Inc.</t>
        </is>
      </c>
      <c r="H1868" t="inlineStr">
        <is>
          <t>William A. Hadwiger</t>
        </is>
      </c>
      <c r="I1868" t="inlineStr">
        <is>
          <t>E/2 NW/4, N/2 NE/4 SW/4, NE/4 SE/4, SE/4 NE/4 of 31-12N-24W</t>
        </is>
      </c>
      <c r="J1868" t="inlineStr">
        <is>
          <t>ARTI in OGL at 1677/512</t>
        </is>
      </c>
      <c r="K1868" t="inlineStr">
        <is>
          <t>OKCountyRecords: 2002-001962</t>
        </is>
      </c>
      <c r="L1868" t="inlineStr">
        <is>
          <t>1, 3, 4, 7, 8</t>
        </is>
      </c>
      <c r="M1868" t="inlineStr">
        <is>
          <t>Leasehold</t>
        </is>
      </c>
      <c r="O1868" t="n">
        <v>280</v>
      </c>
      <c r="S1868" t="inlineStr">
        <is>
          <t>Leasehold (non-mineral; excluded from mineral NMA). Gross=tract-map basis.</t>
        </is>
      </c>
    </row>
    <row r="1869">
      <c r="A1869" t="inlineStr">
        <is>
          <t>2002-002227</t>
        </is>
      </c>
      <c r="C1869" t="inlineStr">
        <is>
          <t>Deed, Assignment and Bill of Sale</t>
        </is>
      </c>
      <c r="D1869" t="inlineStr">
        <is>
          <t>1680/318</t>
        </is>
      </c>
      <c r="E1869" s="903" t="n">
        <v>37406</v>
      </c>
      <c r="F1869" s="903" t="n">
        <v>37407</v>
      </c>
      <c r="G1869" t="inlineStr">
        <is>
          <t>Arrowhead Resources, Inc.</t>
        </is>
      </c>
      <c r="H1869" t="inlineStr">
        <is>
          <t>Bhch Mineral, Ltd., 47.5%,
Bhch Properties, Ltd., 2.5%,
Garg Oil, 50.0%</t>
        </is>
      </c>
      <c r="I1869" t="inlineStr">
        <is>
          <t>ALL of 31-12N-24W, aol</t>
        </is>
      </c>
      <c r="J1869" t="inlineStr">
        <is>
          <t>11.5385 NMA
From 1637/26, 1639/206, 1639/426</t>
        </is>
      </c>
      <c r="K1869" t="inlineStr">
        <is>
          <t>OKCountyRecords: 2002-002227</t>
        </is>
      </c>
      <c r="L1869" t="inlineStr">
        <is>
          <t>All (1-8)</t>
        </is>
      </c>
      <c r="M1869" t="inlineStr">
        <is>
          <t>Mineral</t>
        </is>
      </c>
      <c r="N1869" t="n">
        <v>0.01802890625</v>
      </c>
      <c r="O1869" t="n">
        <v>640</v>
      </c>
      <c r="P1869" t="n">
        <v>0.01802890625</v>
      </c>
      <c r="Q1869" t="n">
        <v>-0.01802890625</v>
      </c>
      <c r="R1869" t="n">
        <v>11.5385</v>
      </c>
      <c r="S1869" t="inlineStr">
        <is>
          <t>Mineral; basis Conv Amt(dec). All-section coverage. Gross=tract-map basis.</t>
        </is>
      </c>
      <c r="T1869" t="inlineStr">
        <is>
          <t>REVIEW</t>
        </is>
      </c>
      <c r="U1869" t="inlineStr">
        <is>
          <t>Conveys 11.5385 NMA per notes; conv. dec = 11.5385/gross. Verify denominator/tract from image.</t>
        </is>
      </c>
    </row>
    <row r="1870">
      <c r="A1870" t="inlineStr">
        <is>
          <t>2002-002928</t>
        </is>
      </c>
      <c r="C1870" t="inlineStr">
        <is>
          <t>Oil and Gas Lease</t>
        </is>
      </c>
      <c r="D1870" t="inlineStr">
        <is>
          <t>1684/443</t>
        </is>
      </c>
      <c r="E1870" s="903" t="n">
        <v>37426</v>
      </c>
      <c r="F1870" s="903" t="n">
        <v>37454</v>
      </c>
      <c r="G1870" t="inlineStr">
        <is>
          <t>James F. Menehan</t>
        </is>
      </c>
      <c r="H1870" t="inlineStr">
        <is>
          <t>EOG Resources, Inc.</t>
        </is>
      </c>
      <c r="I1870" t="inlineStr">
        <is>
          <t>NW/4 SE/4, S/2 SE/4, SW/4 NE/4 of 31-12N-24W</t>
        </is>
      </c>
      <c r="J1870" t="inlineStr">
        <is>
          <t>160 gross acres 
3 years
1/4th royalty</t>
        </is>
      </c>
      <c r="K1870" t="inlineStr">
        <is>
          <t>OKCountyRecords: 2002-002928</t>
        </is>
      </c>
      <c r="L1870" t="n">
        <v>2</v>
      </c>
      <c r="M1870" t="inlineStr">
        <is>
          <t>Leasehold</t>
        </is>
      </c>
      <c r="O1870" t="n">
        <v>160</v>
      </c>
      <c r="S1870" t="inlineStr">
        <is>
          <t>Leasehold (non-mineral; excluded from mineral NMA). Gross=tract-map basis.</t>
        </is>
      </c>
    </row>
    <row r="1871">
      <c r="A1871" t="inlineStr">
        <is>
          <t>2002-003272</t>
        </is>
      </c>
      <c r="B1871" t="n">
        <v>20</v>
      </c>
      <c r="C1871" t="inlineStr">
        <is>
          <t>Oil and Gas Lease</t>
        </is>
      </c>
      <c r="D1871" t="inlineStr">
        <is>
          <t>1686/580</t>
        </is>
      </c>
      <c r="E1871" s="903" t="n">
        <v>37426</v>
      </c>
      <c r="F1871" s="903" t="n">
        <v>37484</v>
      </c>
      <c r="G1871" t="inlineStr">
        <is>
          <t>Peggy Brawner Bain William C. Jr., Attorney for</t>
        </is>
      </c>
      <c r="H1871" t="inlineStr">
        <is>
          <t>EOG Resources, Inc.</t>
        </is>
      </c>
      <c r="I1871" t="inlineStr">
        <is>
          <t>NW/4 SE/4, S/2 SE/4, SW/4 NE/4 of 31-12N-24W</t>
        </is>
      </c>
      <c r="J1871" t="inlineStr">
        <is>
          <t>HBP</t>
        </is>
      </c>
      <c r="K1871" t="inlineStr">
        <is>
          <t>OKCountyRecords: 2002-003272</t>
        </is>
      </c>
      <c r="L1871" t="n">
        <v>2</v>
      </c>
      <c r="M1871" t="inlineStr">
        <is>
          <t>Leasehold</t>
        </is>
      </c>
      <c r="O1871" t="n">
        <v>160</v>
      </c>
      <c r="S1871" t="inlineStr">
        <is>
          <t>Leasehold (non-mineral; excluded from mineral NMA). Gross=tract-map basis.</t>
        </is>
      </c>
    </row>
    <row r="1872">
      <c r="A1872" t="inlineStr">
        <is>
          <t>2002-003800</t>
        </is>
      </c>
      <c r="C1872" t="inlineStr">
        <is>
          <t>Ratification</t>
        </is>
      </c>
      <c r="D1872" t="inlineStr">
        <is>
          <t>1689/522</t>
        </is>
      </c>
      <c r="E1872" s="903" t="n">
        <v>37453</v>
      </c>
      <c r="F1872" s="903" t="n">
        <v>37525</v>
      </c>
      <c r="G1872" t="inlineStr">
        <is>
          <t>Peggy J. Brawner</t>
        </is>
      </c>
      <c r="H1872" t="inlineStr">
        <is>
          <t>EOG Resources, Inc.</t>
        </is>
      </c>
      <c r="I1872" t="inlineStr">
        <is>
          <t>NW/4 SE/4, S/2 SE/4, SW/4 NE/4 of 31-12N-24W</t>
        </is>
      </c>
      <c r="J1872" t="inlineStr">
        <is>
          <t>Ratification of OGL at 1686/580 by Peggy Brawner, Attorney-in-Fact for William Cobal Bain, Jr., a/k/a William C. Bain. Jr.</t>
        </is>
      </c>
      <c r="K1872" t="inlineStr">
        <is>
          <t>OKCountyRecords: 2002-003800</t>
        </is>
      </c>
      <c r="L1872" t="n">
        <v>2</v>
      </c>
      <c r="M1872" t="inlineStr">
        <is>
          <t>Leasehold</t>
        </is>
      </c>
      <c r="O1872" t="n">
        <v>160</v>
      </c>
      <c r="S1872" t="inlineStr">
        <is>
          <t>Leasehold (non-mineral; excluded from mineral NMA). Gross=tract-map basis.</t>
        </is>
      </c>
    </row>
    <row r="1873">
      <c r="A1873" t="inlineStr">
        <is>
          <t>2002-003799</t>
        </is>
      </c>
      <c r="C1873" t="inlineStr">
        <is>
          <t>Ratification</t>
        </is>
      </c>
      <c r="D1873" t="inlineStr">
        <is>
          <t>1689/521</t>
        </is>
      </c>
      <c r="E1873" s="903" t="n">
        <v>37455</v>
      </c>
      <c r="F1873" s="903" t="n">
        <v>37525</v>
      </c>
      <c r="G1873" t="inlineStr">
        <is>
          <t>Marilyn L. Broyles
P.O. Box 91
Red Feather Lakes, CO 80545</t>
        </is>
      </c>
      <c r="H1873" t="inlineStr">
        <is>
          <t>EOG Resources, Inc.</t>
        </is>
      </c>
      <c r="I1873" t="inlineStr">
        <is>
          <t>NW/4 SE/4, S/2 SE/4, SW/4 NE/4 of 31-12N-24W</t>
        </is>
      </c>
      <c r="J1873" t="inlineStr">
        <is>
          <t>Ratification of OGL at 1686/580 by Peggy Brawner, Attorney-in-Fact for William Cobal Bain, Jr., a/k/a William C. Bain. Jr.</t>
        </is>
      </c>
      <c r="K1873" t="inlineStr">
        <is>
          <t>OKCountyRecords: 2002-003799</t>
        </is>
      </c>
      <c r="L1873" t="n">
        <v>2</v>
      </c>
      <c r="M1873" t="inlineStr">
        <is>
          <t>Leasehold</t>
        </is>
      </c>
      <c r="O1873" t="n">
        <v>160</v>
      </c>
      <c r="S1873" t="inlineStr">
        <is>
          <t>Leasehold (non-mineral; excluded from mineral NMA). Gross=tract-map basis.</t>
        </is>
      </c>
    </row>
    <row r="1874">
      <c r="A1874" t="inlineStr">
        <is>
          <t>2002-003798</t>
        </is>
      </c>
      <c r="C1874" t="inlineStr">
        <is>
          <t>Ratification</t>
        </is>
      </c>
      <c r="D1874" t="inlineStr">
        <is>
          <t>1689/520</t>
        </is>
      </c>
      <c r="E1874" s="903" t="n">
        <v>37459</v>
      </c>
      <c r="F1874" s="903" t="n">
        <v>37525</v>
      </c>
      <c r="G1874" t="inlineStr">
        <is>
          <t>Leona I. DeGrande</t>
        </is>
      </c>
      <c r="H1874" t="inlineStr">
        <is>
          <t>EOG Resources, Inc.</t>
        </is>
      </c>
      <c r="I1874" t="inlineStr">
        <is>
          <t>NW/4 SE/4, S/2 SE/4, SW/4 NE/4 of 31-12N-24W</t>
        </is>
      </c>
      <c r="J1874" t="inlineStr">
        <is>
          <t>Ratification of OGL at 1686/580 by Peggy Brawner, Attorney-in-Fact for William Cobal Bain, Jr., a/k/a William C. Bain. Jr.</t>
        </is>
      </c>
      <c r="K1874" t="inlineStr">
        <is>
          <t>OKCountyRecords: 2002-003798</t>
        </is>
      </c>
      <c r="L1874" t="n">
        <v>2</v>
      </c>
      <c r="M1874" t="inlineStr">
        <is>
          <t>Leasehold</t>
        </is>
      </c>
      <c r="O1874" t="n">
        <v>160</v>
      </c>
      <c r="S1874" t="inlineStr">
        <is>
          <t>Leasehold (non-mineral; excluded from mineral NMA). Gross=tract-map basis.</t>
        </is>
      </c>
    </row>
    <row r="1875">
      <c r="A1875" t="inlineStr">
        <is>
          <t>2002-003801</t>
        </is>
      </c>
      <c r="C1875" t="inlineStr">
        <is>
          <t>Ratification</t>
        </is>
      </c>
      <c r="D1875" t="inlineStr">
        <is>
          <t>1689/523</t>
        </is>
      </c>
      <c r="E1875" s="903" t="n">
        <v>37461</v>
      </c>
      <c r="F1875" s="903" t="n">
        <v>37525</v>
      </c>
      <c r="G1875" t="inlineStr">
        <is>
          <t>Donald R. Bain</t>
        </is>
      </c>
      <c r="H1875" t="inlineStr">
        <is>
          <t>EOG Resources, Inc.</t>
        </is>
      </c>
      <c r="I1875" t="inlineStr">
        <is>
          <t>NW/4 SE/4, S/2 SE/4, SW/4 NE/4 of 31-12N-24W</t>
        </is>
      </c>
      <c r="J1875" t="inlineStr">
        <is>
          <t>Ratification of OGL at 1686/580 by Peggy Brawner, Attorney-in-Fact for William Cobal Bain, Jr., a/k/a William C. Bain. Jr.</t>
        </is>
      </c>
      <c r="K1875" t="inlineStr">
        <is>
          <t>OKCountyRecords: 2002-003801</t>
        </is>
      </c>
      <c r="L1875" t="n">
        <v>2</v>
      </c>
      <c r="M1875" t="inlineStr">
        <is>
          <t>Leasehold</t>
        </is>
      </c>
      <c r="O1875" t="n">
        <v>160</v>
      </c>
      <c r="S1875" t="inlineStr">
        <is>
          <t>Leasehold (non-mineral; excluded from mineral NMA). Gross=tract-map basis.</t>
        </is>
      </c>
    </row>
    <row r="1876">
      <c r="A1876" t="inlineStr">
        <is>
          <t>2002-003563</t>
        </is>
      </c>
      <c r="C1876" t="inlineStr">
        <is>
          <t>Mineral Deed</t>
        </is>
      </c>
      <c r="D1876" t="inlineStr">
        <is>
          <t>1688/374</t>
        </is>
      </c>
      <c r="E1876" s="903" t="n">
        <v>37482</v>
      </c>
      <c r="F1876" s="903" t="n">
        <v>37505</v>
      </c>
      <c r="G1876" t="inlineStr">
        <is>
          <t>Oleta Florene Flanagan, formerly Stewart, a/k/a Oleta Florene Wylie</t>
        </is>
      </c>
      <c r="H1876" t="inlineStr">
        <is>
          <t>Arrowhead Resources, Inc.</t>
        </is>
      </c>
      <c r="I1876" t="inlineStr">
        <is>
          <t>SE/4 SW/4 of 31-12N-24W</t>
        </is>
      </c>
      <c r="J1876" t="inlineStr">
        <is>
          <t>ARTI, a 2.5 net mineral acre interest, in and to all of the oil, gas and other minerals</t>
        </is>
      </c>
      <c r="K1876" t="inlineStr">
        <is>
          <t>OKCountyRecords: 2002-003563</t>
        </is>
      </c>
      <c r="L1876" t="n">
        <v>5</v>
      </c>
      <c r="M1876" t="inlineStr">
        <is>
          <t>Mineral</t>
        </is>
      </c>
      <c r="N1876" t="n">
        <v>1</v>
      </c>
      <c r="O1876" t="n">
        <v>120</v>
      </c>
      <c r="P1876" t="n">
        <v>1</v>
      </c>
      <c r="Q1876" t="n">
        <v>-1</v>
      </c>
      <c r="R1876" t="n">
        <v>120</v>
      </c>
      <c r="S1876" t="inlineStr">
        <is>
          <t>Mineral; basis Conv Amt(dec). Gross=tract-map basis.</t>
        </is>
      </c>
    </row>
    <row r="1877">
      <c r="A1877" t="inlineStr">
        <is>
          <t>2002-003797</t>
        </is>
      </c>
      <c r="C1877" t="inlineStr">
        <is>
          <t>Ratification</t>
        </is>
      </c>
      <c r="D1877" t="inlineStr">
        <is>
          <t>1689/519</t>
        </is>
      </c>
      <c r="E1877" s="903" t="n">
        <v>37490</v>
      </c>
      <c r="F1877" s="903" t="n">
        <v>37525</v>
      </c>
      <c r="G1877" t="inlineStr">
        <is>
          <t>Melvin F. Bain</t>
        </is>
      </c>
      <c r="H1877" t="inlineStr">
        <is>
          <t>EOG Resources, Inc.</t>
        </is>
      </c>
      <c r="I1877" t="inlineStr">
        <is>
          <t>NW/4 SE/4, S/2 SE/4, SW/4 NE/4 of 31-12N-24W</t>
        </is>
      </c>
      <c r="J1877" t="inlineStr">
        <is>
          <t>Ratification of OGL at 1686/580 by Peggy Brawner, Attorney-in-Fact for William Cobal Bain, Jr., a/k/a William C. Bain. Jr.</t>
        </is>
      </c>
      <c r="K1877" t="inlineStr">
        <is>
          <t>OKCountyRecords: 2002-003797</t>
        </is>
      </c>
      <c r="L1877" t="n">
        <v>2</v>
      </c>
      <c r="M1877" t="inlineStr">
        <is>
          <t>Leasehold</t>
        </is>
      </c>
      <c r="O1877" t="n">
        <v>160</v>
      </c>
      <c r="S1877" t="inlineStr">
        <is>
          <t>Leasehold (non-mineral; excluded from mineral NMA). Gross=tract-map basis.</t>
        </is>
      </c>
    </row>
    <row r="1878">
      <c r="A1878" t="inlineStr">
        <is>
          <t>2002-003773</t>
        </is>
      </c>
      <c r="B1878" t="n">
        <v>21</v>
      </c>
      <c r="C1878" t="inlineStr">
        <is>
          <t>Oil and Gas Lease</t>
        </is>
      </c>
      <c r="D1878" t="inlineStr">
        <is>
          <t>1689/464</t>
        </is>
      </c>
      <c r="E1878" s="903" t="n">
        <v>37496</v>
      </c>
      <c r="F1878" s="903" t="n">
        <v>37525</v>
      </c>
      <c r="G1878" t="inlineStr">
        <is>
          <t>J. Winneke Gregory</t>
        </is>
      </c>
      <c r="H1878" t="inlineStr">
        <is>
          <t>EOG Resources, Inc.</t>
        </is>
      </c>
      <c r="I1878" t="inlineStr">
        <is>
          <t>NW/4 SE/4, S/2 SE/4, SW/4 NE/4 of 31-12N-24W</t>
        </is>
      </c>
      <c r="J1878" t="inlineStr">
        <is>
          <t>HBP</t>
        </is>
      </c>
      <c r="K1878" t="inlineStr">
        <is>
          <t>OKCountyRecords: 2002-003773</t>
        </is>
      </c>
      <c r="L1878" t="n">
        <v>2</v>
      </c>
      <c r="M1878" t="inlineStr">
        <is>
          <t>Leasehold</t>
        </is>
      </c>
      <c r="O1878" t="n">
        <v>160</v>
      </c>
      <c r="S1878" t="inlineStr">
        <is>
          <t>Leasehold (non-mineral; excluded from mineral NMA). Gross=tract-map basis.</t>
        </is>
      </c>
    </row>
    <row r="1879">
      <c r="A1879" t="inlineStr">
        <is>
          <t>2002-004378</t>
        </is>
      </c>
      <c r="C1879" t="inlineStr">
        <is>
          <t>Mineral Deed</t>
        </is>
      </c>
      <c r="D1879" t="inlineStr">
        <is>
          <t>1694/156</t>
        </is>
      </c>
      <c r="E1879" s="903" t="n">
        <v>37536</v>
      </c>
      <c r="F1879" s="903" t="n">
        <v>37573</v>
      </c>
      <c r="G1879" t="inlineStr">
        <is>
          <t>William Cobal Bain and Billy Wayne Bain, Co-Trustees of the Testamentary Trust created under the Will of W. M. Bain for the benefit of Hazel Hamilton,
Billy Wayne Bain, Trustee ofthe Hazel Hamilton Inter Vivos Trust</t>
        </is>
      </c>
      <c r="H1879" t="inlineStr">
        <is>
          <t>Deeanne Browning, 2/6,
Darrell E. Hamilton, 2/6,
Stacy L. Smith, 1/6,
Travis L. Smith, 1/6</t>
        </is>
      </c>
      <c r="I1879" t="inlineStr">
        <is>
          <t>NW/4 SE/4, S/2 SE/4, SW/4 NE/4 of 31-12N-24W, aol</t>
        </is>
      </c>
      <c r="J1879" t="inlineStr">
        <is>
          <t>An undivided 43.496672/791.47ths interest in and to all ofthe oil, gas, and other minerals in 2 sections</t>
        </is>
      </c>
      <c r="K1879" t="inlineStr">
        <is>
          <t>OKCountyRecords: 2002-004378</t>
        </is>
      </c>
      <c r="L1879" t="n">
        <v>2</v>
      </c>
      <c r="M1879" t="inlineStr">
        <is>
          <t>Mineral</t>
        </is>
      </c>
      <c r="N1879" t="n">
        <v>0.05495681706192274</v>
      </c>
      <c r="O1879" t="n">
        <v>160</v>
      </c>
      <c r="P1879" t="n">
        <v>0.05495681706192274</v>
      </c>
      <c r="Q1879" t="n">
        <v>-0.05495681706192274</v>
      </c>
      <c r="R1879" t="n">
        <v>8.79309072990764</v>
      </c>
      <c r="S1879" t="inlineStr">
        <is>
          <t>Mineral; basis Conv Amt(dec). Gross=tract-map basis.</t>
        </is>
      </c>
    </row>
    <row r="1880">
      <c r="A1880" t="inlineStr">
        <is>
          <t>2002-004595</t>
        </is>
      </c>
      <c r="C1880" t="inlineStr">
        <is>
          <t>Mineral Deed</t>
        </is>
      </c>
      <c r="D1880" t="inlineStr">
        <is>
          <t>1695/238</t>
        </is>
      </c>
      <c r="E1880" s="903" t="n">
        <v>37586</v>
      </c>
      <c r="F1880" s="903" t="n">
        <v>37592</v>
      </c>
      <c r="G1880" t="inlineStr">
        <is>
          <t>Hayhurst Oil Properties, Inc.</t>
        </is>
      </c>
      <c r="H1880" t="inlineStr">
        <is>
          <t>Peggy J. HAYHURST, TRUSTEE, of the Peggy J. Hayhurst Revocable Trust datedrNovember 9, 1993</t>
        </is>
      </c>
      <c r="I1880" t="inlineStr">
        <is>
          <t>E/2 NW/4, N/2 NE/4 SW/4, NE/4 SE/4, SE/4 NE/4 of 31-12N-24W, aol</t>
        </is>
      </c>
      <c r="J1880" t="inlineStr">
        <is>
          <t>All its mineral interest (being appx 1.386 net acres m/1) (Re: Bk 1159, Pg 224)</t>
        </is>
      </c>
      <c r="K1880" t="inlineStr">
        <is>
          <t>OKCountyRecords: 2002-004595</t>
        </is>
      </c>
      <c r="L1880" t="inlineStr">
        <is>
          <t>1, 3, 4, 7, 8</t>
        </is>
      </c>
      <c r="M1880" t="inlineStr">
        <is>
          <t>Mineral</t>
        </is>
      </c>
      <c r="N1880" t="n">
        <v>1</v>
      </c>
      <c r="O1880" t="n">
        <v>280</v>
      </c>
      <c r="P1880" t="n">
        <v>1</v>
      </c>
      <c r="Q1880" t="n">
        <v>-1</v>
      </c>
      <c r="R1880" t="n">
        <v>280</v>
      </c>
      <c r="S1880" t="inlineStr">
        <is>
          <t>Mineral; basis Conv Amt(dec). Gross=tract-map basis.</t>
        </is>
      </c>
      <c r="T1880" t="inlineStr">
        <is>
          <t>REVIEW</t>
        </is>
      </c>
      <c r="U1880" t="inlineStr">
        <is>
          <t>NEED: denominator / tract allocation for 1.386 NMA from instrument image</t>
        </is>
      </c>
    </row>
    <row r="1881">
      <c r="A1881" t="inlineStr">
        <is>
          <t>2003-001558</t>
        </is>
      </c>
      <c r="C1881" t="inlineStr">
        <is>
          <t>Assignment</t>
        </is>
      </c>
      <c r="D1881" t="inlineStr">
        <is>
          <t>1706/384</t>
        </is>
      </c>
      <c r="E1881" s="903" t="n">
        <v>37710</v>
      </c>
      <c r="F1881" s="903" t="n">
        <v>37715</v>
      </c>
      <c r="G1881" t="inlineStr">
        <is>
          <t>Dorothy G. Executrix Hamilton</t>
        </is>
      </c>
      <c r="H1881" t="inlineStr">
        <is>
          <t xml:space="preserve">Dorothy G. Hamilton and Harold D. Rogers, Trustees of the Dorothy Trust </t>
        </is>
      </c>
      <c r="I1881" t="inlineStr">
        <is>
          <t>E/2 NW/4, N/2 NE/4 SW/4, NE/4 SE/4, SE/4 NE/4 of 31-12N-24W, aol</t>
        </is>
      </c>
      <c r="J1881" t="inlineStr">
        <is>
          <t>ARTI</t>
        </is>
      </c>
      <c r="K1881" t="inlineStr">
        <is>
          <t>OKCountyRecords: 2003-001558</t>
        </is>
      </c>
      <c r="L1881" t="inlineStr">
        <is>
          <t>1, 3, 4, 7, 8</t>
        </is>
      </c>
      <c r="M1881" t="inlineStr">
        <is>
          <t>Leasehold</t>
        </is>
      </c>
      <c r="O1881" t="n">
        <v>280</v>
      </c>
      <c r="S1881" t="inlineStr">
        <is>
          <t>Leasehold (non-mineral; excluded from mineral NMA). Gross=tract-map basis.</t>
        </is>
      </c>
    </row>
    <row r="1882">
      <c r="A1882" t="inlineStr">
        <is>
          <t>2003-001559</t>
        </is>
      </c>
      <c r="C1882" t="inlineStr">
        <is>
          <t>Assignment</t>
        </is>
      </c>
      <c r="D1882" t="inlineStr">
        <is>
          <t>1706/386</t>
        </is>
      </c>
      <c r="E1882" s="903" t="n">
        <v>37711</v>
      </c>
      <c r="F1882" s="903" t="n">
        <v>37715</v>
      </c>
      <c r="G1882" t="inlineStr">
        <is>
          <t xml:space="preserve">Dorothy G. Hamilton and Harold D. Rogers, Trustees of the Dorothy Trust </t>
        </is>
      </c>
      <c r="H1882" t="inlineStr">
        <is>
          <t>Dorothy G. Hamilton</t>
        </is>
      </c>
      <c r="I1882" t="inlineStr">
        <is>
          <t>E/2 NW/4, N/2 NE/4 SW/4, NE/4 SE/4, SE/4 NE/4 of 31-12N-24W, aol</t>
        </is>
      </c>
      <c r="J1882" t="inlineStr">
        <is>
          <t>ARTI</t>
        </is>
      </c>
      <c r="K1882" t="inlineStr">
        <is>
          <t>OKCountyRecords: 2003-001559</t>
        </is>
      </c>
      <c r="L1882" t="inlineStr">
        <is>
          <t>1, 3, 4, 7, 8</t>
        </is>
      </c>
      <c r="M1882" t="inlineStr">
        <is>
          <t>Leasehold</t>
        </is>
      </c>
      <c r="O1882" t="n">
        <v>280</v>
      </c>
      <c r="S1882" t="inlineStr">
        <is>
          <t>Leasehold (non-mineral; excluded from mineral NMA). Gross=tract-map basis.</t>
        </is>
      </c>
    </row>
    <row r="1883">
      <c r="A1883" t="inlineStr">
        <is>
          <t>2003-001781</t>
        </is>
      </c>
      <c r="C1883" t="inlineStr">
        <is>
          <t>Disclaimer</t>
        </is>
      </c>
      <c r="D1883" t="inlineStr">
        <is>
          <t>1707/512</t>
        </is>
      </c>
      <c r="E1883" s="903" t="n">
        <v>37729</v>
      </c>
      <c r="F1883" s="903" t="n">
        <v>37732</v>
      </c>
      <c r="G1883" t="inlineStr">
        <is>
          <t>Beckham County Court,
RE: In the Matter of the Estate of Glenn Douglas Mitchel, Deceased,
Billy George Mitchel</t>
        </is>
      </c>
      <c r="H1883" t="inlineStr">
        <is>
          <t>The Public</t>
        </is>
      </c>
      <c r="I1883" t="inlineStr">
        <is>
          <t>E/2 NW/4, N/2 NE/4 SE/4, NE/4 SE/4, SE/4 NE/4 of 31-12N-24W, aol</t>
        </is>
      </c>
      <c r="J1883" t="inlineStr">
        <is>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is>
      </c>
      <c r="K1883" t="inlineStr">
        <is>
          <t>OKCountyRecords: 2003-001781</t>
        </is>
      </c>
      <c r="L1883" t="inlineStr">
        <is>
          <t>1, 3, 4, 8</t>
        </is>
      </c>
      <c r="M1883" t="inlineStr">
        <is>
          <t>Other</t>
        </is>
      </c>
      <c r="O1883" t="n">
        <v>240</v>
      </c>
      <c r="S1883" t="inlineStr">
        <is>
          <t>Other (non-mineral; excluded from mineral NMA). Gross=tract-map basis.</t>
        </is>
      </c>
      <c r="T1883" t="inlineStr">
        <is>
          <t>OK</t>
        </is>
      </c>
      <c r="U1883" t="inlineStr">
        <is>
          <t>Non-conveying — notice/affidavit/address change (The Public).</t>
        </is>
      </c>
    </row>
    <row r="1884">
      <c r="A1884" t="inlineStr">
        <is>
          <t>2003-005699</t>
        </is>
      </c>
      <c r="C1884" t="inlineStr">
        <is>
          <t>Final Decree</t>
        </is>
      </c>
      <c r="D1884" t="inlineStr">
        <is>
          <t>1728/457</t>
        </is>
      </c>
      <c r="E1884" s="903" t="n">
        <v>37802</v>
      </c>
      <c r="F1884" s="903" t="n">
        <v>37937</v>
      </c>
      <c r="G1884" t="inlineStr">
        <is>
          <t>Beckham County Court,
RE: In the Matter of the Estate of Glenn Douglas Mitchel, Deceased</t>
        </is>
      </c>
      <c r="H1884" t="inlineStr">
        <is>
          <t>The Public</t>
        </is>
      </c>
      <c r="I1884" t="inlineStr">
        <is>
          <t>E/2 NW/4, SE/4 NE/4, NE/4 SE/4, N/2 NE/4, SE/4of 31-12N-24W, aol</t>
        </is>
      </c>
      <c r="J1884" t="inlineStr">
        <is>
          <t>ARTI, An undivided 1/78th (2.308 min. ac.) interest</t>
        </is>
      </c>
      <c r="K1884" t="inlineStr">
        <is>
          <t>OKCountyRecords: 2003-005699</t>
        </is>
      </c>
      <c r="L1884" t="inlineStr">
        <is>
          <t>1, 3, 4, 8</t>
        </is>
      </c>
      <c r="M1884" t="inlineStr">
        <is>
          <t>Mineral</t>
        </is>
      </c>
      <c r="N1884" t="n">
        <v>1</v>
      </c>
      <c r="O1884" t="n">
        <v>240</v>
      </c>
      <c r="P1884" t="n">
        <v>1</v>
      </c>
      <c r="Q1884" t="n">
        <v>-1</v>
      </c>
      <c r="R1884" t="n">
        <v>240</v>
      </c>
      <c r="S1884" t="inlineStr">
        <is>
          <t>Mineral; basis Conv Amt(dec). Gross=tract-map basis.</t>
        </is>
      </c>
      <c r="T1884" t="inlineStr">
        <is>
          <t>OK</t>
        </is>
      </c>
      <c r="U1884" t="inlineStr">
        <is>
          <t>ARTI in Notes — interest retained as conveyed per affidavit (The Public notice).</t>
        </is>
      </c>
    </row>
    <row r="1885">
      <c r="A1885" t="inlineStr">
        <is>
          <t>2003-004945</t>
        </is>
      </c>
      <c r="C1885" t="inlineStr">
        <is>
          <t>Special Warranty Deed, Assignment and Bill of Sale</t>
        </is>
      </c>
      <c r="D1885" t="inlineStr">
        <is>
          <t>1724/582</t>
        </is>
      </c>
      <c r="E1885" s="903" t="n">
        <v>37848</v>
      </c>
      <c r="F1885" s="903" t="n">
        <v>37897</v>
      </c>
      <c r="G1885" t="inlineStr">
        <is>
          <t>Bluebonnet Investments, Ltd.</t>
        </is>
      </c>
      <c r="H1885" t="inlineStr">
        <is>
          <t>White Birch, L.P.</t>
        </is>
      </c>
      <c r="I1885" t="inlineStr">
        <is>
          <t>E/2 NW/4, N/2 NE/4 SW/4, NE/4 SE/4, SE/4 NE/4 of 31-12N-24W, aol</t>
        </is>
      </c>
      <c r="J1885" t="inlineStr">
        <is>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reversionary interest, or any other interest now or hereafter owned or held by Grantor (acquired by Grantor from Robert A. Mann or otherwise) in any property or assets now or hereafter owned or held by the D. P. Mann Trust or the Hattie B. Mann Trust, any such interests being hereby expressly reserved by Grantor and not conveyed or assigned to Grantee</t>
        </is>
      </c>
      <c r="K1885" t="inlineStr">
        <is>
          <t>OKCountyRecords: 2003-004945</t>
        </is>
      </c>
      <c r="L1885" t="inlineStr">
        <is>
          <t>1, 3, 4, 7, 8</t>
        </is>
      </c>
      <c r="M1885" t="inlineStr">
        <is>
          <t>Mineral</t>
        </is>
      </c>
      <c r="N1885" t="n">
        <v>1</v>
      </c>
      <c r="O1885" t="n">
        <v>280</v>
      </c>
      <c r="P1885" t="n">
        <v>1</v>
      </c>
      <c r="Q1885" t="n">
        <v>-1</v>
      </c>
      <c r="R1885" t="n">
        <v>280</v>
      </c>
      <c r="S1885" t="inlineStr">
        <is>
          <t>Mineral; basis Conv Amt(dec). Gross=tract-map basis.</t>
        </is>
      </c>
    </row>
    <row r="1886">
      <c r="A1886" t="inlineStr">
        <is>
          <t>2003-004685</t>
        </is>
      </c>
      <c r="C1886" t="inlineStr">
        <is>
          <t>Warranty Deed (Joint Tenancy)</t>
        </is>
      </c>
      <c r="D1886" t="inlineStr">
        <is>
          <t>1722/449</t>
        </is>
      </c>
      <c r="E1886" s="903" t="n">
        <v>37866</v>
      </c>
      <c r="F1886" s="903" t="n">
        <v>37881</v>
      </c>
      <c r="G1886" t="inlineStr">
        <is>
          <t>Wendell Coots and Carolyn Coots, HW</t>
        </is>
      </c>
      <c r="H1886" t="inlineStr">
        <is>
          <t>William Bryant and Kathy Bryant, HW, JTWROS</t>
        </is>
      </c>
      <c r="I1886" t="inlineStr">
        <is>
          <t>A tract of land in Lot 1 of 31-12N-24W, described as follows: Beginning at the NW corner of said Lot 1, thence East 420.58 feet, thence South 725 feet, thence West 420.58 feet, and thence North 725 feet to the point of beginning, containing 7 acres, more or less.</t>
        </is>
      </c>
      <c r="J1886" t="inlineStr">
        <is>
          <t>ARTI</t>
        </is>
      </c>
      <c r="K1886" t="inlineStr">
        <is>
          <t>OKCountyRecords: 2003-004685</t>
        </is>
      </c>
      <c r="L1886" t="n">
        <v>5</v>
      </c>
      <c r="M1886" t="inlineStr">
        <is>
          <t>Mineral</t>
        </is>
      </c>
      <c r="N1886" t="n">
        <v>1</v>
      </c>
      <c r="O1886" t="n">
        <v>120</v>
      </c>
      <c r="P1886" t="n">
        <v>1</v>
      </c>
      <c r="Q1886" t="n">
        <v>-1</v>
      </c>
      <c r="R1886" t="n">
        <v>120</v>
      </c>
      <c r="S1886" t="inlineStr">
        <is>
          <t>Mineral; basis Conv Amt(dec). Gross=tract-map basis.</t>
        </is>
      </c>
    </row>
    <row r="1887">
      <c r="A1887" t="inlineStr">
        <is>
          <t>2004-000364</t>
        </is>
      </c>
      <c r="C1887" t="inlineStr">
        <is>
          <t>Quit Claim Deed by Trustee</t>
        </is>
      </c>
      <c r="D1887" t="inlineStr">
        <is>
          <t>1735/133</t>
        </is>
      </c>
      <c r="E1887" s="903" t="n">
        <v>37959</v>
      </c>
      <c r="F1887" s="903" t="n">
        <v>38008</v>
      </c>
      <c r="G1887" t="inlineStr">
        <is>
          <t>John E. Mahoney, Trustee of The Mahoney Children's Trust dated the 1st day of February, 1990</t>
        </is>
      </c>
      <c r="H1887" t="inlineStr">
        <is>
          <t>William Bryant and Kathy Bryant, HW</t>
        </is>
      </c>
      <c r="I1887" t="inlineStr">
        <is>
          <t>A tract of land in Lot 1 of 31-12N-24W, described as follows: Beginning at the NW corner of said Lot 1, thence East 420.58 feet, thence South 725 feet, thence West 420.58 feet, and thence North 725 feet to the point of beginning, containing 7 acres, more or less.</t>
        </is>
      </c>
      <c r="J1887" t="inlineStr">
        <is>
          <t>ARTI</t>
        </is>
      </c>
      <c r="K1887" t="inlineStr">
        <is>
          <t>OKCountyRecords: 2004-000364</t>
        </is>
      </c>
      <c r="L1887" t="n">
        <v>5</v>
      </c>
      <c r="M1887" t="inlineStr">
        <is>
          <t>Mineral</t>
        </is>
      </c>
      <c r="N1887" t="n">
        <v>1</v>
      </c>
      <c r="O1887" t="n">
        <v>120</v>
      </c>
      <c r="P1887" t="n">
        <v>1</v>
      </c>
      <c r="Q1887" t="n">
        <v>-1</v>
      </c>
      <c r="R1887" t="n">
        <v>120</v>
      </c>
      <c r="S1887" t="inlineStr">
        <is>
          <t>Mineral; basis Conv Amt(dec). Gross=tract-map basis.</t>
        </is>
      </c>
    </row>
    <row r="1888">
      <c r="A1888" t="inlineStr">
        <is>
          <t>2004-000099</t>
        </is>
      </c>
      <c r="C1888" t="inlineStr">
        <is>
          <t>Final Decree</t>
        </is>
      </c>
      <c r="D1888" t="inlineStr">
        <is>
          <t>1734/14</t>
        </is>
      </c>
      <c r="E1888" s="903" t="n">
        <v>37990</v>
      </c>
      <c r="F1888" s="903" t="n">
        <v>37994</v>
      </c>
      <c r="G1888" t="inlineStr">
        <is>
          <t>Beckham County Court,
RE: In the Matter of the Estate of Evelyn Louise McLerran, Deceased</t>
        </is>
      </c>
      <c r="H1888" t="inlineStr">
        <is>
          <t>Nana Lou Jones</t>
        </is>
      </c>
      <c r="I1888" t="inlineStr">
        <is>
          <t>E/2 NW/4, N/2 NE/4 SW/4, NE/4 SE/4, SE/4 NE/4 of 31-12N-24W, aol</t>
        </is>
      </c>
      <c r="J1888" t="inlineStr">
        <is>
          <t>ARTI</t>
        </is>
      </c>
      <c r="K1888" t="inlineStr">
        <is>
          <t>OKCountyRecords: 2004-000099</t>
        </is>
      </c>
      <c r="L1888" t="inlineStr">
        <is>
          <t>1, 3, 4, 7, 8</t>
        </is>
      </c>
      <c r="M1888" t="inlineStr">
        <is>
          <t>Mineral</t>
        </is>
      </c>
      <c r="N1888" t="n">
        <v>1</v>
      </c>
      <c r="O1888" t="n">
        <v>280</v>
      </c>
      <c r="P1888" t="n">
        <v>1</v>
      </c>
      <c r="Q1888" t="n">
        <v>-1</v>
      </c>
      <c r="R1888" t="n">
        <v>280</v>
      </c>
      <c r="S1888" t="inlineStr">
        <is>
          <t>Mineral; basis Conv Amt(dec). Gross=tract-map basis.</t>
        </is>
      </c>
    </row>
    <row r="1889">
      <c r="A1889" t="inlineStr">
        <is>
          <t>2004-000723</t>
        </is>
      </c>
      <c r="C1889" t="inlineStr">
        <is>
          <t>Oil and Gas Lease</t>
        </is>
      </c>
      <c r="D1889" t="inlineStr">
        <is>
          <t>1736/594</t>
        </is>
      </c>
      <c r="E1889" s="903" t="n">
        <v>38000</v>
      </c>
      <c r="F1889" s="903" t="n">
        <v>38029</v>
      </c>
      <c r="G1889" t="inlineStr">
        <is>
          <t xml:space="preserve">Carrie Leeann Mitchell
1880 Old Salem Road
Watkinsville, GA 30308
</t>
        </is>
      </c>
      <c r="H1889" t="inlineStr">
        <is>
          <t>R. Michael Lortz</t>
        </is>
      </c>
      <c r="I1889" t="inlineStr">
        <is>
          <t>E/2 NW/4, N/2 NE/4, N/2 NE/4 SW/4, Lot 4, S/2 of Lot 3, NE/4 SE/4, S/2 NE/4 SW/4, SE/4 NE/4, SE/4 SW/4 of 31-12N-24W</t>
        </is>
      </c>
      <c r="J1889" t="inlineStr">
        <is>
          <t>375.335 gross acres
3 yrs
3/16ths royalty</t>
        </is>
      </c>
      <c r="K1889" t="inlineStr">
        <is>
          <t>OKCountyRecords: 2004-000723</t>
        </is>
      </c>
      <c r="L1889" t="inlineStr">
        <is>
          <t>All (1-8)</t>
        </is>
      </c>
      <c r="M1889" t="inlineStr">
        <is>
          <t>Leasehold</t>
        </is>
      </c>
      <c r="O1889" t="n">
        <v>640</v>
      </c>
      <c r="S1889" t="inlineStr">
        <is>
          <t>Leasehold (non-mineral; excluded from mineral NMA). All-section coverage. Gross=tract-map basis.</t>
        </is>
      </c>
    </row>
    <row r="1890">
      <c r="A1890" t="inlineStr">
        <is>
          <t>2004-000727</t>
        </is>
      </c>
      <c r="C1890" t="inlineStr">
        <is>
          <t>Oil and Gas Lease</t>
        </is>
      </c>
      <c r="D1890" t="inlineStr">
        <is>
          <t>1736/602</t>
        </is>
      </c>
      <c r="E1890" s="903" t="n">
        <v>38000</v>
      </c>
      <c r="F1890" s="903" t="n">
        <v>38029</v>
      </c>
      <c r="G1890" t="inlineStr">
        <is>
          <t xml:space="preserve">Gena W. Moore aka Gena Williams
3890 Windyke Drive
Memphis, TN 38125
</t>
        </is>
      </c>
      <c r="H1890" t="inlineStr">
        <is>
          <t>R. Michael Lortz</t>
        </is>
      </c>
      <c r="I1890" t="inlineStr">
        <is>
          <t>E/2 NW/4, N/2 NE/4, N/2 NE/4 SW/4, Lot 4, S/2 of Lot 3, NE/4 SE/4, S/2 NE/4 SW/4, SE/4 NE/4, SE/4 SW/4 of 31-12N-24W</t>
        </is>
      </c>
      <c r="J1890" t="inlineStr">
        <is>
          <t>375.335 gross acres
3 yrs
3/16ths royalty</t>
        </is>
      </c>
      <c r="K1890" t="inlineStr">
        <is>
          <t>OKCountyRecords: 2004-000727</t>
        </is>
      </c>
      <c r="L1890" t="inlineStr">
        <is>
          <t>All (1-8)</t>
        </is>
      </c>
      <c r="M1890" t="inlineStr">
        <is>
          <t>Leasehold</t>
        </is>
      </c>
      <c r="O1890" t="n">
        <v>640</v>
      </c>
      <c r="S1890" t="inlineStr">
        <is>
          <t>Leasehold (non-mineral; excluded from mineral NMA). All-section coverage. Gross=tract-map basis.</t>
        </is>
      </c>
    </row>
    <row r="1891">
      <c r="A1891" t="inlineStr">
        <is>
          <t>2004-000722</t>
        </is>
      </c>
      <c r="B1891" t="n">
        <v>22</v>
      </c>
      <c r="C1891" t="inlineStr">
        <is>
          <t>Oil and Gas Lease</t>
        </is>
      </c>
      <c r="D1891" t="inlineStr">
        <is>
          <t>1736/592</t>
        </is>
      </c>
      <c r="E1891" s="903" t="n">
        <v>38000</v>
      </c>
      <c r="F1891" s="903" t="n">
        <v>38029</v>
      </c>
      <c r="G1891" t="inlineStr">
        <is>
          <t>Nancy Mitchell Williams 
100 West Dogwood
Hobart, OK 73651</t>
        </is>
      </c>
      <c r="H1891" t="inlineStr">
        <is>
          <t>R. Michael Lortz</t>
        </is>
      </c>
      <c r="I1891" t="inlineStr">
        <is>
          <t>E/2 NW/4, N/2 NE/4, N/2 NE/4 SW/4, Lot 4, S/2 of Lot 3, NE/4 SE/4, S/2 NE/4 SW/4, SE/4 NE/4, SE/4 SW/4 of 31-12N-24W</t>
        </is>
      </c>
      <c r="J1891" t="inlineStr">
        <is>
          <t>375.335 gross acres
3 yrs
3/16ths royalty</t>
        </is>
      </c>
      <c r="K1891" t="inlineStr">
        <is>
          <t>OKCountyRecords: 2004-000722</t>
        </is>
      </c>
      <c r="L1891" t="inlineStr">
        <is>
          <t>All (1-8)</t>
        </is>
      </c>
      <c r="M1891" t="inlineStr">
        <is>
          <t>Leasehold</t>
        </is>
      </c>
      <c r="O1891" t="n">
        <v>640</v>
      </c>
      <c r="S1891" t="inlineStr">
        <is>
          <t>Leasehold (non-mineral; excluded from mineral NMA). All-section coverage. Gross=tract-map basis.</t>
        </is>
      </c>
    </row>
    <row r="1892">
      <c r="A1892" t="inlineStr">
        <is>
          <t>2004-000726</t>
        </is>
      </c>
      <c r="C1892" t="inlineStr">
        <is>
          <t>Oil and Gas Lease</t>
        </is>
      </c>
      <c r="D1892" t="inlineStr">
        <is>
          <t>1736/600</t>
        </is>
      </c>
      <c r="E1892" s="903" t="n">
        <v>38000</v>
      </c>
      <c r="F1892" s="903" t="n">
        <v>38029</v>
      </c>
      <c r="G1892" t="inlineStr">
        <is>
          <t xml:space="preserve">Nancy Susan Mitchell
753 Velma 
Memphis, TN 38104
</t>
        </is>
      </c>
      <c r="H1892" t="inlineStr">
        <is>
          <t>R. Michael Lortz</t>
        </is>
      </c>
      <c r="I1892" t="inlineStr">
        <is>
          <t>E/2 NW/4, N/2 NE/4, N/2 NE/4 SW/4, Lot 4, S/2 of Lot 3, NE/4 SE/4, S/2 NE/4 SW/4, SE/4 NE/4, SE/4 SW/4 of 31-12N-24W</t>
        </is>
      </c>
      <c r="J1892" t="inlineStr">
        <is>
          <t>375.335 gross acres
3 yrs
3/16ths royalty</t>
        </is>
      </c>
      <c r="K1892" t="inlineStr">
        <is>
          <t>OKCountyRecords: 2004-000726</t>
        </is>
      </c>
      <c r="L1892" t="inlineStr">
        <is>
          <t>All (1-8)</t>
        </is>
      </c>
      <c r="M1892" t="inlineStr">
        <is>
          <t>Leasehold</t>
        </is>
      </c>
      <c r="O1892" t="n">
        <v>640</v>
      </c>
      <c r="S1892" t="inlineStr">
        <is>
          <t>Leasehold (non-mineral; excluded from mineral NMA). All-section coverage. Gross=tract-map basis.</t>
        </is>
      </c>
    </row>
    <row r="1893">
      <c r="A1893" t="inlineStr">
        <is>
          <t>2004-000724</t>
        </is>
      </c>
      <c r="C1893" t="inlineStr">
        <is>
          <t>Oil and Gas Lease</t>
        </is>
      </c>
      <c r="D1893" t="inlineStr">
        <is>
          <t>1736/596</t>
        </is>
      </c>
      <c r="E1893" s="903" t="n">
        <v>38002</v>
      </c>
      <c r="F1893" s="903" t="n">
        <v>38029</v>
      </c>
      <c r="G1893" t="inlineStr">
        <is>
          <t>Carl L. Bain aka Carl Leon Bain
1517 Twichell
Dumas, TX 79029</t>
        </is>
      </c>
      <c r="H1893" t="inlineStr">
        <is>
          <t>R. Michael Lortz</t>
        </is>
      </c>
      <c r="I1893" t="inlineStr">
        <is>
          <t>NW/4 SE/4, S/2 SE/4, SW/4 NE/4 of 31-12N-24W</t>
        </is>
      </c>
      <c r="J1893" t="inlineStr">
        <is>
          <t>160 gross acres
3 yrs
3/16ths royalty</t>
        </is>
      </c>
      <c r="K1893" t="inlineStr">
        <is>
          <t>OKCountyRecords: 2004-000724</t>
        </is>
      </c>
      <c r="L1893" t="n">
        <v>2</v>
      </c>
      <c r="M1893" t="inlineStr">
        <is>
          <t>Leasehold</t>
        </is>
      </c>
      <c r="O1893" t="n">
        <v>160</v>
      </c>
      <c r="S1893" t="inlineStr">
        <is>
          <t>Leasehold (non-mineral; excluded from mineral NMA). Gross=tract-map basis.</t>
        </is>
      </c>
    </row>
    <row r="1894">
      <c r="A1894" t="inlineStr">
        <is>
          <t>2004-000725</t>
        </is>
      </c>
      <c r="C1894" t="inlineStr">
        <is>
          <t>Oil and Gas Lease</t>
        </is>
      </c>
      <c r="D1894" t="inlineStr">
        <is>
          <t>1736/598</t>
        </is>
      </c>
      <c r="E1894" s="903" t="n">
        <v>38002</v>
      </c>
      <c r="F1894" s="903" t="n">
        <v>38029</v>
      </c>
      <c r="G1894" t="inlineStr">
        <is>
          <t>Dow C. Bain and Edris O. Bain, HW
961 Country Road
Idaho Falls, ID 83402</t>
        </is>
      </c>
      <c r="H1894" t="inlineStr">
        <is>
          <t>R. Michael Lortz</t>
        </is>
      </c>
      <c r="I1894" t="inlineStr">
        <is>
          <t>NW/4 SE/4, S/2 SE/4, SW/4 NE/4 of 31-12N-24W</t>
        </is>
      </c>
      <c r="J1894" t="inlineStr">
        <is>
          <t>160 gross acres
3 yrs
3/16ths royalty</t>
        </is>
      </c>
      <c r="K1894" t="inlineStr">
        <is>
          <t>OKCountyRecords: 2004-000725</t>
        </is>
      </c>
      <c r="L1894" t="n">
        <v>2</v>
      </c>
      <c r="M1894" t="inlineStr">
        <is>
          <t>Leasehold</t>
        </is>
      </c>
      <c r="O1894" t="n">
        <v>160</v>
      </c>
      <c r="S1894" t="inlineStr">
        <is>
          <t>Leasehold (non-mineral; excluded from mineral NMA). Gross=tract-map basis.</t>
        </is>
      </c>
    </row>
    <row r="1895">
      <c r="A1895" t="inlineStr">
        <is>
          <t>2004-000580</t>
        </is>
      </c>
      <c r="C1895" t="inlineStr">
        <is>
          <t>Oil and Gas Lease</t>
        </is>
      </c>
      <c r="D1895" t="inlineStr">
        <is>
          <t>1736/195</t>
        </is>
      </c>
      <c r="E1895" s="903" t="n">
        <v>38002</v>
      </c>
      <c r="F1895" s="903" t="n">
        <v>38020</v>
      </c>
      <c r="G1895" t="inlineStr">
        <is>
          <t>Hans W. Jensen
317 Major Way
Sun Prairie, WI 53590</t>
        </is>
      </c>
      <c r="H1895" t="inlineStr">
        <is>
          <t>R. Michael Lortz</t>
        </is>
      </c>
      <c r="I1895" t="inlineStr">
        <is>
          <t>NW/4 SE/4, S/2 SE/4, SW/4 NE/4 of 31-12N-24W</t>
        </is>
      </c>
      <c r="J1895" t="inlineStr">
        <is>
          <t>160 gross acres
3 yrs
3/16ths royalty</t>
        </is>
      </c>
      <c r="K1895" t="inlineStr">
        <is>
          <t>OKCountyRecords: 2004-000580</t>
        </is>
      </c>
      <c r="L1895" t="n">
        <v>2</v>
      </c>
      <c r="M1895" t="inlineStr">
        <is>
          <t>Leasehold</t>
        </is>
      </c>
      <c r="O1895" t="n">
        <v>160</v>
      </c>
      <c r="S1895" t="inlineStr">
        <is>
          <t>Leasehold (non-mineral; excluded from mineral NMA). Gross=tract-map basis.</t>
        </is>
      </c>
    </row>
    <row r="1896">
      <c r="A1896" t="inlineStr">
        <is>
          <t>2004-000721</t>
        </is>
      </c>
      <c r="C1896" t="inlineStr">
        <is>
          <t>Oil and Gas Lease</t>
        </is>
      </c>
      <c r="D1896" t="inlineStr">
        <is>
          <t>1736/590</t>
        </is>
      </c>
      <c r="E1896" s="903" t="n">
        <v>38002</v>
      </c>
      <c r="F1896" s="903" t="n">
        <v>38029</v>
      </c>
      <c r="G1896" t="inlineStr">
        <is>
          <t>Juanita M. Wolff
P. O. Box 182
Sioux City, IA 51102</t>
        </is>
      </c>
      <c r="H1896" t="inlineStr">
        <is>
          <t>R. Michael Lortz</t>
        </is>
      </c>
      <c r="I1896" t="inlineStr">
        <is>
          <t>NW/4 SE/4, S/2 SE/4, SW/4 NE/4 of 31-12N-24W</t>
        </is>
      </c>
      <c r="J1896" t="inlineStr">
        <is>
          <t>160 gross acres
3 yrs
3/16ths royalty</t>
        </is>
      </c>
      <c r="K1896" t="inlineStr">
        <is>
          <t>OKCountyRecords: 2004-000721</t>
        </is>
      </c>
      <c r="L1896" t="n">
        <v>2</v>
      </c>
      <c r="M1896" t="inlineStr">
        <is>
          <t>Leasehold</t>
        </is>
      </c>
      <c r="O1896" t="n">
        <v>160</v>
      </c>
      <c r="S1896" t="inlineStr">
        <is>
          <t>Leasehold (non-mineral; excluded from mineral NMA). Gross=tract-map basis.</t>
        </is>
      </c>
    </row>
    <row r="1897">
      <c r="A1897" t="inlineStr">
        <is>
          <t>2004-000582</t>
        </is>
      </c>
      <c r="C1897" t="inlineStr">
        <is>
          <t>Oil and Gas Lease</t>
        </is>
      </c>
      <c r="D1897" t="inlineStr">
        <is>
          <t>1736/199</t>
        </is>
      </c>
      <c r="E1897" s="903" t="n">
        <v>38002</v>
      </c>
      <c r="F1897" s="903" t="n">
        <v>38020</v>
      </c>
      <c r="G1897" t="inlineStr">
        <is>
          <t>Tim E. Jensen
5673 Doschadis
Waterloo, WI 53594</t>
        </is>
      </c>
      <c r="H1897" t="inlineStr">
        <is>
          <t>R. Michael Lortz</t>
        </is>
      </c>
      <c r="I1897" t="inlineStr">
        <is>
          <t>NW/4 SE/4, S/2 SE/4, SW/4 NE/4 of 31-12N-24W</t>
        </is>
      </c>
      <c r="J1897" t="inlineStr">
        <is>
          <t>160 gross acres
3 yrs
3/16ths royalty</t>
        </is>
      </c>
      <c r="K1897" t="inlineStr">
        <is>
          <t>OKCountyRecords: 2004-000582</t>
        </is>
      </c>
      <c r="L1897" t="n">
        <v>2</v>
      </c>
      <c r="M1897" t="inlineStr">
        <is>
          <t>Leasehold</t>
        </is>
      </c>
      <c r="O1897" t="n">
        <v>160</v>
      </c>
      <c r="S1897" t="inlineStr">
        <is>
          <t>Leasehold (non-mineral; excluded from mineral NMA). Gross=tract-map basis.</t>
        </is>
      </c>
    </row>
    <row r="1898">
      <c r="A1898" t="inlineStr">
        <is>
          <t>2004-000579</t>
        </is>
      </c>
      <c r="C1898" t="inlineStr">
        <is>
          <t>Oil and Gas Lease</t>
        </is>
      </c>
      <c r="D1898" t="inlineStr">
        <is>
          <t>1736/193</t>
        </is>
      </c>
      <c r="E1898" s="903" t="n">
        <v>38002</v>
      </c>
      <c r="F1898" s="903" t="n">
        <v>38020</v>
      </c>
      <c r="G1898" t="inlineStr">
        <is>
          <t>Wilda E. Jensen
317 Major Way
Sun Prairie, WI 53590</t>
        </is>
      </c>
      <c r="H1898" t="inlineStr">
        <is>
          <t>R. Michael Lortz</t>
        </is>
      </c>
      <c r="I1898" t="inlineStr">
        <is>
          <t>NW/4 SE/4, S/2 SE/4, SW/4 NE/4 of 31-12N-24W</t>
        </is>
      </c>
      <c r="J1898" t="inlineStr">
        <is>
          <t>160 gross acres
3 yrs
3/16ths royalty</t>
        </is>
      </c>
      <c r="K1898" t="inlineStr">
        <is>
          <t>OKCountyRecords: 2004-000579</t>
        </is>
      </c>
      <c r="L1898" t="n">
        <v>2</v>
      </c>
      <c r="M1898" t="inlineStr">
        <is>
          <t>Leasehold</t>
        </is>
      </c>
      <c r="O1898" t="n">
        <v>160</v>
      </c>
      <c r="S1898" t="inlineStr">
        <is>
          <t>Leasehold (non-mineral; excluded from mineral NMA). Gross=tract-map basis.</t>
        </is>
      </c>
    </row>
    <row r="1899">
      <c r="A1899" t="inlineStr">
        <is>
          <t>2006-001223</t>
        </is>
      </c>
      <c r="C1899" t="inlineStr">
        <is>
          <t>Oil and Gas Lease</t>
        </is>
      </c>
      <c r="D1899" t="inlineStr">
        <is>
          <t>1824/181</t>
        </is>
      </c>
      <c r="E1899" s="903" t="n">
        <v>38002</v>
      </c>
      <c r="F1899" s="903" t="n">
        <v>38762</v>
      </c>
      <c r="G1899" t="inlineStr">
        <is>
          <t>Wilda E. Jensen
317 Major Way
Sun Prairie, WI 53590</t>
        </is>
      </c>
      <c r="H1899" t="inlineStr">
        <is>
          <t>R. Michael Lortz</t>
        </is>
      </c>
      <c r="I1899" t="inlineStr">
        <is>
          <t>NW/4 SE/4, S/2 SE/4, SW/4 NE/4 of 31-12N-24W</t>
        </is>
      </c>
      <c r="J1899" t="inlineStr">
        <is>
          <t>160 gross acres
3 yrs
3/16ths royalty</t>
        </is>
      </c>
      <c r="K1899" t="inlineStr">
        <is>
          <t>OKCountyRecords: 2006-001223</t>
        </is>
      </c>
      <c r="L1899" t="n">
        <v>2</v>
      </c>
      <c r="M1899" t="inlineStr">
        <is>
          <t>Leasehold</t>
        </is>
      </c>
      <c r="O1899" t="n">
        <v>160</v>
      </c>
      <c r="S1899" t="inlineStr">
        <is>
          <t>Leasehold (non-mineral; excluded from mineral NMA). Gross=tract-map basis.</t>
        </is>
      </c>
    </row>
    <row r="1900">
      <c r="A1900" t="inlineStr">
        <is>
          <t>2004-000720</t>
        </is>
      </c>
      <c r="B1900" t="n">
        <v>23</v>
      </c>
      <c r="C1900" t="inlineStr">
        <is>
          <t>Oil and Gas Lease</t>
        </is>
      </c>
      <c r="D1900" t="inlineStr">
        <is>
          <t>1736/588</t>
        </is>
      </c>
      <c r="E1900" s="903" t="n">
        <v>38007</v>
      </c>
      <c r="F1900" s="903" t="n">
        <v>38029</v>
      </c>
      <c r="G1900" t="inlineStr">
        <is>
          <t xml:space="preserve">Clarence C. Bain, Trustee of the CDB Trust dated January 10, 1994
3236 West Cactus Road
Phoenix, AZ 85029
</t>
        </is>
      </c>
      <c r="H1900" t="inlineStr">
        <is>
          <t>R. Michael Lortz</t>
        </is>
      </c>
      <c r="I1900" t="inlineStr">
        <is>
          <t>NW/4 SE/4, S/2 SE/4, SW/4 NE/4 of 31-12N-24W</t>
        </is>
      </c>
      <c r="J1900" t="inlineStr">
        <is>
          <t>160 gross acres
3 yrs
3/16ths royalty</t>
        </is>
      </c>
      <c r="K1900" t="inlineStr">
        <is>
          <t>OKCountyRecords: 2004-000720</t>
        </is>
      </c>
      <c r="L1900" t="n">
        <v>2</v>
      </c>
      <c r="M1900" t="inlineStr">
        <is>
          <t>Leasehold</t>
        </is>
      </c>
      <c r="O1900" t="n">
        <v>160</v>
      </c>
      <c r="S1900" t="inlineStr">
        <is>
          <t>Leasehold (non-mineral; excluded from mineral NMA). Gross=tract-map basis.</t>
        </is>
      </c>
    </row>
    <row r="1901">
      <c r="A1901" t="inlineStr">
        <is>
          <t>2004-000690</t>
        </is>
      </c>
      <c r="C1901" t="inlineStr">
        <is>
          <t>Oil and Gas Lease</t>
        </is>
      </c>
      <c r="D1901" t="inlineStr">
        <is>
          <t>1736/496</t>
        </is>
      </c>
      <c r="E1901" s="903" t="n">
        <v>38013</v>
      </c>
      <c r="F1901" s="903" t="n">
        <v>38027</v>
      </c>
      <c r="G1901" t="inlineStr">
        <is>
          <t xml:space="preserve">John W. Bain, Joseph A. Bain and Anna T. Gibson, formerly Williams,
sole and only heirs of Billy W. Bain aka Billy Wayne Bain, deceased
229 North Chemical
Hutchinson, KS 67501
</t>
        </is>
      </c>
      <c r="H1901" t="inlineStr">
        <is>
          <t>R. Michael Lortz</t>
        </is>
      </c>
      <c r="I1901" t="inlineStr">
        <is>
          <t>NW/4 SE/4, S/2 SE/4, SW/4 NE/4 of 31-12N-24W</t>
        </is>
      </c>
      <c r="J1901" t="inlineStr">
        <is>
          <t>160 gross acres
3 yrs
3/16ths royalty</t>
        </is>
      </c>
      <c r="K1901" t="inlineStr">
        <is>
          <t>OKCountyRecords: 2004-000690</t>
        </is>
      </c>
      <c r="L1901" t="n">
        <v>2</v>
      </c>
      <c r="M1901" t="inlineStr">
        <is>
          <t>Leasehold</t>
        </is>
      </c>
      <c r="O1901" t="n">
        <v>160</v>
      </c>
      <c r="S1901" t="inlineStr">
        <is>
          <t>Leasehold (non-mineral; excluded from mineral NMA). Gross=tract-map basis.</t>
        </is>
      </c>
    </row>
    <row r="1902">
      <c r="A1902" t="inlineStr">
        <is>
          <t>2004-000691</t>
        </is>
      </c>
      <c r="C1902" t="inlineStr">
        <is>
          <t>Proof of Death</t>
        </is>
      </c>
      <c r="D1902" t="inlineStr">
        <is>
          <t>1736/498</t>
        </is>
      </c>
      <c r="E1902" s="903" t="n">
        <v>38014</v>
      </c>
      <c r="F1902" s="903" t="n">
        <v>38027</v>
      </c>
      <c r="G1902" t="inlineStr">
        <is>
          <t>John W. Bain</t>
        </is>
      </c>
      <c r="H1902" t="inlineStr">
        <is>
          <t>The Public
RE: Billy Bain aka Billy Wayne Bain, Deceased
Heirs:
John W. Bain,
Joseph A. Bain,
Anna T. Bain now Gibson, formerly Williams</t>
        </is>
      </c>
      <c r="I1902" t="inlineStr">
        <is>
          <t>NW/4 SE/4, S/2 SE/4, SW/4 NE/4 of 31-12N-24W</t>
        </is>
      </c>
      <c r="J1902" t="inlineStr">
        <is>
          <t>ARTI</t>
        </is>
      </c>
      <c r="K1902" t="inlineStr">
        <is>
          <t>OKCountyRecords: 2004-000691</t>
        </is>
      </c>
      <c r="L1902" t="n">
        <v>2</v>
      </c>
      <c r="M1902" t="inlineStr">
        <is>
          <t>Mineral</t>
        </is>
      </c>
      <c r="N1902" t="n">
        <v>1</v>
      </c>
      <c r="O1902" t="n">
        <v>160</v>
      </c>
      <c r="P1902" t="n">
        <v>1</v>
      </c>
      <c r="Q1902" t="n">
        <v>-1</v>
      </c>
      <c r="R1902" t="n">
        <v>160</v>
      </c>
      <c r="S1902" t="inlineStr">
        <is>
          <t>Mineral; basis Conv Amt(dec). FLAG: The Public placeholder; VERIFY — NEED source confirmation. Gross=tract-map basis.</t>
        </is>
      </c>
      <c r="T1902" t="inlineStr">
        <is>
          <t>REVIEW</t>
        </is>
      </c>
      <c r="U1902" t="inlineStr">
        <is>
          <t>NEED: confirm conveyed mineral acreage from instrument image — named party present under 'The Public' (affidavit/notice); placeholder identity resolved.</t>
        </is>
      </c>
    </row>
    <row r="1903">
      <c r="A1903" t="inlineStr">
        <is>
          <t>2004-000581</t>
        </is>
      </c>
      <c r="C1903" t="inlineStr">
        <is>
          <t>Oil and Gas Lease</t>
        </is>
      </c>
      <c r="D1903" t="inlineStr">
        <is>
          <t>1736/197</t>
        </is>
      </c>
      <c r="E1903" s="903" t="n">
        <v>38016</v>
      </c>
      <c r="F1903" s="903" t="n">
        <v>38020</v>
      </c>
      <c r="G1903" t="inlineStr">
        <is>
          <t xml:space="preserve">A. C. Campbell aka Audy C. Campbell
Rt. 2 Box 153
Sayre, OK 73662
</t>
        </is>
      </c>
      <c r="H1903" t="inlineStr">
        <is>
          <t>R. Michael Lortz</t>
        </is>
      </c>
      <c r="I1903" t="inlineStr">
        <is>
          <t>S/2 NE/4 SW/4, Lot 4, SE/4 SW/4, S/2 of Lot 3 of 31-12N-24W</t>
        </is>
      </c>
      <c r="J1903" t="inlineStr">
        <is>
          <t>115.335 gross acres
3/16ths royalty</t>
        </is>
      </c>
      <c r="K1903" t="inlineStr">
        <is>
          <t>OKCountyRecords: 2004-000581</t>
        </is>
      </c>
      <c r="L1903" t="inlineStr">
        <is>
          <t>2, 3, 5, 6, 7</t>
        </is>
      </c>
      <c r="M1903" t="inlineStr">
        <is>
          <t>Leasehold</t>
        </is>
      </c>
      <c r="O1903" t="n">
        <v>440</v>
      </c>
      <c r="S1903" t="inlineStr">
        <is>
          <t>Leasehold (non-mineral; excluded from mineral NMA). Gross=tract-map basis.</t>
        </is>
      </c>
    </row>
    <row r="1904">
      <c r="A1904" t="inlineStr">
        <is>
          <t>2004-000685</t>
        </is>
      </c>
      <c r="C1904" t="inlineStr">
        <is>
          <t>Oil and Gas Lease</t>
        </is>
      </c>
      <c r="D1904" t="inlineStr">
        <is>
          <t>1736/485</t>
        </is>
      </c>
      <c r="E1904" s="903" t="n">
        <v>38020</v>
      </c>
      <c r="F1904" s="903" t="n">
        <v>38027</v>
      </c>
      <c r="G1904" t="inlineStr">
        <is>
          <t xml:space="preserve">L. E. Thurman
Rt. 2 Box 34B
Sayre, OK 73662
</t>
        </is>
      </c>
      <c r="H1904" t="inlineStr">
        <is>
          <t>R. Michael Lortz</t>
        </is>
      </c>
      <c r="I1904" t="inlineStr">
        <is>
          <t>E/2 NW/4, N/2 NE/4 SW/4, NE/4 SE/4, SE/4 NE/4 of 31-12N-24W</t>
        </is>
      </c>
      <c r="J1904" t="inlineStr">
        <is>
          <t>180 gross acres
3 yrs
3/16ths royalty</t>
        </is>
      </c>
      <c r="K1904" t="inlineStr">
        <is>
          <t>OKCountyRecords: 2004-000685</t>
        </is>
      </c>
      <c r="L1904" t="inlineStr">
        <is>
          <t>1, 3, 4, 7, 8</t>
        </is>
      </c>
      <c r="M1904" t="inlineStr">
        <is>
          <t>Leasehold</t>
        </is>
      </c>
      <c r="O1904" t="n">
        <v>280</v>
      </c>
      <c r="S1904" t="inlineStr">
        <is>
          <t>Leasehold (non-mineral; excluded from mineral NMA). Gross=tract-map basis.</t>
        </is>
      </c>
    </row>
    <row r="1905">
      <c r="A1905" t="inlineStr">
        <is>
          <t>2004-001426</t>
        </is>
      </c>
      <c r="C1905" t="inlineStr">
        <is>
          <t>Assignment</t>
        </is>
      </c>
      <c r="D1905" t="inlineStr">
        <is>
          <t>1740/424</t>
        </is>
      </c>
      <c r="E1905" s="903" t="n">
        <v>38022</v>
      </c>
      <c r="F1905" s="903" t="n">
        <v>38068</v>
      </c>
      <c r="G1905" t="inlineStr">
        <is>
          <t xml:space="preserve">R. Michael Lortz
</t>
        </is>
      </c>
      <c r="H1905" t="inlineStr">
        <is>
          <t>Axis Exploration, LLC</t>
        </is>
      </c>
      <c r="I1905" t="inlineStr">
        <is>
          <t>S/2 of Lot 3, NW/4 SE/4, S/2 NE/4 SW/4, S/2 SE/4, SE/4 SW/4 Lot 4, SW/4 NE/4 of 31-12N-24W</t>
        </is>
      </c>
      <c r="J1905" t="inlineStr">
        <is>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is>
      </c>
      <c r="K1905" t="inlineStr">
        <is>
          <t>OKCountyRecords: 2004-001426</t>
        </is>
      </c>
      <c r="L1905" t="inlineStr">
        <is>
          <t>2, 3, 5, 6, 7</t>
        </is>
      </c>
      <c r="M1905" t="inlineStr">
        <is>
          <t>Leasehold</t>
        </is>
      </c>
      <c r="O1905" t="n">
        <v>440</v>
      </c>
      <c r="S1905" t="inlineStr">
        <is>
          <t>Leasehold (non-mineral; excluded from mineral NMA). Gross=tract-map basis.</t>
        </is>
      </c>
    </row>
    <row r="1906">
      <c r="A1906" t="inlineStr">
        <is>
          <t>2004-001053</t>
        </is>
      </c>
      <c r="B1906" t="n">
        <v>24</v>
      </c>
      <c r="C1906" t="inlineStr">
        <is>
          <t>Oil and Gas Lease</t>
        </is>
      </c>
      <c r="D1906" t="inlineStr">
        <is>
          <t>1738/479</t>
        </is>
      </c>
      <c r="E1906" s="903" t="n">
        <v>38023</v>
      </c>
      <c r="F1906" s="903" t="n">
        <v>38049</v>
      </c>
      <c r="G1906" t="inlineStr">
        <is>
          <t>Lola F. Richards aka Lola Richards
Rt. 2 Box 141
Wanette, OK 74878</t>
        </is>
      </c>
      <c r="H1906" t="inlineStr">
        <is>
          <t>R. Michael Lortz</t>
        </is>
      </c>
      <c r="I1906" t="inlineStr">
        <is>
          <t>NW/4 SE/4, S/2 SE/4, SW/4 NE/4 of 31-12N-24W</t>
        </is>
      </c>
      <c r="J1906" t="inlineStr">
        <is>
          <t>160 gross acres
3 yrs
3/16ths royalty</t>
        </is>
      </c>
      <c r="K1906" t="inlineStr">
        <is>
          <t>OKCountyRecords: 2004-001053</t>
        </is>
      </c>
      <c r="L1906" t="n">
        <v>2</v>
      </c>
      <c r="M1906" t="inlineStr">
        <is>
          <t>Leasehold</t>
        </is>
      </c>
      <c r="O1906" t="n">
        <v>160</v>
      </c>
      <c r="S1906" t="inlineStr">
        <is>
          <t>Leasehold (non-mineral; excluded from mineral NMA). Gross=tract-map basis.</t>
        </is>
      </c>
    </row>
    <row r="1907">
      <c r="A1907" t="inlineStr">
        <is>
          <t>2004-000679</t>
        </is>
      </c>
      <c r="B1907" t="n">
        <v>25</v>
      </c>
      <c r="C1907" t="inlineStr">
        <is>
          <t>Oil and Gas Lease</t>
        </is>
      </c>
      <c r="D1907" t="inlineStr">
        <is>
          <t>1736/473</t>
        </is>
      </c>
      <c r="E1907" s="903" t="n">
        <v>38026</v>
      </c>
      <c r="F1907" s="903" t="n">
        <v>38027</v>
      </c>
      <c r="G1907" t="inlineStr">
        <is>
          <t xml:space="preserve">Charles Allen Atha
Rt. 1 Box 124
Cheyenne, OK 73628
</t>
        </is>
      </c>
      <c r="H1907" t="inlineStr">
        <is>
          <t>R. Michael Lortz</t>
        </is>
      </c>
      <c r="I1907" t="inlineStr">
        <is>
          <t>Lots 1 and 2, N/2 of Lot 3 of 31-12N-24W</t>
        </is>
      </c>
      <c r="J1907" t="inlineStr">
        <is>
          <t>92.135 gross acres
3 yrs
3/16ths royalty</t>
        </is>
      </c>
      <c r="K1907" t="inlineStr">
        <is>
          <t>OKCountyRecords: 2004-000679</t>
        </is>
      </c>
      <c r="L1907" t="inlineStr">
        <is>
          <t>5, 6</t>
        </is>
      </c>
      <c r="M1907" t="inlineStr">
        <is>
          <t>Leasehold</t>
        </is>
      </c>
      <c r="O1907" t="n">
        <v>200</v>
      </c>
      <c r="S1907" t="inlineStr">
        <is>
          <t>Leasehold (non-mineral; excluded from mineral NMA). Gross=tract-map basis.</t>
        </is>
      </c>
    </row>
    <row r="1908">
      <c r="A1908" t="inlineStr">
        <is>
          <t>2004-002305</t>
        </is>
      </c>
      <c r="C1908" t="inlineStr">
        <is>
          <t>Assignment</t>
        </is>
      </c>
      <c r="D1908" t="inlineStr">
        <is>
          <t>1745/48</t>
        </is>
      </c>
      <c r="E1908" s="903" t="n">
        <v>38029</v>
      </c>
      <c r="F1908" s="903" t="n">
        <v>38117</v>
      </c>
      <c r="G1908" t="inlineStr">
        <is>
          <t>R. Michael Lortz</t>
        </is>
      </c>
      <c r="H1908" t="inlineStr">
        <is>
          <t>B&amp;W Exploration, Inc.</t>
        </is>
      </c>
      <c r="I1908" t="inlineStr">
        <is>
          <t>E/2 NW/4, S/2 of Lot 3, Lot 4, N/2 NE/4, N/2 NE/4 SW/4, NE/4 SE/4, S/2 NE/4 SW/4, SE/4 NE/4, SE/4 SW/4 of 31-12N-24W</t>
        </is>
      </c>
      <c r="J1908" t="inlineStr">
        <is>
          <t>ARTI in OGLs at 1736/592, 1736/594, 1736/600, 1736/602,</t>
        </is>
      </c>
      <c r="K1908" t="inlineStr">
        <is>
          <t>OKCountyRecords: 2004-002305</t>
        </is>
      </c>
      <c r="L1908" t="inlineStr">
        <is>
          <t>1, 2, 3, 4, 5, 7, 8</t>
        </is>
      </c>
      <c r="M1908" t="inlineStr">
        <is>
          <t>Leasehold</t>
        </is>
      </c>
      <c r="O1908" t="n">
        <v>560</v>
      </c>
      <c r="S1908" t="inlineStr">
        <is>
          <t>Leasehold (non-mineral; excluded from mineral NMA). Gross=tract-map basis.</t>
        </is>
      </c>
    </row>
    <row r="1909">
      <c r="A1909" t="inlineStr">
        <is>
          <t>2004-000880</t>
        </is>
      </c>
      <c r="C1909" t="inlineStr">
        <is>
          <t>Oil and Gas Lease</t>
        </is>
      </c>
      <c r="D1909" t="inlineStr">
        <is>
          <t>1737/580</t>
        </is>
      </c>
      <c r="E1909" s="903" t="n">
        <v>38032</v>
      </c>
      <c r="F1909" s="903" t="n">
        <v>38040</v>
      </c>
      <c r="G1909" t="inlineStr">
        <is>
          <t>Sandra Lorrain York
PO Box 34
Fort Cobb, OK 73038</t>
        </is>
      </c>
      <c r="H1909" t="inlineStr">
        <is>
          <t>Kodiak Production Company</t>
        </is>
      </c>
      <c r="I1909" t="inlineStr">
        <is>
          <t>Lots 1 and 2, N/2 of Lot 3 of 31-12N-24W</t>
        </is>
      </c>
      <c r="J1909" t="inlineStr">
        <is>
          <t>92.0850 gross acres
3 years
3/16ths royalty</t>
        </is>
      </c>
      <c r="K1909" t="inlineStr">
        <is>
          <t>OKCountyRecords: 2004-000880</t>
        </is>
      </c>
      <c r="L1909" t="inlineStr">
        <is>
          <t>All (1-8)</t>
        </is>
      </c>
      <c r="M1909" t="inlineStr">
        <is>
          <t>Leasehold</t>
        </is>
      </c>
      <c r="O1909" t="n">
        <v>640</v>
      </c>
      <c r="S1909" t="inlineStr">
        <is>
          <t>Leasehold (non-mineral; excluded from mineral NMA). All-section coverage. Gross=tract-map basis.</t>
        </is>
      </c>
    </row>
    <row r="1910">
      <c r="A1910" t="inlineStr">
        <is>
          <t>2004-003392</t>
        </is>
      </c>
      <c r="C1910" t="inlineStr">
        <is>
          <t>Assignment</t>
        </is>
      </c>
      <c r="D1910" t="inlineStr">
        <is>
          <t>1751/168</t>
        </is>
      </c>
      <c r="E1910" s="903" t="n">
        <v>38041</v>
      </c>
      <c r="F1910" s="903" t="n">
        <v>38168</v>
      </c>
      <c r="G1910" t="inlineStr">
        <is>
          <t xml:space="preserve">R. Michael Lortz
</t>
        </is>
      </c>
      <c r="H1910" t="inlineStr">
        <is>
          <t>Yale Oil Association, Inc.</t>
        </is>
      </c>
      <c r="I1910" t="inlineStr">
        <is>
          <t>Lots 1, 2, N/2 of Lot 3 of 31-12N-24W</t>
        </is>
      </c>
      <c r="J1910" t="inlineStr">
        <is>
          <t>ARTI in OGL at 1736/473</t>
        </is>
      </c>
      <c r="K1910" t="inlineStr">
        <is>
          <t>OKCountyRecords: 2004-003392</t>
        </is>
      </c>
      <c r="L1910" t="inlineStr">
        <is>
          <t>5, 6</t>
        </is>
      </c>
      <c r="M1910" t="inlineStr">
        <is>
          <t>Leasehold</t>
        </is>
      </c>
      <c r="O1910" t="n">
        <v>200</v>
      </c>
      <c r="S1910" t="inlineStr">
        <is>
          <t>Leasehold (non-mineral; excluded from mineral NMA). Gross=tract-map basis.</t>
        </is>
      </c>
    </row>
    <row r="1911">
      <c r="A1911" t="inlineStr">
        <is>
          <t>2004-001493</t>
        </is>
      </c>
      <c r="C1911" t="inlineStr">
        <is>
          <t>Assignment</t>
        </is>
      </c>
      <c r="D1911" t="inlineStr">
        <is>
          <t>1741/70</t>
        </is>
      </c>
      <c r="E1911" s="903" t="n">
        <v>38041</v>
      </c>
      <c r="F1911" s="903" t="n">
        <v>38071</v>
      </c>
      <c r="G1911" t="inlineStr">
        <is>
          <t xml:space="preserve">R. Michael Lortz
</t>
        </is>
      </c>
      <c r="H1911" t="inlineStr">
        <is>
          <t>Cirrus Production Company</t>
        </is>
      </c>
      <c r="I1911" t="inlineStr">
        <is>
          <t>E/2 NW/4, N/2 NE/4 SW/4, NE/4 SE/4, SE/4 NE/4 of 31-12N-24W</t>
        </is>
      </c>
      <c r="J1911" t="inlineStr">
        <is>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is>
      </c>
      <c r="K1911" t="inlineStr">
        <is>
          <t>OKCountyRecords: 2004-001493</t>
        </is>
      </c>
      <c r="L1911" t="inlineStr">
        <is>
          <t>1, 3, 4, 7, 8</t>
        </is>
      </c>
      <c r="M1911" t="inlineStr">
        <is>
          <t>Leasehold</t>
        </is>
      </c>
      <c r="O1911" t="n">
        <v>280</v>
      </c>
      <c r="S1911" t="inlineStr">
        <is>
          <t>Leasehold (non-mineral; excluded from mineral NMA). Gross=tract-map basis.</t>
        </is>
      </c>
    </row>
    <row r="1912">
      <c r="A1912" t="inlineStr">
        <is>
          <t>2004-001735</t>
        </is>
      </c>
      <c r="C1912" t="inlineStr">
        <is>
          <t>Affidavit of Termination of Join Tenancy</t>
        </is>
      </c>
      <c r="D1912" t="inlineStr">
        <is>
          <t>1742/271</t>
        </is>
      </c>
      <c r="E1912" s="903" t="n">
        <v>38078</v>
      </c>
      <c r="F1912" s="903" t="n">
        <v>38084</v>
      </c>
      <c r="G1912" t="inlineStr">
        <is>
          <t>Joe H. Britton</t>
        </is>
      </c>
      <c r="H1912" t="inlineStr">
        <is>
          <t>The Public
Re: Anna R. BRITTON, Deceased</t>
        </is>
      </c>
      <c r="I1912" t="inlineStr">
        <is>
          <t>E/2 NW/4, N/2 NE/4 SW/4, NE/4 SE/4, SE/4 NE/4 of 31-12N-24W, aol</t>
        </is>
      </c>
      <c r="J1912" t="inlineStr">
        <is>
          <t>An undivided 2.30769 mineral acres interest, deed was duly recorded on March 30, 1992, in Book 1267 at page 168 of the records of the County Clerk of Roger Mills County, Oklahoma. Anna R. Britton, same person as Anna Leta Britton, herein called "Decedent", died on February 15, 2004</t>
        </is>
      </c>
      <c r="K1912" t="inlineStr">
        <is>
          <t>OKCountyRecords: 2004-001735</t>
        </is>
      </c>
      <c r="L1912" t="inlineStr">
        <is>
          <t>1, 3, 4, 7, 8</t>
        </is>
      </c>
      <c r="M1912" t="inlineStr">
        <is>
          <t>Mineral</t>
        </is>
      </c>
      <c r="N1912" t="n">
        <v>0.008241750000000001</v>
      </c>
      <c r="O1912" t="n">
        <v>280</v>
      </c>
      <c r="P1912" t="n">
        <v>0.008241750000000001</v>
      </c>
      <c r="Q1912" t="n">
        <v>-0.008241750000000001</v>
      </c>
      <c r="R1912" t="n">
        <v>2.30769</v>
      </c>
      <c r="S1912" t="inlineStr">
        <is>
          <t>Mineral; basis Conv Amt(dec). FLAG: The Public placeholder; VERIFY — NEED source confirmation. Gross=tract-map basis.</t>
        </is>
      </c>
      <c r="T1912" t="inlineStr">
        <is>
          <t>REVIEW</t>
        </is>
      </c>
      <c r="U1912" t="inlineStr">
        <is>
          <t>NEED: confirm conveyed mineral acreage from instrument image — named party present under 'The Public' (affidavit/notice); placeholder identity resolved.</t>
        </is>
      </c>
    </row>
    <row r="1913">
      <c r="A1913" t="inlineStr">
        <is>
          <t>2004-002491</t>
        </is>
      </c>
      <c r="C1913" t="inlineStr">
        <is>
          <t>Affidavit of Surviving Remainderman</t>
        </is>
      </c>
      <c r="D1913" t="inlineStr">
        <is>
          <t>1746/158</t>
        </is>
      </c>
      <c r="E1913" s="903" t="n">
        <v>38112</v>
      </c>
      <c r="F1913" s="903" t="n">
        <v>38121</v>
      </c>
      <c r="G1913" t="inlineStr">
        <is>
          <t>Peggy Brawner</t>
        </is>
      </c>
      <c r="H1913" t="inlineStr">
        <is>
          <t>The Public
RE: William Cobal Bain, Jr., deceased</t>
        </is>
      </c>
      <c r="I1913" t="inlineStr">
        <is>
          <t>NW/4 SE/4, S/2 SE/4, SW/4 NE/4 of 31-12N-24W, aol</t>
        </is>
      </c>
      <c r="J1913" t="inlineStr">
        <is>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is>
      </c>
      <c r="K1913" t="inlineStr">
        <is>
          <t>OKCountyRecords: 2004-002491</t>
        </is>
      </c>
      <c r="L1913" t="n">
        <v>2</v>
      </c>
      <c r="M1913" t="inlineStr">
        <is>
          <t>Mineral</t>
        </is>
      </c>
      <c r="N1913" t="n">
        <v>1</v>
      </c>
      <c r="O1913" t="n">
        <v>160</v>
      </c>
      <c r="P1913" t="n">
        <v>1</v>
      </c>
      <c r="Q1913" t="n">
        <v>-1</v>
      </c>
      <c r="R1913" t="n">
        <v>160</v>
      </c>
      <c r="S1913" t="inlineStr">
        <is>
          <t>Mineral; basis Conv Amt(dec). FLAG: The Public placeholder; VERIFY — NEED source confirmation. Gross=tract-map basis.</t>
        </is>
      </c>
      <c r="T1913" t="inlineStr">
        <is>
          <t>REVIEW</t>
        </is>
      </c>
      <c r="U1913" t="inlineStr">
        <is>
          <t>NEED: confirm conveyed mineral acreage from instrument image — named party present under 'The Public' (affidavit/notice); placeholder identity resolved.</t>
        </is>
      </c>
    </row>
    <row r="1914">
      <c r="A1914" t="inlineStr">
        <is>
          <t>2004-002933</t>
        </is>
      </c>
      <c r="C1914" t="inlineStr">
        <is>
          <t>Assignment</t>
        </is>
      </c>
      <c r="D1914" t="inlineStr">
        <is>
          <t>1749/49</t>
        </is>
      </c>
      <c r="E1914" s="903" t="n">
        <v>38127</v>
      </c>
      <c r="F1914" s="903" t="n">
        <v>38145</v>
      </c>
      <c r="G1914" t="inlineStr">
        <is>
          <t xml:space="preserve">B. &amp; W. Exploration, Inc.
</t>
        </is>
      </c>
      <c r="H1914" t="inlineStr">
        <is>
          <t>R. Michael Lortz</t>
        </is>
      </c>
      <c r="I1914" t="inlineStr">
        <is>
          <t>N/2 NE/4, E/2 NW/4, E/2 SW/4, N/2 NE/4 SW/4, S/2 Lots 3, Lot 4, NE/4 SE/4, SE/4 NE/4 of 31-12N-24W</t>
        </is>
      </c>
      <c r="J1914" t="inlineStr">
        <is>
          <t>ARTI in OGLs at 1736/592, 1736/594, 1736/600, 1736/602,</t>
        </is>
      </c>
      <c r="K1914" t="inlineStr">
        <is>
          <t>OKCountyRecords: 2004-002933</t>
        </is>
      </c>
      <c r="L1914" t="inlineStr">
        <is>
          <t>1, 3, 4, 5, 6, 7, 8</t>
        </is>
      </c>
      <c r="M1914" t="inlineStr">
        <is>
          <t>Leasehold</t>
        </is>
      </c>
      <c r="O1914" t="n">
        <v>480</v>
      </c>
      <c r="S1914" t="inlineStr">
        <is>
          <t>Leasehold (non-mineral; excluded from mineral NMA). Gross=tract-map basis.</t>
        </is>
      </c>
    </row>
    <row r="1915">
      <c r="A1915" t="inlineStr">
        <is>
          <t>2004-002934</t>
        </is>
      </c>
      <c r="C1915" t="inlineStr">
        <is>
          <t>Assignment</t>
        </is>
      </c>
      <c r="D1915" t="inlineStr">
        <is>
          <t>1749/51</t>
        </is>
      </c>
      <c r="E1915" s="903" t="n">
        <v>38139</v>
      </c>
      <c r="F1915" s="903" t="n">
        <v>38145</v>
      </c>
      <c r="G1915" t="inlineStr">
        <is>
          <t xml:space="preserve">R. Michael Lortz
</t>
        </is>
      </c>
      <c r="H1915" t="inlineStr">
        <is>
          <t>Newfield Exploration Mid Cont, Inc.</t>
        </is>
      </c>
      <c r="I1915" t="inlineStr">
        <is>
          <t>N/2 NE/4, E/2 NW/4, E/2 SW/4, N/2 NE/4 SW/4, S/2 Lots 3, Lot 4, NE/4 SE/4, SE/4 NE/4 of 31-12N-24W</t>
        </is>
      </c>
      <c r="J1915" t="inlineStr">
        <is>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is>
      </c>
      <c r="K1915" t="inlineStr">
        <is>
          <t>OKCountyRecords: 2004-002934</t>
        </is>
      </c>
      <c r="L1915" t="inlineStr">
        <is>
          <t>1, 3, 4, 5, 6, 7, 8</t>
        </is>
      </c>
      <c r="M1915" t="inlineStr">
        <is>
          <t>Leasehold</t>
        </is>
      </c>
      <c r="O1915" t="n">
        <v>480</v>
      </c>
      <c r="S1915" t="inlineStr">
        <is>
          <t>Leasehold (non-mineral; excluded from mineral NMA). Gross=tract-map basis.</t>
        </is>
      </c>
    </row>
    <row r="1916">
      <c r="A1916" t="inlineStr">
        <is>
          <t>2004-005686</t>
        </is>
      </c>
      <c r="C1916" t="inlineStr">
        <is>
          <t>Oil and Gas Lease</t>
        </is>
      </c>
      <c r="D1916" t="inlineStr">
        <is>
          <t>1764/122</t>
        </is>
      </c>
      <c r="E1916" s="903" t="n">
        <v>38251</v>
      </c>
      <c r="F1916" s="903" t="n">
        <v>38272</v>
      </c>
      <c r="G1916" t="inlineStr">
        <is>
          <t xml:space="preserve">Darrell E. Hamilton
1709 SW High, Apt. #1
Topeka, KS 66604
</t>
        </is>
      </c>
      <c r="H1916" t="inlineStr">
        <is>
          <t>R. Michael Lortz</t>
        </is>
      </c>
      <c r="I1916" t="inlineStr">
        <is>
          <t>NW/4 SE/4, S/2 SE/4, SW/4 NE/4 of 31-12N-24W</t>
        </is>
      </c>
      <c r="J1916" t="inlineStr">
        <is>
          <t>160 gross acres
3 yrs
3/16ths royalty</t>
        </is>
      </c>
      <c r="K1916" t="inlineStr">
        <is>
          <t>OKCountyRecords: 2004-005686</t>
        </is>
      </c>
      <c r="L1916" t="n">
        <v>2</v>
      </c>
      <c r="M1916" t="inlineStr">
        <is>
          <t>Leasehold</t>
        </is>
      </c>
      <c r="O1916" t="n">
        <v>160</v>
      </c>
      <c r="S1916" t="inlineStr">
        <is>
          <t>Leasehold (non-mineral; excluded from mineral NMA). Gross=tract-map basis.</t>
        </is>
      </c>
    </row>
    <row r="1917">
      <c r="A1917" t="inlineStr">
        <is>
          <t>2004-005687</t>
        </is>
      </c>
      <c r="C1917" t="inlineStr">
        <is>
          <t>Oil and Gas Lease</t>
        </is>
      </c>
      <c r="D1917" t="inlineStr">
        <is>
          <t>1764/124</t>
        </is>
      </c>
      <c r="E1917" s="903" t="n">
        <v>38251</v>
      </c>
      <c r="F1917" s="903" t="n">
        <v>38272</v>
      </c>
      <c r="G1917" t="inlineStr">
        <is>
          <t xml:space="preserve">Deeanne Browning
3510 West 2nd Street
Wichita, KS 67203
</t>
        </is>
      </c>
      <c r="H1917" t="inlineStr">
        <is>
          <t>R. Michael Lortz</t>
        </is>
      </c>
      <c r="I1917" t="inlineStr">
        <is>
          <t>NW/4 SE/4, S/2 SE/4, SW/4 NE/4 of 31-12N-24W</t>
        </is>
      </c>
      <c r="J1917" t="inlineStr">
        <is>
          <t>160 gross acres
3 yrs
3/16ths royalty</t>
        </is>
      </c>
      <c r="K1917" t="inlineStr">
        <is>
          <t>OKCountyRecords: 2004-005687</t>
        </is>
      </c>
      <c r="L1917" t="n">
        <v>2</v>
      </c>
      <c r="M1917" t="inlineStr">
        <is>
          <t>Leasehold</t>
        </is>
      </c>
      <c r="O1917" t="n">
        <v>160</v>
      </c>
      <c r="S1917" t="inlineStr">
        <is>
          <t>Leasehold (non-mineral; excluded from mineral NMA). Gross=tract-map basis.</t>
        </is>
      </c>
    </row>
    <row r="1918">
      <c r="A1918" t="inlineStr">
        <is>
          <t>2004-005689</t>
        </is>
      </c>
      <c r="C1918" t="inlineStr">
        <is>
          <t>Oil and Gas Lease</t>
        </is>
      </c>
      <c r="D1918" t="inlineStr">
        <is>
          <t>1764/128</t>
        </is>
      </c>
      <c r="E1918" s="903" t="n">
        <v>38251</v>
      </c>
      <c r="F1918" s="903" t="n">
        <v>38272</v>
      </c>
      <c r="G1918" t="inlineStr">
        <is>
          <t>Travis L. Smith
P. O. Box 129
Silver City, NM 88061</t>
        </is>
      </c>
      <c r="H1918" t="inlineStr">
        <is>
          <t>R. Michael Lortz</t>
        </is>
      </c>
      <c r="I1918" t="inlineStr">
        <is>
          <t>NW/4 SE/4, S/2 SE/4, SW/4 NE/4 of 31-12N-24W</t>
        </is>
      </c>
      <c r="J1918" t="inlineStr">
        <is>
          <t>160 gross acres
3 yrs
3/16ths royalty</t>
        </is>
      </c>
      <c r="K1918" t="inlineStr">
        <is>
          <t>OKCountyRecords: 2004-005689</t>
        </is>
      </c>
      <c r="L1918" t="inlineStr">
        <is>
          <t>2, 5</t>
        </is>
      </c>
      <c r="M1918" t="inlineStr">
        <is>
          <t>Leasehold</t>
        </is>
      </c>
      <c r="O1918" t="n">
        <v>280</v>
      </c>
      <c r="S1918" t="inlineStr">
        <is>
          <t>Leasehold (non-mineral; excluded from mineral NMA). Gross=tract-map basis.</t>
        </is>
      </c>
    </row>
    <row r="1919">
      <c r="A1919" t="inlineStr">
        <is>
          <t>2004-005738</t>
        </is>
      </c>
      <c r="C1919" t="inlineStr">
        <is>
          <t>Mineral Deed</t>
        </is>
      </c>
      <c r="D1919" t="inlineStr">
        <is>
          <t>1764/344</t>
        </is>
      </c>
      <c r="E1919" s="903" t="n">
        <v>38260</v>
      </c>
      <c r="F1919" s="903" t="n">
        <v>38274</v>
      </c>
      <c r="G1919" t="inlineStr">
        <is>
          <t>Sandra Lorraine York</t>
        </is>
      </c>
      <c r="H1919" t="inlineStr">
        <is>
          <t>Koala Production Company</t>
        </is>
      </c>
      <c r="I1919"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1919" t="inlineStr">
        <is>
          <t>An undivided 10 acre mineral interest</t>
        </is>
      </c>
      <c r="K1919" t="inlineStr">
        <is>
          <t>OKCountyRecords: 2004-005738</t>
        </is>
      </c>
      <c r="L1919" t="inlineStr">
        <is>
          <t>4, 5, 6</t>
        </is>
      </c>
      <c r="M1919" t="inlineStr">
        <is>
          <t>Mineral</t>
        </is>
      </c>
      <c r="N1919" t="n">
        <v>0.03571428571428571</v>
      </c>
      <c r="O1919" t="n">
        <v>280</v>
      </c>
      <c r="P1919" t="n">
        <v>0.03571428571428571</v>
      </c>
      <c r="Q1919" t="n">
        <v>-0.03571428571428571</v>
      </c>
      <c r="R1919" t="n">
        <v>10</v>
      </c>
      <c r="S1919" t="inlineStr">
        <is>
          <t>Mineral; basis Conv Amt(dec). Gross=tract-map basis.</t>
        </is>
      </c>
      <c r="T1919" t="inlineStr">
        <is>
          <t>REVIEW</t>
        </is>
      </c>
      <c r="U1919" t="inlineStr">
        <is>
          <t>NEED: denominator / tract allocation for 10 NMA from instrument image</t>
        </is>
      </c>
    </row>
    <row r="1920">
      <c r="A1920" t="inlineStr">
        <is>
          <t>2004-005692</t>
        </is>
      </c>
      <c r="C1920" t="inlineStr">
        <is>
          <t>Assignment</t>
        </is>
      </c>
      <c r="D1920" t="inlineStr">
        <is>
          <t>1764/133</t>
        </is>
      </c>
      <c r="E1920" s="903" t="n">
        <v>38266</v>
      </c>
      <c r="F1920" s="903" t="n">
        <v>38272</v>
      </c>
      <c r="G1920" t="inlineStr">
        <is>
          <t>R. Michael Lortz</t>
        </is>
      </c>
      <c r="H1920" t="inlineStr">
        <is>
          <t>Panhandle Royalty Company</t>
        </is>
      </c>
      <c r="I1920" t="inlineStr">
        <is>
          <t>NW/4 SE/4, S/2 SE/4, SW/4 NE/4 of 31-12N-24W</t>
        </is>
      </c>
      <c r="J1920" t="inlineStr">
        <is>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is>
      </c>
      <c r="K1920" t="inlineStr">
        <is>
          <t>OKCountyRecords: 2004-005692</t>
        </is>
      </c>
      <c r="L1920" t="n">
        <v>2</v>
      </c>
      <c r="M1920" t="inlineStr">
        <is>
          <t>Leasehold</t>
        </is>
      </c>
      <c r="O1920" t="n">
        <v>160</v>
      </c>
      <c r="S1920" t="inlineStr">
        <is>
          <t>Leasehold (non-mineral; excluded from mineral NMA). Gross=tract-map basis.</t>
        </is>
      </c>
    </row>
    <row r="1921">
      <c r="A1921" t="inlineStr">
        <is>
          <t>2004-005739</t>
        </is>
      </c>
      <c r="C1921" t="inlineStr">
        <is>
          <t>Mineral Deed</t>
        </is>
      </c>
      <c r="D1921" t="inlineStr">
        <is>
          <t>1764/345</t>
        </is>
      </c>
      <c r="E1921" s="903" t="n">
        <v>38267</v>
      </c>
      <c r="F1921" s="903" t="n">
        <v>38274</v>
      </c>
      <c r="G1921" t="inlineStr">
        <is>
          <t>Sandra Lorraine York</t>
        </is>
      </c>
      <c r="H1921" t="inlineStr">
        <is>
          <t>Koala Production Company</t>
        </is>
      </c>
      <c r="I1921"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1921" t="inlineStr">
        <is>
          <t>An undivided 5 acre mineral interest</t>
        </is>
      </c>
      <c r="K1921" t="inlineStr">
        <is>
          <t>OKCountyRecords: 2004-005739</t>
        </is>
      </c>
      <c r="L1921" t="inlineStr">
        <is>
          <t>4, 5, 6</t>
        </is>
      </c>
      <c r="M1921" t="inlineStr">
        <is>
          <t>Mineral</t>
        </is>
      </c>
      <c r="N1921" t="n">
        <v>0.01785714285714286</v>
      </c>
      <c r="O1921" t="n">
        <v>280</v>
      </c>
      <c r="P1921" t="n">
        <v>0.01785714285714286</v>
      </c>
      <c r="Q1921" t="n">
        <v>-0.01785714285714286</v>
      </c>
      <c r="R1921" t="n">
        <v>5</v>
      </c>
      <c r="S1921" t="inlineStr">
        <is>
          <t>Mineral; basis Conv Amt(dec). Gross=tract-map basis.</t>
        </is>
      </c>
      <c r="T1921" t="inlineStr">
        <is>
          <t>REVIEW</t>
        </is>
      </c>
      <c r="U1921" t="inlineStr">
        <is>
          <t>NEED: denominator / tract allocation for 5 NMA from instrument image</t>
        </is>
      </c>
    </row>
    <row r="1922">
      <c r="A1922" t="inlineStr">
        <is>
          <t>2004-005901</t>
        </is>
      </c>
      <c r="C1922" t="inlineStr">
        <is>
          <t>Mineral Deed</t>
        </is>
      </c>
      <c r="D1922" t="inlineStr">
        <is>
          <t>1765/306</t>
        </is>
      </c>
      <c r="E1922" s="903" t="n">
        <v>38275</v>
      </c>
      <c r="F1922" s="903" t="n">
        <v>38281</v>
      </c>
      <c r="G1922" t="inlineStr">
        <is>
          <t>Aspen Energy Group, Inc.</t>
        </is>
      </c>
      <c r="H1922" t="inlineStr">
        <is>
          <t>Crusader Energy Corporation</t>
        </is>
      </c>
      <c r="I1922" t="inlineStr">
        <is>
          <t>E/2 NW/4, N/2 NE/4 SW/4, NE/4 SE/4, SE/4 NE/4 of 31-12N-24W, aol</t>
        </is>
      </c>
      <c r="J1922" t="inlineStr">
        <is>
          <t>ARTI</t>
        </is>
      </c>
      <c r="K1922" t="inlineStr">
        <is>
          <t>OKCountyRecords: 2004-005901</t>
        </is>
      </c>
      <c r="L1922" t="inlineStr">
        <is>
          <t>1, 3, 4, 7, 8</t>
        </is>
      </c>
      <c r="M1922" t="inlineStr">
        <is>
          <t>Mineral</t>
        </is>
      </c>
      <c r="N1922" t="n">
        <v>1</v>
      </c>
      <c r="O1922" t="n">
        <v>280</v>
      </c>
      <c r="P1922" t="n">
        <v>1</v>
      </c>
      <c r="Q1922" t="n">
        <v>-1</v>
      </c>
      <c r="R1922" t="n">
        <v>280</v>
      </c>
      <c r="S1922" t="inlineStr">
        <is>
          <t>Mineral; basis Conv Amt(dec). Gross=tract-map basis.</t>
        </is>
      </c>
    </row>
    <row r="1923">
      <c r="A1923" t="inlineStr">
        <is>
          <t>2008-006536</t>
        </is>
      </c>
      <c r="C1923" t="inlineStr">
        <is>
          <t>Mineral Deed</t>
        </is>
      </c>
      <c r="D1923" t="inlineStr">
        <is>
          <t>1937/418</t>
        </is>
      </c>
      <c r="E1923" s="903" t="n">
        <v>38286</v>
      </c>
      <c r="F1923" s="903" t="n">
        <v>39748</v>
      </c>
      <c r="G1923" t="inlineStr">
        <is>
          <t>Koala Production Company</t>
        </is>
      </c>
      <c r="H1923" t="inlineStr">
        <is>
          <t>Fleshman Agency, Inc.</t>
        </is>
      </c>
      <c r="I1923"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1923" t="inlineStr">
        <is>
          <t>An undivided 5 acre mineral interest</t>
        </is>
      </c>
      <c r="K1923" t="inlineStr">
        <is>
          <t>OKCountyRecords: 2008-006536</t>
        </is>
      </c>
      <c r="L1923" t="inlineStr">
        <is>
          <t>4, 5, 6</t>
        </is>
      </c>
      <c r="M1923" t="inlineStr">
        <is>
          <t>Mineral</t>
        </is>
      </c>
      <c r="N1923" t="n">
        <v>0.01785714285714286</v>
      </c>
      <c r="O1923" t="n">
        <v>280</v>
      </c>
      <c r="P1923" t="n">
        <v>0.01785714285714286</v>
      </c>
      <c r="Q1923" t="n">
        <v>-0.01785714285714286</v>
      </c>
      <c r="R1923" t="n">
        <v>5</v>
      </c>
      <c r="S1923" t="inlineStr">
        <is>
          <t>Mineral; basis Conv Amt(dec). Gross=tract-map basis.</t>
        </is>
      </c>
      <c r="T1923" t="inlineStr">
        <is>
          <t>REVIEW</t>
        </is>
      </c>
      <c r="U1923" t="inlineStr">
        <is>
          <t>NEED: denominator / tract allocation for 5 NMA from instrument image</t>
        </is>
      </c>
    </row>
    <row r="1924">
      <c r="A1924" t="inlineStr">
        <is>
          <t>2004-006577</t>
        </is>
      </c>
      <c r="C1924" t="inlineStr">
        <is>
          <t>Mineral Deed</t>
        </is>
      </c>
      <c r="D1924" t="inlineStr">
        <is>
          <t>1768/339</t>
        </is>
      </c>
      <c r="E1924" s="903" t="n">
        <v>38292</v>
      </c>
      <c r="F1924" s="903" t="n">
        <v>38308</v>
      </c>
      <c r="G1924" t="inlineStr">
        <is>
          <t>Sandra York, aka Sandra Lorraine York, aka Sandra Lorrain York, Individually and as heir of Virgil Hambrook</t>
        </is>
      </c>
      <c r="H1924" t="inlineStr">
        <is>
          <t>Arrowhead Resources, Inc.</t>
        </is>
      </c>
      <c r="I1924" t="inlineStr">
        <is>
          <t>Lots 1 and 2 also described as the W/2 NW/4 and the N/2 of Lot 3 of 31-12N-24W</t>
        </is>
      </c>
      <c r="J1924" t="inlineStr">
        <is>
          <t>ARTI</t>
        </is>
      </c>
      <c r="K1924" t="inlineStr">
        <is>
          <t>OKCountyRecords: 2004-006577</t>
        </is>
      </c>
      <c r="L1924" t="inlineStr">
        <is>
          <t>5, 6</t>
        </is>
      </c>
      <c r="M1924" t="inlineStr">
        <is>
          <t>Mineral</t>
        </is>
      </c>
      <c r="N1924" t="n">
        <v>1</v>
      </c>
      <c r="O1924" t="n">
        <v>200</v>
      </c>
      <c r="P1924" t="n">
        <v>1</v>
      </c>
      <c r="Q1924" t="n">
        <v>-1</v>
      </c>
      <c r="R1924" t="n">
        <v>200</v>
      </c>
      <c r="S1924" t="inlineStr">
        <is>
          <t>Mineral; basis Conv Amt(dec). Gross=tract-map basis.</t>
        </is>
      </c>
    </row>
    <row r="1925">
      <c r="A1925" t="inlineStr">
        <is>
          <t>2005-000347</t>
        </is>
      </c>
      <c r="C1925" t="inlineStr">
        <is>
          <t>Blanket Deed and Conveyance</t>
        </is>
      </c>
      <c r="D1925" t="inlineStr">
        <is>
          <t>1775/296</t>
        </is>
      </c>
      <c r="E1925" s="903" t="n">
        <v>38338</v>
      </c>
      <c r="F1925" s="903" t="n">
        <v>38376</v>
      </c>
      <c r="G1925" t="inlineStr">
        <is>
          <t>The Estate of Barbara Fasken, by Robert Dickson and Norbert J. Dickman, Co-Personal Representatives</t>
        </is>
      </c>
      <c r="H1925" t="inlineStr">
        <is>
          <t>Fasken Land and Minerals, Ltd.</t>
        </is>
      </c>
      <c r="I1925" t="inlineStr">
        <is>
          <t>Lot 1, 2, N/2 of 3, NW/4 SE/4, S/2 SE/4, SW/4 NE/4 of 31-12N-24W, aol</t>
        </is>
      </c>
      <c r="J1925" t="inlineStr">
        <is>
          <t>ARTI</t>
        </is>
      </c>
      <c r="K1925" t="inlineStr">
        <is>
          <t>OKCountyRecords: 2005-000347</t>
        </is>
      </c>
      <c r="L1925" t="inlineStr">
        <is>
          <t>2, 5</t>
        </is>
      </c>
      <c r="M1925" t="inlineStr">
        <is>
          <t>Mineral</t>
        </is>
      </c>
      <c r="N1925" t="n">
        <v>1</v>
      </c>
      <c r="O1925" t="n">
        <v>280</v>
      </c>
      <c r="P1925" t="n">
        <v>1</v>
      </c>
      <c r="Q1925" t="n">
        <v>-1</v>
      </c>
      <c r="R1925" t="n">
        <v>280</v>
      </c>
      <c r="S1925" t="inlineStr">
        <is>
          <t>Mineral; basis Conv Amt(dec). Gross=tract-map basis.</t>
        </is>
      </c>
    </row>
    <row r="1926">
      <c r="A1926" t="inlineStr">
        <is>
          <t>2005-000158</t>
        </is>
      </c>
      <c r="C1926" t="inlineStr">
        <is>
          <t>Mineral Deed</t>
        </is>
      </c>
      <c r="D1926" t="inlineStr">
        <is>
          <t>1774/309</t>
        </is>
      </c>
      <c r="E1926" s="903" t="n">
        <v>38362</v>
      </c>
      <c r="F1926" s="903" t="n">
        <v>38365</v>
      </c>
      <c r="G1926" t="inlineStr">
        <is>
          <t>Minion Investment Co,
Brian L. Rice</t>
        </is>
      </c>
      <c r="H1926" t="inlineStr">
        <is>
          <t>Prism Energy, Inc.</t>
        </is>
      </c>
      <c r="I1926" t="inlineStr">
        <is>
          <t>E/2 NW/4, N/2 NE/4 SW/4, NE/4 SE/4, SE/4 NE/4 of 31-12N-24W, aol</t>
        </is>
      </c>
      <c r="J1926" t="inlineStr">
        <is>
          <t>ARTI (.69 net acre interest in 31-12N-24W)</t>
        </is>
      </c>
      <c r="K1926" t="inlineStr">
        <is>
          <t>OKCountyRecords: 2005-000158</t>
        </is>
      </c>
      <c r="L1926" t="inlineStr">
        <is>
          <t>1, 3, 4, 7, 8</t>
        </is>
      </c>
      <c r="M1926" t="inlineStr">
        <is>
          <t>Mineral</t>
        </is>
      </c>
      <c r="N1926" t="n">
        <v>1</v>
      </c>
      <c r="O1926" t="n">
        <v>280</v>
      </c>
      <c r="P1926" t="n">
        <v>1</v>
      </c>
      <c r="Q1926" t="n">
        <v>-1</v>
      </c>
      <c r="R1926" t="n">
        <v>280</v>
      </c>
      <c r="S1926" t="inlineStr">
        <is>
          <t>Mineral; basis Conv Amt(dec). Gross=tract-map basis.</t>
        </is>
      </c>
    </row>
    <row r="1927">
      <c r="A1927" t="inlineStr">
        <is>
          <t>2005-001365</t>
        </is>
      </c>
      <c r="C1927" t="inlineStr">
        <is>
          <t>Oil and Gas Lease</t>
        </is>
      </c>
      <c r="D1927" t="inlineStr">
        <is>
          <t>1780/409</t>
        </is>
      </c>
      <c r="E1927" s="903" t="n">
        <v>38407</v>
      </c>
      <c r="F1927" s="903" t="n">
        <v>38420</v>
      </c>
      <c r="G1927" t="inlineStr">
        <is>
          <t xml:space="preserve">Jesse W. Fuchs, a single person
13053 Maguire Road
Noble, OK 73068
</t>
        </is>
      </c>
      <c r="H1927" t="inlineStr">
        <is>
          <t>N/G Discovery, LLC</t>
        </is>
      </c>
      <c r="I1927" t="inlineStr">
        <is>
          <t>NW/4 SE/4, S/2 SE/4, SW/4 NE/4 of 31-12N-24W</t>
        </is>
      </c>
      <c r="J1927"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27" t="inlineStr">
        <is>
          <t>OKCountyRecords: 2005-001365</t>
        </is>
      </c>
      <c r="L1927" t="n">
        <v>2</v>
      </c>
      <c r="M1927" t="inlineStr">
        <is>
          <t>Leasehold</t>
        </is>
      </c>
      <c r="O1927" t="n">
        <v>160</v>
      </c>
      <c r="S1927" t="inlineStr">
        <is>
          <t>Leasehold (non-mineral; excluded from mineral NMA). Gross=tract-map basis.</t>
        </is>
      </c>
    </row>
    <row r="1928">
      <c r="A1928" t="inlineStr">
        <is>
          <t>2005-001688</t>
        </is>
      </c>
      <c r="C1928" t="inlineStr">
        <is>
          <t>Oil and Gas Lease</t>
        </is>
      </c>
      <c r="D1928" t="inlineStr">
        <is>
          <t>1782/261</t>
        </is>
      </c>
      <c r="E1928" s="903" t="n">
        <v>38408</v>
      </c>
      <c r="F1928" s="903" t="n">
        <v>38432</v>
      </c>
      <c r="G1928" t="inlineStr">
        <is>
          <t xml:space="preserve">Isa May Smith, a married woman dealing in her sole separate property
Route 1, Box 233
Macomb, OK 74852 </t>
        </is>
      </c>
      <c r="H1928" t="inlineStr">
        <is>
          <t>N/G Discovery, LLC</t>
        </is>
      </c>
      <c r="I1928" t="inlineStr">
        <is>
          <t>NW/4 SE/4, S/2 SE/4, SW/4 NE/4 of 31-12N-24W</t>
        </is>
      </c>
      <c r="J1928"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28" t="inlineStr">
        <is>
          <t>OKCountyRecords: 2005-001688</t>
        </is>
      </c>
      <c r="L1928" t="n">
        <v>2</v>
      </c>
      <c r="M1928" t="inlineStr">
        <is>
          <t>Leasehold</t>
        </is>
      </c>
      <c r="O1928" t="n">
        <v>160</v>
      </c>
      <c r="S1928" t="inlineStr">
        <is>
          <t>Leasehold (non-mineral; excluded from mineral NMA). Gross=tract-map basis.</t>
        </is>
      </c>
    </row>
    <row r="1929">
      <c r="A1929" t="inlineStr">
        <is>
          <t>2005-001690</t>
        </is>
      </c>
      <c r="C1929" t="inlineStr">
        <is>
          <t>Oil and Gas Lease</t>
        </is>
      </c>
      <c r="D1929" t="inlineStr">
        <is>
          <t>1782/267</t>
        </is>
      </c>
      <c r="E1929" s="903" t="n">
        <v>38412</v>
      </c>
      <c r="F1929" s="903" t="n">
        <v>38432</v>
      </c>
      <c r="G1929" t="inlineStr">
        <is>
          <t xml:space="preserve">Mark J. Fuchs
2951 Black Locust Court
Norman, OK 73071
</t>
        </is>
      </c>
      <c r="H1929" t="inlineStr">
        <is>
          <t>N/G Discovery, LLC</t>
        </is>
      </c>
      <c r="I1929" t="inlineStr">
        <is>
          <t>NW/4 SE/4, S/2 SE/4, SW/4 NE/4 of 31-12N-24W</t>
        </is>
      </c>
      <c r="J1929"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29" t="inlineStr">
        <is>
          <t>OKCountyRecords: 2005-001690</t>
        </is>
      </c>
      <c r="L1929" t="n">
        <v>2</v>
      </c>
      <c r="M1929" t="inlineStr">
        <is>
          <t>Leasehold</t>
        </is>
      </c>
      <c r="O1929" t="n">
        <v>160</v>
      </c>
      <c r="S1929" t="inlineStr">
        <is>
          <t>Leasehold (non-mineral; excluded from mineral NMA). Gross=tract-map basis.</t>
        </is>
      </c>
    </row>
    <row r="1930">
      <c r="A1930" t="inlineStr">
        <is>
          <t>2005-001515</t>
        </is>
      </c>
      <c r="C1930" t="inlineStr">
        <is>
          <t>Oil and Gas Lease</t>
        </is>
      </c>
      <c r="D1930" t="inlineStr">
        <is>
          <t>1781/204</t>
        </is>
      </c>
      <c r="E1930" s="903" t="n">
        <v>38412</v>
      </c>
      <c r="F1930" s="903" t="n">
        <v>38426</v>
      </c>
      <c r="G1930" t="inlineStr">
        <is>
          <t xml:space="preserve">Raymond M. Fuchs
5502 100th Avenue
Norman, OK 73026
</t>
        </is>
      </c>
      <c r="H1930" t="inlineStr">
        <is>
          <t>N/G Discovery, LLC</t>
        </is>
      </c>
      <c r="I1930" t="inlineStr">
        <is>
          <t>NW/4 SE/4, S/2 SE/4, SW/4 NE/4 of 31-12N-24W</t>
        </is>
      </c>
      <c r="J1930" t="inlineStr">
        <is>
          <t>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30" t="inlineStr">
        <is>
          <t>OKCountyRecords: 2005-001515</t>
        </is>
      </c>
      <c r="L1930" t="n">
        <v>2</v>
      </c>
      <c r="M1930" t="inlineStr">
        <is>
          <t>Leasehold</t>
        </is>
      </c>
      <c r="O1930" t="n">
        <v>160</v>
      </c>
      <c r="S1930" t="inlineStr">
        <is>
          <t>Leasehold (non-mineral; excluded from mineral NMA). Gross=tract-map basis.</t>
        </is>
      </c>
    </row>
    <row r="1931">
      <c r="A1931" t="inlineStr">
        <is>
          <t>2005-002326</t>
        </is>
      </c>
      <c r="C1931" t="inlineStr">
        <is>
          <t>Oil and Gas Lease</t>
        </is>
      </c>
      <c r="D1931" t="inlineStr">
        <is>
          <t>1785/274</t>
        </is>
      </c>
      <c r="E1931" s="903" t="n">
        <v>38419</v>
      </c>
      <c r="F1931" s="903" t="n">
        <v>38457</v>
      </c>
      <c r="G1931" t="inlineStr">
        <is>
          <t xml:space="preserve">Joe Devenas, Jr.
1302 Highland Avenue
Waukegan, IL 60085
</t>
        </is>
      </c>
      <c r="H1931" t="inlineStr">
        <is>
          <t>EOG Resources, Inc.</t>
        </is>
      </c>
      <c r="I1931" t="inlineStr">
        <is>
          <t>SE/4 SW/4 of 31-12N-24W</t>
        </is>
      </c>
      <c r="J1931" t="inlineStr">
        <is>
          <t>40 gross acres
3 yrs
3/16ths royalty</t>
        </is>
      </c>
      <c r="K1931" t="inlineStr">
        <is>
          <t>OKCountyRecords: 2005-002326</t>
        </is>
      </c>
      <c r="L1931" t="n">
        <v>5</v>
      </c>
      <c r="M1931" t="inlineStr">
        <is>
          <t>Leasehold</t>
        </is>
      </c>
      <c r="O1931" t="n">
        <v>120</v>
      </c>
      <c r="S1931" t="inlineStr">
        <is>
          <t>Leasehold (non-mineral; excluded from mineral NMA). Gross=tract-map basis.</t>
        </is>
      </c>
    </row>
    <row r="1932">
      <c r="A1932" t="inlineStr">
        <is>
          <t>2005-002328</t>
        </is>
      </c>
      <c r="C1932" t="inlineStr">
        <is>
          <t>Oil and Gas Lease</t>
        </is>
      </c>
      <c r="D1932" t="inlineStr">
        <is>
          <t>1785/278</t>
        </is>
      </c>
      <c r="E1932" s="903" t="n">
        <v>38419</v>
      </c>
      <c r="F1932" s="903" t="n">
        <v>38457</v>
      </c>
      <c r="G1932" t="inlineStr">
        <is>
          <t xml:space="preserve">Joseph Devenas, as Trustee of the Joseph Devenas Trust Declaration dated September 7, 1994
1302 Highland Avenue
Waukegan, IL 60085
</t>
        </is>
      </c>
      <c r="H1932" t="inlineStr">
        <is>
          <t>EOG Resources, Inc.</t>
        </is>
      </c>
      <c r="I1932" t="inlineStr">
        <is>
          <t>SE/4 SW/4 of 31-12N-24W</t>
        </is>
      </c>
      <c r="J1932" t="inlineStr">
        <is>
          <t>40 gross acres
3 yrs
3/16ths royalty</t>
        </is>
      </c>
      <c r="K1932" t="inlineStr">
        <is>
          <t>OKCountyRecords: 2005-002328</t>
        </is>
      </c>
      <c r="L1932" t="n">
        <v>5</v>
      </c>
      <c r="M1932" t="inlineStr">
        <is>
          <t>Leasehold</t>
        </is>
      </c>
      <c r="O1932" t="n">
        <v>120</v>
      </c>
      <c r="S1932" t="inlineStr">
        <is>
          <t>Leasehold (non-mineral; excluded from mineral NMA). Gross=tract-map basis.</t>
        </is>
      </c>
    </row>
    <row r="1933">
      <c r="A1933" t="inlineStr">
        <is>
          <t>2005-002327</t>
        </is>
      </c>
      <c r="C1933" t="inlineStr">
        <is>
          <t>Oil and Gas Lease</t>
        </is>
      </c>
      <c r="D1933" t="inlineStr">
        <is>
          <t>1785/276</t>
        </is>
      </c>
      <c r="E1933" s="903" t="n">
        <v>38420</v>
      </c>
      <c r="F1933" s="903" t="n">
        <v>38457</v>
      </c>
      <c r="G1933" t="inlineStr">
        <is>
          <t xml:space="preserve">Eleanore Wheeler
Route 2, Box 154
Sayre, OK 73662
</t>
        </is>
      </c>
      <c r="H1933" t="inlineStr">
        <is>
          <t>EOG Resources, Inc.</t>
        </is>
      </c>
      <c r="I1933" t="inlineStr">
        <is>
          <t>Lot 4 &amp; S/2 of Lot 3 &amp; S/2 NE/4 SW/4 &amp; SE/4 SW/4, less and except a tract of land described as: Beginning at the SE/corner of the SW/4; then North 946 feet; then West 2547.60 feet: then South 946 feet; then East 2547.60 feet to the point of beginning.of 31-12N-24W</t>
        </is>
      </c>
      <c r="J1933" t="inlineStr">
        <is>
          <t>115.34 gross acres
3/16ths royalty
3 yrs</t>
        </is>
      </c>
      <c r="K1933" t="inlineStr">
        <is>
          <t>OKCountyRecords: 2005-002327</t>
        </is>
      </c>
      <c r="L1933" t="inlineStr">
        <is>
          <t>2, 3, 5, 6, 7</t>
        </is>
      </c>
      <c r="M1933" t="inlineStr">
        <is>
          <t>Leasehold</t>
        </is>
      </c>
      <c r="O1933" t="n">
        <v>440</v>
      </c>
      <c r="S1933" t="inlineStr">
        <is>
          <t>Leasehold (non-mineral; excluded from mineral NMA). Gross=tract-map basis.</t>
        </is>
      </c>
    </row>
    <row r="1934">
      <c r="A1934" t="inlineStr">
        <is>
          <t>2005-001839</t>
        </is>
      </c>
      <c r="C1934" t="inlineStr">
        <is>
          <t>Affidavit of Surviving Joint Tenant</t>
        </is>
      </c>
      <c r="D1934" t="inlineStr">
        <is>
          <t>1783/99</t>
        </is>
      </c>
      <c r="E1934" s="903" t="n">
        <v>38427</v>
      </c>
      <c r="F1934" s="903" t="n">
        <v>38440</v>
      </c>
      <c r="G1934" t="inlineStr">
        <is>
          <t>Clarence Bain</t>
        </is>
      </c>
      <c r="H1934" t="inlineStr">
        <is>
          <t>The Public
RE: Dorothy J. Bain, Deceased
Surviving JT: Clarence Bain</t>
        </is>
      </c>
      <c r="I1934" t="inlineStr">
        <is>
          <t>NW/4 SE/4, SW/4 NE/4 of 31-12N-24W, aol</t>
        </is>
      </c>
      <c r="J1934" t="inlineStr">
        <is>
          <t>ARTI</t>
        </is>
      </c>
      <c r="K1934" t="inlineStr">
        <is>
          <t>OKCountyRecords: 2005-001839</t>
        </is>
      </c>
      <c r="L1934" t="n">
        <v>2</v>
      </c>
      <c r="M1934" t="inlineStr">
        <is>
          <t>Mineral</t>
        </is>
      </c>
      <c r="N1934" t="n">
        <v>1</v>
      </c>
      <c r="O1934" t="n">
        <v>160</v>
      </c>
      <c r="P1934" t="n">
        <v>1</v>
      </c>
      <c r="Q1934" t="n">
        <v>-1</v>
      </c>
      <c r="R1934" t="n">
        <v>160</v>
      </c>
      <c r="S1934" t="inlineStr">
        <is>
          <t>Mineral; basis Conv Amt(dec). FLAG: The Public placeholder; VERIFY — NEED source confirmation. Gross=tract-map basis.</t>
        </is>
      </c>
      <c r="T1934" t="inlineStr">
        <is>
          <t>REVIEW</t>
        </is>
      </c>
      <c r="U1934" t="inlineStr">
        <is>
          <t>NEED: confirm conveyed mineral acreage from instrument image — named party present under 'The Public' (affidavit/notice); placeholder identity resolved.</t>
        </is>
      </c>
    </row>
    <row r="1935">
      <c r="A1935" t="inlineStr">
        <is>
          <t>2005-002646</t>
        </is>
      </c>
      <c r="C1935" t="inlineStr">
        <is>
          <t>Oil and Gas Lease</t>
        </is>
      </c>
      <c r="D1935" t="inlineStr">
        <is>
          <t>1787/47</t>
        </is>
      </c>
      <c r="E1935" s="903" t="n">
        <v>38436</v>
      </c>
      <c r="F1935" s="903" t="n">
        <v>38464</v>
      </c>
      <c r="G1935" t="inlineStr">
        <is>
          <t xml:space="preserve">Marchelle Sorenson Daigle and Michelle Sorenson Johnson, Trustees ofthe Sorenson Oil and Gas Trust, 13529 Darwin
Lane, Austin, TX 78729
</t>
        </is>
      </c>
      <c r="H1935" t="inlineStr">
        <is>
          <t>N/G Discovery, LLC</t>
        </is>
      </c>
      <c r="I1935" t="inlineStr">
        <is>
          <t>E/2 NW/4, N/2 NE/4 SW/4, NE/4 SE/4, SE/4 NE/4 of 31-12N-24W</t>
        </is>
      </c>
      <c r="J1935" t="inlineStr">
        <is>
          <t>180 gross acres
3 yrs
3/16ths royalty</t>
        </is>
      </c>
      <c r="K1935" t="inlineStr">
        <is>
          <t>OKCountyRecords: 2005-002646</t>
        </is>
      </c>
      <c r="L1935" t="inlineStr">
        <is>
          <t>1, 3, 4, 7, 8</t>
        </is>
      </c>
      <c r="M1935" t="inlineStr">
        <is>
          <t>Leasehold</t>
        </is>
      </c>
      <c r="O1935" t="n">
        <v>280</v>
      </c>
      <c r="S1935" t="inlineStr">
        <is>
          <t>Leasehold (non-mineral; excluded from mineral NMA). Gross=tract-map basis.</t>
        </is>
      </c>
    </row>
    <row r="1936">
      <c r="A1936" t="inlineStr">
        <is>
          <t>2005-003940</t>
        </is>
      </c>
      <c r="C1936" t="inlineStr">
        <is>
          <t>Ratification</t>
        </is>
      </c>
      <c r="D1936" t="inlineStr">
        <is>
          <t>1793/502</t>
        </is>
      </c>
      <c r="E1936" s="903" t="n">
        <v>38441</v>
      </c>
      <c r="F1936" s="903" t="n">
        <v>38511</v>
      </c>
      <c r="G1936" t="inlineStr">
        <is>
          <t xml:space="preserve">Joe Deveanas
862 West Church Street
Newark, OH 43055
</t>
        </is>
      </c>
      <c r="H1936" t="inlineStr">
        <is>
          <t>EOG Resources, Inc.</t>
        </is>
      </c>
      <c r="I1936" t="inlineStr">
        <is>
          <t>SE/4 SW/4 of 31-12N-24W</t>
        </is>
      </c>
      <c r="J1936" t="inlineStr">
        <is>
          <t>Ratification of Oil and Gas Lease at 1792/517</t>
        </is>
      </c>
      <c r="K1936" t="inlineStr">
        <is>
          <t>OKCountyRecords: 2005-003940</t>
        </is>
      </c>
      <c r="L1936" t="n">
        <v>5</v>
      </c>
      <c r="M1936" t="inlineStr">
        <is>
          <t>Leasehold</t>
        </is>
      </c>
      <c r="O1936" t="n">
        <v>120</v>
      </c>
      <c r="S1936" t="inlineStr">
        <is>
          <t>Leasehold (non-mineral; excluded from mineral NMA). Gross=tract-map basis.</t>
        </is>
      </c>
    </row>
    <row r="1937">
      <c r="A1937" t="inlineStr">
        <is>
          <t>2005-003756</t>
        </is>
      </c>
      <c r="B1937" t="n">
        <v>26</v>
      </c>
      <c r="C1937" t="inlineStr">
        <is>
          <t>Oil and Gas Lease</t>
        </is>
      </c>
      <c r="D1937" t="inlineStr">
        <is>
          <t>1792/517</t>
        </is>
      </c>
      <c r="E1937" s="903" t="n">
        <v>38441</v>
      </c>
      <c r="F1937" s="903" t="n">
        <v>38504</v>
      </c>
      <c r="G1937" t="inlineStr">
        <is>
          <t xml:space="preserve">Martha Ann Devenas a/k/a Ann Devenas
862 West Church Street
Newark, OH 43055
</t>
        </is>
      </c>
      <c r="H1937" t="inlineStr">
        <is>
          <t>EOG Resources, Inc.</t>
        </is>
      </c>
      <c r="I1937" t="inlineStr">
        <is>
          <t>SE/4 SW/4 of 31-12N-24W</t>
        </is>
      </c>
      <c r="J1937" t="inlineStr">
        <is>
          <t>40 gross acres
3 yrs
3/16ths royalty</t>
        </is>
      </c>
      <c r="K1937" t="inlineStr">
        <is>
          <t>OKCountyRecords: 2005-003756</t>
        </is>
      </c>
      <c r="L1937" t="n">
        <v>5</v>
      </c>
      <c r="M1937" t="inlineStr">
        <is>
          <t>Leasehold</t>
        </is>
      </c>
      <c r="O1937" t="n">
        <v>120</v>
      </c>
      <c r="S1937" t="inlineStr">
        <is>
          <t>Leasehold (non-mineral; excluded from mineral NMA). Gross=tract-map basis.</t>
        </is>
      </c>
    </row>
    <row r="1938">
      <c r="A1938" t="inlineStr">
        <is>
          <t>2005-003939</t>
        </is>
      </c>
      <c r="C1938" t="inlineStr">
        <is>
          <t>Ratification of Oil and Gas Lease</t>
        </is>
      </c>
      <c r="D1938" t="inlineStr">
        <is>
          <t>1793/501</t>
        </is>
      </c>
      <c r="E1938" s="903" t="n">
        <v>38441</v>
      </c>
      <c r="F1938" s="903" t="n">
        <v>38511</v>
      </c>
      <c r="G1938" t="inlineStr">
        <is>
          <t xml:space="preserve">Molly Devenas
862 West Church Street
Newark, OH 43055
</t>
        </is>
      </c>
      <c r="H1938" t="inlineStr">
        <is>
          <t>EOG Resources, Inc.</t>
        </is>
      </c>
      <c r="I1938" t="inlineStr">
        <is>
          <t>SE/4 SW/4 of 31-12N-24W</t>
        </is>
      </c>
      <c r="J1938" t="inlineStr">
        <is>
          <t>Ratification of Oil and Gas Lease at 1792/517</t>
        </is>
      </c>
      <c r="K1938" t="inlineStr">
        <is>
          <t>OKCountyRecords: 2005-003939</t>
        </is>
      </c>
      <c r="L1938" t="n">
        <v>5</v>
      </c>
      <c r="M1938" t="inlineStr">
        <is>
          <t>Leasehold</t>
        </is>
      </c>
      <c r="O1938" t="n">
        <v>120</v>
      </c>
      <c r="S1938" t="inlineStr">
        <is>
          <t>Leasehold (non-mineral; excluded from mineral NMA). Gross=tract-map basis.</t>
        </is>
      </c>
    </row>
    <row r="1939">
      <c r="A1939" t="inlineStr">
        <is>
          <t>2005-001909</t>
        </is>
      </c>
      <c r="C1939" t="inlineStr">
        <is>
          <t>Mineral Deed</t>
        </is>
      </c>
      <c r="D1939" t="inlineStr">
        <is>
          <t>1783/306</t>
        </is>
      </c>
      <c r="E1939" s="903" t="n">
        <v>38446</v>
      </c>
      <c r="F1939" s="903" t="n">
        <v>38446</v>
      </c>
      <c r="G1939" t="inlineStr">
        <is>
          <t>John William Bain</t>
        </is>
      </c>
      <c r="H1939" t="inlineStr">
        <is>
          <t>G. &amp; T. Partnership, C/O Michelle Martin, Manager</t>
        </is>
      </c>
      <c r="I1939" t="inlineStr">
        <is>
          <t>NW/4 SE/4, S/2 SE/4, SW/4 NE/4 of 31-12N-24W, aol</t>
        </is>
      </c>
      <c r="J1939" t="inlineStr">
        <is>
          <t>ARTI
It is the Intent to convey All Grantor's mineral interest he now possesses and may acquire as heir of Billy Wayne Bain, deceased</t>
        </is>
      </c>
      <c r="K1939" t="inlineStr">
        <is>
          <t>OKCountyRecords: 2005-001909</t>
        </is>
      </c>
      <c r="L1939" t="n">
        <v>2</v>
      </c>
      <c r="M1939" t="inlineStr">
        <is>
          <t>Mineral</t>
        </is>
      </c>
      <c r="N1939" t="n">
        <v>1</v>
      </c>
      <c r="O1939" t="n">
        <v>160</v>
      </c>
      <c r="P1939" t="n">
        <v>1</v>
      </c>
      <c r="Q1939" t="n">
        <v>-1</v>
      </c>
      <c r="R1939" t="n">
        <v>160</v>
      </c>
      <c r="S1939" t="inlineStr">
        <is>
          <t>Mineral; basis Conv Amt(dec). Gross=tract-map basis.</t>
        </is>
      </c>
    </row>
    <row r="1940">
      <c r="A1940" t="inlineStr">
        <is>
          <t>2005-002552</t>
        </is>
      </c>
      <c r="C1940" t="inlineStr">
        <is>
          <t>Oil and Gas Lease</t>
        </is>
      </c>
      <c r="D1940" t="inlineStr">
        <is>
          <t>1786/335</t>
        </is>
      </c>
      <c r="E1940" s="903" t="n">
        <v>38447</v>
      </c>
      <c r="F1940" s="903" t="n">
        <v>38462</v>
      </c>
      <c r="G1940" t="inlineStr">
        <is>
          <t xml:space="preserve">Roger Klopfenstein and Linda Klopfenstein. HW
508 Willow
Tuttle, OK 73084
</t>
        </is>
      </c>
      <c r="H1940" t="inlineStr">
        <is>
          <t>Chesapeake Exploration Limited Partnership, an Oklahoma limited partnership</t>
        </is>
      </c>
      <c r="I1940" t="inlineStr">
        <is>
          <t>Lot 4 &amp; S/2 of Lot 3 , S/2 NE/4 SW/4, SE/4 SW/4 of 31-12N-24W</t>
        </is>
      </c>
      <c r="J1940" t="inlineStr">
        <is>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t>
        </is>
      </c>
      <c r="K1940" t="inlineStr">
        <is>
          <t>OKCountyRecords: 2005-002552</t>
        </is>
      </c>
      <c r="L1940" t="inlineStr">
        <is>
          <t>2, 3, 5, 7</t>
        </is>
      </c>
      <c r="M1940" t="inlineStr">
        <is>
          <t>Leasehold</t>
        </is>
      </c>
      <c r="O1940" t="n">
        <v>360</v>
      </c>
      <c r="S1940" t="inlineStr">
        <is>
          <t>Leasehold (non-mineral; excluded from mineral NMA). Gross=tract-map basis.</t>
        </is>
      </c>
    </row>
    <row r="1941">
      <c r="A1941" t="inlineStr">
        <is>
          <t>2005-002196</t>
        </is>
      </c>
      <c r="C1941" t="inlineStr">
        <is>
          <t>Decree</t>
        </is>
      </c>
      <c r="D1941" t="inlineStr">
        <is>
          <t>1784/591</t>
        </is>
      </c>
      <c r="E1941" s="903" t="n">
        <v>38455</v>
      </c>
      <c r="F1941" s="903" t="n">
        <v>38455</v>
      </c>
      <c r="G1941" t="inlineStr">
        <is>
          <t>Roger Mills County Court
RE: In the Matter of the Estate of Virgil Mark Hambrook, Deceased</t>
        </is>
      </c>
      <c r="H1941" t="inlineStr">
        <is>
          <t>Sandra York, a/k/a Sandra Lorraine York, a/k/a Sandra Lorrain
York</t>
        </is>
      </c>
      <c r="I1941" t="inlineStr">
        <is>
          <t>Lots 1, 2, a/d/a W/2 NW/4, N/2 of Lot 3 of 31-12N-24W</t>
        </is>
      </c>
      <c r="J1941" t="inlineStr">
        <is>
          <t>ARTI, 25.1002, NMA
Tract 1: An undivided 16.38915 mineral acres interest, more or less, lying under Lots 1 and 2, a/d/a the W/2 NW/4 of 31-12N-24W
Tract 2: An undivided 8.71105 mineral acres interest, more or less, lying under the North Half of Lot 3 of 31-12N-24W, aol</t>
        </is>
      </c>
      <c r="K1941" t="inlineStr">
        <is>
          <t>OKCountyRecords: 2005-002196</t>
        </is>
      </c>
      <c r="L1941" t="inlineStr">
        <is>
          <t>5, 6</t>
        </is>
      </c>
      <c r="M1941" t="inlineStr">
        <is>
          <t>Mineral</t>
        </is>
      </c>
      <c r="N1941" t="n">
        <v>1</v>
      </c>
      <c r="O1941" t="n">
        <v>200</v>
      </c>
      <c r="P1941" t="n">
        <v>1</v>
      </c>
      <c r="Q1941" t="n">
        <v>-1</v>
      </c>
      <c r="R1941" t="n">
        <v>200</v>
      </c>
      <c r="S1941" t="inlineStr">
        <is>
          <t>Mineral; basis Conv Amt(dec). Gross=tract-map basis.</t>
        </is>
      </c>
    </row>
    <row r="1942">
      <c r="A1942" t="inlineStr">
        <is>
          <t>2005-002831</t>
        </is>
      </c>
      <c r="C1942" t="inlineStr">
        <is>
          <t>Oil and Gas Lease</t>
        </is>
      </c>
      <c r="D1942" t="inlineStr">
        <is>
          <t>1788/24</t>
        </is>
      </c>
      <c r="E1942" s="903" t="n">
        <v>38457</v>
      </c>
      <c r="F1942" s="903" t="n">
        <v>38474</v>
      </c>
      <c r="G1942" t="inlineStr">
        <is>
          <t>Arrowhead Resources, Inc.</t>
        </is>
      </c>
      <c r="H1942" t="inlineStr">
        <is>
          <t>Arrowhead Explor &amp; Prod Co.</t>
        </is>
      </c>
      <c r="I1942" t="inlineStr">
        <is>
          <t>SE/4 SW/4 of 31-12N-24W</t>
        </is>
      </c>
      <c r="J1942" t="inlineStr">
        <is>
          <t>40 gross acres
5 yrs
3/16ths royalty</t>
        </is>
      </c>
      <c r="K1942" t="inlineStr">
        <is>
          <t>OKCountyRecords: 2005-002831</t>
        </is>
      </c>
      <c r="L1942" t="n">
        <v>5</v>
      </c>
      <c r="M1942" t="inlineStr">
        <is>
          <t>Leasehold</t>
        </is>
      </c>
      <c r="O1942" t="n">
        <v>120</v>
      </c>
      <c r="S1942" t="inlineStr">
        <is>
          <t>Leasehold (non-mineral; excluded from mineral NMA). Gross=tract-map basis.</t>
        </is>
      </c>
    </row>
    <row r="1943">
      <c r="A1943" t="inlineStr">
        <is>
          <t>2005-004817</t>
        </is>
      </c>
      <c r="C1943" t="inlineStr">
        <is>
          <t>Oil and Gas Lease</t>
        </is>
      </c>
      <c r="D1943" t="inlineStr">
        <is>
          <t>1798/148</t>
        </is>
      </c>
      <c r="E1943" s="903" t="n">
        <v>38468</v>
      </c>
      <c r="F1943" s="903" t="n">
        <v>38551</v>
      </c>
      <c r="G1943" t="inlineStr">
        <is>
          <t xml:space="preserve">Dwight J. Williams
c/o Robert M. Collins. 
100 N. Main #608
Wichita, KS 67202
</t>
        </is>
      </c>
      <c r="H1943" t="inlineStr">
        <is>
          <t>Chesapeake Exploration Limited Partnership, an Oklahoma limited partnership</t>
        </is>
      </c>
      <c r="I1943" t="inlineStr">
        <is>
          <t>NW/4 SE/4, S/2 SE/4, SW/4 NE/4 of 31-12N-24W</t>
        </is>
      </c>
      <c r="J1943" t="inlineStr">
        <is>
          <t>160 gross acres
3 yrs
3/16ths royalty</t>
        </is>
      </c>
      <c r="K1943" t="inlineStr">
        <is>
          <t>OKCountyRecords: 2005-004817</t>
        </is>
      </c>
      <c r="L1943" t="n">
        <v>2</v>
      </c>
      <c r="M1943" t="inlineStr">
        <is>
          <t>Leasehold</t>
        </is>
      </c>
      <c r="O1943" t="n">
        <v>160</v>
      </c>
      <c r="S1943" t="inlineStr">
        <is>
          <t>Leasehold (non-mineral; excluded from mineral NMA). Gross=tract-map basis.</t>
        </is>
      </c>
    </row>
    <row r="1944">
      <c r="A1944" t="inlineStr">
        <is>
          <t>2005-004863</t>
        </is>
      </c>
      <c r="C1944" t="inlineStr">
        <is>
          <t>Oil and Gas Lease</t>
        </is>
      </c>
      <c r="D1944" t="inlineStr">
        <is>
          <t>1798/292</t>
        </is>
      </c>
      <c r="E1944" s="903" t="n">
        <v>38468</v>
      </c>
      <c r="F1944" s="903" t="n">
        <v>38552</v>
      </c>
      <c r="G1944" t="inlineStr">
        <is>
          <t xml:space="preserve">Jan A. Schroff. Trustee of The Jan A. Schroff Trust under Trust Agreement dated Anril 8. 1998
c/o Robert M. Collins 
100 N. Main #608
Wichita, KS 67202
</t>
        </is>
      </c>
      <c r="H1944" t="inlineStr">
        <is>
          <t>Chesapeake Exploration Limited Partnership, an Oklahoma limited partnership</t>
        </is>
      </c>
      <c r="I1944" t="inlineStr">
        <is>
          <t>NW/4 SE/4, S/2 SE/4, SW/4 NE/4 of 31-12N-24W</t>
        </is>
      </c>
      <c r="J1944" t="inlineStr">
        <is>
          <t>160 gross acres
3 yrs
3/16ths royalty</t>
        </is>
      </c>
      <c r="K1944" t="inlineStr">
        <is>
          <t>OKCountyRecords: 2005-004863</t>
        </is>
      </c>
      <c r="L1944" t="n">
        <v>2</v>
      </c>
      <c r="M1944" t="inlineStr">
        <is>
          <t>Leasehold</t>
        </is>
      </c>
      <c r="O1944" t="n">
        <v>160</v>
      </c>
      <c r="S1944" t="inlineStr">
        <is>
          <t>Leasehold (non-mineral; excluded from mineral NMA). Gross=tract-map basis.</t>
        </is>
      </c>
    </row>
    <row r="1945">
      <c r="A1945" t="inlineStr">
        <is>
          <t>2005-004816</t>
        </is>
      </c>
      <c r="B1945" t="n">
        <v>27</v>
      </c>
      <c r="C1945" t="inlineStr">
        <is>
          <t>Oil and Gas Lease</t>
        </is>
      </c>
      <c r="D1945" t="inlineStr">
        <is>
          <t>1798/146</t>
        </is>
      </c>
      <c r="E1945" s="903" t="n">
        <v>38468</v>
      </c>
      <c r="F1945" s="903" t="n">
        <v>38551</v>
      </c>
      <c r="G1945" t="inlineStr">
        <is>
          <t xml:space="preserve">Rogene E. Williams. Trustee of the Jon T. Williams and Rogene E. Williams Trust dated 4-6-98
c/o Robert M. Collins. 
100 N. Main #608
Wichita, KS 67202
</t>
        </is>
      </c>
      <c r="H1945" t="inlineStr">
        <is>
          <t>Chesapeake Exploration Limited Partnership, an Oklahoma limited partnership</t>
        </is>
      </c>
      <c r="I1945" t="inlineStr">
        <is>
          <t>NW/4 SE/4, S/2 SE/4, SW/4 NE/4 of 31-12N-24W</t>
        </is>
      </c>
      <c r="J1945" t="inlineStr">
        <is>
          <t>160 gross acres
3 yrs
3/16ths royalty</t>
        </is>
      </c>
      <c r="K1945" t="inlineStr">
        <is>
          <t>OKCountyRecords: 2005-004816</t>
        </is>
      </c>
      <c r="L1945" t="n">
        <v>2</v>
      </c>
      <c r="M1945" t="inlineStr">
        <is>
          <t>Leasehold</t>
        </is>
      </c>
      <c r="O1945" t="n">
        <v>160</v>
      </c>
      <c r="S1945" t="inlineStr">
        <is>
          <t>Leasehold (non-mineral; excluded from mineral NMA). Gross=tract-map basis.</t>
        </is>
      </c>
    </row>
    <row r="1946">
      <c r="A1946" t="inlineStr">
        <is>
          <t>2005-004818</t>
        </is>
      </c>
      <c r="C1946" t="inlineStr">
        <is>
          <t>Oil and Gas Lease</t>
        </is>
      </c>
      <c r="D1946" t="inlineStr">
        <is>
          <t>1798/150</t>
        </is>
      </c>
      <c r="E1946" s="903" t="n">
        <v>38468</v>
      </c>
      <c r="F1946" s="903" t="n">
        <v>38551</v>
      </c>
      <c r="G1946" t="inlineStr">
        <is>
          <t xml:space="preserve">Stephen M. Criser. Trustee of the "Rive Lind McCaul Trust” under Trust Agreement dated 8-11-95 and
Amended 2-17-98. 
c/o Robert M. Collins
100 N. Main #608
Wichita, KS 67202
</t>
        </is>
      </c>
      <c r="H1946" t="inlineStr">
        <is>
          <t>Chesapeake Exploration Limited Partnership, an Oklahoma limited partnership</t>
        </is>
      </c>
      <c r="I1946" t="inlineStr">
        <is>
          <t>NW/4 SE/4, SW/4 NE/4 of 31-12N-24W aol</t>
        </is>
      </c>
      <c r="J1946" t="inlineStr">
        <is>
          <t>160 gross acres
3 yrs
3/16ths royalty</t>
        </is>
      </c>
      <c r="K1946" t="inlineStr">
        <is>
          <t>OKCountyRecords: 2005-004818</t>
        </is>
      </c>
      <c r="L1946" t="n">
        <v>2</v>
      </c>
      <c r="M1946" t="inlineStr">
        <is>
          <t>Leasehold</t>
        </is>
      </c>
      <c r="O1946" t="n">
        <v>160</v>
      </c>
      <c r="S1946" t="inlineStr">
        <is>
          <t>Leasehold (non-mineral; excluded from mineral NMA). Gross=tract-map basis.</t>
        </is>
      </c>
    </row>
    <row r="1947">
      <c r="A1947" t="inlineStr">
        <is>
          <t>2005-004793</t>
        </is>
      </c>
      <c r="C1947" t="inlineStr">
        <is>
          <t>Mineral Deed</t>
        </is>
      </c>
      <c r="D1947" t="inlineStr">
        <is>
          <t>1797/463</t>
        </is>
      </c>
      <c r="E1947" s="903" t="n">
        <v>38473</v>
      </c>
      <c r="F1947" s="903" t="n">
        <v>38548</v>
      </c>
      <c r="G1947" t="inlineStr">
        <is>
          <t>Arrowhead Resources, Inc.</t>
        </is>
      </c>
      <c r="H1947" t="inlineStr">
        <is>
          <t>MAP2004-OK</t>
        </is>
      </c>
      <c r="I1947" t="inlineStr">
        <is>
          <t>Lots 1, 2, a/d/a W/2 NW/4, N/2 of Lot 3 of 31-12N-24W</t>
        </is>
      </c>
      <c r="J1947" t="inlineStr">
        <is>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is>
      </c>
      <c r="K1947" t="inlineStr">
        <is>
          <t>OKCountyRecords: 2005-004793</t>
        </is>
      </c>
      <c r="L1947" t="inlineStr">
        <is>
          <t>5, 6</t>
        </is>
      </c>
      <c r="M1947" t="inlineStr">
        <is>
          <t>Mineral</t>
        </is>
      </c>
      <c r="N1947" t="n">
        <v>0.05065</v>
      </c>
      <c r="O1947" t="n">
        <v>200</v>
      </c>
      <c r="P1947" t="n">
        <v>0.05065</v>
      </c>
      <c r="Q1947" t="n">
        <v>-0.05065</v>
      </c>
      <c r="R1947" t="n">
        <v>10.13</v>
      </c>
      <c r="S1947" t="inlineStr">
        <is>
          <t>Mineral; basis Conv Amt(dec). Gross=tract-map basis.</t>
        </is>
      </c>
      <c r="T1947" t="inlineStr">
        <is>
          <t>REVIEW</t>
        </is>
      </c>
      <c r="U1947" t="inlineStr">
        <is>
          <t>Conveys 10.13 NMA per notes; conv. dec = 10.13/gross. Verify denominator/tract from image.</t>
        </is>
      </c>
    </row>
    <row r="1948">
      <c r="A1948" t="inlineStr">
        <is>
          <t>2005-005251</t>
        </is>
      </c>
      <c r="C1948" t="inlineStr">
        <is>
          <t>Mineral Deed</t>
        </is>
      </c>
      <c r="D1948" t="inlineStr">
        <is>
          <t>1800/453</t>
        </is>
      </c>
      <c r="E1948" s="903" t="n">
        <v>38473</v>
      </c>
      <c r="F1948" s="903" t="n">
        <v>38573</v>
      </c>
      <c r="G1948" t="inlineStr">
        <is>
          <t>Arrowhead Resources, Inc.</t>
        </is>
      </c>
      <c r="H1948" t="inlineStr">
        <is>
          <t>MAP2004-OK</t>
        </is>
      </c>
      <c r="I1948" t="inlineStr">
        <is>
          <t>SE/4 SW/4 of 31-12N-24W</t>
        </is>
      </c>
      <c r="J1948" t="inlineStr">
        <is>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is>
      </c>
      <c r="K1948" t="inlineStr">
        <is>
          <t>OKCountyRecords: 2005-005251</t>
        </is>
      </c>
      <c r="L1948" t="n">
        <v>5</v>
      </c>
      <c r="M1948" t="inlineStr">
        <is>
          <t>Mineral</t>
        </is>
      </c>
      <c r="N1948" t="n">
        <v>0.02083333333333333</v>
      </c>
      <c r="O1948" t="n">
        <v>120</v>
      </c>
      <c r="P1948" t="n">
        <v>0.02083333333333333</v>
      </c>
      <c r="Q1948" t="n">
        <v>-0.02083333333333333</v>
      </c>
      <c r="R1948" t="n">
        <v>2.5</v>
      </c>
      <c r="S1948" t="inlineStr">
        <is>
          <t>Mineral; basis Conv Amt(dec). Gross=tract-map basis.</t>
        </is>
      </c>
      <c r="T1948" t="inlineStr">
        <is>
          <t>REVIEW</t>
        </is>
      </c>
      <c r="U1948" t="inlineStr">
        <is>
          <t>Conveys 2.5 NMA per notes; conv. dec = 2.5/gross. Verify denominator/tract from image.</t>
        </is>
      </c>
    </row>
    <row r="1949">
      <c r="A1949" t="inlineStr">
        <is>
          <t>2005-003389</t>
        </is>
      </c>
      <c r="C1949" t="inlineStr">
        <is>
          <t>Mineral Deed</t>
        </is>
      </c>
      <c r="D1949" t="inlineStr">
        <is>
          <t>1790/386</t>
        </is>
      </c>
      <c r="E1949" s="903" t="n">
        <v>38483</v>
      </c>
      <c r="F1949" s="903" t="n">
        <v>38490</v>
      </c>
      <c r="G1949" t="inlineStr">
        <is>
          <t>Laura Snyder Robertson, formerly Laura L. Snyder</t>
        </is>
      </c>
      <c r="H1949" t="inlineStr">
        <is>
          <t>James M. Robertson and/or Rose E. Robertson</t>
        </is>
      </c>
      <c r="I1949" t="inlineStr">
        <is>
          <t>NW/4 SE/4, S/2 SE/4, SW/4 NE/4 of 31-12N-24W, aol</t>
        </is>
      </c>
      <c r="J1949" t="inlineStr">
        <is>
          <t>2/791.47 acres in 2 sections</t>
        </is>
      </c>
      <c r="K1949" t="inlineStr">
        <is>
          <t>OKCountyRecords: 2005-003389</t>
        </is>
      </c>
      <c r="L1949" t="n">
        <v>2</v>
      </c>
      <c r="M1949" t="inlineStr">
        <is>
          <t>Mineral</t>
        </is>
      </c>
      <c r="N1949" t="n">
        <v>0.0025269435354467</v>
      </c>
      <c r="O1949" t="n">
        <v>160</v>
      </c>
      <c r="P1949" t="n">
        <v>0.0025269435354467</v>
      </c>
      <c r="Q1949" t="n">
        <v>-0.0025269435354467</v>
      </c>
      <c r="R1949" t="n">
        <v>0.4043109656714721</v>
      </c>
      <c r="S1949" t="inlineStr">
        <is>
          <t>Mineral; basis Conv Amt(dec). Gross=tract-map basis.</t>
        </is>
      </c>
    </row>
    <row r="1950">
      <c r="A1950" t="inlineStr">
        <is>
          <t>2005-003691</t>
        </is>
      </c>
      <c r="C1950" t="inlineStr">
        <is>
          <t>Partial Assignment</t>
        </is>
      </c>
      <c r="D1950" t="inlineStr">
        <is>
          <t>1791/515</t>
        </is>
      </c>
      <c r="E1950" s="903" t="n">
        <v>38497</v>
      </c>
      <c r="F1950" s="903" t="n">
        <v>38499</v>
      </c>
      <c r="G1950" t="inlineStr">
        <is>
          <t>N/G Discovery, LLC</t>
        </is>
      </c>
      <c r="H1950" t="inlineStr">
        <is>
          <t>Sierra Resources, Inc.</t>
        </is>
      </c>
      <c r="I1950" t="inlineStr">
        <is>
          <t>E/2 NW/4, N/2 NE/4 SW/4, NE/4 SE/4, NW/4 SE/4, S/2 SE/4, SE/4 NE/4, SW/4 NE/4 of 31-12N-24W, aol</t>
        </is>
      </c>
      <c r="J1950" t="inlineStr">
        <is>
          <t>An undivided Forty Percent (40%) interest in and to the oil and gas leases at 1780/409, 1781/204, 1782/261, 1782/267, 1787/47</t>
        </is>
      </c>
      <c r="K1950" t="inlineStr">
        <is>
          <t>OKCountyRecords: 2005-003691</t>
        </is>
      </c>
      <c r="L1950" t="inlineStr">
        <is>
          <t>1, 2, 3, 4, 7, 8</t>
        </is>
      </c>
      <c r="M1950" t="inlineStr">
        <is>
          <t>Leasehold</t>
        </is>
      </c>
      <c r="O1950" t="n">
        <v>440</v>
      </c>
      <c r="S1950" t="inlineStr">
        <is>
          <t>Leasehold (non-mineral; excluded from mineral NMA). Gross=tract-map basis.</t>
        </is>
      </c>
    </row>
    <row r="1951">
      <c r="A1951" t="inlineStr">
        <is>
          <t>2005-004044</t>
        </is>
      </c>
      <c r="C1951" t="inlineStr">
        <is>
          <t>Mineral Deed</t>
        </is>
      </c>
      <c r="D1951" t="inlineStr">
        <is>
          <t>1794/173</t>
        </is>
      </c>
      <c r="E1951" s="903" t="n">
        <v>38516</v>
      </c>
      <c r="F1951" s="903" t="n">
        <v>38517</v>
      </c>
      <c r="G1951" t="inlineStr">
        <is>
          <t>Koala Pordution Company</t>
        </is>
      </c>
      <c r="H1951" t="inlineStr">
        <is>
          <t>Chisholm Royalty Partners</t>
        </is>
      </c>
      <c r="I1951" t="inlineStr">
        <is>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is>
      </c>
      <c r="J1951" t="inlineStr">
        <is>
          <t>ARTI</t>
        </is>
      </c>
      <c r="K1951" t="inlineStr">
        <is>
          <t>OKCountyRecords: 2005-004044</t>
        </is>
      </c>
      <c r="L1951" t="inlineStr">
        <is>
          <t>4, 5, 6</t>
        </is>
      </c>
      <c r="M1951" t="inlineStr">
        <is>
          <t>Mineral</t>
        </is>
      </c>
      <c r="N1951" t="n">
        <v>1</v>
      </c>
      <c r="O1951" t="n">
        <v>280</v>
      </c>
      <c r="P1951" t="n">
        <v>1</v>
      </c>
      <c r="Q1951" t="n">
        <v>-1</v>
      </c>
      <c r="R1951" t="n">
        <v>280</v>
      </c>
      <c r="S1951" t="inlineStr">
        <is>
          <t>Mineral; basis Conv Amt(dec). Gross=tract-map basis.</t>
        </is>
      </c>
    </row>
    <row r="1952">
      <c r="A1952" t="inlineStr">
        <is>
          <t>2005-004940</t>
        </is>
      </c>
      <c r="C1952" t="inlineStr">
        <is>
          <t>Oil and Gas Lease</t>
        </is>
      </c>
      <c r="D1952" t="inlineStr">
        <is>
          <t>1798/579</t>
        </is>
      </c>
      <c r="E1952" s="903" t="n">
        <v>38522</v>
      </c>
      <c r="F1952" s="903" t="n">
        <v>38554</v>
      </c>
      <c r="G1952" t="inlineStr">
        <is>
          <t>Charlotte F. Willert
2833 Montana Place
Loveland, CO 80538-3427</t>
        </is>
      </c>
      <c r="H1952" t="inlineStr">
        <is>
          <t>EOG Resources, Inc.</t>
        </is>
      </c>
      <c r="I1952" t="inlineStr">
        <is>
          <t>NW/4 SE/4, S/2 SE/4, SW/4 NE/4 of 31-12N-24W</t>
        </is>
      </c>
      <c r="J1952" t="inlineStr">
        <is>
          <t>160 gross acres
3 yrs
3/16ths royalty
This lease is limited from the surface to the stratigraphic equivalent of 20,000 feet</t>
        </is>
      </c>
      <c r="K1952" t="inlineStr">
        <is>
          <t>OKCountyRecords: 2005-004940</t>
        </is>
      </c>
      <c r="L1952" t="n">
        <v>2</v>
      </c>
      <c r="M1952" t="inlineStr">
        <is>
          <t>Leasehold</t>
        </is>
      </c>
      <c r="O1952" t="n">
        <v>160</v>
      </c>
      <c r="S1952" t="inlineStr">
        <is>
          <t>Leasehold (non-mineral; excluded from mineral NMA). Gross=tract-map basis.</t>
        </is>
      </c>
    </row>
    <row r="1953">
      <c r="A1953" t="inlineStr">
        <is>
          <t>2005-004939</t>
        </is>
      </c>
      <c r="C1953" t="inlineStr">
        <is>
          <t>Oil and Gas Lease</t>
        </is>
      </c>
      <c r="D1953" t="inlineStr">
        <is>
          <t>1798/576</t>
        </is>
      </c>
      <c r="E1953" s="903" t="n">
        <v>38522</v>
      </c>
      <c r="F1953" s="903" t="n">
        <v>38554</v>
      </c>
      <c r="G1953" t="inlineStr">
        <is>
          <t xml:space="preserve">Donald R. Bain
1905 NW 29th Avenue, #220
Portland, OR 97210-5312
</t>
        </is>
      </c>
      <c r="H1953" t="inlineStr">
        <is>
          <t>EOG Resources, Inc.</t>
        </is>
      </c>
      <c r="I1953" t="inlineStr">
        <is>
          <t>NW/4 SE/4, S/2 SE/4, SW/4 NE/4 of 31-12N-24W</t>
        </is>
      </c>
      <c r="J1953" t="inlineStr">
        <is>
          <t>160 gross acres
3 yrs
3/16ths royalty
This lease is limited from the surface to the stratigraphic equivalent of 20,000 feet</t>
        </is>
      </c>
      <c r="K1953" t="inlineStr">
        <is>
          <t>OKCountyRecords: 2005-004939</t>
        </is>
      </c>
      <c r="L1953" t="n">
        <v>2</v>
      </c>
      <c r="M1953" t="inlineStr">
        <is>
          <t>Leasehold</t>
        </is>
      </c>
      <c r="O1953" t="n">
        <v>160</v>
      </c>
      <c r="S1953" t="inlineStr">
        <is>
          <t>Leasehold (non-mineral; excluded from mineral NMA). Gross=tract-map basis.</t>
        </is>
      </c>
    </row>
    <row r="1954">
      <c r="A1954" t="inlineStr">
        <is>
          <t>2005-004938</t>
        </is>
      </c>
      <c r="C1954" t="inlineStr">
        <is>
          <t>Oil and Gas Lease</t>
        </is>
      </c>
      <c r="D1954" t="inlineStr">
        <is>
          <t>1798/573</t>
        </is>
      </c>
      <c r="E1954" s="903" t="n">
        <v>38522</v>
      </c>
      <c r="F1954" s="903" t="n">
        <v>38554</v>
      </c>
      <c r="G1954" t="inlineStr">
        <is>
          <t>Leona I. De Grande
5254 Alkire Street
Arvada, CO 80002-1714</t>
        </is>
      </c>
      <c r="H1954" t="inlineStr">
        <is>
          <t>EOG Resources, Inc.</t>
        </is>
      </c>
      <c r="I1954" t="inlineStr">
        <is>
          <t>NW/4 SE/4, S/2 SE/4, SW/4 NE/4 of 31-12N-24W</t>
        </is>
      </c>
      <c r="J1954" t="inlineStr">
        <is>
          <t>160 gross acres
3 yrs
3/16ths royalty
This lease is limited from the surface to the stratigraphic equivalent of 20,000 feet</t>
        </is>
      </c>
      <c r="K1954" t="inlineStr">
        <is>
          <t>OKCountyRecords: 2005-004938</t>
        </is>
      </c>
      <c r="L1954" t="n">
        <v>2</v>
      </c>
      <c r="M1954" t="inlineStr">
        <is>
          <t>Leasehold</t>
        </is>
      </c>
      <c r="O1954" t="n">
        <v>160</v>
      </c>
      <c r="S1954" t="inlineStr">
        <is>
          <t>Leasehold (non-mineral; excluded from mineral NMA). Gross=tract-map basis.</t>
        </is>
      </c>
    </row>
    <row r="1955">
      <c r="A1955" t="inlineStr">
        <is>
          <t>2005-004951</t>
        </is>
      </c>
      <c r="C1955" t="inlineStr">
        <is>
          <t>Oil and Gas Lease</t>
        </is>
      </c>
      <c r="D1955" t="inlineStr">
        <is>
          <t>1799/30</t>
        </is>
      </c>
      <c r="E1955" s="903" t="n">
        <v>38522</v>
      </c>
      <c r="F1955" s="903" t="n">
        <v>38555</v>
      </c>
      <c r="G1955" t="inlineStr">
        <is>
          <t>Marilyn L. Broyles
P.O. Box 91
Red Feather Lakes, CO 80545</t>
        </is>
      </c>
      <c r="H1955" t="inlineStr">
        <is>
          <t>EOG Resources, Inc.</t>
        </is>
      </c>
      <c r="I1955" t="inlineStr">
        <is>
          <t>NW/4 SE/4, S/2 SE/4, SW/4 NE/4 of 31-12N-24W</t>
        </is>
      </c>
      <c r="J1955" t="inlineStr">
        <is>
          <t>160 gross acres
3 yrs
3/16ths royalty
This lease is limited from the surface to the stratigraphic equivalent of 20,000 feet</t>
        </is>
      </c>
      <c r="K1955" t="inlineStr">
        <is>
          <t>OKCountyRecords: 2005-004951</t>
        </is>
      </c>
      <c r="L1955" t="n">
        <v>2</v>
      </c>
      <c r="M1955" t="inlineStr">
        <is>
          <t>Leasehold</t>
        </is>
      </c>
      <c r="O1955" t="n">
        <v>160</v>
      </c>
      <c r="S1955" t="inlineStr">
        <is>
          <t>Leasehold (non-mineral; excluded from mineral NMA). Gross=tract-map basis.</t>
        </is>
      </c>
    </row>
    <row r="1956">
      <c r="A1956" t="inlineStr">
        <is>
          <t>2005-004941</t>
        </is>
      </c>
      <c r="C1956" t="inlineStr">
        <is>
          <t>Oil and Gas Lease</t>
        </is>
      </c>
      <c r="D1956" t="inlineStr">
        <is>
          <t>1798/582</t>
        </is>
      </c>
      <c r="E1956" s="903" t="n">
        <v>38522</v>
      </c>
      <c r="F1956" s="903" t="n">
        <v>38554</v>
      </c>
      <c r="G1956" t="inlineStr">
        <is>
          <t>Melvin F. Bain
P.O. Box 1224
Tularosa, NM 88352</t>
        </is>
      </c>
      <c r="H1956" t="inlineStr">
        <is>
          <t>EOG Resources, Inc.</t>
        </is>
      </c>
      <c r="I1956" t="inlineStr">
        <is>
          <t>NW/4 SE/4, S/2 SE/4, SW/4 NE/4 of 31-12N-24W</t>
        </is>
      </c>
      <c r="J1956" t="inlineStr">
        <is>
          <t>160 gross acres
3 yrs
3/16ths royalty
This lease is limited from the surface to the stratigraphic equivalent of 20,000 feet</t>
        </is>
      </c>
      <c r="K1956" t="inlineStr">
        <is>
          <t>OKCountyRecords: 2005-004941</t>
        </is>
      </c>
      <c r="L1956" t="n">
        <v>2</v>
      </c>
      <c r="M1956" t="inlineStr">
        <is>
          <t>Leasehold</t>
        </is>
      </c>
      <c r="O1956" t="n">
        <v>160</v>
      </c>
      <c r="S1956" t="inlineStr">
        <is>
          <t>Leasehold (non-mineral; excluded from mineral NMA). Gross=tract-map basis.</t>
        </is>
      </c>
    </row>
    <row r="1957">
      <c r="A1957" t="inlineStr">
        <is>
          <t>2005-004681</t>
        </is>
      </c>
      <c r="B1957" t="n">
        <v>28</v>
      </c>
      <c r="C1957" t="inlineStr">
        <is>
          <t>Oil and Gas Lease</t>
        </is>
      </c>
      <c r="D1957" t="inlineStr">
        <is>
          <t>1797/167</t>
        </is>
      </c>
      <c r="E1957" s="903" t="n">
        <v>38522</v>
      </c>
      <c r="F1957" s="903" t="n">
        <v>38541</v>
      </c>
      <c r="G1957" t="inlineStr">
        <is>
          <t xml:space="preserve">Peggy J. Brawner
309 N. Point Road
Toronto, KS 66777-3358
</t>
        </is>
      </c>
      <c r="H1957" t="inlineStr">
        <is>
          <t>EOG Resources, Inc.</t>
        </is>
      </c>
      <c r="I1957" t="inlineStr">
        <is>
          <t>NW/4 SE/4, S/2 SE/4, SW/4 NE/4 of 31-12N-24W</t>
        </is>
      </c>
      <c r="J1957" t="inlineStr">
        <is>
          <t>160 gross acres
2 yrs
3/16ths royalty
This lease is limited from the surface to the stratigraphic equivalent of 20,000 feet.</t>
        </is>
      </c>
      <c r="K1957" t="inlineStr">
        <is>
          <t>OKCountyRecords: 2005-004681</t>
        </is>
      </c>
      <c r="L1957" t="n">
        <v>2</v>
      </c>
      <c r="M1957" t="inlineStr">
        <is>
          <t>Leasehold</t>
        </is>
      </c>
      <c r="O1957" t="n">
        <v>160</v>
      </c>
      <c r="S1957" t="inlineStr">
        <is>
          <t>Leasehold (non-mineral; excluded from mineral NMA). Gross=tract-map basis.</t>
        </is>
      </c>
    </row>
    <row r="1958">
      <c r="A1958" t="inlineStr">
        <is>
          <t>2005-005406</t>
        </is>
      </c>
      <c r="C1958" t="inlineStr">
        <is>
          <t>Partial Assignment</t>
        </is>
      </c>
      <c r="D1958" t="inlineStr">
        <is>
          <t>1802/107</t>
        </is>
      </c>
      <c r="E1958" s="903" t="n">
        <v>38523</v>
      </c>
      <c r="F1958" s="903" t="n">
        <v>38579</v>
      </c>
      <c r="G1958" t="inlineStr">
        <is>
          <t>N/G Discovery, LLC</t>
        </is>
      </c>
      <c r="H1958" t="inlineStr">
        <is>
          <t>Norwich Petroleum Corporation</t>
        </is>
      </c>
      <c r="I1958" t="inlineStr">
        <is>
          <t>E/2 NW/4, N/2 NE/4 SW/4, NE/4 SE/4, NW/4 SE/4, S/2 SE/4, SE/4 NE/4, SW/4 NE/4 of 31-12N-24W, aol</t>
        </is>
      </c>
      <c r="J1958" t="inlineStr">
        <is>
          <t>an undivided Twenty Percent (20%) interest in and to the oil and gas leases at 1787/47, 1782/261, 1782/267 1781/204, 1780/409</t>
        </is>
      </c>
      <c r="K1958" t="inlineStr">
        <is>
          <t>OKCountyRecords: 2005-005406</t>
        </is>
      </c>
      <c r="L1958" t="inlineStr">
        <is>
          <t>1, 2, 3, 4, 7, 8</t>
        </is>
      </c>
      <c r="M1958" t="inlineStr">
        <is>
          <t>Leasehold</t>
        </is>
      </c>
      <c r="O1958" t="n">
        <v>440</v>
      </c>
      <c r="S1958" t="inlineStr">
        <is>
          <t>Leasehold (non-mineral; excluded from mineral NMA). Gross=tract-map basis.</t>
        </is>
      </c>
    </row>
    <row r="1959">
      <c r="A1959" t="inlineStr">
        <is>
          <t>2005-007540</t>
        </is>
      </c>
      <c r="C1959" t="inlineStr">
        <is>
          <t>Mineral Deed</t>
        </is>
      </c>
      <c r="D1959" t="inlineStr">
        <is>
          <t>1812/120</t>
        </is>
      </c>
      <c r="E1959" s="903" t="n">
        <v>38608</v>
      </c>
      <c r="F1959" s="903" t="n">
        <v>38658</v>
      </c>
      <c r="G1959" t="inlineStr">
        <is>
          <t>Melvin F. Bain</t>
        </is>
      </c>
      <c r="H1959" t="inlineStr">
        <is>
          <t>Omega Royalty Co, LLC</t>
        </is>
      </c>
      <c r="I1959" t="inlineStr">
        <is>
          <t>NW/4 SE/4, S/2 SE/4, SW/4 NE/4 of 31-12N-24W, aol</t>
        </is>
      </c>
      <c r="J1959" t="inlineStr">
        <is>
          <t>ARTI</t>
        </is>
      </c>
      <c r="K1959" t="inlineStr">
        <is>
          <t>OKCountyRecords: 2005-007540</t>
        </is>
      </c>
      <c r="L1959" t="n">
        <v>2</v>
      </c>
      <c r="M1959" t="inlineStr">
        <is>
          <t>Mineral</t>
        </is>
      </c>
      <c r="N1959" t="n">
        <v>1</v>
      </c>
      <c r="O1959" t="n">
        <v>160</v>
      </c>
      <c r="P1959" t="n">
        <v>1</v>
      </c>
      <c r="Q1959" t="n">
        <v>-1</v>
      </c>
      <c r="R1959" t="n">
        <v>160</v>
      </c>
      <c r="S1959" t="inlineStr">
        <is>
          <t>Mineral; basis Conv Amt(dec). Gross=tract-map basis.</t>
        </is>
      </c>
    </row>
    <row r="1960">
      <c r="A1960" t="inlineStr">
        <is>
          <t>2005-008722</t>
        </is>
      </c>
      <c r="C1960" t="inlineStr">
        <is>
          <t>Oil and Gas Lease</t>
        </is>
      </c>
      <c r="D1960" t="inlineStr">
        <is>
          <t>1817/388</t>
        </is>
      </c>
      <c r="E1960" s="903" t="n">
        <v>38621</v>
      </c>
      <c r="F1960" s="903" t="n">
        <v>38709</v>
      </c>
      <c r="G1960" t="inlineStr">
        <is>
          <t xml:space="preserve">James E. Menehan
1755 16th Street
Monroe, WI 53566 
</t>
        </is>
      </c>
      <c r="H1960" t="inlineStr">
        <is>
          <t>Todco Properties, Inc.
2401 Tee Circle. Suite 205
Norman. OK. 73069</t>
        </is>
      </c>
      <c r="I1960" t="inlineStr">
        <is>
          <t>NW/4 SE/4, S/2 SE/4, SW/4 NE/4 of 31-12N-24W</t>
        </is>
      </c>
      <c r="J1960" t="inlineStr">
        <is>
          <t>160 gross acres
3 yrs
3/16ths royalty</t>
        </is>
      </c>
      <c r="K1960" t="inlineStr">
        <is>
          <t>OKCountyRecords: 2005-008722</t>
        </is>
      </c>
      <c r="L1960" t="n">
        <v>2</v>
      </c>
      <c r="M1960" t="inlineStr">
        <is>
          <t>Leasehold</t>
        </is>
      </c>
      <c r="O1960" t="n">
        <v>160</v>
      </c>
      <c r="S1960" t="inlineStr">
        <is>
          <t>Leasehold (non-mineral; excluded from mineral NMA). Gross=tract-map basis.</t>
        </is>
      </c>
    </row>
    <row r="1961">
      <c r="A1961" t="inlineStr">
        <is>
          <t>2005-008721</t>
        </is>
      </c>
      <c r="B1961" t="n">
        <v>29</v>
      </c>
      <c r="C1961" t="inlineStr">
        <is>
          <t>Oil and Gas Lease</t>
        </is>
      </c>
      <c r="D1961" t="inlineStr">
        <is>
          <t>1817/386</t>
        </is>
      </c>
      <c r="E1961" s="903" t="n">
        <v>38621</v>
      </c>
      <c r="F1961" s="903" t="n">
        <v>38709</v>
      </c>
      <c r="G1961" t="inlineStr">
        <is>
          <t>Joe H Britton, aka, Joe Britton 
200 Grissom
Elk City, OK 73644</t>
        </is>
      </c>
      <c r="H1961" t="inlineStr">
        <is>
          <t xml:space="preserve">Todco Properties, Inc.
2401 Tee Circle. Suite 205
Norman. OK. 73069
</t>
        </is>
      </c>
      <c r="I1961" t="inlineStr">
        <is>
          <t>E/2 NW/4, N/2 NE/4 SW/4, NE/4 SE/4, SE/4 NE/4 of 31-12N-24W</t>
        </is>
      </c>
      <c r="J1961" t="inlineStr">
        <is>
          <t>180 gross acres
3 yrs
3/16ths royalty</t>
        </is>
      </c>
      <c r="K1961" t="inlineStr">
        <is>
          <t>OKCountyRecords: 2005-008721</t>
        </is>
      </c>
      <c r="L1961" t="inlineStr">
        <is>
          <t>1, 3, 4, 7, 8</t>
        </is>
      </c>
      <c r="M1961" t="inlineStr">
        <is>
          <t>Leasehold</t>
        </is>
      </c>
      <c r="O1961" t="n">
        <v>280</v>
      </c>
      <c r="S1961" t="inlineStr">
        <is>
          <t>Leasehold (non-mineral; excluded from mineral NMA). Gross=tract-map basis.</t>
        </is>
      </c>
    </row>
    <row r="1962">
      <c r="A1962" t="inlineStr">
        <is>
          <t>2005-007117</t>
        </is>
      </c>
      <c r="C1962" t="inlineStr">
        <is>
          <t>Mineral Deed</t>
        </is>
      </c>
      <c r="D1962" t="inlineStr">
        <is>
          <t>1810/16</t>
        </is>
      </c>
      <c r="E1962" s="903" t="n">
        <v>38624</v>
      </c>
      <c r="F1962" s="903" t="n">
        <v>38642</v>
      </c>
      <c r="G1962" t="inlineStr">
        <is>
          <t>Charlotte F. Willert</t>
        </is>
      </c>
      <c r="H1962" t="inlineStr">
        <is>
          <t>Mare Oil Company</t>
        </is>
      </c>
      <c r="I1962" t="inlineStr">
        <is>
          <t>NW/4 SE/4, S/2 SE/4, SW/4 NE/4 of 31-12N-24W</t>
        </is>
      </c>
      <c r="J1962" t="inlineStr">
        <is>
          <t>An undivided 1.54420 net acre interest</t>
        </is>
      </c>
      <c r="K1962" t="inlineStr">
        <is>
          <t>OKCountyRecords: 2005-007117</t>
        </is>
      </c>
      <c r="L1962" t="n">
        <v>2</v>
      </c>
      <c r="M1962" t="inlineStr">
        <is>
          <t>Mineral</t>
        </is>
      </c>
      <c r="N1962" t="n">
        <v>0.00965125</v>
      </c>
      <c r="O1962" t="n">
        <v>160</v>
      </c>
      <c r="P1962" t="n">
        <v>0.00965125</v>
      </c>
      <c r="Q1962" t="n">
        <v>-0.00965125</v>
      </c>
      <c r="R1962" t="n">
        <v>1.5442</v>
      </c>
      <c r="S1962" t="inlineStr">
        <is>
          <t>Mineral; basis Conv Amt(dec). Gross=tract-map basis.</t>
        </is>
      </c>
      <c r="T1962" t="inlineStr">
        <is>
          <t>REVIEW</t>
        </is>
      </c>
      <c r="U1962" t="inlineStr">
        <is>
          <t>NEED: denominator / tract allocation for 1.54420 NMA from instrument image</t>
        </is>
      </c>
    </row>
    <row r="1963">
      <c r="A1963" t="inlineStr">
        <is>
          <t>2005-007116</t>
        </is>
      </c>
      <c r="C1963" t="inlineStr">
        <is>
          <t>Mineral Deed</t>
        </is>
      </c>
      <c r="D1963" t="inlineStr">
        <is>
          <t>1810/15</t>
        </is>
      </c>
      <c r="E1963" s="903" t="n">
        <v>38625</v>
      </c>
      <c r="F1963" s="903" t="n">
        <v>38642</v>
      </c>
      <c r="G1963" t="inlineStr">
        <is>
          <t>Peggy J. Brawner</t>
        </is>
      </c>
      <c r="H1963" t="inlineStr">
        <is>
          <t>Mare Oil Company</t>
        </is>
      </c>
      <c r="I1963" t="inlineStr">
        <is>
          <t>NW/4 SE/4, S/2 SE/4, SW/4 NE/4 of 31-12N-24W</t>
        </is>
      </c>
      <c r="J1963" t="inlineStr">
        <is>
          <t>An undivided 1.54420 net acre interest</t>
        </is>
      </c>
      <c r="K1963" t="inlineStr">
        <is>
          <t>OKCountyRecords: 2005-007116</t>
        </is>
      </c>
      <c r="L1963" t="n">
        <v>2</v>
      </c>
      <c r="M1963" t="inlineStr">
        <is>
          <t>Mineral</t>
        </is>
      </c>
      <c r="N1963" t="n">
        <v>0.00965125</v>
      </c>
      <c r="O1963" t="n">
        <v>160</v>
      </c>
      <c r="P1963" t="n">
        <v>0.00965125</v>
      </c>
      <c r="Q1963" t="n">
        <v>-0.00965125</v>
      </c>
      <c r="R1963" t="n">
        <v>1.5442</v>
      </c>
      <c r="S1963" t="inlineStr">
        <is>
          <t>Mineral; basis Conv Amt(dec). Gross=tract-map basis.</t>
        </is>
      </c>
      <c r="T1963" t="inlineStr">
        <is>
          <t>REVIEW</t>
        </is>
      </c>
      <c r="U1963" t="inlineStr">
        <is>
          <t>NEED: denominator / tract allocation for 1.54420 NMA from instrument image</t>
        </is>
      </c>
    </row>
    <row r="1964">
      <c r="A1964" t="inlineStr">
        <is>
          <t>2005-007119</t>
        </is>
      </c>
      <c r="C1964" t="inlineStr">
        <is>
          <t>Mineral Deed</t>
        </is>
      </c>
      <c r="D1964" t="inlineStr">
        <is>
          <t>1810/18</t>
        </is>
      </c>
      <c r="E1964" s="903" t="n">
        <v>38626</v>
      </c>
      <c r="F1964" s="903" t="n">
        <v>38642</v>
      </c>
      <c r="G1964" t="inlineStr">
        <is>
          <t>Leona I. DeGrande</t>
        </is>
      </c>
      <c r="H1964" t="inlineStr">
        <is>
          <t>Mare Oil Company</t>
        </is>
      </c>
      <c r="I1964" t="inlineStr">
        <is>
          <t>NW/4 SE/4, S/2 SE/4, SW/4 NE/4 of 31-12N-24W</t>
        </is>
      </c>
      <c r="J1964" t="inlineStr">
        <is>
          <t>An undivided 1.54420 net acre interest</t>
        </is>
      </c>
      <c r="K1964" t="inlineStr">
        <is>
          <t>OKCountyRecords: 2005-007119</t>
        </is>
      </c>
      <c r="L1964" t="n">
        <v>2</v>
      </c>
      <c r="M1964" t="inlineStr">
        <is>
          <t>Mineral</t>
        </is>
      </c>
      <c r="N1964" t="n">
        <v>0.00965125</v>
      </c>
      <c r="O1964" t="n">
        <v>160</v>
      </c>
      <c r="P1964" t="n">
        <v>0.00965125</v>
      </c>
      <c r="Q1964" t="n">
        <v>-0.00965125</v>
      </c>
      <c r="R1964" t="n">
        <v>1.5442</v>
      </c>
      <c r="S1964" t="inlineStr">
        <is>
          <t>Mineral; basis Conv Amt(dec). Gross=tract-map basis.</t>
        </is>
      </c>
      <c r="T1964" t="inlineStr">
        <is>
          <t>REVIEW</t>
        </is>
      </c>
      <c r="U1964" t="inlineStr">
        <is>
          <t>NEED: denominator / tract allocation for 1.54420 NMA from instrument image</t>
        </is>
      </c>
    </row>
    <row r="1965">
      <c r="A1965" t="inlineStr">
        <is>
          <t>2005-007120</t>
        </is>
      </c>
      <c r="C1965" t="inlineStr">
        <is>
          <t>Mineral Deed</t>
        </is>
      </c>
      <c r="D1965" t="inlineStr">
        <is>
          <t>1810/19</t>
        </is>
      </c>
      <c r="E1965" s="903" t="n">
        <v>38626</v>
      </c>
      <c r="F1965" s="903" t="n">
        <v>38642</v>
      </c>
      <c r="G1965" t="inlineStr">
        <is>
          <t>Leona I. DeGrande</t>
        </is>
      </c>
      <c r="H1965" t="inlineStr">
        <is>
          <t>Mare Oil Company</t>
        </is>
      </c>
      <c r="I1965" t="inlineStr">
        <is>
          <t>NW/4 SE/4, S/2 SE/4, SW/4 NE/4 of 31-12N-24W</t>
        </is>
      </c>
      <c r="J1965" t="inlineStr">
        <is>
          <t>An undivided 1.54420 net acre interest</t>
        </is>
      </c>
      <c r="K1965" t="inlineStr">
        <is>
          <t>OKCountyRecords: 2005-007120</t>
        </is>
      </c>
      <c r="L1965" t="n">
        <v>2</v>
      </c>
      <c r="M1965" t="inlineStr">
        <is>
          <t>Mineral</t>
        </is>
      </c>
      <c r="N1965" t="n">
        <v>0.00965125</v>
      </c>
      <c r="O1965" t="n">
        <v>160</v>
      </c>
      <c r="P1965" t="n">
        <v>0.00965125</v>
      </c>
      <c r="Q1965" t="n">
        <v>-0.00965125</v>
      </c>
      <c r="R1965" t="n">
        <v>1.5442</v>
      </c>
      <c r="S1965" t="inlineStr">
        <is>
          <t>Mineral; basis Conv Amt(dec). Gross=tract-map basis.</t>
        </is>
      </c>
      <c r="T1965" t="inlineStr">
        <is>
          <t>REVIEW</t>
        </is>
      </c>
      <c r="U1965" t="inlineStr">
        <is>
          <t>NEED: denominator / tract allocation for 1.54420 NMA from instrument image</t>
        </is>
      </c>
    </row>
    <row r="1966">
      <c r="A1966" t="inlineStr">
        <is>
          <t>2005-006992</t>
        </is>
      </c>
      <c r="C1966" t="inlineStr">
        <is>
          <t>Assignment OF MINERAL INTERESTS</t>
        </is>
      </c>
      <c r="D1966" t="inlineStr">
        <is>
          <t>1809/264</t>
        </is>
      </c>
      <c r="E1966" s="903" t="n">
        <v>38629</v>
      </c>
      <c r="F1966" s="903" t="n">
        <v>38632</v>
      </c>
      <c r="G1966" t="inlineStr">
        <is>
          <t xml:space="preserve">The Estate of Dorothy G. Hamilton
Harold D. Hamilton Rogers,
and Heather H. Tedford, Co-executors
</t>
        </is>
      </c>
      <c r="H1966" t="inlineStr">
        <is>
          <t>Heather Hamilton Tedford
900 8th Street, Suite 710
Wichita Falls, TX 76301</t>
        </is>
      </c>
      <c r="I1966" t="inlineStr">
        <is>
          <t>E/2 NW/4, N/2 NE/4 SW/4, NE/4 SE/4, SE/4 NE/4 of 31-12N-24W, aol</t>
        </is>
      </c>
      <c r="J1966" t="inlineStr">
        <is>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is>
      </c>
      <c r="K1966" t="inlineStr">
        <is>
          <t>OKCountyRecords: 2005-006992</t>
        </is>
      </c>
      <c r="L1966" t="inlineStr">
        <is>
          <t>1, 3, 4, 7, 8</t>
        </is>
      </c>
      <c r="M1966" t="inlineStr">
        <is>
          <t>Leasehold</t>
        </is>
      </c>
      <c r="O1966" t="n">
        <v>280</v>
      </c>
      <c r="S1966" t="inlineStr">
        <is>
          <t>Leasehold (non-mineral; excluded from mineral NMA). Gross=tract-map basis.</t>
        </is>
      </c>
    </row>
    <row r="1967">
      <c r="A1967" t="inlineStr">
        <is>
          <t>2005-007202</t>
        </is>
      </c>
      <c r="C1967" t="inlineStr">
        <is>
          <t>Oil and Gas Lease</t>
        </is>
      </c>
      <c r="D1967" t="inlineStr">
        <is>
          <t>1810/310</t>
        </is>
      </c>
      <c r="E1967" s="903" t="n">
        <v>38632</v>
      </c>
      <c r="F1967" s="903" t="n">
        <v>38644</v>
      </c>
      <c r="G1967" t="inlineStr">
        <is>
          <t xml:space="preserve">Peggy J. Hayhurst, Trustee of the Peggy J. Hayhurst Revocable Trust dated 11-9-93
P.O. Box 828
Elk City, OK 73648
</t>
        </is>
      </c>
      <c r="H1967" t="inlineStr">
        <is>
          <t>Fleshman Agency, Inc.
P.O. Box 2197
Elk City, OK 73648</t>
        </is>
      </c>
      <c r="I1967" t="inlineStr">
        <is>
          <t>E/2 NW/4, N/2 NE/4 SW/4, NE/4 SE/4, SE/4 NE/4 of 31-12N-24W</t>
        </is>
      </c>
      <c r="J1967" t="inlineStr">
        <is>
          <t>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t>
        </is>
      </c>
      <c r="K1967" t="inlineStr">
        <is>
          <t>OKCountyRecords: 2005-007202</t>
        </is>
      </c>
      <c r="L1967" t="inlineStr">
        <is>
          <t>1, 3, 4, 7, 8</t>
        </is>
      </c>
      <c r="M1967" t="inlineStr">
        <is>
          <t>Leasehold</t>
        </is>
      </c>
      <c r="O1967" t="n">
        <v>280</v>
      </c>
      <c r="S1967" t="inlineStr">
        <is>
          <t>Leasehold (non-mineral; excluded from mineral NMA). Gross=tract-map basis.</t>
        </is>
      </c>
    </row>
    <row r="1968">
      <c r="A1968" t="inlineStr">
        <is>
          <t>2005-008517</t>
        </is>
      </c>
      <c r="B1968" t="n">
        <v>31</v>
      </c>
      <c r="C1968" t="inlineStr">
        <is>
          <t>Oil and Gas Lease</t>
        </is>
      </c>
      <c r="D1968" t="inlineStr">
        <is>
          <t>1816/358</t>
        </is>
      </c>
      <c r="E1968" s="903" t="n">
        <v>38636</v>
      </c>
      <c r="F1968" s="903" t="n">
        <v>38701</v>
      </c>
      <c r="G1968" t="inlineStr">
        <is>
          <t>Eddie Tom Lakey
1501 Electra
Sayre, OK 73662</t>
        </is>
      </c>
      <c r="H1968" t="inlineStr">
        <is>
          <t>Jess Harris, III, Inc.
Oklahoma City, OK 73112</t>
        </is>
      </c>
      <c r="I1968" t="inlineStr">
        <is>
          <t>The North Forty (40) acres in a tract of land described as W. 18.20 chains (72-8/10 rods) of Lots 1 and 2 a/d/a W. 18.20 chains (or 72-8/10 rods) of W/2 NW/4 of 31-12N-24W</t>
        </is>
      </c>
      <c r="J1968" t="inlineStr">
        <is>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t>
        </is>
      </c>
      <c r="K1968" t="inlineStr">
        <is>
          <t>OKCountyRecords: 2005-008517</t>
        </is>
      </c>
      <c r="L1968" t="inlineStr">
        <is>
          <t>All (1-8)</t>
        </is>
      </c>
      <c r="M1968" t="inlineStr">
        <is>
          <t>Leasehold</t>
        </is>
      </c>
      <c r="O1968" t="n">
        <v>640</v>
      </c>
      <c r="S1968" t="inlineStr">
        <is>
          <t>Leasehold (non-mineral; excluded from mineral NMA). All-section coverage. Gross=tract-map basis.</t>
        </is>
      </c>
    </row>
    <row r="1969">
      <c r="A1969" t="inlineStr">
        <is>
          <t>2005-008515</t>
        </is>
      </c>
      <c r="B1969" t="n">
        <v>30</v>
      </c>
      <c r="C1969" t="inlineStr">
        <is>
          <t>Oil and Gas Lease</t>
        </is>
      </c>
      <c r="D1969" t="inlineStr">
        <is>
          <t>1816/352</t>
        </is>
      </c>
      <c r="E1969" s="903" t="n">
        <v>38636</v>
      </c>
      <c r="F1969" s="903" t="n">
        <v>38701</v>
      </c>
      <c r="G1969" t="inlineStr">
        <is>
          <t xml:space="preserve">Shawn S. Walters
Rt. 1, Box 1660
Canute, OK 73626
</t>
        </is>
      </c>
      <c r="H1969" t="inlineStr">
        <is>
          <t>Jess Harris, III, Inc.
Oklahoma City, OK 73112</t>
        </is>
      </c>
      <c r="I1969" t="inlineStr">
        <is>
          <t>SE/4 SW/4 of 31-12N-24W</t>
        </is>
      </c>
      <c r="J1969" t="inlineStr">
        <is>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t>
        </is>
      </c>
      <c r="K1969" t="inlineStr">
        <is>
          <t>OKCountyRecords: 2005-008515</t>
        </is>
      </c>
      <c r="L1969" t="n">
        <v>5</v>
      </c>
      <c r="M1969" t="inlineStr">
        <is>
          <t>Leasehold</t>
        </is>
      </c>
      <c r="O1969" t="n">
        <v>120</v>
      </c>
      <c r="S1969" t="inlineStr">
        <is>
          <t>Leasehold (non-mineral; excluded from mineral NMA). Gross=tract-map basis.</t>
        </is>
      </c>
    </row>
    <row r="1970">
      <c r="A1970" t="inlineStr">
        <is>
          <t>2005-008528</t>
        </is>
      </c>
      <c r="B1970" t="n">
        <v>32</v>
      </c>
      <c r="C1970" t="inlineStr">
        <is>
          <t>Oil and Gas Lease</t>
        </is>
      </c>
      <c r="D1970" t="inlineStr">
        <is>
          <t>1816/386</t>
        </is>
      </c>
      <c r="E1970" s="903" t="n">
        <v>38637</v>
      </c>
      <c r="F1970" s="903" t="n">
        <v>38701</v>
      </c>
      <c r="G1970" t="inlineStr">
        <is>
          <t>Myron Slobin a/k/a Myron V. Slobin
2216 Jennings
Street, Sioux City, IA 51104</t>
        </is>
      </c>
      <c r="H1970" t="inlineStr">
        <is>
          <t>Jess Harris, III, Inc.
Oklahoma City, OK 73112</t>
        </is>
      </c>
      <c r="I1970" t="inlineStr">
        <is>
          <t>All of 31-12N-24W</t>
        </is>
      </c>
      <c r="J1970" t="inlineStr">
        <is>
          <t>160 gross acres
3 yrs
3/16ths royalty</t>
        </is>
      </c>
      <c r="K1970" t="inlineStr">
        <is>
          <t>OKCountyRecords: 2005-008528</t>
        </is>
      </c>
      <c r="L1970" t="inlineStr">
        <is>
          <t>All (1-8)</t>
        </is>
      </c>
      <c r="M1970" t="inlineStr">
        <is>
          <t>Leasehold</t>
        </is>
      </c>
      <c r="O1970" t="n">
        <v>640</v>
      </c>
      <c r="S1970" t="inlineStr">
        <is>
          <t>Leasehold (non-mineral; excluded from mineral NMA). All-section coverage. Gross=tract-map basis.</t>
        </is>
      </c>
    </row>
    <row r="1971">
      <c r="A1971" t="inlineStr">
        <is>
          <t>2005-007551</t>
        </is>
      </c>
      <c r="C1971" t="inlineStr">
        <is>
          <t>Mineral Deed</t>
        </is>
      </c>
      <c r="D1971" t="inlineStr">
        <is>
          <t>1812/138</t>
        </is>
      </c>
      <c r="E1971" s="903" t="n">
        <v>38650</v>
      </c>
      <c r="F1971" s="903" t="n">
        <v>38658</v>
      </c>
      <c r="G1971" t="inlineStr">
        <is>
          <t>Tripco, Inc.</t>
        </is>
      </c>
      <c r="H1971" t="inlineStr">
        <is>
          <t>Prism Energy, Inc.</t>
        </is>
      </c>
      <c r="I1971" t="inlineStr">
        <is>
          <t>E/2 NW/4, N/2 NE/4 SW/4, NE/4 SE/4, SE/4 NE/4 of 31-12N-24W, aol</t>
        </is>
      </c>
      <c r="J1971" t="inlineStr">
        <is>
          <t>ARTI</t>
        </is>
      </c>
      <c r="K1971" t="inlineStr">
        <is>
          <t>OKCountyRecords: 2005-007551</t>
        </is>
      </c>
      <c r="L1971" t="inlineStr">
        <is>
          <t>1, 3, 4, 7, 8</t>
        </is>
      </c>
      <c r="M1971" t="inlineStr">
        <is>
          <t>Mineral</t>
        </is>
      </c>
      <c r="N1971" t="n">
        <v>1</v>
      </c>
      <c r="O1971" t="n">
        <v>280</v>
      </c>
      <c r="P1971" t="n">
        <v>1</v>
      </c>
      <c r="Q1971" t="n">
        <v>-1</v>
      </c>
      <c r="R1971" t="n">
        <v>280</v>
      </c>
      <c r="S1971" t="inlineStr">
        <is>
          <t>Mineral; basis Conv Amt(dec). Gross=tract-map basis.</t>
        </is>
      </c>
    </row>
    <row r="1972">
      <c r="A1972" t="inlineStr">
        <is>
          <t>2006-000767</t>
        </is>
      </c>
      <c r="C1972" t="inlineStr">
        <is>
          <t>Assignment of Oil and Gas Lease</t>
        </is>
      </c>
      <c r="D1972" t="inlineStr">
        <is>
          <t>1822/18</t>
        </is>
      </c>
      <c r="E1972" s="903" t="n">
        <v>38651</v>
      </c>
      <c r="F1972" s="903" t="n">
        <v>38749</v>
      </c>
      <c r="G1972" t="inlineStr">
        <is>
          <t>Jess Harris, III, Inc.
Oklahoma City, OK 73112</t>
        </is>
      </c>
      <c r="H1972" t="inlineStr">
        <is>
          <t xml:space="preserve">Newfield Exploration Mid-Continent, Inc.
110 West 7th, Ste. 1300
Tulsa, OK 74119
</t>
        </is>
      </c>
      <c r="I1972" t="inlineStr">
        <is>
          <t>N 40 acres in a tract of land desc as W 18.20 chains
(72-8/10 rods) of Lots 1, 2 a/d/a W 18.20 chains (or
72-8/10 rods) of W/2 NW/4 of 31-12N-24W</t>
        </is>
      </c>
      <c r="J1972" t="inlineStr">
        <is>
          <t>Assigns all right, title and interest in and to the Oil and Gas Lease recorded at 1816/358</t>
        </is>
      </c>
      <c r="K1972" t="inlineStr">
        <is>
          <t>OKCountyRecords: 2006-000767</t>
        </is>
      </c>
      <c r="L1972" t="n">
        <v>5</v>
      </c>
      <c r="M1972" t="inlineStr">
        <is>
          <t>Leasehold</t>
        </is>
      </c>
      <c r="O1972" t="n">
        <v>120</v>
      </c>
      <c r="S1972" t="inlineStr">
        <is>
          <t>Leasehold (non-mineral; excluded from mineral NMA). Gross=tract-map basis.</t>
        </is>
      </c>
    </row>
    <row r="1973">
      <c r="A1973" t="inlineStr">
        <is>
          <t>2005-008530</t>
        </is>
      </c>
      <c r="C1973" t="inlineStr">
        <is>
          <t>Oil and Gas Lease</t>
        </is>
      </c>
      <c r="D1973" t="inlineStr">
        <is>
          <t>1816/389</t>
        </is>
      </c>
      <c r="E1973" s="903" t="n">
        <v>38653</v>
      </c>
      <c r="F1973" s="903" t="n">
        <v>38701</v>
      </c>
      <c r="G1973" t="inlineStr">
        <is>
          <t xml:space="preserve">Gregory J. Wiinneke
14215 Cougar Creek
San Antonio,, TX 78230
</t>
        </is>
      </c>
      <c r="H1973" t="inlineStr">
        <is>
          <t>Jess Harris, III, Inc.
Oklahoma City, OK 73112</t>
        </is>
      </c>
      <c r="I1973" t="inlineStr">
        <is>
          <t>SE/4 SE/4, SW/4 NE/4, W/2 SE/4 of 31-12N-24W</t>
        </is>
      </c>
      <c r="J1973" t="inlineStr">
        <is>
          <t>160 gross acres
3 yrs
3/16ths royalty</t>
        </is>
      </c>
      <c r="K1973" t="inlineStr">
        <is>
          <t>OKCountyRecords: 2005-008530</t>
        </is>
      </c>
      <c r="L1973" t="n">
        <v>2</v>
      </c>
      <c r="M1973" t="inlineStr">
        <is>
          <t>Leasehold</t>
        </is>
      </c>
      <c r="O1973" t="n">
        <v>160</v>
      </c>
      <c r="S1973" t="inlineStr">
        <is>
          <t>Leasehold (non-mineral; excluded from mineral NMA). Gross=tract-map basis.</t>
        </is>
      </c>
    </row>
    <row r="1974">
      <c r="A1974" t="inlineStr">
        <is>
          <t>2005-007541</t>
        </is>
      </c>
      <c r="C1974" t="inlineStr">
        <is>
          <t>Mineral Deed</t>
        </is>
      </c>
      <c r="D1974" t="inlineStr">
        <is>
          <t>1812/121</t>
        </is>
      </c>
      <c r="E1974" s="903" t="n">
        <v>38655</v>
      </c>
      <c r="F1974" s="903" t="n">
        <v>38658</v>
      </c>
      <c r="G1974" t="inlineStr">
        <is>
          <t>Omega Royalty Co, LLC</t>
        </is>
      </c>
      <c r="H1974" t="inlineStr">
        <is>
          <t>Geotech Production, Inc.,
Jack B. Searle,
Tamara D. Searle</t>
        </is>
      </c>
      <c r="I1974" t="inlineStr">
        <is>
          <t>NW/4 SE/4, S/2 SE/4, SW/4 NE/4 of 31-12N-24W, aol</t>
        </is>
      </c>
      <c r="J1974" t="inlineStr">
        <is>
          <t>An undivided 13.62593725/791.47 net acre interest in and to all of the oil, gas and other minerals in 2 sections</t>
        </is>
      </c>
      <c r="K1974" t="inlineStr">
        <is>
          <t>OKCountyRecords: 2005-007541</t>
        </is>
      </c>
      <c r="L1974" t="n">
        <v>2</v>
      </c>
      <c r="M1974" t="inlineStr">
        <is>
          <t>Mineral</t>
        </is>
      </c>
      <c r="N1974" t="n">
        <v>0.01721598702414495</v>
      </c>
      <c r="O1974" t="n">
        <v>160</v>
      </c>
      <c r="P1974" t="n">
        <v>0.01721598702414495</v>
      </c>
      <c r="Q1974" t="n">
        <v>-0.01721598702414495</v>
      </c>
      <c r="R1974" t="n">
        <v>2.754557923863191</v>
      </c>
      <c r="S1974" t="inlineStr">
        <is>
          <t>Mineral; basis Conv Amt(dec). Gross=tract-map basis.</t>
        </is>
      </c>
    </row>
    <row r="1975">
      <c r="A1975" t="inlineStr">
        <is>
          <t>2005-008247</t>
        </is>
      </c>
      <c r="C1975" t="inlineStr">
        <is>
          <t>Assignment, CONVEYANCE, BILL OF SALE AND MINERAL DEED</t>
        </is>
      </c>
      <c r="D1975" t="inlineStr">
        <is>
          <t>1815/247</t>
        </is>
      </c>
      <c r="E1975" s="903" t="n">
        <v>38657</v>
      </c>
      <c r="F1975" s="903" t="n">
        <v>38692</v>
      </c>
      <c r="G1975" t="inlineStr">
        <is>
          <t>Bruce H. C. Hill and Ellen S. Hill, HW</t>
        </is>
      </c>
      <c r="H1975" t="inlineStr">
        <is>
          <t>Fredericksburg Royalty, Ltd.</t>
        </is>
      </c>
      <c r="I1975" t="inlineStr">
        <is>
          <t>E/2 NW/4, N/2 NE/4 SW/4, NE/4 SE/4, SE/4 NE/4 of 31-12N-24W, aol</t>
        </is>
      </c>
      <c r="J1975" t="inlineStr">
        <is>
          <t>ARTI</t>
        </is>
      </c>
      <c r="K1975" t="inlineStr">
        <is>
          <t>OKCountyRecords: 2005-008247</t>
        </is>
      </c>
      <c r="L1975" t="inlineStr">
        <is>
          <t>1, 3, 4, 7, 8</t>
        </is>
      </c>
      <c r="M1975" t="inlineStr">
        <is>
          <t>Leasehold</t>
        </is>
      </c>
      <c r="O1975" t="n">
        <v>280</v>
      </c>
      <c r="S1975" t="inlineStr">
        <is>
          <t>Leasehold (non-mineral; excluded from mineral NMA). Gross=tract-map basis.</t>
        </is>
      </c>
    </row>
    <row r="1976">
      <c r="A1976" t="inlineStr">
        <is>
          <t>2005-008523</t>
        </is>
      </c>
      <c r="C1976" t="inlineStr">
        <is>
          <t>Oil and Gas Lease</t>
        </is>
      </c>
      <c r="D1976" t="inlineStr">
        <is>
          <t>1816/376</t>
        </is>
      </c>
      <c r="E1976" s="903" t="n">
        <v>38657</v>
      </c>
      <c r="F1976" s="903" t="n">
        <v>38701</v>
      </c>
      <c r="G1976" t="inlineStr">
        <is>
          <t xml:space="preserve">Paul R. Deutsch &amp; Deborah A. Deutsch
3406 NW 59th Terrace
Kansas City, MO 64151
</t>
        </is>
      </c>
      <c r="H1976" t="inlineStr">
        <is>
          <t>Jess Harris, III, Inc.
Oklahoma City, OK 73112</t>
        </is>
      </c>
      <c r="I1976" t="inlineStr">
        <is>
          <t>SE/4 SE/4, SW/4 NE/4, W/2 SE/4 of 31-12N-24W</t>
        </is>
      </c>
      <c r="J1976" t="inlineStr">
        <is>
          <t>160 gross acres
3 yrs
1/4th royalty</t>
        </is>
      </c>
      <c r="K1976" t="inlineStr">
        <is>
          <t>OKCountyRecords: 2005-008523</t>
        </is>
      </c>
      <c r="L1976" t="n">
        <v>2</v>
      </c>
      <c r="M1976" t="inlineStr">
        <is>
          <t>Leasehold</t>
        </is>
      </c>
      <c r="O1976" t="n">
        <v>160</v>
      </c>
      <c r="S1976" t="inlineStr">
        <is>
          <t>Leasehold (non-mineral; excluded from mineral NMA). Gross=tract-map basis.</t>
        </is>
      </c>
    </row>
    <row r="1977">
      <c r="A1977" t="inlineStr">
        <is>
          <t>2006-000936</t>
        </is>
      </c>
      <c r="B1977" t="n">
        <v>33</v>
      </c>
      <c r="C1977" t="inlineStr">
        <is>
          <t>Oil and Gas Lease</t>
        </is>
      </c>
      <c r="D1977" t="inlineStr">
        <is>
          <t>1822/572</t>
        </is>
      </c>
      <c r="E1977" s="903" t="n">
        <v>38658</v>
      </c>
      <c r="F1977" s="903" t="n">
        <v>38754</v>
      </c>
      <c r="G1977" t="inlineStr">
        <is>
          <t>David S. Silverberg
26 W. 45th
Sioux City, IA 51101</t>
        </is>
      </c>
      <c r="H1977" t="inlineStr">
        <is>
          <t>Jess Harris, III, Inc.
Oklahoma City, OK 73112</t>
        </is>
      </c>
      <c r="I1977" t="inlineStr">
        <is>
          <t>SW/4 NE/4, W/2 SE/4, SE/4 SE/4, ada S/2 SE/4, NW/4 SE/4, SW/4 NE/4 of 31-12N-24W</t>
        </is>
      </c>
      <c r="J1977" t="inlineStr">
        <is>
          <t>160 gross acres
3 yrs
3/16ths royalty</t>
        </is>
      </c>
      <c r="K1977" t="inlineStr">
        <is>
          <t>OKCountyRecords: 2006-000936</t>
        </is>
      </c>
      <c r="L1977" t="n">
        <v>2</v>
      </c>
      <c r="M1977" t="inlineStr">
        <is>
          <t>Leasehold</t>
        </is>
      </c>
      <c r="O1977" t="n">
        <v>160</v>
      </c>
      <c r="S1977" t="inlineStr">
        <is>
          <t>Leasehold (non-mineral; excluded from mineral NMA). Gross=tract-map basis.</t>
        </is>
      </c>
    </row>
    <row r="1978">
      <c r="A1978" t="inlineStr">
        <is>
          <t>2006-000939</t>
        </is>
      </c>
      <c r="C1978" t="inlineStr">
        <is>
          <t>Oil and Gas Lease</t>
        </is>
      </c>
      <c r="D1978" t="inlineStr">
        <is>
          <t>1822/578</t>
        </is>
      </c>
      <c r="E1978" s="903" t="n">
        <v>38658</v>
      </c>
      <c r="F1978" s="903" t="n">
        <v>38754</v>
      </c>
      <c r="G1978" t="inlineStr">
        <is>
          <t>Lyle T. Ibeling
740 Herron Court
Waterloo, WI 53594</t>
        </is>
      </c>
      <c r="H1978" t="inlineStr">
        <is>
          <t>Jess Harris, III, Inc.
Oklahoma City, OK 73112</t>
        </is>
      </c>
      <c r="I1978" t="inlineStr">
        <is>
          <t>SW/4 NE/4, W/2 SE/4, SE/4 SE/4, ada S/2 SE/4, NW/4 SE/4, SW/4 NE/4 of 31-12N-24W</t>
        </is>
      </c>
      <c r="J1978" t="inlineStr">
        <is>
          <t>160 gross acres
3 yrs
3/16ths royalty</t>
        </is>
      </c>
      <c r="K1978" t="inlineStr">
        <is>
          <t>OKCountyRecords: 2006-000939</t>
        </is>
      </c>
      <c r="L1978" t="n">
        <v>2</v>
      </c>
      <c r="M1978" t="inlineStr">
        <is>
          <t>Leasehold</t>
        </is>
      </c>
      <c r="O1978" t="n">
        <v>160</v>
      </c>
      <c r="S1978" t="inlineStr">
        <is>
          <t>Leasehold (non-mineral; excluded from mineral NMA). Gross=tract-map basis.</t>
        </is>
      </c>
    </row>
    <row r="1979">
      <c r="A1979" t="inlineStr">
        <is>
          <t>2006-000937</t>
        </is>
      </c>
      <c r="C1979" t="inlineStr">
        <is>
          <t>Oil and Gas Lease</t>
        </is>
      </c>
      <c r="D1979" t="inlineStr">
        <is>
          <t>1822/574</t>
        </is>
      </c>
      <c r="E1979" s="903" t="n">
        <v>38658</v>
      </c>
      <c r="F1979" s="903" t="n">
        <v>38754</v>
      </c>
      <c r="G1979" t="inlineStr">
        <is>
          <t xml:space="preserve">Mary Ellen Sitzmann aka Mary Ellen Silverberg
26 W. 45th
Sioux City, IA 51101
</t>
        </is>
      </c>
      <c r="H1979" t="inlineStr">
        <is>
          <t>Jess Harris, III, Inc.
Oklahoma City, OK 73112</t>
        </is>
      </c>
      <c r="I1979" t="inlineStr">
        <is>
          <t>SW/4 NE/4, W/2 SE/4, SE/4 SE/4, ada S/2 SE/4, NW/4 SE/4, SW/4 NE/4 of 31-12N-24W</t>
        </is>
      </c>
      <c r="J1979" t="inlineStr">
        <is>
          <t>160 gross acres
3 yrs
3/16ths royalty</t>
        </is>
      </c>
      <c r="K1979" t="inlineStr">
        <is>
          <t>OKCountyRecords: 2006-000937</t>
        </is>
      </c>
      <c r="L1979" t="n">
        <v>2</v>
      </c>
      <c r="M1979" t="inlineStr">
        <is>
          <t>Leasehold</t>
        </is>
      </c>
      <c r="O1979" t="n">
        <v>160</v>
      </c>
      <c r="S1979" t="inlineStr">
        <is>
          <t>Leasehold (non-mineral; excluded from mineral NMA). Gross=tract-map basis.</t>
        </is>
      </c>
    </row>
    <row r="1980">
      <c r="A1980" t="inlineStr">
        <is>
          <t>2006-000776</t>
        </is>
      </c>
      <c r="C1980" t="inlineStr">
        <is>
          <t>Assignment</t>
        </is>
      </c>
      <c r="D1980" t="inlineStr">
        <is>
          <t>1822/27</t>
        </is>
      </c>
      <c r="E1980" s="903" t="n">
        <v>38666</v>
      </c>
      <c r="F1980" s="903" t="n">
        <v>38749</v>
      </c>
      <c r="G1980" t="inlineStr">
        <is>
          <t>Jess Harris, III, Inc.
Oklahoma City, OK 73112</t>
        </is>
      </c>
      <c r="H1980" t="inlineStr">
        <is>
          <t xml:space="preserve">Newfield Exploration Mid-Continent, Inc.
110 West 7th, Ste. 1300
Tulsa, OK 74119
</t>
        </is>
      </c>
      <c r="I1980" t="inlineStr">
        <is>
          <t>SW/4 NE/4, W/2 SE/4, SE/4 SE/4 ada S/2 SE/4, NW/4 SE/4, SW/4 NE/4 of 31-12N-24W</t>
        </is>
      </c>
      <c r="J1980" t="inlineStr">
        <is>
          <t>Assigns all right, title and interest in and to the Oil and Gas Lease recorded at 1816/386</t>
        </is>
      </c>
      <c r="K1980" t="inlineStr">
        <is>
          <t>OKCountyRecords: 2006-000776</t>
        </is>
      </c>
      <c r="L1980" t="n">
        <v>2</v>
      </c>
      <c r="M1980" t="inlineStr">
        <is>
          <t>Leasehold</t>
        </is>
      </c>
      <c r="O1980" t="n">
        <v>160</v>
      </c>
      <c r="S1980" t="inlineStr">
        <is>
          <t>Leasehold (non-mineral; excluded from mineral NMA). Gross=tract-map basis.</t>
        </is>
      </c>
    </row>
    <row r="1981">
      <c r="A1981" t="inlineStr">
        <is>
          <t>2006-000778</t>
        </is>
      </c>
      <c r="C1981" t="inlineStr">
        <is>
          <t>Assignment</t>
        </is>
      </c>
      <c r="D1981" t="inlineStr">
        <is>
          <t>1822/29</t>
        </is>
      </c>
      <c r="E1981" s="903" t="n">
        <v>38666</v>
      </c>
      <c r="F1981" s="903" t="n">
        <v>38749</v>
      </c>
      <c r="G1981" t="inlineStr">
        <is>
          <t>Jess Harris, III, Inc.
Oklahoma City, OK 73112</t>
        </is>
      </c>
      <c r="H1981" t="inlineStr">
        <is>
          <t xml:space="preserve">Newfield Exploration Mid-Continent, Inc.
110 West 7th, Ste. 1300
Tulsa, OK 74119
</t>
        </is>
      </c>
      <c r="I1981" t="inlineStr">
        <is>
          <t>SW/4 NE/4, W/2 SE/4, SE/4 SE/4 ada S/2 SE/4, NW/4 SE/4, SW/4 NE/4 of 31-12N-24W</t>
        </is>
      </c>
      <c r="J1981" t="inlineStr">
        <is>
          <t>Assigns all right, title and interest in and to the Oil and Gas Lease recorded at 1816/389</t>
        </is>
      </c>
      <c r="K1981" t="inlineStr">
        <is>
          <t>OKCountyRecords: 2006-000778</t>
        </is>
      </c>
      <c r="L1981" t="n">
        <v>2</v>
      </c>
      <c r="M1981" t="inlineStr">
        <is>
          <t>Leasehold</t>
        </is>
      </c>
      <c r="O1981" t="n">
        <v>160</v>
      </c>
      <c r="S1981" t="inlineStr">
        <is>
          <t>Leasehold (non-mineral; excluded from mineral NMA). Gross=tract-map basis.</t>
        </is>
      </c>
    </row>
    <row r="1982">
      <c r="A1982" t="inlineStr">
        <is>
          <t>2005-008522</t>
        </is>
      </c>
      <c r="B1982" t="n">
        <v>34</v>
      </c>
      <c r="C1982" t="inlineStr">
        <is>
          <t>Oil and Gas Lease</t>
        </is>
      </c>
      <c r="D1982" t="inlineStr">
        <is>
          <t>1816/374</t>
        </is>
      </c>
      <c r="E1982" s="903" t="n">
        <v>38670</v>
      </c>
      <c r="F1982" s="903" t="n">
        <v>38701</v>
      </c>
      <c r="G1982" t="inlineStr">
        <is>
          <t xml:space="preserve">Margaret Kirk 
1105 West Avenue C
Elk City, OK 73648
</t>
        </is>
      </c>
      <c r="H1982" t="inlineStr">
        <is>
          <t>Jess Harris, III, Inc.
Oklahoma City, OK 73112</t>
        </is>
      </c>
      <c r="I1982" t="inlineStr">
        <is>
          <t>Lot 4, S/2 N/2 SW/4 ada S/2 of Lot 3, S/2 NE/4 SW/4, SE/4 SW/4 of 31-12N-24W</t>
        </is>
      </c>
      <c r="J1982" t="inlineStr">
        <is>
          <t>115.3350 gross acres
3 yrs
3/16ths royalty</t>
        </is>
      </c>
      <c r="K1982" t="inlineStr">
        <is>
          <t>OKCountyRecords: 2005-008522</t>
        </is>
      </c>
      <c r="L1982" t="inlineStr">
        <is>
          <t>5, 6, 7</t>
        </is>
      </c>
      <c r="M1982" t="inlineStr">
        <is>
          <t>Leasehold</t>
        </is>
      </c>
      <c r="O1982" t="n">
        <v>240</v>
      </c>
      <c r="S1982" t="inlineStr">
        <is>
          <t>Leasehold (non-mineral; excluded from mineral NMA). Gross=tract-map basis.</t>
        </is>
      </c>
    </row>
    <row r="1983">
      <c r="A1983" t="inlineStr">
        <is>
          <t>2006-000766</t>
        </is>
      </c>
      <c r="C1983" t="inlineStr">
        <is>
          <t>Assignment of Oil and Gas Lease</t>
        </is>
      </c>
      <c r="D1983" t="inlineStr">
        <is>
          <t>1822/17</t>
        </is>
      </c>
      <c r="E1983" s="903" t="n">
        <v>38677</v>
      </c>
      <c r="F1983" s="903" t="n">
        <v>38749</v>
      </c>
      <c r="G1983" t="inlineStr">
        <is>
          <t>Jess Harris, III, Inc.
Oklahoma City, OK 73112</t>
        </is>
      </c>
      <c r="H1983" t="inlineStr">
        <is>
          <t xml:space="preserve">Newfield Exploration Mid-Continent, Inc.
110 West 7th, Ste. 1300
Tulsa, OK 74119
</t>
        </is>
      </c>
      <c r="I1983" t="inlineStr">
        <is>
          <t>SE/4 SW/4 of 31-12N-24W</t>
        </is>
      </c>
      <c r="J1983" t="inlineStr">
        <is>
          <t>Assigns all right, title and interest in and to the Oil and Gas Lease recorded at 1816/352</t>
        </is>
      </c>
      <c r="K1983" t="inlineStr">
        <is>
          <t>OKCountyRecords: 2006-000766</t>
        </is>
      </c>
      <c r="L1983" t="n">
        <v>5</v>
      </c>
      <c r="M1983" t="inlineStr">
        <is>
          <t>Leasehold</t>
        </is>
      </c>
      <c r="O1983" t="n">
        <v>120</v>
      </c>
      <c r="S1983" t="inlineStr">
        <is>
          <t>Leasehold (non-mineral; excluded from mineral NMA). Gross=tract-map basis.</t>
        </is>
      </c>
    </row>
    <row r="1984">
      <c r="A1984" t="inlineStr">
        <is>
          <t>2006-000938</t>
        </is>
      </c>
      <c r="C1984" t="inlineStr">
        <is>
          <t>Oil and Gas Lease</t>
        </is>
      </c>
      <c r="D1984" t="inlineStr">
        <is>
          <t>1822/576</t>
        </is>
      </c>
      <c r="E1984" s="903" t="n">
        <v>38678</v>
      </c>
      <c r="F1984" s="903" t="n">
        <v>38754</v>
      </c>
      <c r="G1984" t="inlineStr">
        <is>
          <t xml:space="preserve">Charles D. Ray
P.O. Box 51608
Midland, TX 79710
</t>
        </is>
      </c>
      <c r="H1984" t="inlineStr">
        <is>
          <t>Jess Harris, III, Inc.
Oklahoma City, OK 73112</t>
        </is>
      </c>
      <c r="I1984" t="inlineStr">
        <is>
          <t>E/2 NW/4 of 31-12N-24W</t>
        </is>
      </c>
      <c r="J1984" t="inlineStr">
        <is>
          <t>80 gross acres
3 yrs
1/4th royalty</t>
        </is>
      </c>
      <c r="K1984" t="inlineStr">
        <is>
          <t>OKCountyRecords: 2006-000938</t>
        </is>
      </c>
      <c r="L1984" t="n">
        <v>4</v>
      </c>
      <c r="M1984" t="inlineStr">
        <is>
          <t>Leasehold</t>
        </is>
      </c>
      <c r="O1984" t="n">
        <v>80</v>
      </c>
      <c r="S1984" t="inlineStr">
        <is>
          <t>Leasehold (non-mineral; excluded from mineral NMA). Gross=tract-map basis.</t>
        </is>
      </c>
    </row>
    <row r="1985">
      <c r="A1985" t="inlineStr">
        <is>
          <t>2006-000770</t>
        </is>
      </c>
      <c r="C1985" t="inlineStr">
        <is>
          <t>Assignment</t>
        </is>
      </c>
      <c r="D1985" t="inlineStr">
        <is>
          <t>1822/21</t>
        </is>
      </c>
      <c r="E1985" s="903" t="n">
        <v>38686</v>
      </c>
      <c r="F1985" s="903" t="n">
        <v>38749</v>
      </c>
      <c r="G1985" t="inlineStr">
        <is>
          <t>Jess Harris, III, Inc.
Oklahoma City, OK 73112</t>
        </is>
      </c>
      <c r="H1985" t="inlineStr">
        <is>
          <t xml:space="preserve">Newfield Exploration Mid-Continent, Inc.
110 West 7th, Ste. 1300
Tulsa, OK 74119
</t>
        </is>
      </c>
      <c r="I1985" t="inlineStr">
        <is>
          <t>Lot 4, S/2 N/2 SW/4 ada S/2 of Lot 3, S/2 NE/4 SW/4, SE/4 SW/4 of 31-12N-24W</t>
        </is>
      </c>
      <c r="J1985" t="inlineStr">
        <is>
          <t>Assigns all right, title and interest in and to the Oil and Gas Lease recorded at 1816/374</t>
        </is>
      </c>
      <c r="K1985" t="inlineStr">
        <is>
          <t>OKCountyRecords: 2006-000770</t>
        </is>
      </c>
      <c r="L1985" t="inlineStr">
        <is>
          <t>2, 3, 5, 6, 7</t>
        </is>
      </c>
      <c r="M1985" t="inlineStr">
        <is>
          <t>Leasehold</t>
        </is>
      </c>
      <c r="O1985" t="n">
        <v>440</v>
      </c>
      <c r="S1985" t="inlineStr">
        <is>
          <t>Leasehold (non-mineral; excluded from mineral NMA). Gross=tract-map basis.</t>
        </is>
      </c>
    </row>
    <row r="1986">
      <c r="A1986" t="inlineStr">
        <is>
          <t>2006-002436</t>
        </is>
      </c>
      <c r="C1986" t="inlineStr">
        <is>
          <t>Assignment of Oil and Gas Lease</t>
        </is>
      </c>
      <c r="D1986" t="inlineStr">
        <is>
          <t>1830/516</t>
        </is>
      </c>
      <c r="E1986" s="903" t="n">
        <v>38687</v>
      </c>
      <c r="F1986" s="903" t="n">
        <v>38806</v>
      </c>
      <c r="G1986" t="inlineStr">
        <is>
          <t>Jess Harris, III, Inc.
Oklahoma City, OK 73112</t>
        </is>
      </c>
      <c r="H1986" t="inlineStr">
        <is>
          <t xml:space="preserve">Newfield Exploration Mid-Continent, Inc.
110 West 7th, Ste. 1300
Tulsa, OK 74119
</t>
        </is>
      </c>
      <c r="I1986" t="inlineStr">
        <is>
          <t>SW/4 NE/4, W/2 SE/4, SE/4 SE/4, ada S/2 SE/4, NW/4 SE/4, SW/4 NE/4 of 31-12N-24W</t>
        </is>
      </c>
      <c r="J1986" t="inlineStr">
        <is>
          <t>Assigns all right, title and interest in and to the Oil and Gas Lease recorded at 1822/572</t>
        </is>
      </c>
      <c r="K1986" t="inlineStr">
        <is>
          <t>OKCountyRecords: 2006-002436</t>
        </is>
      </c>
      <c r="L1986" t="n">
        <v>2</v>
      </c>
      <c r="M1986" t="inlineStr">
        <is>
          <t>Leasehold</t>
        </is>
      </c>
      <c r="O1986" t="n">
        <v>160</v>
      </c>
      <c r="S1986" t="inlineStr">
        <is>
          <t>Leasehold (non-mineral; excluded from mineral NMA). Gross=tract-map basis.</t>
        </is>
      </c>
    </row>
    <row r="1987">
      <c r="A1987" t="inlineStr">
        <is>
          <t>2006-002437</t>
        </is>
      </c>
      <c r="C1987" t="inlineStr">
        <is>
          <t>Assignment of Oil and Gas Lease</t>
        </is>
      </c>
      <c r="D1987" t="inlineStr">
        <is>
          <t>1830/517</t>
        </is>
      </c>
      <c r="E1987" s="903" t="n">
        <v>38687</v>
      </c>
      <c r="F1987" s="903" t="n">
        <v>38806</v>
      </c>
      <c r="G1987" t="inlineStr">
        <is>
          <t>Jess Harris, III, Inc.
Oklahoma City, OK 73112</t>
        </is>
      </c>
      <c r="H1987" t="inlineStr">
        <is>
          <t xml:space="preserve">Newfield Exploration Mid-Continent, Inc.
110 West 7th, Ste. 1300
Tulsa, OK 74119
</t>
        </is>
      </c>
      <c r="I1987" t="inlineStr">
        <is>
          <t>SW/4 NE/4, W/2 SE/4, SE/4 SE/4, ada S/2 SE/4, NW/4 SE/4, SW/4 NE/4 of 31-12N-24W</t>
        </is>
      </c>
      <c r="J1987" t="inlineStr">
        <is>
          <t>Assigns all right, title and interest in and to the Oil and Gas Lease recorded at 1822/574</t>
        </is>
      </c>
      <c r="K1987" t="inlineStr">
        <is>
          <t>OKCountyRecords: 2006-002437</t>
        </is>
      </c>
      <c r="L1987" t="n">
        <v>2</v>
      </c>
      <c r="M1987" t="inlineStr">
        <is>
          <t>Leasehold</t>
        </is>
      </c>
      <c r="O1987" t="n">
        <v>160</v>
      </c>
      <c r="S1987" t="inlineStr">
        <is>
          <t>Leasehold (non-mineral; excluded from mineral NMA). Gross=tract-map basis.</t>
        </is>
      </c>
    </row>
    <row r="1988">
      <c r="A1988" t="inlineStr">
        <is>
          <t>2006-002508</t>
        </is>
      </c>
      <c r="C1988" t="inlineStr">
        <is>
          <t>Agreement</t>
        </is>
      </c>
      <c r="D1988" t="inlineStr">
        <is>
          <t>1831/55</t>
        </is>
      </c>
      <c r="E1988" s="903" t="n">
        <v>38691</v>
      </c>
      <c r="F1988" s="903" t="n">
        <v>38807</v>
      </c>
      <c r="G1988" t="inlineStr">
        <is>
          <t>Charles D. Ray</t>
        </is>
      </c>
      <c r="H1988" t="inlineStr">
        <is>
          <t>Jess Harris, III, Inc.</t>
        </is>
      </c>
      <c r="I1988" t="inlineStr">
        <is>
          <t>All of 31-12N-24W</t>
        </is>
      </c>
      <c r="J1988" t="inlineStr">
        <is>
          <t>Fractional Interest 3475/5741969</t>
        </is>
      </c>
      <c r="K1988" t="inlineStr">
        <is>
          <t>OKCountyRecords: 2006-002508</t>
        </is>
      </c>
      <c r="L1988" t="inlineStr">
        <is>
          <t>All (1-8)</t>
        </is>
      </c>
      <c r="M1988" t="inlineStr">
        <is>
          <t>Other</t>
        </is>
      </c>
      <c r="O1988" t="n">
        <v>640</v>
      </c>
      <c r="S1988" t="inlineStr">
        <is>
          <t>Other (non-mineral; excluded from mineral NMA). All-section coverage. Gross=tract-map basis.</t>
        </is>
      </c>
    </row>
    <row r="1989">
      <c r="A1989" t="inlineStr">
        <is>
          <t>2006-000931</t>
        </is>
      </c>
      <c r="B1989" t="n">
        <v>35</v>
      </c>
      <c r="C1989" t="inlineStr">
        <is>
          <t>Oil and Gas Lease</t>
        </is>
      </c>
      <c r="D1989" t="inlineStr">
        <is>
          <t>1822/562</t>
        </is>
      </c>
      <c r="E1989" s="903" t="n">
        <v>38693</v>
      </c>
      <c r="F1989" s="903" t="n">
        <v>38754</v>
      </c>
      <c r="G1989" t="inlineStr">
        <is>
          <t>Clyde A. Pine
4567 Globe Willow
El Paso, TX 79922</t>
        </is>
      </c>
      <c r="H1989" t="inlineStr">
        <is>
          <t>Jess Harris, III, Inc.
Oklahoma City, OK 73112</t>
        </is>
      </c>
      <c r="I1989" t="inlineStr">
        <is>
          <t>E/2 NW/4 of 31-12N-24W</t>
        </is>
      </c>
      <c r="J1989" t="inlineStr">
        <is>
          <t>80 gross acres
3 yrs
1/4th royalty</t>
        </is>
      </c>
      <c r="K1989" t="inlineStr">
        <is>
          <t>OKCountyRecords: 2006-000931</t>
        </is>
      </c>
      <c r="L1989" t="n">
        <v>4</v>
      </c>
      <c r="M1989" t="inlineStr">
        <is>
          <t>Leasehold</t>
        </is>
      </c>
      <c r="O1989" t="n">
        <v>80</v>
      </c>
      <c r="S1989" t="inlineStr">
        <is>
          <t>Leasehold (non-mineral; excluded from mineral NMA). Gross=tract-map basis.</t>
        </is>
      </c>
    </row>
    <row r="1990">
      <c r="A1990" t="inlineStr">
        <is>
          <t>2006-000153</t>
        </is>
      </c>
      <c r="C1990" t="inlineStr">
        <is>
          <t>Disclaimer and Quit Clam of Interest</t>
        </is>
      </c>
      <c r="D1990" t="inlineStr">
        <is>
          <t>1819/156</t>
        </is>
      </c>
      <c r="E1990" s="903" t="n">
        <v>38694</v>
      </c>
      <c r="F1990" s="903" t="n">
        <v>38727</v>
      </c>
      <c r="G1990" t="inlineStr">
        <is>
          <t>Eddie Tom Lakey</t>
        </is>
      </c>
      <c r="H1990" t="inlineStr">
        <is>
          <t>The Public</t>
        </is>
      </c>
      <c r="I1990" t="inlineStr">
        <is>
          <t>The South 32.80 acres in a tract of land described as West 18.20 Chains (72 8/10 Rods) of Lots 1 and 2 also described as the West 18.20 Chains (or 72 8/10 Rods) of the W/2 NW/4, containing 32.8 acres, more or less, of 31-12N-24W</t>
        </is>
      </c>
      <c r="J1990" t="inlineStr">
        <is>
          <t>Disclaiming Party signs this Disclaimer as evidence that he makes no claim to any of the mineral interests in all or any part of the Lands.</t>
        </is>
      </c>
      <c r="K1990" t="inlineStr">
        <is>
          <t>OKCountyRecords: 2006-000153</t>
        </is>
      </c>
      <c r="L1990" t="n">
        <v>5</v>
      </c>
      <c r="M1990" t="inlineStr">
        <is>
          <t>Mineral</t>
        </is>
      </c>
      <c r="O1990" t="n">
        <v>120</v>
      </c>
      <c r="S1990" t="inlineStr">
        <is>
          <t>Mineral — disclaimer; no interest conveyed. Gross=tract-map basis.</t>
        </is>
      </c>
      <c r="T1990" t="inlineStr">
        <is>
          <t>OK</t>
        </is>
      </c>
      <c r="U1990" t="inlineStr">
        <is>
          <t>Disclaimer — grantor makes no claim to minerals; no interest conveyed (The Public notice).</t>
        </is>
      </c>
    </row>
    <row r="1991">
      <c r="A1991" t="inlineStr">
        <is>
          <t>2006-000151</t>
        </is>
      </c>
      <c r="C1991" t="inlineStr">
        <is>
          <t>Disclaimer</t>
        </is>
      </c>
      <c r="D1991" t="inlineStr">
        <is>
          <t>1819/154</t>
        </is>
      </c>
      <c r="E1991" s="903" t="n">
        <v>38698</v>
      </c>
      <c r="F1991" s="903" t="n">
        <v>38727</v>
      </c>
      <c r="G1991" t="inlineStr">
        <is>
          <t>O.K. Oil Venture, c/o Greg Winneke,</t>
        </is>
      </c>
      <c r="H1991" t="inlineStr">
        <is>
          <t>Publc</t>
        </is>
      </c>
      <c r="I1991" t="inlineStr">
        <is>
          <t>NW/4 SE/4, S/2 SE/4, SW/4 NE/4 of 31-12N-24W, aol</t>
        </is>
      </c>
      <c r="J1991" t="inlineStr">
        <is>
          <t>This 1/32 non-participating royalty interest was reserved by Disclaiming Party in 5 separate Mineral Deeds, all dated March 10, 1983, and recorded in Book 517 at Pages 134 through 138, of the Deed Records of the county and state named above. Disclaiming party, also reserved the right to select, on behalf of the grantees, their successors, personal representațives, heirs and assigns, the Lessor for any new lease for the interest conveyed in the 5 Mineral Deeds referenced above. Disclaiming Party, named above, signs this Disclaimer as evidence that it makes no claim to any executive or other rights in the 5 separate Mineral Deeds, except for the 1/32 non-participating royalty interest, in all or any part of the Lands.</t>
        </is>
      </c>
      <c r="K1991" t="inlineStr">
        <is>
          <t>OKCountyRecords: 2006-000151</t>
        </is>
      </c>
      <c r="L1991" t="n">
        <v>2</v>
      </c>
      <c r="M1991" t="inlineStr">
        <is>
          <t>Other</t>
        </is>
      </c>
      <c r="O1991" t="n">
        <v>160</v>
      </c>
      <c r="S1991" t="inlineStr">
        <is>
          <t>Other (non-mineral; excluded from mineral NMA). Gross=tract-map basis.</t>
        </is>
      </c>
    </row>
    <row r="1992">
      <c r="A1992" t="inlineStr">
        <is>
          <t>2006-000154</t>
        </is>
      </c>
      <c r="C1992" t="inlineStr">
        <is>
          <t>Disclaimer and Quit Clam of Interest</t>
        </is>
      </c>
      <c r="D1992" t="inlineStr">
        <is>
          <t>1819/157</t>
        </is>
      </c>
      <c r="E1992" s="903" t="n">
        <v>38699</v>
      </c>
      <c r="F1992" s="903" t="n">
        <v>38727</v>
      </c>
      <c r="G1992" t="inlineStr">
        <is>
          <t>Glenda A. Palmer, Trustee of the Glenn Douglas Mitchel and Hazel
Pearl Mitchel Trust</t>
        </is>
      </c>
      <c r="H1992" t="inlineStr">
        <is>
          <t>The Public</t>
        </is>
      </c>
      <c r="I1992" t="inlineStr">
        <is>
          <t>E/2 NW/4, N/2 NE/4 SW/4, NE/4 SE/4, SE/4 NE/4 of 31-12N-24W</t>
        </is>
      </c>
      <c r="J1992" t="inlineStr">
        <is>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is>
      </c>
      <c r="K1992" t="inlineStr">
        <is>
          <t>OKCountyRecords: 2006-000154</t>
        </is>
      </c>
      <c r="L1992" t="inlineStr">
        <is>
          <t>1, 3, 4, 7, 8</t>
        </is>
      </c>
      <c r="M1992" t="inlineStr">
        <is>
          <t>Mineral</t>
        </is>
      </c>
      <c r="O1992" t="n">
        <v>280</v>
      </c>
      <c r="S1992" t="inlineStr">
        <is>
          <t>Mineral — disclaimer; no interest conveyed. Gross=tract-map basis.</t>
        </is>
      </c>
      <c r="T1992" t="inlineStr">
        <is>
          <t>OK</t>
        </is>
      </c>
      <c r="U1992" t="inlineStr">
        <is>
          <t>Disclaimer — grantor makes no claim to minerals; no interest conveyed (The Public notice).</t>
        </is>
      </c>
    </row>
    <row r="1993">
      <c r="A1993" t="inlineStr">
        <is>
          <t>2009-000272</t>
        </is>
      </c>
      <c r="C1993" t="inlineStr">
        <is>
          <t>Assignment</t>
        </is>
      </c>
      <c r="D1993" t="inlineStr">
        <is>
          <t>1945/594</t>
        </is>
      </c>
      <c r="E1993" s="903" t="n">
        <v>38701</v>
      </c>
      <c r="F1993" s="903" t="n">
        <v>39833</v>
      </c>
      <c r="G1993" t="inlineStr">
        <is>
          <t>Jess Harris, III, Inc.
Oklahoma City, OK 73112</t>
        </is>
      </c>
      <c r="H1993" t="inlineStr">
        <is>
          <t xml:space="preserve">Newfield Exploration Mid-Continent, Inc.
110 West 7th, Ste. 1300
Tulsa, OK 74119
</t>
        </is>
      </c>
      <c r="I1993" t="inlineStr">
        <is>
          <t>SE/4 SE/4, SW/4 NE/4, W/2 SE/4 of 31-12N-24W</t>
        </is>
      </c>
      <c r="J1993" t="inlineStr">
        <is>
          <t>ARTI in OGL at 1822/578</t>
        </is>
      </c>
      <c r="K1993" t="inlineStr">
        <is>
          <t>OKCountyRecords: 2009-000272</t>
        </is>
      </c>
      <c r="L1993" t="n">
        <v>2</v>
      </c>
      <c r="M1993" t="inlineStr">
        <is>
          <t>Leasehold</t>
        </is>
      </c>
      <c r="O1993" t="n">
        <v>160</v>
      </c>
      <c r="S1993" t="inlineStr">
        <is>
          <t>Leasehold (non-mineral; excluded from mineral NMA). Gross=tract-map basis.</t>
        </is>
      </c>
    </row>
    <row r="1994">
      <c r="A1994" t="inlineStr">
        <is>
          <t>2006-002438</t>
        </is>
      </c>
      <c r="C1994" t="inlineStr">
        <is>
          <t>Assignment of Oil and Gas Lease</t>
        </is>
      </c>
      <c r="D1994" t="inlineStr">
        <is>
          <t>1830/518</t>
        </is>
      </c>
      <c r="E1994" s="903" t="n">
        <v>38702</v>
      </c>
      <c r="F1994" s="903" t="n">
        <v>38806</v>
      </c>
      <c r="G1994" t="inlineStr">
        <is>
          <t>Jess Harris, III, Inc.
Oklahoma City, OK 73112</t>
        </is>
      </c>
      <c r="H1994" t="inlineStr">
        <is>
          <t xml:space="preserve">Newfield Exploration Mid-Continent, Inc.
110 West 7th, Ste. 1300
Tulsa, OK 74119
</t>
        </is>
      </c>
      <c r="I1994" t="inlineStr">
        <is>
          <t>E/2 NW/4 of 31-12N-24W</t>
        </is>
      </c>
      <c r="J1994" t="inlineStr">
        <is>
          <t>Assigns all right, title and interest in and to the Oil and Gas Lease recorded at 1822/576</t>
        </is>
      </c>
      <c r="K1994" t="inlineStr">
        <is>
          <t>OKCountyRecords: 2006-002438</t>
        </is>
      </c>
      <c r="L1994" t="n">
        <v>4</v>
      </c>
      <c r="M1994" t="inlineStr">
        <is>
          <t>Leasehold</t>
        </is>
      </c>
      <c r="O1994" t="n">
        <v>80</v>
      </c>
      <c r="S1994" t="inlineStr">
        <is>
          <t>Leasehold (non-mineral; excluded from mineral NMA). Gross=tract-map basis.</t>
        </is>
      </c>
    </row>
    <row r="1995">
      <c r="A1995" t="inlineStr">
        <is>
          <t>2006-000321</t>
        </is>
      </c>
      <c r="B1995" t="n">
        <v>36</v>
      </c>
      <c r="C1995" t="inlineStr">
        <is>
          <t>Oil and Gas Lease</t>
        </is>
      </c>
      <c r="D1995" t="inlineStr">
        <is>
          <t>1820/15</t>
        </is>
      </c>
      <c r="E1995" s="903" t="n">
        <v>38709</v>
      </c>
      <c r="F1995" s="903" t="n">
        <v>38733</v>
      </c>
      <c r="G1995" t="inlineStr">
        <is>
          <t>Myron V. Slobin
2216 Jennings Street
Sioux City, IA 51104</t>
        </is>
      </c>
      <c r="H1995" t="inlineStr">
        <is>
          <t xml:space="preserve">Devon Energy Production Company, LP
20 N. Broadway, Suite 1500,
Oklahoma City, OK 73102
</t>
        </is>
      </c>
      <c r="I1995" t="inlineStr">
        <is>
          <t>NW/4 SE/4, S/2 SE/4, SW/4 NE/4 of 31-12N-24W</t>
        </is>
      </c>
      <c r="J1995" t="inlineStr">
        <is>
          <t>160 gross acres
3 yrs
3/16ths royalty</t>
        </is>
      </c>
      <c r="K1995" t="inlineStr">
        <is>
          <t>OKCountyRecords: 2006-000321</t>
        </is>
      </c>
      <c r="L1995" t="n">
        <v>2</v>
      </c>
      <c r="M1995" t="inlineStr">
        <is>
          <t>Leasehold</t>
        </is>
      </c>
      <c r="O1995" t="n">
        <v>160</v>
      </c>
      <c r="S1995" t="inlineStr">
        <is>
          <t>Leasehold (non-mineral; excluded from mineral NMA). Gross=tract-map basis.</t>
        </is>
      </c>
    </row>
    <row r="1996">
      <c r="A1996" t="inlineStr">
        <is>
          <t>2006-006475</t>
        </is>
      </c>
      <c r="C1996" t="inlineStr">
        <is>
          <t>Stipulation of Mineral Ownership, Conveyance of Mineral Interests and Mineral Deed</t>
        </is>
      </c>
      <c r="D1996" t="inlineStr">
        <is>
          <t>1853/546</t>
        </is>
      </c>
      <c r="E1996" s="903" t="n">
        <v>38717</v>
      </c>
      <c r="F1996" s="903" t="n">
        <v>38982</v>
      </c>
      <c r="G1996" t="inlineStr">
        <is>
          <t>Leede Exploration, a Texas general partnership, 
Asarco Oil &amp; Gas Company, Inc.,
COLT Development, L.L.C., 
Roca Development, L.L.C., 
Clyde A. Pine, 
Charles D. Ray,
Robert H. Frazier, 
Jerry L. Hudgeons,
Thomas A. Morgan</t>
        </is>
      </c>
      <c r="H1996" t="inlineStr">
        <is>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is>
      </c>
      <c r="I1996" t="inlineStr">
        <is>
          <t>E/2 NW/4 of 31-12N-24W</t>
        </is>
      </c>
      <c r="J1996" t="inlineStr">
        <is>
          <t>10.945 NMA</t>
        </is>
      </c>
      <c r="K1996" t="inlineStr">
        <is>
          <t>OKCountyRecords: 2006-006475</t>
        </is>
      </c>
      <c r="L1996" t="n">
        <v>4</v>
      </c>
      <c r="M1996" t="inlineStr">
        <is>
          <t>Leasehold</t>
        </is>
      </c>
      <c r="O1996" t="n">
        <v>80</v>
      </c>
      <c r="S1996" t="inlineStr">
        <is>
          <t>Leasehold (non-mineral; excluded from mineral NMA). Gross=tract-map basis.</t>
        </is>
      </c>
    </row>
    <row r="1997">
      <c r="A1997" t="inlineStr">
        <is>
          <t>2006-001886</t>
        </is>
      </c>
      <c r="C1997" t="inlineStr">
        <is>
          <t>Memorandum of Oil and Gas Lease</t>
        </is>
      </c>
      <c r="D1997" t="inlineStr">
        <is>
          <t>1827/548</t>
        </is>
      </c>
      <c r="E1997" s="903" t="n">
        <v>38720</v>
      </c>
      <c r="F1997" s="903" t="n">
        <v>38785</v>
      </c>
      <c r="G1997" t="inlineStr">
        <is>
          <t xml:space="preserve">B. H. C. H. Mineral, Ltd.,
B. H. C. H. Properties, Ltd.
By: Bruce HC. Hill, Presidentof B.H.C.H Properties, Ltd..General Partner of B.H.C.H. Mineral, Ltd.
2601 NW Expressway, Suite 200E
Oklahoma City, OK 73112
</t>
        </is>
      </c>
      <c r="H1997" t="inlineStr">
        <is>
          <t>Jess Harris, III, Inc.
Oklahoma City, OK 73112</t>
        </is>
      </c>
      <c r="I1997" t="inlineStr">
        <is>
          <t>E/2 NW/4, N/2 NE/4 SW/4, NE/4 SE/4, SE/4 NE/4 of 31-12N-24W</t>
        </is>
      </c>
      <c r="J1997" t="inlineStr">
        <is>
          <t>3 yrs</t>
        </is>
      </c>
      <c r="K1997" t="inlineStr">
        <is>
          <t>OKCountyRecords: 2006-001886</t>
        </is>
      </c>
      <c r="L1997" t="inlineStr">
        <is>
          <t>1, 3, 4, 7, 8</t>
        </is>
      </c>
      <c r="M1997" t="inlineStr">
        <is>
          <t>Leasehold</t>
        </is>
      </c>
      <c r="O1997" t="n">
        <v>280</v>
      </c>
      <c r="S1997" t="inlineStr">
        <is>
          <t>Leasehold (non-mineral; excluded from mineral NMA). Gross=tract-map basis.</t>
        </is>
      </c>
    </row>
    <row r="1998">
      <c r="A1998" t="inlineStr">
        <is>
          <t>2006-000762</t>
        </is>
      </c>
      <c r="C1998" t="inlineStr">
        <is>
          <t>Assignment</t>
        </is>
      </c>
      <c r="D1998" t="inlineStr">
        <is>
          <t>1822/13</t>
        </is>
      </c>
      <c r="E1998" s="903" t="n">
        <v>38723</v>
      </c>
      <c r="F1998" s="903" t="n">
        <v>38749</v>
      </c>
      <c r="G1998" t="inlineStr">
        <is>
          <t>Kodiak Production Company</t>
        </is>
      </c>
      <c r="H1998" t="inlineStr">
        <is>
          <t xml:space="preserve">Newfield Exploration Mid-Continent, Inc.
110 West 7th, Ste. 1300
Tulsa, OK 74119
</t>
        </is>
      </c>
      <c r="I1998" t="inlineStr">
        <is>
          <t>Lots 1, 2, N/2 of Lot 3 of 31-12N-24W</t>
        </is>
      </c>
      <c r="J1998" t="inlineStr">
        <is>
          <t>Assigns all right, title and interest in and to the Oil and Gas Lease recorded 1737/581</t>
        </is>
      </c>
      <c r="K1998" t="inlineStr">
        <is>
          <t>OKCountyRecords: 2006-000762</t>
        </is>
      </c>
      <c r="L1998" t="n">
        <v>5</v>
      </c>
      <c r="M1998" t="inlineStr">
        <is>
          <t>Leasehold</t>
        </is>
      </c>
      <c r="O1998" t="n">
        <v>120</v>
      </c>
      <c r="S1998" t="inlineStr">
        <is>
          <t>Leasehold (non-mineral; excluded from mineral NMA). Gross=tract-map basis.</t>
        </is>
      </c>
    </row>
    <row r="1999">
      <c r="A1999" t="inlineStr">
        <is>
          <t>2006-000583</t>
        </is>
      </c>
      <c r="B1999" t="n">
        <v>37</v>
      </c>
      <c r="C1999" t="inlineStr">
        <is>
          <t>Oil and Gas Lease</t>
        </is>
      </c>
      <c r="D1999" t="inlineStr">
        <is>
          <t>1821/92</t>
        </is>
      </c>
      <c r="E1999" s="903" t="n">
        <v>38726</v>
      </c>
      <c r="F1999" s="903" t="n">
        <v>38742</v>
      </c>
      <c r="G1999" t="inlineStr">
        <is>
          <t xml:space="preserve">Anna Tamise Gibson
P.O. Box 16913
Wichita, KS 67216
</t>
        </is>
      </c>
      <c r="H1999" t="inlineStr">
        <is>
          <t xml:space="preserve">Devon Energy Production Company, LP
20 N. Broadway, Suite 1500,
Oklahoma City, OK 73102
</t>
        </is>
      </c>
      <c r="I1999" t="inlineStr">
        <is>
          <t>NW/4 SE/4, S/2 SE/4, SW/4 NE/4 of 31-12N-24W</t>
        </is>
      </c>
      <c r="J1999" t="inlineStr">
        <is>
          <t>160 gross acres
3 yrs
3/16ths royalty</t>
        </is>
      </c>
      <c r="K1999" t="inlineStr">
        <is>
          <t>OKCountyRecords: 2006-000583</t>
        </is>
      </c>
      <c r="L1999" t="n">
        <v>2</v>
      </c>
      <c r="M1999" t="inlineStr">
        <is>
          <t>Leasehold</t>
        </is>
      </c>
      <c r="O1999" t="n">
        <v>160</v>
      </c>
      <c r="S1999" t="inlineStr">
        <is>
          <t>Leasehold (non-mineral; excluded from mineral NMA). Gross=tract-map basis.</t>
        </is>
      </c>
    </row>
    <row r="2000">
      <c r="A2000" t="inlineStr">
        <is>
          <t>2006-000870</t>
        </is>
      </c>
      <c r="C2000" t="inlineStr">
        <is>
          <t>Correction Mineral Deed</t>
        </is>
      </c>
      <c r="D2000" t="inlineStr">
        <is>
          <t>1822/291</t>
        </is>
      </c>
      <c r="E2000" s="903" t="n">
        <v>38733</v>
      </c>
      <c r="F2000" s="903" t="n">
        <v>38751</v>
      </c>
      <c r="G2000" t="inlineStr">
        <is>
          <t>Arrowhead Resources, Inc.</t>
        </is>
      </c>
      <c r="H2000" t="inlineStr">
        <is>
          <t>MAP2004-OK</t>
        </is>
      </c>
      <c r="I2000" t="inlineStr">
        <is>
          <t>SE/4 SW/4 of 31-12N-24W</t>
        </is>
      </c>
      <c r="J2000" t="inlineStr">
        <is>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is>
      </c>
      <c r="K2000" t="inlineStr">
        <is>
          <t>OKCountyRecords: 2006-000870</t>
        </is>
      </c>
      <c r="L2000" t="n">
        <v>5</v>
      </c>
      <c r="M2000" t="inlineStr">
        <is>
          <t>Mineral</t>
        </is>
      </c>
      <c r="N2000" t="n">
        <v>0.02083333333333333</v>
      </c>
      <c r="O2000" t="n">
        <v>120</v>
      </c>
      <c r="P2000" t="n">
        <v>0.02083333333333333</v>
      </c>
      <c r="Q2000" t="n">
        <v>-0.02083333333333333</v>
      </c>
      <c r="R2000" t="n">
        <v>2.5</v>
      </c>
      <c r="S2000" t="inlineStr">
        <is>
          <t>Mineral; basis Conv Amt(dec). Gross=tract-map basis.</t>
        </is>
      </c>
      <c r="T2000" t="inlineStr">
        <is>
          <t>REVIEW</t>
        </is>
      </c>
      <c r="U2000" t="inlineStr">
        <is>
          <t>Conveys 2.5 NMA per notes; conv. dec = 2.5/gross. Verify denominator/tract from image.</t>
        </is>
      </c>
    </row>
    <row r="2001">
      <c r="A2001" t="inlineStr">
        <is>
          <t>2006-000702</t>
        </is>
      </c>
      <c r="B2001" t="n">
        <v>38</v>
      </c>
      <c r="C2001" t="inlineStr">
        <is>
          <t>Oil and Gas Lease</t>
        </is>
      </c>
      <c r="D2001" t="inlineStr">
        <is>
          <t>1821/465</t>
        </is>
      </c>
      <c r="E2001" s="903" t="n">
        <v>38733</v>
      </c>
      <c r="F2001" s="903" t="n">
        <v>38747</v>
      </c>
      <c r="G2001" t="inlineStr">
        <is>
          <t xml:space="preserve">James M. Robertson and Rose Elaine Robertson
18402 310th Street
Norman, OK 73072
</t>
        </is>
      </c>
      <c r="H2001" t="inlineStr">
        <is>
          <t xml:space="preserve">Devon Energy Production Company, LP
20 N. Broadway, Suite 1500,
Oklahoma City, OK 73102
</t>
        </is>
      </c>
      <c r="I2001" t="inlineStr">
        <is>
          <t>NW/4 SE/4, S/2 SE/4, SW/4 NE/4 of 31-12N-24W</t>
        </is>
      </c>
      <c r="J2001" t="inlineStr">
        <is>
          <t>160 gross acres
18 months
1/4th royalty</t>
        </is>
      </c>
      <c r="K2001" t="inlineStr">
        <is>
          <t>OKCountyRecords: 2006-000702</t>
        </is>
      </c>
      <c r="L2001" t="n">
        <v>2</v>
      </c>
      <c r="M2001" t="inlineStr">
        <is>
          <t>Leasehold</t>
        </is>
      </c>
      <c r="O2001" t="n">
        <v>160</v>
      </c>
      <c r="S2001" t="inlineStr">
        <is>
          <t>Leasehold (non-mineral; excluded from mineral NMA). Gross=tract-map basis.</t>
        </is>
      </c>
    </row>
    <row r="2002">
      <c r="A2002" t="inlineStr">
        <is>
          <t>2006-002915</t>
        </is>
      </c>
      <c r="C2002" t="inlineStr">
        <is>
          <t>Oil and Gas Lease</t>
        </is>
      </c>
      <c r="D2002" t="inlineStr">
        <is>
          <t>1833/218</t>
        </is>
      </c>
      <c r="E2002" s="903" t="n">
        <v>38734</v>
      </c>
      <c r="F2002" s="903" t="n">
        <v>38824</v>
      </c>
      <c r="G2002" t="inlineStr">
        <is>
          <t>Ella Pearl Kirk
Box 512
Cheyenne, OK 73628</t>
        </is>
      </c>
      <c r="H2002" t="inlineStr">
        <is>
          <t xml:space="preserve">Jess Harris, III, Inc.
2601 NW Expressway, Suite 200E
Oklahoma City, OK 73112
</t>
        </is>
      </c>
      <c r="I2002" t="inlineStr">
        <is>
          <t>The South 32.80 acres in a tract of land described as W. 18.20 chains (72 8/10 Rods) of Lots 1 &amp; 2 ADA W 18.20 chains (or 72 8/10 Rods) of W/2 NW/4 &amp; W 18.20 chains (or 72 8/10 Rods) of N/2 of Lot 3 ADA W 18.20 chains (or 72 8/10 Rods) of N/2 NW/4 SW/4 of 31-12N-24W</t>
        </is>
      </c>
      <c r="J2002" t="inlineStr">
        <is>
          <t>32.80 gross acres
Three (3) Years</t>
        </is>
      </c>
      <c r="K2002" t="inlineStr">
        <is>
          <t>OKCountyRecords: 2006-002915</t>
        </is>
      </c>
      <c r="L2002" t="n">
        <v>5</v>
      </c>
      <c r="M2002" t="inlineStr">
        <is>
          <t>Leasehold</t>
        </is>
      </c>
      <c r="O2002" t="n">
        <v>120</v>
      </c>
      <c r="S2002" t="inlineStr">
        <is>
          <t>Leasehold (non-mineral; excluded from mineral NMA). Gross=tract-map basis.</t>
        </is>
      </c>
    </row>
    <row r="2003">
      <c r="A2003" t="inlineStr">
        <is>
          <t>2006-001930</t>
        </is>
      </c>
      <c r="C2003" t="inlineStr">
        <is>
          <t>Assignment of Oil and Gas Lease</t>
        </is>
      </c>
      <c r="D2003" t="inlineStr">
        <is>
          <t>1828/302</t>
        </is>
      </c>
      <c r="E2003" s="903" t="n">
        <v>38737</v>
      </c>
      <c r="F2003" s="903" t="n">
        <v>38789</v>
      </c>
      <c r="G2003" t="inlineStr">
        <is>
          <t>Jess Harris, III, Inc.
Oklahoma City, OK 73112</t>
        </is>
      </c>
      <c r="H2003" t="inlineStr">
        <is>
          <t xml:space="preserve">Newfield Exploration Mid-Continent, Inc.
110 West 7th, Ste. 1300
Tulsa, OK 74119
</t>
        </is>
      </c>
      <c r="I2003" t="inlineStr">
        <is>
          <t>E/2 NW/4 of 31-12N-24W</t>
        </is>
      </c>
      <c r="J2003" t="inlineStr">
        <is>
          <t>Assigns all right, title and interest in and to the Oil and Gas Lease recorded at 1822/562</t>
        </is>
      </c>
      <c r="K2003" t="inlineStr">
        <is>
          <t>OKCountyRecords: 2006-001930</t>
        </is>
      </c>
      <c r="L2003" t="n">
        <v>4</v>
      </c>
      <c r="M2003" t="inlineStr">
        <is>
          <t>Leasehold</t>
        </is>
      </c>
      <c r="O2003" t="n">
        <v>80</v>
      </c>
      <c r="S2003" t="inlineStr">
        <is>
          <t>Leasehold (non-mineral; excluded from mineral NMA). Gross=tract-map basis.</t>
        </is>
      </c>
    </row>
    <row r="2004">
      <c r="A2004" t="inlineStr">
        <is>
          <t>2006-002590</t>
        </is>
      </c>
      <c r="C2004" t="inlineStr">
        <is>
          <t>Assignment of Oil and Gas Lease</t>
        </is>
      </c>
      <c r="D2004" t="inlineStr">
        <is>
          <t>1831/229</t>
        </is>
      </c>
      <c r="E2004" s="903" t="n">
        <v>38748</v>
      </c>
      <c r="F2004" s="903" t="n">
        <v>38810</v>
      </c>
      <c r="G2004" t="inlineStr">
        <is>
          <t>Fleshman Agency, Inc.</t>
        </is>
      </c>
      <c r="H2004" t="inlineStr">
        <is>
          <t xml:space="preserve">Newfield Exploration Mid-Continent, Inc.
110 West 7th, Ste. 1300
Tulsa, OK 74119
</t>
        </is>
      </c>
      <c r="I2004" t="inlineStr">
        <is>
          <t>E/2 NW/4, N/2 NE/4 SW/4, NE/4 SE/4, SE/4 NE/4 of 31-12N-24W</t>
        </is>
      </c>
      <c r="J2004" t="inlineStr">
        <is>
          <t>Assigns all right, title and interest in and to the Oil and Gas Lease recorded at 1810/310</t>
        </is>
      </c>
      <c r="K2004" t="inlineStr">
        <is>
          <t>OKCountyRecords: 2006-002590</t>
        </is>
      </c>
      <c r="L2004" t="inlineStr">
        <is>
          <t>1, 3, 4, 7, 8</t>
        </is>
      </c>
      <c r="M2004" t="inlineStr">
        <is>
          <t>Leasehold</t>
        </is>
      </c>
      <c r="O2004" t="n">
        <v>280</v>
      </c>
      <c r="S2004" t="inlineStr">
        <is>
          <t>Leasehold (non-mineral; excluded from mineral NMA). Gross=tract-map basis.</t>
        </is>
      </c>
    </row>
    <row r="2005">
      <c r="A2005" t="inlineStr">
        <is>
          <t>2006-001349</t>
        </is>
      </c>
      <c r="C2005" t="inlineStr">
        <is>
          <t>Assignment of Oil and Gas Lease</t>
        </is>
      </c>
      <c r="D2005" t="inlineStr">
        <is>
          <t>1825/37</t>
        </is>
      </c>
      <c r="E2005" s="903" t="n">
        <v>38748</v>
      </c>
      <c r="F2005" s="903" t="n">
        <v>38765</v>
      </c>
      <c r="G2005" t="inlineStr">
        <is>
          <t>Todco Properties, Inc.</t>
        </is>
      </c>
      <c r="H2005" t="inlineStr">
        <is>
          <t xml:space="preserve">Samson Resources Company
Samson Plaza, Two West Second Street
Tulsa, OK 74103-3103
</t>
        </is>
      </c>
      <c r="I2005" t="inlineStr">
        <is>
          <t>E/2 NW/4, N/2 NE/4, NE/4 SE/4, NW/4 SE/4, S/2 NE/4, SE/4 NE/4, SW/4 NE/4 of 31-12N-24W</t>
        </is>
      </c>
      <c r="J2005" t="inlineStr">
        <is>
          <t>ARTI in OGLs at 1817/386, 1817/388</t>
        </is>
      </c>
      <c r="K2005" t="inlineStr">
        <is>
          <t>OKCountyRecords: 2006-001349</t>
        </is>
      </c>
      <c r="L2005" t="inlineStr">
        <is>
          <t>1, 2, 3, 4, 8</t>
        </is>
      </c>
      <c r="M2005" t="inlineStr">
        <is>
          <t>Leasehold</t>
        </is>
      </c>
      <c r="O2005" t="n">
        <v>400</v>
      </c>
      <c r="S2005" t="inlineStr">
        <is>
          <t>Leasehold (non-mineral; excluded from mineral NMA). Gross=tract-map basis.</t>
        </is>
      </c>
    </row>
    <row r="2006">
      <c r="A2006" t="inlineStr">
        <is>
          <t>2006-002339</t>
        </is>
      </c>
      <c r="C2006" t="inlineStr">
        <is>
          <t>Assignment of Oil and Gas Leases</t>
        </is>
      </c>
      <c r="D2006" t="inlineStr">
        <is>
          <t>1830/242</t>
        </is>
      </c>
      <c r="E2006" s="903" t="n">
        <v>38757</v>
      </c>
      <c r="F2006" s="903" t="n">
        <v>38804</v>
      </c>
      <c r="G2006" t="inlineStr">
        <is>
          <t>Axis Exploration, LLC</t>
        </is>
      </c>
      <c r="H2006" t="inlineStr">
        <is>
          <t>EOG Resources, Inc.
3817 N.W. Expressway, Suite 500
Oklahoma City, OK 73112</t>
        </is>
      </c>
      <c r="I2006" t="inlineStr">
        <is>
          <t>NW/4 SE/4, S/2 SE/4, SW/4 NE/4 of 31-12N-24W</t>
        </is>
      </c>
      <c r="J2006" t="inlineStr">
        <is>
          <t>Assigns all right, title and interest in and to the Oil and Gas Lease recorded at 1736/193, 1736/195, 1736/197, 1736/199, 1736/496, 1736/588, 1736/590, 1736/596, 1736/598</t>
        </is>
      </c>
      <c r="K2006" t="inlineStr">
        <is>
          <t>OKCountyRecords: 2006-002339</t>
        </is>
      </c>
      <c r="L2006" t="n">
        <v>2</v>
      </c>
      <c r="M2006" t="inlineStr">
        <is>
          <t>Leasehold</t>
        </is>
      </c>
      <c r="O2006" t="n">
        <v>160</v>
      </c>
      <c r="S2006" t="inlineStr">
        <is>
          <t>Leasehold (non-mineral; excluded from mineral NMA). Gross=tract-map basis.</t>
        </is>
      </c>
    </row>
    <row r="2007">
      <c r="A2007" t="inlineStr">
        <is>
          <t>2009-000273</t>
        </is>
      </c>
      <c r="C2007" t="inlineStr">
        <is>
          <t>Assignment</t>
        </is>
      </c>
      <c r="D2007" t="inlineStr">
        <is>
          <t>1945/595</t>
        </is>
      </c>
      <c r="E2007" s="903" t="n">
        <v>38760</v>
      </c>
      <c r="F2007" s="903" t="n">
        <v>39833</v>
      </c>
      <c r="G2007" t="inlineStr">
        <is>
          <t>Jess Harris, III, Inc.
Oklahoma City, OK 73112</t>
        </is>
      </c>
      <c r="H2007" t="inlineStr">
        <is>
          <t xml:space="preserve">Newfield Exploration Mid-Continent, Inc.
110 West 7th, Ste. 1300
Tulsa, OK 74119
</t>
        </is>
      </c>
      <c r="I2007" t="inlineStr">
        <is>
          <t>Lots 1-3 Partial of 31-12N-24W</t>
        </is>
      </c>
      <c r="J2007" t="inlineStr">
        <is>
          <t>ARTI in OGL at 1833/218</t>
        </is>
      </c>
      <c r="K2007" t="inlineStr">
        <is>
          <t>OKCountyRecords: 2009-000273</t>
        </is>
      </c>
      <c r="L2007" t="n">
        <v>5</v>
      </c>
      <c r="M2007" t="inlineStr">
        <is>
          <t>Leasehold</t>
        </is>
      </c>
      <c r="O2007" t="n">
        <v>120</v>
      </c>
      <c r="S2007" t="inlineStr">
        <is>
          <t>Leasehold (non-mineral; excluded from mineral NMA). Gross=tract-map basis.</t>
        </is>
      </c>
    </row>
    <row r="2008">
      <c r="A2008" t="inlineStr">
        <is>
          <t>2006-002044</t>
        </is>
      </c>
      <c r="B2008" t="n">
        <v>39</v>
      </c>
      <c r="C2008" t="inlineStr">
        <is>
          <t>Oil and Gas Lease</t>
        </is>
      </c>
      <c r="D2008" t="inlineStr">
        <is>
          <t>1829/26</t>
        </is>
      </c>
      <c r="E2008" s="903" t="n">
        <v>38760</v>
      </c>
      <c r="F2008" s="903" t="n">
        <v>38792</v>
      </c>
      <c r="G2008" t="inlineStr">
        <is>
          <t xml:space="preserve">The Termo Company
P.O. Box 2767
Long Beach, CA 90801
</t>
        </is>
      </c>
      <c r="H2008" t="inlineStr">
        <is>
          <t xml:space="preserve">Devon Energy Production Company, LP
20 N. Broadway, Suite 1500,
Oklahoma City, OK 73102
</t>
        </is>
      </c>
      <c r="I2008" t="inlineStr">
        <is>
          <t>E/2 NW/4, N/2 NE/4 SW/4, NE/4 SE/4, SE/4 NE/4 of 31-12N-24W</t>
        </is>
      </c>
      <c r="J2008" t="inlineStr">
        <is>
          <t>180 gross acres
3 yrs
1/4th royalty</t>
        </is>
      </c>
      <c r="K2008" t="inlineStr">
        <is>
          <t>OKCountyRecords: 2006-002044</t>
        </is>
      </c>
      <c r="L2008" t="inlineStr">
        <is>
          <t>1, 3, 4, 7, 8</t>
        </is>
      </c>
      <c r="M2008" t="inlineStr">
        <is>
          <t>Leasehold</t>
        </is>
      </c>
      <c r="O2008" t="n">
        <v>280</v>
      </c>
      <c r="S2008" t="inlineStr">
        <is>
          <t>Leasehold (non-mineral; excluded from mineral NMA). Gross=tract-map basis.</t>
        </is>
      </c>
    </row>
    <row r="2009">
      <c r="A2009" t="inlineStr">
        <is>
          <t>2006-003963</t>
        </is>
      </c>
      <c r="C2009" t="inlineStr">
        <is>
          <t>Assignment of Oil and Gas Lease</t>
        </is>
      </c>
      <c r="D2009" t="inlineStr">
        <is>
          <t>1839/9</t>
        </is>
      </c>
      <c r="E2009" s="903" t="n">
        <v>38769</v>
      </c>
      <c r="F2009" s="903" t="n">
        <v>38863</v>
      </c>
      <c r="G2009" t="inlineStr">
        <is>
          <t>Jess Harris, III, Inc.
Oklahoma City, OK 73112</t>
        </is>
      </c>
      <c r="H2009" t="inlineStr">
        <is>
          <t xml:space="preserve">Newfield Exploration Mid-Continent, Inc.
110 West 7th, Ste. 1300
Tulsa, OK 74119
</t>
        </is>
      </c>
      <c r="I2009" t="inlineStr">
        <is>
          <t>E/2 NW/4, N/2 NE/4 SW/4, NE/4 SE/4, SE/4 NE/4 of 31-12N-24W</t>
        </is>
      </c>
      <c r="J2009" t="inlineStr">
        <is>
          <t>Assigns all right, title and interest in and to the Oil and Gas Lease recorded at 1827/548</t>
        </is>
      </c>
      <c r="K2009" t="inlineStr">
        <is>
          <t>OKCountyRecords: 2006-003963</t>
        </is>
      </c>
      <c r="L2009" t="inlineStr">
        <is>
          <t>1, 3, 4, 7, 8</t>
        </is>
      </c>
      <c r="M2009" t="inlineStr">
        <is>
          <t>Leasehold</t>
        </is>
      </c>
      <c r="O2009" t="n">
        <v>280</v>
      </c>
      <c r="S2009" t="inlineStr">
        <is>
          <t>Leasehold (non-mineral; excluded from mineral NMA). Gross=tract-map basis.</t>
        </is>
      </c>
    </row>
    <row r="2010">
      <c r="A2010" t="inlineStr">
        <is>
          <t>2007-002804</t>
        </is>
      </c>
      <c r="C2010" t="inlineStr">
        <is>
          <t>Correction Assignment of Oil and Gas Leases</t>
        </is>
      </c>
      <c r="D2010" t="inlineStr">
        <is>
          <t>1878/109</t>
        </is>
      </c>
      <c r="E2010" s="903" t="n">
        <v>38798</v>
      </c>
      <c r="F2010" s="903" t="n">
        <v>39262</v>
      </c>
      <c r="G2010" t="inlineStr">
        <is>
          <t>EOG Resources, Inc.</t>
        </is>
      </c>
      <c r="H2010" t="inlineStr">
        <is>
          <t>Trilogy Oil and Gas, LLC</t>
        </is>
      </c>
      <c r="I2010" t="inlineStr">
        <is>
          <t>NW/4 SE/4, S/2 SE/4, SW/4 NE/4 of 31-12N-24W</t>
        </is>
      </c>
      <c r="J2010" t="inlineStr">
        <is>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Assignor and Assignee desire to amend and correct the description of the A. C. Campbell aka Audy C. Campbell Oil and Gas Lease dated January 22, 2004, recorded in Book 1736, Pages 197-198. This is to amend and correct the description of the A. C. Campbell aka Audy C. Campbell Oil and Gas Lease dated January 22, 2004, recorded in Book 1736, Pages 197-198 by deleting the description "The SW/4 NE/4 and the NW/4 SE/4 and the S/2 SE/4 of Section 31-12N-24W, Roger Mills County", and substituting in lieu thereof the description "Lot 4 and the S/2 of Lot 3 and the S/2 NE/4 SW/4 and the SE/4 SW/4 of Section 31-12N-24W, Roger Mills County, Oklahoma".</t>
        </is>
      </c>
      <c r="K2010" t="inlineStr">
        <is>
          <t>OKCountyRecords: 2007-002804</t>
        </is>
      </c>
      <c r="L2010" t="n">
        <v>2</v>
      </c>
      <c r="M2010" t="inlineStr">
        <is>
          <t>Leasehold</t>
        </is>
      </c>
      <c r="O2010" t="n">
        <v>160</v>
      </c>
      <c r="S2010" t="inlineStr">
        <is>
          <t>Leasehold (non-mineral; excluded from mineral NMA). Gross=tract-map basis.</t>
        </is>
      </c>
    </row>
    <row r="2011">
      <c r="A2011" t="inlineStr">
        <is>
          <t>2006-002685</t>
        </is>
      </c>
      <c r="C2011" t="inlineStr">
        <is>
          <t>Partial Assignment of Oil and Gas Leases</t>
        </is>
      </c>
      <c r="D2011" t="inlineStr">
        <is>
          <t>1831/481</t>
        </is>
      </c>
      <c r="E2011" s="903" t="n">
        <v>38798</v>
      </c>
      <c r="F2011" s="903" t="n">
        <v>38813</v>
      </c>
      <c r="G2011" t="inlineStr">
        <is>
          <t>EOG Resources, Inc.</t>
        </is>
      </c>
      <c r="H2011" t="inlineStr">
        <is>
          <t xml:space="preserve">Trilogy Oil &amp; Gas, LLC
P.O. Box 280235
Lakewood, CO 80228
</t>
        </is>
      </c>
      <c r="I2011" t="inlineStr">
        <is>
          <t>NW/4 SE/4, S/2 SE/4, SW/4 NE/4 of 31-12N-24W</t>
        </is>
      </c>
      <c r="J2011" t="inlineStr">
        <is>
          <t>an undivided 40 net
acres in OGLs at 1736/596-597, 1736/598-599, 1736/193-194, 1824/181-182, 1736/195-196, 1736/199-200, 1736/496-497, 1736/588-589, 1736/590-591, 1736/197-198</t>
        </is>
      </c>
      <c r="K2011" t="inlineStr">
        <is>
          <t>OKCountyRecords: 2006-002685</t>
        </is>
      </c>
      <c r="L2011" t="n">
        <v>2</v>
      </c>
      <c r="M2011" t="inlineStr">
        <is>
          <t>Leasehold</t>
        </is>
      </c>
      <c r="O2011" t="n">
        <v>160</v>
      </c>
      <c r="S2011" t="inlineStr">
        <is>
          <t>Leasehold (non-mineral; excluded from mineral NMA). Gross=tract-map basis.</t>
        </is>
      </c>
    </row>
    <row r="2012">
      <c r="A2012" t="inlineStr">
        <is>
          <t>2006-003765</t>
        </is>
      </c>
      <c r="C2012" t="inlineStr">
        <is>
          <t>Mineral Deed</t>
        </is>
      </c>
      <c r="D2012" t="inlineStr">
        <is>
          <t>1838/136</t>
        </is>
      </c>
      <c r="E2012" s="903" t="n">
        <v>38855</v>
      </c>
      <c r="F2012" s="903" t="n">
        <v>38856</v>
      </c>
      <c r="G2012" t="inlineStr">
        <is>
          <t>G. &amp; T. Partnership</t>
        </is>
      </c>
      <c r="H2012" t="inlineStr">
        <is>
          <t>Datt Investment Company,
Four A. Investments</t>
        </is>
      </c>
      <c r="I2012" t="inlineStr">
        <is>
          <t>NW/4 SE/4, S/2 SE/4, SW/4 NE/4 of 31-12N-24W, aol</t>
        </is>
      </c>
      <c r="J2012" t="inlineStr">
        <is>
          <t>ARTI, It is the Intent to convey equally All Grantor's mineral interest acquired in Mineral Deed 1783/306, recorded in Roger Mills County, Oklahoma.</t>
        </is>
      </c>
      <c r="K2012" t="inlineStr">
        <is>
          <t>OKCountyRecords: 2006-003765</t>
        </is>
      </c>
      <c r="L2012" t="n">
        <v>2</v>
      </c>
      <c r="M2012" t="inlineStr">
        <is>
          <t>Mineral</t>
        </is>
      </c>
      <c r="N2012" t="n">
        <v>1</v>
      </c>
      <c r="O2012" t="n">
        <v>160</v>
      </c>
      <c r="P2012" t="n">
        <v>1</v>
      </c>
      <c r="Q2012" t="n">
        <v>-1</v>
      </c>
      <c r="R2012" t="n">
        <v>160</v>
      </c>
      <c r="S2012" t="inlineStr">
        <is>
          <t>Mineral; basis Conv Amt(dec). Gross=tract-map basis.</t>
        </is>
      </c>
    </row>
    <row r="2013">
      <c r="A2013" t="inlineStr">
        <is>
          <t>2006-006122</t>
        </is>
      </c>
      <c r="C2013" t="inlineStr">
        <is>
          <t>Correction</t>
        </is>
      </c>
      <c r="D2013" t="inlineStr">
        <is>
          <t>1852/8</t>
        </is>
      </c>
      <c r="E2013" s="903" t="n">
        <v>38861</v>
      </c>
      <c r="F2013" s="903" t="n">
        <v>38961</v>
      </c>
      <c r="G2013" t="inlineStr">
        <is>
          <t>Rogene E. Williams</t>
        </is>
      </c>
      <c r="H2013" t="inlineStr">
        <is>
          <t>Rogene E. Williams, Trustee of The Jon T. and Rogene E. Williams Trust under Trust Agreement dated April 6, 1998, c/o Robert M. Collins</t>
        </is>
      </c>
      <c r="I2013" t="inlineStr">
        <is>
          <t>NW/4 SE/4, S/2 SE/4, SW/4 NE/4 of 31-12N-24W, aol</t>
        </is>
      </c>
      <c r="J2013" t="inlineStr">
        <is>
          <t>ARTI</t>
        </is>
      </c>
      <c r="K2013" t="inlineStr">
        <is>
          <t>OKCountyRecords: 2006-006122</t>
        </is>
      </c>
      <c r="L2013" t="n">
        <v>2</v>
      </c>
      <c r="M2013" t="inlineStr">
        <is>
          <t>Mineral</t>
        </is>
      </c>
      <c r="O2013" t="n">
        <v>160</v>
      </c>
      <c r="S2013" t="inlineStr">
        <is>
          <t>Mineral; NO AMOUNT-verify instrument. Gross=tract-map basis.</t>
        </is>
      </c>
    </row>
    <row r="2014">
      <c r="A2014" t="inlineStr">
        <is>
          <t>2007-001310</t>
        </is>
      </c>
      <c r="C2014" t="inlineStr">
        <is>
          <t>Assignment of ORRI</t>
        </is>
      </c>
      <c r="D2014" t="inlineStr">
        <is>
          <t>1869/164</t>
        </is>
      </c>
      <c r="E2014" s="903" t="n">
        <v>38861</v>
      </c>
      <c r="F2014" s="903" t="n">
        <v>39162</v>
      </c>
      <c r="G2014" t="inlineStr">
        <is>
          <t>Samson Resources Co.</t>
        </is>
      </c>
      <c r="H2014" t="inlineStr">
        <is>
          <t>Gary Reid</t>
        </is>
      </c>
      <c r="I2014" t="inlineStr">
        <is>
          <t>E/2 NW/4, N/2 NE/4 SW/4, NE/4 SE/4, NW/4 SE/4, S/2 SE/4, SE/4 NE/4, SW/4 NE/4 of 31-12N-24W</t>
        </is>
      </c>
      <c r="J2014" t="inlineStr">
        <is>
          <t>ORRI</t>
        </is>
      </c>
      <c r="K2014" t="inlineStr">
        <is>
          <t>OKCountyRecords: 2007-001310</t>
        </is>
      </c>
      <c r="L2014" t="inlineStr">
        <is>
          <t>1, 2, 3, 4, 7, 8</t>
        </is>
      </c>
      <c r="M2014" t="inlineStr">
        <is>
          <t>ORRI</t>
        </is>
      </c>
      <c r="O2014" t="n">
        <v>440</v>
      </c>
      <c r="S2014" t="inlineStr">
        <is>
          <t>ORRI (non-mineral; excluded from mineral NMA). Gross=tract-map basis.</t>
        </is>
      </c>
    </row>
    <row r="2015">
      <c r="A2015" t="inlineStr">
        <is>
          <t>2006-003993</t>
        </is>
      </c>
      <c r="C2015" t="inlineStr">
        <is>
          <t>Partial Assignment of Oil and Gas Leases</t>
        </is>
      </c>
      <c r="D2015" t="inlineStr">
        <is>
          <t>1839/66</t>
        </is>
      </c>
      <c r="E2015" s="903" t="n">
        <v>38862</v>
      </c>
      <c r="F2015" s="903" t="n">
        <v>38867</v>
      </c>
      <c r="G2015" t="inlineStr">
        <is>
          <t>Trilogy Oil &amp; Gas, LLC</t>
        </is>
      </c>
      <c r="H2015" t="inlineStr">
        <is>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is>
      </c>
      <c r="I2015" t="inlineStr">
        <is>
          <t>NW/4 SE/4, S/2 SE/4, SW/4 NE/4 of 31-12N-24W</t>
        </is>
      </c>
      <c r="J2015" t="inlineStr">
        <is>
          <t>Assignees reflected in the amount set opposite their names, in OGLs at 1736/596, 1736/598, 1736/193, 1824/181, 1736/195, 1736/199, 1736/496, 1736/588, 1736/590, 1736/197</t>
        </is>
      </c>
      <c r="K2015" t="inlineStr">
        <is>
          <t>OKCountyRecords: 2006-003993</t>
        </is>
      </c>
      <c r="L2015" t="n">
        <v>2</v>
      </c>
      <c r="M2015" t="inlineStr">
        <is>
          <t>Leasehold</t>
        </is>
      </c>
      <c r="O2015" t="n">
        <v>160</v>
      </c>
      <c r="S2015" t="inlineStr">
        <is>
          <t>Leasehold (non-mineral; excluded from mineral NMA). Gross=tract-map basis.</t>
        </is>
      </c>
    </row>
    <row r="2016">
      <c r="A2016" t="inlineStr">
        <is>
          <t>2006-005146</t>
        </is>
      </c>
      <c r="C2016" t="inlineStr">
        <is>
          <t>Memorandum of Trust</t>
        </is>
      </c>
      <c r="D2016" t="inlineStr">
        <is>
          <t>1845/333</t>
        </is>
      </c>
      <c r="E2016" s="903" t="n">
        <v>38869</v>
      </c>
      <c r="F2016" s="903" t="n">
        <v>38915</v>
      </c>
      <c r="G2016" t="inlineStr">
        <is>
          <t>Ruth Olson</t>
        </is>
      </c>
      <c r="H2016" t="inlineStr">
        <is>
          <t>The Public</t>
        </is>
      </c>
      <c r="I2016" t="inlineStr">
        <is>
          <t>E/2 NW/4 of 31-12N-24W, aol</t>
        </is>
      </c>
      <c r="J2016" t="inlineStr">
        <is>
          <t>Memorandum of Ruth Olson Living Trust dated 2/28/1991.</t>
        </is>
      </c>
      <c r="K2016" t="inlineStr">
        <is>
          <t>OKCountyRecords: 2006-005146</t>
        </is>
      </c>
      <c r="L2016" t="n">
        <v>4</v>
      </c>
      <c r="M2016" t="inlineStr">
        <is>
          <t>Leasehold</t>
        </is>
      </c>
      <c r="O2016" t="n">
        <v>80</v>
      </c>
      <c r="S2016" t="inlineStr">
        <is>
          <t>Leasehold (non-mineral; excluded from mineral NMA). Gross=tract-map basis.</t>
        </is>
      </c>
      <c r="T2016" t="inlineStr">
        <is>
          <t>OK</t>
        </is>
      </c>
      <c r="U2016" t="inlineStr">
        <is>
          <t>Non-conveying — notice/affidavit/address change (The Public).</t>
        </is>
      </c>
    </row>
    <row r="2017">
      <c r="A2017" t="inlineStr">
        <is>
          <t>2006-004747</t>
        </is>
      </c>
      <c r="C2017" t="inlineStr">
        <is>
          <t>Partial Assignment of Oil and Gas Lease</t>
        </is>
      </c>
      <c r="D2017" t="inlineStr">
        <is>
          <t>1842/453</t>
        </is>
      </c>
      <c r="E2017" s="903" t="n">
        <v>38890</v>
      </c>
      <c r="F2017" s="903" t="n">
        <v>38897</v>
      </c>
      <c r="G2017" t="inlineStr">
        <is>
          <t>John Butera</t>
        </is>
      </c>
      <c r="H2017" t="inlineStr">
        <is>
          <t>Double L LLC, 0.66 NMA,
5970 W. Sumac Ave.
Denver, CO 80202,
Wolf Point Exploration, LLC, 0.66 NMA,
315 W. Oak St., Suite 704
Ft. Collins, CO 80521,
John Butera, 0.66 NMA,
8770 Allison Drive, Unit F
Arvada, CO 80005</t>
        </is>
      </c>
      <c r="I2017" t="inlineStr">
        <is>
          <t>NW/4 SE/4, S/2 SE/4, SW/4 NE/4 of 31-12N-24W</t>
        </is>
      </c>
      <c r="J2017" t="inlineStr">
        <is>
          <t>Assignees reflected in the amount set opposite their names, in OGLs at 1736/496, 1736/596, 1736/598, 1736/193, 1736/195, 1736/199, 1736/496, 1736/588</t>
        </is>
      </c>
      <c r="K2017" t="inlineStr">
        <is>
          <t>OKCountyRecords: 2006-004747</t>
        </is>
      </c>
      <c r="L2017" t="n">
        <v>2</v>
      </c>
      <c r="M2017" t="inlineStr">
        <is>
          <t>Leasehold</t>
        </is>
      </c>
      <c r="O2017" t="n">
        <v>160</v>
      </c>
      <c r="S2017" t="inlineStr">
        <is>
          <t>Leasehold (non-mineral; excluded from mineral NMA). Gross=tract-map basis.</t>
        </is>
      </c>
    </row>
    <row r="2018">
      <c r="A2018" t="inlineStr">
        <is>
          <t>2006-005043</t>
        </is>
      </c>
      <c r="C2018" t="inlineStr">
        <is>
          <t>Assignment of Oil and Gas Leases</t>
        </is>
      </c>
      <c r="D2018" t="inlineStr">
        <is>
          <t>1844/584</t>
        </is>
      </c>
      <c r="E2018" s="903" t="n">
        <v>38905</v>
      </c>
      <c r="F2018" s="903" t="n">
        <v>38911</v>
      </c>
      <c r="G2018" t="inlineStr">
        <is>
          <t>St George Coal Co.</t>
        </is>
      </c>
      <c r="H2018" t="inlineStr">
        <is>
          <t xml:space="preserve">George B. Duke 
P.O. Box 21
Edgar, MT 59026
</t>
        </is>
      </c>
      <c r="I2018" t="inlineStr">
        <is>
          <t>NW/4 SE/4, S/2 SE/4, SW/4 NE/4 of 31-12N-24W</t>
        </is>
      </c>
      <c r="J2018" t="inlineStr">
        <is>
          <t>Assigns all right, title and interest in and to the Oil and Gas Leases recorded at 1736/596, 1736/598, 1736/193, 1824/181, 1736/195, 1736/199, 1736/496, 1736/588, 1736/590, 1736/197</t>
        </is>
      </c>
      <c r="K2018" t="inlineStr">
        <is>
          <t>OKCountyRecords: 2006-005043</t>
        </is>
      </c>
      <c r="L2018" t="n">
        <v>2</v>
      </c>
      <c r="M2018" t="inlineStr">
        <is>
          <t>Leasehold</t>
        </is>
      </c>
      <c r="O2018" t="n">
        <v>160</v>
      </c>
      <c r="S2018" t="inlineStr">
        <is>
          <t>Leasehold (non-mineral; excluded from mineral NMA). Gross=tract-map basis.</t>
        </is>
      </c>
    </row>
    <row r="2019">
      <c r="A2019" t="inlineStr">
        <is>
          <t>2007-008043</t>
        </is>
      </c>
      <c r="C2019" t="inlineStr">
        <is>
          <t>Assignment of Oil and Gas Leases</t>
        </is>
      </c>
      <c r="D2019" t="inlineStr">
        <is>
          <t>1567/6</t>
        </is>
      </c>
      <c r="E2019" s="903" t="n">
        <v>38909</v>
      </c>
      <c r="G2019" t="inlineStr">
        <is>
          <t>George Jourdan</t>
        </is>
      </c>
      <c r="H2019" t="inlineStr">
        <is>
          <t xml:space="preserve">JH Famiy, LLC
P.O. Box 3503
Lafayette, LA 70502
</t>
        </is>
      </c>
      <c r="I2019" t="inlineStr">
        <is>
          <t>NW/4 SE/4, S/2 SE/4, SW/4 NE/4 of 31-12N-24W</t>
        </is>
      </c>
      <c r="J2019" t="inlineStr">
        <is>
          <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16, 2004
Carl L. Bain, a/k/a Carl Leon Bain
R. Michael Lortz
February 12, 2004; Book 1736, Pages 596-597
Township 12 North, Range 24 West, I.M.
Section 31: SW4NE4, NW4SE14, S2SE4
January 16, 2004
Dow C. Bain and Edris O. Bain, husband and wife
R. Michael Lortz
February 12, 2004; Book 1736, Pages 598-599
Township 12 North, Range 24 West, I.M.
Section 31: SW4NE4, NW14SE4, S2SE4
January 16, 2004
Wilda E. Jensen
R. Michael Lortz
February 3, 2004; Book 1736, Pages 193-194
February 14, 2006; Book 1824, Pages 181-182
Township 12 North, Range 24 West, I.M.
Section 31: SWANE4, NW4SE4, S½SE4
January 16, 2004
Hans W. Jensen
R. Michael Lortz
February 3, 2004; Book 1736, Pages 195-196
Township 12 North, Range 24 West, I.M.
Section 31: SW4NE4, NWASE14, SY2SE4
January 16, 2004
Tim E. Jensen
R. Michael Lortz
February 3, 2004; Book 1736, Pages 199-200
Township 12 North, Range 24 West, I.M.
Section 31: SW4NE14, NW14SE14, S2SE4
January 27, 2004
John W. Bain, Joseph A. Bain and Anna T. Gibson,
Formerly Williams, sole and only heirs of Billy W.
Bain, a/k/a Billy Wayne Bain, deceased
LESSEE: R. Michael Lortz
RECORDED:
LANDS:
February 10, 2004; Book 1736, Pages 496-497
Township 12 North, Range 24 West, I.M.
Section 31: SW4NE14, NW14SE14, S2SE14
DATE: January 21, 2004
LESSOR:
LESSEE:
RECORDED:
LANDS:
Clarence C. Bain, Trustee of the CDB
Trust dated January 10, 1994
R. Michael Lortz
February 12, 2004; Book 1736, Pages 588-589
Township 12 North, Range 24 West, I.M.
Section 31: SWANE14, NW4SE4, SSE
DATE: January 16, 2004
LESSOR: Juanita M. Wolff
LESSEE: R. Michael Lortz
RECORDED:
LANDS:
DATE:
LESSOR:
LESSEE:
RECORDED:
LANDS:
February 12, 2004; Book 1736, Pages 590-591
Township 12 North, Range 24 West, I.M.
Section 31: SW14NE14, NW14SE14, S2SE14
January 22, 2004
A. C. Campbell, a/k/a Audy C. Campbell
R. Michael Lortz
February 3, 2004; Book 1736, Pages 197-198
Township 12 North, Range 24 West, I.M.
Section 31: SW4NE14, NW4SE4, S2SE4
</t>
        </is>
      </c>
      <c r="K2019" t="inlineStr">
        <is>
          <t>OKCountyRecords: 2007-008043</t>
        </is>
      </c>
      <c r="L2019" t="n">
        <v>2</v>
      </c>
      <c r="M2019" t="inlineStr">
        <is>
          <t>Leasehold</t>
        </is>
      </c>
      <c r="N2019" t="n">
        <v>1</v>
      </c>
      <c r="O2019" t="n">
        <v>160</v>
      </c>
      <c r="S2019" t="inlineStr">
        <is>
          <t>Leasehold (non-mineral; excluded from mineral NMA). Gross=tract-map basis.</t>
        </is>
      </c>
      <c r="T2019" t="inlineStr">
        <is>
          <t>VERIFY</t>
        </is>
      </c>
      <c r="U2019" t="inlineStr">
        <is>
          <t>Pull recorded image (Bk/Pg 1567/0006); confirm assignor, assignee, lease(s) assigned, legal, and dates.</t>
        </is>
      </c>
    </row>
    <row r="2020">
      <c r="A2020" t="inlineStr">
        <is>
          <t>2006-005081</t>
        </is>
      </c>
      <c r="C2020" t="inlineStr">
        <is>
          <t>Assignment of Oil and Gas Leases</t>
        </is>
      </c>
      <c r="D2020" t="inlineStr">
        <is>
          <t>1845/128</t>
        </is>
      </c>
      <c r="E2020" s="903" t="n">
        <v>38909</v>
      </c>
      <c r="F2020" s="903" t="n">
        <v>38912</v>
      </c>
      <c r="G2020" t="inlineStr">
        <is>
          <t>George Jourdan</t>
        </is>
      </c>
      <c r="H2020" t="inlineStr">
        <is>
          <t xml:space="preserve">JH Famiy, LLC
P.O. Box 3503
Lafayette, LA 70502
</t>
        </is>
      </c>
      <c r="I2020" t="inlineStr">
        <is>
          <t>NW/4 SE/4, S/2 SE/4, SW/4 NE/4 of 31-12N-24W</t>
        </is>
      </c>
      <c r="J2020" t="inlineStr">
        <is>
          <t>Assigns all right, title and interest in and to the Oil and Gas Leases recorded at 1736/596, 1736/598, 1736/193, 1824/181, 1736/195, 1736/199, 1736/496, 1736/588, 1736/590, 1736/197</t>
        </is>
      </c>
      <c r="K2020" t="inlineStr">
        <is>
          <t>OKCountyRecords: 2006-005081</t>
        </is>
      </c>
      <c r="L2020" t="n">
        <v>2</v>
      </c>
      <c r="M2020" t="inlineStr">
        <is>
          <t>Leasehold</t>
        </is>
      </c>
      <c r="N2020" t="n">
        <v>1</v>
      </c>
      <c r="O2020" t="n">
        <v>160</v>
      </c>
      <c r="S2020" t="inlineStr">
        <is>
          <t>Leasehold (non-mineral; excluded from mineral NMA). Gross=tract-map basis.</t>
        </is>
      </c>
      <c r="T2020" t="inlineStr">
        <is>
          <t>REVIEW</t>
        </is>
      </c>
      <c r="U2020" t="inlineStr">
        <is>
          <t>NEED: verify grantee name — "JH Famiy, LLC" appears to be a typo for "JH Family, LLC"; confirm against instrument image</t>
        </is>
      </c>
    </row>
    <row r="2021">
      <c r="A2021" t="inlineStr">
        <is>
          <t>2006-007198</t>
        </is>
      </c>
      <c r="C2021" t="inlineStr">
        <is>
          <t>Partial Assignment of Oil and Gas Lease Correction</t>
        </is>
      </c>
      <c r="D2021" t="inlineStr">
        <is>
          <t>1858/52</t>
        </is>
      </c>
      <c r="E2021" s="903" t="n">
        <v>39009</v>
      </c>
      <c r="F2021" s="903" t="n">
        <v>39029</v>
      </c>
      <c r="G2021" t="inlineStr">
        <is>
          <t>John Butera</t>
        </is>
      </c>
      <c r="H2021" t="inlineStr">
        <is>
          <t xml:space="preserve">Double L LLC, 0.5 NMA,
5970 W. Sumac Ave.
Denver, CO 80202,
Wolf Point Exploration, LLC, 0.25 NMA,
315 W. Oak St., Suite 704
Ft. Collins, CO 80521,
</t>
        </is>
      </c>
      <c r="I2021" t="inlineStr">
        <is>
          <t>NW/4 SE/4, S/2 SE/4, SW/4 NE/4 of 31-12N-24W</t>
        </is>
      </c>
      <c r="J2021" t="inlineStr">
        <is>
          <t>Assignees reflected in the amount set opposite their names, in OGLs at 1736/496, 1736/596, 1736/598, 1736/193, 1736/195, 1736/199, 1736/496, 1736/588</t>
        </is>
      </c>
      <c r="K2021" t="inlineStr">
        <is>
          <t>OKCountyRecords: 2006-007198</t>
        </is>
      </c>
      <c r="L2021" t="n">
        <v>2</v>
      </c>
      <c r="M2021" t="inlineStr">
        <is>
          <t>Leasehold</t>
        </is>
      </c>
      <c r="O2021" t="n">
        <v>160</v>
      </c>
      <c r="S2021" t="inlineStr">
        <is>
          <t>Leasehold (non-mineral; excluded from mineral NMA). Gross=tract-map basis.</t>
        </is>
      </c>
    </row>
    <row r="2022">
      <c r="A2022" t="inlineStr">
        <is>
          <t>2007-000328</t>
        </is>
      </c>
      <c r="C2022" t="inlineStr">
        <is>
          <t>Assignment</t>
        </is>
      </c>
      <c r="D2022" t="inlineStr">
        <is>
          <t>1864/96</t>
        </is>
      </c>
      <c r="E2022" s="903" t="n">
        <v>39052</v>
      </c>
      <c r="F2022" s="903" t="n">
        <v>39104</v>
      </c>
      <c r="G2022" t="inlineStr">
        <is>
          <t>B. Kole Killion</t>
        </is>
      </c>
      <c r="H2022" t="inlineStr">
        <is>
          <t xml:space="preserve">Rhett L. Frazier
7731 Romaine St #3
West Hollywood, CA 90046
</t>
        </is>
      </c>
      <c r="I2022" t="inlineStr">
        <is>
          <t>NW/4 SE/4, S/2 SE/4, SW/4 NE/4 of 31-12N-24W</t>
        </is>
      </c>
      <c r="J2022" t="inlineStr">
        <is>
          <t>One-half (1/2) of Assignor's right, title and interest in and to the oil and gas leases recorded at 1736/596, 1736/598, 1736/193, 1824/181, 1736/195, 1736/199, 1736/496, 1736/588, 1736/590, 1736/197</t>
        </is>
      </c>
      <c r="K2022" t="inlineStr">
        <is>
          <t>OKCountyRecords: 2007-000328</t>
        </is>
      </c>
      <c r="L2022" t="n">
        <v>2</v>
      </c>
      <c r="M2022" t="inlineStr">
        <is>
          <t>Leasehold</t>
        </is>
      </c>
      <c r="O2022" t="n">
        <v>160</v>
      </c>
      <c r="S2022" t="inlineStr">
        <is>
          <t>Leasehold (non-mineral; excluded from mineral NMA). Gross=tract-map basis.</t>
        </is>
      </c>
    </row>
    <row r="2023">
      <c r="A2023" t="inlineStr">
        <is>
          <t>2007-003914</t>
        </is>
      </c>
      <c r="C2023" t="inlineStr">
        <is>
          <t>Memorandum of Option for Easement Agreement</t>
        </is>
      </c>
      <c r="D2023" t="inlineStr">
        <is>
          <t>1883/582</t>
        </is>
      </c>
      <c r="E2023" s="903" t="n">
        <v>39145</v>
      </c>
      <c r="F2023" s="903" t="n">
        <v>39325</v>
      </c>
      <c r="G2023" t="inlineStr">
        <is>
          <t>Floyd W. Atha,
Nancy D. Atha</t>
        </is>
      </c>
      <c r="H2023" t="inlineStr">
        <is>
          <t>Boulevard Associates, LLC</t>
        </is>
      </c>
      <c r="I2023" t="inlineStr">
        <is>
          <t>N/2 NE/4, NE/4 SE/4, SE/4 NE/4 of 31-12N-24W, aol</t>
        </is>
      </c>
      <c r="J2023" t="inlineStr">
        <is>
          <t>Memorandum of option for easement agreement. See instrument.</t>
        </is>
      </c>
      <c r="K2023" t="inlineStr">
        <is>
          <t>OKCountyRecords: 2007-003914</t>
        </is>
      </c>
      <c r="L2023" t="inlineStr">
        <is>
          <t>1, 3, 8</t>
        </is>
      </c>
      <c r="M2023" t="inlineStr">
        <is>
          <t>Leasehold</t>
        </is>
      </c>
      <c r="O2023" t="n">
        <v>160</v>
      </c>
      <c r="S2023" t="inlineStr">
        <is>
          <t>Leasehold (non-mineral; excluded from mineral NMA). Gross=tract-map basis.</t>
        </is>
      </c>
    </row>
    <row r="2024">
      <c r="A2024" t="inlineStr">
        <is>
          <t>2007-001374</t>
        </is>
      </c>
      <c r="C2024" t="inlineStr">
        <is>
          <t>Mineral Deed</t>
        </is>
      </c>
      <c r="D2024" t="inlineStr">
        <is>
          <t>1869/351</t>
        </is>
      </c>
      <c r="E2024" s="903" t="n">
        <v>39160</v>
      </c>
      <c r="F2024" s="903" t="n">
        <v>39167</v>
      </c>
      <c r="G2024" t="inlineStr">
        <is>
          <t>Lola F. Ricards</t>
        </is>
      </c>
      <c r="H2024" t="inlineStr">
        <is>
          <t>Arrowhead Resources, Inc.</t>
        </is>
      </c>
      <c r="I2024" t="inlineStr">
        <is>
          <t>NW/4 SE/4, S/2 SE/4, SW/4 NE/4 of 31-12N-24W, aol</t>
        </is>
      </c>
      <c r="J2024" t="inlineStr">
        <is>
          <t>ARTI</t>
        </is>
      </c>
      <c r="K2024" t="inlineStr">
        <is>
          <t>OKCountyRecords: 2007-001374</t>
        </is>
      </c>
      <c r="L2024" t="n">
        <v>2</v>
      </c>
      <c r="M2024" t="inlineStr">
        <is>
          <t>Mineral</t>
        </is>
      </c>
      <c r="N2024" t="n">
        <v>1</v>
      </c>
      <c r="O2024" t="n">
        <v>160</v>
      </c>
      <c r="P2024" t="n">
        <v>1</v>
      </c>
      <c r="Q2024" t="n">
        <v>-1</v>
      </c>
      <c r="R2024" t="n">
        <v>160</v>
      </c>
      <c r="S2024" t="inlineStr">
        <is>
          <t>Mineral; basis Conv Amt(dec). Gross=tract-map basis.</t>
        </is>
      </c>
    </row>
    <row r="2025">
      <c r="A2025" t="inlineStr">
        <is>
          <t>2007-001848</t>
        </is>
      </c>
      <c r="C2025" t="inlineStr">
        <is>
          <t>Quit Claim Deed</t>
        </is>
      </c>
      <c r="D2025" t="inlineStr">
        <is>
          <t>1872/277</t>
        </is>
      </c>
      <c r="E2025" s="903" t="n">
        <v>39162</v>
      </c>
      <c r="F2025" s="903" t="n">
        <v>39197</v>
      </c>
      <c r="G2025" t="inlineStr">
        <is>
          <t>Floyd W. Atha and Nancy D. Atha, HW</t>
        </is>
      </c>
      <c r="H2025" t="inlineStr">
        <is>
          <t>Floyd Atha and Nancy Atha, Co-Trustees of the Floyd Atha and Nancy Atha Revocable Trust dated March 21st, 2007</t>
        </is>
      </c>
      <c r="I2025" t="inlineStr">
        <is>
          <t>E/2 W/2 E/2 Lots 1-4, N/2 NE/4, NE/4 SE/4, SE/4 NE/4 of 31-12N-24W</t>
        </is>
      </c>
      <c r="J2025" t="inlineStr">
        <is>
          <t>ARTI</t>
        </is>
      </c>
      <c r="K2025" t="inlineStr">
        <is>
          <t>OKCountyRecords: 2007-001848</t>
        </is>
      </c>
      <c r="L2025" t="inlineStr">
        <is>
          <t>1, 3, 5, 8</t>
        </is>
      </c>
      <c r="M2025" t="inlineStr">
        <is>
          <t>Mineral</t>
        </is>
      </c>
      <c r="N2025" t="n">
        <v>1</v>
      </c>
      <c r="O2025" t="n">
        <v>280</v>
      </c>
      <c r="P2025" t="n">
        <v>1</v>
      </c>
      <c r="Q2025" t="n">
        <v>-1</v>
      </c>
      <c r="R2025" t="n">
        <v>280</v>
      </c>
      <c r="S2025" t="inlineStr">
        <is>
          <t>Mineral; basis Conv Amt(dec). Gross=tract-map basis.</t>
        </is>
      </c>
    </row>
    <row r="2026">
      <c r="A2026" t="inlineStr">
        <is>
          <t>2007-002874</t>
        </is>
      </c>
      <c r="C2026" t="inlineStr">
        <is>
          <t>Correction Assignment of Oil and Gas Leases</t>
        </is>
      </c>
      <c r="D2026" t="inlineStr">
        <is>
          <t>1878/327</t>
        </is>
      </c>
      <c r="E2026" s="903" t="n">
        <v>39268</v>
      </c>
      <c r="F2026" s="903" t="n">
        <v>39269</v>
      </c>
      <c r="G2026" t="inlineStr">
        <is>
          <t>Axis Exploration, LLC</t>
        </is>
      </c>
      <c r="H2026" t="inlineStr">
        <is>
          <t>EOG Resources, Inc.</t>
        </is>
      </c>
      <c r="I2026" t="inlineStr">
        <is>
          <t>S/2 NE/4 SW/4 Lots 3-4, SE/4 SW/4 of 31-12N-24W</t>
        </is>
      </c>
      <c r="J2026" t="inlineStr">
        <is>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Quarter of the Southeast Quarter and the South Half of the Southeast Quarter of Section 31-
12N-24W, Roger Mills County", and substituting in lieu thereof the description "Lot 4 and the South Half of Lot 3 and the South Half of the Northeast Quarter of the Southwest Quarter and the Southeast Quarter of
the Southwest Quarter of Section 31-12N-24W, Roger Mills County, Oklahoma"</t>
        </is>
      </c>
      <c r="K2026" t="inlineStr">
        <is>
          <t>OKCountyRecords: 2007-002874</t>
        </is>
      </c>
      <c r="L2026" t="inlineStr">
        <is>
          <t>2, 3, 5, 6, 7</t>
        </is>
      </c>
      <c r="M2026" t="inlineStr">
        <is>
          <t>Leasehold</t>
        </is>
      </c>
      <c r="O2026" t="n">
        <v>440</v>
      </c>
      <c r="S2026" t="inlineStr">
        <is>
          <t>Leasehold (non-mineral; excluded from mineral NMA). Gross=tract-map basis.</t>
        </is>
      </c>
    </row>
    <row r="2027">
      <c r="A2027" t="inlineStr">
        <is>
          <t>2007-004018</t>
        </is>
      </c>
      <c r="C2027" t="inlineStr">
        <is>
          <t>Power of Attorney</t>
        </is>
      </c>
      <c r="D2027" t="inlineStr">
        <is>
          <t>1884/508</t>
        </is>
      </c>
      <c r="E2027" s="903" t="n">
        <v>39315</v>
      </c>
      <c r="F2027" s="903" t="n">
        <v>39329</v>
      </c>
      <c r="G2027" t="inlineStr">
        <is>
          <t>Kaiser Francis Oil Company</t>
        </is>
      </c>
      <c r="H2027" t="inlineStr">
        <is>
          <t>The Public</t>
        </is>
      </c>
      <c r="I2027" t="inlineStr">
        <is>
          <t>All of 31-12N-24W, aol</t>
        </is>
      </c>
      <c r="J2027" t="inlineStr">
        <is>
          <t>See instrument</t>
        </is>
      </c>
      <c r="K2027" t="inlineStr">
        <is>
          <t>OKCountyRecords: 2007-004018</t>
        </is>
      </c>
      <c r="L2027" t="inlineStr">
        <is>
          <t>All (1-8)</t>
        </is>
      </c>
      <c r="M2027" t="inlineStr">
        <is>
          <t>Other</t>
        </is>
      </c>
      <c r="O2027" t="n">
        <v>640</v>
      </c>
      <c r="S2027" t="inlineStr">
        <is>
          <t>Other (non-mineral; excluded from mineral NMA). All-section coverage. Gross=tract-map basis.</t>
        </is>
      </c>
      <c r="T2027" t="inlineStr">
        <is>
          <t>OK</t>
        </is>
      </c>
      <c r="U2027" t="inlineStr">
        <is>
          <t>Non-conveying — notice/affidavit/address change (The Public).</t>
        </is>
      </c>
    </row>
    <row r="2028">
      <c r="A2028" t="inlineStr">
        <is>
          <t>1998-000843</t>
        </is>
      </c>
      <c r="B2028" t="n">
        <v>40</v>
      </c>
      <c r="C2028" t="inlineStr">
        <is>
          <t>Assignment, Bill of Sale and Conveyance</t>
        </is>
      </c>
      <c r="D2028" t="inlineStr">
        <is>
          <t>1567/6</t>
        </is>
      </c>
      <c r="E2028" s="903" t="n">
        <v>39336</v>
      </c>
      <c r="F2028" s="903" t="n">
        <v>39336</v>
      </c>
      <c r="G2028" t="inlineStr">
        <is>
          <t>Ocean Energy, Inc.</t>
        </is>
      </c>
      <c r="H2028" t="inlineStr">
        <is>
          <t>Ocean Energy Resources, Inc., a Delaware corporation
410 Seventeenth Street, Suite 1400
Denver, Colorado 80202</t>
        </is>
      </c>
      <c r="I2028" t="inlineStr">
        <is>
          <t>E/2 NW/4, NE/4 SE/4, SE/4 NE/4, W/2 NE/4 of 31-12N-24W, aol</t>
        </is>
      </c>
      <c r="J2028" t="inlineStr">
        <is>
          <t>ARTI</t>
        </is>
      </c>
      <c r="K2028" t="inlineStr">
        <is>
          <t>OKCountyRecords: 1998-000843</t>
        </is>
      </c>
      <c r="L2028" t="inlineStr">
        <is>
          <t>1, 2, 3, 4, 8</t>
        </is>
      </c>
      <c r="M2028" t="inlineStr">
        <is>
          <t>Leasehold</t>
        </is>
      </c>
      <c r="O2028" t="n">
        <v>400</v>
      </c>
      <c r="S2028" t="inlineStr">
        <is>
          <t>Leasehold (non-mineral; excluded from mineral NMA). Gross=tract-map basis.</t>
        </is>
      </c>
      <c r="T2028" t="inlineStr">
        <is>
          <t>REVIEW</t>
        </is>
      </c>
      <c r="U2028" t="inlineStr">
        <is>
          <t>NEED: confirm recording date — Instr# 1998-000843 and Bk 1567/6 indicate a 1998 instrument, but Effective/Recorded dates are entered as 09/2007. CONFLICT — verify against source image.</t>
        </is>
      </c>
    </row>
    <row r="2029">
      <c r="A2029" t="inlineStr">
        <is>
          <t>2007-005167</t>
        </is>
      </c>
      <c r="C2029" t="inlineStr">
        <is>
          <t>Final Decree</t>
        </is>
      </c>
      <c r="D2029" t="inlineStr">
        <is>
          <t>1892/567</t>
        </is>
      </c>
      <c r="E2029" s="903" t="n">
        <v>39400</v>
      </c>
      <c r="F2029" s="903" t="n">
        <v>39400</v>
      </c>
      <c r="G2029" t="inlineStr">
        <is>
          <t>Roger Mills County Court
RE: In the Matter of the Estate of Billy Wayne Bain, same person as
Billy W. BAIN, Deceased</t>
        </is>
      </c>
      <c r="H2029" t="inlineStr">
        <is>
          <t>Joseph A. Bain 1/3;
John W. Bain 1/3;
Anna T. Gibson 1/3;</t>
        </is>
      </c>
      <c r="I2029" t="inlineStr">
        <is>
          <t>NW/4 SE/4, S/2 SE/4, SW/4 NE/4 of 31-12N-24W, aol</t>
        </is>
      </c>
      <c r="J2029" t="inlineStr">
        <is>
          <t>ARTI An undivided 15.985121 acre interest, more or less, in the OIL, GAS and OTHER MINERALS</t>
        </is>
      </c>
      <c r="K2029" t="inlineStr">
        <is>
          <t>OKCountyRecords: 2007-005167</t>
        </is>
      </c>
      <c r="L2029" t="n">
        <v>2</v>
      </c>
      <c r="M2029" t="inlineStr">
        <is>
          <t>Mineral</t>
        </is>
      </c>
      <c r="N2029" t="n">
        <v>1</v>
      </c>
      <c r="O2029" t="n">
        <v>160</v>
      </c>
      <c r="P2029" t="n">
        <v>1</v>
      </c>
      <c r="Q2029" t="n">
        <v>-1</v>
      </c>
      <c r="R2029" t="n">
        <v>160</v>
      </c>
      <c r="S2029" t="inlineStr">
        <is>
          <t>Mineral; basis Conv Amt(dec). Gross=tract-map basis.</t>
        </is>
      </c>
    </row>
    <row r="2030">
      <c r="A2030" t="inlineStr">
        <is>
          <t>2008-004060</t>
        </is>
      </c>
      <c r="C2030" t="inlineStr">
        <is>
          <t>Quit Claim Mineral Deed</t>
        </is>
      </c>
      <c r="D2030" t="inlineStr">
        <is>
          <t>1919/359</t>
        </is>
      </c>
      <c r="E2030" s="903" t="n">
        <v>39645</v>
      </c>
      <c r="F2030" s="903" t="n">
        <v>39652</v>
      </c>
      <c r="G2030" t="inlineStr">
        <is>
          <t>Wayne A. Walters and Shawn S. Walters, HW</t>
        </is>
      </c>
      <c r="H2030" t="inlineStr">
        <is>
          <t>Wayne A. Walters and Shawn S. Walters, Co-Trustees of the Wayne A. Walters and Shawn S. Walters 2008 Oil and Gas Revocable Living Trust, dated the 16th day of July, 2008</t>
        </is>
      </c>
      <c r="I2030" t="inlineStr">
        <is>
          <t>SE/4 SW/4 of 31-12N-24W, aol</t>
        </is>
      </c>
      <c r="J2030" t="inlineStr">
        <is>
          <t>ARTI</t>
        </is>
      </c>
      <c r="K2030" t="inlineStr">
        <is>
          <t>OKCountyRecords: 2008-004060</t>
        </is>
      </c>
      <c r="L2030" t="n">
        <v>5</v>
      </c>
      <c r="M2030" t="inlineStr">
        <is>
          <t>Mineral</t>
        </is>
      </c>
      <c r="N2030" t="n">
        <v>1</v>
      </c>
      <c r="O2030" t="n">
        <v>120</v>
      </c>
      <c r="P2030" t="n">
        <v>1</v>
      </c>
      <c r="Q2030" t="n">
        <v>-1</v>
      </c>
      <c r="R2030" t="n">
        <v>120</v>
      </c>
      <c r="S2030" t="inlineStr">
        <is>
          <t>Mineral; basis Conv Amt(dec). Gross=tract-map basis.</t>
        </is>
      </c>
    </row>
    <row r="2031">
      <c r="A2031" t="inlineStr">
        <is>
          <t>2008-007325</t>
        </is>
      </c>
      <c r="C2031" t="inlineStr">
        <is>
          <t>Mineral Deed</t>
        </is>
      </c>
      <c r="D2031" t="inlineStr">
        <is>
          <t>1941/550</t>
        </is>
      </c>
      <c r="E2031" s="903" t="n">
        <v>39751</v>
      </c>
      <c r="F2031" s="903" t="n">
        <v>39783</v>
      </c>
      <c r="G2031" t="inlineStr">
        <is>
          <t>Jan A. Schroff, Independent Executor of the Estate of Rogene E. Williams, from The Jon T. and Rogene E. Williams Trust</t>
        </is>
      </c>
      <c r="H2031" t="inlineStr">
        <is>
          <t>Rogene E. Williams Revocable Living Trust</t>
        </is>
      </c>
      <c r="I2031" t="inlineStr">
        <is>
          <t>NW/4 SE/4, S/2 SE/4, SW/4 NE/4 of 31-12N-24W, aol</t>
        </is>
      </c>
      <c r="J2031" t="inlineStr">
        <is>
          <t>ARTI</t>
        </is>
      </c>
      <c r="K2031" t="inlineStr">
        <is>
          <t>OKCountyRecords: 2008-007325</t>
        </is>
      </c>
      <c r="L2031" t="n">
        <v>2</v>
      </c>
      <c r="M2031" t="inlineStr">
        <is>
          <t>Mineral</t>
        </is>
      </c>
      <c r="N2031" t="n">
        <v>1</v>
      </c>
      <c r="O2031" t="n">
        <v>160</v>
      </c>
      <c r="P2031" t="n">
        <v>1</v>
      </c>
      <c r="Q2031" t="n">
        <v>-1</v>
      </c>
      <c r="R2031" t="n">
        <v>160</v>
      </c>
      <c r="S2031" t="inlineStr">
        <is>
          <t>Mineral; basis Conv Amt(dec). Gross=tract-map basis.</t>
        </is>
      </c>
    </row>
    <row r="2032">
      <c r="A2032" t="inlineStr">
        <is>
          <t>2008-007080</t>
        </is>
      </c>
      <c r="C2032" t="inlineStr">
        <is>
          <t>Memorandum of Trust</t>
        </is>
      </c>
      <c r="D2032" t="inlineStr">
        <is>
          <t>1940/420</t>
        </is>
      </c>
      <c r="E2032" s="903" t="n">
        <v>39756</v>
      </c>
      <c r="F2032" s="903" t="n">
        <v>39770</v>
      </c>
      <c r="G2032" t="inlineStr">
        <is>
          <t>Wayne A. Walters and Shawn S. Walters, the duly appointed
Co-Trustees</t>
        </is>
      </c>
      <c r="H2032" t="inlineStr">
        <is>
          <t>The Public</t>
        </is>
      </c>
      <c r="I2032" t="inlineStr">
        <is>
          <t>SE/4 SW/4 of 31-12N-24W, aol</t>
        </is>
      </c>
      <c r="J2032" t="inlineStr">
        <is>
          <t>ARTI to Trust</t>
        </is>
      </c>
      <c r="K2032" t="inlineStr">
        <is>
          <t>OKCountyRecords: 2008-007080</t>
        </is>
      </c>
      <c r="L2032" t="n">
        <v>5</v>
      </c>
      <c r="M2032" t="inlineStr">
        <is>
          <t>Leasehold</t>
        </is>
      </c>
      <c r="O2032" t="n">
        <v>120</v>
      </c>
      <c r="S2032" t="inlineStr">
        <is>
          <t>Leasehold (non-mineral; excluded from mineral NMA). FLAG: The Public placeholder-verify. Gross=tract-map basis.</t>
        </is>
      </c>
    </row>
    <row r="2033">
      <c r="A2033" t="inlineStr">
        <is>
          <t>2009-000222</t>
        </is>
      </c>
      <c r="C2033" t="inlineStr">
        <is>
          <t>Assignment</t>
        </is>
      </c>
      <c r="D2033" t="inlineStr">
        <is>
          <t>1945/410</t>
        </is>
      </c>
      <c r="E2033" s="903" t="n">
        <v>39815</v>
      </c>
      <c r="F2033" s="903" t="n">
        <v>39828</v>
      </c>
      <c r="G2033" t="inlineStr">
        <is>
          <t>Encore Operating, L.P.</t>
        </is>
      </c>
      <c r="H2033" t="inlineStr">
        <is>
          <t>Encore Energy Partners Operating, LLC</t>
        </is>
      </c>
      <c r="I2033" t="inlineStr">
        <is>
          <t>E/2 NW/4, N/2 NE/4 SW/4, NE/4 SE/4, SE/4 NE/4 of 31-12N-24W, aol</t>
        </is>
      </c>
      <c r="J2033" t="inlineStr">
        <is>
          <t>ARTI</t>
        </is>
      </c>
      <c r="K2033" t="inlineStr">
        <is>
          <t>OKCountyRecords: 2009-000222</t>
        </is>
      </c>
      <c r="L2033" t="inlineStr">
        <is>
          <t>1, 3, 4, 7, 8</t>
        </is>
      </c>
      <c r="M2033" t="inlineStr">
        <is>
          <t>Leasehold</t>
        </is>
      </c>
      <c r="O2033" t="n">
        <v>280</v>
      </c>
      <c r="S2033" t="inlineStr">
        <is>
          <t>Leasehold (non-mineral; excluded from mineral NMA). Gross=tract-map basis.</t>
        </is>
      </c>
    </row>
    <row r="2034">
      <c r="A2034" t="inlineStr">
        <is>
          <t>2009-000702</t>
        </is>
      </c>
      <c r="C2034" t="inlineStr">
        <is>
          <t>Affidavit of Heirship</t>
        </is>
      </c>
      <c r="D2034" t="inlineStr">
        <is>
          <t>1948/262</t>
        </is>
      </c>
      <c r="E2034" s="903" t="n">
        <v>39854</v>
      </c>
      <c r="F2034" s="903" t="n">
        <v>39861</v>
      </c>
      <c r="G2034" t="inlineStr">
        <is>
          <t>Willa Hambrook</t>
        </is>
      </c>
      <c r="H2034" t="inlineStr">
        <is>
          <t>The Public
RE: Thomas O HAMBROOK, deceased
Heirs:
Ray HAMBROOK,
Vada Loretth Hubbard</t>
        </is>
      </c>
      <c r="I2034" t="inlineStr">
        <is>
          <t>All of 31-12N-24W</t>
        </is>
      </c>
      <c r="J2034" t="inlineStr">
        <is>
          <t>ARTI</t>
        </is>
      </c>
      <c r="K2034" t="inlineStr">
        <is>
          <t>OKCountyRecords: 2009-000702</t>
        </is>
      </c>
      <c r="L2034" t="inlineStr">
        <is>
          <t>All (1-8)</t>
        </is>
      </c>
      <c r="M2034" t="inlineStr">
        <is>
          <t>Mineral</t>
        </is>
      </c>
      <c r="N2034" t="n">
        <v>1</v>
      </c>
      <c r="O2034" t="n">
        <v>640</v>
      </c>
      <c r="P2034" t="n">
        <v>1</v>
      </c>
      <c r="Q2034" t="n">
        <v>-1</v>
      </c>
      <c r="R2034" t="n">
        <v>640</v>
      </c>
      <c r="S2034" t="inlineStr">
        <is>
          <t>Mineral; basis Conv Amt(dec). FLAG: The Public placeholder; VERIFY — NEED source confirmation. All-section coverage. Gross=tract-map basis.</t>
        </is>
      </c>
      <c r="T2034" t="inlineStr">
        <is>
          <t>REVIEW</t>
        </is>
      </c>
      <c r="U2034" t="inlineStr">
        <is>
          <t>NEED: confirm conveyed mineral acreage from instrument image — named party present under 'The Public' (affidavit/notice); placeholder identity resolved.</t>
        </is>
      </c>
    </row>
    <row r="2035">
      <c r="A2035" t="inlineStr">
        <is>
          <t>2009-000895</t>
        </is>
      </c>
      <c r="C2035" t="inlineStr">
        <is>
          <t>Mineral Deed</t>
        </is>
      </c>
      <c r="D2035" t="inlineStr">
        <is>
          <t>1949/217</t>
        </is>
      </c>
      <c r="E2035" s="903" t="n">
        <v>39871</v>
      </c>
      <c r="F2035" s="903" t="n">
        <v>39874</v>
      </c>
      <c r="G2035" t="inlineStr">
        <is>
          <t>Jesse W. Fuchs and Jinkee Acuero Fuchs, HW</t>
        </is>
      </c>
      <c r="H2035" t="inlineStr">
        <is>
          <t>Jessica Corry Fuchs</t>
        </is>
      </c>
      <c r="I2035" t="inlineStr">
        <is>
          <t>NW/4 SE/4, S/2 SE/4, SW/4 NE/4 of 31-12N-24W, aol</t>
        </is>
      </c>
      <c r="J2035" t="inlineStr">
        <is>
          <t>An undivided 22.915741/791.47 interest in 2 sections</t>
        </is>
      </c>
      <c r="K2035" t="inlineStr">
        <is>
          <t>OKCountyRecords: 2009-000895</t>
        </is>
      </c>
      <c r="L2035" t="n">
        <v>2</v>
      </c>
      <c r="M2035" t="inlineStr">
        <is>
          <t>Mineral</t>
        </is>
      </c>
      <c r="N2035" t="n">
        <v>0.02895339178996045</v>
      </c>
      <c r="O2035" t="n">
        <v>160</v>
      </c>
      <c r="P2035" t="n">
        <v>0.02895339178996045</v>
      </c>
      <c r="Q2035" t="n">
        <v>-0.02895339178996045</v>
      </c>
      <c r="R2035" t="n">
        <v>4.632542686393673</v>
      </c>
      <c r="S2035" t="inlineStr">
        <is>
          <t>Mineral; basis Conv Amt(dec). Gross=tract-map basis.</t>
        </is>
      </c>
    </row>
    <row r="2036">
      <c r="A2036" t="inlineStr">
        <is>
          <t>2009-004292</t>
        </is>
      </c>
      <c r="C2036" t="inlineStr">
        <is>
          <t>Power of Attorney</t>
        </is>
      </c>
      <c r="D2036" t="inlineStr">
        <is>
          <t>1972/574</t>
        </is>
      </c>
      <c r="E2036" s="903" t="n">
        <v>40059</v>
      </c>
      <c r="F2036" s="903" t="n">
        <v>40094</v>
      </c>
      <c r="G2036" t="inlineStr">
        <is>
          <t>Kaiser-francis Oil Company</t>
        </is>
      </c>
      <c r="H2036" t="inlineStr">
        <is>
          <t>Craig Dolinsky</t>
        </is>
      </c>
      <c r="I2036" t="inlineStr">
        <is>
          <t>LALEXANDER 1-31 of 31-12N-24W, aol</t>
        </is>
      </c>
      <c r="J2036" t="inlineStr">
        <is>
          <t>See instrument</t>
        </is>
      </c>
      <c r="K2036" t="inlineStr">
        <is>
          <t>OKCountyRecords: 2009-004292</t>
        </is>
      </c>
      <c r="L2036" t="inlineStr">
        <is>
          <t>All (1-8)</t>
        </is>
      </c>
      <c r="M2036" t="inlineStr">
        <is>
          <t>Other</t>
        </is>
      </c>
      <c r="O2036" t="n">
        <v>640</v>
      </c>
      <c r="S2036" t="inlineStr">
        <is>
          <t>Other (non-mineral; excluded from mineral NMA). All-section coverage. Gross=tract-map basis.</t>
        </is>
      </c>
    </row>
    <row r="2037">
      <c r="A2037" t="inlineStr">
        <is>
          <t>2010-002337</t>
        </is>
      </c>
      <c r="C2037" t="inlineStr">
        <is>
          <t>Quit Claim Mineral Deed</t>
        </is>
      </c>
      <c r="D2037" t="inlineStr">
        <is>
          <t>2002/576</t>
        </is>
      </c>
      <c r="E2037" s="903" t="n">
        <v>40067</v>
      </c>
      <c r="F2037" s="903" t="n">
        <v>40238</v>
      </c>
      <c r="G2037" t="inlineStr">
        <is>
          <t>Dwight J. Williams and Elizabeth M. Williams, HW</t>
        </is>
      </c>
      <c r="H2037" t="inlineStr">
        <is>
          <t>Dwight J. Williams Revocable Trust U/A Dated May 28, 2009, Dwight J. Williams Trustee</t>
        </is>
      </c>
      <c r="I2037" t="inlineStr">
        <is>
          <t>NW/4 SE/4, S/2 SE/4, SW/4 NE/4 of 31-12N-24W, aol</t>
        </is>
      </c>
      <c r="J2037" t="inlineStr">
        <is>
          <t>ARTI</t>
        </is>
      </c>
      <c r="K2037" t="inlineStr">
        <is>
          <t>OKCountyRecords: 2010-002337</t>
        </is>
      </c>
      <c r="L2037" t="n">
        <v>2</v>
      </c>
      <c r="M2037" t="inlineStr">
        <is>
          <t>Mineral</t>
        </is>
      </c>
      <c r="N2037" t="n">
        <v>1</v>
      </c>
      <c r="O2037" t="n">
        <v>160</v>
      </c>
      <c r="P2037" t="n">
        <v>1</v>
      </c>
      <c r="Q2037" t="n">
        <v>-1</v>
      </c>
      <c r="R2037" t="n">
        <v>160</v>
      </c>
      <c r="S2037" t="inlineStr">
        <is>
          <t>Mineral; basis Conv Amt(dec). Gross=tract-map basis.</t>
        </is>
      </c>
    </row>
    <row r="2038">
      <c r="A2038" t="inlineStr">
        <is>
          <t>2009-006282</t>
        </is>
      </c>
      <c r="C2038" t="inlineStr">
        <is>
          <t>Stipulation</t>
        </is>
      </c>
      <c r="D2038" t="inlineStr">
        <is>
          <t>1984/236</t>
        </is>
      </c>
      <c r="E2038" s="903" t="n">
        <v>40133</v>
      </c>
      <c r="F2038" s="903" t="n">
        <v>40158</v>
      </c>
      <c r="G2038" t="inlineStr">
        <is>
          <t>Arrowhead Resources, Inc.</t>
        </is>
      </c>
      <c r="H2038" t="inlineStr">
        <is>
          <t>Bhch Mineral, Ltd.,
Bhch Properties, Ltd.,
Garg Oil</t>
        </is>
      </c>
      <c r="I2038" t="inlineStr">
        <is>
          <t>All of 31-12N-24W, aol</t>
        </is>
      </c>
      <c r="J2038" t="inlineStr">
        <is>
          <t>11.5385 NMA
From 1637/26, 1639/206, 1639/426</t>
        </is>
      </c>
      <c r="K2038" t="inlineStr">
        <is>
          <t>OKCountyRecords: 2009-006282</t>
        </is>
      </c>
      <c r="L2038" t="inlineStr">
        <is>
          <t>All (1-8)</t>
        </is>
      </c>
      <c r="M2038" t="inlineStr">
        <is>
          <t>Leasehold</t>
        </is>
      </c>
      <c r="O2038" t="n">
        <v>640</v>
      </c>
      <c r="S2038" t="inlineStr">
        <is>
          <t>Leasehold (non-mineral; excluded from mineral NMA). All-section coverage. Gross=tract-map basis.</t>
        </is>
      </c>
    </row>
    <row r="2039">
      <c r="A2039" t="inlineStr">
        <is>
          <t>2010-005367</t>
        </is>
      </c>
      <c r="C2039" t="inlineStr">
        <is>
          <t>Letter</t>
        </is>
      </c>
      <c r="D2039" t="inlineStr">
        <is>
          <t>2019/500</t>
        </is>
      </c>
      <c r="E2039" s="903" t="n">
        <v>40298</v>
      </c>
      <c r="F2039" s="903" t="n">
        <v>40315</v>
      </c>
      <c r="G2039" t="inlineStr">
        <is>
          <t>Clarence C. Dcd Bain,
Clarence Clifton Dcd Bain,
Clarence C. Bain, Trustee,
Michael L. Bain,
Michael L. Co- Bain, Trustee,
William C. Co- Bain, Trustee,
Cdb Trust</t>
        </is>
      </c>
      <c r="H2039" t="inlineStr">
        <is>
          <t>The Public</t>
        </is>
      </c>
      <c r="I2039" t="inlineStr">
        <is>
          <t>31-12N-24W, aol</t>
        </is>
      </c>
      <c r="J2039" t="inlineStr">
        <is>
          <t>See instrument</t>
        </is>
      </c>
      <c r="K2039" t="inlineStr">
        <is>
          <t>OKCountyRecords: 2010-005367</t>
        </is>
      </c>
      <c r="L2039" t="inlineStr">
        <is>
          <t>All (1-8)</t>
        </is>
      </c>
      <c r="M2039" t="inlineStr">
        <is>
          <t>Other</t>
        </is>
      </c>
      <c r="O2039" t="n">
        <v>640</v>
      </c>
      <c r="S2039" t="inlineStr">
        <is>
          <t>Other (non-mineral; excluded from mineral NMA). All-section coverage. Gross=tract-map basis.</t>
        </is>
      </c>
      <c r="T2039" t="inlineStr">
        <is>
          <t>OK</t>
        </is>
      </c>
      <c r="U2039" t="inlineStr">
        <is>
          <t>Non-conveying — notice/affidavit/address change (The Public).</t>
        </is>
      </c>
    </row>
    <row r="2040">
      <c r="A2040" t="inlineStr">
        <is>
          <t>2010-006561</t>
        </is>
      </c>
      <c r="C2040" t="inlineStr">
        <is>
          <t>Correction Quit Claim Mineral Deed</t>
        </is>
      </c>
      <c r="D2040" t="inlineStr">
        <is>
          <t>2027/85</t>
        </is>
      </c>
      <c r="E2040" s="903" t="n">
        <v>40318</v>
      </c>
      <c r="F2040" s="903" t="n">
        <v>40357</v>
      </c>
      <c r="G2040" t="inlineStr">
        <is>
          <t>Dwight James Williams, as Successor Trustee of the Jon T. and Rogene E. Williams Trust</t>
        </is>
      </c>
      <c r="H2040" t="inlineStr">
        <is>
          <t>Rogene E. Williams Revocable Living Trust</t>
        </is>
      </c>
      <c r="I2040" t="inlineStr">
        <is>
          <t>NW/4 SE/4, S/2 SE/4, SW/4 NE/4 of 31-12N-24W, aol</t>
        </is>
      </c>
      <c r="J2040" t="inlineStr">
        <is>
          <t>ARTI, Corrects Quit Claim Mineral Deed dated October 30, 2008, duly recorded in Book 1941, Page 550</t>
        </is>
      </c>
      <c r="K2040" t="inlineStr">
        <is>
          <t>OKCountyRecords: 2010-006561</t>
        </is>
      </c>
      <c r="L2040" t="n">
        <v>2</v>
      </c>
      <c r="M2040" t="inlineStr">
        <is>
          <t>Mineral</t>
        </is>
      </c>
      <c r="N2040" t="n">
        <v>1</v>
      </c>
      <c r="O2040" t="n">
        <v>160</v>
      </c>
      <c r="P2040" t="n">
        <v>1</v>
      </c>
      <c r="Q2040" t="n">
        <v>-1</v>
      </c>
      <c r="R2040" t="n">
        <v>160</v>
      </c>
      <c r="S2040" t="inlineStr">
        <is>
          <t>Mineral; basis Conv Amt(dec). Gross=tract-map basis.</t>
        </is>
      </c>
    </row>
    <row r="2041">
      <c r="A2041" t="inlineStr">
        <is>
          <t>2010-005993</t>
        </is>
      </c>
      <c r="C2041" t="inlineStr">
        <is>
          <t>Mineral Deed</t>
        </is>
      </c>
      <c r="D2041" t="inlineStr">
        <is>
          <t>2022/493</t>
        </is>
      </c>
      <c r="E2041" s="903" t="n">
        <v>40333</v>
      </c>
      <c r="F2041" s="903" t="n">
        <v>40336</v>
      </c>
      <c r="G2041" t="inlineStr">
        <is>
          <t>Wilda Jensen, a/k/a Wilda E. Jensen, (Widow of Ernest Jensen)</t>
        </is>
      </c>
      <c r="H2041" t="inlineStr">
        <is>
          <t>Hans W. Jensen, 50%
Tim E. Jensen, 50%</t>
        </is>
      </c>
      <c r="I2041" t="inlineStr">
        <is>
          <t>NW/4 SE/4, S/2 SE/4, SW/4 NE/4 of 31-12N-24W, aol</t>
        </is>
      </c>
      <c r="J2041" t="inlineStr">
        <is>
          <t>ARTI</t>
        </is>
      </c>
      <c r="K2041" t="inlineStr">
        <is>
          <t>OKCountyRecords: 2010-005993</t>
        </is>
      </c>
      <c r="L2041" t="n">
        <v>2</v>
      </c>
      <c r="M2041" t="inlineStr">
        <is>
          <t>Mineral</t>
        </is>
      </c>
      <c r="N2041" t="n">
        <v>1</v>
      </c>
      <c r="O2041" t="n">
        <v>160</v>
      </c>
      <c r="P2041" t="n">
        <v>1</v>
      </c>
      <c r="Q2041" t="n">
        <v>-1</v>
      </c>
      <c r="R2041" t="n">
        <v>160</v>
      </c>
      <c r="S2041" t="inlineStr">
        <is>
          <t>Mineral; basis Conv Amt(dec). Gross=tract-map basis.</t>
        </is>
      </c>
    </row>
    <row r="2042">
      <c r="A2042" t="inlineStr">
        <is>
          <t>2010-006266</t>
        </is>
      </c>
      <c r="C2042" t="inlineStr">
        <is>
          <t>Assignment</t>
        </is>
      </c>
      <c r="D2042" t="inlineStr">
        <is>
          <t>2024/85</t>
        </is>
      </c>
      <c r="E2042" s="903" t="n">
        <v>40338</v>
      </c>
      <c r="F2042" s="903" t="n">
        <v>40345</v>
      </c>
      <c r="G2042" t="inlineStr">
        <is>
          <t>Rialto Oil &amp; Gas Corporation</t>
        </is>
      </c>
      <c r="H2042" t="inlineStr">
        <is>
          <t>Sydtran, LP</t>
        </is>
      </c>
      <c r="I2042" t="inlineStr">
        <is>
          <t>E/2 NW/4 of 31-12N-24W, aol</t>
        </is>
      </c>
      <c r="J2042" t="inlineStr">
        <is>
          <t>fifty percent (50%) of all the
interest of the Assignor in and to the Oil &amp; Gas Properties, Wells, Substances, Equipment and
Contracts</t>
        </is>
      </c>
      <c r="K2042" t="inlineStr">
        <is>
          <t>OKCountyRecords: 2010-006266</t>
        </is>
      </c>
      <c r="L2042" t="n">
        <v>4</v>
      </c>
      <c r="M2042" t="inlineStr">
        <is>
          <t>Leasehold</t>
        </is>
      </c>
      <c r="O2042" t="n">
        <v>80</v>
      </c>
      <c r="S2042" t="inlineStr">
        <is>
          <t>Leasehold (non-mineral; excluded from mineral NMA). Gross=tract-map basis.</t>
        </is>
      </c>
    </row>
    <row r="2043">
      <c r="A2043" t="inlineStr">
        <is>
          <t>2010-006265</t>
        </is>
      </c>
      <c r="C2043" t="inlineStr">
        <is>
          <t>Assignment</t>
        </is>
      </c>
      <c r="D2043" t="inlineStr">
        <is>
          <t>2024/74</t>
        </is>
      </c>
      <c r="E2043" s="903" t="n">
        <v>40338</v>
      </c>
      <c r="F2043" s="903" t="n">
        <v>40345</v>
      </c>
      <c r="G2043" t="inlineStr">
        <is>
          <t>Rialto Production Company</t>
        </is>
      </c>
      <c r="H2043" t="inlineStr">
        <is>
          <t>Sydtran Management, LLC</t>
        </is>
      </c>
      <c r="I2043" t="inlineStr">
        <is>
          <t>E/2 NW/4 of 31-12N-24W, aol</t>
        </is>
      </c>
      <c r="J2043" t="inlineStr">
        <is>
          <t>fifty percent (50%) of all the
interest of the Assignor in and to the Oil &amp; Gas Properties, Wells, Substances, Equipment and
Contracts</t>
        </is>
      </c>
      <c r="K2043" t="inlineStr">
        <is>
          <t>OKCountyRecords: 2010-006265</t>
        </is>
      </c>
      <c r="L2043" t="n">
        <v>4</v>
      </c>
      <c r="M2043" t="inlineStr">
        <is>
          <t>Leasehold</t>
        </is>
      </c>
      <c r="O2043" t="n">
        <v>80</v>
      </c>
      <c r="S2043" t="inlineStr">
        <is>
          <t>Leasehold (non-mineral; excluded from mineral NMA). Gross=tract-map basis.</t>
        </is>
      </c>
    </row>
    <row r="2044">
      <c r="A2044" t="inlineStr">
        <is>
          <t>2010-007125</t>
        </is>
      </c>
      <c r="C2044" t="inlineStr">
        <is>
          <t>Mineral Deed</t>
        </is>
      </c>
      <c r="D2044" t="inlineStr">
        <is>
          <t>2031/5</t>
        </is>
      </c>
      <c r="E2044" s="903" t="n">
        <v>40357</v>
      </c>
      <c r="F2044" s="903" t="n">
        <v>40374</v>
      </c>
      <c r="G2044" t="inlineStr">
        <is>
          <t>Leona I. Degrande</t>
        </is>
      </c>
      <c r="H2044" t="inlineStr">
        <is>
          <t>Mare Oil Company</t>
        </is>
      </c>
      <c r="I2044" t="inlineStr">
        <is>
          <t>NW/4 SE/4, S/2 SE/4, SW/4 NE/4 of 31-12N-24W</t>
        </is>
      </c>
      <c r="J2044" t="inlineStr">
        <is>
          <t>ARTI</t>
        </is>
      </c>
      <c r="K2044" t="inlineStr">
        <is>
          <t>OKCountyRecords: 2010-007125</t>
        </is>
      </c>
      <c r="L2044" t="n">
        <v>2</v>
      </c>
      <c r="M2044" t="inlineStr">
        <is>
          <t>Mineral</t>
        </is>
      </c>
      <c r="N2044" t="n">
        <v>1</v>
      </c>
      <c r="O2044" t="n">
        <v>160</v>
      </c>
      <c r="P2044" t="n">
        <v>1</v>
      </c>
      <c r="Q2044" t="n">
        <v>-1</v>
      </c>
      <c r="R2044" t="n">
        <v>160</v>
      </c>
      <c r="S2044" t="inlineStr">
        <is>
          <t>Mineral; basis Conv Amt(dec). Gross=tract-map basis.</t>
        </is>
      </c>
    </row>
    <row r="2045">
      <c r="A2045" t="inlineStr">
        <is>
          <t>2010-010052</t>
        </is>
      </c>
      <c r="C2045" t="inlineStr">
        <is>
          <t>Notice</t>
        </is>
      </c>
      <c r="D2045" t="inlineStr">
        <is>
          <t>2048/268</t>
        </is>
      </c>
      <c r="E2045" s="903" t="n">
        <v>40360</v>
      </c>
      <c r="F2045" s="903" t="n">
        <v>40483</v>
      </c>
      <c r="G2045" t="inlineStr">
        <is>
          <t>Boulevard Associates, LLC</t>
        </is>
      </c>
      <c r="H2045" t="inlineStr">
        <is>
          <t>Danielle Delane Tucker,
Monte Earl Tucker</t>
        </is>
      </c>
      <c r="I2045" t="inlineStr">
        <is>
          <t>N/2 NE/4, NE/4 SE/4, SE/4 NE/4 of 31-12N-24W</t>
        </is>
      </c>
      <c r="J2045" t="inlineStr">
        <is>
          <t>See instrument</t>
        </is>
      </c>
      <c r="K2045" t="inlineStr">
        <is>
          <t>OKCountyRecords: 2010-010052</t>
        </is>
      </c>
      <c r="L2045" t="inlineStr">
        <is>
          <t>1, 3, 8</t>
        </is>
      </c>
      <c r="M2045" t="inlineStr">
        <is>
          <t>Other</t>
        </is>
      </c>
      <c r="O2045" t="n">
        <v>160</v>
      </c>
      <c r="S2045" t="inlineStr">
        <is>
          <t>Other (non-mineral; excluded from mineral NMA). Gross=tract-map basis.</t>
        </is>
      </c>
    </row>
    <row r="2046">
      <c r="A2046" t="inlineStr">
        <is>
          <t>2010-008922</t>
        </is>
      </c>
      <c r="C2046" t="inlineStr">
        <is>
          <t>Mineral Deed</t>
        </is>
      </c>
      <c r="D2046" t="inlineStr">
        <is>
          <t>2041/379</t>
        </is>
      </c>
      <c r="E2046" s="903" t="n">
        <v>40416</v>
      </c>
      <c r="F2046" s="903" t="n">
        <v>40438</v>
      </c>
      <c r="G2046" t="inlineStr">
        <is>
          <t>Terry Bish and Fausta J. Bish aka Tina Bish, his wife, dba Datt Investment Company</t>
        </is>
      </c>
      <c r="H2046" t="inlineStr">
        <is>
          <t>Terry V. Bish and Fausta J. Bish as Trustees of The Bish Family Trust, an express trust, and their successors in Trust</t>
        </is>
      </c>
      <c r="I2046" t="inlineStr">
        <is>
          <t>NW/4 SE/4, S/2 SE/4, SW/4 NE/4 of 31-12N-24W, aol</t>
        </is>
      </c>
      <c r="J2046" t="inlineStr">
        <is>
          <t>ARTI</t>
        </is>
      </c>
      <c r="K2046" t="inlineStr">
        <is>
          <t>OKCountyRecords: 2010-008922</t>
        </is>
      </c>
      <c r="L2046" t="n">
        <v>2</v>
      </c>
      <c r="M2046" t="inlineStr">
        <is>
          <t>Mineral</t>
        </is>
      </c>
      <c r="N2046" t="n">
        <v>1</v>
      </c>
      <c r="O2046" t="n">
        <v>160</v>
      </c>
      <c r="P2046" t="n">
        <v>1</v>
      </c>
      <c r="Q2046" t="n">
        <v>-1</v>
      </c>
      <c r="R2046" t="n">
        <v>160</v>
      </c>
      <c r="S2046" t="inlineStr">
        <is>
          <t>Mineral; basis Conv Amt(dec). Gross=tract-map basis.</t>
        </is>
      </c>
    </row>
    <row r="2047">
      <c r="A2047" t="inlineStr">
        <is>
          <t>2010-008934</t>
        </is>
      </c>
      <c r="C2047" t="inlineStr">
        <is>
          <t>Mineral Deed</t>
        </is>
      </c>
      <c r="D2047" t="inlineStr">
        <is>
          <t>2041/406</t>
        </is>
      </c>
      <c r="E2047" s="903" t="n">
        <v>40437</v>
      </c>
      <c r="F2047" s="903" t="n">
        <v>40441</v>
      </c>
      <c r="G2047" t="inlineStr">
        <is>
          <t>Petrohawk Energy Corporation</t>
        </is>
      </c>
      <c r="H2047" t="inlineStr">
        <is>
          <t>Petrohawk Properties, L.P.</t>
        </is>
      </c>
      <c r="I2047" t="inlineStr">
        <is>
          <t>E/2 NW/4 of 31-12N-24W, aol</t>
        </is>
      </c>
      <c r="J2047" t="inlineStr">
        <is>
          <t>ARTI</t>
        </is>
      </c>
      <c r="K2047" t="inlineStr">
        <is>
          <t>OKCountyRecords: 2010-008934</t>
        </is>
      </c>
      <c r="L2047" t="n">
        <v>4</v>
      </c>
      <c r="M2047" t="inlineStr">
        <is>
          <t>Mineral</t>
        </is>
      </c>
      <c r="N2047" t="n">
        <v>1</v>
      </c>
      <c r="O2047" t="n">
        <v>80</v>
      </c>
      <c r="P2047" t="n">
        <v>1</v>
      </c>
      <c r="Q2047" t="n">
        <v>-1</v>
      </c>
      <c r="R2047" t="n">
        <v>80</v>
      </c>
      <c r="S2047" t="inlineStr">
        <is>
          <t>Mineral; basis Conv Amt(dec). Gross=tract-map basis.</t>
        </is>
      </c>
    </row>
    <row r="2048">
      <c r="A2048" t="inlineStr">
        <is>
          <t>2011-000110</t>
        </is>
      </c>
      <c r="C2048" t="inlineStr">
        <is>
          <t>Quitclaim Deed, Assignment, Transfer and Conveyance of Oil and Gas Interests</t>
        </is>
      </c>
      <c r="D2048" t="inlineStr">
        <is>
          <t>2057/347</t>
        </is>
      </c>
      <c r="E2048" s="903" t="n">
        <v>40513</v>
      </c>
      <c r="F2048" s="903" t="n">
        <v>40549</v>
      </c>
      <c r="G2048" t="inlineStr">
        <is>
          <t>Hefner Company, Inc.</t>
        </is>
      </c>
      <c r="H2048" t="inlineStr">
        <is>
          <t>Cheyenne Resources, LLC</t>
        </is>
      </c>
      <c r="I2048" t="inlineStr">
        <is>
          <t>All of 31-12N-24W, aol</t>
        </is>
      </c>
      <c r="J2048" t="inlineStr">
        <is>
          <t>ARTI</t>
        </is>
      </c>
      <c r="K2048" t="inlineStr">
        <is>
          <t>OKCountyRecords: 2011-000110</t>
        </is>
      </c>
      <c r="L2048" t="inlineStr">
        <is>
          <t>All (1-8)</t>
        </is>
      </c>
      <c r="M2048" t="inlineStr">
        <is>
          <t>Mineral</t>
        </is>
      </c>
      <c r="N2048" t="n">
        <v>1</v>
      </c>
      <c r="O2048" t="n">
        <v>640</v>
      </c>
      <c r="P2048" t="n">
        <v>1</v>
      </c>
      <c r="Q2048" t="n">
        <v>-1</v>
      </c>
      <c r="R2048" t="n">
        <v>640</v>
      </c>
      <c r="S2048" t="inlineStr">
        <is>
          <t>Mineral; basis Conv Amt(dec). All-section coverage. Gross=tract-map basis.</t>
        </is>
      </c>
    </row>
    <row r="2049">
      <c r="A2049" t="inlineStr">
        <is>
          <t>2011-001008</t>
        </is>
      </c>
      <c r="C2049" t="inlineStr">
        <is>
          <t>MINERAL DEED OF TRUSTEE [Deed of Distribution]</t>
        </is>
      </c>
      <c r="D2049" t="inlineStr">
        <is>
          <t>2063/494</t>
        </is>
      </c>
      <c r="E2049" s="903" t="n">
        <v>40577</v>
      </c>
      <c r="F2049" s="903" t="n">
        <v>40592</v>
      </c>
      <c r="G2049" t="inlineStr">
        <is>
          <t>Glenda Ann Palmer, as Trustee of the Glenn Douglas Mitchel and Hazel Pearl Mitchel Trust</t>
        </is>
      </c>
      <c r="H2049"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2049" t="inlineStr">
        <is>
          <t>E/2 NW/4, N/2 NE/4 SE/4, NE/4 SE/4, SE/4 NE/4 of 31-12N-24W, aol</t>
        </is>
      </c>
      <c r="J2049" t="inlineStr">
        <is>
          <t>ARTI</t>
        </is>
      </c>
      <c r="K2049" t="inlineStr">
        <is>
          <t>OKCountyRecords: 2011-001008</t>
        </is>
      </c>
      <c r="L2049" t="inlineStr">
        <is>
          <t>1, 3, 4, 8</t>
        </is>
      </c>
      <c r="M2049" t="inlineStr">
        <is>
          <t>Mineral</t>
        </is>
      </c>
      <c r="N2049" t="n">
        <v>1</v>
      </c>
      <c r="O2049" t="n">
        <v>240</v>
      </c>
      <c r="P2049" t="n">
        <v>1</v>
      </c>
      <c r="Q2049" t="n">
        <v>-1</v>
      </c>
      <c r="R2049" t="n">
        <v>240</v>
      </c>
      <c r="S2049" t="inlineStr">
        <is>
          <t>Mineral; basis Conv Amt(dec). Gross=tract-map basis.</t>
        </is>
      </c>
    </row>
    <row r="2050">
      <c r="A2050" t="inlineStr">
        <is>
          <t>2011-001007</t>
        </is>
      </c>
      <c r="C2050" t="inlineStr">
        <is>
          <t>MINERAL DEED OF TRUSTEE [Deed of Distribution]</t>
        </is>
      </c>
      <c r="D2050" t="inlineStr">
        <is>
          <t>2063/491</t>
        </is>
      </c>
      <c r="E2050" s="903" t="n">
        <v>40577</v>
      </c>
      <c r="F2050" s="903" t="n">
        <v>40592</v>
      </c>
      <c r="G2050" t="inlineStr">
        <is>
          <t>Richard Palmer and Glenda Palmer, HW</t>
        </is>
      </c>
      <c r="H2050"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2050" t="inlineStr">
        <is>
          <t>E/2 NW/4, N/2 NE/4 SE/4, NE/4 SE/4, SE/4 NE/4 of 31-12N-24W, aol</t>
        </is>
      </c>
      <c r="J2050" t="inlineStr">
        <is>
          <t>ARTI</t>
        </is>
      </c>
      <c r="K2050" t="inlineStr">
        <is>
          <t>OKCountyRecords: 2011-001007</t>
        </is>
      </c>
      <c r="L2050" t="inlineStr">
        <is>
          <t>1, 3, 4, 8</t>
        </is>
      </c>
      <c r="M2050" t="inlineStr">
        <is>
          <t>Mineral</t>
        </is>
      </c>
      <c r="N2050" t="n">
        <v>1</v>
      </c>
      <c r="O2050" t="n">
        <v>240</v>
      </c>
      <c r="P2050" t="n">
        <v>1</v>
      </c>
      <c r="Q2050" t="n">
        <v>-1</v>
      </c>
      <c r="R2050" t="n">
        <v>240</v>
      </c>
      <c r="S2050" t="inlineStr">
        <is>
          <t>Mineral; basis Conv Amt(dec). Gross=tract-map basis.</t>
        </is>
      </c>
    </row>
    <row r="2051">
      <c r="A2051" t="inlineStr">
        <is>
          <t>2011-001009</t>
        </is>
      </c>
      <c r="C2051" t="inlineStr">
        <is>
          <t>MINERAL DEED OF TRUSTEE [Deed of Distribution]</t>
        </is>
      </c>
      <c r="D2051" t="inlineStr">
        <is>
          <t>2063/497</t>
        </is>
      </c>
      <c r="E2051" s="903" t="n">
        <v>40583</v>
      </c>
      <c r="F2051" s="903" t="n">
        <v>40592</v>
      </c>
      <c r="G2051" t="inlineStr">
        <is>
          <t>Shonna Mitchel, same person as Shonna A. Mitchel and as Shonna Arlene Mitchel, single person</t>
        </is>
      </c>
      <c r="H2051" t="inlineStr">
        <is>
          <t>Shonna Arlene Mitchel, same person as Shonna A. Mitchel, as Trustee of The Jack D. Mitchel and Shonna A. Mitchel Family Trust, u/t/a dated September 13, 1990</t>
        </is>
      </c>
      <c r="I2051" t="inlineStr">
        <is>
          <t>E/2 NW/4, N/2 NE/4 SE/4, NE/4 SE/4, SE/4 NE/4 of 31-12N-24W, aol</t>
        </is>
      </c>
      <c r="J2051" t="inlineStr">
        <is>
          <t>ARTI</t>
        </is>
      </c>
      <c r="K2051" t="inlineStr">
        <is>
          <t>OKCountyRecords: 2011-001009</t>
        </is>
      </c>
      <c r="L2051" t="inlineStr">
        <is>
          <t>1, 3, 4, 8</t>
        </is>
      </c>
      <c r="M2051" t="inlineStr">
        <is>
          <t>Mineral</t>
        </is>
      </c>
      <c r="N2051" t="n">
        <v>1</v>
      </c>
      <c r="O2051" t="n">
        <v>240</v>
      </c>
      <c r="P2051" t="n">
        <v>1</v>
      </c>
      <c r="Q2051" t="n">
        <v>-1</v>
      </c>
      <c r="R2051" t="n">
        <v>240</v>
      </c>
      <c r="S2051" t="inlineStr">
        <is>
          <t>Mineral; basis Conv Amt(dec). Gross=tract-map basis.</t>
        </is>
      </c>
    </row>
    <row r="2052">
      <c r="A2052" t="inlineStr">
        <is>
          <t>2011-003023</t>
        </is>
      </c>
      <c r="C2052" t="inlineStr">
        <is>
          <t>Mineral Deed</t>
        </is>
      </c>
      <c r="D2052" t="inlineStr">
        <is>
          <t>2074/536</t>
        </is>
      </c>
      <c r="E2052" s="903" t="n">
        <v>40661</v>
      </c>
      <c r="F2052" s="903" t="n">
        <v>40665</v>
      </c>
      <c r="G2052" t="inlineStr">
        <is>
          <t>Byron A. Hetherington, d/b/a 4-A Investments</t>
        </is>
      </c>
      <c r="H2052" t="inlineStr">
        <is>
          <t>Byron A. Hetherington, Trustee of the Byron A. Hetherington Trust, 1/2,
Gloria A. Hetherington, Trustee of the Gloria A. Hetherington Trust, 1/2</t>
        </is>
      </c>
      <c r="I2052" t="inlineStr">
        <is>
          <t>NW/4 SE/4, S/2 SE/4, SW/4 NE/4 of 31-12N-24W, aol</t>
        </is>
      </c>
      <c r="J2052" t="inlineStr">
        <is>
          <t>ARTI</t>
        </is>
      </c>
      <c r="K2052" t="inlineStr">
        <is>
          <t>OKCountyRecords: 2011-003023</t>
        </is>
      </c>
      <c r="L2052" t="n">
        <v>2</v>
      </c>
      <c r="M2052" t="inlineStr">
        <is>
          <t>Mineral</t>
        </is>
      </c>
      <c r="N2052" t="n">
        <v>1</v>
      </c>
      <c r="O2052" t="n">
        <v>160</v>
      </c>
      <c r="P2052" t="n">
        <v>1</v>
      </c>
      <c r="Q2052" t="n">
        <v>-1</v>
      </c>
      <c r="R2052" t="n">
        <v>160</v>
      </c>
      <c r="S2052" t="inlineStr">
        <is>
          <t>Mineral; basis Conv Amt(dec). Gross=tract-map basis.</t>
        </is>
      </c>
    </row>
    <row r="2053">
      <c r="A2053" t="inlineStr">
        <is>
          <t>2011-005695</t>
        </is>
      </c>
      <c r="C2053" t="inlineStr">
        <is>
          <t>Mineral Deed</t>
        </is>
      </c>
      <c r="D2053" t="inlineStr">
        <is>
          <t>2092/134</t>
        </is>
      </c>
      <c r="E2053" s="903" t="n">
        <v>40778</v>
      </c>
      <c r="F2053" s="903" t="n">
        <v>40781</v>
      </c>
      <c r="G2053" t="inlineStr">
        <is>
          <t>Michelle Sorenson Johnson, Sole Trustee of the Sorenson Oil and Gas Trust</t>
        </is>
      </c>
      <c r="H2053" t="inlineStr">
        <is>
          <t>Mark Ashley Daigle Trust, 33.3%,
Keri Lee Daigle Trust, 33.3%,
Kevin Warner Johnson Trust, 33.4%</t>
        </is>
      </c>
      <c r="I2053" t="inlineStr">
        <is>
          <t>LALEXANDER 1-31 of 31-12N-24W</t>
        </is>
      </c>
      <c r="J2053" t="inlineStr">
        <is>
          <t>all the grantor's rights, title and interest, suspense held funds in the oil, gas and minerals (40/260 int)</t>
        </is>
      </c>
      <c r="K2053" t="inlineStr">
        <is>
          <t>OKCountyRecords: 2011-005695</t>
        </is>
      </c>
      <c r="L2053" t="inlineStr">
        <is>
          <t>All (1-8)</t>
        </is>
      </c>
      <c r="M2053" t="inlineStr">
        <is>
          <t>Mineral</t>
        </is>
      </c>
      <c r="N2053" t="n">
        <v>1</v>
      </c>
      <c r="O2053" t="n">
        <v>640</v>
      </c>
      <c r="P2053" t="n">
        <v>1</v>
      </c>
      <c r="Q2053" t="n">
        <v>-1</v>
      </c>
      <c r="R2053" t="n">
        <v>640</v>
      </c>
      <c r="S2053" t="inlineStr">
        <is>
          <t>Mineral; basis Conv Amt(dec). All-section coverage. Gross=tract-map basis.</t>
        </is>
      </c>
      <c r="T2053" t="inlineStr">
        <is>
          <t>REVIEW</t>
        </is>
      </c>
      <c r="U2053" t="inlineStr">
        <is>
          <t>NEED: conveyed interest / decimal from instrument image</t>
        </is>
      </c>
    </row>
    <row r="2054">
      <c r="A2054" t="inlineStr">
        <is>
          <t>2011-005926</t>
        </is>
      </c>
      <c r="C2054" t="inlineStr">
        <is>
          <t>Quitclaim Deed, Assignment, Transfer and Conveyance of Oil and Gas Interests</t>
        </is>
      </c>
      <c r="D2054" t="inlineStr">
        <is>
          <t>2093/461</t>
        </is>
      </c>
      <c r="E2054" s="903" t="n">
        <v>40788</v>
      </c>
      <c r="F2054" s="903" t="n">
        <v>40793</v>
      </c>
      <c r="G2054" t="inlineStr">
        <is>
          <t>Cheyenne Resources, LLC</t>
        </is>
      </c>
      <c r="H2054" t="inlineStr">
        <is>
          <t>Hefner Company, Inc.</t>
        </is>
      </c>
      <c r="I2054" t="inlineStr">
        <is>
          <t>All of 31-12N-24W, aol</t>
        </is>
      </c>
      <c r="J2054" t="inlineStr">
        <is>
          <t>assigns forever, all of Transferor's right, title, interest and estate, both at law and in equity, in and to all oil and gas interests</t>
        </is>
      </c>
      <c r="K2054" t="inlineStr">
        <is>
          <t>OKCountyRecords: 2011-005926</t>
        </is>
      </c>
      <c r="L2054" t="inlineStr">
        <is>
          <t>All (1-8)</t>
        </is>
      </c>
      <c r="M2054" t="inlineStr">
        <is>
          <t>Mineral</t>
        </is>
      </c>
      <c r="N2054" t="n">
        <v>1</v>
      </c>
      <c r="O2054" t="n">
        <v>640</v>
      </c>
      <c r="P2054" t="n">
        <v>1</v>
      </c>
      <c r="Q2054" t="n">
        <v>-1</v>
      </c>
      <c r="R2054" t="n">
        <v>640</v>
      </c>
      <c r="S2054" t="inlineStr">
        <is>
          <t>Mineral; basis Conv Amt(dec). All-section coverage. Gross=tract-map basis.</t>
        </is>
      </c>
      <c r="T2054" t="inlineStr">
        <is>
          <t>REVIEW</t>
        </is>
      </c>
      <c r="U2054" t="inlineStr">
        <is>
          <t>NEED: conveyed interest / decimal from instrument image</t>
        </is>
      </c>
    </row>
    <row r="2055">
      <c r="A2055" t="inlineStr">
        <is>
          <t>2011-007727</t>
        </is>
      </c>
      <c r="C2055" t="inlineStr">
        <is>
          <t>Affidavit by Successor Co-Trustees</t>
        </is>
      </c>
      <c r="D2055" t="inlineStr">
        <is>
          <t>2104/234</t>
        </is>
      </c>
      <c r="E2055" s="903" t="n">
        <v>40839</v>
      </c>
      <c r="F2055" s="903" t="n">
        <v>40869</v>
      </c>
      <c r="G2055" t="inlineStr">
        <is>
          <t>Michael Bain,
William C. Bain</t>
        </is>
      </c>
      <c r="H2055"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2055" t="inlineStr">
        <is>
          <t>NW/4 SE/4, S/2 SE/4, SW/4 NE/4 of 31-12N-24W, aol</t>
        </is>
      </c>
      <c r="J2055" t="inlineStr">
        <is>
          <t>ARTI</t>
        </is>
      </c>
      <c r="K2055" t="inlineStr">
        <is>
          <t>OKCountyRecords: 2011-007727</t>
        </is>
      </c>
      <c r="L2055" t="n">
        <v>2</v>
      </c>
      <c r="M2055" t="inlineStr">
        <is>
          <t>Mineral</t>
        </is>
      </c>
      <c r="O2055" t="n">
        <v>160</v>
      </c>
      <c r="S2055" t="inlineStr">
        <is>
          <t>Mineral; NO AMOUNT-verify instrument. Gross=tract-map basis.</t>
        </is>
      </c>
    </row>
    <row r="2056">
      <c r="A2056" t="inlineStr">
        <is>
          <t>2011-007728</t>
        </is>
      </c>
      <c r="C2056" t="inlineStr">
        <is>
          <t>Deed</t>
        </is>
      </c>
      <c r="D2056" t="inlineStr">
        <is>
          <t>2104/239</t>
        </is>
      </c>
      <c r="E2056" s="903" t="n">
        <v>40839</v>
      </c>
      <c r="F2056" s="903" t="n">
        <v>40869</v>
      </c>
      <c r="G2056" t="inlineStr">
        <is>
          <t>Michael L. Bain and William C. BAIN, Successor Co-Trustees</t>
        </is>
      </c>
      <c r="H2056"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2056" t="inlineStr">
        <is>
          <t>SE/4 SE/4, SW/4 NE/4, W/2 SE/4 of 31-12N-24W, aol</t>
        </is>
      </c>
      <c r="J2056" t="inlineStr">
        <is>
          <t>ARTI</t>
        </is>
      </c>
      <c r="K2056" t="inlineStr">
        <is>
          <t>OKCountyRecords: 2011-007728</t>
        </is>
      </c>
      <c r="L2056" t="n">
        <v>2</v>
      </c>
      <c r="M2056" t="inlineStr">
        <is>
          <t>Mineral</t>
        </is>
      </c>
      <c r="N2056" t="n">
        <v>1</v>
      </c>
      <c r="O2056" t="n">
        <v>160</v>
      </c>
      <c r="P2056" t="n">
        <v>1</v>
      </c>
      <c r="Q2056" t="n">
        <v>-1</v>
      </c>
      <c r="R2056" t="n">
        <v>160</v>
      </c>
      <c r="S2056" t="inlineStr">
        <is>
          <t>Mineral; basis Conv Amt(dec). Gross=tract-map basis.</t>
        </is>
      </c>
    </row>
    <row r="2057">
      <c r="A2057" t="inlineStr">
        <is>
          <t>2011-007729</t>
        </is>
      </c>
      <c r="C2057" t="inlineStr">
        <is>
          <t>Mineral Deed</t>
        </is>
      </c>
      <c r="D2057" t="inlineStr">
        <is>
          <t>2104/242</t>
        </is>
      </c>
      <c r="E2057" s="903" t="n">
        <v>40839</v>
      </c>
      <c r="F2057" s="903" t="n">
        <v>40869</v>
      </c>
      <c r="G2057" t="inlineStr">
        <is>
          <t>Michael L. Bain and William C. BAIN, Successor Co-Trustees</t>
        </is>
      </c>
      <c r="H2057" t="inlineStr">
        <is>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is>
      </c>
      <c r="I2057" t="inlineStr">
        <is>
          <t>NW/4 SE/4, S/2 SE/4, SW/4 NE/4 of 31-12N-24W, aol</t>
        </is>
      </c>
      <c r="J2057" t="inlineStr">
        <is>
          <t>ARTI</t>
        </is>
      </c>
      <c r="K2057" t="inlineStr">
        <is>
          <t>OKCountyRecords: 2011-007729</t>
        </is>
      </c>
      <c r="L2057" t="n">
        <v>2</v>
      </c>
      <c r="M2057" t="inlineStr">
        <is>
          <t>Mineral</t>
        </is>
      </c>
      <c r="N2057" t="n">
        <v>1</v>
      </c>
      <c r="O2057" t="n">
        <v>160</v>
      </c>
      <c r="P2057" t="n">
        <v>1</v>
      </c>
      <c r="Q2057" t="n">
        <v>-1</v>
      </c>
      <c r="R2057" t="n">
        <v>160</v>
      </c>
      <c r="S2057" t="inlineStr">
        <is>
          <t>Mineral; basis Conv Amt(dec). Gross=tract-map basis.</t>
        </is>
      </c>
    </row>
    <row r="2058">
      <c r="A2058" t="inlineStr">
        <is>
          <t>2011-007826</t>
        </is>
      </c>
      <c r="C2058" t="inlineStr">
        <is>
          <t>Mineral Deed</t>
        </is>
      </c>
      <c r="D2058" t="inlineStr">
        <is>
          <t>2104/537</t>
        </is>
      </c>
      <c r="E2058" s="903" t="n">
        <v>40855</v>
      </c>
      <c r="F2058" s="903" t="n">
        <v>40876</v>
      </c>
      <c r="G2058" t="inlineStr">
        <is>
          <t>Fleshman Agency</t>
        </is>
      </c>
      <c r="H2058" t="inlineStr">
        <is>
          <t>Mekusukey Oil Company, LLC</t>
        </is>
      </c>
      <c r="I2058"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is>
      </c>
      <c r="J2058" t="inlineStr">
        <is>
          <t>An undivided 2.00 net mineral acres in 31-12N-24W An undivided 8.79166/1,052.085 net mineral acre interest</t>
        </is>
      </c>
      <c r="K2058" t="inlineStr">
        <is>
          <t>OKCountyRecords: 2011-007826</t>
        </is>
      </c>
      <c r="L2058" t="inlineStr">
        <is>
          <t>5, 6</t>
        </is>
      </c>
      <c r="M2058" t="inlineStr">
        <is>
          <t>Mineral</t>
        </is>
      </c>
      <c r="N2058" t="n">
        <v>0.01</v>
      </c>
      <c r="O2058" t="n">
        <v>200</v>
      </c>
      <c r="P2058" t="n">
        <v>0.01</v>
      </c>
      <c r="Q2058" t="n">
        <v>-0.01</v>
      </c>
      <c r="R2058" t="n">
        <v>2</v>
      </c>
      <c r="S2058" t="inlineStr">
        <is>
          <t>Mineral; basis Conv Amt(dec). Gross=tract-map basis.</t>
        </is>
      </c>
      <c r="U2058" t="inlineStr">
        <is>
          <t>Conveys 2 NMA per notes; conv. dec = 2/gross. Verify denominator/tract from image.</t>
        </is>
      </c>
    </row>
    <row r="2059">
      <c r="A2059" t="inlineStr">
        <is>
          <t>2011-008134</t>
        </is>
      </c>
      <c r="C2059" t="inlineStr">
        <is>
          <t>Mineral and Royalty Deed</t>
        </is>
      </c>
      <c r="D2059" t="inlineStr">
        <is>
          <t>2106/387</t>
        </is>
      </c>
      <c r="E2059" s="903" t="n">
        <v>40876</v>
      </c>
      <c r="F2059" s="903" t="n">
        <v>40886</v>
      </c>
      <c r="G2059" t="inlineStr">
        <is>
          <t>Myron V. Slobin</t>
        </is>
      </c>
      <c r="H2059" t="inlineStr">
        <is>
          <t>Brian Herman Kortright</t>
        </is>
      </c>
      <c r="I2059" t="inlineStr">
        <is>
          <t>NW/4 SE/4, S/2 SE/4, SE/4 NE/4 of 31-12N-24W, aol</t>
        </is>
      </c>
      <c r="J2059" t="inlineStr">
        <is>
          <t>1/791.47 interest
1 (One) Net mineral acre, in 2 sections</t>
        </is>
      </c>
      <c r="K2059" t="inlineStr">
        <is>
          <t>OKCountyRecords: 2011-008134</t>
        </is>
      </c>
      <c r="L2059" t="inlineStr">
        <is>
          <t>2, 3</t>
        </is>
      </c>
      <c r="M2059" t="inlineStr">
        <is>
          <t>Mineral</t>
        </is>
      </c>
      <c r="N2059" t="n">
        <v>0.00126347176772335</v>
      </c>
      <c r="O2059" t="n">
        <v>200</v>
      </c>
      <c r="P2059" t="n">
        <v>0.00126347176772335</v>
      </c>
      <c r="Q2059" t="n">
        <v>-0.00126347176772335</v>
      </c>
      <c r="R2059" t="n">
        <v>0.25269435354467</v>
      </c>
      <c r="S2059" t="inlineStr">
        <is>
          <t>Mineral; basis Conv Amt(dec). Gross=tract-map basis.</t>
        </is>
      </c>
    </row>
    <row r="2060">
      <c r="A2060" t="inlineStr">
        <is>
          <t>2013-006083</t>
        </is>
      </c>
      <c r="C2060" t="inlineStr">
        <is>
          <t>Mineral and Royalty Deed</t>
        </is>
      </c>
      <c r="D2060" t="inlineStr">
        <is>
          <t>2219/516</t>
        </is>
      </c>
      <c r="E2060" s="903" t="n">
        <v>40876</v>
      </c>
      <c r="F2060" s="903" t="n">
        <v>41592</v>
      </c>
      <c r="G2060" t="inlineStr">
        <is>
          <t>Myron V. Slobin</t>
        </is>
      </c>
      <c r="H2060" t="inlineStr">
        <is>
          <t>Brian Herman Kortright</t>
        </is>
      </c>
      <c r="I2060" t="inlineStr">
        <is>
          <t>NW/4 SE/4, S/2 SE/4, SW/4 NE/4 of 31-12N-24W, aol</t>
        </is>
      </c>
      <c r="J2060" t="inlineStr">
        <is>
          <t>1/791.47 interest
1 (One) Net mineral acre, in 2 sections</t>
        </is>
      </c>
      <c r="K2060" t="inlineStr">
        <is>
          <t>OKCountyRecords: 2013-006083</t>
        </is>
      </c>
      <c r="L2060" t="n">
        <v>2</v>
      </c>
      <c r="M2060" t="inlineStr">
        <is>
          <t>Mineral</t>
        </is>
      </c>
      <c r="N2060" t="n">
        <v>0.00126347176772335</v>
      </c>
      <c r="O2060" t="n">
        <v>160</v>
      </c>
      <c r="P2060" t="n">
        <v>0.00126347176772335</v>
      </c>
      <c r="Q2060" t="n">
        <v>-0.00126347176772335</v>
      </c>
      <c r="R2060" t="n">
        <v>0.202155482835736</v>
      </c>
      <c r="S2060" t="inlineStr">
        <is>
          <t>Mineral; basis Conv Amt(dec). Gross=tract-map basis.</t>
        </is>
      </c>
    </row>
    <row r="2061">
      <c r="A2061" t="inlineStr">
        <is>
          <t>2011-008366</t>
        </is>
      </c>
      <c r="C2061" t="inlineStr">
        <is>
          <t>Mineral Deed</t>
        </is>
      </c>
      <c r="D2061" t="inlineStr">
        <is>
          <t>2108/102</t>
        </is>
      </c>
      <c r="E2061" s="903" t="n">
        <v>40892</v>
      </c>
      <c r="F2061" s="903" t="n">
        <v>40896</v>
      </c>
      <c r="G2061" t="inlineStr">
        <is>
          <t>Michelle Sorenson Johnson</t>
        </is>
      </c>
      <c r="H2061" t="inlineStr">
        <is>
          <t>Mark Ashley Daigle Trust, 33.3%,
Keri Lee Daigle Trust, 33.3%,
Kevin Warner Johnson Trust, 33.4%</t>
        </is>
      </c>
      <c r="I2061" t="inlineStr">
        <is>
          <t>LALEXANDER 1-31 of 31-12N-24W</t>
        </is>
      </c>
      <c r="J2061" t="inlineStr">
        <is>
          <t>ARTI</t>
        </is>
      </c>
      <c r="K2061" t="inlineStr">
        <is>
          <t>OKCountyRecords: 2011-008366</t>
        </is>
      </c>
      <c r="L2061" t="inlineStr">
        <is>
          <t>All (1-8)</t>
        </is>
      </c>
      <c r="M2061" t="inlineStr">
        <is>
          <t>Mineral</t>
        </is>
      </c>
      <c r="N2061" t="n">
        <v>1</v>
      </c>
      <c r="O2061" t="n">
        <v>640</v>
      </c>
      <c r="P2061" t="n">
        <v>1</v>
      </c>
      <c r="Q2061" t="n">
        <v>-1</v>
      </c>
      <c r="R2061" t="n">
        <v>640</v>
      </c>
      <c r="S2061" t="inlineStr">
        <is>
          <t>Mineral; basis Conv Amt(dec). All-section coverage. Gross=tract-map basis.</t>
        </is>
      </c>
    </row>
    <row r="2062">
      <c r="A2062" t="inlineStr">
        <is>
          <t>2012-000970</t>
        </is>
      </c>
      <c r="C2062" t="inlineStr">
        <is>
          <t>Affidavit of Identity</t>
        </is>
      </c>
      <c r="D2062" t="inlineStr">
        <is>
          <t>2116/16</t>
        </is>
      </c>
      <c r="E2062" s="903" t="n">
        <v>40905</v>
      </c>
      <c r="F2062" s="903" t="n">
        <v>40949</v>
      </c>
      <c r="G2062" t="inlineStr">
        <is>
          <t>Keri L. Tucker</t>
        </is>
      </c>
      <c r="H2062" t="inlineStr">
        <is>
          <t>The Public</t>
        </is>
      </c>
      <c r="I2062" t="inlineStr">
        <is>
          <t>LALEXANDER 1-31 of 31-12N-24W</t>
        </is>
      </c>
      <c r="J2062" t="inlineStr">
        <is>
          <t>the Keri Lee Daigle Trust is one and the same Trust as the Keri Daigle Tucker Trust, and (2) that Keri Lee Daigle is the one and the same person as Keri Daigle Tucker.</t>
        </is>
      </c>
      <c r="K2062" t="inlineStr">
        <is>
          <t>OKCountyRecords: 2012-000970</t>
        </is>
      </c>
      <c r="L2062" t="inlineStr">
        <is>
          <t>All (1-8)</t>
        </is>
      </c>
      <c r="M2062" t="inlineStr">
        <is>
          <t>Other</t>
        </is>
      </c>
      <c r="O2062" t="n">
        <v>640</v>
      </c>
      <c r="S2062" t="inlineStr">
        <is>
          <t>Other (non-mineral; excluded from mineral NMA). All-section coverage. Gross=tract-map basis.</t>
        </is>
      </c>
      <c r="T2062" t="inlineStr">
        <is>
          <t>OK</t>
        </is>
      </c>
      <c r="U2062" t="inlineStr">
        <is>
          <t>Non-conveying — notice/affidavit/address change (The Public).</t>
        </is>
      </c>
    </row>
    <row r="2063">
      <c r="A2063" t="inlineStr">
        <is>
          <t>2012-005041</t>
        </is>
      </c>
      <c r="C2063" t="inlineStr">
        <is>
          <t>Order Appointing Co-Trustees</t>
        </is>
      </c>
      <c r="D2063" t="inlineStr">
        <is>
          <t>2148/385</t>
        </is>
      </c>
      <c r="E2063" s="903" t="n">
        <v>40961</v>
      </c>
      <c r="F2063" s="903" t="n">
        <v>41106</v>
      </c>
      <c r="G2063" t="inlineStr">
        <is>
          <t>Beckham County Court,
RE: In the Matter of the Fred A. Standiford, Jr. Trust</t>
        </is>
      </c>
      <c r="H2063" t="inlineStr">
        <is>
          <t>Kimberly D. Standiford,
Rosa C. Standiford</t>
        </is>
      </c>
      <c r="I2063" t="inlineStr">
        <is>
          <t>SE/4 SW/4 of 31-12N-24W, aol</t>
        </is>
      </c>
      <c r="J2063" t="inlineStr">
        <is>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is>
      </c>
      <c r="K2063" t="inlineStr">
        <is>
          <t>OKCountyRecords: 2012-005041</t>
        </is>
      </c>
      <c r="L2063" t="n">
        <v>5</v>
      </c>
      <c r="M2063" t="inlineStr">
        <is>
          <t>Other</t>
        </is>
      </c>
      <c r="O2063" t="n">
        <v>120</v>
      </c>
      <c r="S2063" t="inlineStr">
        <is>
          <t>Other (non-mineral; excluded from mineral NMA). Gross=tract-map basis.</t>
        </is>
      </c>
    </row>
    <row r="2064">
      <c r="A2064" t="inlineStr">
        <is>
          <t>2012-001856</t>
        </is>
      </c>
      <c r="C2064" t="inlineStr">
        <is>
          <t>Partial Release</t>
        </is>
      </c>
      <c r="D2064" t="inlineStr">
        <is>
          <t>2121/77</t>
        </is>
      </c>
      <c r="E2064" s="903" t="n">
        <v>40973</v>
      </c>
      <c r="F2064" s="903" t="n">
        <v>40983</v>
      </c>
      <c r="G2064" t="inlineStr">
        <is>
          <t>Wells Fargo Bank</t>
        </is>
      </c>
      <c r="H2064" t="inlineStr">
        <is>
          <t>Chesapeake Exploration, LLC</t>
        </is>
      </c>
      <c r="I2064" t="inlineStr">
        <is>
          <t>NW/4 SE/4, S/2 NE/4 SW/4 Lots 3-4, S/2 SE/4, SE/4 SW/4, SW/4 NE/4 of 31-12N-24W, aol</t>
        </is>
      </c>
      <c r="J2064" t="inlineStr">
        <is>
          <t>Mortgage partial release</t>
        </is>
      </c>
      <c r="K2064" t="inlineStr">
        <is>
          <t>OKCountyRecords: 2012-001856</t>
        </is>
      </c>
      <c r="L2064" t="inlineStr">
        <is>
          <t>2, 3, 5, 6, 7</t>
        </is>
      </c>
      <c r="M2064" t="inlineStr">
        <is>
          <t>Leasehold</t>
        </is>
      </c>
      <c r="O2064" t="n">
        <v>440</v>
      </c>
      <c r="S2064" t="inlineStr">
        <is>
          <t>Leasehold (non-mineral; excluded from mineral NMA). Gross=tract-map basis.</t>
        </is>
      </c>
    </row>
    <row r="2065">
      <c r="A2065" t="inlineStr">
        <is>
          <t>2012-002191</t>
        </is>
      </c>
      <c r="C2065" t="inlineStr">
        <is>
          <t>Order Determining Heirs, Legatees and Devisees. and Final Decree of Distribution and Discharge</t>
        </is>
      </c>
      <c r="D2065" t="inlineStr">
        <is>
          <t>2124/117</t>
        </is>
      </c>
      <c r="E2065" s="903" t="n">
        <v>40988</v>
      </c>
      <c r="F2065" s="903" t="n">
        <v>40990</v>
      </c>
      <c r="G2065" t="inlineStr">
        <is>
          <t>Beckham County Court,
RE: In the Matter of the Estate of Fred A. Standiford, Jr., Deceased</t>
        </is>
      </c>
      <c r="H2065" t="inlineStr">
        <is>
          <t>Rosa C. Standiford and Kimberly D. Standiford, Co-Trustees of the Fred A. Standiford, Jr. Trust</t>
        </is>
      </c>
      <c r="I2065" t="inlineStr">
        <is>
          <t>SE/4 SW/4 of 31-12N-24W, aol</t>
        </is>
      </c>
      <c r="J2065" t="inlineStr">
        <is>
          <t>ARTI</t>
        </is>
      </c>
      <c r="K2065" t="inlineStr">
        <is>
          <t>OKCountyRecords: 2012-002191</t>
        </is>
      </c>
      <c r="L2065" t="n">
        <v>5</v>
      </c>
      <c r="M2065" t="inlineStr">
        <is>
          <t>Mineral</t>
        </is>
      </c>
      <c r="N2065" t="n">
        <v>1</v>
      </c>
      <c r="O2065" t="n">
        <v>120</v>
      </c>
      <c r="P2065" t="n">
        <v>1</v>
      </c>
      <c r="Q2065" t="n">
        <v>-1</v>
      </c>
      <c r="R2065" t="n">
        <v>120</v>
      </c>
      <c r="S2065" t="inlineStr">
        <is>
          <t>Mineral; basis Conv Amt(dec). Gross=tract-map basis.</t>
        </is>
      </c>
    </row>
    <row r="2066">
      <c r="A2066" t="inlineStr">
        <is>
          <t>2012-005854</t>
        </is>
      </c>
      <c r="C2066" t="inlineStr">
        <is>
          <t>Amendment</t>
        </is>
      </c>
      <c r="D2066" t="inlineStr">
        <is>
          <t>2154/229</t>
        </is>
      </c>
      <c r="E2066" s="903" t="n">
        <v>41000</v>
      </c>
      <c r="F2066" s="903" t="n">
        <v>41145</v>
      </c>
      <c r="G2066" t="inlineStr">
        <is>
          <t>Chesapeake Exploration, LLC</t>
        </is>
      </c>
      <c r="H2066" t="inlineStr">
        <is>
          <t>Chk Cleveland Tonkawa, LLC</t>
        </is>
      </c>
      <c r="I2066" t="inlineStr">
        <is>
          <t>All of 31-12N-24W, aol</t>
        </is>
      </c>
      <c r="J2066" t="inlineStr">
        <is>
          <t>99.9% of their interest</t>
        </is>
      </c>
      <c r="K2066" t="inlineStr">
        <is>
          <t>OKCountyRecords: 2012-005854</t>
        </is>
      </c>
      <c r="L2066" t="inlineStr">
        <is>
          <t>All (1-8)</t>
        </is>
      </c>
      <c r="M2066" t="inlineStr">
        <is>
          <t>Leasehold</t>
        </is>
      </c>
      <c r="O2066" t="n">
        <v>640</v>
      </c>
      <c r="S2066" t="inlineStr">
        <is>
          <t>Leasehold (non-mineral; excluded from mineral NMA). All-section coverage. Gross=tract-map basis.</t>
        </is>
      </c>
    </row>
    <row r="2067">
      <c r="A2067" t="inlineStr">
        <is>
          <t>2012-002539</t>
        </is>
      </c>
      <c r="C2067" t="inlineStr">
        <is>
          <t>Assignment</t>
        </is>
      </c>
      <c r="D2067" t="inlineStr">
        <is>
          <t>2129/1</t>
        </is>
      </c>
      <c r="E2067" s="903" t="n">
        <v>41000</v>
      </c>
      <c r="F2067" s="903" t="n">
        <v>41002</v>
      </c>
      <c r="G2067" t="inlineStr">
        <is>
          <t>Chesapeake Exploration, LLC</t>
        </is>
      </c>
      <c r="H2067" t="inlineStr">
        <is>
          <t>Chk Cleveland Tonkawa, LLC</t>
        </is>
      </c>
      <c r="I2067" t="inlineStr">
        <is>
          <t>All of 31-12N-24W, aol</t>
        </is>
      </c>
      <c r="J2067" t="inlineStr">
        <is>
          <t>99.9% of their interest</t>
        </is>
      </c>
      <c r="K2067" t="inlineStr">
        <is>
          <t>OKCountyRecords: 2012-002539</t>
        </is>
      </c>
      <c r="L2067" t="inlineStr">
        <is>
          <t>All (1-8)</t>
        </is>
      </c>
      <c r="M2067" t="inlineStr">
        <is>
          <t>Leasehold</t>
        </is>
      </c>
      <c r="O2067" t="n">
        <v>640</v>
      </c>
      <c r="S2067" t="inlineStr">
        <is>
          <t>Leasehold (non-mineral; excluded from mineral NMA). All-section coverage. Gross=tract-map basis.</t>
        </is>
      </c>
    </row>
    <row r="2068">
      <c r="A2068" t="inlineStr">
        <is>
          <t>2012-002930</t>
        </is>
      </c>
      <c r="C2068" t="inlineStr">
        <is>
          <t>Mineral Deed</t>
        </is>
      </c>
      <c r="D2068" t="inlineStr">
        <is>
          <t>2131/599</t>
        </is>
      </c>
      <c r="E2068" s="903" t="n">
        <v>41011</v>
      </c>
      <c r="F2068" s="903" t="n">
        <v>41015</v>
      </c>
      <c r="G2068" t="inlineStr">
        <is>
          <t>Jospeh A. Bain and Doris Bain, HW</t>
        </is>
      </c>
      <c r="H2068" t="inlineStr">
        <is>
          <t>Lighthouse Point, LLC</t>
        </is>
      </c>
      <c r="I2068" t="inlineStr">
        <is>
          <t>NW/4 SE/4, S/2 SE/4, SW/4 NE/4 of 31-12N-24W, aol</t>
        </is>
      </c>
      <c r="J2068" t="inlineStr">
        <is>
          <t>3 NMA in 31-12N-24W,
A total of six (6) net mineral acres of Grantor's right, title and interest in and to all of the oil, gas and other minerals in and under 2 sections</t>
        </is>
      </c>
      <c r="K2068" t="inlineStr">
        <is>
          <t>OKCountyRecords: 2012-002930</t>
        </is>
      </c>
      <c r="L2068" t="n">
        <v>2</v>
      </c>
      <c r="M2068" t="inlineStr">
        <is>
          <t>Mineral</t>
        </is>
      </c>
      <c r="N2068" t="n">
        <v>0.01875</v>
      </c>
      <c r="O2068" t="n">
        <v>160</v>
      </c>
      <c r="P2068" t="n">
        <v>0.01875</v>
      </c>
      <c r="Q2068" t="n">
        <v>-0.01875</v>
      </c>
      <c r="R2068" t="n">
        <v>3</v>
      </c>
      <c r="S2068" t="inlineStr">
        <is>
          <t>Mineral; basis Conv Amt(dec). Gross=tract-map basis.</t>
        </is>
      </c>
      <c r="T2068" t="inlineStr">
        <is>
          <t>REVIEW</t>
        </is>
      </c>
      <c r="U2068" t="inlineStr">
        <is>
          <t>Conveys 3 NMA per notes; conv. dec = 3/gross. Verify denominator/tract from image.</t>
        </is>
      </c>
    </row>
    <row r="2069">
      <c r="A2069" t="inlineStr">
        <is>
          <t>2012-004060</t>
        </is>
      </c>
      <c r="C2069" t="inlineStr">
        <is>
          <t>Mineral Deed</t>
        </is>
      </c>
      <c r="D2069" t="inlineStr">
        <is>
          <t>2141/3</t>
        </is>
      </c>
      <c r="E2069" s="903" t="n">
        <v>41059</v>
      </c>
      <c r="F2069" s="903" t="n">
        <v>41061</v>
      </c>
      <c r="G2069" t="inlineStr">
        <is>
          <t>OK Oil Ventures an unincorporated partnership comprising Gregory J. Winneke, Myron V. Slobin and the heirs of Lyle T. Ibeling, being: Michelle L Ibeling, Janelle Ibeling Ness, Joel R. Ibeling and Cassandra M. Wynia,</t>
        </is>
      </c>
      <c r="H2069" t="inlineStr">
        <is>
          <t>Gregory J. Winneke 33.33 %,
Myron V. Slobin 33.33%</t>
        </is>
      </c>
      <c r="I2069" t="inlineStr">
        <is>
          <t>NW/4 SE/4, S/2 SE/4, SE/4 NE/4 of 31-12N-24W, aol</t>
        </is>
      </c>
      <c r="J2069" t="inlineStr">
        <is>
          <t>all of his right, title and interest in and to all the oil, gas and any and all other minerals in 2 sections</t>
        </is>
      </c>
      <c r="K2069" t="inlineStr">
        <is>
          <t>OKCountyRecords: 2012-004060</t>
        </is>
      </c>
      <c r="L2069" t="inlineStr">
        <is>
          <t>2, 3</t>
        </is>
      </c>
      <c r="M2069" t="inlineStr">
        <is>
          <t>Mineral</t>
        </is>
      </c>
      <c r="N2069" t="n">
        <v>1</v>
      </c>
      <c r="O2069" t="n">
        <v>200</v>
      </c>
      <c r="P2069" t="n">
        <v>1</v>
      </c>
      <c r="Q2069" t="n">
        <v>-1</v>
      </c>
      <c r="R2069" t="n">
        <v>200</v>
      </c>
      <c r="S2069" t="inlineStr">
        <is>
          <t>Mineral; basis Conv Amt(dec). Gross=tract-map basis.</t>
        </is>
      </c>
    </row>
    <row r="2070">
      <c r="A2070" t="inlineStr">
        <is>
          <t>2012-006477</t>
        </is>
      </c>
      <c r="C2070" t="inlineStr">
        <is>
          <t>Assignment of ORRI</t>
        </is>
      </c>
      <c r="D2070" t="inlineStr">
        <is>
          <t>2159/361</t>
        </is>
      </c>
      <c r="E2070" s="903" t="n">
        <v>41074</v>
      </c>
      <c r="F2070" s="903" t="n">
        <v>41173</v>
      </c>
      <c r="G2070" t="inlineStr">
        <is>
          <t>Yale Oil Assoc, Inc.</t>
        </is>
      </c>
      <c r="H2070" t="inlineStr">
        <is>
          <t>Chelin H. Satherlie,
Gregg M. Satherlie</t>
        </is>
      </c>
      <c r="I2070" t="inlineStr">
        <is>
          <t>Lots 1-3 of 31-12N-24W</t>
        </is>
      </c>
      <c r="J2070" t="inlineStr">
        <is>
          <t>ORRI</t>
        </is>
      </c>
      <c r="K2070" t="inlineStr">
        <is>
          <t>OKCountyRecords: 2012-006477</t>
        </is>
      </c>
      <c r="L2070" t="n">
        <v>5</v>
      </c>
      <c r="M2070" t="inlineStr">
        <is>
          <t>Leasehold</t>
        </is>
      </c>
      <c r="O2070" t="n">
        <v>120</v>
      </c>
      <c r="S2070" t="inlineStr">
        <is>
          <t>Leasehold (non-mineral; excluded from mineral NMA). Gross=tract-map basis.</t>
        </is>
      </c>
    </row>
    <row r="2071">
      <c r="A2071" t="inlineStr">
        <is>
          <t>2012-004836</t>
        </is>
      </c>
      <c r="C2071" t="inlineStr">
        <is>
          <t>Power of Attorney</t>
        </is>
      </c>
      <c r="D2071" t="inlineStr">
        <is>
          <t>2147/239</t>
        </is>
      </c>
      <c r="E2071" s="903" t="n">
        <v>41092</v>
      </c>
      <c r="F2071" s="903" t="n">
        <v>41095</v>
      </c>
      <c r="G2071" t="inlineStr">
        <is>
          <t>Kaiser-francis Oil Co.</t>
        </is>
      </c>
      <c r="H2071" t="inlineStr">
        <is>
          <t>Craig Aif Dolinsky</t>
        </is>
      </c>
      <c r="I2071" t="inlineStr">
        <is>
          <t>All of 31-12N-24W, aol</t>
        </is>
      </c>
      <c r="J2071" t="inlineStr">
        <is>
          <t>See instrument</t>
        </is>
      </c>
      <c r="K2071" t="inlineStr">
        <is>
          <t>OKCountyRecords: 2012-004836</t>
        </is>
      </c>
      <c r="L2071" t="inlineStr">
        <is>
          <t>All (1-8)</t>
        </is>
      </c>
      <c r="M2071" t="inlineStr">
        <is>
          <t>Other</t>
        </is>
      </c>
      <c r="O2071" t="n">
        <v>640</v>
      </c>
      <c r="S2071" t="inlineStr">
        <is>
          <t>Other (non-mineral; excluded from mineral NMA). All-section coverage. Gross=tract-map basis.</t>
        </is>
      </c>
    </row>
    <row r="2072">
      <c r="A2072" t="inlineStr">
        <is>
          <t>2012-007511</t>
        </is>
      </c>
      <c r="C2072" t="inlineStr">
        <is>
          <t>Assignment of ORRI</t>
        </is>
      </c>
      <c r="D2072" t="inlineStr">
        <is>
          <t>2166/194</t>
        </is>
      </c>
      <c r="E2072" s="903" t="n">
        <v>41215</v>
      </c>
      <c r="F2072" s="903" t="n">
        <v>41227</v>
      </c>
      <c r="G2072" t="inlineStr">
        <is>
          <t>Yale Oil Association, Inc.</t>
        </is>
      </c>
      <c r="H2072" t="inlineStr">
        <is>
          <t>K. C. Production</t>
        </is>
      </c>
      <c r="I2072" t="inlineStr">
        <is>
          <t>Lots 1,2, N/2 of 3 of 31-12N-24W</t>
        </is>
      </c>
      <c r="J2072" t="inlineStr">
        <is>
          <t>ORRI</t>
        </is>
      </c>
      <c r="K2072" t="inlineStr">
        <is>
          <t>OKCountyRecords: 2012-007511</t>
        </is>
      </c>
      <c r="L2072" t="n">
        <v>5</v>
      </c>
      <c r="M2072" t="inlineStr">
        <is>
          <t>Leasehold</t>
        </is>
      </c>
      <c r="O2072" t="n">
        <v>120</v>
      </c>
      <c r="S2072" t="inlineStr">
        <is>
          <t>Leasehold (non-mineral; excluded from mineral NMA). Gross=tract-map basis.</t>
        </is>
      </c>
    </row>
    <row r="2073">
      <c r="A2073" t="inlineStr">
        <is>
          <t>2013-002047</t>
        </is>
      </c>
      <c r="B2073" t="n">
        <v>42</v>
      </c>
      <c r="C2073" t="inlineStr">
        <is>
          <t>Memorandum</t>
        </is>
      </c>
      <c r="D2073" t="inlineStr">
        <is>
          <t>2179/1</t>
        </is>
      </c>
      <c r="E2073" s="903" t="n">
        <v>41255</v>
      </c>
      <c r="F2073" s="903" t="n">
        <v>41318</v>
      </c>
      <c r="G2073" t="inlineStr">
        <is>
          <t>Chesapeake Midstream Development</t>
        </is>
      </c>
      <c r="H2073" t="inlineStr">
        <is>
          <t>Compass Bank</t>
        </is>
      </c>
      <c r="I2073" t="inlineStr">
        <is>
          <t>S29 T16N R22W A S22 T16N R25W A 322 more candidate from related target search page of 31-12N-24W, aol</t>
        </is>
      </c>
      <c r="J2073" t="inlineStr">
        <is>
          <t>Provides record notice of lease</t>
        </is>
      </c>
      <c r="K2073" t="inlineStr">
        <is>
          <t>OKCountyRecords: 2013-002047</t>
        </is>
      </c>
      <c r="L2073" t="inlineStr">
        <is>
          <t>All (1-8)</t>
        </is>
      </c>
      <c r="M2073" t="inlineStr">
        <is>
          <t>Leasehold</t>
        </is>
      </c>
      <c r="O2073" t="n">
        <v>640</v>
      </c>
      <c r="S2073" t="inlineStr">
        <is>
          <t>Leasehold (non-mineral; excluded from mineral NMA). All-section coverage. Gross=tract-map basis.</t>
        </is>
      </c>
    </row>
    <row r="2074">
      <c r="A2074" t="inlineStr">
        <is>
          <t>2013-000518</t>
        </is>
      </c>
      <c r="C2074" t="inlineStr">
        <is>
          <t>Order Allowing Final Account and Decree of Distribution and Final Discharge</t>
        </is>
      </c>
      <c r="D2074" t="inlineStr">
        <is>
          <t>2177/33</t>
        </is>
      </c>
      <c r="E2074" s="903" t="n">
        <v>41290</v>
      </c>
      <c r="F2074" s="903" t="n">
        <v>41304</v>
      </c>
      <c r="G2074" t="inlineStr">
        <is>
          <t>Kiowa County Court,
RE: In the Matter of the Probate of The Last Will and Testament
of Nancy Mitchell WILLIAMS, Deceased</t>
        </is>
      </c>
      <c r="H2074" t="inlineStr">
        <is>
          <t>Gene G. Williams</t>
        </is>
      </c>
      <c r="I2074" t="inlineStr">
        <is>
          <t>E/2 NW/4, N/2 NE/4, N/2 NE/4 SW/4, NE/4 SE/4, SE/4 NE/4, SE/4 NE/4 SW/4 S/2 of Lot 3, Lot 4, SE/4 SW/4 of 31-12N-24W, aol</t>
        </is>
      </c>
      <c r="J2074" t="inlineStr">
        <is>
          <t>ARTI,
An undivided 1/8th (37.50 acre) interest in the oil, gas and other minerals in the N/2 NE/4 and E/2 NW/4 and SE/4 NE/4 and NE/4 SE/4 and SE/4 SW/4 and N/2 NE/4 SW/4, of Section 31, Township 12 North, Range 24 W.I.M., Roger Mills, County, Oklahoma, containing 300.00 acres. more or less;
An undivided 13.835 acre interest in the oil, gas, and other minerals in Lot 4 and the S/2 of Lot 3 and the S/2 NE/4 SW/4 (also described as the SW/4 SW/4 and S/2 N/2 SW/4), of Section 31. Township 12 North, Range 24 W.I.M., Roger Mills County, Oklahoma, containing 75.34 acres,</t>
        </is>
      </c>
      <c r="K2074" t="inlineStr">
        <is>
          <t>OKCountyRecords: 2013-000518</t>
        </is>
      </c>
      <c r="L2074" t="inlineStr">
        <is>
          <t>1, 3, 4, 5, 6, 7, 8</t>
        </is>
      </c>
      <c r="M2074" t="inlineStr">
        <is>
          <t>Mineral</t>
        </is>
      </c>
      <c r="N2074" t="n">
        <v>1</v>
      </c>
      <c r="O2074" t="n">
        <v>480</v>
      </c>
      <c r="P2074" t="n">
        <v>1</v>
      </c>
      <c r="Q2074" t="n">
        <v>-1</v>
      </c>
      <c r="R2074" t="n">
        <v>480</v>
      </c>
      <c r="S2074" t="inlineStr">
        <is>
          <t>Mineral; basis Conv Amt(dec). Gross=tract-map basis.</t>
        </is>
      </c>
    </row>
    <row r="2075">
      <c r="A2075" t="inlineStr">
        <is>
          <t>2013-001272</t>
        </is>
      </c>
      <c r="C2075" t="inlineStr">
        <is>
          <t>Correction Mineral Deed</t>
        </is>
      </c>
      <c r="D2075" t="inlineStr">
        <is>
          <t>2182/95</t>
        </is>
      </c>
      <c r="E2075" s="903" t="n">
        <v>41340</v>
      </c>
      <c r="F2075" s="903" t="n">
        <v>41346</v>
      </c>
      <c r="G2075" t="inlineStr">
        <is>
          <t>Chisholm Royalty Partners</t>
        </is>
      </c>
      <c r="H2075" t="inlineStr">
        <is>
          <t>Fleshman Agency, Inc.</t>
        </is>
      </c>
      <c r="I2075" t="inlineStr">
        <is>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is>
      </c>
      <c r="J2075" t="inlineStr">
        <is>
          <t>An undivided five (5) net acres</t>
        </is>
      </c>
      <c r="K2075" t="inlineStr">
        <is>
          <t>OKCountyRecords: 2013-001272</t>
        </is>
      </c>
      <c r="L2075" t="inlineStr">
        <is>
          <t>All (1-8)</t>
        </is>
      </c>
      <c r="M2075" t="inlineStr">
        <is>
          <t>Mineral</t>
        </is>
      </c>
      <c r="N2075" t="n">
        <v>0.0078125</v>
      </c>
      <c r="O2075" t="n">
        <v>640</v>
      </c>
      <c r="P2075" t="n">
        <v>0.0078125</v>
      </c>
      <c r="Q2075" t="n">
        <v>-0.0078125</v>
      </c>
      <c r="R2075" t="n">
        <v>5</v>
      </c>
      <c r="S2075" t="inlineStr">
        <is>
          <t>Mineral; basis Conv Amt(dec). All-section coverage. Gross=tract-map basis.</t>
        </is>
      </c>
      <c r="T2075" t="inlineStr">
        <is>
          <t>REVIEW</t>
        </is>
      </c>
      <c r="U2075" t="inlineStr">
        <is>
          <t>NEED: confirm whether row conveys mineral interest</t>
        </is>
      </c>
    </row>
    <row r="2076">
      <c r="A2076" t="inlineStr">
        <is>
          <t>2013-001724</t>
        </is>
      </c>
      <c r="C2076" t="inlineStr">
        <is>
          <t>Quit Claim Mineral Deed</t>
        </is>
      </c>
      <c r="D2076" t="inlineStr">
        <is>
          <t>2184/570</t>
        </is>
      </c>
      <c r="E2076" s="903" t="n">
        <v>41368</v>
      </c>
      <c r="F2076" s="903" t="n">
        <v>41372</v>
      </c>
      <c r="G2076" t="inlineStr">
        <is>
          <t>Fleshman Agency, Inc.</t>
        </is>
      </c>
      <c r="H2076" t="inlineStr">
        <is>
          <t>Mekusukey Oil Company, LLC</t>
        </is>
      </c>
      <c r="I2076"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is>
      </c>
      <c r="J2076" t="inlineStr">
        <is>
          <t>An undivided 2.00 net mineral acre interest,
(The Grantor is hereby executing this QCMD for the sole purpose of clarifying record title ownership for Mekusukey Oil Company, LLC, which pertains to that certain conveyance between Fleshman Agencyy, Inc. as Grantor and Mekusukey Oil Company, LLC, as Grantee, by Mineral Deed dated 11-9-2011 and recorded in Book 2104, Page 537-538. It is not Grantors intent to convey an additional 2 NMA, , but to assure Mekusukey Oil Company, LLC ownership. Fleshman Agency, Inc. recently had any question of title ownership cleared by the recording of Correction Mineral Deed dated March 7, 2013 between Chisholm Royalty Partners, as Texas General Partnership, as Grantor and Fleshman Agency, Inc. as Grantee. Recorded in Book 2182, page 95)</t>
        </is>
      </c>
      <c r="K2076" t="inlineStr">
        <is>
          <t>OKCountyRecords: 2013-001724</t>
        </is>
      </c>
      <c r="L2076" t="inlineStr">
        <is>
          <t>5, 6</t>
        </is>
      </c>
      <c r="M2076" t="inlineStr">
        <is>
          <t>Mineral</t>
        </is>
      </c>
      <c r="N2076" t="n">
        <v>0.01</v>
      </c>
      <c r="O2076" t="n">
        <v>200</v>
      </c>
      <c r="P2076" t="n">
        <v>0.01</v>
      </c>
      <c r="Q2076" t="n">
        <v>-0.01</v>
      </c>
      <c r="R2076" t="n">
        <v>2</v>
      </c>
      <c r="S2076" t="inlineStr">
        <is>
          <t>Mineral; basis Conv Amt(dec). Gross=tract-map basis.</t>
        </is>
      </c>
      <c r="T2076" t="inlineStr">
        <is>
          <t>REVIEW</t>
        </is>
      </c>
      <c r="U2076" t="inlineStr">
        <is>
          <t>NEED: denominator / tract allocation for 2.00 NMA from instrument image</t>
        </is>
      </c>
    </row>
    <row r="2077">
      <c r="A2077" t="inlineStr">
        <is>
          <t>2013-002727</t>
        </is>
      </c>
      <c r="C2077" t="inlineStr">
        <is>
          <t>Memorandum</t>
        </is>
      </c>
      <c r="D2077" t="inlineStr">
        <is>
          <t>2193/517</t>
        </is>
      </c>
      <c r="E2077" s="903" t="n">
        <v>41404</v>
      </c>
      <c r="F2077" s="903" t="n">
        <v>41422</v>
      </c>
      <c r="G2077" t="inlineStr">
        <is>
          <t>Devon Energy Production Co.</t>
        </is>
      </c>
      <c r="H2077" t="inlineStr">
        <is>
          <t>Plains Marketing, L.P.</t>
        </is>
      </c>
      <c r="I2077" t="inlineStr">
        <is>
          <t>All of 31-12N-24W, aol</t>
        </is>
      </c>
      <c r="J2077" t="inlineStr">
        <is>
          <t>MEMORANDUM OF CRUDE OIL SALES COMMITMENT</t>
        </is>
      </c>
      <c r="K2077" t="inlineStr">
        <is>
          <t>OKCountyRecords: 2013-002727</t>
        </is>
      </c>
      <c r="L2077" t="inlineStr">
        <is>
          <t>All (1-8)</t>
        </is>
      </c>
      <c r="M2077" t="inlineStr">
        <is>
          <t>Leasehold</t>
        </is>
      </c>
      <c r="O2077" t="n">
        <v>640</v>
      </c>
      <c r="S2077" t="inlineStr">
        <is>
          <t>Leasehold (non-mineral; excluded from mineral NMA). All-section coverage. Gross=tract-map basis.</t>
        </is>
      </c>
    </row>
    <row r="2078">
      <c r="A2078" t="inlineStr">
        <is>
          <t>2013-004163</t>
        </is>
      </c>
      <c r="C2078" t="inlineStr">
        <is>
          <t>Mineral Deed</t>
        </is>
      </c>
      <c r="D2078" t="inlineStr">
        <is>
          <t>2203/395</t>
        </is>
      </c>
      <c r="E2078" s="903" t="n">
        <v>41456</v>
      </c>
      <c r="F2078" s="903" t="n">
        <v>41495</v>
      </c>
      <c r="G2078" t="inlineStr">
        <is>
          <t>Fleshman Agency, Inc.</t>
        </is>
      </c>
      <c r="H2078" t="inlineStr">
        <is>
          <t>Mekusukey Oil Company, LLC</t>
        </is>
      </c>
      <c r="I2078" t="inlineStr">
        <is>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is>
      </c>
      <c r="J2078" t="inlineStr">
        <is>
          <t>An undivided 3.00 net mineral acres in 31-12N-24W, An undivided 5.00/252.085 net mineral acre interest in 2 sections</t>
        </is>
      </c>
      <c r="K2078" t="inlineStr">
        <is>
          <t>OKCountyRecords: 2013-004163</t>
        </is>
      </c>
      <c r="L2078" t="inlineStr">
        <is>
          <t>All (1-8)</t>
        </is>
      </c>
      <c r="M2078" t="inlineStr">
        <is>
          <t>Mineral</t>
        </is>
      </c>
      <c r="N2078" t="n">
        <v>0.0046875</v>
      </c>
      <c r="O2078" t="n">
        <v>640</v>
      </c>
      <c r="P2078" t="n">
        <v>0.0046875</v>
      </c>
      <c r="Q2078" t="n">
        <v>-0.0046875</v>
      </c>
      <c r="R2078" t="n">
        <v>3</v>
      </c>
      <c r="S2078" t="inlineStr">
        <is>
          <t>Mineral; basis Conv Amt(dec). All-section coverage. Gross=tract-map basis.</t>
        </is>
      </c>
      <c r="U2078" t="inlineStr">
        <is>
          <t>Conveys 3 NMA per notes; conv. dec = 3/gross. Verify denominator/tract from image.</t>
        </is>
      </c>
    </row>
    <row r="2079">
      <c r="A2079" t="inlineStr">
        <is>
          <t>2013-004038</t>
        </is>
      </c>
      <c r="C2079" t="inlineStr">
        <is>
          <t>Assignment of ORRI</t>
        </is>
      </c>
      <c r="D2079" t="inlineStr">
        <is>
          <t>2202/378</t>
        </is>
      </c>
      <c r="E2079" s="903" t="n">
        <v>41474</v>
      </c>
      <c r="F2079" s="903" t="n">
        <v>41488</v>
      </c>
      <c r="G2079" t="inlineStr">
        <is>
          <t>Gary Reid</t>
        </is>
      </c>
      <c r="H2079" t="inlineStr">
        <is>
          <t>Gary C. Reid, Trustee,
Reid Rev Trust,
Shannon D. Reid, Trustee</t>
        </is>
      </c>
      <c r="I2079" t="inlineStr">
        <is>
          <t>All of 31-12N-24W, aol</t>
        </is>
      </c>
      <c r="J2079" t="inlineStr">
        <is>
          <t>ORRI</t>
        </is>
      </c>
      <c r="K2079" t="inlineStr">
        <is>
          <t>OKCountyRecords: 2013-004038</t>
        </is>
      </c>
      <c r="L2079" t="inlineStr">
        <is>
          <t>All (1-8)</t>
        </is>
      </c>
      <c r="M2079" t="inlineStr">
        <is>
          <t>Leasehold</t>
        </is>
      </c>
      <c r="O2079" t="n">
        <v>640</v>
      </c>
      <c r="S2079" t="inlineStr">
        <is>
          <t>Leasehold (non-mineral; excluded from mineral NMA). All-section coverage. Gross=tract-map basis.</t>
        </is>
      </c>
    </row>
    <row r="2080">
      <c r="A2080" t="inlineStr">
        <is>
          <t>2013-006585</t>
        </is>
      </c>
      <c r="C2080" t="inlineStr">
        <is>
          <t>Mineral Deed</t>
        </is>
      </c>
      <c r="D2080" t="inlineStr">
        <is>
          <t>2224/382</t>
        </is>
      </c>
      <c r="E2080" s="903" t="n">
        <v>41486</v>
      </c>
      <c r="F2080" s="903" t="n">
        <v>41625</v>
      </c>
      <c r="G2080" t="inlineStr">
        <is>
          <t>Joseph A. Bain and Doris M. Bain, husband and wife</t>
        </is>
      </c>
      <c r="H2080" t="inlineStr">
        <is>
          <t>Anna T. Gibson
Wichita, Ks</t>
        </is>
      </c>
      <c r="I2080" t="inlineStr">
        <is>
          <t>NW/4 SE/4, S/2 SE/4, SW/4 of 31-12N-24W, aol</t>
        </is>
      </c>
      <c r="J2080" t="inlineStr">
        <is>
          <t>An undivided 2.00 net mineral acre interest in 31-12N-24W a total of ten (10) net mineral acres in 2 sections</t>
        </is>
      </c>
      <c r="K2080" t="inlineStr">
        <is>
          <t>OKCountyRecords: 2013-006585</t>
        </is>
      </c>
      <c r="L2080" t="inlineStr">
        <is>
          <t>2, 5, 6, 7</t>
        </is>
      </c>
      <c r="M2080" t="inlineStr">
        <is>
          <t>Mineral</t>
        </is>
      </c>
      <c r="N2080" t="n">
        <v>0.005</v>
      </c>
      <c r="O2080" t="n">
        <v>400</v>
      </c>
      <c r="P2080" t="n">
        <v>0.005</v>
      </c>
      <c r="Q2080" t="n">
        <v>-0.005</v>
      </c>
      <c r="R2080" t="n">
        <v>2</v>
      </c>
      <c r="S2080" t="inlineStr">
        <is>
          <t>Mineral; basis Conv Amt(dec). Gross=tract-map basis.</t>
        </is>
      </c>
      <c r="T2080" t="inlineStr">
        <is>
          <t>REVIEW</t>
        </is>
      </c>
      <c r="U2080" t="inlineStr">
        <is>
          <t>NEED: denominator / tract allocation for 2.00 NMA from instrument image</t>
        </is>
      </c>
    </row>
    <row r="2081">
      <c r="A2081" t="inlineStr">
        <is>
          <t>2013-006129</t>
        </is>
      </c>
      <c r="C2081" t="inlineStr">
        <is>
          <t>Quit Claim Mineral Deed</t>
        </is>
      </c>
      <c r="D2081" t="inlineStr">
        <is>
          <t>2220/118</t>
        </is>
      </c>
      <c r="E2081" s="903" t="n">
        <v>41505</v>
      </c>
      <c r="F2081" s="903" t="n">
        <v>41596</v>
      </c>
      <c r="G2081" t="inlineStr">
        <is>
          <t>Martha Ann Devenas</t>
        </is>
      </c>
      <c r="H2081" t="inlineStr">
        <is>
          <t>Joseph A. Devenas, Jr.</t>
        </is>
      </c>
      <c r="I2081" t="inlineStr">
        <is>
          <t>SE/4 SW/4 of 31-12N-24W, aol</t>
        </is>
      </c>
      <c r="J2081" t="inlineStr">
        <is>
          <t>An undivided 1/2 interest in 5.83333 mineral acres</t>
        </is>
      </c>
      <c r="K2081" t="inlineStr">
        <is>
          <t>OKCountyRecords: 2013-006129</t>
        </is>
      </c>
      <c r="L2081" t="n">
        <v>5</v>
      </c>
      <c r="M2081" t="inlineStr">
        <is>
          <t>Mineral</t>
        </is>
      </c>
      <c r="N2081" t="n">
        <v>0.5</v>
      </c>
      <c r="O2081" t="n">
        <v>120</v>
      </c>
      <c r="P2081" t="n">
        <v>0.5</v>
      </c>
      <c r="Q2081" t="n">
        <v>-0.5</v>
      </c>
      <c r="R2081" t="n">
        <v>60</v>
      </c>
      <c r="S2081" t="inlineStr">
        <is>
          <t>Mineral; basis Conv Amt(dec). Gross=tract-map basis.</t>
        </is>
      </c>
    </row>
    <row r="2082">
      <c r="A2082" t="inlineStr">
        <is>
          <t>2013-006501</t>
        </is>
      </c>
      <c r="C2082" t="inlineStr">
        <is>
          <t>Mineral Deed &amp; Royalty Deed</t>
        </is>
      </c>
      <c r="D2082" t="inlineStr">
        <is>
          <t>2223/305</t>
        </is>
      </c>
      <c r="E2082" s="903" t="n">
        <v>41517</v>
      </c>
      <c r="F2082" s="903" t="n">
        <v>41621</v>
      </c>
      <c r="G2082" t="inlineStr">
        <is>
          <t>David Silverberg, a/k/a David S. Silverberg, a married man dealing in his sole and separate property</t>
        </is>
      </c>
      <c r="H2082" t="inlineStr">
        <is>
          <t>Cambria Energy, LLC</t>
        </is>
      </c>
      <c r="I2082" t="inlineStr">
        <is>
          <t>All of 31-12N-24W</t>
        </is>
      </c>
      <c r="J2082"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2082" t="inlineStr">
        <is>
          <t>OKCountyRecords: 2013-006501</t>
        </is>
      </c>
      <c r="L2082" t="inlineStr">
        <is>
          <t>All (1-8)</t>
        </is>
      </c>
      <c r="M2082" t="inlineStr">
        <is>
          <t>Mineral</t>
        </is>
      </c>
      <c r="N2082" t="n">
        <v>1</v>
      </c>
      <c r="O2082" t="n">
        <v>640</v>
      </c>
      <c r="P2082" t="n">
        <v>1</v>
      </c>
      <c r="Q2082" t="n">
        <v>-1</v>
      </c>
      <c r="R2082" t="n">
        <v>640</v>
      </c>
      <c r="S2082" t="inlineStr">
        <is>
          <t>Mineral; basis Conv Amt(dec). All-section coverage. Gross=tract-map basis.</t>
        </is>
      </c>
      <c r="T2082" t="inlineStr">
        <is>
          <t>REVIEW</t>
        </is>
      </c>
      <c r="U2082" t="inlineStr">
        <is>
          <t>SOURCE: conveyed amount parsed from Notes as ARTI</t>
        </is>
      </c>
    </row>
    <row r="2083">
      <c r="A2083" t="inlineStr">
        <is>
          <t>2013-006584</t>
        </is>
      </c>
      <c r="C2083" t="inlineStr">
        <is>
          <t>Purchase and Sale Agreement</t>
        </is>
      </c>
      <c r="D2083" t="inlineStr">
        <is>
          <t>2224/378</t>
        </is>
      </c>
      <c r="E2083" s="903" t="n">
        <v>41526</v>
      </c>
      <c r="F2083" s="903" t="n">
        <v>41625</v>
      </c>
      <c r="G2083" t="inlineStr">
        <is>
          <t>Joseph A. Bain</t>
        </is>
      </c>
      <c r="H2083" t="inlineStr">
        <is>
          <t>Anna T. Bain Gibson</t>
        </is>
      </c>
      <c r="I2083" t="inlineStr">
        <is>
          <t>NW/4 SE/4, S/2 SE/4, SW/4 of 31-12N-24W, aol</t>
        </is>
      </c>
      <c r="J2083" t="inlineStr">
        <is>
          <t>See instrument</t>
        </is>
      </c>
      <c r="K2083" t="inlineStr">
        <is>
          <t>OKCountyRecords: 2013-006584</t>
        </is>
      </c>
      <c r="L2083" t="inlineStr">
        <is>
          <t>2, 5, 6, 7</t>
        </is>
      </c>
      <c r="M2083" t="inlineStr">
        <is>
          <t>Other</t>
        </is>
      </c>
      <c r="O2083" t="n">
        <v>400</v>
      </c>
      <c r="S2083" t="inlineStr">
        <is>
          <t>Other (non-mineral; excluded from mineral NMA). Gross=tract-map basis.</t>
        </is>
      </c>
    </row>
    <row r="2084">
      <c r="A2084" t="inlineStr">
        <is>
          <t>2013-006188</t>
        </is>
      </c>
      <c r="C2084" t="inlineStr">
        <is>
          <t>Assignment</t>
        </is>
      </c>
      <c r="D2084" t="inlineStr">
        <is>
          <t>2220/400</t>
        </is>
      </c>
      <c r="E2084" s="903" t="n">
        <v>41543</v>
      </c>
      <c r="F2084" s="903" t="n">
        <v>41599</v>
      </c>
      <c r="G2084" t="inlineStr">
        <is>
          <t>EOG Resources, Inc.</t>
        </is>
      </c>
      <c r="H2084" t="inlineStr">
        <is>
          <t>Linn Energy Holdings, LLC</t>
        </is>
      </c>
      <c r="I2084" t="inlineStr">
        <is>
          <t>All of 31-12N-24W, aol</t>
        </is>
      </c>
      <c r="J2084" t="inlineStr">
        <is>
          <t>ARTI</t>
        </is>
      </c>
      <c r="K2084" t="inlineStr">
        <is>
          <t>OKCountyRecords: 2013-006188</t>
        </is>
      </c>
      <c r="L2084" t="inlineStr">
        <is>
          <t>All (1-8)</t>
        </is>
      </c>
      <c r="M2084" t="inlineStr">
        <is>
          <t>Leasehold</t>
        </is>
      </c>
      <c r="O2084" t="n">
        <v>640</v>
      </c>
      <c r="S2084" t="inlineStr">
        <is>
          <t>Leasehold (non-mineral; excluded from mineral NMA). All-section coverage. Gross=tract-map basis.</t>
        </is>
      </c>
    </row>
    <row r="2085">
      <c r="A2085" t="inlineStr">
        <is>
          <t>2013-006502</t>
        </is>
      </c>
      <c r="C2085" t="inlineStr">
        <is>
          <t>Mineral Deed</t>
        </is>
      </c>
      <c r="D2085" t="inlineStr">
        <is>
          <t>2223/307</t>
        </is>
      </c>
      <c r="E2085" s="903" t="n">
        <v>41575</v>
      </c>
      <c r="F2085" s="903" t="n">
        <v>41621</v>
      </c>
      <c r="G2085" t="inlineStr">
        <is>
          <t>Mary Ellen Silverberg, a/k/a Mary Ellen Sitzmann, a married woman dealing in her sole and separate property</t>
        </is>
      </c>
      <c r="H2085" t="inlineStr">
        <is>
          <t>Cambria Energy, LLC</t>
        </is>
      </c>
      <c r="I2085" t="inlineStr">
        <is>
          <t>All of 31-12N-24W</t>
        </is>
      </c>
      <c r="J2085"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2085" t="inlineStr">
        <is>
          <t>OKCountyRecords: 2013-006502</t>
        </is>
      </c>
      <c r="L2085" t="inlineStr">
        <is>
          <t>All (1-8)</t>
        </is>
      </c>
      <c r="M2085" t="inlineStr">
        <is>
          <t>Mineral</t>
        </is>
      </c>
      <c r="N2085" t="n">
        <v>1</v>
      </c>
      <c r="O2085" t="n">
        <v>640</v>
      </c>
      <c r="P2085" t="n">
        <v>1</v>
      </c>
      <c r="Q2085" t="n">
        <v>-1</v>
      </c>
      <c r="R2085" t="n">
        <v>640</v>
      </c>
      <c r="S2085" t="inlineStr">
        <is>
          <t>Mineral; basis Conv Amt(dec). All-section coverage. Gross=tract-map basis.</t>
        </is>
      </c>
      <c r="T2085" t="inlineStr">
        <is>
          <t>REVIEW</t>
        </is>
      </c>
      <c r="U2085" t="inlineStr">
        <is>
          <t>SOURCE: conveyed amount parsed from Notes as ARTI</t>
        </is>
      </c>
    </row>
    <row r="2086">
      <c r="A2086" t="inlineStr">
        <is>
          <t>2013-006644</t>
        </is>
      </c>
      <c r="C2086" t="inlineStr">
        <is>
          <t>Proof of Death</t>
        </is>
      </c>
      <c r="D2086" t="inlineStr">
        <is>
          <t>2224/529</t>
        </is>
      </c>
      <c r="E2086" s="903" t="n">
        <v>41624</v>
      </c>
      <c r="F2086" s="903" t="n">
        <v>41631</v>
      </c>
      <c r="G2086" t="inlineStr">
        <is>
          <t>Sheila Kay Salvo</t>
        </is>
      </c>
      <c r="H2086" t="inlineStr">
        <is>
          <t>The Public
RE: Edris Oleta (Miller) Bain, Deceased
Heirs:
Richard Clay Bain,
Kevin Randolf Bain,
Sheila Kay (Bain) Salvo</t>
        </is>
      </c>
      <c r="I2086" t="inlineStr">
        <is>
          <t>NW/4 SE/4, S/2 SE/4, SW/4 NE/4 of 31-12N-24W, aol</t>
        </is>
      </c>
      <c r="J2086" t="inlineStr">
        <is>
          <t>ARTI</t>
        </is>
      </c>
      <c r="K2086" t="inlineStr">
        <is>
          <t>OKCountyRecords: 2013-006644</t>
        </is>
      </c>
      <c r="L2086" t="n">
        <v>2</v>
      </c>
      <c r="M2086" t="inlineStr">
        <is>
          <t>Mineral</t>
        </is>
      </c>
      <c r="N2086" t="n">
        <v>1</v>
      </c>
      <c r="O2086" t="n">
        <v>160</v>
      </c>
      <c r="P2086" t="n">
        <v>1</v>
      </c>
      <c r="Q2086" t="n">
        <v>-1</v>
      </c>
      <c r="R2086" t="n">
        <v>160</v>
      </c>
      <c r="S2086" t="inlineStr">
        <is>
          <t>Mineral; basis Conv Amt(dec). FLAG: The Public placeholder; VERIFY — NEED source confirmation. Gross=tract-map basis.</t>
        </is>
      </c>
      <c r="T2086" t="inlineStr">
        <is>
          <t>REVIEW</t>
        </is>
      </c>
      <c r="U2086" t="inlineStr">
        <is>
          <t>NEED: confirm conveyed mineral acreage from instrument image — named party present under 'The Public' (affidavit/notice); placeholder identity resolved.</t>
        </is>
      </c>
    </row>
    <row r="2087">
      <c r="A2087" t="inlineStr">
        <is>
          <t>2013-006645</t>
        </is>
      </c>
      <c r="C2087" t="inlineStr">
        <is>
          <t>Proof of Death</t>
        </is>
      </c>
      <c r="D2087" t="inlineStr">
        <is>
          <t>2224/535</t>
        </is>
      </c>
      <c r="E2087" s="903" t="n">
        <v>41624</v>
      </c>
      <c r="F2087" s="903" t="n">
        <v>41631</v>
      </c>
      <c r="G2087" t="inlineStr">
        <is>
          <t>Sheila Kay Salvo</t>
        </is>
      </c>
      <c r="H2087" t="inlineStr">
        <is>
          <t>The Public
RE: Dow Conrad Bain, Deceased
Heirs:
Richard Clay Bain,
Kevin Randolf Bain,
Sheila Kay (Bain) Salvo</t>
        </is>
      </c>
      <c r="I2087" t="inlineStr">
        <is>
          <t>NW/4 SE/4, S/2 SE/4, SW/4 NE/4 of 31-12N-24W, aol</t>
        </is>
      </c>
      <c r="J2087" t="inlineStr">
        <is>
          <t>ARTI</t>
        </is>
      </c>
      <c r="K2087" t="inlineStr">
        <is>
          <t>OKCountyRecords: 2013-006645</t>
        </is>
      </c>
      <c r="L2087" t="n">
        <v>2</v>
      </c>
      <c r="M2087" t="inlineStr">
        <is>
          <t>Mineral</t>
        </is>
      </c>
      <c r="N2087" t="n">
        <v>1</v>
      </c>
      <c r="O2087" t="n">
        <v>160</v>
      </c>
      <c r="P2087" t="n">
        <v>1</v>
      </c>
      <c r="Q2087" t="n">
        <v>-1</v>
      </c>
      <c r="R2087" t="n">
        <v>160</v>
      </c>
      <c r="S2087" t="inlineStr">
        <is>
          <t>Mineral; basis Conv Amt(dec). FLAG: The Public placeholder; VERIFY — NEED source confirmation. Gross=tract-map basis.</t>
        </is>
      </c>
      <c r="T2087" t="inlineStr">
        <is>
          <t>REVIEW</t>
        </is>
      </c>
      <c r="U2087" t="inlineStr">
        <is>
          <t>NEED: confirm conveyed mineral acreage from instrument image — named party present under 'The Public' (affidavit/notice); placeholder identity resolved.</t>
        </is>
      </c>
    </row>
    <row r="2088">
      <c r="A2088" t="inlineStr">
        <is>
          <t>2014-002337</t>
        </is>
      </c>
      <c r="C2088" t="inlineStr">
        <is>
          <t>Ownership Affidavit</t>
        </is>
      </c>
      <c r="D2088" t="inlineStr">
        <is>
          <t>2247/183</t>
        </is>
      </c>
      <c r="E2088" s="903" t="n">
        <v>41730</v>
      </c>
      <c r="F2088" s="903" t="n">
        <v>41746</v>
      </c>
      <c r="G2088" t="inlineStr">
        <is>
          <t>Duke R. Ligon, Manager of Mekusukey Oil Company, LLC, an Oklahoma Limited Liability Company</t>
        </is>
      </c>
      <c r="H2088" t="inlineStr">
        <is>
          <t>The Public</t>
        </is>
      </c>
      <c r="I2088" t="inlineStr">
        <is>
          <t>All of 31-12N-24W, aol</t>
        </is>
      </c>
      <c r="J2088" t="inlineStr">
        <is>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Ligon Trust; and Duke R. Ligon, individually and/or with his wife Linda G. Ligon. Effective January 1, 2002, Mekusukey Oil Company, Inc. merged with and into Mekusukey Oil Company, LLC, as evidenced on the merger documents attached hereto as Exhibit "A". Be it also known that Mekusukey Oil Company, Inc. is also sometimes referred to as Mekusukey Oil Co., Inc. and Mekusukey Oil Company and Mekusukey Oil and that any and all are one in the same. Mekusukey Oil Company, LLC is herein giving notice and asserting a claim on each of the tracts described in Exhibit "B", attached to and made a part hereof. Mekusukey Oil Company, LLC is in no way relinquishing its claim on lands we may own which are not included on Exhibit "B", nor are we limiting our ownership to only the net mineral acres shown on Exhibit "B". Exhibit "B" is a compilation of only our internal records and these records may or may not reflect an accurate or complete list of our ownership.</t>
        </is>
      </c>
      <c r="K2088" t="inlineStr">
        <is>
          <t>OKCountyRecords: 2014-002337</t>
        </is>
      </c>
      <c r="L2088" t="inlineStr">
        <is>
          <t>All (1-8)</t>
        </is>
      </c>
      <c r="M2088" t="inlineStr">
        <is>
          <t>Other</t>
        </is>
      </c>
      <c r="O2088" t="n">
        <v>640</v>
      </c>
      <c r="S2088" t="inlineStr">
        <is>
          <t>Other (non-mineral; excluded from mineral NMA). All-section coverage. Gross=tract-map basis.</t>
        </is>
      </c>
      <c r="T2088" t="inlineStr">
        <is>
          <t>OK</t>
        </is>
      </c>
      <c r="U2088" t="inlineStr">
        <is>
          <t>Non-conveying — notice/affidavit/address change (The Public).</t>
        </is>
      </c>
    </row>
    <row r="2089">
      <c r="A2089" t="inlineStr">
        <is>
          <t>2014-002935</t>
        </is>
      </c>
      <c r="C2089" t="inlineStr">
        <is>
          <t>Mineral Deed</t>
        </is>
      </c>
      <c r="D2089" t="inlineStr">
        <is>
          <t>2251/22</t>
        </is>
      </c>
      <c r="E2089" s="903" t="n">
        <v>41734</v>
      </c>
      <c r="F2089" s="903" t="n">
        <v>41766</v>
      </c>
      <c r="G2089" t="inlineStr">
        <is>
          <t>Jessica Corry Fuchs</t>
        </is>
      </c>
      <c r="H2089" t="inlineStr">
        <is>
          <t>Jesse William Fuchs</t>
        </is>
      </c>
      <c r="I2089" t="inlineStr">
        <is>
          <t>NW/4 SE/4, S/2 SE/4, SW/4 NE/4 of 31-12N-24W, aol</t>
        </is>
      </c>
      <c r="J2089" t="inlineStr">
        <is>
          <t>An undivided 22.915741/791.47 interest in all of the oil, gas, and other minerals in and under 2 sections</t>
        </is>
      </c>
      <c r="K2089" t="inlineStr">
        <is>
          <t>OKCountyRecords: 2014-002935</t>
        </is>
      </c>
      <c r="L2089" t="n">
        <v>2</v>
      </c>
      <c r="M2089" t="inlineStr">
        <is>
          <t>Mineral</t>
        </is>
      </c>
      <c r="N2089" t="n">
        <v>0.02895339178996045</v>
      </c>
      <c r="O2089" t="n">
        <v>160</v>
      </c>
      <c r="P2089" t="n">
        <v>0.02895339178996045</v>
      </c>
      <c r="Q2089" t="n">
        <v>-0.02895339178996045</v>
      </c>
      <c r="R2089" t="n">
        <v>4.632542686393673</v>
      </c>
      <c r="S2089" t="inlineStr">
        <is>
          <t>Mineral; basis Conv Amt(dec). Gross=tract-map basis.</t>
        </is>
      </c>
    </row>
    <row r="2090">
      <c r="A2090" t="inlineStr">
        <is>
          <t>2014-003089</t>
        </is>
      </c>
      <c r="C2090" t="inlineStr">
        <is>
          <t>Mineral Deed</t>
        </is>
      </c>
      <c r="D2090" t="inlineStr">
        <is>
          <t>2251/529</t>
        </is>
      </c>
      <c r="E2090" s="903" t="n">
        <v>41746</v>
      </c>
      <c r="F2090" s="903" t="n">
        <v>41774</v>
      </c>
      <c r="G2090" t="inlineStr">
        <is>
          <t>Luther Ervin Thurman and Veronica Gentry Thurman, HW</t>
        </is>
      </c>
      <c r="H2090" t="inlineStr">
        <is>
          <t>Luther Ervin Thurman and Veronica Gentry Thurman, Trustees or their
successors in Trust under the Luther and Veronica Thurman Living Trust, a Revocable Trust,
dated April 17, 2014, and any amendments thereto</t>
        </is>
      </c>
      <c r="I2090" t="inlineStr">
        <is>
          <t>E/2 NW/4, N/2 NE/4 SW/4, NE/4 SE/4, SE/4 NE/4 of 31-12N-24W, aol</t>
        </is>
      </c>
      <c r="J2090" t="inlineStr">
        <is>
          <t>an undivided 110/260th interest in and to all of the oil, gas and other minerals (It is the intention of this instrument to convey One Hundred Ten [110] mineral acres.)</t>
        </is>
      </c>
      <c r="K2090" t="inlineStr">
        <is>
          <t>OKCountyRecords: 2014-003089</t>
        </is>
      </c>
      <c r="L2090" t="inlineStr">
        <is>
          <t>1, 3, 4, 7, 8</t>
        </is>
      </c>
      <c r="M2090" t="inlineStr">
        <is>
          <t>Mineral</t>
        </is>
      </c>
      <c r="N2090" t="n">
        <v>0.4230769230769231</v>
      </c>
      <c r="O2090" t="n">
        <v>280</v>
      </c>
      <c r="P2090" t="n">
        <v>0.4230769230769231</v>
      </c>
      <c r="Q2090" t="n">
        <v>-0.4230769230769231</v>
      </c>
      <c r="R2090" t="n">
        <v>118.4615384615385</v>
      </c>
      <c r="S2090" t="inlineStr">
        <is>
          <t>Mineral; basis Conv Amt(dec). Gross=tract-map basis.</t>
        </is>
      </c>
    </row>
    <row r="2091">
      <c r="A2091" t="inlineStr">
        <is>
          <t>2014-004525</t>
        </is>
      </c>
      <c r="C2091" t="inlineStr">
        <is>
          <t>Divorce Decree</t>
        </is>
      </c>
      <c r="D2091" t="inlineStr">
        <is>
          <t>2261/255</t>
        </is>
      </c>
      <c r="E2091" s="903" t="n">
        <v>41782</v>
      </c>
      <c r="F2091" s="903" t="n">
        <v>41834</v>
      </c>
      <c r="G2091" t="inlineStr">
        <is>
          <t>Roger Mills County Court
RE: In the Matter of the Marriage of William Edgar Bryant and Kathy Lynn Bryant</t>
        </is>
      </c>
      <c r="H2091" t="inlineStr">
        <is>
          <t>William Edgar Bryant</t>
        </is>
      </c>
      <c r="I2091" t="inlineStr">
        <is>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is>
      </c>
      <c r="J2091" t="inlineStr">
        <is>
          <t>ARTI</t>
        </is>
      </c>
      <c r="K2091" t="inlineStr">
        <is>
          <t>OKCountyRecords: 2014-004525</t>
        </is>
      </c>
      <c r="L2091" t="inlineStr">
        <is>
          <t>Other section</t>
        </is>
      </c>
      <c r="M2091" t="inlineStr">
        <is>
          <t>Mineral</t>
        </is>
      </c>
      <c r="N2091" t="n">
        <v>1</v>
      </c>
      <c r="O2091" t="n">
        <v>0</v>
      </c>
      <c r="P2091" t="n">
        <v>1</v>
      </c>
      <c r="Q2091" t="n">
        <v>-1</v>
      </c>
      <c r="R2091" t="n">
        <v>0</v>
      </c>
      <c r="S2091" t="inlineStr">
        <is>
          <t>Mineral; basis Conv Amt(dec). Gross acres unresolved. Gross=tract-map basis.</t>
        </is>
      </c>
    </row>
    <row r="2092">
      <c r="A2092" t="inlineStr">
        <is>
          <t>2015-002747</t>
        </is>
      </c>
      <c r="C2092" t="inlineStr">
        <is>
          <t>Assignment</t>
        </is>
      </c>
      <c r="D2092" t="inlineStr">
        <is>
          <t>2307/1</t>
        </is>
      </c>
      <c r="E2092" s="903" t="n">
        <v>41821</v>
      </c>
      <c r="F2092" s="903" t="n">
        <v>42250</v>
      </c>
      <c r="G2092" t="inlineStr">
        <is>
          <t>Chesapeake Exploration</t>
        </is>
      </c>
      <c r="H2092" t="inlineStr">
        <is>
          <t>Fourpoint Energy, LLC</t>
        </is>
      </c>
      <c r="I2092" t="inlineStr">
        <is>
          <t>All of 31-12N-24W, aol</t>
        </is>
      </c>
      <c r="J2092" t="inlineStr">
        <is>
          <t>ARTI</t>
        </is>
      </c>
      <c r="K2092" t="inlineStr">
        <is>
          <t>OKCountyRecords: 2015-002747</t>
        </is>
      </c>
      <c r="L2092" t="inlineStr">
        <is>
          <t>All (1-8)</t>
        </is>
      </c>
      <c r="M2092" t="inlineStr">
        <is>
          <t>Leasehold</t>
        </is>
      </c>
      <c r="O2092" t="n">
        <v>640</v>
      </c>
      <c r="S2092" t="inlineStr">
        <is>
          <t>Leasehold (non-mineral; excluded from mineral NMA). All-section coverage. Gross=tract-map basis.</t>
        </is>
      </c>
    </row>
    <row r="2093">
      <c r="A2093" t="inlineStr">
        <is>
          <t>2014-005920</t>
        </is>
      </c>
      <c r="C2093" t="inlineStr">
        <is>
          <t>Assignment</t>
        </is>
      </c>
      <c r="D2093" t="inlineStr">
        <is>
          <t>2270/316</t>
        </is>
      </c>
      <c r="E2093" s="903" t="n">
        <v>41821</v>
      </c>
      <c r="F2093" s="903" t="n">
        <v>41907</v>
      </c>
      <c r="G2093" t="inlineStr">
        <is>
          <t>Newfield Exploartion Company,
Newfield Exploration Mid Continent, Inc.</t>
        </is>
      </c>
      <c r="H2093" t="inlineStr">
        <is>
          <t>Templar Energy, LLC</t>
        </is>
      </c>
      <c r="I2093" t="inlineStr">
        <is>
          <t>All of 31-12N-24W, aol</t>
        </is>
      </c>
      <c r="J2093" t="inlineStr">
        <is>
          <t>ARTI</t>
        </is>
      </c>
      <c r="K2093" t="inlineStr">
        <is>
          <t>OKCountyRecords: 2014-005920</t>
        </is>
      </c>
      <c r="L2093" t="inlineStr">
        <is>
          <t>All (1-8)</t>
        </is>
      </c>
      <c r="M2093" t="inlineStr">
        <is>
          <t>Leasehold</t>
        </is>
      </c>
      <c r="O2093" t="n">
        <v>640</v>
      </c>
      <c r="S2093" t="inlineStr">
        <is>
          <t>Leasehold (non-mineral; excluded from mineral NMA). All-section coverage. Gross=tract-map basis.</t>
        </is>
      </c>
    </row>
    <row r="2094">
      <c r="A2094" t="inlineStr">
        <is>
          <t>2014-004286</t>
        </is>
      </c>
      <c r="C2094" t="inlineStr">
        <is>
          <t>Decree of Settlement of Final Account, Determination of Heirs, Legatees and Devisees of Decedent, and Decree of Distribution and Discharge</t>
        </is>
      </c>
      <c r="D2094" t="inlineStr">
        <is>
          <t>2259/397</t>
        </is>
      </c>
      <c r="E2094" s="903" t="n">
        <v>41821</v>
      </c>
      <c r="F2094" s="903" t="n">
        <v>41821</v>
      </c>
      <c r="G2094" t="inlineStr">
        <is>
          <t>Roger Mills County Court
RE: In the Matter of the Estate of Lyle Terrence Ibeling, Deceased</t>
        </is>
      </c>
      <c r="H2094" t="inlineStr">
        <is>
          <t>Michelle Ibeling, 1/4,
Joel Ibeling, 1/4,
Janelle Ibeling Ness, 1/4,
Cassandra Wynia, 1/4</t>
        </is>
      </c>
      <c r="I2094" t="inlineStr">
        <is>
          <t>NW/4 SE/4, S/2 SE/4, SW/4 NE/4 of 31-12N-24W, aol</t>
        </is>
      </c>
      <c r="J2094" t="inlineStr">
        <is>
          <t>ARTI, An undivided 1/791.47 interest (1 net mineral acre, more or less), in and to all of the OIL, GAS and OTHER MINERALS in and under 2 sections</t>
        </is>
      </c>
      <c r="K2094" t="inlineStr">
        <is>
          <t>OKCountyRecords: 2014-004286</t>
        </is>
      </c>
      <c r="L2094" t="n">
        <v>2</v>
      </c>
      <c r="M2094" t="inlineStr">
        <is>
          <t>Mineral</t>
        </is>
      </c>
      <c r="N2094" t="n">
        <v>1</v>
      </c>
      <c r="O2094" t="n">
        <v>160</v>
      </c>
      <c r="P2094" t="n">
        <v>1</v>
      </c>
      <c r="Q2094" t="n">
        <v>-1</v>
      </c>
      <c r="R2094" t="n">
        <v>160</v>
      </c>
      <c r="S2094" t="inlineStr">
        <is>
          <t>Mineral; basis Conv Amt(dec). Gross=tract-map basis.</t>
        </is>
      </c>
    </row>
    <row r="2095">
      <c r="A2095" t="inlineStr">
        <is>
          <t>2014-005899</t>
        </is>
      </c>
      <c r="C2095" t="inlineStr">
        <is>
          <t>Mineral Deed</t>
        </is>
      </c>
      <c r="D2095" t="inlineStr">
        <is>
          <t>2270/252</t>
        </is>
      </c>
      <c r="E2095" s="903" t="n">
        <v>41851</v>
      </c>
      <c r="F2095" s="903" t="n">
        <v>41905</v>
      </c>
      <c r="G2095" t="inlineStr">
        <is>
          <t>Eddie Tom Lakey and Marinita Lakey, HW</t>
        </is>
      </c>
      <c r="H2095" t="inlineStr">
        <is>
          <t>The Eddie Tom Lakey and Marinita Ann Lakey Revocable Trust dated June 1, 2014</t>
        </is>
      </c>
      <c r="I2095" t="inlineStr">
        <is>
          <t>NW/4 of 31-12N-24W, aol</t>
        </is>
      </c>
      <c r="J2095" t="inlineStr">
        <is>
          <t>ARTI</t>
        </is>
      </c>
      <c r="K2095" t="inlineStr">
        <is>
          <t>OKCountyRecords: 2014-005899</t>
        </is>
      </c>
      <c r="L2095" t="inlineStr">
        <is>
          <t>4, 5</t>
        </is>
      </c>
      <c r="M2095" t="inlineStr">
        <is>
          <t>Mineral</t>
        </is>
      </c>
      <c r="N2095" t="n">
        <v>1</v>
      </c>
      <c r="O2095" t="n">
        <v>200</v>
      </c>
      <c r="P2095" t="n">
        <v>1</v>
      </c>
      <c r="Q2095" t="n">
        <v>-1</v>
      </c>
      <c r="R2095" t="n">
        <v>200</v>
      </c>
      <c r="S2095" t="inlineStr">
        <is>
          <t>Mineral; basis Conv Amt(dec). Gross=tract-map basis.</t>
        </is>
      </c>
    </row>
    <row r="2096">
      <c r="A2096" t="inlineStr">
        <is>
          <t>2014-006293</t>
        </is>
      </c>
      <c r="C2096" t="inlineStr">
        <is>
          <t>Mineral Deed</t>
        </is>
      </c>
      <c r="D2096" t="inlineStr">
        <is>
          <t>2273/223</t>
        </is>
      </c>
      <c r="E2096" s="903" t="n">
        <v>41926</v>
      </c>
      <c r="F2096" s="903" t="n">
        <v>41927</v>
      </c>
      <c r="G2096" t="inlineStr">
        <is>
          <t>Joe Britton, same person as Joe H. Britton and Joe Harold Britton, Grantor, joined by his wife, Etta Britton</t>
        </is>
      </c>
      <c r="H2096" t="inlineStr">
        <is>
          <t>Linda C. Browning</t>
        </is>
      </c>
      <c r="I2096" t="inlineStr">
        <is>
          <t>E/2 NW/4, N/2 NE/4, NE/4 SE/4, SE/4 NE/4 of 31-12N-24W, aol</t>
        </is>
      </c>
      <c r="J2096" t="inlineStr">
        <is>
          <t>2.30769 min. ac. In 31-12N-24W
all right, title and interest of Grantor in the oil, gas and other minerals and mineral rights in and under 2 sections</t>
        </is>
      </c>
      <c r="K2096" t="inlineStr">
        <is>
          <t>OKCountyRecords: 2014-006293</t>
        </is>
      </c>
      <c r="L2096" t="inlineStr">
        <is>
          <t>1, 3, 4, 8</t>
        </is>
      </c>
      <c r="M2096" t="inlineStr">
        <is>
          <t>Mineral</t>
        </is>
      </c>
      <c r="N2096" t="n">
        <v>1</v>
      </c>
      <c r="O2096" t="n">
        <v>240</v>
      </c>
      <c r="P2096" t="n">
        <v>1</v>
      </c>
      <c r="Q2096" t="n">
        <v>-1</v>
      </c>
      <c r="R2096" t="n">
        <v>240</v>
      </c>
      <c r="S2096" t="inlineStr">
        <is>
          <t>Mineral; basis Conv Amt(dec). Gross=tract-map basis.</t>
        </is>
      </c>
    </row>
    <row r="2097">
      <c r="A2097" t="inlineStr">
        <is>
          <t>2014-006352</t>
        </is>
      </c>
      <c r="C2097" t="inlineStr">
        <is>
          <t>Affidavit of Identity</t>
        </is>
      </c>
      <c r="D2097" t="inlineStr">
        <is>
          <t>2273/539</t>
        </is>
      </c>
      <c r="E2097" s="903" t="n">
        <v>41926</v>
      </c>
      <c r="F2097" s="903" t="n">
        <v>41932</v>
      </c>
      <c r="G2097" t="inlineStr">
        <is>
          <t>Jon Wilkerson</t>
        </is>
      </c>
      <c r="H2097" t="inlineStr">
        <is>
          <t>The Public
RE: Linda Fields, aka Linda Klipfenstein, aka Linda Mize</t>
        </is>
      </c>
      <c r="I2097" t="inlineStr">
        <is>
          <t>All of 31-12N-24W, aol</t>
        </is>
      </c>
      <c r="J2097" t="inlineStr">
        <is>
          <t>See instrument</t>
        </is>
      </c>
      <c r="K2097" t="inlineStr">
        <is>
          <t>OKCountyRecords: 2014-006352</t>
        </is>
      </c>
      <c r="L2097" t="inlineStr">
        <is>
          <t>All (1-8)</t>
        </is>
      </c>
      <c r="M2097" t="inlineStr">
        <is>
          <t>Other</t>
        </is>
      </c>
      <c r="O2097" t="n">
        <v>640</v>
      </c>
      <c r="S2097" t="inlineStr">
        <is>
          <t>Other (non-mineral; excluded from mineral NMA). FLAG: The Public placeholder; VERIFY — NEED source confirmation. All-section coverage. Gross=tract-map basis.</t>
        </is>
      </c>
      <c r="T2097" t="inlineStr">
        <is>
          <t>REVIEW</t>
        </is>
      </c>
      <c r="U2097" t="inlineStr">
        <is>
          <t>NEED: confirm conveyed mineral acreage from instrument image — named party present under 'The Public' (affidavit/notice); placeholder identity resolved.</t>
        </is>
      </c>
    </row>
    <row r="2098">
      <c r="A2098" t="inlineStr">
        <is>
          <t>2015-002749</t>
        </is>
      </c>
      <c r="C2098" t="inlineStr">
        <is>
          <t>Assignment</t>
        </is>
      </c>
      <c r="D2098" t="inlineStr">
        <is>
          <t>2308/23</t>
        </is>
      </c>
      <c r="E2098" s="903" t="n">
        <v>41944</v>
      </c>
      <c r="F2098" s="903" t="n">
        <v>42250</v>
      </c>
      <c r="G2098" t="inlineStr">
        <is>
          <t>Chk Cleveland Tonkawa</t>
        </is>
      </c>
      <c r="H2098" t="inlineStr">
        <is>
          <t>Fourpoint Energy, LLC</t>
        </is>
      </c>
      <c r="I2098" t="inlineStr">
        <is>
          <t>All of 31-12N-24W, aol</t>
        </is>
      </c>
      <c r="J2098" t="inlineStr">
        <is>
          <t>ARTI</t>
        </is>
      </c>
      <c r="K2098" t="inlineStr">
        <is>
          <t>OKCountyRecords: 2015-002749</t>
        </is>
      </c>
      <c r="L2098" t="inlineStr">
        <is>
          <t>All (1-8)</t>
        </is>
      </c>
      <c r="M2098" t="inlineStr">
        <is>
          <t>Leasehold</t>
        </is>
      </c>
      <c r="O2098" t="n">
        <v>640</v>
      </c>
      <c r="S2098" t="inlineStr">
        <is>
          <t>Leasehold (non-mineral; excluded from mineral NMA). All-section coverage. Gross=tract-map basis.</t>
        </is>
      </c>
    </row>
    <row r="2099">
      <c r="A2099" t="inlineStr">
        <is>
          <t>2015-000058</t>
        </is>
      </c>
      <c r="C2099" t="inlineStr">
        <is>
          <t>Assignment</t>
        </is>
      </c>
      <c r="D2099" t="inlineStr">
        <is>
          <t>2282/234</t>
        </is>
      </c>
      <c r="E2099" s="903" t="n">
        <v>41988</v>
      </c>
      <c r="F2099" s="903" t="n">
        <v>42011</v>
      </c>
      <c r="G2099" t="inlineStr">
        <is>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is>
      </c>
      <c r="H2099" t="inlineStr">
        <is>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is>
      </c>
      <c r="I2099" t="inlineStr">
        <is>
          <t>All of 31-12N-24W, aol</t>
        </is>
      </c>
      <c r="J2099" t="inlineStr">
        <is>
          <t>ARTI</t>
        </is>
      </c>
      <c r="K2099" t="inlineStr">
        <is>
          <t>OKCountyRecords: 2015-000058</t>
        </is>
      </c>
      <c r="L2099" t="inlineStr">
        <is>
          <t>All (1-8)</t>
        </is>
      </c>
      <c r="M2099" t="inlineStr">
        <is>
          <t>Leasehold</t>
        </is>
      </c>
      <c r="O2099" t="n">
        <v>640</v>
      </c>
      <c r="S2099" t="inlineStr">
        <is>
          <t>Leasehold (non-mineral; excluded from mineral NMA). All-section coverage. Gross=tract-map basis.</t>
        </is>
      </c>
    </row>
    <row r="2100">
      <c r="A2100" t="inlineStr">
        <is>
          <t>2015-000877</t>
        </is>
      </c>
      <c r="C2100" t="inlineStr">
        <is>
          <t>Mineral Deed</t>
        </is>
      </c>
      <c r="D2100" t="inlineStr">
        <is>
          <t>2290/178</t>
        </is>
      </c>
      <c r="E2100" s="903" t="n">
        <v>42061</v>
      </c>
      <c r="F2100" s="903" t="n">
        <v>42068</v>
      </c>
      <c r="G2100" t="inlineStr">
        <is>
          <t>William A. Smith and Isa May Smith, HW</t>
        </is>
      </c>
      <c r="H2100" t="inlineStr">
        <is>
          <t xml:space="preserve">The William A. Smith and Isa May Smith Family Revocable Trust dated February 26, 2015
33839 Acme Road
Macomb, OK 74852
</t>
        </is>
      </c>
      <c r="I2100" t="inlineStr">
        <is>
          <t>NW/4 SE/4, S/2 SE/4, SW/4 NE/4 of 31-12N-24W, aol</t>
        </is>
      </c>
      <c r="J2100" t="inlineStr">
        <is>
          <t>ARTI</t>
        </is>
      </c>
      <c r="K2100" t="inlineStr">
        <is>
          <t>OKCountyRecords: 2015-000877</t>
        </is>
      </c>
      <c r="L2100" t="n">
        <v>2</v>
      </c>
      <c r="M2100" t="inlineStr">
        <is>
          <t>Mineral</t>
        </is>
      </c>
      <c r="N2100" t="n">
        <v>1</v>
      </c>
      <c r="O2100" t="n">
        <v>160</v>
      </c>
      <c r="P2100" t="n">
        <v>1</v>
      </c>
      <c r="Q2100" t="n">
        <v>-1</v>
      </c>
      <c r="R2100" t="n">
        <v>160</v>
      </c>
      <c r="S2100" t="inlineStr">
        <is>
          <t>Mineral; basis Conv Amt(dec). Gross=tract-map basis.</t>
        </is>
      </c>
    </row>
    <row r="2101">
      <c r="A2101" t="inlineStr">
        <is>
          <t>2015-001388</t>
        </is>
      </c>
      <c r="C2101" t="inlineStr">
        <is>
          <t>Stipulation</t>
        </is>
      </c>
      <c r="D2101" t="inlineStr">
        <is>
          <t>2294/47</t>
        </is>
      </c>
      <c r="E2101" s="903" t="n">
        <v>42111</v>
      </c>
      <c r="F2101" s="903" t="n">
        <v>42115</v>
      </c>
      <c r="G2101" t="inlineStr">
        <is>
          <t>Peggy J. Brawner</t>
        </is>
      </c>
      <c r="H2101" t="inlineStr">
        <is>
          <t>ADWINA M. MULLEN or WALTER CRAIG MULLEN, JTWROS,1/2
ALLEN W. SMITH or JANET S. SMITH, JTWROS, 1/2</t>
        </is>
      </c>
      <c r="I2101" t="inlineStr">
        <is>
          <t>NW/4 SE/4, S/2 SE/4, SW/4 NE/4 of 31-12N-24W</t>
        </is>
      </c>
      <c r="J2101" t="inlineStr">
        <is>
          <t>An undivided 5.27323/160 interest (5.27323 mineral acres, more or less) in the OIL, GAS and OTHER
MINERALS</t>
        </is>
      </c>
      <c r="K2101" t="inlineStr">
        <is>
          <t>OKCountyRecords: 2015-001388</t>
        </is>
      </c>
      <c r="L2101" t="n">
        <v>2</v>
      </c>
      <c r="M2101" t="inlineStr">
        <is>
          <t>Mineral</t>
        </is>
      </c>
      <c r="O2101" t="n">
        <v>160</v>
      </c>
      <c r="S2101" t="inlineStr">
        <is>
          <t>Leasehold (non-mineral; excluded from mineral NMA). Gross=tract-map basis.</t>
        </is>
      </c>
      <c r="T2101" t="inlineStr">
        <is>
          <t>OK</t>
        </is>
      </c>
      <c r="U2101" t="inlineStr">
        <is>
          <t>Non-conveying — notice/affidavit/address change (The Public).</t>
        </is>
      </c>
    </row>
    <row r="2102">
      <c r="A2102" t="inlineStr">
        <is>
          <t>2015-001661</t>
        </is>
      </c>
      <c r="C2102" t="inlineStr">
        <is>
          <t>Assignment</t>
        </is>
      </c>
      <c r="D2102" t="inlineStr">
        <is>
          <t>2295/372</t>
        </is>
      </c>
      <c r="E2102" s="903" t="n">
        <v>42129</v>
      </c>
      <c r="F2102" s="903" t="n">
        <v>42139</v>
      </c>
      <c r="G2102" t="inlineStr">
        <is>
          <t>Robert H. Frazier</t>
        </is>
      </c>
      <c r="H2102" t="inlineStr">
        <is>
          <t>Robert H. Frazier Royalty LLC
P.O.BOX 50264
MIDLAND, TX  79710</t>
        </is>
      </c>
      <c r="I2102" t="inlineStr">
        <is>
          <t>All of 31-12N-24W, aol</t>
        </is>
      </c>
      <c r="J2102" t="inlineStr">
        <is>
          <t xml:space="preserve"> .063364 Min. Acres: Stipulation of Mineral Interest, book 1853, pg 546, Sept. 22, 2006.</t>
        </is>
      </c>
      <c r="K2102" t="inlineStr">
        <is>
          <t>OKCountyRecords: 2015-001661</t>
        </is>
      </c>
      <c r="L2102" t="inlineStr">
        <is>
          <t>All (1-8)</t>
        </is>
      </c>
      <c r="M2102" t="inlineStr">
        <is>
          <t>Mineral</t>
        </is>
      </c>
      <c r="O2102" t="n">
        <v>640</v>
      </c>
      <c r="S2102" t="inlineStr">
        <is>
          <t>Mineral; NO AMOUNT-verify instrument. All-section coverage. Gross=tract-map basis.</t>
        </is>
      </c>
    </row>
    <row r="2103">
      <c r="A2103" t="inlineStr">
        <is>
          <t>2015-002368</t>
        </is>
      </c>
      <c r="C2103" t="inlineStr">
        <is>
          <t>Memorandum</t>
        </is>
      </c>
      <c r="D2103" t="inlineStr">
        <is>
          <t>2302/507</t>
        </is>
      </c>
      <c r="E2103" s="903" t="n">
        <v>42199</v>
      </c>
      <c r="F2103" s="903" t="n">
        <v>42207</v>
      </c>
      <c r="G2103" t="inlineStr">
        <is>
          <t>Enervest Energy Institutional Fund Xiii Wib, L.P.</t>
        </is>
      </c>
      <c r="H2103" t="inlineStr">
        <is>
          <t>Enervest Energy Institutional Fund Xiii B., L.P.</t>
        </is>
      </c>
      <c r="I2103" t="inlineStr">
        <is>
          <t>All of 31-12N-24W, aol</t>
        </is>
      </c>
      <c r="J2103" t="inlineStr">
        <is>
          <t xml:space="preserve">A net profits overriding royalty interest (the "NPP") equal to ninety-eight and one-half percent (98.5%) of the net profits, </t>
        </is>
      </c>
      <c r="K2103" t="inlineStr">
        <is>
          <t>OKCountyRecords: 2015-002368</t>
        </is>
      </c>
      <c r="L2103" t="inlineStr">
        <is>
          <t>All (1-8)</t>
        </is>
      </c>
      <c r="M2103" t="inlineStr">
        <is>
          <t>Leasehold</t>
        </is>
      </c>
      <c r="O2103" t="n">
        <v>640</v>
      </c>
      <c r="S2103" t="inlineStr">
        <is>
          <t>Leasehold (non-mineral; excluded from mineral NMA). All-section coverage. Gross=tract-map basis.</t>
        </is>
      </c>
    </row>
    <row r="2104">
      <c r="A2104" t="inlineStr">
        <is>
          <t>2015-002369</t>
        </is>
      </c>
      <c r="C2104" t="inlineStr">
        <is>
          <t>Memorandum</t>
        </is>
      </c>
      <c r="D2104" t="inlineStr">
        <is>
          <t>2302/512</t>
        </is>
      </c>
      <c r="E2104" s="903" t="n">
        <v>42199</v>
      </c>
      <c r="F2104" s="903" t="n">
        <v>42207</v>
      </c>
      <c r="G2104" t="inlineStr">
        <is>
          <t>Enervest Energy Institutional Fund Xiii Wic, L.P.</t>
        </is>
      </c>
      <c r="H2104" t="inlineStr">
        <is>
          <t>Enervest Energy Institutional Fund Xiii C., L.P.</t>
        </is>
      </c>
      <c r="I2104" t="inlineStr">
        <is>
          <t>All of 31-12N-24W, aol</t>
        </is>
      </c>
      <c r="J2104" t="inlineStr">
        <is>
          <t xml:space="preserve">A net profits overriding royalty interest (the "NPP") equal to ninety-eight and one-half percent (98.5%) of the net profits, </t>
        </is>
      </c>
      <c r="K2104" t="inlineStr">
        <is>
          <t>OKCountyRecords: 2015-002369</t>
        </is>
      </c>
      <c r="L2104" t="inlineStr">
        <is>
          <t>All (1-8)</t>
        </is>
      </c>
      <c r="M2104" t="inlineStr">
        <is>
          <t>Leasehold</t>
        </is>
      </c>
      <c r="O2104" t="n">
        <v>640</v>
      </c>
      <c r="S2104" t="inlineStr">
        <is>
          <t>Leasehold (non-mineral; excluded from mineral NMA). All-section coverage. Gross=tract-map basis.</t>
        </is>
      </c>
    </row>
    <row r="2105">
      <c r="A2105" t="inlineStr">
        <is>
          <t>2015-003023</t>
        </is>
      </c>
      <c r="C2105" t="inlineStr">
        <is>
          <t>Correction Memorandum of Conveyance</t>
        </is>
      </c>
      <c r="D2105" t="inlineStr">
        <is>
          <t>2311/337</t>
        </is>
      </c>
      <c r="E2105" s="903" t="n">
        <v>42199</v>
      </c>
      <c r="F2105" s="903" t="n">
        <v>42285</v>
      </c>
      <c r="G2105" t="inlineStr">
        <is>
          <t>EnerVest Energy Institutional Fund XIII-WIB, L.P.
c/o EnerVest, Ltd.</t>
        </is>
      </c>
      <c r="H2105" t="inlineStr">
        <is>
          <t>EnerVest Energy Institutional Fund XIII-B, L.P.
c/o EnerVest, Ltd.</t>
        </is>
      </c>
      <c r="I2105" t="inlineStr">
        <is>
          <t>All of 31-12N-24W, aol</t>
        </is>
      </c>
      <c r="J2105" t="inlineStr">
        <is>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and EnerVest Energy Institutional Fund XIII-B,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is>
      </c>
      <c r="K2105" t="inlineStr">
        <is>
          <t>OKCountyRecords: 2015-003023</t>
        </is>
      </c>
      <c r="L2105" t="inlineStr">
        <is>
          <t>All (1-8)</t>
        </is>
      </c>
      <c r="M2105" t="inlineStr">
        <is>
          <t>Mineral</t>
        </is>
      </c>
      <c r="N2105" t="inlineStr">
        <is>
          <t>NEED: confirm whether row conveys mineral interest</t>
        </is>
      </c>
      <c r="O2105" t="n">
        <v>640</v>
      </c>
      <c r="S2105" t="inlineStr">
        <is>
          <t>Mineral; VERIFY — NEED full instrument image for conveyed amount. All-section coverage. Gross=tract-map basis.</t>
        </is>
      </c>
      <c r="T2105" t="inlineStr">
        <is>
          <t>REVIEW</t>
        </is>
      </c>
      <c r="U2105" t="inlineStr">
        <is>
          <t>NEED: confirm whether row conveys mineral interest</t>
        </is>
      </c>
    </row>
    <row r="2106">
      <c r="A2106" t="inlineStr">
        <is>
          <t>2015-003022</t>
        </is>
      </c>
      <c r="C2106" t="inlineStr">
        <is>
          <t>Correction Memorandum of Conveyance</t>
        </is>
      </c>
      <c r="D2106" t="inlineStr">
        <is>
          <t>2311/333</t>
        </is>
      </c>
      <c r="E2106" s="903" t="n">
        <v>42199</v>
      </c>
      <c r="F2106" s="903" t="n">
        <v>42285</v>
      </c>
      <c r="G2106" t="inlineStr">
        <is>
          <t>EnerVest Energy Institutional Fund XIII-WIC, L.P.
c/o EnerVest, Ltd.</t>
        </is>
      </c>
      <c r="H2106" t="inlineStr">
        <is>
          <t>EnerVest Energy Institutional Fund XIII-C, L.P.
c/o EnerVest, Ltd.</t>
        </is>
      </c>
      <c r="I2106" t="inlineStr">
        <is>
          <t>All of 31-12N-24W, aol</t>
        </is>
      </c>
      <c r="J2106" t="inlineStr">
        <is>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and EnerVest Energy Institutional Fund XIII-C,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is>
      </c>
      <c r="K2106" t="inlineStr">
        <is>
          <t>OKCountyRecords: 2015-003022</t>
        </is>
      </c>
      <c r="L2106" t="inlineStr">
        <is>
          <t>All (1-8)</t>
        </is>
      </c>
      <c r="M2106" t="inlineStr">
        <is>
          <t>Mineral</t>
        </is>
      </c>
      <c r="N2106" t="inlineStr">
        <is>
          <t>NEED: confirm whether row conveys mineral interest</t>
        </is>
      </c>
      <c r="O2106" t="n">
        <v>640</v>
      </c>
      <c r="S2106" t="inlineStr">
        <is>
          <t>Mineral; VERIFY — NEED full instrument image for conveyed amount. All-section coverage. Gross=tract-map basis.</t>
        </is>
      </c>
      <c r="T2106" t="inlineStr">
        <is>
          <t>REVIEW</t>
        </is>
      </c>
      <c r="U2106" t="inlineStr">
        <is>
          <t>NEED: confirm whether row conveys mineral interest</t>
        </is>
      </c>
    </row>
    <row r="2107">
      <c r="A2107" t="inlineStr">
        <is>
          <t>2015-002791</t>
        </is>
      </c>
      <c r="C2107" t="inlineStr">
        <is>
          <t>Mineral Deed</t>
        </is>
      </c>
      <c r="D2107" t="inlineStr">
        <is>
          <t>2309/236</t>
        </is>
      </c>
      <c r="E2107" s="903" t="n">
        <v>42242</v>
      </c>
      <c r="F2107" s="903" t="n">
        <v>42255</v>
      </c>
      <c r="G2107" t="inlineStr">
        <is>
          <t>Jinkee D. Acuero Fuchs,
William Jesse Fuchs</t>
        </is>
      </c>
      <c r="H2107" t="inlineStr">
        <is>
          <t xml:space="preserve">Jesse William Fuchs and Jinkee
D. Acuero Fuchs, as Trustees under the Declaration of Trust
10009 E. Franklin Rd.
Rorman, OK 73026
</t>
        </is>
      </c>
      <c r="I2107" t="inlineStr">
        <is>
          <t>NW/4 SW/4, S/2 SE/4, SW/4 NE/4 of 31-12N-24W, aol</t>
        </is>
      </c>
      <c r="J2107" t="inlineStr">
        <is>
          <t>An undivided 22.915741/791.47 interest in all of the oil, gas and other minerals in and under 2 sections</t>
        </is>
      </c>
      <c r="K2107" t="inlineStr">
        <is>
          <t>OKCountyRecords: 2015-002791</t>
        </is>
      </c>
      <c r="L2107" t="inlineStr">
        <is>
          <t>2, 6</t>
        </is>
      </c>
      <c r="M2107" t="inlineStr">
        <is>
          <t>Mineral</t>
        </is>
      </c>
      <c r="N2107" t="n">
        <v>0.02895339178996045</v>
      </c>
      <c r="O2107" t="n">
        <v>240</v>
      </c>
      <c r="P2107" t="n">
        <v>0.02895339178996045</v>
      </c>
      <c r="Q2107" t="n">
        <v>-0.02895339178996045</v>
      </c>
      <c r="R2107" t="n">
        <v>6.948814029590508</v>
      </c>
      <c r="S2107" t="inlineStr">
        <is>
          <t>Mineral; basis Conv Amt(dec). Gross=tract-map basis.</t>
        </is>
      </c>
    </row>
    <row r="2108">
      <c r="A2108" t="inlineStr">
        <is>
          <t>2016-001244</t>
        </is>
      </c>
      <c r="C2108" t="inlineStr">
        <is>
          <t>Memorandum of Trust</t>
        </is>
      </c>
      <c r="D2108" t="inlineStr">
        <is>
          <t>2332/223</t>
        </is>
      </c>
      <c r="E2108" s="903" t="n">
        <v>42255</v>
      </c>
      <c r="F2108" s="903" t="n">
        <v>42513</v>
      </c>
      <c r="G2108" t="inlineStr">
        <is>
          <t>Jesse William Fuchs,
Jinkee D. Acuero Fuchs</t>
        </is>
      </c>
      <c r="H2108" t="inlineStr">
        <is>
          <t>Jesse William Trust Fuchs,
Fuchs, Jinkee D. Acuero Trust</t>
        </is>
      </c>
      <c r="I2108" t="inlineStr">
        <is>
          <t>NW/4 SW/4, S/2 SE/4, SW/4 NE/4 of 31-12N-24W, aol</t>
        </is>
      </c>
      <c r="J2108" t="inlineStr">
        <is>
          <t>Trust</t>
        </is>
      </c>
      <c r="K2108" t="inlineStr">
        <is>
          <t>OKCountyRecords: 2016-001244</t>
        </is>
      </c>
      <c r="L2108" t="inlineStr">
        <is>
          <t>2, 6</t>
        </is>
      </c>
      <c r="M2108" t="inlineStr">
        <is>
          <t>Leasehold</t>
        </is>
      </c>
      <c r="O2108" t="n">
        <v>240</v>
      </c>
      <c r="S2108" t="inlineStr">
        <is>
          <t>Leasehold (non-mineral; excluded from mineral NMA). Gross=tract-map basis.</t>
        </is>
      </c>
    </row>
    <row r="2109">
      <c r="A2109" t="inlineStr">
        <is>
          <t>2015-003284</t>
        </is>
      </c>
      <c r="C2109" t="inlineStr">
        <is>
          <t>Mineral Deed</t>
        </is>
      </c>
      <c r="D2109" t="inlineStr">
        <is>
          <t>2315/42</t>
        </is>
      </c>
      <c r="E2109" s="903" t="n">
        <v>42305</v>
      </c>
      <c r="F2109" s="903" t="n">
        <v>42313</v>
      </c>
      <c r="G2109" t="inlineStr">
        <is>
          <t>Lighthouse Point, LLC</t>
        </is>
      </c>
      <c r="H2109" t="inlineStr">
        <is>
          <t>Greystone Energy &amp; Minerals, LLC</t>
        </is>
      </c>
      <c r="I2109" t="inlineStr">
        <is>
          <t>NW/4 SE/4, S/2 SE/4, SW/4 NE/4 of 31-12N-24W, aol</t>
        </is>
      </c>
      <c r="J2109" t="inlineStr">
        <is>
          <t>3 NMA in 31-12N-24W
A total of Twenty Five and 7,225/10,000ths net mineral acres (25.7225) of Grantor's right, title and interest in and to all of the oil, gas and other minerals in and under 3 sections</t>
        </is>
      </c>
      <c r="K2109" t="inlineStr">
        <is>
          <t>OKCountyRecords: 2015-003284</t>
        </is>
      </c>
      <c r="L2109" t="n">
        <v>2</v>
      </c>
      <c r="M2109" t="inlineStr">
        <is>
          <t>Mineral</t>
        </is>
      </c>
      <c r="N2109" t="n">
        <v>0.01875</v>
      </c>
      <c r="O2109" t="n">
        <v>160</v>
      </c>
      <c r="P2109" t="n">
        <v>0.01875</v>
      </c>
      <c r="Q2109" t="n">
        <v>-0.01875</v>
      </c>
      <c r="R2109" t="n">
        <v>3</v>
      </c>
      <c r="S2109" t="inlineStr">
        <is>
          <t>Mineral; basis Conv Amt(dec). Gross=tract-map basis.</t>
        </is>
      </c>
      <c r="U2109" t="inlineStr">
        <is>
          <t>Conveys 3 NMA per notes; conv. dec = 3/gross. Verify denominator/tract from image.</t>
        </is>
      </c>
    </row>
    <row r="2110">
      <c r="A2110" t="inlineStr">
        <is>
          <t>2016-001883</t>
        </is>
      </c>
      <c r="B2110" t="n">
        <v>45</v>
      </c>
      <c r="C2110" t="inlineStr">
        <is>
          <t>Assignment</t>
        </is>
      </c>
      <c r="D2110" t="inlineStr">
        <is>
          <t>2343/1</t>
        </is>
      </c>
      <c r="E2110" s="903" t="n">
        <v>42370</v>
      </c>
      <c r="F2110" s="903" t="n">
        <v>42593</v>
      </c>
      <c r="G2110" t="inlineStr">
        <is>
          <t>Devon Energy Production Co.</t>
        </is>
      </c>
      <c r="H2110" t="inlineStr">
        <is>
          <t>Tecolote Holdings, LLC</t>
        </is>
      </c>
      <c r="I2110" t="inlineStr">
        <is>
          <t>All of 31-12N-24W, aol</t>
        </is>
      </c>
      <c r="J2110" t="inlineStr">
        <is>
          <t>Transfers leasehold/WI in chain</t>
        </is>
      </c>
      <c r="K2110" t="inlineStr">
        <is>
          <t>OKCountyRecords: 2016-001883</t>
        </is>
      </c>
      <c r="L2110" t="inlineStr">
        <is>
          <t>All (1-8)</t>
        </is>
      </c>
      <c r="M2110" t="inlineStr">
        <is>
          <t>Leasehold</t>
        </is>
      </c>
      <c r="O2110" t="n">
        <v>640</v>
      </c>
      <c r="S2110" t="inlineStr">
        <is>
          <t>Leasehold (non-mineral; excluded from mineral NMA). All-section coverage. Gross=tract-map basis.</t>
        </is>
      </c>
    </row>
    <row r="2111">
      <c r="A2111" t="inlineStr">
        <is>
          <t>2016-001882</t>
        </is>
      </c>
      <c r="B2111" t="n">
        <v>43</v>
      </c>
      <c r="C2111" t="inlineStr">
        <is>
          <t>Quit Claim Mineral Deed</t>
        </is>
      </c>
      <c r="D2111" t="inlineStr">
        <is>
          <t>2342/219</t>
        </is>
      </c>
      <c r="E2111" s="903" t="n">
        <v>42370</v>
      </c>
      <c r="F2111" s="903" t="n">
        <v>42593</v>
      </c>
      <c r="G2111" t="inlineStr">
        <is>
          <t>Devon Energy Production Company, L.P., an Oklahoma limited partnership,</t>
        </is>
      </c>
      <c r="H2111" t="inlineStr">
        <is>
          <t>Tecolote Holdings, LLC, a Delaware limited liability
company</t>
        </is>
      </c>
      <c r="I2111" t="inlineStr">
        <is>
          <t>N/2 NE/4, W/2 NW/4 of 31-12N-24W, aol</t>
        </is>
      </c>
      <c r="J2111" t="inlineStr">
        <is>
          <t>all of Grantor's right, title and interest in and to the oil, gas and other minerals</t>
        </is>
      </c>
      <c r="K2111" t="inlineStr">
        <is>
          <t>OKCountyRecords: 2016-001882</t>
        </is>
      </c>
      <c r="L2111" t="inlineStr">
        <is>
          <t>1, 5</t>
        </is>
      </c>
      <c r="M2111" t="inlineStr">
        <is>
          <t>Mineral</t>
        </is>
      </c>
      <c r="N2111" t="n">
        <v>1</v>
      </c>
      <c r="O2111" t="n">
        <v>200</v>
      </c>
      <c r="P2111" t="n">
        <v>1</v>
      </c>
      <c r="Q2111" t="n">
        <v>-1</v>
      </c>
      <c r="R2111" t="n">
        <v>200</v>
      </c>
      <c r="S2111" t="inlineStr">
        <is>
          <t>Mineral; basis Conv Amt(dec). Gross=tract-map basis.</t>
        </is>
      </c>
      <c r="T2111" t="inlineStr">
        <is>
          <t>REVIEW</t>
        </is>
      </c>
      <c r="U2111" t="inlineStr">
        <is>
          <t>SOURCE: conveyed amount parsed from Notes as ARTI</t>
        </is>
      </c>
    </row>
    <row r="2112">
      <c r="A2112" t="inlineStr">
        <is>
          <t>2016-002793</t>
        </is>
      </c>
      <c r="B2112" t="n">
        <v>46</v>
      </c>
      <c r="C2112" t="inlineStr">
        <is>
          <t>Assignment</t>
        </is>
      </c>
      <c r="D2112" t="inlineStr">
        <is>
          <t>2354/229</t>
        </is>
      </c>
      <c r="E2112" s="903" t="n">
        <v>42673</v>
      </c>
      <c r="F2112" s="903" t="n">
        <v>42719</v>
      </c>
      <c r="G2112" t="inlineStr">
        <is>
          <t>Hefner Company, Inc.</t>
        </is>
      </c>
      <c r="H2112" t="inlineStr">
        <is>
          <t>Cheyenne Resources, LLC</t>
        </is>
      </c>
      <c r="I2112" t="inlineStr">
        <is>
          <t>All of 31-12N-24W, aol</t>
        </is>
      </c>
      <c r="J2112" t="inlineStr">
        <is>
          <t>Transfers leasehold/WI in chain</t>
        </is>
      </c>
      <c r="K2112" t="inlineStr">
        <is>
          <t>63e8b9a8d056433a9994fe46ca85076b.pdf | OKCountyRecords: 2016-002793</t>
        </is>
      </c>
      <c r="L2112" t="inlineStr">
        <is>
          <t>All (1-8)</t>
        </is>
      </c>
      <c r="M2112" t="inlineStr">
        <is>
          <t>Leasehold</t>
        </is>
      </c>
      <c r="O2112" t="n">
        <v>640</v>
      </c>
      <c r="S2112" t="inlineStr">
        <is>
          <t>Leasehold (non-mineral; excluded from mineral NMA). All-section coverage. Gross=tract-map basis.</t>
        </is>
      </c>
    </row>
    <row r="2113">
      <c r="A2113" t="inlineStr">
        <is>
          <t>2016-002668</t>
        </is>
      </c>
      <c r="B2113" t="n">
        <v>47</v>
      </c>
      <c r="C2113" t="inlineStr">
        <is>
          <t>Assignment</t>
        </is>
      </c>
      <c r="D2113" t="inlineStr">
        <is>
          <t>2351/1</t>
        </is>
      </c>
      <c r="E2113" s="903" t="n">
        <v>42677</v>
      </c>
      <c r="F2113" s="903" t="n">
        <v>42692</v>
      </c>
      <c r="G2113" t="inlineStr">
        <is>
          <t>Oil Rio,
Gas II, LLC</t>
        </is>
      </c>
      <c r="H2113" t="inlineStr">
        <is>
          <t>Samson Resources Co.</t>
        </is>
      </c>
      <c r="I2113" t="inlineStr">
        <is>
          <t>S9 T15N R23W LFUCHS 168 more candidate from related target search page of 31-12N-24W, aol</t>
        </is>
      </c>
      <c r="J2113" t="inlineStr">
        <is>
          <t>Transfers leasehold/WI in chain</t>
        </is>
      </c>
      <c r="K2113" t="inlineStr">
        <is>
          <t>OKCountyRecords: 2016-002668</t>
        </is>
      </c>
      <c r="L2113" t="inlineStr">
        <is>
          <t>All (1-8)</t>
        </is>
      </c>
      <c r="M2113" t="inlineStr">
        <is>
          <t>Leasehold</t>
        </is>
      </c>
      <c r="O2113" t="n">
        <v>640</v>
      </c>
      <c r="S2113" t="inlineStr">
        <is>
          <t>Leasehold (non-mineral; excluded from mineral NMA). All-section coverage. Gross=tract-map basis.</t>
        </is>
      </c>
      <c r="T2113" t="inlineStr">
        <is>
          <t>REFERENCE</t>
        </is>
      </c>
      <c r="U2113" t="inlineStr">
        <is>
          <t>EXCLUDED/REFERENCE: off-section (S9-T15N-R23W); leasehold/WI assignment — see Excluded/Reference section below. Confirm any 31-12N-24W nexus from image before use.</t>
        </is>
      </c>
    </row>
    <row r="2114">
      <c r="A2114" t="inlineStr">
        <is>
          <t>2017-000083</t>
        </is>
      </c>
      <c r="B2114" t="n">
        <v>48</v>
      </c>
      <c r="C2114" t="inlineStr">
        <is>
          <t>Assignment</t>
        </is>
      </c>
      <c r="D2114" t="inlineStr">
        <is>
          <t>2356/399</t>
        </is>
      </c>
      <c r="E2114" s="903" t="n">
        <v>42682</v>
      </c>
      <c r="F2114" s="903" t="n">
        <v>42752</v>
      </c>
      <c r="G2114" t="inlineStr">
        <is>
          <t>Geodyne Resources, Inc.,
Samson Lone Star, LLC,
Samson Resources Company</t>
        </is>
      </c>
      <c r="H2114" t="inlineStr">
        <is>
          <t>Fairway Resources III, LLC</t>
        </is>
      </c>
      <c r="I2114" t="inlineStr">
        <is>
          <t>LALEXANDER of 31-12N-24W, aol</t>
        </is>
      </c>
      <c r="J2114" t="inlineStr">
        <is>
          <t>Transfers leasehold/WI in chain</t>
        </is>
      </c>
      <c r="K2114" t="inlineStr">
        <is>
          <t>OKCountyRecords: 2017-000083</t>
        </is>
      </c>
      <c r="L2114" t="inlineStr">
        <is>
          <t>All (1-8)</t>
        </is>
      </c>
      <c r="M2114" t="inlineStr">
        <is>
          <t>Leasehold</t>
        </is>
      </c>
      <c r="O2114" t="n">
        <v>640</v>
      </c>
      <c r="S2114" t="inlineStr">
        <is>
          <t>Leasehold (non-mineral; excluded from mineral NMA). All-section coverage. Gross=tract-map basis.</t>
        </is>
      </c>
    </row>
    <row r="2115">
      <c r="A2115" t="inlineStr">
        <is>
          <t>2017-000951</t>
        </is>
      </c>
      <c r="C2115" t="inlineStr">
        <is>
          <t>Mineral Deed</t>
        </is>
      </c>
      <c r="D2115" t="inlineStr">
        <is>
          <t>2365/338</t>
        </is>
      </c>
      <c r="E2115" s="903" t="n">
        <v>42855</v>
      </c>
      <c r="F2115" s="903" t="n">
        <v>42858</v>
      </c>
      <c r="G2115" t="inlineStr">
        <is>
          <t>Ella Pearl Kirk</t>
        </is>
      </c>
      <c r="H2115" t="inlineStr">
        <is>
          <t>Calvin Wayne Kirk
Box 524
Cheyenne, Oklahoma 73628</t>
        </is>
      </c>
      <c r="I2115" t="inlineStr">
        <is>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is>
      </c>
      <c r="J2115" t="inlineStr">
        <is>
          <t>An undivided 2.2 acre interest, more or less, in the OIL, GAS and OTHER MINERALS</t>
        </is>
      </c>
      <c r="K2115" t="inlineStr">
        <is>
          <t>OKCountyRecords: 2017-000951</t>
        </is>
      </c>
      <c r="L2115" t="inlineStr">
        <is>
          <t>9 (South 51 — non-additive overlay)</t>
        </is>
      </c>
      <c r="M2115" t="inlineStr">
        <is>
          <t>Mineral</t>
        </is>
      </c>
      <c r="N2115" t="n">
        <v>0.04313725490196079</v>
      </c>
      <c r="O2115" t="n">
        <v>51</v>
      </c>
      <c r="P2115" t="n">
        <v>0.04313725490196079</v>
      </c>
      <c r="Q2115" t="n">
        <v>-0.04313725490196079</v>
      </c>
      <c r="R2115" t="n">
        <v>2.2</v>
      </c>
      <c r="S2115" t="inlineStr">
        <is>
          <t>Mineral; 2.20 NMA conveyed (deed notes: 'undivided 2.2 acre interest') in the South 51 M&amp;B = Tract 9. Gross corrected from All(1-8)/640 to 51 (non-additive overlay). Interest decimal = 2.2/51 so TOTAL Net Ac = 2.20.</t>
        </is>
      </c>
      <c r="T2115" t="inlineStr">
        <is>
          <t>OK</t>
        </is>
      </c>
      <c r="U2115" t="inlineStr">
        <is>
          <t>Ella Pearl Kirk conveyed 2.20 NMA to Calvin Wayne Kirk; remaining 48.80 ac retained by Ella Pearl Kirk / estate (heirship to verify — NEEDS image 2017-000951 / Bk 2365/338 + probate). Posted to Tract 9 grid &amp; Title!B115-B116. Gross corrected to 51 (South 51 overlay); Tract 9 is NON-ADDITIVE — not added to the 640-ac section total.</t>
        </is>
      </c>
    </row>
    <row r="2116">
      <c r="A2116" t="inlineStr">
        <is>
          <t>2017-001403</t>
        </is>
      </c>
      <c r="C2116" t="inlineStr">
        <is>
          <t>Change of Address</t>
        </is>
      </c>
      <c r="D2116" t="inlineStr">
        <is>
          <t>2370/359</t>
        </is>
      </c>
      <c r="E2116" s="903" t="n">
        <v>42924</v>
      </c>
      <c r="F2116" s="903" t="n">
        <v>42930</v>
      </c>
      <c r="G2116" t="inlineStr">
        <is>
          <t>King Exploration</t>
        </is>
      </c>
      <c r="H2116" t="inlineStr">
        <is>
          <t>The Public</t>
        </is>
      </c>
      <c r="I2116" t="inlineStr">
        <is>
          <t>All of 31-12N-24W, aol</t>
        </is>
      </c>
      <c r="J2116" t="inlineStr">
        <is>
          <t>Change of address of record only, no effect on mineral or title ownership.</t>
        </is>
      </c>
      <c r="K2116" t="inlineStr">
        <is>
          <t>63e8b9a8d056433a9994fe46ca85076b.pdf | OKCountyRecords: 2017-001403</t>
        </is>
      </c>
      <c r="L2116" t="inlineStr">
        <is>
          <t>All (1-8)</t>
        </is>
      </c>
      <c r="M2116" t="inlineStr">
        <is>
          <t>Other</t>
        </is>
      </c>
      <c r="O2116" t="n">
        <v>640</v>
      </c>
      <c r="S2116" t="inlineStr">
        <is>
          <t>Other (non-mineral; excluded from mineral NMA). All-section coverage. Gross=tract-map basis.</t>
        </is>
      </c>
      <c r="T2116" t="inlineStr">
        <is>
          <t>OK</t>
        </is>
      </c>
      <c r="U2116" t="inlineStr">
        <is>
          <t>Non-conveying — notice/affidavit/address change (The Public).</t>
        </is>
      </c>
    </row>
    <row r="2117">
      <c r="A2117" t="inlineStr">
        <is>
          <t>2017-001880</t>
        </is>
      </c>
      <c r="C2117" t="inlineStr">
        <is>
          <t>Mineral Deed</t>
        </is>
      </c>
      <c r="D2117" t="inlineStr">
        <is>
          <t>2376/100</t>
        </is>
      </c>
      <c r="E2117" s="903" t="n">
        <v>42985</v>
      </c>
      <c r="F2117" s="903" t="n">
        <v>42996</v>
      </c>
      <c r="G2117" t="inlineStr">
        <is>
          <t>Jon N. Wilkerson</t>
        </is>
      </c>
      <c r="H2117" t="inlineStr">
        <is>
          <t>Tamara K. Wilkerson</t>
        </is>
      </c>
      <c r="I2117" t="inlineStr">
        <is>
          <t>All of 31-12N-24W, aol</t>
        </is>
      </c>
      <c r="J2117" t="inlineStr">
        <is>
          <t>ARTI</t>
        </is>
      </c>
      <c r="K2117" t="inlineStr">
        <is>
          <t>OKCountyRecords: 2017-001880</t>
        </is>
      </c>
      <c r="L2117" t="inlineStr">
        <is>
          <t>All (1-8)</t>
        </is>
      </c>
      <c r="M2117" t="inlineStr">
        <is>
          <t>Mineral</t>
        </is>
      </c>
      <c r="N2117" t="n">
        <v>1</v>
      </c>
      <c r="O2117" t="n">
        <v>640</v>
      </c>
      <c r="P2117" t="n">
        <v>1</v>
      </c>
      <c r="Q2117" t="n">
        <v>-1</v>
      </c>
      <c r="R2117" t="n">
        <v>640</v>
      </c>
      <c r="S2117" t="inlineStr">
        <is>
          <t>Mineral; basis Conv Amt(dec). All-section coverage. Gross=tract-map basis.</t>
        </is>
      </c>
    </row>
    <row r="2118">
      <c r="A2118" t="inlineStr">
        <is>
          <t>2017-002694</t>
        </is>
      </c>
      <c r="B2118" t="n">
        <v>50</v>
      </c>
      <c r="C2118" t="inlineStr">
        <is>
          <t>Conveyance of Overriding Royalty Interest</t>
        </is>
      </c>
      <c r="D2118" t="inlineStr">
        <is>
          <t>2383/169</t>
        </is>
      </c>
      <c r="E2118" s="903" t="n">
        <v>43070</v>
      </c>
      <c r="F2118" s="903" t="n">
        <v>43088</v>
      </c>
      <c r="G2118" t="inlineStr">
        <is>
          <t>Tecolote Holdings, LLC</t>
        </is>
      </c>
      <c r="H2118" t="inlineStr">
        <is>
          <t>Tecolote Royalty, L.P.</t>
        </is>
      </c>
      <c r="I2118" t="inlineStr">
        <is>
          <t>All of 31-12N-24W, aol</t>
        </is>
      </c>
      <c r="J2118" t="inlineStr">
        <is>
          <t>Transfers interest</t>
        </is>
      </c>
      <c r="K2118" t="inlineStr">
        <is>
          <t>63e8b9a8d056433a9994fe46ca85076b.pdf | OKCountyRecords: 2017-002694</t>
        </is>
      </c>
      <c r="L2118" t="inlineStr">
        <is>
          <t>All (1-8)</t>
        </is>
      </c>
      <c r="M2118" t="inlineStr">
        <is>
          <t>Leasehold</t>
        </is>
      </c>
      <c r="O2118" t="n">
        <v>640</v>
      </c>
      <c r="S2118" t="inlineStr">
        <is>
          <t>Leasehold (non-mineral; excluded from mineral NMA). All-section coverage. Gross=tract-map basis.</t>
        </is>
      </c>
    </row>
    <row r="2119">
      <c r="A2119" t="inlineStr">
        <is>
          <t>2018-000119</t>
        </is>
      </c>
      <c r="B2119" t="n">
        <v>47</v>
      </c>
      <c r="C2119" t="inlineStr">
        <is>
          <t>Assignment</t>
        </is>
      </c>
      <c r="D2119" t="inlineStr">
        <is>
          <t>2385/72</t>
        </is>
      </c>
      <c r="E2119" s="903" t="n">
        <v>43083</v>
      </c>
      <c r="F2119" s="903" t="n">
        <v>43119</v>
      </c>
      <c r="G2119" t="inlineStr">
        <is>
          <t>Cheyenne Resources</t>
        </is>
      </c>
      <c r="H2119" t="inlineStr">
        <is>
          <t>Templar Energy, LLC</t>
        </is>
      </c>
      <c r="I2119" t="inlineStr">
        <is>
          <t>LALEXANDER 1-31 of 31-12N-24W</t>
        </is>
      </c>
      <c r="J2119" t="inlineStr">
        <is>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35-129-22925) well located at 1980' FSL and 660' FWL of Section 31-12N-24W, Roger Mills County, Oklahoma, containing 627.420 acres, more or less, as of the effective date hereof, and all production and personal property associated with the Alexander 1-31 wellbore, and subject to the terms and reservations hereof.
It is the intent of Assignor to convey and this Assignment hereby conveys to Assignee, subject to the reservations and conditions herein contained, all of Assignor's right, title and interest, from and after the Effective Time, in and to the Properties, regardless of the omission of any lease or leases, errors in description, any incorrect or misspelled names or any transcribed or incorrect recording references.</t>
        </is>
      </c>
      <c r="K2119" t="inlineStr">
        <is>
          <t>OKCountyRecords: 2018-000119</t>
        </is>
      </c>
      <c r="L2119" t="inlineStr">
        <is>
          <t>All (1-8)</t>
        </is>
      </c>
      <c r="M2119" t="inlineStr">
        <is>
          <t>Leasehold</t>
        </is>
      </c>
      <c r="O2119" t="n">
        <v>640</v>
      </c>
      <c r="S2119" t="inlineStr">
        <is>
          <t>Leasehold (non-mineral; excluded from mineral NMA). All-section coverage. Gross=tract-map basis.</t>
        </is>
      </c>
    </row>
    <row r="2120">
      <c r="A2120" t="inlineStr">
        <is>
          <t>2018-001569</t>
        </is>
      </c>
      <c r="C2120" t="inlineStr">
        <is>
          <t>Affidavit Regarding Merger of Diverse GP II, Diverse GP III, Diverse Energy Investments and Tdt Diverse LP With and Into Fortune Natural Resources Corporation</t>
        </is>
      </c>
      <c r="D2120" t="inlineStr">
        <is>
          <t>2394/591</t>
        </is>
      </c>
      <c r="E2120" s="903" t="n">
        <v>43249</v>
      </c>
      <c r="F2120" s="903" t="n">
        <v>43272</v>
      </c>
      <c r="G2120" t="inlineStr">
        <is>
          <t>Fortune Natural Resources Corp,
Robin D. Vp McGuire</t>
        </is>
      </c>
      <c r="H2120" t="inlineStr">
        <is>
          <t>The Public</t>
        </is>
      </c>
      <c r="I2120" t="inlineStr">
        <is>
          <t>All of 31-12N-24W, aol</t>
        </is>
      </c>
      <c r="J2120" t="inlineStr">
        <is>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2008, the following entities were merged with an into Fortune, with Fortune being the surviving entity: (a) TDT Diverse LP, a Texas limited partnership, which had changed its name to FNRC TDT LP; (b) Diverse Energy Investment, a Texas general partnership, which had changed its name to FNRC DEI GP; and (c) Diverse GP III, a Texas general partnership, which had changed its name to FNRC DIII GP.As evidenced by the Certificate of Merger from the State of Delaware, a copy of which is attached hereto as Exhibit "C", effective April 30, 2018, the following entity was merged with and into Fortune, with Fortune being the surviving entity: Diverse GP II, a Texas general partnership. 1-2018-001569 Book 2394 Pg: 592 06/21/2018 3:48 pm Pg 0591-0599 Fee: $ 29.00 Doc: $ 0.00 Jimmy Beavin - Roger Mills County Clerk State of Oklahoma The merger of the above-listed entities with and into Fortune affect all of the properties owned by such entities in Roger Mills County, Oklahoma, including, but not limited to, those set forth on Exhibit "A" hereto. The current address for Fortune within the State of Oklahoma is: 2601 NW Expressway, Suite 1200W, Oklahoma City, OK 73112.</t>
        </is>
      </c>
      <c r="K2120" t="inlineStr">
        <is>
          <t>OKCountyRecords: 2018-001569</t>
        </is>
      </c>
      <c r="L2120" t="inlineStr">
        <is>
          <t>All (1-8)</t>
        </is>
      </c>
      <c r="M2120" t="inlineStr">
        <is>
          <t>Other</t>
        </is>
      </c>
      <c r="O2120" t="n">
        <v>640</v>
      </c>
      <c r="S2120" t="inlineStr">
        <is>
          <t>Other (non-mineral; excluded from mineral NMA). All-section coverage. Gross=tract-map basis.</t>
        </is>
      </c>
      <c r="T2120" t="inlineStr">
        <is>
          <t>OK</t>
        </is>
      </c>
      <c r="U2120" t="inlineStr">
        <is>
          <t>Non-conveying — notice/affidavit/address change (The Public).</t>
        </is>
      </c>
    </row>
    <row r="2121">
      <c r="A2121" t="inlineStr">
        <is>
          <t>2018-002786</t>
        </is>
      </c>
      <c r="C2121" t="inlineStr">
        <is>
          <t>Oil, Gas and Mineral Deed</t>
        </is>
      </c>
      <c r="D2121" t="inlineStr">
        <is>
          <t>2407/124</t>
        </is>
      </c>
      <c r="E2121" s="903" t="n">
        <v>43281</v>
      </c>
      <c r="F2121" s="903" t="n">
        <v>43392</v>
      </c>
      <c r="G2121" t="inlineStr">
        <is>
          <t>Bhp Billiton Petroleum Properties (N.A.), LP, a Texas limited partnership,
Bhp Billiton Petroleum (KCS Resources), LLC, a Delaware limited liability company</t>
        </is>
      </c>
      <c r="H2121" t="inlineStr">
        <is>
          <t>Bhp Billiton Petroleum (North America) Inc., a Delaware
corporation</t>
        </is>
      </c>
      <c r="I2121" t="inlineStr">
        <is>
          <t>All of 31-12N-24W, aol</t>
        </is>
      </c>
      <c r="J2121" t="inlineStr">
        <is>
          <t>ARTI, see 786/270</t>
        </is>
      </c>
      <c r="K2121" t="inlineStr">
        <is>
          <t>OKCountyRecords: 2018-002786</t>
        </is>
      </c>
      <c r="L2121" t="inlineStr">
        <is>
          <t>All (1-8)</t>
        </is>
      </c>
      <c r="M2121" t="inlineStr">
        <is>
          <t>Mineral</t>
        </is>
      </c>
      <c r="N2121" t="n">
        <v>1</v>
      </c>
      <c r="O2121" t="n">
        <v>640</v>
      </c>
      <c r="P2121" t="n">
        <v>1</v>
      </c>
      <c r="Q2121" t="n">
        <v>-1</v>
      </c>
      <c r="R2121" t="n">
        <v>640</v>
      </c>
      <c r="S2121" t="inlineStr">
        <is>
          <t>Mineral; basis Conv Amt(dec). All-section coverage. Gross=tract-map basis.</t>
        </is>
      </c>
    </row>
    <row r="2122">
      <c r="A2122" t="inlineStr">
        <is>
          <t>2018-002049</t>
        </is>
      </c>
      <c r="B2122" t="n">
        <v>52</v>
      </c>
      <c r="C2122" t="inlineStr">
        <is>
          <t>Memorandum of JOA Operator and Drag-Along Agreement</t>
        </is>
      </c>
      <c r="D2122" t="inlineStr">
        <is>
          <t>2399/188</t>
        </is>
      </c>
      <c r="E2122" s="903" t="n">
        <v>43314</v>
      </c>
      <c r="F2122" s="903" t="n">
        <v>43327</v>
      </c>
      <c r="G2122" t="inlineStr">
        <is>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is>
      </c>
      <c r="H2122" t="inlineStr">
        <is>
          <t>The Public</t>
        </is>
      </c>
      <c r="I2122" t="inlineStr">
        <is>
          <t>All of 31-12N-24W, aol</t>
        </is>
      </c>
      <c r="J2122" t="inlineStr">
        <is>
          <t>Provides record notice of lease</t>
        </is>
      </c>
      <c r="K2122" t="inlineStr">
        <is>
          <t>63e8b9a8d056433a9994fe46ca85076b.pdf | OKCountyRecords: 2018-002049</t>
        </is>
      </c>
      <c r="L2122" t="inlineStr">
        <is>
          <t>All (1-8)</t>
        </is>
      </c>
      <c r="M2122" t="inlineStr">
        <is>
          <t>Other</t>
        </is>
      </c>
      <c r="O2122" t="n">
        <v>640</v>
      </c>
      <c r="S2122" t="inlineStr">
        <is>
          <t>Leasehold (non-mineral; excluded from mineral NMA). All-section coverage. Gross=tract-map basis.</t>
        </is>
      </c>
      <c r="T2122" t="inlineStr">
        <is>
          <t>OK</t>
        </is>
      </c>
      <c r="U2122" t="inlineStr">
        <is>
          <t>Non-conveying — notice/affidavit/address change (The Public).</t>
        </is>
      </c>
    </row>
    <row r="2123">
      <c r="A2123" t="inlineStr">
        <is>
          <t>2018-002650</t>
        </is>
      </c>
      <c r="C2123" t="inlineStr">
        <is>
          <t>Quit Claim Mineral Deed</t>
        </is>
      </c>
      <c r="D2123" t="inlineStr">
        <is>
          <t>2406/228</t>
        </is>
      </c>
      <c r="E2123" s="903" t="n">
        <v>43363</v>
      </c>
      <c r="F2123" s="903" t="n">
        <v>43382</v>
      </c>
      <c r="G2123" t="inlineStr">
        <is>
          <t>Cindy Lou Vignal, Trustee under the Luther and Veronica Thurman Living Trust, a Revocable Trust, dated April 17, 2014</t>
        </is>
      </c>
      <c r="H2123" t="inlineStr">
        <is>
          <t>Gary Wayne Vignal and Cindy Lou Vignal, Co-Trustees or their successors in Trust under the Gary and Cindy Vignal Living Trust, a Revocable Trust, dated September 20, 2018, and any amendments thereto
11598 N. 1800 Road
Sayre, OK 73662</t>
        </is>
      </c>
      <c r="I2123" t="inlineStr">
        <is>
          <t>E/2 NW/4, N/2 NE/4 SW/4, NE/4 SE/4, SE/4 NE/4 of 31-12N-24W, aol</t>
        </is>
      </c>
      <c r="J2123" t="inlineStr">
        <is>
          <t>ARTI, an undivided 110/260th in 2 sections</t>
        </is>
      </c>
      <c r="K2123" t="inlineStr">
        <is>
          <t>OKCountyRecords: 2018-002650</t>
        </is>
      </c>
      <c r="L2123" t="inlineStr">
        <is>
          <t>1, 3, 4, 7, 8</t>
        </is>
      </c>
      <c r="M2123" t="inlineStr">
        <is>
          <t>Mineral</t>
        </is>
      </c>
      <c r="N2123" t="n">
        <v>1</v>
      </c>
      <c r="O2123" t="n">
        <v>280</v>
      </c>
      <c r="P2123" t="n">
        <v>1</v>
      </c>
      <c r="Q2123" t="n">
        <v>-1</v>
      </c>
      <c r="R2123" t="n">
        <v>280</v>
      </c>
      <c r="S2123" t="inlineStr">
        <is>
          <t>Mineral; basis Conv Amt(dec). Gross=tract-map basis.</t>
        </is>
      </c>
      <c r="T2123" t="inlineStr">
        <is>
          <t>VERIFY — SOURCE CONFLICT</t>
        </is>
      </c>
      <c r="U2123" t="inlineStr">
        <is>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is>
      </c>
    </row>
    <row r="2124">
      <c r="A2124" t="inlineStr">
        <is>
          <t>2019-001747</t>
        </is>
      </c>
      <c r="C2124" t="inlineStr">
        <is>
          <t>Mineral Deed</t>
        </is>
      </c>
      <c r="D2124" t="inlineStr">
        <is>
          <t>2425/225</t>
        </is>
      </c>
      <c r="E2124" s="903" t="n">
        <v>43423</v>
      </c>
      <c r="F2124" s="903" t="n">
        <v>43693</v>
      </c>
      <c r="G2124" t="inlineStr">
        <is>
          <t>Jonathan E. Jensen</t>
        </is>
      </c>
      <c r="H2124" t="inlineStr">
        <is>
          <t>Gregory J. Winneke</t>
        </is>
      </c>
      <c r="I2124" t="inlineStr">
        <is>
          <t>NW/4 SE/4, S/2 SE/4, SW/4 NE/4 of 31-12N-24W, aol</t>
        </is>
      </c>
      <c r="J2124" t="inlineStr">
        <is>
          <t>ARTI</t>
        </is>
      </c>
      <c r="K2124" t="inlineStr">
        <is>
          <t>OKCountyRecords: 2019-001747</t>
        </is>
      </c>
      <c r="L2124" t="n">
        <v>2</v>
      </c>
      <c r="M2124" t="inlineStr">
        <is>
          <t>Mineral</t>
        </is>
      </c>
      <c r="N2124" t="n">
        <v>1</v>
      </c>
      <c r="O2124" t="n">
        <v>160</v>
      </c>
      <c r="P2124" t="n">
        <v>1</v>
      </c>
      <c r="Q2124" t="n">
        <v>-1</v>
      </c>
      <c r="R2124" t="n">
        <v>160</v>
      </c>
      <c r="S2124" t="inlineStr">
        <is>
          <t>Mineral; basis Conv Amt(dec). Gross=tract-map basis.</t>
        </is>
      </c>
    </row>
    <row r="2125">
      <c r="A2125" t="inlineStr">
        <is>
          <t>2026-002877</t>
        </is>
      </c>
      <c r="C2125" t="inlineStr">
        <is>
          <t>Order Allowing Final Account, Determination of Heirs, Distribution and Discharge</t>
        </is>
      </c>
      <c r="D2125" t="inlineStr">
        <is>
          <t>2700/395</t>
        </is>
      </c>
      <c r="E2125" s="903" t="n">
        <v>43500</v>
      </c>
      <c r="F2125" s="903" t="n">
        <v>46160</v>
      </c>
      <c r="G2125" t="inlineStr">
        <is>
          <t>Roger Mills County Court
RE: In the Matter of the Estate of Audy C. Campbella/k/a A.C. CAMPBELL, Deceased</t>
        </is>
      </c>
      <c r="H2125" t="inlineStr">
        <is>
          <t>Janis F. Campbell</t>
        </is>
      </c>
      <c r="I2125" t="inlineStr">
        <is>
          <t>S/2 of Lot 3, Lot 4, S/2 NE/4 SW/4, SE/4 SW/4 of 31-12N-24W, aol</t>
        </is>
      </c>
      <c r="J2125" t="inlineStr">
        <is>
          <t>ARTI, An undivided 10/115 34 interest in and to all of the oil, gas, and other minerals</t>
        </is>
      </c>
      <c r="K2125" t="inlineStr">
        <is>
          <t>OKCountyRecords: 2026-002877</t>
        </is>
      </c>
      <c r="L2125" t="inlineStr">
        <is>
          <t>2, 3, 5, 6, 7</t>
        </is>
      </c>
      <c r="M2125" t="inlineStr">
        <is>
          <t>Mineral</t>
        </is>
      </c>
      <c r="N2125" t="n">
        <v>1</v>
      </c>
      <c r="O2125" t="n">
        <v>440</v>
      </c>
      <c r="P2125" t="n">
        <v>1</v>
      </c>
      <c r="Q2125" t="n">
        <v>-1</v>
      </c>
      <c r="R2125" t="n">
        <v>440</v>
      </c>
      <c r="S2125" t="inlineStr">
        <is>
          <t>Mineral; basis Conv Amt(dec). Gross=tract-map basis.</t>
        </is>
      </c>
    </row>
    <row r="2126">
      <c r="A2126" t="inlineStr">
        <is>
          <t>2019-001779</t>
        </is>
      </c>
      <c r="B2126" t="n">
        <v>54</v>
      </c>
      <c r="C2126" t="inlineStr">
        <is>
          <t>Assignment</t>
        </is>
      </c>
      <c r="D2126" t="inlineStr">
        <is>
          <t>2425/380</t>
        </is>
      </c>
      <c r="E2126" s="903" t="n">
        <v>43564</v>
      </c>
      <c r="F2126" s="903" t="n">
        <v>43698</v>
      </c>
      <c r="G2126" t="inlineStr">
        <is>
          <t>Bhp Billiton Petroleum</t>
        </is>
      </c>
      <c r="H2126" t="inlineStr">
        <is>
          <t>Cohete Rojo, LLC</t>
        </is>
      </c>
      <c r="I2126" t="inlineStr">
        <is>
          <t>E/2 NW/4 of 31-12N-24W</t>
        </is>
      </c>
      <c r="J2126" t="inlineStr">
        <is>
          <t>ARTI in 786/270</t>
        </is>
      </c>
      <c r="K2126" t="inlineStr">
        <is>
          <t>63e8b9a8d056433a9994fe46ca85076b.pdf | OKCountyRecords: 2019-001779</t>
        </is>
      </c>
      <c r="L2126" t="n">
        <v>4</v>
      </c>
      <c r="M2126" t="inlineStr">
        <is>
          <t>Mineral</t>
        </is>
      </c>
      <c r="O2126" t="n">
        <v>80</v>
      </c>
      <c r="S2126" t="inlineStr">
        <is>
          <t>Mineral; NO AMOUNT-verify instrument. Gross=tract-map basis.</t>
        </is>
      </c>
    </row>
    <row r="2127">
      <c r="A2127" t="inlineStr">
        <is>
          <t>2019-001855</t>
        </is>
      </c>
      <c r="C2127" t="inlineStr">
        <is>
          <t>Mineral Deed, Assignment, Conveyance and Bill of Sale</t>
        </is>
      </c>
      <c r="D2127" t="inlineStr">
        <is>
          <t>2426/154</t>
        </is>
      </c>
      <c r="E2127" s="903" t="n">
        <v>43739</v>
      </c>
      <c r="F2127" s="903" t="n">
        <v>43711</v>
      </c>
      <c r="G2127" t="inlineStr">
        <is>
          <t>Colt Development, LLC,
Roca Development, LLC</t>
        </is>
      </c>
      <c r="H2127" t="inlineStr">
        <is>
          <t>Dustin Deal, LLC
11182 N. 2030 Rd.
Elk City, OK 73644</t>
        </is>
      </c>
      <c r="I2127" t="inlineStr">
        <is>
          <t>E/2 NW/4 of 31-12N-24W</t>
        </is>
      </c>
      <c r="J2127" t="inlineStr">
        <is>
          <t>ARTI</t>
        </is>
      </c>
      <c r="K2127" t="inlineStr">
        <is>
          <t>OKCountyRecords: 2019-001855</t>
        </is>
      </c>
      <c r="L2127" t="n">
        <v>4</v>
      </c>
      <c r="M2127" t="inlineStr">
        <is>
          <t>Mineral</t>
        </is>
      </c>
      <c r="N2127" t="n">
        <v>1</v>
      </c>
      <c r="O2127" t="n">
        <v>80</v>
      </c>
      <c r="P2127" t="n">
        <v>1</v>
      </c>
      <c r="Q2127" t="n">
        <v>-1</v>
      </c>
      <c r="R2127" t="n">
        <v>80</v>
      </c>
      <c r="S2127" t="inlineStr">
        <is>
          <t>Mineral; basis Conv Amt(dec). Gross=tract-map basis.</t>
        </is>
      </c>
    </row>
    <row r="2128">
      <c r="A2128" t="inlineStr">
        <is>
          <t>2020-001283</t>
        </is>
      </c>
      <c r="B2128" t="n">
        <v>56</v>
      </c>
      <c r="C2128" t="inlineStr">
        <is>
          <t>Assignment</t>
        </is>
      </c>
      <c r="D2128" t="inlineStr">
        <is>
          <t>2449/333</t>
        </is>
      </c>
      <c r="E2128" s="903" t="n">
        <v>43831</v>
      </c>
      <c r="F2128" s="903" t="n">
        <v>44060</v>
      </c>
      <c r="G2128" t="inlineStr">
        <is>
          <t>Te Holdco Rp, LLC, et al</t>
        </is>
      </c>
      <c r="H2128" t="inlineStr">
        <is>
          <t>Presidio Wab, LLC</t>
        </is>
      </c>
      <c r="I2128" t="inlineStr">
        <is>
          <t>All of 31-12N-24W, aol</t>
        </is>
      </c>
      <c r="J2128" t="inlineStr">
        <is>
          <t>Transfers leasehold/WI in chain</t>
        </is>
      </c>
      <c r="K2128" t="inlineStr">
        <is>
          <t>63e8b9a8d056433a9994fe46ca85076b.pdf | OKCountyRecords: 2020-001283</t>
        </is>
      </c>
      <c r="L2128" t="inlineStr">
        <is>
          <t>All (1-8)</t>
        </is>
      </c>
      <c r="M2128" t="inlineStr">
        <is>
          <t>Leasehold</t>
        </is>
      </c>
      <c r="O2128" t="n">
        <v>640</v>
      </c>
      <c r="S2128" t="inlineStr">
        <is>
          <t>Leasehold (non-mineral; excluded from mineral NMA). All-section coverage. Gross=tract-map basis.</t>
        </is>
      </c>
    </row>
    <row r="2129">
      <c r="A2129" t="inlineStr">
        <is>
          <t>2021-001486</t>
        </is>
      </c>
      <c r="C2129" t="inlineStr">
        <is>
          <t>Second Correction to Assignment, Conveyance and Bill of Sale</t>
        </is>
      </c>
      <c r="D2129" t="inlineStr">
        <is>
          <t>2473/1</t>
        </is>
      </c>
      <c r="E2129" s="903" t="n">
        <v>44044</v>
      </c>
      <c r="F2129" s="903" t="n">
        <v>44449</v>
      </c>
      <c r="G2129" t="inlineStr">
        <is>
          <t>Blackbeard Operating, LLC,
Tecolote Holdings, LLC,
Tecolote Royalty, L.P.</t>
        </is>
      </c>
      <c r="H2129" t="inlineStr">
        <is>
          <t>Mustang Fuel Corporation</t>
        </is>
      </c>
      <c r="I2129" t="inlineStr">
        <is>
          <t>All of 31-12N-24W, aol</t>
        </is>
      </c>
      <c r="J2129" t="inlineStr">
        <is>
          <t>Correction to Assignment, Conveyance and Bill of Sale, effective August 1, 2020, and recorded in Book 2454 at Page 234</t>
        </is>
      </c>
      <c r="K2129" t="inlineStr">
        <is>
          <t>OKCountyRecords: 2021-001486</t>
        </is>
      </c>
      <c r="L2129" t="inlineStr">
        <is>
          <t>All (1-8)</t>
        </is>
      </c>
      <c r="M2129" t="inlineStr">
        <is>
          <t>Mineral</t>
        </is>
      </c>
      <c r="N2129" t="inlineStr">
        <is>
          <t>NEED: confirm whether row conveys mineral interest</t>
        </is>
      </c>
      <c r="O2129" t="n">
        <v>640</v>
      </c>
      <c r="S2129" t="inlineStr">
        <is>
          <t>Mineral; VERIFY — NEED full instrument image for conveyed amount. All-section coverage. Gross=tract-map basis.</t>
        </is>
      </c>
      <c r="T2129" t="inlineStr">
        <is>
          <t>REVIEW</t>
        </is>
      </c>
      <c r="U2129" t="inlineStr">
        <is>
          <t>NEED: confirm whether row conveys mineral interest</t>
        </is>
      </c>
    </row>
    <row r="2130">
      <c r="A2130" t="inlineStr">
        <is>
          <t>2020-001279</t>
        </is>
      </c>
      <c r="C2130" t="inlineStr">
        <is>
          <t>Affidavit</t>
        </is>
      </c>
      <c r="D2130" t="inlineStr">
        <is>
          <t>2447/81</t>
        </is>
      </c>
      <c r="E2130" s="903" t="n">
        <v>44050</v>
      </c>
      <c r="F2130" s="903" t="n">
        <v>44060</v>
      </c>
      <c r="G2130" t="inlineStr">
        <is>
          <t>Brett Barnes, Manager, General Counsel and Vice President, Land, of
Presidio Investment Holdings LLC, Manager of Presidio Wab LLC</t>
        </is>
      </c>
      <c r="H2130" t="inlineStr">
        <is>
          <t>The Public</t>
        </is>
      </c>
      <c r="I2130" t="inlineStr">
        <is>
          <t>All of 31-12N-24W, aol</t>
        </is>
      </c>
      <c r="J2130" t="inlineStr">
        <is>
          <t>Certain assets, including those described on attached Exhibit "B" (the "Assets") were owned by Templar Energy LLC, TE Holdcorp, LLC, TE Holdings, LLC, TE Holdings II, LLC Templar Operating LLC, Templar Midstream LLC and TE Holdings Management LLC (collectively, "Templar"). Templar filed voluntary petitions on June 1, 2020 under chapter 11 of the Bankruptcy Code in the United States Bankruptcy Court for the District of Delaware (the "Bankruptcy Court"), where debtors' cases are being jointly administered under Case No. 20-11441 (BLS). Attached hereto as Exhibit "A" is a certified copy of the Bankruptcy Court's Order Approving the Sale of the Debtors' Assets Free and Clear of all Liens, Claims, Interests, and Encumbrances, Approving the Assumption and Assignment of Certain Executory Contracts and Unexpired Leases, and Granting Related Relief, which order approved the sale of substantially all of Templar's assets, including without limitation the Assets, to Presidio Investment Holdings LLC, or its designee. Presidio WAB LLC, as designee, has succeeded to the interest of Presidio Investment Holdings LLC.</t>
        </is>
      </c>
      <c r="K2130" t="inlineStr">
        <is>
          <t>OKCountyRecords: 2020-001279</t>
        </is>
      </c>
      <c r="L2130" t="inlineStr">
        <is>
          <t>All (1-8)</t>
        </is>
      </c>
      <c r="M2130" t="inlineStr">
        <is>
          <t>Other</t>
        </is>
      </c>
      <c r="N2130" t="n">
        <v>0</v>
      </c>
      <c r="O2130" t="n">
        <v>640</v>
      </c>
      <c r="S2130" t="inlineStr">
        <is>
          <t>Other (non-mineral; excluded from mineral NMA). All-section coverage. Gross=tract-map basis.</t>
        </is>
      </c>
      <c r="T2130" t="inlineStr">
        <is>
          <t>OK</t>
        </is>
      </c>
      <c r="U2130" t="inlineStr">
        <is>
          <t>Non-conveying — notice/affidavit/address change (The Public).</t>
        </is>
      </c>
    </row>
    <row r="2131">
      <c r="A2131" t="inlineStr">
        <is>
          <t>2020-001374</t>
        </is>
      </c>
      <c r="C2131" t="inlineStr">
        <is>
          <t>Quit Claim Mineral Deed</t>
        </is>
      </c>
      <c r="D2131" t="inlineStr">
        <is>
          <t>2450/598</t>
        </is>
      </c>
      <c r="E2131" s="903" t="n">
        <v>44071</v>
      </c>
      <c r="F2131" s="903" t="n">
        <v>44076</v>
      </c>
      <c r="G2131" t="inlineStr">
        <is>
          <t>Janis Fern Campbell</t>
        </is>
      </c>
      <c r="H2131" t="inlineStr">
        <is>
          <t>The Audy and Janis Campbell Family Trust</t>
        </is>
      </c>
      <c r="I2131" t="inlineStr">
        <is>
          <t>S/2 NE/4 SW/4, S/2 of Lot 3, Lot 4, SE/4 SW/4 of 31-12N-24W, aol</t>
        </is>
      </c>
      <c r="J2131" t="inlineStr">
        <is>
          <t>ARTI</t>
        </is>
      </c>
      <c r="K2131" t="inlineStr">
        <is>
          <t>OKCountyRecords: 2020-001374</t>
        </is>
      </c>
      <c r="L2131" t="inlineStr">
        <is>
          <t>2, 3, 5, 6, 7</t>
        </is>
      </c>
      <c r="M2131" t="inlineStr">
        <is>
          <t>Mineral</t>
        </is>
      </c>
      <c r="N2131" t="n">
        <v>1</v>
      </c>
      <c r="O2131" t="n">
        <v>440</v>
      </c>
      <c r="P2131" t="n">
        <v>1</v>
      </c>
      <c r="Q2131" t="n">
        <v>-1</v>
      </c>
      <c r="R2131" t="n">
        <v>440</v>
      </c>
      <c r="S2131" t="inlineStr">
        <is>
          <t>Mineral; basis Conv Amt(dec). Gross=tract-map basis.</t>
        </is>
      </c>
    </row>
    <row r="2132">
      <c r="A2132" t="inlineStr">
        <is>
          <t>2020-001577</t>
        </is>
      </c>
      <c r="B2132" t="n">
        <v>57</v>
      </c>
      <c r="C2132" t="inlineStr">
        <is>
          <t>Assignment</t>
        </is>
      </c>
      <c r="D2132" t="inlineStr">
        <is>
          <t>2452/235</t>
        </is>
      </c>
      <c r="E2132" s="903" t="n">
        <v>44105</v>
      </c>
      <c r="F2132" s="903" t="n">
        <v>44118</v>
      </c>
      <c r="G2132" t="inlineStr">
        <is>
          <t>Tecolote Holdings, LLC, et al</t>
        </is>
      </c>
      <c r="H2132" t="inlineStr">
        <is>
          <t>Mustang Fuel Corporation</t>
        </is>
      </c>
      <c r="I2132" t="inlineStr">
        <is>
          <t>A, E/2 NW/4, N/2 NE/4, NW/4 SE/4 of 31-12N-24W, aol</t>
        </is>
      </c>
      <c r="J2132" t="inlineStr">
        <is>
          <t>Transfers leasehold/WI in chain</t>
        </is>
      </c>
      <c r="K2132" t="inlineStr">
        <is>
          <t>63e8b9a8d056433a9994fe46ca85076b.pdf | OKCountyRecords: 2020-001577</t>
        </is>
      </c>
      <c r="L2132" t="inlineStr">
        <is>
          <t>1, 2, 4</t>
        </is>
      </c>
      <c r="M2132" t="inlineStr">
        <is>
          <t>Leasehold</t>
        </is>
      </c>
      <c r="O2132" t="n">
        <v>320</v>
      </c>
      <c r="S2132" t="inlineStr">
        <is>
          <t>Leasehold (non-mineral; excluded from mineral NMA). Gross=tract-map basis.</t>
        </is>
      </c>
    </row>
    <row r="2133">
      <c r="A2133" t="inlineStr">
        <is>
          <t>2020-001650</t>
        </is>
      </c>
      <c r="C2133" t="inlineStr">
        <is>
          <t>Quit Claim Mineral Deed</t>
        </is>
      </c>
      <c r="D2133" t="inlineStr">
        <is>
          <t>2453/219</t>
        </is>
      </c>
      <c r="E2133" s="903" t="n">
        <v>44126</v>
      </c>
      <c r="F2133" s="903" t="n">
        <v>44133</v>
      </c>
      <c r="G2133" t="inlineStr">
        <is>
          <t>Jack B. Searle and Tamara D. Searle, as Joint Tenants and Jack B. Searle,
individually</t>
        </is>
      </c>
      <c r="H2133" t="inlineStr">
        <is>
          <t>Gt Mineral Holdings, LLC</t>
        </is>
      </c>
      <c r="I2133" t="inlineStr">
        <is>
          <t>NW/4 SE/4, S/2 SE/4, SW/4 NE/4 of 31-12N-24W, aol</t>
        </is>
      </c>
      <c r="J2133" t="inlineStr">
        <is>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is>
      </c>
      <c r="K2133" t="inlineStr">
        <is>
          <t>OKCountyRecords: 2020-001650</t>
        </is>
      </c>
      <c r="L2133" t="n">
        <v>2</v>
      </c>
      <c r="M2133" t="inlineStr">
        <is>
          <t>Mineral</t>
        </is>
      </c>
      <c r="N2133" t="n">
        <v>1</v>
      </c>
      <c r="O2133" t="n">
        <v>160</v>
      </c>
      <c r="P2133" t="n">
        <v>1</v>
      </c>
      <c r="Q2133" t="n">
        <v>-1</v>
      </c>
      <c r="R2133" t="n">
        <v>160</v>
      </c>
      <c r="S2133" t="inlineStr">
        <is>
          <t>Mineral; basis Conv Amt(dec). Gross=tract-map basis.</t>
        </is>
      </c>
    </row>
    <row r="2134">
      <c r="A2134" t="inlineStr">
        <is>
          <t>2020-001708</t>
        </is>
      </c>
      <c r="B2134" t="n">
        <v>58</v>
      </c>
      <c r="C2134" t="inlineStr">
        <is>
          <t>Mineral Deed and Assignment</t>
        </is>
      </c>
      <c r="D2134" t="inlineStr">
        <is>
          <t>2453/452</t>
        </is>
      </c>
      <c r="E2134" s="903" t="n">
        <v>44136</v>
      </c>
      <c r="F2134" s="903" t="n">
        <v>44144</v>
      </c>
      <c r="G2134" t="inlineStr">
        <is>
          <t>Payday Holdings, LLC</t>
        </is>
      </c>
      <c r="H2134" t="inlineStr">
        <is>
          <t>Andrew Pennington</t>
        </is>
      </c>
      <c r="I2134" t="inlineStr">
        <is>
          <t>All of 31-12N-24W, aol</t>
        </is>
      </c>
      <c r="J2134" t="inlineStr">
        <is>
          <t>ARTI, all of Grantor's right, title and interest in and to all of the oil, gas and other minerals, royalties, and overrides acquired by Grantors ALEXANDER 1-31</t>
        </is>
      </c>
      <c r="K2134" t="inlineStr">
        <is>
          <t>63e8b9a8d056433a9994fe46ca85076b.pdf | OKCountyRecords: 2020-001708</t>
        </is>
      </c>
      <c r="L2134" t="inlineStr">
        <is>
          <t>All (1-8)</t>
        </is>
      </c>
      <c r="M2134" t="inlineStr">
        <is>
          <t>Mineral</t>
        </is>
      </c>
      <c r="N2134" t="n">
        <v>1</v>
      </c>
      <c r="O2134" t="n">
        <v>640</v>
      </c>
      <c r="P2134" t="n">
        <v>1</v>
      </c>
      <c r="Q2134" t="n">
        <v>-1</v>
      </c>
      <c r="R2134" t="n">
        <v>640</v>
      </c>
      <c r="S2134" t="inlineStr">
        <is>
          <t>Mineral; basis Conv Amt(dec). All-section coverage. Gross=tract-map basis.</t>
        </is>
      </c>
    </row>
    <row r="2135">
      <c r="A2135" t="inlineStr">
        <is>
          <t>2020-001954</t>
        </is>
      </c>
      <c r="B2135" t="n">
        <v>52</v>
      </c>
      <c r="C2135" t="inlineStr">
        <is>
          <t>Assignment</t>
        </is>
      </c>
      <c r="D2135" t="inlineStr">
        <is>
          <t>2455/446</t>
        </is>
      </c>
      <c r="E2135" s="903" t="n">
        <v>44136</v>
      </c>
      <c r="F2135" s="903" t="n">
        <v>44175</v>
      </c>
      <c r="G2135" t="inlineStr">
        <is>
          <t>Tabally Hani</t>
        </is>
      </c>
      <c r="H2135" t="inlineStr">
        <is>
          <t>J. Dominguez Santos</t>
        </is>
      </c>
      <c r="I2135" t="inlineStr">
        <is>
          <t>LALEXANDER of 31-12N-24W</t>
        </is>
      </c>
      <c r="J2135" t="inlineStr">
        <is>
          <t>Leasehold assigned (chain)
Index row only reviewed. Assignment terms/interest not fully stated in index; full assignment image required to confirm leases, depths, burdens, and retained interests.</t>
        </is>
      </c>
      <c r="K2135" t="inlineStr">
        <is>
          <t>OKCountyRecords: 2020-001954</t>
        </is>
      </c>
      <c r="L2135" t="inlineStr">
        <is>
          <t>All (1-8)</t>
        </is>
      </c>
      <c r="M2135" t="inlineStr">
        <is>
          <t>Leasehold</t>
        </is>
      </c>
      <c r="O2135" t="n">
        <v>640</v>
      </c>
      <c r="S2135" t="inlineStr">
        <is>
          <t>Leasehold (non-mineral; excluded from mineral NMA). All-section coverage. Gross=tract-map basis.</t>
        </is>
      </c>
    </row>
    <row r="2136">
      <c r="A2136" t="inlineStr">
        <is>
          <t>2021-000697</t>
        </is>
      </c>
      <c r="B2136" t="n">
        <v>60</v>
      </c>
      <c r="C2136" t="inlineStr">
        <is>
          <t>Change of Name</t>
        </is>
      </c>
      <c r="D2136" t="inlineStr">
        <is>
          <t>2463/147</t>
        </is>
      </c>
      <c r="E2136" s="903" t="n">
        <v>44182</v>
      </c>
      <c r="F2136" s="903" t="n">
        <v>44314</v>
      </c>
      <c r="G2136" t="inlineStr">
        <is>
          <t>Fourpoint Energy, LLC</t>
        </is>
      </c>
      <c r="H2136" t="inlineStr">
        <is>
          <t>Unbridled Resources, LLC</t>
        </is>
      </c>
      <c r="I2136" t="inlineStr">
        <is>
          <t>All of 31-12N-24W, aol</t>
        </is>
      </c>
      <c r="J2136" t="inlineStr">
        <is>
          <t>Identifies same party under new name</t>
        </is>
      </c>
      <c r="K2136" t="inlineStr">
        <is>
          <t>63e8b9a8d056433a9994fe46ca85076b.pdf | OKCountyRecords: 2021-000697</t>
        </is>
      </c>
      <c r="L2136" t="inlineStr">
        <is>
          <t>All (1-8)</t>
        </is>
      </c>
      <c r="M2136" t="inlineStr">
        <is>
          <t>Other</t>
        </is>
      </c>
      <c r="O2136" t="n">
        <v>640</v>
      </c>
      <c r="S2136" t="inlineStr">
        <is>
          <t>Other (non-mineral; excluded from mineral NMA). All-section coverage. Gross=tract-map basis.</t>
        </is>
      </c>
    </row>
    <row r="2137">
      <c r="A2137" t="inlineStr">
        <is>
          <t>2021-001561</t>
        </is>
      </c>
      <c r="B2137" t="n">
        <v>63</v>
      </c>
      <c r="C2137" t="inlineStr">
        <is>
          <t>Assignment</t>
        </is>
      </c>
      <c r="D2137" t="inlineStr">
        <is>
          <t>2479/1</t>
        </is>
      </c>
      <c r="E2137" s="903" t="n">
        <v>44348</v>
      </c>
      <c r="F2137" s="903" t="n">
        <v>44463</v>
      </c>
      <c r="G2137" t="inlineStr">
        <is>
          <t>Fairway Resources III, LLC, et al</t>
        </is>
      </c>
      <c r="H2137" t="inlineStr">
        <is>
          <t>Mustang Fuel Corporation</t>
        </is>
      </c>
      <c r="I2137" t="inlineStr">
        <is>
          <t>E/2 NW/4, NE/4 SE/4, NW/4 SE/4, S/2 SE/4 of 31-12N-24W, aol</t>
        </is>
      </c>
      <c r="J2137" t="inlineStr">
        <is>
          <t>Transfers leasehold/WI in chain</t>
        </is>
      </c>
      <c r="K2137" t="inlineStr">
        <is>
          <t>63e8b9a8d056433a9994fe46ca85076b.pdf | OKCountyRecords: 2021-001561</t>
        </is>
      </c>
      <c r="L2137" t="inlineStr">
        <is>
          <t>2, 4, 8</t>
        </is>
      </c>
      <c r="M2137" t="inlineStr">
        <is>
          <t>Leasehold</t>
        </is>
      </c>
      <c r="O2137" t="n">
        <v>280</v>
      </c>
      <c r="S2137" t="inlineStr">
        <is>
          <t>Leasehold (non-mineral; excluded from mineral NMA). Gross=tract-map basis.</t>
        </is>
      </c>
    </row>
    <row r="2138">
      <c r="A2138" t="inlineStr">
        <is>
          <t>2021-001068</t>
        </is>
      </c>
      <c r="C2138" t="inlineStr">
        <is>
          <t>Mineral Deed</t>
        </is>
      </c>
      <c r="D2138" t="inlineStr">
        <is>
          <t>2467/476</t>
        </is>
      </c>
      <c r="E2138" s="903" t="n">
        <v>44348</v>
      </c>
      <c r="F2138" s="903" t="n">
        <v>44377</v>
      </c>
      <c r="G2138" t="inlineStr">
        <is>
          <t>Grizzly Operating, LLC,
Vanguard Operating, LLC</t>
        </is>
      </c>
      <c r="H2138" t="inlineStr">
        <is>
          <t>Psi Lke, LLC</t>
        </is>
      </c>
      <c r="I2138" t="inlineStr">
        <is>
          <t>E/2 NW/4, N/2 NE/4 SW/4, NE/4 SE/4, SE/4 NE/4 of 31-12N-24W, aol</t>
        </is>
      </c>
      <c r="J2138" t="inlineStr">
        <is>
          <t>ARTI, See 1765/306</t>
        </is>
      </c>
      <c r="K2138" t="inlineStr">
        <is>
          <t>OKCountyRecords: 2021-001068</t>
        </is>
      </c>
      <c r="L2138" t="inlineStr">
        <is>
          <t>1, 3, 4, 7, 8</t>
        </is>
      </c>
      <c r="M2138" t="inlineStr">
        <is>
          <t>Mineral</t>
        </is>
      </c>
      <c r="N2138" t="n">
        <v>1</v>
      </c>
      <c r="O2138" t="n">
        <v>280</v>
      </c>
      <c r="P2138" t="n">
        <v>1</v>
      </c>
      <c r="Q2138" t="n">
        <v>-1</v>
      </c>
      <c r="R2138" t="n">
        <v>280</v>
      </c>
      <c r="S2138" t="inlineStr">
        <is>
          <t>Mineral; basis Conv Amt(dec). Gross=tract-map basis.</t>
        </is>
      </c>
    </row>
    <row r="2139">
      <c r="A2139" t="inlineStr">
        <is>
          <t>2021-001557</t>
        </is>
      </c>
      <c r="B2139" t="n">
        <v>61</v>
      </c>
      <c r="C2139" t="inlineStr">
        <is>
          <t>Affidavit of Merger</t>
        </is>
      </c>
      <c r="D2139" t="inlineStr">
        <is>
          <t>2476/1</t>
        </is>
      </c>
      <c r="E2139" s="903" t="n">
        <v>44407</v>
      </c>
      <c r="F2139" s="903" t="n">
        <v>44462</v>
      </c>
      <c r="G2139" t="inlineStr">
        <is>
          <t>Presidio Investment Holdings</t>
        </is>
      </c>
      <c r="H2139" t="inlineStr">
        <is>
          <t>The Public</t>
        </is>
      </c>
      <c r="I2139" t="inlineStr">
        <is>
          <t>All of 31-12N-24W, aol</t>
        </is>
      </c>
      <c r="J2139" t="inlineStr">
        <is>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on Schedule 1 hereto (as applicable) (except that I was an officer of Presidio Nominee Corp., a Texas corporation (“Presidio NomCo"), until the cessation of the separate existence of Presidio NomCo) (the Company and such entities listed on Schedule 1 hereto, collectively, the "Presidio Entities"), and I have the authority to make this certification on behalf of the Company and each of the Presidio Entities. The Company owns (or in the case of Presidio NomCo, until the cessation of its separate existence, owned), directly or indirectly, 100% ofthe equity in each of the Presidio Entities. I am responsible for the operations of the Company and the Presidio Entities. As such, I have personal knowledge of the facts stated in this Affidavit. "On May 11, 2021, in accordance with Sections 10.102, 10.154 and 10.155 of the Texas Business Organizations Code (the “TBOC') and Sections 18-204, 18-206 and 18-216 of the Delaware Limited Liability Company Act (the "DLLCA"), Presidio WAB converted from a Delaware limited liability company to a Texas limited liability company by filing (1) a Certificate of Conversion with the Secretary of State of the State of Texas, a copy of which is attached hereto as Appendix A. and (2) a Certificate of Conversion with the Secretary of State of the State of Delaware, a copy of which is attached hereto as Appendix B.
4. "On May 11, 2021, in accordance with Sections 10.102, 10.154 and 10.155 of the TBOC and Sections 103 and 266 of the Delaware General Corporation Law, Presidio Nominee Corp. converted from a Delaware corporation to a Texas corporation by filing (1) a Certificate of Conversion with the Secretary of State of the State of Texas, a copy of which is attached hereto as Appendix C, and (2) a Certificate of Conversion with the Secretary of State of the State of Delaware, a copy ofwhich is attached hereto as Appendix D. "On July 30, 2021, Presidio WAB LLC, a Texas limited liability company ("Presidio WAB"), and Presidio NomCo, agent-nominee for Presidio WAB, were the owners of certain oil and gas properties and related assets (or undivided interests therein) located in various states (collectively, the "Assets"), including those Assets located in Roger Mills County set forth on Schedule 2 attached hereto. "On July 30, 2021, Presidio WAB and Presidio NomCo effected a combination merger in accordance with Section 10.001 et seq. of the TBOC (the “First Merger”) by (1) entering into a Plan of Merger, a copy of which is attached hereto as Appendix E, and (2) filing a Certificate of Merger, a copy of which is attached hereto as Appendix F, with the Secretary of State of the State of Texas. The First Merger resulted in (i) Presidio WAB surviving as a Texas limited liability company, (ii) the creation of two new entities: Presidio Transition LLC, a Texas limited liability company ("Presidio TransitCo"), and Presidio Finance Nominee Corp., a Texas corporation and agent-nominee of Presidio TransitCo ("PF NomCo"), with the assets and liabilities of Presidio WAB and Presidio NomCo allocated between the surviving and created entities as set forth in the Plan of Merger, a copy of which is attached hereto as Appendix E, and (iii) the cessation of the separate existence of Presidio NomCo.
"On July 30, 2021, Presidio Investment Holdings LLC, PF NomCo, and Presidio TransitCo entered into an Agency Agreement under which (1) Presidio TransitCo designated PF NomCo as its agent, and PF NomCo accepted such appointment, to hold (as agent for Presidio TransitCo and for the sole benefit of Presidio TransitCo) legal title to the assets of PF NomCo, (2) PF NomCo acknowledged that it is the registered holder of all right, title and interest in and to the assets of PF NomCo as agent, and for the sole benefit, of Presidio TransitCo, and (3) PF NomCo agreed to act promptly upon any specific written authorization from Presidio TransitCo, but never to take any action, give any notice, consent or authorization or otherwise deal with, hypothecate, encumber, transfer or act with respect to the assets of PF NomCo without Presidio TransitCo's specific written authorization. PF (as defined below) is the successor in interest to the rights of Presidio TransitCo under that Agency Agreement as a result of the Second Merger (as defined below).
"On July 30, 2021, Presidio TransitCo was merged with and into Presidio Finance LLC, a Delaware limited liability company ("PF"), in accordance with Section 18-209 of the DLLCA (the "Second Merger" and together with the First Merger, the "Mergers"), with PF surviving as a Delaware limited liability company, by (1) entering into a Plan ofMerger, (2) filing a Certificate of Merger, a copy of which is attached hereto as Appendix G, with the Secretary of State of the State ofDelaware and (3) filing a Certificate of Merger, a copy of which is attached hereto as Appendix H, with the Secretary of State of the State of Texas. "Following the Mergers, PF holds those assets originally held by Presidio TransitCo following the First Merger, such assets located in Roger Mills County set forth on Schedule 2. "The purpose of this Affidavit is to give public notice of the referenced conversions, mergers and the allocation of certain real property interests among the Presidio Entities."</t>
        </is>
      </c>
      <c r="K2139" t="inlineStr">
        <is>
          <t>63e8b9a8d056433a9994fe46ca85076b.pdf | OKCountyRecords: 2021-001557</t>
        </is>
      </c>
      <c r="L2139" t="inlineStr">
        <is>
          <t>All (1-8)</t>
        </is>
      </c>
      <c r="M2139" t="inlineStr">
        <is>
          <t>Other</t>
        </is>
      </c>
      <c r="O2139" t="n">
        <v>640</v>
      </c>
      <c r="S2139" t="inlineStr">
        <is>
          <t>Other (non-mineral; excluded from mineral NMA). All-section coverage. Gross=tract-map basis.</t>
        </is>
      </c>
      <c r="T2139" t="inlineStr">
        <is>
          <t>OK</t>
        </is>
      </c>
      <c r="U2139" t="inlineStr">
        <is>
          <t>Non-conveying — notice/affidavit/address change (The Public).</t>
        </is>
      </c>
    </row>
    <row r="2140">
      <c r="A2140" t="inlineStr">
        <is>
          <t>2021-001559</t>
        </is>
      </c>
      <c r="B2140" t="n">
        <v>62</v>
      </c>
      <c r="C2140" t="inlineStr">
        <is>
          <t>Operating Agreement</t>
        </is>
      </c>
      <c r="D2140" t="inlineStr">
        <is>
          <t>2478/1</t>
        </is>
      </c>
      <c r="E2140" s="903" t="n">
        <v>44407</v>
      </c>
      <c r="F2140" s="903" t="n">
        <v>44462</v>
      </c>
      <c r="G2140" t="inlineStr">
        <is>
          <t>Presidio Petroleum, LLC</t>
        </is>
      </c>
      <c r="H2140" t="inlineStr">
        <is>
          <t>Finance, et al Presidio</t>
        </is>
      </c>
      <c r="I2140" t="inlineStr">
        <is>
          <t>All of 31-12N-24W, aol</t>
        </is>
      </c>
      <c r="J2140" t="inlineStr">
        <is>
          <t>Governs WI parties</t>
        </is>
      </c>
      <c r="K2140" t="inlineStr">
        <is>
          <t>63e8b9a8d056433a9994fe46ca85076b.pdf | OKCountyRecords: 2021-001559</t>
        </is>
      </c>
      <c r="L2140" t="inlineStr">
        <is>
          <t>All (1-8)</t>
        </is>
      </c>
      <c r="M2140" t="inlineStr">
        <is>
          <t>Other</t>
        </is>
      </c>
      <c r="O2140" t="n">
        <v>640</v>
      </c>
      <c r="S2140" t="inlineStr">
        <is>
          <t>Other (non-mineral; excluded from mineral NMA). All-section coverage. Gross=tract-map basis.</t>
        </is>
      </c>
    </row>
    <row r="2141">
      <c r="A2141" t="inlineStr">
        <is>
          <t>2021-001669</t>
        </is>
      </c>
      <c r="C2141" t="inlineStr">
        <is>
          <t>Assignment of ORRI</t>
        </is>
      </c>
      <c r="D2141" t="inlineStr">
        <is>
          <t>2480/297</t>
        </is>
      </c>
      <c r="E2141" s="903" t="n">
        <v>44440</v>
      </c>
      <c r="F2141" s="903" t="n">
        <v>44476</v>
      </c>
      <c r="G2141" t="inlineStr">
        <is>
          <t>Tlw Investments, LLC</t>
        </is>
      </c>
      <c r="H2141" t="inlineStr">
        <is>
          <t>Cannon Field Minerals Fund I., L.P.</t>
        </is>
      </c>
      <c r="I2141" t="inlineStr">
        <is>
          <t>All of 31-12N-24W, aol</t>
        </is>
      </c>
      <c r="J2141" t="inlineStr">
        <is>
          <t>ORRI</t>
        </is>
      </c>
      <c r="K2141" t="inlineStr">
        <is>
          <t>OKCountyRecords: 2021-001669</t>
        </is>
      </c>
      <c r="L2141" t="inlineStr">
        <is>
          <t>All (1-8)</t>
        </is>
      </c>
      <c r="M2141" t="inlineStr">
        <is>
          <t>ORRI</t>
        </is>
      </c>
      <c r="O2141" t="n">
        <v>640</v>
      </c>
      <c r="S2141" t="inlineStr">
        <is>
          <t>ORRI (non-mineral; excluded from mineral NMA). All-section coverage. Gross=tract-map basis.</t>
        </is>
      </c>
    </row>
    <row r="2142">
      <c r="A2142" t="inlineStr">
        <is>
          <t>2021-001605</t>
        </is>
      </c>
      <c r="B2142" t="n">
        <v>64</v>
      </c>
      <c r="C2142" t="inlineStr">
        <is>
          <t>Assignment</t>
        </is>
      </c>
      <c r="D2142" t="inlineStr">
        <is>
          <t>2480/297</t>
        </is>
      </c>
      <c r="E2142" s="903" t="n">
        <v>44440</v>
      </c>
      <c r="F2142" s="903" t="n">
        <v>44476</v>
      </c>
      <c r="G2142" t="inlineStr">
        <is>
          <t>Tlw Investments, LLC</t>
        </is>
      </c>
      <c r="H2142" t="inlineStr">
        <is>
          <t>Cannon Field Minerals Fund, L.P.</t>
        </is>
      </c>
      <c r="I2142" t="inlineStr">
        <is>
          <t>A of 31-12N-24W</t>
        </is>
      </c>
      <c r="J2142" t="inlineStr">
        <is>
          <t>Transfers leasehold/WI in chain</t>
        </is>
      </c>
      <c r="K2142" t="inlineStr">
        <is>
          <t>63e8b9a8d056433a9994fe46ca85076b.pdf | OKCountyRecords: 2021-001605</t>
        </is>
      </c>
      <c r="L2142" t="inlineStr">
        <is>
          <t>All (1-8)</t>
        </is>
      </c>
      <c r="M2142" t="inlineStr">
        <is>
          <t>Leasehold</t>
        </is>
      </c>
      <c r="O2142" t="n">
        <v>640</v>
      </c>
      <c r="S2142" t="inlineStr">
        <is>
          <t>Leasehold (non-mineral; excluded from mineral NMA). All-section coverage. Gross=tract-map basis.</t>
        </is>
      </c>
    </row>
    <row r="2143">
      <c r="A2143" t="inlineStr">
        <is>
          <t>2021-001774</t>
        </is>
      </c>
      <c r="C2143" t="inlineStr">
        <is>
          <t>Mineral Deed</t>
        </is>
      </c>
      <c r="D2143" t="inlineStr">
        <is>
          <t>2481/287</t>
        </is>
      </c>
      <c r="E2143" s="903" t="n">
        <v>44489</v>
      </c>
      <c r="F2143" s="903" t="n">
        <v>44491</v>
      </c>
      <c r="G2143" t="inlineStr">
        <is>
          <t>Greystone Energy &amp; Minerals, LLC, an Oklahoma limited liability company</t>
        </is>
      </c>
      <c r="H2143" t="inlineStr">
        <is>
          <t>Cardinal Land Company, LLC, an Oklahoma limited liability company
5713 N.W. 132nd Street
Oklahoma City, OK 73142, 50%,
EDR, LLC, 50%</t>
        </is>
      </c>
      <c r="I2143" t="inlineStr">
        <is>
          <t>NW/4 SE/4, S/2 SE/4, SW/4 NE/4 of 31-12N-24W, aol</t>
        </is>
      </c>
      <c r="J2143" t="inlineStr">
        <is>
          <t>3.00 NMA, from a total of Twenty Five and 7,225/10,000ths net mineral acres (25.7225) of Grantor's right, title and interest in and to all of the oil, gas and other minerals in and under 3 sections</t>
        </is>
      </c>
      <c r="K2143" t="inlineStr">
        <is>
          <t>OKCountyRecords: 2021-001774</t>
        </is>
      </c>
      <c r="L2143" t="n">
        <v>2</v>
      </c>
      <c r="M2143" t="inlineStr">
        <is>
          <t>Mineral</t>
        </is>
      </c>
      <c r="N2143" t="n">
        <v>0.01875</v>
      </c>
      <c r="O2143" t="n">
        <v>160</v>
      </c>
      <c r="P2143" t="n">
        <v>0.01875</v>
      </c>
      <c r="Q2143" t="n">
        <v>-0.01875</v>
      </c>
      <c r="R2143" t="n">
        <v>3</v>
      </c>
      <c r="S2143" t="inlineStr">
        <is>
          <t>Mineral; basis Conv Amt(dec). Gross=tract-map basis.</t>
        </is>
      </c>
      <c r="U2143" t="inlineStr">
        <is>
          <t>Conveys 3 NMA per notes; conv. dec = 3/gross. Verify denominator/tract from image.</t>
        </is>
      </c>
    </row>
    <row r="2144">
      <c r="A2144" t="inlineStr">
        <is>
          <t>2021-002152</t>
        </is>
      </c>
      <c r="C2144" t="inlineStr">
        <is>
          <t>Assignment of ORRI</t>
        </is>
      </c>
      <c r="D2144" t="inlineStr">
        <is>
          <t>2484/25</t>
        </is>
      </c>
      <c r="E2144" s="903" t="n">
        <v>44530</v>
      </c>
      <c r="F2144" s="903" t="n">
        <v>44543</v>
      </c>
      <c r="G2144" t="inlineStr">
        <is>
          <t>Tlw Investments, LLC</t>
        </is>
      </c>
      <c r="H2144" t="inlineStr">
        <is>
          <t>Hillman Royalties</t>
        </is>
      </c>
      <c r="I2144" t="inlineStr">
        <is>
          <t>All of 31-12N-24W, aol</t>
        </is>
      </c>
      <c r="J2144" t="inlineStr">
        <is>
          <t>ORRI</t>
        </is>
      </c>
      <c r="K2144" t="inlineStr">
        <is>
          <t>OKCountyRecords: 2021-002152</t>
        </is>
      </c>
      <c r="L2144" t="inlineStr">
        <is>
          <t>All (1-8)</t>
        </is>
      </c>
      <c r="M2144" t="inlineStr">
        <is>
          <t>ORRI</t>
        </is>
      </c>
      <c r="O2144" t="n">
        <v>640</v>
      </c>
      <c r="S2144" t="inlineStr">
        <is>
          <t>ORRI (non-mineral; excluded from mineral NMA). All-section coverage. Gross=tract-map basis.</t>
        </is>
      </c>
    </row>
    <row r="2145">
      <c r="A2145" t="inlineStr">
        <is>
          <t>2022-000354</t>
        </is>
      </c>
      <c r="C2145" t="inlineStr">
        <is>
          <t>Assignment</t>
        </is>
      </c>
      <c r="D2145" t="inlineStr">
        <is>
          <t>2488/81</t>
        </is>
      </c>
      <c r="E2145" s="903" t="n">
        <v>44562</v>
      </c>
      <c r="F2145" s="903" t="n">
        <v>44615</v>
      </c>
      <c r="G2145" t="inlineStr">
        <is>
          <t>Tlw Investments</t>
        </is>
      </c>
      <c r="H2145" t="inlineStr">
        <is>
          <t>Chanas Partners, LLC</t>
        </is>
      </c>
      <c r="I2145" t="inlineStr">
        <is>
          <t>All of 31-12N-24W, aol</t>
        </is>
      </c>
      <c r="J2145" t="inlineStr">
        <is>
          <t>ARTI</t>
        </is>
      </c>
      <c r="K2145" t="inlineStr">
        <is>
          <t>OKCountyRecords: 2022-000354</t>
        </is>
      </c>
      <c r="L2145" t="inlineStr">
        <is>
          <t>All (1-8)</t>
        </is>
      </c>
      <c r="M2145" t="inlineStr">
        <is>
          <t>Leasehold</t>
        </is>
      </c>
      <c r="O2145" t="n">
        <v>640</v>
      </c>
      <c r="S2145" t="inlineStr">
        <is>
          <t>Leasehold (non-mineral; excluded from mineral NMA). All-section coverage. Gross=tract-map basis.</t>
        </is>
      </c>
    </row>
    <row r="2146">
      <c r="A2146" t="inlineStr">
        <is>
          <t>2022-000185</t>
        </is>
      </c>
      <c r="C2146" t="inlineStr">
        <is>
          <t>Mineral Deed</t>
        </is>
      </c>
      <c r="D2146" t="inlineStr">
        <is>
          <t>2486/262</t>
        </is>
      </c>
      <c r="E2146" s="903" t="n">
        <v>44571</v>
      </c>
      <c r="F2146" s="903" t="n">
        <v>44592</v>
      </c>
      <c r="G2146" t="inlineStr">
        <is>
          <t>Psi Lke, LLC</t>
        </is>
      </c>
      <c r="H2146" t="inlineStr">
        <is>
          <t>Cummins Minerals, Limited 70%
Eagle Owl, LP, 30%</t>
        </is>
      </c>
      <c r="I2146" t="inlineStr">
        <is>
          <t>All of 31-12N-24W, aol</t>
        </is>
      </c>
      <c r="J2146" t="inlineStr">
        <is>
          <t>ARTI, See 1765/306</t>
        </is>
      </c>
      <c r="K2146" t="inlineStr">
        <is>
          <t>OKCountyRecords: 2022-000185</t>
        </is>
      </c>
      <c r="L2146" t="inlineStr">
        <is>
          <t>All (1-8)</t>
        </is>
      </c>
      <c r="M2146" t="inlineStr">
        <is>
          <t>Mineral</t>
        </is>
      </c>
      <c r="N2146" t="n">
        <v>1</v>
      </c>
      <c r="O2146" t="n">
        <v>640</v>
      </c>
      <c r="P2146" t="n">
        <v>1</v>
      </c>
      <c r="Q2146" t="n">
        <v>-1</v>
      </c>
      <c r="R2146" t="n">
        <v>640</v>
      </c>
      <c r="S2146" t="inlineStr">
        <is>
          <t>Mineral; basis Conv Amt(dec). All-section coverage. Gross=tract-map basis.</t>
        </is>
      </c>
    </row>
    <row r="2147">
      <c r="A2147" t="inlineStr">
        <is>
          <t>2022-001083</t>
        </is>
      </c>
      <c r="C2147" t="inlineStr">
        <is>
          <t>Affidavit of Merger</t>
        </is>
      </c>
      <c r="D2147" t="inlineStr">
        <is>
          <t>2495/430</t>
        </is>
      </c>
      <c r="E2147" s="903" t="n">
        <v>44713</v>
      </c>
      <c r="F2147" s="903" t="n">
        <v>44715</v>
      </c>
      <c r="G2147" t="inlineStr">
        <is>
          <t>Phx Minerals (de), Inc.,
Phx Minerals, Inc.</t>
        </is>
      </c>
      <c r="H2147" t="inlineStr">
        <is>
          <t>The Public</t>
        </is>
      </c>
      <c r="I2147" t="inlineStr">
        <is>
          <t>All of 31-12N-24W, aol</t>
        </is>
      </c>
      <c r="J2147" t="inlineStr">
        <is>
          <t>PHX MINERALS INC., an Oklahoma corporation, does hereby certify that it is the owner of these locations, and has merged with and into PHX Minerals (DE) Inc., a Delaware corporation and to then change the company's name to PHX MINERALS INC. These changes of entity names and states in which incorporated, are evidenced by the Certificates Issued by the Secretary of State of Oklahoma dated April 1, 2022, and the Secretary of State of Delaware dated April 1, 2022, and are on file in these respective offices.</t>
        </is>
      </c>
      <c r="K2147" t="inlineStr">
        <is>
          <t>OKCountyRecords: 2022-001083</t>
        </is>
      </c>
      <c r="L2147" t="inlineStr">
        <is>
          <t>All (1-8)</t>
        </is>
      </c>
      <c r="M2147" t="inlineStr">
        <is>
          <t>Other</t>
        </is>
      </c>
      <c r="O2147" t="n">
        <v>640</v>
      </c>
      <c r="S2147" t="inlineStr">
        <is>
          <t>Other (non-mineral; excluded from mineral NMA). All-section coverage. Gross=tract-map basis.</t>
        </is>
      </c>
      <c r="T2147" t="inlineStr">
        <is>
          <t>OK</t>
        </is>
      </c>
      <c r="U2147" t="inlineStr">
        <is>
          <t>Non-conveying — notice/affidavit/address change (The Public).</t>
        </is>
      </c>
    </row>
    <row r="2148">
      <c r="A2148" t="inlineStr">
        <is>
          <t>2023-002269</t>
        </is>
      </c>
      <c r="C2148" t="inlineStr">
        <is>
          <t>Mineral Deed</t>
        </is>
      </c>
      <c r="D2148" t="inlineStr">
        <is>
          <t>2529/217</t>
        </is>
      </c>
      <c r="E2148" s="903" t="n">
        <v>45061</v>
      </c>
      <c r="F2148" s="903" t="n">
        <v>45114</v>
      </c>
      <c r="G2148" t="inlineStr">
        <is>
          <t>Gregory J. Winneke</t>
        </is>
      </c>
      <c r="H2148" t="inlineStr">
        <is>
          <t xml:space="preserve">Eric Jansen
c/o Hasbany Insurance
254 Pleasandt St.
Methuen, Ma 01844
</t>
        </is>
      </c>
      <c r="I2148" t="inlineStr">
        <is>
          <t>NW/4 SE/4, S/2 SE/4, SW/4 NE/4 of 31-12N-24W, aol</t>
        </is>
      </c>
      <c r="J2148" t="inlineStr">
        <is>
          <t>ARTI</t>
        </is>
      </c>
      <c r="K2148" t="inlineStr">
        <is>
          <t>OKCountyRecords: 2023-002269</t>
        </is>
      </c>
      <c r="L2148" t="n">
        <v>2</v>
      </c>
      <c r="M2148" t="inlineStr">
        <is>
          <t>Mineral</t>
        </is>
      </c>
      <c r="N2148" t="n">
        <v>1</v>
      </c>
      <c r="O2148" t="n">
        <v>160</v>
      </c>
      <c r="P2148" t="n">
        <v>1</v>
      </c>
      <c r="Q2148" t="n">
        <v>-1</v>
      </c>
      <c r="R2148" t="n">
        <v>160</v>
      </c>
      <c r="S2148" t="inlineStr">
        <is>
          <t>Mineral; basis Conv Amt(dec). Gross=tract-map basis.</t>
        </is>
      </c>
    </row>
    <row r="2149">
      <c r="A2149" t="inlineStr">
        <is>
          <t>2024-004916</t>
        </is>
      </c>
      <c r="B2149" t="n">
        <v>69</v>
      </c>
      <c r="C2149" t="inlineStr">
        <is>
          <t>Assignment</t>
        </is>
      </c>
      <c r="D2149" t="inlineStr">
        <is>
          <t>2584/149</t>
        </is>
      </c>
      <c r="E2149" s="903" t="n">
        <v>45148</v>
      </c>
      <c r="F2149" s="903" t="n">
        <v>45509</v>
      </c>
      <c r="G2149" t="inlineStr">
        <is>
          <t>Chanas Partners, LLC</t>
        </is>
      </c>
      <c r="H2149" t="inlineStr">
        <is>
          <t>NWR Mineral Partners, LLC 
P.O. Box 7206
Edmond, OK 73083,</t>
        </is>
      </c>
      <c r="I2149" t="inlineStr">
        <is>
          <t>All of 31-12N-24W</t>
        </is>
      </c>
      <c r="J2149" t="inlineStr">
        <is>
          <t>Transfers leasehold/WI in chain</t>
        </is>
      </c>
      <c r="K2149" t="inlineStr">
        <is>
          <t>63e8b9a8d056433a9994fe46ca85076b.pdf | OKCountyRecords: 2024-004916</t>
        </is>
      </c>
      <c r="L2149" t="inlineStr">
        <is>
          <t>All (1-8)</t>
        </is>
      </c>
      <c r="M2149" t="inlineStr">
        <is>
          <t>Leasehold</t>
        </is>
      </c>
      <c r="O2149" t="n">
        <v>640</v>
      </c>
      <c r="S2149" t="inlineStr">
        <is>
          <t>Leasehold (non-mineral; excluded from mineral NMA). All-section coverage. Gross=tract-map basis.</t>
        </is>
      </c>
    </row>
    <row r="2150">
      <c r="A2150" t="inlineStr">
        <is>
          <t>2024-004961</t>
        </is>
      </c>
      <c r="C2150" t="inlineStr">
        <is>
          <t>Partial Assignment</t>
        </is>
      </c>
      <c r="D2150" t="inlineStr">
        <is>
          <t>2584/149</t>
        </is>
      </c>
      <c r="E2150" s="903" t="n">
        <v>45148</v>
      </c>
      <c r="F2150" s="903" t="n">
        <v>45509</v>
      </c>
      <c r="G2150" t="inlineStr">
        <is>
          <t>Chanas Partners, LLC</t>
        </is>
      </c>
      <c r="H2150" t="inlineStr">
        <is>
          <t>NWR Mineral Partners, LLC 
P.O. Box 7206
Edmond, OK 73083,</t>
        </is>
      </c>
      <c r="I2150" t="inlineStr">
        <is>
          <t>All of 31-12N-24W, aol</t>
        </is>
      </c>
      <c r="J2150" t="inlineStr">
        <is>
          <t>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is>
      </c>
      <c r="K2150" t="inlineStr">
        <is>
          <t>OKCountyRecords: 2024-004961</t>
        </is>
      </c>
      <c r="L2150" t="inlineStr">
        <is>
          <t>All (1-8)</t>
        </is>
      </c>
      <c r="M2150" t="inlineStr">
        <is>
          <t>Leasehold</t>
        </is>
      </c>
      <c r="O2150" t="n">
        <v>640</v>
      </c>
      <c r="S2150" t="inlineStr">
        <is>
          <t>Leasehold (non-mineral; excluded from mineral NMA). All-section coverage. Gross=tract-map basis.</t>
        </is>
      </c>
    </row>
    <row r="2151">
      <c r="A2151" t="inlineStr">
        <is>
          <t>2023-003590</t>
        </is>
      </c>
      <c r="B2151" t="n">
        <v>66</v>
      </c>
      <c r="C2151" t="inlineStr">
        <is>
          <t>Wellbore Assignment</t>
        </is>
      </c>
      <c r="D2151" t="inlineStr">
        <is>
          <t>2542/413</t>
        </is>
      </c>
      <c r="E2151" s="903" t="n">
        <v>45200</v>
      </c>
      <c r="F2151" s="903" t="n">
        <v>45247</v>
      </c>
      <c r="G2151" t="inlineStr">
        <is>
          <t>Unbridled Resources, LLC</t>
        </is>
      </c>
      <c r="H2151" t="inlineStr">
        <is>
          <t>Mnr Abs Issuer I., LLC</t>
        </is>
      </c>
      <c r="I2151" t="inlineStr">
        <is>
          <t>All of 31-12N-24W, aol</t>
        </is>
      </c>
      <c r="J2151" t="inlineStr">
        <is>
          <t>Transfers wellbore-only rights</t>
        </is>
      </c>
      <c r="K2151" t="inlineStr">
        <is>
          <t>63e8b9a8d056433a9994fe46ca85076b.pdf | OKCountyRecords: 2023-003590</t>
        </is>
      </c>
      <c r="L2151" t="inlineStr">
        <is>
          <t>All (1-8)</t>
        </is>
      </c>
      <c r="M2151" t="inlineStr">
        <is>
          <t>Leasehold</t>
        </is>
      </c>
      <c r="O2151" t="n">
        <v>640</v>
      </c>
      <c r="S2151" t="inlineStr">
        <is>
          <t>Leasehold (non-mineral; excluded from mineral NMA). All-section coverage. Gross=tract-map basis.</t>
        </is>
      </c>
    </row>
    <row r="2152">
      <c r="A2152" t="inlineStr">
        <is>
          <t>2023-003594</t>
        </is>
      </c>
      <c r="C2152" t="inlineStr">
        <is>
          <t>Amendment</t>
        </is>
      </c>
      <c r="D2152" t="inlineStr">
        <is>
          <t>2545/1</t>
        </is>
      </c>
      <c r="E2152" s="903" t="n">
        <v>45225</v>
      </c>
      <c r="F2152" s="903" t="n">
        <v>45247</v>
      </c>
      <c r="G2152" t="inlineStr">
        <is>
          <t>Mnr Abs Agent Corp.,
Mnr Abs Issuer I., LLC,
Unbridled Resources, LLC</t>
        </is>
      </c>
      <c r="H2152" t="inlineStr">
        <is>
          <t>Mnr Abs Agent Corp.,
Mns Abs Issuer I., LLC</t>
        </is>
      </c>
      <c r="I2152" t="inlineStr">
        <is>
          <t>All of 31-12N-24W, aol</t>
        </is>
      </c>
      <c r="J2152" t="inlineStr">
        <is>
          <t>RECORDING SUPPLEMENT TO
OPERATING AGREEMENT AND FINANCING STATEMENT</t>
        </is>
      </c>
      <c r="K2152" t="inlineStr">
        <is>
          <t>63e8b9a8d056433a9994fe46ca85076b.pdf | OKCountyRecords: 2023-003594</t>
        </is>
      </c>
      <c r="L2152" t="inlineStr">
        <is>
          <t>All (1-8)</t>
        </is>
      </c>
      <c r="M2152" t="inlineStr">
        <is>
          <t>other</t>
        </is>
      </c>
      <c r="O2152" t="n">
        <v>640</v>
      </c>
      <c r="S2152" t="inlineStr">
        <is>
          <t>other (non-mineral; excluded from mineral NMA). All-section coverage. Gross=tract-map basis.</t>
        </is>
      </c>
    </row>
    <row r="2153">
      <c r="A2153" t="inlineStr">
        <is>
          <t>2023-003598</t>
        </is>
      </c>
      <c r="C2153" t="inlineStr">
        <is>
          <t>Amendment</t>
        </is>
      </c>
      <c r="D2153" t="inlineStr">
        <is>
          <t>2546/1</t>
        </is>
      </c>
      <c r="E2153" s="903" t="n">
        <v>45250</v>
      </c>
      <c r="F2153" s="903" t="n">
        <v>45250</v>
      </c>
      <c r="G2153" t="inlineStr">
        <is>
          <t>Unbridled Resources, LLC</t>
        </is>
      </c>
      <c r="H2153" t="inlineStr">
        <is>
          <t>JPMorgan Chase Bank</t>
        </is>
      </c>
      <c r="I2153" t="inlineStr">
        <is>
          <t>All of 31-12N-24W, aol</t>
        </is>
      </c>
      <c r="J2153" t="inlineStr">
        <is>
          <t>FINANCING STATEMENT</t>
        </is>
      </c>
      <c r="K2153" t="inlineStr">
        <is>
          <t>63e8b9a8d056433a9994fe46ca85076b.pdf | OKCountyRecords: 2023-003598</t>
        </is>
      </c>
      <c r="L2153" t="inlineStr">
        <is>
          <t>All (1-8)</t>
        </is>
      </c>
      <c r="M2153" t="inlineStr">
        <is>
          <t>other</t>
        </is>
      </c>
      <c r="O2153" t="n">
        <v>640</v>
      </c>
      <c r="S2153" t="inlineStr">
        <is>
          <t>other (non-mineral; excluded from mineral NMA). All-section coverage. Gross=tract-map basis.</t>
        </is>
      </c>
    </row>
    <row r="2154">
      <c r="A2154" t="inlineStr">
        <is>
          <t>2024-001313</t>
        </is>
      </c>
      <c r="C2154" t="inlineStr">
        <is>
          <t>Change of Address</t>
        </is>
      </c>
      <c r="D2154" t="inlineStr">
        <is>
          <t>2561/142</t>
        </is>
      </c>
      <c r="E2154" s="903" t="n">
        <v>45359</v>
      </c>
      <c r="F2154" s="903" t="n">
        <v>45365</v>
      </c>
      <c r="G2154" t="inlineStr">
        <is>
          <t>Paul R. Deutsch,
Deborah A. Deutsch</t>
        </is>
      </c>
      <c r="H2154" t="inlineStr">
        <is>
          <t>The Public</t>
        </is>
      </c>
      <c r="I2154" t="inlineStr">
        <is>
          <t>SW/4 NE/4, NW/4 SE/4, S/2 SE/4 of 31-12N-24W, aol</t>
        </is>
      </c>
      <c r="J2154" t="inlineStr">
        <is>
          <t>New Address: 7828 NW 124th St
Kansas City, MO 64163</t>
        </is>
      </c>
      <c r="K2154" t="inlineStr">
        <is>
          <t>OKCountyRecords: 2024-001313</t>
        </is>
      </c>
      <c r="L2154" t="n">
        <v>2</v>
      </c>
      <c r="M2154" t="inlineStr">
        <is>
          <t>Other</t>
        </is>
      </c>
      <c r="O2154" t="n">
        <v>160</v>
      </c>
      <c r="S2154" t="inlineStr">
        <is>
          <t>Other (non-mineral; excluded from mineral NMA). Gross=tract-map basis.</t>
        </is>
      </c>
      <c r="T2154" t="inlineStr">
        <is>
          <t>OK</t>
        </is>
      </c>
      <c r="U2154" t="inlineStr">
        <is>
          <t>Non-conveying — notice/affidavit/address change (The Public).</t>
        </is>
      </c>
    </row>
    <row r="2155">
      <c r="A2155" t="inlineStr">
        <is>
          <t>2024-002310</t>
        </is>
      </c>
      <c r="B2155" t="n">
        <v>67</v>
      </c>
      <c r="C2155" t="inlineStr">
        <is>
          <t>Assignment</t>
        </is>
      </c>
      <c r="D2155" t="inlineStr">
        <is>
          <t>2567/102</t>
        </is>
      </c>
      <c r="E2155" s="903" t="n">
        <v>45391</v>
      </c>
      <c r="F2155" s="903" t="n">
        <v>45401</v>
      </c>
      <c r="G2155" t="inlineStr">
        <is>
          <t>Yale Oil Association, Inc.</t>
        </is>
      </c>
      <c r="H2155" t="inlineStr">
        <is>
          <t>K. C. Production, LLC</t>
        </is>
      </c>
      <c r="I2155" t="inlineStr">
        <is>
          <t>All of 31-12N-24W, aol</t>
        </is>
      </c>
      <c r="J2155" t="inlineStr">
        <is>
          <t>Transfers leasehold/WI in chain</t>
        </is>
      </c>
      <c r="K2155" t="inlineStr">
        <is>
          <t>63e8b9a8d056433a9994fe46ca85076b.pdf | OKCountyRecords: 2024-002310</t>
        </is>
      </c>
      <c r="L2155" t="inlineStr">
        <is>
          <t>All (1-8)</t>
        </is>
      </c>
      <c r="M2155" t="inlineStr">
        <is>
          <t>Leasehold</t>
        </is>
      </c>
      <c r="O2155" t="n">
        <v>640</v>
      </c>
      <c r="S2155" t="inlineStr">
        <is>
          <t>Leasehold (non-mineral; excluded from mineral NMA). All-section coverage. Gross=tract-map basis.</t>
        </is>
      </c>
    </row>
    <row r="2156">
      <c r="A2156" t="inlineStr">
        <is>
          <t>2024-003107</t>
        </is>
      </c>
      <c r="B2156" t="n">
        <v>68</v>
      </c>
      <c r="C2156" t="inlineStr">
        <is>
          <t>Assignment</t>
        </is>
      </c>
      <c r="D2156" t="inlineStr">
        <is>
          <t>2571/579</t>
        </is>
      </c>
      <c r="E2156" s="903" t="n">
        <v>45399</v>
      </c>
      <c r="F2156" s="903" t="n">
        <v>45432</v>
      </c>
      <c r="G2156" t="inlineStr">
        <is>
          <t>Yale Oil Association, Inc.</t>
        </is>
      </c>
      <c r="H2156" t="inlineStr">
        <is>
          <t>Greg, et al Cdx</t>
        </is>
      </c>
      <c r="I2156" t="inlineStr">
        <is>
          <t>All of 31-12N-24W, aol</t>
        </is>
      </c>
      <c r="J2156" t="inlineStr">
        <is>
          <t>Transfers leasehold/WI in chain</t>
        </is>
      </c>
      <c r="K2156" t="inlineStr">
        <is>
          <t>63e8b9a8d056433a9994fe46ca85076b.pdf | OKCountyRecords: 2024-003107</t>
        </is>
      </c>
      <c r="L2156" t="inlineStr">
        <is>
          <t>All (1-8)</t>
        </is>
      </c>
      <c r="M2156" t="inlineStr">
        <is>
          <t>Leasehold</t>
        </is>
      </c>
      <c r="O2156" t="n">
        <v>640</v>
      </c>
      <c r="S2156" t="inlineStr">
        <is>
          <t>Leasehold (non-mineral; excluded from mineral NMA). All-section coverage. Gross=tract-map basis.</t>
        </is>
      </c>
    </row>
    <row r="2157">
      <c r="A2157" t="inlineStr">
        <is>
          <t>2024-007734</t>
        </is>
      </c>
      <c r="B2157" t="n">
        <v>61</v>
      </c>
      <c r="C2157" t="inlineStr">
        <is>
          <t>Assignment</t>
        </is>
      </c>
      <c r="D2157" t="inlineStr">
        <is>
          <t>2604/111</t>
        </is>
      </c>
      <c r="E2157" s="903" t="n">
        <v>45474</v>
      </c>
      <c r="F2157" s="903" t="n">
        <v>45642</v>
      </c>
      <c r="G2157" t="inlineStr">
        <is>
          <t>of the Gregg M. Satherlie Christopher D. Greene, Trustee,
Chelin H. Satherlie 1989 Rev Trust</t>
        </is>
      </c>
      <c r="H2157" t="inlineStr">
        <is>
          <t>Trison Holdings, LLC</t>
        </is>
      </c>
      <c r="I2157" t="inlineStr">
        <is>
          <t>All of 31-12N-24W, aol</t>
        </is>
      </c>
      <c r="J2157" t="inlineStr">
        <is>
          <t>Leasehold assigned (chain)
Index row only reviewed. Assignment terms/interest not fully stated in index; full assignment image required to confirm leases, depths, burdens, and retained interests. | NEED: verify garbled OCR party text against instrument image</t>
        </is>
      </c>
      <c r="K2157" t="inlineStr">
        <is>
          <t>OKCountyRecords: 2024-007734</t>
        </is>
      </c>
      <c r="L2157" t="inlineStr">
        <is>
          <t>All (1-8)</t>
        </is>
      </c>
      <c r="M2157" t="inlineStr">
        <is>
          <t>Leasehold</t>
        </is>
      </c>
      <c r="O2157" t="n">
        <v>640</v>
      </c>
      <c r="S2157" t="inlineStr">
        <is>
          <t>Leasehold (non-mineral; excluded from mineral NMA). All-section coverage. Gross=tract-map basis.</t>
        </is>
      </c>
    </row>
    <row r="2158">
      <c r="A2158" t="inlineStr">
        <is>
          <t>2024-007198</t>
        </is>
      </c>
      <c r="B2158" t="n">
        <v>70</v>
      </c>
      <c r="C2158" t="inlineStr">
        <is>
          <t>Conveyance</t>
        </is>
      </c>
      <c r="D2158" t="inlineStr">
        <is>
          <t>2599/463</t>
        </is>
      </c>
      <c r="E2158" s="903" t="n">
        <v>45588</v>
      </c>
      <c r="F2158" s="903" t="n">
        <v>45614</v>
      </c>
      <c r="G2158" t="inlineStr">
        <is>
          <t>Onigbe Consulting, LLC</t>
        </is>
      </c>
      <c r="H2158" t="inlineStr">
        <is>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is>
      </c>
      <c r="I2158" t="inlineStr">
        <is>
          <t>All of 31-12N-24W, aol</t>
        </is>
      </c>
      <c r="J2158" t="inlineStr">
        <is>
          <t>an undivided thirty-four percent (34%) of Grantor's interest,</t>
        </is>
      </c>
      <c r="K2158" t="inlineStr">
        <is>
          <t>63e8b9a8d056433a9994fe46ca85076b.pdf | OKCountyRecords: 2024-007198</t>
        </is>
      </c>
      <c r="L2158" t="inlineStr">
        <is>
          <t>All (1-8)</t>
        </is>
      </c>
      <c r="M2158" t="inlineStr">
        <is>
          <t>Mineral</t>
        </is>
      </c>
      <c r="N2158" t="n">
        <v>0.34</v>
      </c>
      <c r="O2158" t="n">
        <v>640</v>
      </c>
      <c r="P2158" t="n">
        <v>0.34</v>
      </c>
      <c r="Q2158" t="n">
        <v>-0.34</v>
      </c>
      <c r="R2158" t="n">
        <v>217.6</v>
      </c>
      <c r="S2158" t="inlineStr">
        <is>
          <t>Mineral; basis Conv Amt(dec). All-section coverage. Gross=tract-map basis.</t>
        </is>
      </c>
      <c r="T2158" t="inlineStr">
        <is>
          <t>REVIEW</t>
        </is>
      </c>
      <c r="U2158" t="inlineStr">
        <is>
          <t>NEED: conveyed interest / decimal from instrument image</t>
        </is>
      </c>
    </row>
    <row r="2159">
      <c r="A2159" t="inlineStr">
        <is>
          <t>2024-007203</t>
        </is>
      </c>
      <c r="B2159" t="n">
        <v>71</v>
      </c>
      <c r="C2159" t="inlineStr">
        <is>
          <t>Affidavit of Merger</t>
        </is>
      </c>
      <c r="D2159" t="inlineStr">
        <is>
          <t>2599/505</t>
        </is>
      </c>
      <c r="E2159" s="903" t="n">
        <v>45589</v>
      </c>
      <c r="F2159" s="903" t="n">
        <v>45614</v>
      </c>
      <c r="G2159" t="inlineStr">
        <is>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is>
      </c>
      <c r="H2159" t="inlineStr">
        <is>
          <t>The Public</t>
        </is>
      </c>
      <c r="I2159" t="inlineStr">
        <is>
          <t>All of 31-12N-24W, aol</t>
        </is>
      </c>
      <c r="J2159" t="inlineStr">
        <is>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Attached hereto as Exhibit “A” is a true and correct copy of the Certificate of Merger certified by the Secretary of State of the State of Delaware evidencing the merger of Citizen-Linn with and into Pressburg (the "Citizen-LinnPressburg Merger"). Effective as of October 24, 2024, Roan Holdings Holdco, LLC, a Delaware limited liability company ("Roan Holdings"), merged with and into Pressburg, with Pressburg continuing as the surviving entity, in accordance with Section 18-209 of the Limited Liability Company Act of the State of Delaware. Attached hereto as Exhibit “B” is a true and correct copy of the Certificate of Merger certified by the Secretary of State ofthe State of Delaware evidencing the merger of Roan Holdings with and into Pressburg (the "Roan HoldingsPressburg Merger"). Effective as of October 24, 2024, Citizen Energy III, LLC, a Delaware limited liability company ("CE3"), merged with and into CEO, with CEO continuing as the surviving entity, in accordance with Section 18-209 of the Limited Liability Company Act of the State of Delaware. Attached hereto as Exhibit “C" is a true and correct copy of the Certificate of Merger certified by the Secretary of State of the State of Delaware evidencing the merger of CE3 with and into CEO (the “CE3-CEO Merger"). Fee: $725.00 Doc: $0.00 Jymay McLeod - Roger Mills County Clerk State of OK Effective as of October 24, 2024, Rheinbund, LLC, a Delaware limited liability company ("Rheinbund"), merged with and into BMM, with BMM continuing as the surviving entity, in accordance with Section 18-209 of the Limited Liability Company Act of the State of Delaware. Attached hereto as Exhibit "D" is a true and correct copy of the Certificate of Merger certified by the Secretary of State ofthe State of Delaware evidencing the merger of Rheinbund with and into BMM (the “Rheinbund-BMM Merger"). Effective as of October 24, 2024, Pressburg, merged with and into CEO, with CEO continuing as the surviving entity, in accordance with Section 18-209 of the Limited Liability Company Act of the State of Delaware. Attached hereto as Exhibit “E” is a true and correct copy of the Certificate of Merger certified by the Secretary of State of the State of Delaware evidencing the merger of Pressburg with and into CEO (the "Pressburg-CEO Merger").
Effective as of October 24, 2024, CEO, merged with and into Validus II, with Validus continuing as the surviving entity, in accordance with Section 18-209 of the Limited Liability Company Act of the State of Delaware. Attached hereto as Exhibit "F" is a true and correct copy of the Certificate of Merger certified by the Secretary of State of the State of Delaware evidencing the merger of CEO with and into Validus II (the “CEO-Validus II Merger").
Effective as of October 24, 2024, Citizen Consols, LLC, a Delaware limited liability company (“Consols"), merged with and into BMM, with BMM continuing as the surviving entity, in accordance with Section 18-209 of the Limited Liability Company Act of the State of Delaware. Attached hereto as Exhibit "G" is a true and correct copy of the Certificate of Merger certified by the Secretary of State ofthe State of Delaware evidencing the merger of Consols with and into BMM (the “Consols-BMM Merger").
9. Effective as of October 24, 2024, EHVI Exploration, LLC, an Oklahoma limited liability company (“EHVI"), merged with and into Validus II, with Validus II continuing as the surviving entity, in accordance with Section 18-2054(C) of the Oklahoma Limited Liability Company Act of the State of Oklahoma. Attached hereto as Exhibit "H" is a true and correct copy of the Certificate of Merger certified by the Secretary of State of the State of Oklahoma evidencing the merger of EHVI with and into Validus II (the "EHVI-Validus II Merger" and, together with the Citizen-Linn-Pressburg Merger, the Roan HoldingsPressburg Merger, the CE3-CEO Merger, the Rheinbund-BMM Merger, the PressburgCEO Merger, the CEO-Validus II Merger, and the Consols-BMM Merger, each, "Merger" and collectively, the "Mergers").
Upon consummation of the Mergers, all right, title and interest in any and all oil and gas wells ("Wells"), oil and gas leases ("Leases"), and oil and gas minerals covering the wells and interests ("Mineral Interests") located in the lands as described in Exhibit "I" attached hereto and incorporated herein, were conveyed in their entirety to the surviving entity of each respective Merger.
This Affidavit is given for the purpose of placing of record each Certificate of Merger to give notice to all persons of the occurrence of the Mergers. This Affidavit may be executed in several counterparts, all of which are identical, except that, to facilitate recordation, certain counterparts hereof may include only that portion of Exhibit "I" which describes the lands in which the Wells, Leases and Mineral Interests located in (or otherwise subject to the recording or filing requirements or protections ofthe recording or filing acts or regulations of) the recording jurisdiction in which the particular counterpart is to be recorded. All of the counterparts hereof together shall constitute one and the same instrument. Complete copies of this Affidavit containing the entirety of Exhibit "I" have been retained by the Affiant, in his capacity as an officer of each of the respective Validus Entities.</t>
        </is>
      </c>
      <c r="K2159" t="inlineStr">
        <is>
          <t>63e8b9a8d056433a9994fe46ca85076b.pdf | OKCountyRecords: 2024-007203</t>
        </is>
      </c>
      <c r="L2159" t="inlineStr">
        <is>
          <t>All (1-8)</t>
        </is>
      </c>
      <c r="M2159" t="inlineStr">
        <is>
          <t>Mineral</t>
        </is>
      </c>
      <c r="O2159" t="n">
        <v>640</v>
      </c>
      <c r="S2159" t="inlineStr">
        <is>
          <t>Mineral; basis Conv Amt(dec). All-section coverage. Gross=tract-map basis.</t>
        </is>
      </c>
      <c r="T2159" t="inlineStr">
        <is>
          <t>OK</t>
        </is>
      </c>
      <c r="U2159" t="inlineStr">
        <is>
          <t>Non-conveying per The Public rule; Validus merger affidavit notice (verify if operative deed exists).</t>
        </is>
      </c>
    </row>
    <row r="2160">
      <c r="A2160" t="inlineStr">
        <is>
          <t>2024-007338</t>
        </is>
      </c>
      <c r="C2160" t="inlineStr">
        <is>
          <t>Mineral Deed</t>
        </is>
      </c>
      <c r="D2160" t="inlineStr">
        <is>
          <t>2600/472</t>
        </is>
      </c>
      <c r="E2160" s="903" t="n">
        <v>45608</v>
      </c>
      <c r="F2160" s="903" t="n">
        <v>45621</v>
      </c>
      <c r="G2160" t="inlineStr">
        <is>
          <t>Carrie Leeann Mitchell</t>
        </is>
      </c>
      <c r="H2160" t="inlineStr">
        <is>
          <t>James Gerard Buonaccorsi,
Mitchell-Buonaccorsi Living Trust,
Carrie Leeann Mitchell, Trustee</t>
        </is>
      </c>
      <c r="I2160" t="inlineStr">
        <is>
          <t>All of 31-12N-24W, aol</t>
        </is>
      </c>
      <c r="J2160" t="inlineStr">
        <is>
          <t>ARTI</t>
        </is>
      </c>
      <c r="K2160" t="inlineStr">
        <is>
          <t>OKCountyRecords: 2024-007338</t>
        </is>
      </c>
      <c r="L2160" t="inlineStr">
        <is>
          <t>All (1-8)</t>
        </is>
      </c>
      <c r="M2160" t="inlineStr">
        <is>
          <t>Mineral</t>
        </is>
      </c>
      <c r="N2160" t="n">
        <v>1</v>
      </c>
      <c r="O2160" t="n">
        <v>640</v>
      </c>
      <c r="P2160" t="n">
        <v>1</v>
      </c>
      <c r="Q2160" t="n">
        <v>-1</v>
      </c>
      <c r="R2160" t="n">
        <v>640</v>
      </c>
      <c r="S2160" t="inlineStr">
        <is>
          <t>Mineral; basis Conv Amt(dec). All-section coverage. Gross=tract-map basis.</t>
        </is>
      </c>
    </row>
    <row r="2161">
      <c r="A2161" t="inlineStr">
        <is>
          <t>2025-000252</t>
        </is>
      </c>
      <c r="C2161" t="inlineStr">
        <is>
          <t>Correction to Assignment and Bill of Sale</t>
        </is>
      </c>
      <c r="D2161" t="inlineStr">
        <is>
          <t>2608/397</t>
        </is>
      </c>
      <c r="E2161" s="903" t="n">
        <v>45648</v>
      </c>
      <c r="F2161" s="903" t="n">
        <v>45672</v>
      </c>
      <c r="G2161" t="inlineStr">
        <is>
          <t>Fairway Resources III, LLC,
Fairway Resources Partners III Minerals, LLC</t>
        </is>
      </c>
      <c r="H2161" t="inlineStr">
        <is>
          <t>Mustang Fuel Corporation</t>
        </is>
      </c>
      <c r="I2161" t="inlineStr">
        <is>
          <t>All of 31-12N-24W, aol</t>
        </is>
      </c>
      <c r="J2161" t="inlineStr">
        <is>
          <t>ARTI</t>
        </is>
      </c>
      <c r="K2161" t="inlineStr">
        <is>
          <t>OKCountyRecords: 2025-000252</t>
        </is>
      </c>
      <c r="L2161" t="inlineStr">
        <is>
          <t>All (1-8)</t>
        </is>
      </c>
      <c r="M2161" t="inlineStr">
        <is>
          <t>Leasehold</t>
        </is>
      </c>
      <c r="O2161" t="n">
        <v>640</v>
      </c>
      <c r="S2161" t="inlineStr">
        <is>
          <t>Leasehold (non-mineral; excluded from mineral NMA). All-section coverage. Gross=tract-map basis.</t>
        </is>
      </c>
    </row>
    <row r="2162">
      <c r="A2162" t="inlineStr">
        <is>
          <t>2025-001343</t>
        </is>
      </c>
      <c r="C2162" t="inlineStr">
        <is>
          <t>Joint Tenancy Quit Claim Mineral Deed</t>
        </is>
      </c>
      <c r="D2162" t="inlineStr">
        <is>
          <t>2617/228</t>
        </is>
      </c>
      <c r="E2162" s="903" t="n">
        <v>45726</v>
      </c>
      <c r="F2162" s="903" t="n">
        <v>45728</v>
      </c>
      <c r="G2162" t="inlineStr">
        <is>
          <t>Eleanore Wheeler aka Eleanor Wheeler, single</t>
        </is>
      </c>
      <c r="H2162" t="inlineStr">
        <is>
          <t>Eleanore Wheeler and Shirley Wheeler, mother and daughter, JTWROS</t>
        </is>
      </c>
      <c r="I2162" t="inlineStr">
        <is>
          <t>S/2 of Lot 3, Lot 4, S/2 NE/4 SW/4, SE/4 SW/4 of 31-12N-24W, aol</t>
        </is>
      </c>
      <c r="J2162" t="inlineStr">
        <is>
          <t>ARTI</t>
        </is>
      </c>
      <c r="K2162" t="inlineStr">
        <is>
          <t>OKCountyRecords: 2025-001343</t>
        </is>
      </c>
      <c r="L2162" t="inlineStr">
        <is>
          <t>2, 3, 5, 6, 7</t>
        </is>
      </c>
      <c r="M2162" t="inlineStr">
        <is>
          <t>Mineral</t>
        </is>
      </c>
      <c r="N2162" t="n">
        <v>1</v>
      </c>
      <c r="O2162" t="n">
        <v>440</v>
      </c>
      <c r="P2162" t="n">
        <v>1</v>
      </c>
      <c r="Q2162" t="n">
        <v>-1</v>
      </c>
      <c r="R2162" t="n">
        <v>440</v>
      </c>
      <c r="S2162" t="inlineStr">
        <is>
          <t>Mineral; basis Conv Amt(dec). Gross=tract-map basis.</t>
        </is>
      </c>
    </row>
    <row r="2163">
      <c r="A2163" t="inlineStr">
        <is>
          <t>2025-003963</t>
        </is>
      </c>
      <c r="C2163" t="inlineStr">
        <is>
          <t>Warranty Deed</t>
        </is>
      </c>
      <c r="D2163" t="inlineStr">
        <is>
          <t>2638/58</t>
        </is>
      </c>
      <c r="E2163" s="903" t="n">
        <v>45726</v>
      </c>
      <c r="F2163" s="903" t="n">
        <v>45840</v>
      </c>
      <c r="G2163" t="inlineStr">
        <is>
          <t>Jesse Joe Newell, also known as Jesse J. Newell and Jesse Newell, and Rachael Elizabeth Newell, also known as Rachael E. Newell and Rachael Newell, husband and wife</t>
        </is>
      </c>
      <c r="H2163" t="inlineStr">
        <is>
          <t>Joe Newell and Rachael Elizabeth Newell, Trustees of the Newell Farms Trust dated September 12, 2024, and any amendments thereto</t>
        </is>
      </c>
      <c r="I2163" t="inlineStr">
        <is>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is>
      </c>
      <c r="J2163" t="inlineStr">
        <is>
          <t>An undivided one-half interest</t>
        </is>
      </c>
      <c r="K2163" t="inlineStr">
        <is>
          <t>OKCountyRecords: 2025-003963</t>
        </is>
      </c>
      <c r="L2163" t="inlineStr">
        <is>
          <t>5, 6</t>
        </is>
      </c>
      <c r="M2163" t="inlineStr">
        <is>
          <t>Mineral</t>
        </is>
      </c>
      <c r="N2163" t="n">
        <v>0.5</v>
      </c>
      <c r="O2163" t="n">
        <v>200</v>
      </c>
      <c r="P2163" t="n">
        <v>0.5</v>
      </c>
      <c r="Q2163" t="n">
        <v>-0.5</v>
      </c>
      <c r="R2163" t="n">
        <v>100</v>
      </c>
      <c r="S2163" t="inlineStr">
        <is>
          <t>Mineral; basis Conv Amt(dec). Gross=tract-map basis.</t>
        </is>
      </c>
      <c r="T2163" t="inlineStr">
        <is>
          <t>REVIEW</t>
        </is>
      </c>
      <c r="U2163" t="inlineStr">
        <is>
          <t>NEED: conveyed interest / decimal from instrument image</t>
        </is>
      </c>
    </row>
    <row r="2164">
      <c r="A2164" t="inlineStr">
        <is>
          <t>2025-002463</t>
        </is>
      </c>
      <c r="C2164" t="inlineStr">
        <is>
          <t>Mineral Deed</t>
        </is>
      </c>
      <c r="D2164" t="inlineStr">
        <is>
          <t>2625/231</t>
        </is>
      </c>
      <c r="E2164" s="903" t="n">
        <v>45747</v>
      </c>
      <c r="F2164" s="903" t="n">
        <v>45771</v>
      </c>
      <c r="G2164" t="inlineStr">
        <is>
          <t>EDR, LLC</t>
        </is>
      </c>
      <c r="H2164" t="inlineStr">
        <is>
          <t>Okki Industries, LLC
P.O. Box 54859
Oklahoma City, OK 73154</t>
        </is>
      </c>
      <c r="I2164" t="inlineStr">
        <is>
          <t>NW/4 SE/4, S/2 SE/4, SW/4 NE/4 of 31-12N-24W, aol</t>
        </is>
      </c>
      <c r="J2164" t="inlineStr">
        <is>
          <t>0.75 net mineral acres in 31-12N-24W from a total of 6.430625 net mineral acres of Grantor's right, title, and interest in and to all of the oil, gas and other minerals in and under 3 sections</t>
        </is>
      </c>
      <c r="K2164" t="inlineStr">
        <is>
          <t>OKCountyRecords: 2025-002463</t>
        </is>
      </c>
      <c r="L2164" t="n">
        <v>2</v>
      </c>
      <c r="M2164" t="inlineStr">
        <is>
          <t>Mineral</t>
        </is>
      </c>
      <c r="N2164" t="n">
        <v>0.0046875</v>
      </c>
      <c r="O2164" t="n">
        <v>160</v>
      </c>
      <c r="P2164" t="n">
        <v>0.0046875</v>
      </c>
      <c r="Q2164" t="n">
        <v>-0.0046875</v>
      </c>
      <c r="R2164" t="n">
        <v>0.75</v>
      </c>
      <c r="S2164" t="inlineStr">
        <is>
          <t>Mineral; basis Conv Amt(dec). Gross=tract-map basis.</t>
        </is>
      </c>
      <c r="T2164" t="inlineStr">
        <is>
          <t>REVIEW</t>
        </is>
      </c>
      <c r="U2164" t="inlineStr">
        <is>
          <t>NEED: denominator / tract allocation for 0.75 NMA from instrument image</t>
        </is>
      </c>
    </row>
    <row r="2165">
      <c r="A2165" t="inlineStr">
        <is>
          <t>2025-002464</t>
        </is>
      </c>
      <c r="C2165" t="inlineStr">
        <is>
          <t>Mineral Deed</t>
        </is>
      </c>
      <c r="D2165" t="inlineStr">
        <is>
          <t>2625/233</t>
        </is>
      </c>
      <c r="E2165" s="903" t="n">
        <v>45747</v>
      </c>
      <c r="F2165" s="903" t="n">
        <v>45771</v>
      </c>
      <c r="G2165" t="inlineStr">
        <is>
          <t>EDR, LLC</t>
        </is>
      </c>
      <c r="H2165" t="inlineStr">
        <is>
          <t>Del Monte Royalty Partners, LLC
P.O. Box 18776
Oklahoma City, OK 73154</t>
        </is>
      </c>
      <c r="I2165" t="inlineStr">
        <is>
          <t>NW/4 SE/4, S/2 SE/4, SW/4 NE/4 of 31-12N-24W, aol</t>
        </is>
      </c>
      <c r="J2165" t="inlineStr">
        <is>
          <t>0.75 net mineral acres in 31-12N-24W from a total of 6.430625 net mineral acres of Grantor's right, title, and interest in and to all of the oil, gas and other minerals in and under 3 sections</t>
        </is>
      </c>
      <c r="K2165" t="inlineStr">
        <is>
          <t>OKCountyRecords: 2025-002464</t>
        </is>
      </c>
      <c r="L2165" t="n">
        <v>2</v>
      </c>
      <c r="M2165" t="inlineStr">
        <is>
          <t>Mineral</t>
        </is>
      </c>
      <c r="N2165" t="n">
        <v>0.0046875</v>
      </c>
      <c r="O2165" t="n">
        <v>160</v>
      </c>
      <c r="P2165" t="n">
        <v>0.0046875</v>
      </c>
      <c r="Q2165" t="n">
        <v>-0.0046875</v>
      </c>
      <c r="R2165" t="n">
        <v>0.75</v>
      </c>
      <c r="S2165" t="inlineStr">
        <is>
          <t>Mineral; basis Conv Amt(dec). Gross=tract-map basis.</t>
        </is>
      </c>
      <c r="T2165" t="inlineStr">
        <is>
          <t>REVIEW</t>
        </is>
      </c>
      <c r="U2165" t="inlineStr">
        <is>
          <t>NEED: denominator / tract allocation for 0.75 NMA from instrument image</t>
        </is>
      </c>
    </row>
    <row r="2166">
      <c r="A2166" t="inlineStr">
        <is>
          <t>2025-002923</t>
        </is>
      </c>
      <c r="B2166" t="n">
        <v>76</v>
      </c>
      <c r="C2166" t="inlineStr">
        <is>
          <t>Affidavit of Merger</t>
        </is>
      </c>
      <c r="D2166" t="inlineStr">
        <is>
          <t>2628/429</t>
        </is>
      </c>
      <c r="E2166" s="903" t="n">
        <v>45784</v>
      </c>
      <c r="F2166" s="903" t="n">
        <v>45792</v>
      </c>
      <c r="G2166" t="inlineStr">
        <is>
          <t>Diversified Energy Company</t>
        </is>
      </c>
      <c r="H2166" t="inlineStr">
        <is>
          <t>The Public</t>
        </is>
      </c>
      <c r="I2166" t="inlineStr">
        <is>
          <t>All of 31-12N-24W, aol</t>
        </is>
      </c>
      <c r="J2166" t="inlineStr">
        <is>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company ("MNR") as the surviving entity of the merger, effective March 14th, 2025 (the "Merger"). A true and correct copy of the Certificate of Merger is attached hereto.
2. Unbridled Resources, LLC, a Delaware limited liability company ("Unbridled") is an indirect, wholly owned subsidiary of MNR.
3. Unbridled holds assets in the states of Oklahoma and Texas, within the legal descriptions set forth on Exhibit "A".
NOW THEREFORE, as a result of the Merger, Diversified desires to place third parties on notice that MNR and Unbridled are wholly owned, indirect subsidiaries of Diversified and shall have a mailing address for notice purposes of 211 North Robinson Avenue, Suite N-1000, Oklahoma City, Oklahoma 73102.</t>
        </is>
      </c>
      <c r="K2166" t="inlineStr">
        <is>
          <t>63e8b9a8d056433a9994fe46ca85076b.pdf | OKCountyRecords: 2025-002923</t>
        </is>
      </c>
      <c r="L2166" t="inlineStr">
        <is>
          <t>All (1-8)</t>
        </is>
      </c>
      <c r="M2166" t="inlineStr">
        <is>
          <t>Other</t>
        </is>
      </c>
      <c r="O2166" t="n">
        <v>640</v>
      </c>
      <c r="S2166" t="inlineStr">
        <is>
          <t>Other (non-mineral; excluded from mineral NMA). All-section coverage. Gross=tract-map basis.</t>
        </is>
      </c>
      <c r="T2166" t="inlineStr">
        <is>
          <t>OK</t>
        </is>
      </c>
      <c r="U2166" t="inlineStr">
        <is>
          <t>ARTI/notice instrument (The Public); no net mineral acres conveyed.</t>
        </is>
      </c>
    </row>
    <row r="2167">
      <c r="A2167" t="inlineStr">
        <is>
          <t>2025-005448</t>
        </is>
      </c>
      <c r="C2167" t="inlineStr">
        <is>
          <t>Mineral Deed</t>
        </is>
      </c>
      <c r="D2167" t="inlineStr">
        <is>
          <t>2649/286</t>
        </is>
      </c>
      <c r="E2167" s="903" t="n">
        <v>45896</v>
      </c>
      <c r="F2167" s="903" t="n">
        <v>45908</v>
      </c>
      <c r="G2167" t="inlineStr">
        <is>
          <t>Gt Mineral Holdings, LLC</t>
        </is>
      </c>
      <c r="H2167" t="inlineStr">
        <is>
          <t>Berlain Limited Company</t>
        </is>
      </c>
      <c r="I2167" t="inlineStr">
        <is>
          <t>NW/4 SE/4, S/2 SE/4, SW/4 NE/4 of 31-12N-24W, aol</t>
        </is>
      </c>
      <c r="J2167" t="inlineStr">
        <is>
          <t>ARTI</t>
        </is>
      </c>
      <c r="K2167" t="inlineStr">
        <is>
          <t>OKCountyRecords: 2025-005448</t>
        </is>
      </c>
      <c r="L2167" t="n">
        <v>2</v>
      </c>
      <c r="M2167" t="inlineStr">
        <is>
          <t>Mineral</t>
        </is>
      </c>
      <c r="N2167" t="n">
        <v>1</v>
      </c>
      <c r="O2167" t="n">
        <v>160</v>
      </c>
      <c r="P2167" t="n">
        <v>1</v>
      </c>
      <c r="Q2167" t="n">
        <v>-1</v>
      </c>
      <c r="R2167" t="n">
        <v>160</v>
      </c>
      <c r="S2167" t="inlineStr">
        <is>
          <t>Mineral; basis Conv Amt(dec). Gross=tract-map basis.</t>
        </is>
      </c>
    </row>
    <row r="2168">
      <c r="A2168" t="inlineStr">
        <is>
          <t>2025-005451</t>
        </is>
      </c>
      <c r="C2168" t="inlineStr">
        <is>
          <t>Mineral Deed</t>
        </is>
      </c>
      <c r="D2168" t="inlineStr">
        <is>
          <t>2649/298</t>
        </is>
      </c>
      <c r="E2168" s="903" t="n">
        <v>45897</v>
      </c>
      <c r="F2168" s="903" t="n">
        <v>45908</v>
      </c>
      <c r="G2168" t="inlineStr">
        <is>
          <t>Berlain Limited Company</t>
        </is>
      </c>
      <c r="H2168" t="inlineStr">
        <is>
          <t>Longreach Energy 2, LLC, 29.878109%,
Royfin Natural Gas, LLC, 70.121891%</t>
        </is>
      </c>
      <c r="I2168" t="inlineStr">
        <is>
          <t>NW/4 SE/4, S/2 SE/4, SW/4 NE/4 of 31-12N-24W, aol</t>
        </is>
      </c>
      <c r="J2168" t="inlineStr">
        <is>
          <t>ARTI</t>
        </is>
      </c>
      <c r="K2168" t="inlineStr">
        <is>
          <t>OKCountyRecords: 2025-005451</t>
        </is>
      </c>
      <c r="L2168" t="n">
        <v>2</v>
      </c>
      <c r="M2168" t="inlineStr">
        <is>
          <t>Mineral</t>
        </is>
      </c>
      <c r="N2168" t="n">
        <v>1</v>
      </c>
      <c r="O2168" t="n">
        <v>160</v>
      </c>
      <c r="P2168" t="n">
        <v>1</v>
      </c>
      <c r="Q2168" t="n">
        <v>-1</v>
      </c>
      <c r="R2168" t="n">
        <v>160</v>
      </c>
      <c r="S2168" t="inlineStr">
        <is>
          <t>Mineral; basis Conv Amt(dec). Gross=tract-map basis.</t>
        </is>
      </c>
    </row>
    <row r="2169">
      <c r="A2169" t="inlineStr">
        <is>
          <t>2025-006541</t>
        </is>
      </c>
      <c r="B2169" t="n">
        <v>77</v>
      </c>
      <c r="C2169" t="inlineStr">
        <is>
          <t>Memorandum of Divisive Merger and Subsequent Consolidations</t>
        </is>
      </c>
      <c r="D2169" t="inlineStr">
        <is>
          <t>2660/341</t>
        </is>
      </c>
      <c r="E2169" s="903" t="n">
        <v>45926</v>
      </c>
      <c r="F2169" s="903" t="n">
        <v>45954</v>
      </c>
      <c r="G2169"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H2169"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I2169" t="inlineStr">
        <is>
          <t>All of 31-12N-24W, aol</t>
        </is>
      </c>
      <c r="J2169" t="inlineStr">
        <is>
          <t>Provides record notice of lease</t>
        </is>
      </c>
      <c r="K2169" t="inlineStr">
        <is>
          <t>63e8b9a8d056433a9994fe46ca85076b.pdf | OKCountyRecords: 2025-006541</t>
        </is>
      </c>
      <c r="L2169" t="inlineStr">
        <is>
          <t>All (1-8)</t>
        </is>
      </c>
      <c r="M2169" t="inlineStr">
        <is>
          <t>Leasehold</t>
        </is>
      </c>
      <c r="O2169" t="n">
        <v>640</v>
      </c>
      <c r="S2169" t="inlineStr">
        <is>
          <t>Leasehold (non-mineral; excluded from mineral NMA). All-section coverage. Gross=tract-map basis.</t>
        </is>
      </c>
    </row>
    <row r="2170">
      <c r="A2170" t="inlineStr">
        <is>
          <t>2025-006987</t>
        </is>
      </c>
      <c r="B2170" t="n">
        <v>78</v>
      </c>
      <c r="C2170" t="inlineStr">
        <is>
          <t>Wellbore Assignment</t>
        </is>
      </c>
      <c r="D2170" t="inlineStr">
        <is>
          <t>2664/169</t>
        </is>
      </c>
      <c r="E2170" s="903" t="n">
        <v>45931</v>
      </c>
      <c r="F2170" s="903" t="n">
        <v>45975</v>
      </c>
      <c r="G2170" t="inlineStr">
        <is>
          <t>Presidio Finance, LLC</t>
        </is>
      </c>
      <c r="H2170" t="inlineStr">
        <is>
          <t>Martins Empire, LLC</t>
        </is>
      </c>
      <c r="I2170" t="inlineStr">
        <is>
          <t>All of 31-12N-24W, aol</t>
        </is>
      </c>
      <c r="J2170" t="inlineStr">
        <is>
          <t>Transfers wellbore-only rights</t>
        </is>
      </c>
      <c r="K2170" t="inlineStr">
        <is>
          <t>63e8b9a8d056433a9994fe46ca85076b.pdf | OKCountyRecords: 2025-006987</t>
        </is>
      </c>
      <c r="L2170" t="inlineStr">
        <is>
          <t>All (1-8)</t>
        </is>
      </c>
      <c r="M2170" t="inlineStr">
        <is>
          <t>Leasehold</t>
        </is>
      </c>
      <c r="O2170" t="n">
        <v>640</v>
      </c>
      <c r="S2170" t="inlineStr">
        <is>
          <t>Leasehold (non-mineral; excluded from mineral NMA). All-section coverage. Gross=tract-map basis.</t>
        </is>
      </c>
    </row>
    <row r="2171">
      <c r="A2171" t="inlineStr">
        <is>
          <t>2026-000691</t>
        </is>
      </c>
      <c r="C2171" t="inlineStr">
        <is>
          <t>Mineral Deed</t>
        </is>
      </c>
      <c r="D2171" t="inlineStr">
        <is>
          <t>2682/183</t>
        </is>
      </c>
      <c r="E2171" s="903" t="n">
        <v>45971</v>
      </c>
      <c r="F2171" s="903" t="n">
        <v>46062</v>
      </c>
      <c r="G2171" t="inlineStr">
        <is>
          <t>Clint Roy Kirk</t>
        </is>
      </c>
      <c r="H2171" t="inlineStr">
        <is>
          <t>J and A Minerals, LLC</t>
        </is>
      </c>
      <c r="I2171" t="inlineStr">
        <is>
          <t>S/2 of Lot 3, S/2 NE/4 SW/4, Lot 4, SE/4 SW/4 of 31-12N-24W, aol</t>
        </is>
      </c>
      <c r="J2171" t="inlineStr">
        <is>
          <t>ARTI, It is the intent of Grantor to convey unto Grantee, ALL of Grantor's right, title and interest</t>
        </is>
      </c>
      <c r="K2171" t="inlineStr">
        <is>
          <t>OKCountyRecords: 2026-000691</t>
        </is>
      </c>
      <c r="L2171" t="inlineStr">
        <is>
          <t>2, 3, 5, 6, 7</t>
        </is>
      </c>
      <c r="M2171" t="inlineStr">
        <is>
          <t>Mineral</t>
        </is>
      </c>
      <c r="N2171" t="n">
        <v>1</v>
      </c>
      <c r="O2171" t="n">
        <v>440</v>
      </c>
      <c r="P2171" t="n">
        <v>1</v>
      </c>
      <c r="Q2171" t="n">
        <v>-1</v>
      </c>
      <c r="R2171" t="n">
        <v>440</v>
      </c>
      <c r="S2171" t="inlineStr">
        <is>
          <t>Mineral; basis Conv Amt(dec). Gross=tract-map basis.</t>
        </is>
      </c>
    </row>
    <row r="2172">
      <c r="A2172" t="inlineStr">
        <is>
          <t>2026-002547</t>
        </is>
      </c>
      <c r="B2172" t="n">
        <v>98</v>
      </c>
      <c r="C2172" t="inlineStr">
        <is>
          <t>Wellbore Assignment</t>
        </is>
      </c>
      <c r="D2172" t="inlineStr">
        <is>
          <t>2698/69</t>
        </is>
      </c>
      <c r="E2172" s="903" t="n">
        <v>46023</v>
      </c>
      <c r="F2172" s="903" t="n">
        <v>46146</v>
      </c>
      <c r="G2172" t="inlineStr">
        <is>
          <t>Martin'S Empire, LLC</t>
        </is>
      </c>
      <c r="H2172" t="inlineStr">
        <is>
          <t>Stride Bank, of the Unbrella Trust, Trustee</t>
        </is>
      </c>
      <c r="I2172" t="inlineStr">
        <is>
          <t>NW/4 NW/4 of 31-12N-24W, aol</t>
        </is>
      </c>
      <c r="J2172" t="inlineStr">
        <is>
          <t>Transfers wellbore-only rights</t>
        </is>
      </c>
      <c r="K2172" t="inlineStr">
        <is>
          <t>OKCountyRecords: 2026-002547</t>
        </is>
      </c>
      <c r="L2172" t="n">
        <v>5</v>
      </c>
      <c r="M2172" t="inlineStr">
        <is>
          <t>Leasehold</t>
        </is>
      </c>
      <c r="O2172" t="n">
        <v>120</v>
      </c>
      <c r="S2172" t="inlineStr">
        <is>
          <t>Leasehold (non-mineral; excluded from mineral NMA). Gross=tract-map basis.</t>
        </is>
      </c>
    </row>
    <row r="2173">
      <c r="A2173" t="inlineStr">
        <is>
          <t>2026-000506</t>
        </is>
      </c>
      <c r="C2173" t="inlineStr">
        <is>
          <t>Correction and Supplement to Memorandum of Divisive Merger</t>
        </is>
      </c>
      <c r="D2173" t="inlineStr">
        <is>
          <t>2679/1</t>
        </is>
      </c>
      <c r="E2173" s="903" t="n">
        <v>46041</v>
      </c>
      <c r="F2173" s="903" t="n">
        <v>46052</v>
      </c>
      <c r="G2173" t="inlineStr">
        <is>
          <t>Midcon Buyerco, LLC,
Midcon Energy Development, LLC,
Midcon Energy Pdp, LLC,
Midcon Energy Prodction, LLC,
Windsor OK, LLC</t>
        </is>
      </c>
      <c r="H2173" t="inlineStr">
        <is>
          <t>The Public</t>
        </is>
      </c>
      <c r="I2173" t="inlineStr">
        <is>
          <t>All of 31-12N-24W, aol</t>
        </is>
      </c>
      <c r="J2173" t="inlineStr">
        <is>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(1) Windsor OK continuing as a surviving company, and (2) the creation of each of NewCo Production, NewCo PDP and NewCo Development, in each case as authorized by the TBOC and pursuant to the terms and conditions set forth in the Plan of Divisional Merger dated as of even date herewith (the "Divisional Merger"); WHEREAS, the sole member of each of Windsor OK and Acquisition Company determined that is advisable and in the best interests of each Party to enter into that certain Agreement and Plan of 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"Acquisition Consolidation");
WHEREAS, the sole member of each of Windsor OK Production Sub, LLC, a Texas limited liability company and an entity created by the Divisional Merger (the "NewCo Production") and the.Asset Entity determined that is advisable and in the best interests of each Party to enter into that certain Agreement and Plan of Merger, defined by TBOC Section 1.002(55)(B) and the Delaware Limited Liability Company Act ("DLLCA"), which resulted in (1) entity of the pursuant to the terms and conditions set forth in the Plan of Divisional Merger dated as of even date herewith (the "Production Consolidation"); WHEREAS, the sole member of each of Windsor OK PDP, LLC, a Texas limited liability company and an entity created by the Divisional Merger (the "NewCo PDP") and PDP Entity determined that is advisable and in the best interests of each Party to enter into that certain Agreement and Plan ofMerger,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"PDP Consolidation");
WHEREAS, the sole member of each of Windsor OK Development Sub, LLC, a Texas limited liability company and an entity created by the Divisional Merger (the "NewCo Development") and Development Entity determined that is advisable and in the best interests of each Party to enter into that certain Agreement and Plan of Merger, defined by TBOC Section 1.002(55)(B) and the Delaware Limited Liability Company Act ("DLLCA"), which resulted in (1) NewCo Development merging into Development Entity, and (2) Development Entity continuing as the sole surviving entity of the pursuant to the terms and conditions set forth in the Plan of Divisional Merger dated as of even date herewith (the "Development Consolidation" and together with the Divisional Merger, the Acquisition Consolidation, the Production Consolidation and the PDP Consolidation, the "Merger Agreements");
WHEREAS, in lieu of recording the Merger Agreements in their entirety, the Parties executed, acknowledged and delivered a Memorandum of Divisive Merger dated October 1, 2025, and effective October 1, 2025, and recorded as Reception No. I-2025-006541 in Roger Mills County, Oklahoma for purposes of giving public notice of said agreement (the "Memorandum"), which this Supplement supplements;</t>
        </is>
      </c>
      <c r="K2173" t="inlineStr">
        <is>
          <t>63e8b9a8d056433a9994fe46ca85076b.pdf | OKCountyRecords: 2026-000506</t>
        </is>
      </c>
      <c r="L2173" t="inlineStr">
        <is>
          <t>All (1-8)</t>
        </is>
      </c>
      <c r="M2173" t="inlineStr">
        <is>
          <t>Leasehold</t>
        </is>
      </c>
      <c r="O2173" t="n">
        <v>640</v>
      </c>
      <c r="S2173" t="inlineStr">
        <is>
          <t>Leasehold (non-mineral; excluded from mineral NMA). All-section coverage. Gross=tract-map basis.</t>
        </is>
      </c>
      <c r="T2173" t="inlineStr">
        <is>
          <t>OK</t>
        </is>
      </c>
      <c r="U2173" t="inlineStr">
        <is>
          <t>ARTI/notice instrument (The Public); no net mineral acres conveyed.</t>
        </is>
      </c>
    </row>
    <row r="2174">
      <c r="A2174" t="inlineStr">
        <is>
          <t>2026-003145</t>
        </is>
      </c>
      <c r="B2174" t="n">
        <v>68</v>
      </c>
      <c r="C2174" t="inlineStr">
        <is>
          <t>Oil and Gas Lease</t>
        </is>
      </c>
      <c r="D2174" t="inlineStr">
        <is>
          <t>2702/505</t>
        </is>
      </c>
      <c r="E2174" s="903" t="n">
        <v>46064</v>
      </c>
      <c r="F2174" s="903" t="n">
        <v>46170</v>
      </c>
      <c r="G2174" t="inlineStr">
        <is>
          <t>Gena W. Moore, a/k/a Gena Mitchell Williams, a/k/a Gena Williams
100 W Dogwood Steet
Hobart, OK 73651</t>
        </is>
      </c>
      <c r="H2174" t="inlineStr">
        <is>
          <t>Silver Oak Natural Resources, LLC</t>
        </is>
      </c>
      <c r="I2174" t="inlineStr">
        <is>
          <t>N/2 NE/4, SE/4 NE/4, NE/4 SE/4, E/2 NW/4, S/2 of Lot 3, Lot 4, S/2 NE/4 SW/4, SE/4 SW/4, N/2 NE/4 SW/4 of 31-12N-24W</t>
        </is>
      </c>
      <c r="J2174" t="inlineStr">
        <is>
          <t>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4" t="inlineStr">
        <is>
          <t>OKCountyRecords: 2026-003145</t>
        </is>
      </c>
      <c r="L2174" t="inlineStr">
        <is>
          <t>All (1-8)</t>
        </is>
      </c>
      <c r="M2174" t="inlineStr">
        <is>
          <t>Leasehold</t>
        </is>
      </c>
      <c r="O2174" t="n">
        <v>640</v>
      </c>
      <c r="S2174" t="inlineStr">
        <is>
          <t>Leasehold (non-mineral; excluded from mineral NMA). All-section coverage. Gross=tract-map basis.</t>
        </is>
      </c>
    </row>
    <row r="2175">
      <c r="A2175" t="inlineStr">
        <is>
          <t>2026-002511</t>
        </is>
      </c>
      <c r="B2175" t="n">
        <v>67</v>
      </c>
      <c r="C2175" t="inlineStr">
        <is>
          <t>Oil and Gas Lease</t>
        </is>
      </c>
      <c r="D2175" t="inlineStr">
        <is>
          <t>2697/520</t>
        </is>
      </c>
      <c r="E2175" s="903" t="n">
        <v>46070</v>
      </c>
      <c r="F2175" s="903" t="n">
        <v>46143</v>
      </c>
      <c r="G2175" t="inlineStr">
        <is>
          <t>Keri Lee Daigle Tucker Trust
728 Hollyhock Dr,
Lexington, Ky 40511</t>
        </is>
      </c>
      <c r="H2175" t="inlineStr">
        <is>
          <t>Silver Oak Natural Resources, LLC</t>
        </is>
      </c>
      <c r="I2175" t="inlineStr">
        <is>
          <t>SE/4 NE/4, NE/4 SE/4, E/2 NW/4, N/2 NE/4 SW/4 of 31-12N-24W</t>
        </is>
      </c>
      <c r="J2175"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5" t="inlineStr">
        <is>
          <t>OKCountyRecords: 2026-002511</t>
        </is>
      </c>
      <c r="L2175" t="inlineStr">
        <is>
          <t>1, 3, 4, 7, 8</t>
        </is>
      </c>
      <c r="M2175" t="inlineStr">
        <is>
          <t>Leasehold</t>
        </is>
      </c>
      <c r="O2175" t="n">
        <v>280</v>
      </c>
      <c r="S2175" t="inlineStr">
        <is>
          <t>Leasehold (non-mineral; excluded from mineral NMA). Gross=tract-map basis.</t>
        </is>
      </c>
    </row>
    <row r="2176">
      <c r="A2176" t="inlineStr">
        <is>
          <t>2026-002511</t>
        </is>
      </c>
      <c r="B2176" t="n">
        <v>86</v>
      </c>
      <c r="C2176" t="inlineStr">
        <is>
          <t>Oil and Gas Lease</t>
        </is>
      </c>
      <c r="D2176" t="inlineStr">
        <is>
          <t>2697/520</t>
        </is>
      </c>
      <c r="E2176" s="903" t="n">
        <v>46070</v>
      </c>
      <c r="F2176" s="903" t="n">
        <v>46143</v>
      </c>
      <c r="G2176" t="inlineStr">
        <is>
          <t>Keri Lee Daigle Tucker Trust
728 Hollyhock Dr.
Lexington, Ky 40511</t>
        </is>
      </c>
      <c r="H2176" t="inlineStr">
        <is>
          <t>Silver Oak Natural Resources, LLC</t>
        </is>
      </c>
      <c r="I2176" t="inlineStr">
        <is>
          <t>SE/4 NE/4, NE/4 SE/4, E/2 NW/4, N/2 NE/4 SW/4 of 31-12N-24W</t>
        </is>
      </c>
      <c r="J2176" t="inlineStr">
        <is>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t>
        </is>
      </c>
      <c r="K2176" t="inlineStr">
        <is>
          <t>OKCountyRecords: 2026-002511</t>
        </is>
      </c>
      <c r="L2176" t="inlineStr">
        <is>
          <t>1, 3, 4, 7, 8</t>
        </is>
      </c>
      <c r="M2176" t="inlineStr">
        <is>
          <t>Leasehold</t>
        </is>
      </c>
      <c r="O2176" t="n">
        <v>280</v>
      </c>
      <c r="S2176" t="inlineStr">
        <is>
          <t>Leasehold (non-mineral; excluded from mineral NMA). Gross=tract-map basis.</t>
        </is>
      </c>
    </row>
    <row r="2177">
      <c r="A2177" t="inlineStr">
        <is>
          <t>2026-001952</t>
        </is>
      </c>
      <c r="B2177" t="n">
        <v>66</v>
      </c>
      <c r="C2177" t="inlineStr">
        <is>
          <t>Oil and Gas Lease</t>
        </is>
      </c>
      <c r="D2177" t="inlineStr">
        <is>
          <t>2693/349</t>
        </is>
      </c>
      <c r="E2177" s="903" t="n">
        <v>46076</v>
      </c>
      <c r="F2177" s="903" t="n">
        <v>46122</v>
      </c>
      <c r="G2177" t="inlineStr">
        <is>
          <t>Mark Ashley Daigle Trust
11681 E. 83rd Street N, Apt. C
Owasso, OK 74055</t>
        </is>
      </c>
      <c r="H2177" t="inlineStr">
        <is>
          <t>Silver Oak Natural Resources, LLC</t>
        </is>
      </c>
      <c r="I2177" t="inlineStr">
        <is>
          <t>SE/4 NE/4, NE/4 SE/4, E/2 NW/4, N/2 NE/4 SW/4 of 31-12N-24W</t>
        </is>
      </c>
      <c r="J2177"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7" t="inlineStr">
        <is>
          <t>OKCountyRecords: 2026-001952</t>
        </is>
      </c>
      <c r="L2177" t="inlineStr">
        <is>
          <t>1, 3, 4, 7, 8</t>
        </is>
      </c>
      <c r="M2177" t="inlineStr">
        <is>
          <t>Leasehold</t>
        </is>
      </c>
      <c r="O2177" t="n">
        <v>280</v>
      </c>
      <c r="S2177" t="inlineStr">
        <is>
          <t>Leasehold (non-mineral; excluded from mineral NMA). Gross=tract-map basis.</t>
        </is>
      </c>
    </row>
    <row r="2178">
      <c r="A2178" t="inlineStr">
        <is>
          <t>2026-001949</t>
        </is>
      </c>
      <c r="B2178" t="n">
        <v>64</v>
      </c>
      <c r="C2178" t="inlineStr">
        <is>
          <t>Oil and Gas Lease</t>
        </is>
      </c>
      <c r="D2178" t="inlineStr">
        <is>
          <t>2693/337</t>
        </is>
      </c>
      <c r="E2178" s="903" t="n">
        <v>46076</v>
      </c>
      <c r="F2178" s="903" t="n">
        <v>46122</v>
      </c>
      <c r="G2178" t="inlineStr">
        <is>
          <t>Mitchell Buonaccorsi Living Trust U/A dated July 9, 2024
1880 Old Salem Road
Watkinsville, Ga 30677</t>
        </is>
      </c>
      <c r="H2178" t="inlineStr">
        <is>
          <t>Silver Oak Natural Resources, LLC
5030 N. May Avenue, Suite 125
Oklahoma City, OK 73112</t>
        </is>
      </c>
      <c r="I2178" t="inlineStr">
        <is>
          <t>E/2 NW/4, N/2 NE/4, N/2 NE/4 SW/4, NE/4 SE/4, NE/4 SW/4, S/2, Lots 3-4, SE/4 NE/4, SE/4 SW/4 of 31-12N-24W</t>
        </is>
      </c>
      <c r="J2178" t="inlineStr">
        <is>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8" t="inlineStr">
        <is>
          <t>OKCountyRecords: 2026-001949</t>
        </is>
      </c>
      <c r="L2178" t="inlineStr">
        <is>
          <t>1, 3, 4, 5, 6, 7, 8</t>
        </is>
      </c>
      <c r="M2178" t="inlineStr">
        <is>
          <t>Leasehold</t>
        </is>
      </c>
      <c r="O2178" t="n">
        <v>480</v>
      </c>
      <c r="S2178" t="inlineStr">
        <is>
          <t>Leasehold (non-mineral; excluded from mineral NMA). Gross=tract-map basis.</t>
        </is>
      </c>
    </row>
    <row r="2179">
      <c r="A2179" t="inlineStr">
        <is>
          <t>2026-001951</t>
        </is>
      </c>
      <c r="B2179" t="n">
        <v>65</v>
      </c>
      <c r="C2179" t="inlineStr">
        <is>
          <t>Oil and Gas Lease</t>
        </is>
      </c>
      <c r="D2179" t="inlineStr">
        <is>
          <t>2693/345</t>
        </is>
      </c>
      <c r="E2179" s="903" t="n">
        <v>46080</v>
      </c>
      <c r="F2179" s="903" t="n">
        <v>46122</v>
      </c>
      <c r="G2179" t="inlineStr">
        <is>
          <t>Kevin Warner Johnson Trust
13259 Darwin Lane
Austin, TX 78729</t>
        </is>
      </c>
      <c r="H2179" t="inlineStr">
        <is>
          <t>Silver Oak Natural Resources, LLC</t>
        </is>
      </c>
      <c r="I2179" t="inlineStr">
        <is>
          <t>SE/4 NE/4, NE/4 SE/4, E/2 NW/4, N/2 NE/4 SW/4 of 31-12N-24W</t>
        </is>
      </c>
      <c r="J2179"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9" t="inlineStr">
        <is>
          <t>OKCountyRecords: 2026-001951</t>
        </is>
      </c>
      <c r="L2179" t="inlineStr">
        <is>
          <t>1, 3, 4, 7, 8</t>
        </is>
      </c>
      <c r="M2179" t="inlineStr">
        <is>
          <t>Leasehold</t>
        </is>
      </c>
      <c r="O2179" t="n">
        <v>280</v>
      </c>
      <c r="S2179" t="inlineStr">
        <is>
          <t>Leasehold (non-mineral; excluded from mineral NMA). Gross=tract-map basis.</t>
        </is>
      </c>
    </row>
    <row r="2180">
      <c r="A2180" t="inlineStr">
        <is>
          <t>2026-001374</t>
        </is>
      </c>
      <c r="C2180" t="inlineStr">
        <is>
          <t>Mineral Deed</t>
        </is>
      </c>
      <c r="D2180" t="inlineStr">
        <is>
          <t>2688/409</t>
        </is>
      </c>
      <c r="E2180" s="903" t="n">
        <v>46084</v>
      </c>
      <c r="F2180" s="903" t="n">
        <v>46092</v>
      </c>
      <c r="G2180" t="inlineStr">
        <is>
          <t>J and A Minerals, LLC</t>
        </is>
      </c>
      <c r="H2180" t="inlineStr">
        <is>
          <t>Pine Tree Energy Partners, LLC</t>
        </is>
      </c>
      <c r="I2180" t="inlineStr">
        <is>
          <t>S/2 of Lot 3, Lot 4, NE/4 SW/4, SE/4 SW/4 of 31-12N-24W, aol</t>
        </is>
      </c>
      <c r="J2180" t="inlineStr">
        <is>
          <t>1.25 Net Mineral Acres, all right, title and interest acquired in and to the-mineral-fee-interests, including but not limited to the oil, gas and other minerals</t>
        </is>
      </c>
      <c r="K2180" t="inlineStr">
        <is>
          <t>OKCountyRecords: 2026-001374</t>
        </is>
      </c>
      <c r="L2180" t="inlineStr">
        <is>
          <t>5, 6, 7</t>
        </is>
      </c>
      <c r="M2180" t="inlineStr">
        <is>
          <t>Mineral</t>
        </is>
      </c>
      <c r="N2180" t="n">
        <v>0.005208333333333333</v>
      </c>
      <c r="O2180" t="n">
        <v>240</v>
      </c>
      <c r="P2180" t="n">
        <v>0.005208333333333333</v>
      </c>
      <c r="Q2180" t="n">
        <v>-0.005208333333333333</v>
      </c>
      <c r="R2180" t="n">
        <v>1.25</v>
      </c>
      <c r="S2180" t="inlineStr">
        <is>
          <t>Mineral; basis Conv Amt(dec). Gross=tract-map basis.</t>
        </is>
      </c>
      <c r="U2180" t="inlineStr">
        <is>
          <t>Conveys 1.25 NMA per notes; conv. dec = 1.25/gross. Verify denominator/tract from image.</t>
        </is>
      </c>
    </row>
    <row r="2181">
      <c r="A2181" t="inlineStr">
        <is>
          <t>2026-002509</t>
        </is>
      </c>
      <c r="C2181" t="inlineStr">
        <is>
          <t>Affidavit of Heirship</t>
        </is>
      </c>
      <c r="D2181" t="inlineStr">
        <is>
          <t>2697/517</t>
        </is>
      </c>
      <c r="E2181" s="903" t="n">
        <v>46106</v>
      </c>
      <c r="F2181" s="903" t="n">
        <v>46143</v>
      </c>
      <c r="G2181" t="inlineStr">
        <is>
          <t>Carrie Leeann Mitchell</t>
        </is>
      </c>
      <c r="H2181" t="inlineStr">
        <is>
          <t>The Public
RE: Nancy Susan Mitchell, Deceased
Heirs:
Ronald Paul Dold</t>
        </is>
      </c>
      <c r="I2181" t="inlineStr">
        <is>
          <t>All of 31-12N-24W, aol</t>
        </is>
      </c>
      <c r="J2181" t="inlineStr">
        <is>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of her death Nancy Susan Mitchell was mairied one (1) time to Ronald Paul Dold, on May 12, 1990 Nancy Susan Mitchell had no children born by, or adopted, during her life</t>
        </is>
      </c>
      <c r="K2181" t="inlineStr">
        <is>
          <t>OKCountyRecords: 2026-002509</t>
        </is>
      </c>
      <c r="L2181" t="inlineStr">
        <is>
          <t>All (1-8)</t>
        </is>
      </c>
      <c r="M2181" t="inlineStr">
        <is>
          <t>Mineral</t>
        </is>
      </c>
      <c r="N2181" t="n">
        <v>1</v>
      </c>
      <c r="O2181" t="n">
        <v>640</v>
      </c>
      <c r="P2181" t="n">
        <v>1</v>
      </c>
      <c r="Q2181" t="n">
        <v>-1</v>
      </c>
      <c r="R2181" t="n">
        <v>640</v>
      </c>
      <c r="S2181" t="inlineStr">
        <is>
          <t>Mineral; basis Conv Amt(dec). FLAG: The Public placeholder; VERIFY — NEED source confirmation. All-section coverage. Gross=tract-map basis.</t>
        </is>
      </c>
      <c r="T2181" t="inlineStr">
        <is>
          <t>REVIEW</t>
        </is>
      </c>
      <c r="U2181" t="inlineStr">
        <is>
          <t>NEED: confirm conveyed mineral acreage from instrument image — named party present under 'The Public' (affidavit/notice); placeholder identity resolved.</t>
        </is>
      </c>
    </row>
    <row r="2182">
      <c r="A2182" t="inlineStr">
        <is>
          <t>2026-002512</t>
        </is>
      </c>
      <c r="B2182" t="n">
        <v>97</v>
      </c>
      <c r="C2182" t="inlineStr">
        <is>
          <t>Oil and Gas Lease</t>
        </is>
      </c>
      <c r="D2182" t="inlineStr">
        <is>
          <t>2697/524</t>
        </is>
      </c>
      <c r="E2182" s="903" t="n">
        <v>46112</v>
      </c>
      <c r="F2182" s="903" t="n">
        <v>46143</v>
      </c>
      <c r="G2182" t="inlineStr">
        <is>
          <t>Ronald Paul Dold
753 Velma Street
Memphis, Tn 38104</t>
        </is>
      </c>
      <c r="H2182" t="inlineStr">
        <is>
          <t>Silver Oak Natural Resources, LLC</t>
        </is>
      </c>
      <c r="I2182" t="inlineStr">
        <is>
          <t>N/2 NE/4, SE/4 NE/4 &amp; NE/4 SE/4, E/2 NW/4, S/2 Lot 3, Lot 4, S/2 NE/4 SW/4, SE/4 SW/4, N/2 NE/4 SW/4 of 31-12N-24W</t>
        </is>
      </c>
      <c r="J2182" t="inlineStr">
        <is>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Township 12 North, Range 24 West, Roger Mills County, Oklahoma, whether or not properly and completely described herein</t>
        </is>
      </c>
      <c r="K2182" t="inlineStr">
        <is>
          <t>OKCountyRecords: 2026-002512</t>
        </is>
      </c>
      <c r="L2182" t="inlineStr">
        <is>
          <t>All (1-8)</t>
        </is>
      </c>
      <c r="M2182" t="inlineStr">
        <is>
          <t>Leasehold</t>
        </is>
      </c>
      <c r="O2182" t="n">
        <v>640</v>
      </c>
      <c r="S2182" t="inlineStr">
        <is>
          <t>Leasehold (non-mineral; excluded from mineral NMA). All-section coverage. Gross=tract-map basis.</t>
        </is>
      </c>
    </row>
    <row r="2183">
      <c r="A2183" t="inlineStr">
        <is>
          <t>2026-001845</t>
        </is>
      </c>
      <c r="B2183" t="n">
        <v>80</v>
      </c>
      <c r="C2183" t="inlineStr">
        <is>
          <t>Affidavit Concerning Recording - Midcon DEV</t>
        </is>
      </c>
      <c r="D2183" t="inlineStr">
        <is>
          <t>2692/431</t>
        </is>
      </c>
      <c r="E2183" s="903" t="n">
        <v>46113</v>
      </c>
      <c r="F2183" s="903" t="n">
        <v>46119</v>
      </c>
      <c r="G2183" t="inlineStr">
        <is>
          <t>Vice President Long Matthew,
Midcon Energy Pdp, LLC</t>
        </is>
      </c>
      <c r="H2183" t="inlineStr">
        <is>
          <t>The Public</t>
        </is>
      </c>
      <c r="I2183" t="inlineStr">
        <is>
          <t>All of 31-12N-24W, aol</t>
        </is>
      </c>
      <c r="J2183" t="inlineStr">
        <is>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the benefit of the Secured Parties, as Mortgagee, in the official public records of Roger Mills County, Oklahoma, under instrument number 1-2025-006165, book 2656, page 1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5.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Dev and (ii) the rights, privileges, interests, properties, and assets allocated to MidCon Dev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is>
      </c>
      <c r="K2183" t="inlineStr">
        <is>
          <t>OKCountyRecords: 2026-001845</t>
        </is>
      </c>
      <c r="L2183" t="inlineStr">
        <is>
          <t>All (1-8)</t>
        </is>
      </c>
      <c r="M2183" t="inlineStr">
        <is>
          <t>Other</t>
        </is>
      </c>
      <c r="O2183" t="n">
        <v>640</v>
      </c>
      <c r="S2183" t="inlineStr">
        <is>
          <t>Other (non-mineral; excluded from mineral NMA). All-section coverage. Gross=tract-map basis.</t>
        </is>
      </c>
      <c r="T2183" t="inlineStr">
        <is>
          <t>OK</t>
        </is>
      </c>
      <c r="U2183" t="inlineStr">
        <is>
          <t>ARTI/notice instrument (The Public); no net mineral acres conveyed.</t>
        </is>
      </c>
    </row>
    <row r="2184">
      <c r="A2184" t="inlineStr">
        <is>
          <t>2026-001844</t>
        </is>
      </c>
      <c r="B2184" t="n">
        <v>79</v>
      </c>
      <c r="C2184" t="inlineStr">
        <is>
          <t>Affidavit Concerning Recording – Midcon PDP</t>
        </is>
      </c>
      <c r="D2184" t="inlineStr">
        <is>
          <t>2692/412</t>
        </is>
      </c>
      <c r="E2184" s="903" t="n">
        <v>46113</v>
      </c>
      <c r="F2184" s="903" t="n">
        <v>46119</v>
      </c>
      <c r="G2184" t="inlineStr">
        <is>
          <t>Vice President Long Matthew,
Midcon Energy Pdp, LLC</t>
        </is>
      </c>
      <c r="H2184" t="inlineStr">
        <is>
          <t>The Public</t>
        </is>
      </c>
      <c r="I2184" t="inlineStr">
        <is>
          <t>All of 31-12N-24W, aol</t>
        </is>
      </c>
      <c r="J2184" t="inlineStr">
        <is>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of the Secured Parties, as Mortgagee, in the official public records of Roger Mills County, Oklahoma, under instrument number 1-2025-006163, book 2655, page 397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PDP and (ii) the rights, privileges, interests, properties, and assets allocated to MidCon PDP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is>
      </c>
      <c r="K2184" t="inlineStr">
        <is>
          <t>OKCountyRecords: 2026-001844</t>
        </is>
      </c>
      <c r="L2184" t="inlineStr">
        <is>
          <t>All (1-8)</t>
        </is>
      </c>
      <c r="M2184" t="inlineStr">
        <is>
          <t>Other</t>
        </is>
      </c>
      <c r="O2184" t="n">
        <v>640</v>
      </c>
      <c r="S2184" t="inlineStr">
        <is>
          <t>Other (non-mineral; excluded from mineral NMA). All-section coverage. Gross=tract-map basis.</t>
        </is>
      </c>
      <c r="T2184" t="inlineStr">
        <is>
          <t>OK</t>
        </is>
      </c>
      <c r="U2184" t="inlineStr">
        <is>
          <t>ARTI/notice instrument (The Public); no net mineral acres conveyed.</t>
        </is>
      </c>
    </row>
    <row r="2185">
      <c r="A2185" t="inlineStr">
        <is>
          <t>2026-002510</t>
        </is>
      </c>
      <c r="B2185" t="n">
        <v>85</v>
      </c>
      <c r="C2185" t="inlineStr">
        <is>
          <t>Affidavit of Identity</t>
        </is>
      </c>
      <c r="D2185" t="inlineStr">
        <is>
          <t>2697/519</t>
        </is>
      </c>
      <c r="E2185" s="903" t="n">
        <v>46125</v>
      </c>
      <c r="F2185" s="903" t="n">
        <v>46143</v>
      </c>
      <c r="G2185" t="inlineStr">
        <is>
          <t>The Keri Lee Daigle Trust, the Keri Lee Daigle Tucker Trust, Keri L. Tucker, S/k/a Daigle, Keri Lee</t>
        </is>
      </c>
      <c r="H2185" t="inlineStr">
        <is>
          <t>The Public</t>
        </is>
      </c>
      <c r="I2185" t="inlineStr">
        <is>
          <t>E/2 NW/4, N/2, N/2 NE/4 SW/4, NE/4 SE/4, S/2 Lots 3-4, S/2 NE/4 SW/4, SE/4 NE/4, SE/4 SW/4 of 31-12N-24W</t>
        </is>
      </c>
      <c r="J2185" t="inlineStr">
        <is>
          <t>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t>
        </is>
      </c>
      <c r="K2185" t="inlineStr">
        <is>
          <t>OKCountyRecords: 2026-002510</t>
        </is>
      </c>
      <c r="L2185" t="inlineStr">
        <is>
          <t>1, 3, 4, 7, 8</t>
        </is>
      </c>
      <c r="M2185" t="inlineStr">
        <is>
          <t>Other</t>
        </is>
      </c>
      <c r="O2185" t="n">
        <v>280</v>
      </c>
      <c r="S2185" t="inlineStr">
        <is>
          <t>Other (non-mineral; excluded from mineral NMA). Gross=tract-map basis.</t>
        </is>
      </c>
      <c r="T2185" t="inlineStr">
        <is>
          <t>OK</t>
        </is>
      </c>
      <c r="U2185" t="inlineStr">
        <is>
          <t>Non-conveying — notice/affidavit/address change (The Public).</t>
        </is>
      </c>
    </row>
    <row r="2186">
      <c r="C2186" t="inlineStr">
        <is>
          <t>Change of Address</t>
        </is>
      </c>
      <c r="D2186" t="inlineStr">
        <is>
          <t>2700/268</t>
        </is>
      </c>
      <c r="E2186" s="903" t="n">
        <v>46147</v>
      </c>
      <c r="F2186" s="903" t="n">
        <v>46160</v>
      </c>
      <c r="G2186" t="inlineStr">
        <is>
          <t>Royfin Natural Gas, LLC,
Tamworth Resources, LLC,
Scott Martin,
Longreach Energy Investments, Inc.</t>
        </is>
      </c>
      <c r="H2186" t="inlineStr">
        <is>
          <t>The Public</t>
        </is>
      </c>
      <c r="I2186" t="inlineStr">
        <is>
          <t>All of 11-12N-21W aol</t>
        </is>
      </c>
      <c r="J2186" t="inlineStr">
        <is>
          <t>Longreach Energy Investments, Inc
Giant Capital Energy 2 LLC (fka Longreach Energy 2 LLC)
(copy of Certificate of Name Change attached as Exhibit "A")
Royfin Natural Gas LLC
Tamworth Resources LLC
have changed their address to
401 South Boston Avenue, Suite 1900
Tulsa, OK 74103</t>
        </is>
      </c>
      <c r="K2186" t="inlineStr">
        <is>
          <t>OKCountyRecords search: Change of Address 2700/0268</t>
        </is>
      </c>
      <c r="L2186" t="inlineStr">
        <is>
          <t>Other section</t>
        </is>
      </c>
      <c r="M2186" t="inlineStr">
        <is>
          <t>Other</t>
        </is>
      </c>
      <c r="O2186" t="n">
        <v>0</v>
      </c>
      <c r="S2186" t="inlineStr">
        <is>
          <t>Other (non-mineral; excluded from mineral NMA). Gross acres unresolved. Gross=tract-map basis.</t>
        </is>
      </c>
      <c r="T2186" t="inlineStr">
        <is>
          <t>OK</t>
        </is>
      </c>
      <c r="U2186" t="inlineStr">
        <is>
          <t>NEED: document number / image number | EXCLUDED/REFERENCE: off-section (All of 11-12N-21W), address-change notice — see Excluded/Reference section below.</t>
        </is>
      </c>
    </row>
    <row r="2187">
      <c r="A2187" t="inlineStr">
        <is>
          <t>2026-003142</t>
        </is>
      </c>
      <c r="C2187" t="inlineStr">
        <is>
          <t>Affidavit of Death &amp; Heirship</t>
        </is>
      </c>
      <c r="D2187" t="inlineStr">
        <is>
          <t>2702/500</t>
        </is>
      </c>
      <c r="E2187" s="903" t="n">
        <v>46162</v>
      </c>
      <c r="F2187" s="903" t="n">
        <v>46170</v>
      </c>
      <c r="G2187" t="inlineStr">
        <is>
          <t>Carrie Leeann Mitchell</t>
        </is>
      </c>
      <c r="H2187" t="inlineStr">
        <is>
          <t>The Public
RE: Gene Gilbert Williams, Deceased
Heirs:
Gena W. Moore, a/k/a Gena Mitchell
William, a/k/a Gena Williams, a/k/a
Gena Willams Moore</t>
        </is>
      </c>
      <c r="I2187" t="inlineStr">
        <is>
          <t>All of 31-12N-24W, aol</t>
        </is>
      </c>
      <c r="J2187" t="inlineStr">
        <is>
          <t>ARTI</t>
        </is>
      </c>
      <c r="K2187" t="inlineStr">
        <is>
          <t>OKCountyRecords: 2026-003142</t>
        </is>
      </c>
      <c r="L2187" t="inlineStr">
        <is>
          <t>All (1-8)</t>
        </is>
      </c>
      <c r="M2187" t="inlineStr">
        <is>
          <t>Mineral</t>
        </is>
      </c>
      <c r="N2187" t="n">
        <v>1</v>
      </c>
      <c r="O2187" t="n">
        <v>640</v>
      </c>
      <c r="P2187" t="n">
        <v>1</v>
      </c>
      <c r="Q2187" t="n">
        <v>-1</v>
      </c>
      <c r="R2187" t="n">
        <v>640</v>
      </c>
      <c r="S2187" t="inlineStr">
        <is>
          <t>Mineral; basis Conv Amt(dec). FLAG: The Public placeholder; VERIFY — NEED source confirmation. All-section coverage. Gross=tract-map basis.</t>
        </is>
      </c>
      <c r="T2187" t="inlineStr">
        <is>
          <t>REVIEW</t>
        </is>
      </c>
      <c r="U2187" t="inlineStr">
        <is>
          <t>NEED: confirm conveyed mineral acreage from instrument image — named party present under 'The Public' (affidavit/notice); placeholder identity resolved.</t>
        </is>
      </c>
    </row>
    <row r="2188">
      <c r="A2188" t="inlineStr">
        <is>
          <t>2026-003143</t>
        </is>
      </c>
      <c r="C2188" t="inlineStr">
        <is>
          <t>Affidavit of Death &amp; Heirship</t>
        </is>
      </c>
      <c r="D2188" t="inlineStr">
        <is>
          <t>2702/503</t>
        </is>
      </c>
      <c r="E2188" s="903" t="n">
        <v>46162</v>
      </c>
      <c r="F2188" s="903" t="n">
        <v>46170</v>
      </c>
      <c r="G2188" t="inlineStr">
        <is>
          <t>Carrie Leeann Mitchell</t>
        </is>
      </c>
      <c r="H2188" t="inlineStr">
        <is>
          <t>The Public
RE: Marvin Mitchell Williams, Deceased
Heirs:
Gena W. Moore, a/k/a Gena Mitchell
William, a/k/a Gena Willhams, a/k/a
Gena Williams Moore</t>
        </is>
      </c>
      <c r="I2188" t="inlineStr">
        <is>
          <t>All of 31-12N-24W, aol</t>
        </is>
      </c>
      <c r="J2188" t="inlineStr">
        <is>
          <t>ARTI</t>
        </is>
      </c>
      <c r="K2188" t="inlineStr">
        <is>
          <t>OKCountyRecords: 2026-003143</t>
        </is>
      </c>
      <c r="L2188" t="inlineStr">
        <is>
          <t>All (1-8)</t>
        </is>
      </c>
      <c r="M2188" t="inlineStr">
        <is>
          <t>Mineral</t>
        </is>
      </c>
      <c r="N2188" t="n">
        <v>1</v>
      </c>
      <c r="O2188" t="n">
        <v>640</v>
      </c>
      <c r="P2188" t="n">
        <v>1</v>
      </c>
      <c r="Q2188" t="n">
        <v>-1</v>
      </c>
      <c r="R2188" t="n">
        <v>640</v>
      </c>
      <c r="S2188" t="inlineStr">
        <is>
          <t>Mineral; basis Conv Amt(dec). FLAG: The Public placeholder; VERIFY — NEED source confirmation. All-section coverage. Gross=tract-map basis.</t>
        </is>
      </c>
      <c r="T2188" t="inlineStr">
        <is>
          <t>REVIEW</t>
        </is>
      </c>
      <c r="U2188" t="inlineStr">
        <is>
          <t>NEED: confirm conveyed mineral acreage from instrument image — named party present under 'The Public' (affidavit/notice); placeholder identity resolved.</t>
        </is>
      </c>
    </row>
    <row r="2189">
      <c r="A2189" t="inlineStr">
        <is>
          <t>2026-003144</t>
        </is>
      </c>
      <c r="C2189" t="inlineStr">
        <is>
          <t>Affidavit of Identity</t>
        </is>
      </c>
      <c r="D2189" t="inlineStr">
        <is>
          <t>2702/504</t>
        </is>
      </c>
      <c r="E2189" s="903" t="n">
        <v>46170</v>
      </c>
      <c r="F2189" s="903" t="n">
        <v>46170</v>
      </c>
      <c r="G2189" t="inlineStr">
        <is>
          <t>Gena W. Moore,
Gena Williams Moore,
Gena Williams,
Gena Mitchell Williams</t>
        </is>
      </c>
      <c r="H2189" t="inlineStr">
        <is>
          <t>The Public</t>
        </is>
      </c>
      <c r="I2189" t="inlineStr">
        <is>
          <t>E/2 NW/4, N/2 NE/4, N/2 NE/4 SW/4, NE/4 SE/4, S/2 Lots 3-4, S/2 NE/4 SW/4, SE/4 NE/4, SE/4 SW/4 of 31-12N-24W, aol</t>
        </is>
      </c>
      <c r="J2189" t="inlineStr">
        <is>
          <t>Gena W Moore, Gena Mitchell Williams, Gena Williams, Gena Williams Moore are one and the same person wherever said names appear in the record concerning said title</t>
        </is>
      </c>
      <c r="K2189" t="inlineStr">
        <is>
          <t>OKCountyRecords: 2026-003144</t>
        </is>
      </c>
      <c r="L2189" t="inlineStr">
        <is>
          <t>All (1-8)</t>
        </is>
      </c>
      <c r="M2189" t="inlineStr">
        <is>
          <t>Other</t>
        </is>
      </c>
      <c r="O2189" t="n">
        <v>640</v>
      </c>
      <c r="S2189" t="inlineStr">
        <is>
          <t>Other (non-mineral; excluded from mineral NMA). All-section coverage. Gross=tract-map basis.</t>
        </is>
      </c>
      <c r="T2189" t="inlineStr">
        <is>
          <t>OK</t>
        </is>
      </c>
      <c r="U2189" t="inlineStr">
        <is>
          <t>Non-conveying — notice/affidavit/address change (The Public).</t>
        </is>
      </c>
    </row>
    <row r="2190">
      <c r="A2190" t="inlineStr">
        <is>
          <t>2026-003315</t>
        </is>
      </c>
      <c r="C2190" t="inlineStr">
        <is>
          <t>Order Allowing Final Account, Determining Heirs and Final Decree of Distribution</t>
        </is>
      </c>
      <c r="D2190" t="inlineStr">
        <is>
          <t>2704/142</t>
        </is>
      </c>
      <c r="E2190" s="903" t="n">
        <v>46175</v>
      </c>
      <c r="F2190" s="903" t="n">
        <v>46178</v>
      </c>
      <c r="G2190" t="inlineStr">
        <is>
          <t>Roger Mills County Court
RE: In the Matter of the Estate of Darrell Edward Hamilton, Deceased</t>
        </is>
      </c>
      <c r="H2190" t="inlineStr">
        <is>
          <t>Darren P. McSweeney
530 Eldridge St, #P03
Lawrence, Kansas 66049</t>
        </is>
      </c>
      <c r="I2190" t="inlineStr">
        <is>
          <t>NW/4 SE/4, S/2 SE/4, SW/4 NE/4 of 31-12N-24W, aol</t>
        </is>
      </c>
      <c r="J2190" t="inlineStr">
        <is>
          <t>ARTI</t>
        </is>
      </c>
      <c r="K2190" t="inlineStr">
        <is>
          <t>OKCountyRecords: 2026-003315</t>
        </is>
      </c>
      <c r="L2190" t="n">
        <v>2</v>
      </c>
      <c r="M2190" t="inlineStr">
        <is>
          <t>Mineral</t>
        </is>
      </c>
      <c r="N2190" t="n">
        <v>1</v>
      </c>
      <c r="O2190" t="n">
        <v>160</v>
      </c>
      <c r="P2190" t="n">
        <v>1</v>
      </c>
      <c r="Q2190" t="n">
        <v>-1</v>
      </c>
      <c r="R2190" t="n">
        <v>160</v>
      </c>
      <c r="S2190" t="inlineStr">
        <is>
          <t>Mineral; basis Conv Amt(dec). Gross=tract-map basis.</t>
        </is>
      </c>
      <c r="T2190" t="inlineStr">
        <is>
          <t>2026 FINAL DECREE — Tract 2</t>
        </is>
      </c>
      <c r="U2190" t="inlineStr">
        <is>
          <t>Final Decree distributes Hamilton estate ARTI in Tract 2 lands (NW/4 SE/4, S/2 SE/4, SW/4 NE/4) to Darren P. McSweeney (160 gross ac). Tract 2 owner/NMA update PENDING image confirmation of the estate's mineral fraction.</t>
        </is>
      </c>
    </row>
    <row r="2191">
      <c r="A2191" t="inlineStr">
        <is>
          <t>1950-001326</t>
        </is>
      </c>
      <c r="C2191" t="inlineStr">
        <is>
          <t>Miscellaneous</t>
        </is>
      </c>
      <c r="D2191" t="inlineStr">
        <is>
          <t>MIS25/335</t>
        </is>
      </c>
      <c r="F2191" s="903" t="n">
        <v>18321</v>
      </c>
      <c r="G2191" t="inlineStr">
        <is>
          <t>Carrie Lou Mitchell,
Marvin G. Mitchell</t>
        </is>
      </c>
      <c r="H2191" t="inlineStr">
        <is>
          <t>Gulf Oil Corp</t>
        </is>
      </c>
      <c r="I2191" t="inlineStr">
        <is>
          <t>31-12N-24W</t>
        </is>
      </c>
      <c r="J2191" t="inlineStr">
        <is>
          <t>See instrument</t>
        </is>
      </c>
      <c r="K2191" t="inlineStr">
        <is>
          <t>OKCountyRecords: 1950-001326</t>
        </is>
      </c>
      <c r="L2191" t="inlineStr">
        <is>
          <t>All (1-8)</t>
        </is>
      </c>
      <c r="M2191" t="inlineStr">
        <is>
          <t>Other</t>
        </is>
      </c>
      <c r="O2191" t="n">
        <v>640</v>
      </c>
      <c r="S2191" t="inlineStr">
        <is>
          <t>Other (non-mineral; excluded from mineral NMA). All-section coverage. Gross=tract-map basis.</t>
        </is>
      </c>
    </row>
    <row r="2192">
      <c r="A2192" t="inlineStr">
        <is>
          <t>1918-001215</t>
        </is>
      </c>
      <c r="C2192" t="inlineStr">
        <is>
          <t>Miscellaneous</t>
        </is>
      </c>
      <c r="D2192" t="inlineStr">
        <is>
          <t>MIS10/485</t>
        </is>
      </c>
      <c r="F2192" s="903" t="n">
        <v>6902</v>
      </c>
      <c r="G2192" t="inlineStr">
        <is>
          <t>E. S. Repass</t>
        </is>
      </c>
      <c r="H2192" t="inlineStr">
        <is>
          <t>William C. Bain</t>
        </is>
      </c>
      <c r="I2192" t="inlineStr">
        <is>
          <t>31-12N-24W</t>
        </is>
      </c>
      <c r="J2192" t="inlineStr">
        <is>
          <t>See instrument</t>
        </is>
      </c>
      <c r="K2192" t="inlineStr">
        <is>
          <t>OKCountyRecords: 1918-001215</t>
        </is>
      </c>
      <c r="L2192" t="inlineStr">
        <is>
          <t>All (1-8)</t>
        </is>
      </c>
      <c r="M2192" t="inlineStr">
        <is>
          <t>Other</t>
        </is>
      </c>
      <c r="O2192" t="n">
        <v>640</v>
      </c>
      <c r="S2192" t="inlineStr">
        <is>
          <t>Other (non-mineral; excluded from mineral NMA). All-section coverage. Gross=tract-map basis.</t>
        </is>
      </c>
    </row>
    <row r="2193">
      <c r="A2193" t="inlineStr">
        <is>
          <t>1930-001678</t>
        </is>
      </c>
      <c r="C2193" t="inlineStr">
        <is>
          <t>Miscellaneous</t>
        </is>
      </c>
      <c r="D2193" t="inlineStr">
        <is>
          <t>MIS15/55</t>
        </is>
      </c>
      <c r="F2193" s="903" t="n">
        <v>11139</v>
      </c>
      <c r="G2193" t="inlineStr">
        <is>
          <t>G. D. Wooley</t>
        </is>
      </c>
      <c r="H2193" t="inlineStr">
        <is>
          <t>The Public</t>
        </is>
      </c>
      <c r="I2193" t="inlineStr">
        <is>
          <t>31-12N-24W, aol</t>
        </is>
      </c>
      <c r="J2193" t="inlineStr">
        <is>
          <t>See instrument</t>
        </is>
      </c>
      <c r="K2193" t="inlineStr">
        <is>
          <t>OKCountyRecords: 1930-001678</t>
        </is>
      </c>
      <c r="L2193" t="inlineStr">
        <is>
          <t>All (1-8)</t>
        </is>
      </c>
      <c r="M2193" t="inlineStr">
        <is>
          <t>Other</t>
        </is>
      </c>
      <c r="O2193" t="n">
        <v>640</v>
      </c>
      <c r="S2193" t="inlineStr">
        <is>
          <t>Other (non-mineral; excluded from mineral NMA). All-section coverage. Gross=tract-map basis.</t>
        </is>
      </c>
      <c r="T2193" t="inlineStr">
        <is>
          <t>OK</t>
        </is>
      </c>
      <c r="U2193" t="inlineStr">
        <is>
          <t>Non-conveying — notice/affidavit/address change (The Public).</t>
        </is>
      </c>
    </row>
    <row r="2194">
      <c r="A2194" t="inlineStr">
        <is>
          <t>1930-001681</t>
        </is>
      </c>
      <c r="C2194" t="inlineStr">
        <is>
          <t>Miscellaneous</t>
        </is>
      </c>
      <c r="D2194" t="inlineStr">
        <is>
          <t>MIS15/59</t>
        </is>
      </c>
      <c r="F2194" s="903" t="n">
        <v>11164</v>
      </c>
      <c r="G2194" t="inlineStr">
        <is>
          <t>Roy M. Johnson</t>
        </is>
      </c>
      <c r="H2194" t="inlineStr">
        <is>
          <t>The Public</t>
        </is>
      </c>
      <c r="I2194" t="inlineStr">
        <is>
          <t>31-12N-24W, aol</t>
        </is>
      </c>
      <c r="J2194" t="inlineStr">
        <is>
          <t>OGLs</t>
        </is>
      </c>
      <c r="K2194" t="inlineStr">
        <is>
          <t>OKCountyRecords: 1930-001681</t>
        </is>
      </c>
      <c r="L2194" t="inlineStr">
        <is>
          <t>All (1-8)</t>
        </is>
      </c>
      <c r="M2194" t="inlineStr">
        <is>
          <t>Other</t>
        </is>
      </c>
      <c r="O2194" t="n">
        <v>640</v>
      </c>
      <c r="S2194" t="inlineStr">
        <is>
          <t>Other (non-mineral; excluded from mineral NMA). All-section coverage. Gross=tract-map basis.</t>
        </is>
      </c>
      <c r="T2194" t="inlineStr">
        <is>
          <t>OK</t>
        </is>
      </c>
      <c r="U2194" t="inlineStr">
        <is>
          <t>Non-conveying — notice/affidavit/address change (The Public).</t>
        </is>
      </c>
    </row>
    <row r="2195">
      <c r="A2195" t="inlineStr">
        <is>
          <t>1959-001270</t>
        </is>
      </c>
      <c r="C2195" t="inlineStr">
        <is>
          <t>Miscellaneous</t>
        </is>
      </c>
      <c r="D2195" t="inlineStr">
        <is>
          <t>MIS29/334</t>
        </is>
      </c>
      <c r="F2195" s="903" t="n">
        <v>21696</v>
      </c>
      <c r="G2195" t="inlineStr">
        <is>
          <t>Southwestern Bell Telephone Co.</t>
        </is>
      </c>
      <c r="H2195" t="inlineStr">
        <is>
          <t>The Public</t>
        </is>
      </c>
      <c r="I2195" t="inlineStr">
        <is>
          <t>31-12N-24W, aol</t>
        </is>
      </c>
      <c r="J2195" t="inlineStr">
        <is>
          <t>See instrument</t>
        </is>
      </c>
      <c r="K2195" t="inlineStr">
        <is>
          <t>OKCountyRecords: 1959-001270</t>
        </is>
      </c>
      <c r="L2195" t="inlineStr">
        <is>
          <t>All (1-8)</t>
        </is>
      </c>
      <c r="M2195" t="inlineStr">
        <is>
          <t>Other</t>
        </is>
      </c>
      <c r="O2195" t="n">
        <v>640</v>
      </c>
      <c r="S2195" t="inlineStr">
        <is>
          <t>Other (non-mineral; excluded from mineral NMA). All-section coverage. Gross=tract-map basis.</t>
        </is>
      </c>
      <c r="T2195" t="inlineStr">
        <is>
          <t>OK</t>
        </is>
      </c>
      <c r="U2195" t="inlineStr">
        <is>
          <t>Non-conveying — notice/affidavit/address change (The Public).</t>
        </is>
      </c>
    </row>
    <row r="2196">
      <c r="A2196" t="inlineStr">
        <is>
          <t>I-1915-000349</t>
        </is>
      </c>
      <c r="C2196" t="inlineStr">
        <is>
          <t>SD</t>
        </is>
      </c>
      <c r="D2196" t="inlineStr">
        <is>
          <t>D21/463</t>
        </is>
      </c>
      <c r="I2196" t="inlineStr">
        <is>
          <t>VERIFY — appears in Tract 1 grid (N/2 NE/4 31-12N-24W); confirm legal from recorded image</t>
        </is>
      </c>
      <c r="J2196" t="inlineStr">
        <is>
          <t>Grid ID in Tract 1!I (conveyed=ARTI). Not previously in Runsheet — added for source control.</t>
        </is>
      </c>
      <c r="K2196" t="inlineStr">
        <is>
          <t>No online image confirmed — pull Roger Mills Book D21/463 (1915) at courthouse</t>
        </is>
      </c>
      <c r="L2196" t="n">
        <v>1</v>
      </c>
      <c r="M2196" t="inlineStr">
        <is>
          <t>Mineral</t>
        </is>
      </c>
      <c r="O2196" t="n">
        <v>80</v>
      </c>
      <c r="S2196" t="inlineStr">
        <is>
          <t>Mineral; NO AMOUNT-verify instrument. Gross=tract-map basis.</t>
        </is>
      </c>
      <c r="T2196" t="inlineStr">
        <is>
          <t>VERIFY</t>
        </is>
      </c>
      <c r="U2196" t="inlineStr">
        <is>
          <t>Pull recorded image (Bk/Pg D21/463); confirm doc type, grantor, grantee, legal, dates, and conveyed interest.</t>
        </is>
      </c>
    </row>
    <row r="2197">
      <c r="A2197" t="inlineStr">
        <is>
          <t>I-1916-000206</t>
        </is>
      </c>
      <c r="C2197" t="inlineStr">
        <is>
          <t>SD</t>
        </is>
      </c>
      <c r="D2197" t="inlineStr">
        <is>
          <t>D21/507</t>
        </is>
      </c>
      <c r="I2197" t="inlineStr">
        <is>
          <t>VERIFY — appears in Tract 1 grid (N/2 NE/4 31-12N-24W); confirm legal from recorded image</t>
        </is>
      </c>
      <c r="J2197" t="inlineStr">
        <is>
          <t>Grid ID in Tract 1!J (conveyed=ARTI). Not previously in Runsheet — added for source control.</t>
        </is>
      </c>
      <c r="K2197" t="inlineStr">
        <is>
          <t>No online image confirmed — pull Roger Mills Book D21/507 (1916) at courthouse</t>
        </is>
      </c>
      <c r="L2197" t="n">
        <v>1</v>
      </c>
      <c r="M2197" t="inlineStr">
        <is>
          <t>Mineral</t>
        </is>
      </c>
      <c r="O2197" t="n">
        <v>80</v>
      </c>
      <c r="S2197" t="inlineStr">
        <is>
          <t>Mineral; NO AMOUNT-verify instrument. Gross=tract-map basis.</t>
        </is>
      </c>
      <c r="T2197" t="inlineStr">
        <is>
          <t>VERIFY</t>
        </is>
      </c>
      <c r="U2197" t="inlineStr">
        <is>
          <t>Pull recorded image (Bk/Pg D21/507); confirm doc type, grantor, grantee, legal, dates, and conveyed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Adam Fields</dc:creator>
  <dcterms:created xsi:type="dcterms:W3CDTF">2019-01-25T22:10:52Z</dcterms:created>
  <dcterms:modified xsi:type="dcterms:W3CDTF">2026-07-07T13:47:11Z</dcterms:modified>
  <cp:lastModifiedBy>Ryan Gille</cp:lastModifiedBy>
  <cp:lastPrinted>2025-01-15T21:46:25Z</cp:lastPrinted>
</cp:coreProperties>
</file>